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style1.xml" ContentType="application/vnd.ms-office.chartstyle+xml"/>
  <Override PartName="/xl/charts/colors1.xml" ContentType="application/vnd.ms-office.chartcolorstyle+xml"/>
  <Override PartName="/xl/charts/chart21.xml" ContentType="application/vnd.openxmlformats-officedocument.drawingml.chart+xml"/>
  <Override PartName="/xl/charts/style2.xml" ContentType="application/vnd.ms-office.chartstyle+xml"/>
  <Override PartName="/xl/charts/colors2.xml" ContentType="application/vnd.ms-office.chartcolorstyle+xml"/>
  <Override PartName="/xl/charts/chart22.xml" ContentType="application/vnd.openxmlformats-officedocument.drawingml.chart+xml"/>
  <Override PartName="/xl/charts/style3.xml" ContentType="application/vnd.ms-office.chartstyle+xml"/>
  <Override PartName="/xl/charts/colors3.xml" ContentType="application/vnd.ms-office.chartcolorstyle+xml"/>
  <Override PartName="/xl/charts/chart23.xml" ContentType="application/vnd.openxmlformats-officedocument.drawingml.chart+xml"/>
  <Override PartName="/xl/charts/style4.xml" ContentType="application/vnd.ms-office.chartstyle+xml"/>
  <Override PartName="/xl/charts/colors4.xml" ContentType="application/vnd.ms-office.chartcolorstyle+xml"/>
  <Override PartName="/xl/charts/chart24.xml" ContentType="application/vnd.openxmlformats-officedocument.drawingml.chart+xml"/>
  <Override PartName="/xl/charts/style5.xml" ContentType="application/vnd.ms-office.chartstyle+xml"/>
  <Override PartName="/xl/charts/colors5.xml" ContentType="application/vnd.ms-office.chartcolorstyle+xml"/>
  <Override PartName="/xl/charts/chart25.xml" ContentType="application/vnd.openxmlformats-officedocument.drawingml.chart+xml"/>
  <Override PartName="/xl/charts/style6.xml" ContentType="application/vnd.ms-office.chartstyle+xml"/>
  <Override PartName="/xl/charts/colors6.xml" ContentType="application/vnd.ms-office.chartcolorstyle+xml"/>
  <Override PartName="/xl/charts/chart26.xml" ContentType="application/vnd.openxmlformats-officedocument.drawingml.chart+xml"/>
  <Override PartName="/xl/charts/style7.xml" ContentType="application/vnd.ms-office.chartstyle+xml"/>
  <Override PartName="/xl/charts/colors7.xml" ContentType="application/vnd.ms-office.chartcolorstyle+xml"/>
  <Override PartName="/xl/charts/chart27.xml" ContentType="application/vnd.openxmlformats-officedocument.drawingml.chart+xml"/>
  <Override PartName="/xl/charts/style8.xml" ContentType="application/vnd.ms-office.chartstyle+xml"/>
  <Override PartName="/xl/charts/colors8.xml" ContentType="application/vnd.ms-office.chartcolorstyle+xml"/>
  <Override PartName="/xl/charts/chart28.xml" ContentType="application/vnd.openxmlformats-officedocument.drawingml.chart+xml"/>
  <Override PartName="/xl/charts/style9.xml" ContentType="application/vnd.ms-office.chartstyle+xml"/>
  <Override PartName="/xl/charts/colors9.xml" ContentType="application/vnd.ms-office.chartcolorstyle+xml"/>
  <Override PartName="/xl/charts/chart29.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3.xml" ContentType="application/vnd.openxmlformats-officedocument.drawingml.chartshapes+xml"/>
  <Override PartName="/xl/charts/chart30.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4.xml" ContentType="application/vnd.openxmlformats-officedocument.drawingml.chartshapes+xml"/>
  <Override PartName="/xl/charts/chart31.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5.xml" ContentType="application/vnd.openxmlformats-officedocument.drawingml.chartshapes+xml"/>
  <Override PartName="/xl/charts/chart32.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6.xml" ContentType="application/vnd.openxmlformats-officedocument.drawingml.chartshapes+xml"/>
  <Override PartName="/xl/charts/chart33.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7.xml" ContentType="application/vnd.openxmlformats-officedocument.drawingml.chartshapes+xml"/>
  <Override PartName="/xl/charts/chart34.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8.xml" ContentType="application/vnd.openxmlformats-officedocument.drawingml.chartshapes+xml"/>
  <Override PartName="/xl/charts/chart35.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9.xml" ContentType="application/vnd.openxmlformats-officedocument.drawingml.chartshapes+xml"/>
  <Override PartName="/xl/charts/chart36.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10.xml" ContentType="application/vnd.openxmlformats-officedocument.drawingml.chartshapes+xml"/>
  <Override PartName="/xl/charts/chart37.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11.xml" ContentType="application/vnd.openxmlformats-officedocument.drawingml.chartshapes+xml"/>
  <Override PartName="/xl/charts/chart38.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12.xml" ContentType="application/vnd.openxmlformats-officedocument.drawingml.chartshapes+xml"/>
  <Override PartName="/xl/charts/chart39.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13.xml" ContentType="application/vnd.openxmlformats-officedocument.drawingml.chartshapes+xml"/>
  <Override PartName="/xl/charts/chart40.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14.xml" ContentType="application/vnd.openxmlformats-officedocument.drawingml.chartshapes+xml"/>
  <Override PartName="/xl/charts/chart41.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15.xml" ContentType="application/vnd.openxmlformats-officedocument.drawingml.chartshapes+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charts/chart42.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24.xml" ContentType="application/vnd.openxmlformats-officedocument.drawingml.chartshapes+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227"/>
  <workbookPr codeName="ThisWorkbook" defaultThemeVersion="166925"/>
  <mc:AlternateContent xmlns:mc="http://schemas.openxmlformats.org/markup-compatibility/2006">
    <mc:Choice Requires="x15">
      <x15ac:absPath xmlns:x15ac="http://schemas.microsoft.com/office/spreadsheetml/2010/11/ac" url="https://engie.sharepoint.com/sites/ProjectTHyGA/WP1  Project management/11_Open Data results/"/>
    </mc:Choice>
  </mc:AlternateContent>
  <xr:revisionPtr revIDLastSave="583" documentId="13_ncr:1_{6BA96AF6-673C-4BFA-B6ED-D0C217F1E27E}" xr6:coauthVersionLast="47" xr6:coauthVersionMax="47" xr10:uidLastSave="{32127F6D-36FE-4972-A573-A64ADBE62EC9}"/>
  <bookViews>
    <workbookView xWindow="-28920" yWindow="-120" windowWidth="29040" windowHeight="15840" tabRatio="645" activeTab="3" xr2:uid="{00000000-000D-0000-FFFF-FFFF00000000}"/>
  </bookViews>
  <sheets>
    <sheet name="Disclaimer" sheetId="136" r:id="rId1"/>
    <sheet name="REPORT" sheetId="122" r:id="rId2"/>
    <sheet name="Appliance" sheetId="96" r:id="rId3"/>
    <sheet name="DATA SHEET" sheetId="93" r:id="rId4"/>
    <sheet name="Test programme" sheetId="111" r:id="rId5"/>
    <sheet name="PICTURES" sheetId="102" r:id="rId6"/>
    <sheet name="Pictures before-after" sheetId="110" r:id="rId7"/>
    <sheet name="Equipment of the lab" sheetId="95" r:id="rId8"/>
    <sheet name="Standard test conditions" sheetId="108" r:id="rId9"/>
    <sheet name="EU low &amp; high" sheetId="101" r:id="rId10"/>
    <sheet name="QA internal" sheetId="109" r:id="rId11"/>
    <sheet name="QA External" sheetId="125" r:id="rId12"/>
    <sheet name="DGC sheets workplace -&gt;" sheetId="123" r:id="rId13"/>
    <sheet name="Gas parameters" sheetId="115" r:id="rId14"/>
    <sheet name="Emissions error" sheetId="126" r:id="rId15"/>
    <sheet name="Gas parameters control" sheetId="120" r:id="rId16"/>
    <sheet name="Update history " sheetId="128" r:id="rId17"/>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43" i="115" l="1"/>
  <c r="D42" i="115"/>
  <c r="D41" i="115"/>
  <c r="D40" i="115"/>
  <c r="E43" i="115"/>
  <c r="E42" i="115"/>
  <c r="E41" i="115"/>
  <c r="E40" i="115"/>
  <c r="AC18" i="93"/>
  <c r="AD18" i="93"/>
  <c r="AE18" i="93"/>
  <c r="AF18" i="93"/>
  <c r="AG18" i="93"/>
  <c r="AH18" i="93"/>
  <c r="AI18" i="93"/>
  <c r="AJ18" i="93"/>
  <c r="AK18" i="93"/>
  <c r="AL18" i="93"/>
  <c r="AM18" i="93"/>
  <c r="AN18" i="93"/>
  <c r="BD18" i="93" s="1"/>
  <c r="AS18" i="93"/>
  <c r="AT18" i="93"/>
  <c r="AU18" i="93"/>
  <c r="AV18" i="93"/>
  <c r="AW18" i="93"/>
  <c r="AX18" i="93"/>
  <c r="AY18" i="93"/>
  <c r="AZ18" i="93"/>
  <c r="BA18" i="93"/>
  <c r="BB18" i="93"/>
  <c r="BC18" i="93"/>
  <c r="BE18" i="93"/>
  <c r="BF18" i="93"/>
  <c r="BG18" i="93"/>
  <c r="BH18" i="93"/>
  <c r="BI18" i="93"/>
  <c r="BJ18" i="93"/>
  <c r="BK18" i="93"/>
  <c r="BL18" i="93"/>
  <c r="BM18" i="93"/>
  <c r="BN18" i="93"/>
  <c r="BO18" i="93"/>
  <c r="BP18" i="93"/>
  <c r="BQ18" i="93"/>
  <c r="BR18" i="93"/>
  <c r="BS18" i="93"/>
  <c r="BU18" i="93"/>
  <c r="BV18" i="93"/>
  <c r="BW18" i="93"/>
  <c r="BX18" i="93"/>
  <c r="BY18" i="93"/>
  <c r="BZ18" i="93"/>
  <c r="CA18" i="93"/>
  <c r="CB18" i="93"/>
  <c r="CC18" i="93"/>
  <c r="CD18" i="93"/>
  <c r="CE18" i="93"/>
  <c r="CF18" i="93"/>
  <c r="CG18" i="93"/>
  <c r="CH18" i="93"/>
  <c r="CI18" i="93"/>
  <c r="CK18" i="93"/>
  <c r="CL18" i="93"/>
  <c r="CM18" i="93"/>
  <c r="CN18" i="93"/>
  <c r="CO18" i="93"/>
  <c r="CP18" i="93"/>
  <c r="CQ18" i="93"/>
  <c r="CR18" i="93"/>
  <c r="CS18" i="93"/>
  <c r="CT18" i="93"/>
  <c r="CU18" i="93"/>
  <c r="CV18" i="93"/>
  <c r="CW18" i="93"/>
  <c r="CX18" i="93"/>
  <c r="CY18" i="93"/>
  <c r="DA18" i="93"/>
  <c r="DB18" i="93"/>
  <c r="DC18" i="93"/>
  <c r="DD18" i="93"/>
  <c r="DE18" i="93"/>
  <c r="DF18" i="93"/>
  <c r="DG18" i="93"/>
  <c r="DH18" i="93"/>
  <c r="DI18" i="93"/>
  <c r="DJ18" i="93"/>
  <c r="DK18" i="93"/>
  <c r="DL18" i="93"/>
  <c r="DM18" i="93"/>
  <c r="DN18" i="93"/>
  <c r="DO18" i="93"/>
  <c r="DQ18" i="93"/>
  <c r="DR18" i="93"/>
  <c r="DS18" i="93"/>
  <c r="DT18" i="93"/>
  <c r="DU18" i="93"/>
  <c r="DV18" i="93"/>
  <c r="DW18" i="93"/>
  <c r="DX18" i="93"/>
  <c r="DY18" i="93"/>
  <c r="DZ18" i="93"/>
  <c r="EA18" i="93"/>
  <c r="EB18" i="93"/>
  <c r="EC18" i="93"/>
  <c r="ED18" i="93"/>
  <c r="EE18" i="93"/>
  <c r="EG18" i="93"/>
  <c r="EH18" i="93"/>
  <c r="EI18" i="93"/>
  <c r="EJ18" i="93"/>
  <c r="EK18" i="93"/>
  <c r="EL18" i="93"/>
  <c r="EM18" i="93"/>
  <c r="EN18" i="93"/>
  <c r="EO18" i="93"/>
  <c r="EP18" i="93"/>
  <c r="EQ18" i="93"/>
  <c r="ER18" i="93"/>
  <c r="ES18" i="93"/>
  <c r="ET18" i="93"/>
  <c r="EU18" i="93"/>
  <c r="EW18" i="93"/>
  <c r="EX18" i="93"/>
  <c r="EY18" i="93"/>
  <c r="EZ18" i="93"/>
  <c r="FA18" i="93"/>
  <c r="FB18" i="93"/>
  <c r="FC18" i="93"/>
  <c r="FD18" i="93"/>
  <c r="FE18" i="93"/>
  <c r="FF18" i="93"/>
  <c r="FG18" i="93"/>
  <c r="FH18" i="93"/>
  <c r="FI18" i="93"/>
  <c r="FJ18" i="93"/>
  <c r="FK18" i="93"/>
  <c r="FM18" i="93"/>
  <c r="FN18" i="93"/>
  <c r="FO18" i="93"/>
  <c r="FP18" i="93"/>
  <c r="FQ18" i="93"/>
  <c r="FR18" i="93"/>
  <c r="FS18" i="93"/>
  <c r="FT18" i="93"/>
  <c r="FU18" i="93"/>
  <c r="FV18" i="93"/>
  <c r="FW18" i="93"/>
  <c r="FX18" i="93"/>
  <c r="FY18" i="93"/>
  <c r="FZ18" i="93"/>
  <c r="GA18" i="93"/>
  <c r="GC18" i="93"/>
  <c r="GD18" i="93"/>
  <c r="GE18" i="93"/>
  <c r="GF18" i="93"/>
  <c r="GG18" i="93"/>
  <c r="GH18" i="93"/>
  <c r="GI18" i="93"/>
  <c r="GJ18" i="93"/>
  <c r="GK18" i="93"/>
  <c r="GL18" i="93"/>
  <c r="GM18" i="93"/>
  <c r="GN18" i="93"/>
  <c r="GO18" i="93"/>
  <c r="GP18" i="93"/>
  <c r="GQ18" i="93"/>
  <c r="GS18" i="93"/>
  <c r="GT18" i="93"/>
  <c r="GU18" i="93"/>
  <c r="GV18" i="93"/>
  <c r="HF18" i="93"/>
  <c r="AC19" i="93"/>
  <c r="AD19" i="93"/>
  <c r="AE19" i="93"/>
  <c r="AF19" i="93"/>
  <c r="AG19" i="93"/>
  <c r="AH19" i="93"/>
  <c r="AI19" i="93"/>
  <c r="AJ19" i="93"/>
  <c r="AK19" i="93"/>
  <c r="AL19" i="93"/>
  <c r="AM19" i="93"/>
  <c r="AN19" i="93"/>
  <c r="AS19" i="93"/>
  <c r="AT19" i="93"/>
  <c r="AU19" i="93"/>
  <c r="AV19" i="93"/>
  <c r="AW19" i="93"/>
  <c r="AX19" i="93"/>
  <c r="AY19" i="93"/>
  <c r="AZ19" i="93"/>
  <c r="BA19" i="93"/>
  <c r="BB19" i="93"/>
  <c r="BC19" i="93"/>
  <c r="BD19" i="93"/>
  <c r="BE19" i="93"/>
  <c r="BF19" i="93"/>
  <c r="BG19" i="93"/>
  <c r="BH19" i="93"/>
  <c r="BI19" i="93"/>
  <c r="BJ19" i="93"/>
  <c r="BK19" i="93"/>
  <c r="BL19" i="93"/>
  <c r="BM19" i="93"/>
  <c r="BN19" i="93"/>
  <c r="BO19" i="93"/>
  <c r="BP19" i="93"/>
  <c r="BQ19" i="93"/>
  <c r="BR19" i="93"/>
  <c r="BS19" i="93"/>
  <c r="BT19" i="93"/>
  <c r="BU19" i="93"/>
  <c r="BV19" i="93"/>
  <c r="BW19" i="93"/>
  <c r="BX19" i="93"/>
  <c r="BY19" i="93"/>
  <c r="BZ19" i="93"/>
  <c r="CA19" i="93"/>
  <c r="CB19" i="93"/>
  <c r="CC19" i="93"/>
  <c r="CD19" i="93"/>
  <c r="CE19" i="93"/>
  <c r="CF19" i="93"/>
  <c r="CG19" i="93"/>
  <c r="CH19" i="93"/>
  <c r="CI19" i="93"/>
  <c r="CJ19" i="93"/>
  <c r="CK19" i="93"/>
  <c r="CL19" i="93"/>
  <c r="CM19" i="93"/>
  <c r="CN19" i="93"/>
  <c r="CO19" i="93"/>
  <c r="CP19" i="93"/>
  <c r="CQ19" i="93"/>
  <c r="CR19" i="93"/>
  <c r="CS19" i="93"/>
  <c r="CT19" i="93"/>
  <c r="CU19" i="93"/>
  <c r="CV19" i="93"/>
  <c r="CW19" i="93"/>
  <c r="CX19" i="93"/>
  <c r="CY19" i="93"/>
  <c r="CZ19" i="93"/>
  <c r="DA19" i="93"/>
  <c r="DB19" i="93"/>
  <c r="DC19" i="93"/>
  <c r="DD19" i="93"/>
  <c r="DE19" i="93"/>
  <c r="DF19" i="93"/>
  <c r="DG19" i="93"/>
  <c r="DH19" i="93"/>
  <c r="DI19" i="93"/>
  <c r="DJ19" i="93"/>
  <c r="DK19" i="93"/>
  <c r="DL19" i="93"/>
  <c r="DM19" i="93"/>
  <c r="DN19" i="93"/>
  <c r="DO19" i="93"/>
  <c r="DP19" i="93"/>
  <c r="DQ19" i="93"/>
  <c r="DR19" i="93"/>
  <c r="DS19" i="93"/>
  <c r="DT19" i="93"/>
  <c r="DU19" i="93"/>
  <c r="DV19" i="93"/>
  <c r="DW19" i="93"/>
  <c r="DX19" i="93"/>
  <c r="DY19" i="93"/>
  <c r="DZ19" i="93"/>
  <c r="EA19" i="93"/>
  <c r="EB19" i="93"/>
  <c r="EC19" i="93"/>
  <c r="ED19" i="93"/>
  <c r="EE19" i="93"/>
  <c r="EF19" i="93"/>
  <c r="EG19" i="93"/>
  <c r="EH19" i="93"/>
  <c r="EI19" i="93"/>
  <c r="EJ19" i="93"/>
  <c r="EK19" i="93"/>
  <c r="EL19" i="93"/>
  <c r="EM19" i="93"/>
  <c r="EN19" i="93"/>
  <c r="EO19" i="93"/>
  <c r="EP19" i="93"/>
  <c r="EQ19" i="93"/>
  <c r="ER19" i="93"/>
  <c r="ES19" i="93"/>
  <c r="ET19" i="93"/>
  <c r="EU19" i="93"/>
  <c r="EV19" i="93"/>
  <c r="EW19" i="93"/>
  <c r="EX19" i="93"/>
  <c r="EY19" i="93"/>
  <c r="EZ19" i="93"/>
  <c r="FA19" i="93"/>
  <c r="FB19" i="93"/>
  <c r="FC19" i="93"/>
  <c r="FD19" i="93"/>
  <c r="FE19" i="93"/>
  <c r="FF19" i="93"/>
  <c r="FG19" i="93"/>
  <c r="FH19" i="93"/>
  <c r="FI19" i="93"/>
  <c r="FJ19" i="93"/>
  <c r="FK19" i="93"/>
  <c r="FL19" i="93"/>
  <c r="FM19" i="93"/>
  <c r="FN19" i="93"/>
  <c r="FO19" i="93"/>
  <c r="FP19" i="93"/>
  <c r="FQ19" i="93"/>
  <c r="FR19" i="93"/>
  <c r="FS19" i="93"/>
  <c r="FT19" i="93"/>
  <c r="FU19" i="93"/>
  <c r="FV19" i="93"/>
  <c r="FW19" i="93"/>
  <c r="FX19" i="93"/>
  <c r="FY19" i="93"/>
  <c r="FZ19" i="93"/>
  <c r="GA19" i="93"/>
  <c r="GB19" i="93"/>
  <c r="GC19" i="93"/>
  <c r="GD19" i="93"/>
  <c r="GE19" i="93"/>
  <c r="GF19" i="93"/>
  <c r="GG19" i="93"/>
  <c r="GH19" i="93"/>
  <c r="GI19" i="93"/>
  <c r="GJ19" i="93"/>
  <c r="GK19" i="93"/>
  <c r="GL19" i="93"/>
  <c r="GM19" i="93"/>
  <c r="GN19" i="93"/>
  <c r="GO19" i="93"/>
  <c r="GP19" i="93"/>
  <c r="GQ19" i="93"/>
  <c r="GR19" i="93"/>
  <c r="GS19" i="93"/>
  <c r="GT19" i="93"/>
  <c r="GU19" i="93"/>
  <c r="GV19" i="93"/>
  <c r="HF19" i="93"/>
  <c r="HL19" i="93"/>
  <c r="AC20" i="93"/>
  <c r="AD20" i="93"/>
  <c r="AE20" i="93"/>
  <c r="AF20" i="93"/>
  <c r="AG20" i="93"/>
  <c r="AH20" i="93"/>
  <c r="AI20" i="93"/>
  <c r="AJ20" i="93"/>
  <c r="AK20" i="93"/>
  <c r="AL20" i="93"/>
  <c r="AM20" i="93"/>
  <c r="AN20" i="93"/>
  <c r="AS20" i="93"/>
  <c r="AT20" i="93"/>
  <c r="AU20" i="93"/>
  <c r="AV20" i="93"/>
  <c r="AW20" i="93"/>
  <c r="AX20" i="93"/>
  <c r="AY20" i="93"/>
  <c r="AZ20" i="93"/>
  <c r="BA20" i="93"/>
  <c r="BB20" i="93"/>
  <c r="BC20" i="93"/>
  <c r="BD20" i="93"/>
  <c r="BE20" i="93"/>
  <c r="BF20" i="93"/>
  <c r="BG20" i="93"/>
  <c r="BH20" i="93"/>
  <c r="BI20" i="93"/>
  <c r="BJ20" i="93"/>
  <c r="BK20" i="93"/>
  <c r="BL20" i="93"/>
  <c r="BM20" i="93"/>
  <c r="BN20" i="93"/>
  <c r="BO20" i="93"/>
  <c r="BP20" i="93"/>
  <c r="BQ20" i="93"/>
  <c r="BR20" i="93"/>
  <c r="BS20" i="93"/>
  <c r="BT20" i="93"/>
  <c r="BU20" i="93"/>
  <c r="BV20" i="93"/>
  <c r="BW20" i="93"/>
  <c r="BX20" i="93"/>
  <c r="BY20" i="93"/>
  <c r="BZ20" i="93"/>
  <c r="CA20" i="93"/>
  <c r="CB20" i="93"/>
  <c r="CC20" i="93"/>
  <c r="CD20" i="93"/>
  <c r="CE20" i="93"/>
  <c r="CF20" i="93"/>
  <c r="CG20" i="93"/>
  <c r="CH20" i="93"/>
  <c r="CI20" i="93"/>
  <c r="CJ20" i="93"/>
  <c r="CK20" i="93"/>
  <c r="CL20" i="93"/>
  <c r="CM20" i="93"/>
  <c r="CN20" i="93"/>
  <c r="CO20" i="93"/>
  <c r="CP20" i="93"/>
  <c r="CQ20" i="93"/>
  <c r="CR20" i="93"/>
  <c r="CS20" i="93"/>
  <c r="CT20" i="93"/>
  <c r="CU20" i="93"/>
  <c r="CV20" i="93"/>
  <c r="CW20" i="93"/>
  <c r="CX20" i="93"/>
  <c r="CY20" i="93"/>
  <c r="CZ20" i="93"/>
  <c r="DA20" i="93"/>
  <c r="DB20" i="93"/>
  <c r="DC20" i="93"/>
  <c r="DD20" i="93"/>
  <c r="DE20" i="93"/>
  <c r="DF20" i="93"/>
  <c r="DG20" i="93"/>
  <c r="DH20" i="93"/>
  <c r="DI20" i="93"/>
  <c r="DJ20" i="93"/>
  <c r="DK20" i="93"/>
  <c r="DL20" i="93"/>
  <c r="DM20" i="93"/>
  <c r="DN20" i="93"/>
  <c r="DO20" i="93"/>
  <c r="DP20" i="93"/>
  <c r="DQ20" i="93"/>
  <c r="DR20" i="93"/>
  <c r="DS20" i="93"/>
  <c r="DT20" i="93"/>
  <c r="DU20" i="93"/>
  <c r="DV20" i="93"/>
  <c r="DW20" i="93"/>
  <c r="DX20" i="93"/>
  <c r="DY20" i="93"/>
  <c r="DZ20" i="93"/>
  <c r="EA20" i="93"/>
  <c r="EB20" i="93"/>
  <c r="EC20" i="93"/>
  <c r="ED20" i="93"/>
  <c r="EE20" i="93"/>
  <c r="EF20" i="93"/>
  <c r="EG20" i="93"/>
  <c r="EH20" i="93"/>
  <c r="EI20" i="93"/>
  <c r="EJ20" i="93"/>
  <c r="EK20" i="93"/>
  <c r="EL20" i="93"/>
  <c r="EM20" i="93"/>
  <c r="EN20" i="93"/>
  <c r="EO20" i="93"/>
  <c r="EP20" i="93"/>
  <c r="EQ20" i="93"/>
  <c r="ER20" i="93"/>
  <c r="ES20" i="93"/>
  <c r="ET20" i="93"/>
  <c r="EU20" i="93"/>
  <c r="EV20" i="93"/>
  <c r="EW20" i="93"/>
  <c r="EX20" i="93"/>
  <c r="EY20" i="93"/>
  <c r="EZ20" i="93"/>
  <c r="FA20" i="93"/>
  <c r="FB20" i="93"/>
  <c r="FC20" i="93"/>
  <c r="FD20" i="93"/>
  <c r="FE20" i="93"/>
  <c r="FF20" i="93"/>
  <c r="FG20" i="93"/>
  <c r="FH20" i="93"/>
  <c r="FI20" i="93"/>
  <c r="FJ20" i="93"/>
  <c r="FK20" i="93"/>
  <c r="FL20" i="93"/>
  <c r="FM20" i="93"/>
  <c r="FN20" i="93"/>
  <c r="FO20" i="93"/>
  <c r="FP20" i="93"/>
  <c r="FQ20" i="93"/>
  <c r="FR20" i="93"/>
  <c r="FS20" i="93"/>
  <c r="FT20" i="93"/>
  <c r="FU20" i="93"/>
  <c r="FV20" i="93"/>
  <c r="FW20" i="93"/>
  <c r="FX20" i="93"/>
  <c r="FY20" i="93"/>
  <c r="FZ20" i="93"/>
  <c r="GA20" i="93"/>
  <c r="GB20" i="93"/>
  <c r="GC20" i="93"/>
  <c r="GD20" i="93"/>
  <c r="GE20" i="93"/>
  <c r="GF20" i="93"/>
  <c r="GG20" i="93"/>
  <c r="GH20" i="93"/>
  <c r="GI20" i="93"/>
  <c r="GJ20" i="93"/>
  <c r="GK20" i="93"/>
  <c r="GL20" i="93"/>
  <c r="GM20" i="93"/>
  <c r="GN20" i="93"/>
  <c r="GO20" i="93"/>
  <c r="GP20" i="93"/>
  <c r="GQ20" i="93"/>
  <c r="GR20" i="93"/>
  <c r="GS20" i="93"/>
  <c r="GT20" i="93"/>
  <c r="GU20" i="93"/>
  <c r="GV20" i="93"/>
  <c r="HF20" i="93"/>
  <c r="AC21" i="93"/>
  <c r="AD21" i="93"/>
  <c r="AE21" i="93"/>
  <c r="AF21" i="93"/>
  <c r="AG21" i="93"/>
  <c r="AH21" i="93"/>
  <c r="AX21" i="93" s="1"/>
  <c r="AI21" i="93"/>
  <c r="AJ21" i="93"/>
  <c r="AK21" i="93"/>
  <c r="AL21" i="93"/>
  <c r="AM21" i="93"/>
  <c r="AN21" i="93"/>
  <c r="AS21" i="93"/>
  <c r="AT21" i="93"/>
  <c r="AU21" i="93"/>
  <c r="AV21" i="93"/>
  <c r="AW21" i="93"/>
  <c r="AY21" i="93"/>
  <c r="AZ21" i="93"/>
  <c r="BA21" i="93"/>
  <c r="BB21" i="93"/>
  <c r="BC21" i="93"/>
  <c r="BD21" i="93"/>
  <c r="BE21" i="93"/>
  <c r="BF21" i="93"/>
  <c r="BG21" i="93"/>
  <c r="BH21" i="93"/>
  <c r="BI21" i="93"/>
  <c r="BJ21" i="93"/>
  <c r="BK21" i="93"/>
  <c r="BL21" i="93"/>
  <c r="BM21" i="93"/>
  <c r="BN21" i="93"/>
  <c r="BO21" i="93"/>
  <c r="BP21" i="93"/>
  <c r="BQ21" i="93"/>
  <c r="BR21" i="93"/>
  <c r="BS21" i="93"/>
  <c r="BT21" i="93"/>
  <c r="BU21" i="93"/>
  <c r="BV21" i="93"/>
  <c r="BW21" i="93"/>
  <c r="BX21" i="93"/>
  <c r="BY21" i="93"/>
  <c r="BZ21" i="93"/>
  <c r="CA21" i="93"/>
  <c r="CB21" i="93"/>
  <c r="CC21" i="93"/>
  <c r="CD21" i="93"/>
  <c r="CE21" i="93"/>
  <c r="CF21" i="93"/>
  <c r="CG21" i="93"/>
  <c r="CH21" i="93"/>
  <c r="CI21" i="93"/>
  <c r="CJ21" i="93"/>
  <c r="CK21" i="93"/>
  <c r="CL21" i="93"/>
  <c r="CM21" i="93"/>
  <c r="CN21" i="93"/>
  <c r="CO21" i="93"/>
  <c r="CP21" i="93"/>
  <c r="CQ21" i="93"/>
  <c r="CR21" i="93"/>
  <c r="CS21" i="93"/>
  <c r="CT21" i="93"/>
  <c r="CU21" i="93"/>
  <c r="CV21" i="93"/>
  <c r="CW21" i="93"/>
  <c r="CX21" i="93"/>
  <c r="CY21" i="93"/>
  <c r="CZ21" i="93"/>
  <c r="DA21" i="93"/>
  <c r="DB21" i="93"/>
  <c r="DC21" i="93"/>
  <c r="DD21" i="93"/>
  <c r="DE21" i="93"/>
  <c r="DF21" i="93"/>
  <c r="DG21" i="93"/>
  <c r="DH21" i="93"/>
  <c r="DI21" i="93"/>
  <c r="DJ21" i="93"/>
  <c r="DK21" i="93"/>
  <c r="DL21" i="93"/>
  <c r="DM21" i="93"/>
  <c r="DN21" i="93"/>
  <c r="DO21" i="93"/>
  <c r="DP21" i="93"/>
  <c r="DQ21" i="93"/>
  <c r="DR21" i="93"/>
  <c r="DS21" i="93"/>
  <c r="DT21" i="93"/>
  <c r="DU21" i="93"/>
  <c r="DV21" i="93"/>
  <c r="DW21" i="93"/>
  <c r="DX21" i="93"/>
  <c r="DY21" i="93"/>
  <c r="DZ21" i="93"/>
  <c r="EA21" i="93"/>
  <c r="EB21" i="93"/>
  <c r="EC21" i="93"/>
  <c r="ED21" i="93"/>
  <c r="EE21" i="93"/>
  <c r="EF21" i="93"/>
  <c r="EG21" i="93"/>
  <c r="EH21" i="93"/>
  <c r="EI21" i="93"/>
  <c r="EJ21" i="93"/>
  <c r="EK21" i="93"/>
  <c r="EL21" i="93"/>
  <c r="EM21" i="93"/>
  <c r="EN21" i="93"/>
  <c r="EO21" i="93"/>
  <c r="EP21" i="93"/>
  <c r="EQ21" i="93"/>
  <c r="ER21" i="93"/>
  <c r="ES21" i="93"/>
  <c r="ET21" i="93"/>
  <c r="EU21" i="93"/>
  <c r="EV21" i="93"/>
  <c r="EW21" i="93"/>
  <c r="EX21" i="93"/>
  <c r="EY21" i="93"/>
  <c r="EZ21" i="93"/>
  <c r="FA21" i="93"/>
  <c r="FB21" i="93"/>
  <c r="FC21" i="93"/>
  <c r="FD21" i="93"/>
  <c r="FE21" i="93"/>
  <c r="FF21" i="93"/>
  <c r="FG21" i="93"/>
  <c r="FH21" i="93"/>
  <c r="FI21" i="93"/>
  <c r="FJ21" i="93"/>
  <c r="FK21" i="93"/>
  <c r="FL21" i="93"/>
  <c r="FM21" i="93"/>
  <c r="FN21" i="93"/>
  <c r="FO21" i="93"/>
  <c r="FP21" i="93"/>
  <c r="FQ21" i="93"/>
  <c r="FR21" i="93"/>
  <c r="FS21" i="93"/>
  <c r="FT21" i="93"/>
  <c r="FU21" i="93"/>
  <c r="FV21" i="93"/>
  <c r="FW21" i="93"/>
  <c r="FX21" i="93"/>
  <c r="FY21" i="93"/>
  <c r="FZ21" i="93"/>
  <c r="GA21" i="93"/>
  <c r="GB21" i="93"/>
  <c r="GC21" i="93"/>
  <c r="GD21" i="93"/>
  <c r="GE21" i="93"/>
  <c r="GF21" i="93"/>
  <c r="GG21" i="93"/>
  <c r="GH21" i="93"/>
  <c r="GI21" i="93"/>
  <c r="GJ21" i="93"/>
  <c r="GK21" i="93"/>
  <c r="GL21" i="93"/>
  <c r="GM21" i="93"/>
  <c r="GN21" i="93"/>
  <c r="GO21" i="93"/>
  <c r="GP21" i="93"/>
  <c r="GQ21" i="93"/>
  <c r="GR21" i="93"/>
  <c r="GS21" i="93"/>
  <c r="GT21" i="93"/>
  <c r="GU21" i="93"/>
  <c r="GV21" i="93"/>
  <c r="HF21" i="93"/>
  <c r="HF17" i="93"/>
  <c r="DD17" i="93"/>
  <c r="GV17" i="93" s="1"/>
  <c r="DC17" i="93"/>
  <c r="DB17" i="93"/>
  <c r="GT17" i="93" s="1"/>
  <c r="DA17" i="93"/>
  <c r="GS17" i="93" s="1"/>
  <c r="CN17" i="93"/>
  <c r="CM17" i="93"/>
  <c r="CL17" i="93"/>
  <c r="CK17" i="93"/>
  <c r="BX17" i="93"/>
  <c r="BW17" i="93"/>
  <c r="BV17" i="93"/>
  <c r="BU17" i="93"/>
  <c r="BH17" i="93"/>
  <c r="BG17" i="93"/>
  <c r="BF17" i="93"/>
  <c r="BE17" i="93"/>
  <c r="AN17" i="93"/>
  <c r="BT17" i="93" s="1"/>
  <c r="AM17" i="93"/>
  <c r="BS17" i="93" s="1"/>
  <c r="AL17" i="93"/>
  <c r="CX17" i="93" s="1"/>
  <c r="AK17" i="93"/>
  <c r="CW17" i="93" s="1"/>
  <c r="AJ17" i="93"/>
  <c r="CV17" i="93" s="1"/>
  <c r="AI17" i="93"/>
  <c r="AY17" i="93" s="1"/>
  <c r="AH17" i="93"/>
  <c r="CT17" i="93" s="1"/>
  <c r="AG17" i="93"/>
  <c r="CS17" i="93" s="1"/>
  <c r="AF17" i="93"/>
  <c r="BL17" i="93" s="1"/>
  <c r="AE17" i="93"/>
  <c r="CQ17" i="93" s="1"/>
  <c r="AD17" i="93"/>
  <c r="CP17" i="93" s="1"/>
  <c r="AC17" i="93"/>
  <c r="CO17" i="93" s="1"/>
  <c r="HR20" i="93" l="1"/>
  <c r="HZ20" i="93" s="1"/>
  <c r="HN20" i="93"/>
  <c r="HP21" i="93"/>
  <c r="HL21" i="93"/>
  <c r="HP19" i="93"/>
  <c r="HQ21" i="93"/>
  <c r="HY21" i="93" s="1"/>
  <c r="ID21" i="93" s="1"/>
  <c r="HQ18" i="93"/>
  <c r="HY18" i="93" s="1"/>
  <c r="HO21" i="93"/>
  <c r="HN21" i="93"/>
  <c r="HM21" i="93"/>
  <c r="GY21" i="93" s="1"/>
  <c r="HH21" i="93" s="1"/>
  <c r="GZ21" i="93" s="1"/>
  <c r="HK21" i="93"/>
  <c r="HS21" i="93"/>
  <c r="HR21" i="93"/>
  <c r="HZ21" i="93" s="1"/>
  <c r="HP20" i="93"/>
  <c r="HO20" i="93"/>
  <c r="HM20" i="93"/>
  <c r="GY20" i="93" s="1"/>
  <c r="HH20" i="93" s="1"/>
  <c r="GZ20" i="93" s="1"/>
  <c r="HL20" i="93"/>
  <c r="HK20" i="93"/>
  <c r="HS20" i="93"/>
  <c r="HQ20" i="93"/>
  <c r="HY20" i="93" s="1"/>
  <c r="ID20" i="93" s="1"/>
  <c r="HO19" i="93"/>
  <c r="HN19" i="93"/>
  <c r="HM19" i="93"/>
  <c r="GY19" i="93" s="1"/>
  <c r="HK19" i="93"/>
  <c r="HS19" i="93"/>
  <c r="HR19" i="93"/>
  <c r="HZ19" i="93" s="1"/>
  <c r="HQ19" i="93"/>
  <c r="HY19" i="93" s="1"/>
  <c r="ID19" i="93" s="1"/>
  <c r="CZ18" i="93"/>
  <c r="CJ18" i="93"/>
  <c r="HS18" i="93" s="1"/>
  <c r="BT18" i="93"/>
  <c r="HR18" i="93" s="1"/>
  <c r="GI17" i="93"/>
  <c r="FS17" i="93"/>
  <c r="FC17" i="93"/>
  <c r="EM17" i="93"/>
  <c r="DW17" i="93"/>
  <c r="DG17" i="93"/>
  <c r="BC17" i="93"/>
  <c r="CA17" i="93"/>
  <c r="CU17" i="93"/>
  <c r="GU17" i="93"/>
  <c r="GE17" i="93"/>
  <c r="FO17" i="93"/>
  <c r="EY17" i="93"/>
  <c r="EI17" i="93"/>
  <c r="DS17" i="93"/>
  <c r="GN17" i="93"/>
  <c r="FX17" i="93"/>
  <c r="FH17" i="93"/>
  <c r="ER17" i="93"/>
  <c r="DL17" i="93"/>
  <c r="EB17" i="93"/>
  <c r="BK17" i="93"/>
  <c r="CE17" i="93"/>
  <c r="CY17" i="93"/>
  <c r="GG17" i="93"/>
  <c r="FQ17" i="93"/>
  <c r="FA17" i="93"/>
  <c r="EK17" i="93"/>
  <c r="DU17" i="93"/>
  <c r="DE17" i="93"/>
  <c r="GK17" i="93"/>
  <c r="FU17" i="93"/>
  <c r="FE17" i="93"/>
  <c r="EO17" i="93"/>
  <c r="DY17" i="93"/>
  <c r="DI17" i="93"/>
  <c r="GO17" i="93"/>
  <c r="FY17" i="93"/>
  <c r="FI17" i="93"/>
  <c r="ES17" i="93"/>
  <c r="EC17" i="93"/>
  <c r="DM17" i="93"/>
  <c r="AU17" i="93"/>
  <c r="BO17" i="93"/>
  <c r="CI17" i="93"/>
  <c r="GH17" i="93"/>
  <c r="FR17" i="93"/>
  <c r="FB17" i="93"/>
  <c r="EL17" i="93"/>
  <c r="DV17" i="93"/>
  <c r="DF17" i="93"/>
  <c r="GL17" i="93"/>
  <c r="FV17" i="93"/>
  <c r="FF17" i="93"/>
  <c r="EP17" i="93"/>
  <c r="DZ17" i="93"/>
  <c r="DJ17" i="93"/>
  <c r="GP17" i="93"/>
  <c r="FZ17" i="93"/>
  <c r="FJ17" i="93"/>
  <c r="ET17" i="93"/>
  <c r="ED17" i="93"/>
  <c r="DN17" i="93"/>
  <c r="AZ17" i="93"/>
  <c r="BD17" i="93"/>
  <c r="BP17" i="93"/>
  <c r="CB17" i="93"/>
  <c r="CJ17" i="93"/>
  <c r="CR17" i="93"/>
  <c r="CZ17" i="93"/>
  <c r="DT17" i="93"/>
  <c r="AS17" i="93"/>
  <c r="AW17" i="93"/>
  <c r="BA17" i="93"/>
  <c r="BI17" i="93"/>
  <c r="BM17" i="93"/>
  <c r="BQ17" i="93"/>
  <c r="BY17" i="93"/>
  <c r="CC17" i="93"/>
  <c r="CG17" i="93"/>
  <c r="DQ17" i="93"/>
  <c r="EG17" i="93"/>
  <c r="EW17" i="93"/>
  <c r="FM17" i="93"/>
  <c r="GC17" i="93"/>
  <c r="AV17" i="93"/>
  <c r="CF17" i="93"/>
  <c r="EJ17" i="93"/>
  <c r="EZ17" i="93"/>
  <c r="FP17" i="93"/>
  <c r="GF17" i="93"/>
  <c r="AT17" i="93"/>
  <c r="AX17" i="93"/>
  <c r="BB17" i="93"/>
  <c r="BJ17" i="93"/>
  <c r="BN17" i="93"/>
  <c r="BR17" i="93"/>
  <c r="BZ17" i="93"/>
  <c r="CD17" i="93"/>
  <c r="CH17" i="93"/>
  <c r="DR17" i="93"/>
  <c r="EH17" i="93"/>
  <c r="EX17" i="93"/>
  <c r="FN17" i="93"/>
  <c r="GD17" i="93"/>
  <c r="HH19" i="93" l="1"/>
  <c r="GZ19" i="93" s="1"/>
  <c r="ID18" i="93"/>
  <c r="HJ19" i="93"/>
  <c r="IF19" i="93"/>
  <c r="HJ21" i="93"/>
  <c r="IF21" i="93"/>
  <c r="EV18" i="93"/>
  <c r="HM18" i="93" s="1"/>
  <c r="GY18" i="93" s="1"/>
  <c r="DP18" i="93"/>
  <c r="HK18" i="93" s="1"/>
  <c r="FL18" i="93"/>
  <c r="HN18" i="93" s="1"/>
  <c r="GR18" i="93"/>
  <c r="HP18" i="93" s="1"/>
  <c r="EF18" i="93"/>
  <c r="HL18" i="93" s="1"/>
  <c r="GB18" i="93"/>
  <c r="HO18" i="93" s="1"/>
  <c r="IF20" i="93"/>
  <c r="HJ20" i="93"/>
  <c r="IE20" i="93"/>
  <c r="IE19" i="93"/>
  <c r="HZ18" i="93"/>
  <c r="IE21" i="93"/>
  <c r="HR17" i="93"/>
  <c r="GQ17" i="93"/>
  <c r="GA17" i="93"/>
  <c r="FK17" i="93"/>
  <c r="EU17" i="93"/>
  <c r="EE17" i="93"/>
  <c r="DO17" i="93"/>
  <c r="HS17" i="93"/>
  <c r="EF17" i="93"/>
  <c r="DP17" i="93"/>
  <c r="GR17" i="93"/>
  <c r="GB17" i="93"/>
  <c r="FL17" i="93"/>
  <c r="EV17" i="93"/>
  <c r="DX17" i="93"/>
  <c r="GJ17" i="93"/>
  <c r="FT17" i="93"/>
  <c r="FD17" i="93"/>
  <c r="EN17" i="93"/>
  <c r="DH17" i="93"/>
  <c r="HQ17" i="93"/>
  <c r="HY17" i="93" s="1"/>
  <c r="GM17" i="93"/>
  <c r="FW17" i="93"/>
  <c r="FG17" i="93"/>
  <c r="EQ17" i="93"/>
  <c r="EA17" i="93"/>
  <c r="DK17" i="93"/>
  <c r="R1" i="93"/>
  <c r="HF472" i="93"/>
  <c r="GJ472" i="93"/>
  <c r="GA472" i="93"/>
  <c r="FT472" i="93"/>
  <c r="FD472" i="93"/>
  <c r="EU472" i="93"/>
  <c r="EN472" i="93"/>
  <c r="DX472" i="93"/>
  <c r="DO472" i="93"/>
  <c r="DH472" i="93"/>
  <c r="DD472" i="93"/>
  <c r="GV472" i="93" s="1"/>
  <c r="DC472" i="93"/>
  <c r="GU472" i="93" s="1"/>
  <c r="DB472" i="93"/>
  <c r="GT472" i="93" s="1"/>
  <c r="DA472" i="93"/>
  <c r="GS472" i="93" s="1"/>
  <c r="CV472" i="93"/>
  <c r="CU472" i="93"/>
  <c r="CN472" i="93"/>
  <c r="CM472" i="93"/>
  <c r="CL472" i="93"/>
  <c r="CK472" i="93"/>
  <c r="CJ472" i="93"/>
  <c r="CI472" i="93"/>
  <c r="CB472" i="93"/>
  <c r="CA472" i="93"/>
  <c r="BX472" i="93"/>
  <c r="BW472" i="93"/>
  <c r="BV472" i="93"/>
  <c r="BU472" i="93"/>
  <c r="BP472" i="93"/>
  <c r="BO472" i="93"/>
  <c r="BH472" i="93"/>
  <c r="BG472" i="93"/>
  <c r="BF472" i="93"/>
  <c r="BE472" i="93"/>
  <c r="BD472" i="93"/>
  <c r="BC472" i="93"/>
  <c r="AV472" i="93"/>
  <c r="AU472" i="93"/>
  <c r="AN472" i="93"/>
  <c r="CZ472" i="93" s="1"/>
  <c r="GR472" i="93" s="1"/>
  <c r="AM472" i="93"/>
  <c r="CY472" i="93" s="1"/>
  <c r="GQ472" i="93" s="1"/>
  <c r="AL472" i="93"/>
  <c r="CX472" i="93" s="1"/>
  <c r="AK472" i="93"/>
  <c r="CW472" i="93" s="1"/>
  <c r="AJ472" i="93"/>
  <c r="CF472" i="93" s="1"/>
  <c r="AI472" i="93"/>
  <c r="CE472" i="93" s="1"/>
  <c r="AH472" i="93"/>
  <c r="CT472" i="93" s="1"/>
  <c r="AG472" i="93"/>
  <c r="CS472" i="93" s="1"/>
  <c r="AF472" i="93"/>
  <c r="CR472" i="93" s="1"/>
  <c r="AE472" i="93"/>
  <c r="CQ472" i="93" s="1"/>
  <c r="AD472" i="93"/>
  <c r="CP472" i="93" s="1"/>
  <c r="AC472" i="93"/>
  <c r="CO472" i="93" s="1"/>
  <c r="HF471" i="93"/>
  <c r="GT471" i="93"/>
  <c r="GO471" i="93"/>
  <c r="GD471" i="93"/>
  <c r="FY471" i="93"/>
  <c r="FN471" i="93"/>
  <c r="FI471" i="93"/>
  <c r="EX471" i="93"/>
  <c r="ES471" i="93"/>
  <c r="EH471" i="93"/>
  <c r="EC471" i="93"/>
  <c r="DR471" i="93"/>
  <c r="DM471" i="93"/>
  <c r="DD471" i="93"/>
  <c r="GV471" i="93" s="1"/>
  <c r="DC471" i="93"/>
  <c r="GU471" i="93" s="1"/>
  <c r="DB471" i="93"/>
  <c r="DA471" i="93"/>
  <c r="CX471" i="93"/>
  <c r="CS471" i="93"/>
  <c r="CP471" i="93"/>
  <c r="CN471" i="93"/>
  <c r="CM471" i="93"/>
  <c r="CL471" i="93"/>
  <c r="CK471" i="93"/>
  <c r="CG471" i="93"/>
  <c r="CD471" i="93"/>
  <c r="BY471" i="93"/>
  <c r="BX471" i="93"/>
  <c r="BW471" i="93"/>
  <c r="BV471" i="93"/>
  <c r="BU471" i="93"/>
  <c r="BR471" i="93"/>
  <c r="BM471" i="93"/>
  <c r="BH471" i="93"/>
  <c r="BG471" i="93"/>
  <c r="BF471" i="93"/>
  <c r="BE471" i="93"/>
  <c r="BD471" i="93"/>
  <c r="AY471" i="93"/>
  <c r="AV471" i="93"/>
  <c r="AN471" i="93"/>
  <c r="AM471" i="93"/>
  <c r="AL471" i="93"/>
  <c r="BB471" i="93" s="1"/>
  <c r="AK471" i="93"/>
  <c r="CW471" i="93" s="1"/>
  <c r="AJ471" i="93"/>
  <c r="AI471" i="93"/>
  <c r="AH471" i="93"/>
  <c r="AX471" i="93" s="1"/>
  <c r="AG471" i="93"/>
  <c r="CC471" i="93" s="1"/>
  <c r="AF471" i="93"/>
  <c r="AE471" i="93"/>
  <c r="AD471" i="93"/>
  <c r="BJ471" i="93" s="1"/>
  <c r="AC471" i="93"/>
  <c r="CO471" i="93" s="1"/>
  <c r="GG471" i="93" s="1"/>
  <c r="HF470" i="93"/>
  <c r="GP470" i="93"/>
  <c r="GO470" i="93"/>
  <c r="FZ470" i="93"/>
  <c r="FY470" i="93"/>
  <c r="FJ470" i="93"/>
  <c r="FI470" i="93"/>
  <c r="ET470" i="93"/>
  <c r="ES470" i="93"/>
  <c r="ED470" i="93"/>
  <c r="EC470" i="93"/>
  <c r="DN470" i="93"/>
  <c r="DM470" i="93"/>
  <c r="DD470" i="93"/>
  <c r="GV470" i="93" s="1"/>
  <c r="DC470" i="93"/>
  <c r="GU470" i="93" s="1"/>
  <c r="DB470" i="93"/>
  <c r="DA470" i="93"/>
  <c r="CT470" i="93"/>
  <c r="CS470" i="93"/>
  <c r="CN470" i="93"/>
  <c r="CM470" i="93"/>
  <c r="CL470" i="93"/>
  <c r="CK470" i="93"/>
  <c r="CH470" i="93"/>
  <c r="CG470" i="93"/>
  <c r="BZ470" i="93"/>
  <c r="BY470" i="93"/>
  <c r="BX470" i="93"/>
  <c r="BW470" i="93"/>
  <c r="BV470" i="93"/>
  <c r="BU470" i="93"/>
  <c r="BQ470" i="93"/>
  <c r="BL470" i="93"/>
  <c r="BH470" i="93"/>
  <c r="BG470" i="93"/>
  <c r="BF470" i="93"/>
  <c r="BE470" i="93"/>
  <c r="AY470" i="93"/>
  <c r="AN470" i="93"/>
  <c r="AM470" i="93"/>
  <c r="AL470" i="93"/>
  <c r="CX470" i="93" s="1"/>
  <c r="AK470" i="93"/>
  <c r="CW470" i="93" s="1"/>
  <c r="AJ470" i="93"/>
  <c r="AI470" i="93"/>
  <c r="AH470" i="93"/>
  <c r="CD470" i="93" s="1"/>
  <c r="AG470" i="93"/>
  <c r="CC470" i="93" s="1"/>
  <c r="AF470" i="93"/>
  <c r="AE470" i="93"/>
  <c r="AD470" i="93"/>
  <c r="CP470" i="93" s="1"/>
  <c r="GH470" i="93" s="1"/>
  <c r="AC470" i="93"/>
  <c r="CO470" i="93" s="1"/>
  <c r="GG470" i="93" s="1"/>
  <c r="HF469" i="93"/>
  <c r="GS469" i="93"/>
  <c r="GC469" i="93"/>
  <c r="FM469" i="93"/>
  <c r="EW469" i="93"/>
  <c r="EG469" i="93"/>
  <c r="DQ469" i="93"/>
  <c r="DD469" i="93"/>
  <c r="GV469" i="93" s="1"/>
  <c r="DC469" i="93"/>
  <c r="GU469" i="93" s="1"/>
  <c r="DB469" i="93"/>
  <c r="DA469" i="93"/>
  <c r="CW469" i="93"/>
  <c r="CT469" i="93"/>
  <c r="CO469" i="93"/>
  <c r="CN469" i="93"/>
  <c r="CM469" i="93"/>
  <c r="CL469" i="93"/>
  <c r="CK469" i="93"/>
  <c r="CC469" i="93"/>
  <c r="BZ469" i="93"/>
  <c r="BX469" i="93"/>
  <c r="BW469" i="93"/>
  <c r="BV469" i="93"/>
  <c r="BU469" i="93"/>
  <c r="BQ469" i="93"/>
  <c r="BI469" i="93"/>
  <c r="BH469" i="93"/>
  <c r="BG469" i="93"/>
  <c r="BF469" i="93"/>
  <c r="BE469" i="93"/>
  <c r="BB469" i="93"/>
  <c r="AW469" i="93"/>
  <c r="AN469" i="93"/>
  <c r="CZ469" i="93" s="1"/>
  <c r="AM469" i="93"/>
  <c r="CY469" i="93" s="1"/>
  <c r="AL469" i="93"/>
  <c r="CH469" i="93" s="1"/>
  <c r="AK469" i="93"/>
  <c r="CG469" i="93" s="1"/>
  <c r="AJ469" i="93"/>
  <c r="CV469" i="93" s="1"/>
  <c r="AI469" i="93"/>
  <c r="CU469" i="93" s="1"/>
  <c r="AH469" i="93"/>
  <c r="BN469" i="93" s="1"/>
  <c r="AG469" i="93"/>
  <c r="CS469" i="93" s="1"/>
  <c r="GK469" i="93" s="1"/>
  <c r="AF469" i="93"/>
  <c r="CR469" i="93" s="1"/>
  <c r="AE469" i="93"/>
  <c r="CQ469" i="93" s="1"/>
  <c r="AD469" i="93"/>
  <c r="AT469" i="93" s="1"/>
  <c r="AC469" i="93"/>
  <c r="BY469" i="93" s="1"/>
  <c r="HF468" i="93"/>
  <c r="GU468" i="93"/>
  <c r="GF468" i="93"/>
  <c r="EZ468" i="93"/>
  <c r="DT468" i="93"/>
  <c r="DD468" i="93"/>
  <c r="GV468" i="93" s="1"/>
  <c r="DC468" i="93"/>
  <c r="GE468" i="93" s="1"/>
  <c r="DB468" i="93"/>
  <c r="GT468" i="93" s="1"/>
  <c r="DA468" i="93"/>
  <c r="GS468" i="93" s="1"/>
  <c r="CY468" i="93"/>
  <c r="CN468" i="93"/>
  <c r="CM468" i="93"/>
  <c r="CL468" i="93"/>
  <c r="CK468" i="93"/>
  <c r="BX468" i="93"/>
  <c r="BW468" i="93"/>
  <c r="BV468" i="93"/>
  <c r="BU468" i="93"/>
  <c r="BS468" i="93"/>
  <c r="BK468" i="93"/>
  <c r="BH468" i="93"/>
  <c r="BG468" i="93"/>
  <c r="BF468" i="93"/>
  <c r="BE468" i="93"/>
  <c r="AN468" i="93"/>
  <c r="AM468" i="93"/>
  <c r="AL468" i="93"/>
  <c r="CX468" i="93" s="1"/>
  <c r="AK468" i="93"/>
  <c r="CW468" i="93" s="1"/>
  <c r="AJ468" i="93"/>
  <c r="AI468" i="93"/>
  <c r="AY468" i="93" s="1"/>
  <c r="AH468" i="93"/>
  <c r="CT468" i="93" s="1"/>
  <c r="AG468" i="93"/>
  <c r="CS468" i="93" s="1"/>
  <c r="AF468" i="93"/>
  <c r="AE468" i="93"/>
  <c r="CQ468" i="93" s="1"/>
  <c r="AD468" i="93"/>
  <c r="CP468" i="93" s="1"/>
  <c r="AC468" i="93"/>
  <c r="CO468" i="93" s="1"/>
  <c r="HF467" i="93"/>
  <c r="GS467" i="93"/>
  <c r="GP467" i="93"/>
  <c r="FM467" i="93"/>
  <c r="FJ467" i="93"/>
  <c r="EG467" i="93"/>
  <c r="ED467" i="93"/>
  <c r="DD467" i="93"/>
  <c r="GV467" i="93" s="1"/>
  <c r="DC467" i="93"/>
  <c r="GU467" i="93" s="1"/>
  <c r="DB467" i="93"/>
  <c r="DA467" i="93"/>
  <c r="GC467" i="93" s="1"/>
  <c r="CT467" i="93"/>
  <c r="CN467" i="93"/>
  <c r="CM467" i="93"/>
  <c r="CL467" i="93"/>
  <c r="CK467" i="93"/>
  <c r="CA467" i="93"/>
  <c r="BX467" i="93"/>
  <c r="BW467" i="93"/>
  <c r="BV467" i="93"/>
  <c r="BU467" i="93"/>
  <c r="BS467" i="93"/>
  <c r="BR467" i="93"/>
  <c r="BH467" i="93"/>
  <c r="BG467" i="93"/>
  <c r="BF467" i="93"/>
  <c r="BE467" i="93"/>
  <c r="BC467" i="93"/>
  <c r="AY467" i="93"/>
  <c r="AX467" i="93"/>
  <c r="AN467" i="93"/>
  <c r="AM467" i="93"/>
  <c r="AL467" i="93"/>
  <c r="CX467" i="93" s="1"/>
  <c r="FZ467" i="93" s="1"/>
  <c r="AK467" i="93"/>
  <c r="AJ467" i="93"/>
  <c r="CV467" i="93" s="1"/>
  <c r="AI467" i="93"/>
  <c r="CU467" i="93" s="1"/>
  <c r="AH467" i="93"/>
  <c r="CD467" i="93" s="1"/>
  <c r="AG467" i="93"/>
  <c r="AF467" i="93"/>
  <c r="CR467" i="93" s="1"/>
  <c r="AE467" i="93"/>
  <c r="CQ467" i="93" s="1"/>
  <c r="AD467" i="93"/>
  <c r="CP467" i="93" s="1"/>
  <c r="FR467" i="93" s="1"/>
  <c r="AC467" i="93"/>
  <c r="HF466" i="93"/>
  <c r="GS466" i="93"/>
  <c r="GC466" i="93"/>
  <c r="FM466" i="93"/>
  <c r="FH466" i="93"/>
  <c r="EW466" i="93"/>
  <c r="EM466" i="93"/>
  <c r="EG466" i="93"/>
  <c r="DQ466" i="93"/>
  <c r="DD466" i="93"/>
  <c r="GV466" i="93" s="1"/>
  <c r="DC466" i="93"/>
  <c r="GU466" i="93" s="1"/>
  <c r="DB466" i="93"/>
  <c r="GT466" i="93" s="1"/>
  <c r="DA466" i="93"/>
  <c r="CW466" i="93"/>
  <c r="CS466" i="93"/>
  <c r="GK466" i="93" s="1"/>
  <c r="CR466" i="93"/>
  <c r="CN466" i="93"/>
  <c r="CM466" i="93"/>
  <c r="CL466" i="93"/>
  <c r="CK466" i="93"/>
  <c r="CJ466" i="93"/>
  <c r="CI466" i="93"/>
  <c r="CC466" i="93"/>
  <c r="BY466" i="93"/>
  <c r="BX466" i="93"/>
  <c r="BW466" i="93"/>
  <c r="BV466" i="93"/>
  <c r="BU466" i="93"/>
  <c r="BT466" i="93"/>
  <c r="BP466" i="93"/>
  <c r="BO466" i="93"/>
  <c r="BI466" i="93"/>
  <c r="BH466" i="93"/>
  <c r="BG466" i="93"/>
  <c r="BF466" i="93"/>
  <c r="BE466" i="93"/>
  <c r="BA466" i="93"/>
  <c r="AZ466" i="93"/>
  <c r="AV466" i="93"/>
  <c r="AU466" i="93"/>
  <c r="AN466" i="93"/>
  <c r="BD466" i="93" s="1"/>
  <c r="AM466" i="93"/>
  <c r="BS466" i="93" s="1"/>
  <c r="AL466" i="93"/>
  <c r="CX466" i="93" s="1"/>
  <c r="AK466" i="93"/>
  <c r="CG466" i="93" s="1"/>
  <c r="AJ466" i="93"/>
  <c r="CV466" i="93" s="1"/>
  <c r="FX466" i="93" s="1"/>
  <c r="AI466" i="93"/>
  <c r="AY466" i="93" s="1"/>
  <c r="AH466" i="93"/>
  <c r="CT466" i="93" s="1"/>
  <c r="AG466" i="93"/>
  <c r="BM466" i="93" s="1"/>
  <c r="AF466" i="93"/>
  <c r="CB466" i="93" s="1"/>
  <c r="AE466" i="93"/>
  <c r="CQ466" i="93" s="1"/>
  <c r="FC466" i="93" s="1"/>
  <c r="AD466" i="93"/>
  <c r="CP466" i="93" s="1"/>
  <c r="AC466" i="93"/>
  <c r="AS466" i="93" s="1"/>
  <c r="HF465" i="93"/>
  <c r="GG465" i="93"/>
  <c r="FK465" i="93"/>
  <c r="EU465" i="93"/>
  <c r="EP465" i="93"/>
  <c r="EE465" i="93"/>
  <c r="DU465" i="93"/>
  <c r="DD465" i="93"/>
  <c r="GV465" i="93" s="1"/>
  <c r="DC465" i="93"/>
  <c r="GU465" i="93" s="1"/>
  <c r="DB465" i="93"/>
  <c r="DA465" i="93"/>
  <c r="CU465" i="93"/>
  <c r="CQ465" i="93"/>
  <c r="CN465" i="93"/>
  <c r="CM465" i="93"/>
  <c r="CL465" i="93"/>
  <c r="CK465" i="93"/>
  <c r="CD465" i="93"/>
  <c r="BX465" i="93"/>
  <c r="BW465" i="93"/>
  <c r="BV465" i="93"/>
  <c r="BU465" i="93"/>
  <c r="BR465" i="93"/>
  <c r="BJ465" i="93"/>
  <c r="BH465" i="93"/>
  <c r="BG465" i="93"/>
  <c r="BF465" i="93"/>
  <c r="BE465" i="93"/>
  <c r="AX465" i="93"/>
  <c r="AN465" i="93"/>
  <c r="AM465" i="93"/>
  <c r="CY465" i="93" s="1"/>
  <c r="GA465" i="93" s="1"/>
  <c r="AL465" i="93"/>
  <c r="CX465" i="93" s="1"/>
  <c r="AK465" i="93"/>
  <c r="BQ465" i="93" s="1"/>
  <c r="AJ465" i="93"/>
  <c r="CV465" i="93" s="1"/>
  <c r="AI465" i="93"/>
  <c r="CE465" i="93" s="1"/>
  <c r="AH465" i="93"/>
  <c r="CT465" i="93" s="1"/>
  <c r="FF465" i="93" s="1"/>
  <c r="AG465" i="93"/>
  <c r="CS465" i="93" s="1"/>
  <c r="AF465" i="93"/>
  <c r="CR465" i="93" s="1"/>
  <c r="AE465" i="93"/>
  <c r="CA465" i="93" s="1"/>
  <c r="AD465" i="93"/>
  <c r="CP465" i="93" s="1"/>
  <c r="AC465" i="93"/>
  <c r="CO465" i="93" s="1"/>
  <c r="EK465" i="93" s="1"/>
  <c r="HF464" i="93"/>
  <c r="DD464" i="93"/>
  <c r="GV464" i="93" s="1"/>
  <c r="DC464" i="93"/>
  <c r="GU464" i="93" s="1"/>
  <c r="DB464" i="93"/>
  <c r="GT464" i="93" s="1"/>
  <c r="DA464" i="93"/>
  <c r="GS464" i="93" s="1"/>
  <c r="CU464" i="93"/>
  <c r="GM464" i="93" s="1"/>
  <c r="CN464" i="93"/>
  <c r="CM464" i="93"/>
  <c r="CL464" i="93"/>
  <c r="CK464" i="93"/>
  <c r="CI464" i="93"/>
  <c r="CA464" i="93"/>
  <c r="BX464" i="93"/>
  <c r="BW464" i="93"/>
  <c r="BV464" i="93"/>
  <c r="BU464" i="93"/>
  <c r="BO464" i="93"/>
  <c r="BH464" i="93"/>
  <c r="BG464" i="93"/>
  <c r="BF464" i="93"/>
  <c r="BE464" i="93"/>
  <c r="BC464" i="93"/>
  <c r="AU464" i="93"/>
  <c r="AN464" i="93"/>
  <c r="CJ464" i="93" s="1"/>
  <c r="AM464" i="93"/>
  <c r="CY464" i="93" s="1"/>
  <c r="AL464" i="93"/>
  <c r="CX464" i="93" s="1"/>
  <c r="AK464" i="93"/>
  <c r="CW464" i="93" s="1"/>
  <c r="AJ464" i="93"/>
  <c r="CV464" i="93" s="1"/>
  <c r="AI464" i="93"/>
  <c r="CE464" i="93" s="1"/>
  <c r="AH464" i="93"/>
  <c r="CT464" i="93" s="1"/>
  <c r="AG464" i="93"/>
  <c r="CS464" i="93" s="1"/>
  <c r="AF464" i="93"/>
  <c r="CB464" i="93" s="1"/>
  <c r="AE464" i="93"/>
  <c r="CQ464" i="93" s="1"/>
  <c r="AD464" i="93"/>
  <c r="CP464" i="93" s="1"/>
  <c r="AC464" i="93"/>
  <c r="CO464" i="93" s="1"/>
  <c r="HF463" i="93"/>
  <c r="GT463" i="93"/>
  <c r="GS463" i="93"/>
  <c r="GD463" i="93"/>
  <c r="GC463" i="93"/>
  <c r="FN463" i="93"/>
  <c r="FM463" i="93"/>
  <c r="EX463" i="93"/>
  <c r="EW463" i="93"/>
  <c r="EH463" i="93"/>
  <c r="EG463" i="93"/>
  <c r="DR463" i="93"/>
  <c r="DQ463" i="93"/>
  <c r="DD463" i="93"/>
  <c r="GV463" i="93" s="1"/>
  <c r="DC463" i="93"/>
  <c r="GU463" i="93" s="1"/>
  <c r="DB463" i="93"/>
  <c r="DA463" i="93"/>
  <c r="CX463" i="93"/>
  <c r="GP463" i="93" s="1"/>
  <c r="CW463" i="93"/>
  <c r="GO463" i="93" s="1"/>
  <c r="CP463" i="93"/>
  <c r="GH463" i="93" s="1"/>
  <c r="CO463" i="93"/>
  <c r="GG463" i="93" s="1"/>
  <c r="CN463" i="93"/>
  <c r="CM463" i="93"/>
  <c r="CL463" i="93"/>
  <c r="CK463" i="93"/>
  <c r="CD463" i="93"/>
  <c r="CC463" i="93"/>
  <c r="BX463" i="93"/>
  <c r="BW463" i="93"/>
  <c r="BV463" i="93"/>
  <c r="BU463" i="93"/>
  <c r="BR463" i="93"/>
  <c r="BQ463" i="93"/>
  <c r="BJ463" i="93"/>
  <c r="BI463" i="93"/>
  <c r="BH463" i="93"/>
  <c r="BG463" i="93"/>
  <c r="BF463" i="93"/>
  <c r="BE463" i="93"/>
  <c r="AX463" i="93"/>
  <c r="AW463" i="93"/>
  <c r="AN463" i="93"/>
  <c r="CZ463" i="93" s="1"/>
  <c r="AM463" i="93"/>
  <c r="CY463" i="93" s="1"/>
  <c r="AL463" i="93"/>
  <c r="CH463" i="93" s="1"/>
  <c r="AK463" i="93"/>
  <c r="CG463" i="93" s="1"/>
  <c r="AJ463" i="93"/>
  <c r="CV463" i="93" s="1"/>
  <c r="AI463" i="93"/>
  <c r="CU463" i="93" s="1"/>
  <c r="AH463" i="93"/>
  <c r="CT463" i="93" s="1"/>
  <c r="AG463" i="93"/>
  <c r="CS463" i="93" s="1"/>
  <c r="AF463" i="93"/>
  <c r="CR463" i="93" s="1"/>
  <c r="AE463" i="93"/>
  <c r="CQ463" i="93" s="1"/>
  <c r="AD463" i="93"/>
  <c r="BZ463" i="93" s="1"/>
  <c r="AC463" i="93"/>
  <c r="BY463" i="93" s="1"/>
  <c r="HF462" i="93"/>
  <c r="DD462" i="93"/>
  <c r="GV462" i="93" s="1"/>
  <c r="DC462" i="93"/>
  <c r="GU462" i="93" s="1"/>
  <c r="DB462" i="93"/>
  <c r="GT462" i="93" s="1"/>
  <c r="DA462" i="93"/>
  <c r="GS462" i="93" s="1"/>
  <c r="CN462" i="93"/>
  <c r="CM462" i="93"/>
  <c r="CL462" i="93"/>
  <c r="CK462" i="93"/>
  <c r="BX462" i="93"/>
  <c r="BW462" i="93"/>
  <c r="BV462" i="93"/>
  <c r="BU462" i="93"/>
  <c r="BH462" i="93"/>
  <c r="BG462" i="93"/>
  <c r="BF462" i="93"/>
  <c r="BE462" i="93"/>
  <c r="AN462" i="93"/>
  <c r="CJ462" i="93" s="1"/>
  <c r="AM462" i="93"/>
  <c r="CI462" i="93" s="1"/>
  <c r="AL462" i="93"/>
  <c r="CX462" i="93" s="1"/>
  <c r="AK462" i="93"/>
  <c r="CW462" i="93" s="1"/>
  <c r="AJ462" i="93"/>
  <c r="CV462" i="93" s="1"/>
  <c r="AI462" i="93"/>
  <c r="CU462" i="93" s="1"/>
  <c r="AH462" i="93"/>
  <c r="CT462" i="93" s="1"/>
  <c r="AG462" i="93"/>
  <c r="CS462" i="93" s="1"/>
  <c r="AF462" i="93"/>
  <c r="CB462" i="93" s="1"/>
  <c r="AE462" i="93"/>
  <c r="CA462" i="93" s="1"/>
  <c r="AD462" i="93"/>
  <c r="CP462" i="93" s="1"/>
  <c r="AC462" i="93"/>
  <c r="CO462" i="93" s="1"/>
  <c r="HF461" i="93"/>
  <c r="GS461" i="93"/>
  <c r="GC461" i="93"/>
  <c r="FM461" i="93"/>
  <c r="EW461" i="93"/>
  <c r="EG461" i="93"/>
  <c r="DQ461" i="93"/>
  <c r="DD461" i="93"/>
  <c r="GV461" i="93" s="1"/>
  <c r="DC461" i="93"/>
  <c r="GU461" i="93" s="1"/>
  <c r="DB461" i="93"/>
  <c r="DA461" i="93"/>
  <c r="CW461" i="93"/>
  <c r="GO461" i="93" s="1"/>
  <c r="CO461" i="93"/>
  <c r="GG461" i="93" s="1"/>
  <c r="CN461" i="93"/>
  <c r="CM461" i="93"/>
  <c r="CL461" i="93"/>
  <c r="CK461" i="93"/>
  <c r="CH461" i="93"/>
  <c r="CC461" i="93"/>
  <c r="BX461" i="93"/>
  <c r="BW461" i="93"/>
  <c r="BV461" i="93"/>
  <c r="BU461" i="93"/>
  <c r="BQ461" i="93"/>
  <c r="BN461" i="93"/>
  <c r="BI461" i="93"/>
  <c r="BH461" i="93"/>
  <c r="BG461" i="93"/>
  <c r="BF461" i="93"/>
  <c r="BE461" i="93"/>
  <c r="AW461" i="93"/>
  <c r="AT461" i="93"/>
  <c r="AN461" i="93"/>
  <c r="CZ461" i="93" s="1"/>
  <c r="AM461" i="93"/>
  <c r="CY461" i="93" s="1"/>
  <c r="AL461" i="93"/>
  <c r="AK461" i="93"/>
  <c r="CG461" i="93" s="1"/>
  <c r="AJ461" i="93"/>
  <c r="CV461" i="93" s="1"/>
  <c r="AI461" i="93"/>
  <c r="CU461" i="93" s="1"/>
  <c r="AH461" i="93"/>
  <c r="AG461" i="93"/>
  <c r="CS461" i="93" s="1"/>
  <c r="AF461" i="93"/>
  <c r="CR461" i="93" s="1"/>
  <c r="AE461" i="93"/>
  <c r="CQ461" i="93" s="1"/>
  <c r="AD461" i="93"/>
  <c r="AC461" i="93"/>
  <c r="BY461" i="93" s="1"/>
  <c r="HF453" i="93"/>
  <c r="DD453" i="93"/>
  <c r="GV453" i="93" s="1"/>
  <c r="DC453" i="93"/>
  <c r="DB453" i="93"/>
  <c r="GT453" i="93" s="1"/>
  <c r="DA453" i="93"/>
  <c r="GS453" i="93" s="1"/>
  <c r="CN453" i="93"/>
  <c r="CM453" i="93"/>
  <c r="CL453" i="93"/>
  <c r="CK453" i="93"/>
  <c r="BX453" i="93"/>
  <c r="BW453" i="93"/>
  <c r="BV453" i="93"/>
  <c r="BU453" i="93"/>
  <c r="BH453" i="93"/>
  <c r="BG453" i="93"/>
  <c r="BF453" i="93"/>
  <c r="BE453" i="93"/>
  <c r="AN453" i="93"/>
  <c r="CZ453" i="93" s="1"/>
  <c r="AM453" i="93"/>
  <c r="BS453" i="93" s="1"/>
  <c r="AL453" i="93"/>
  <c r="CX453" i="93" s="1"/>
  <c r="AK453" i="93"/>
  <c r="CW453" i="93" s="1"/>
  <c r="AJ453" i="93"/>
  <c r="CV453" i="93" s="1"/>
  <c r="AI453" i="93"/>
  <c r="AH453" i="93"/>
  <c r="CT453" i="93" s="1"/>
  <c r="AG453" i="93"/>
  <c r="CS453" i="93" s="1"/>
  <c r="AF453" i="93"/>
  <c r="CR453" i="93" s="1"/>
  <c r="AE453" i="93"/>
  <c r="AD453" i="93"/>
  <c r="CP453" i="93" s="1"/>
  <c r="AC453" i="93"/>
  <c r="CO453" i="93" s="1"/>
  <c r="HF452" i="93"/>
  <c r="FQ452" i="93"/>
  <c r="DD452" i="93"/>
  <c r="GV452" i="93" s="1"/>
  <c r="DC452" i="93"/>
  <c r="GU452" i="93" s="1"/>
  <c r="DB452" i="93"/>
  <c r="GT452" i="93" s="1"/>
  <c r="DA452" i="93"/>
  <c r="GC452" i="93" s="1"/>
  <c r="CW452" i="93"/>
  <c r="CN452" i="93"/>
  <c r="CM452" i="93"/>
  <c r="CL452" i="93"/>
  <c r="CK452" i="93"/>
  <c r="CG452" i="93"/>
  <c r="CA452" i="93"/>
  <c r="BX452" i="93"/>
  <c r="BW452" i="93"/>
  <c r="BV452" i="93"/>
  <c r="BU452" i="93"/>
  <c r="BM452" i="93"/>
  <c r="BH452" i="93"/>
  <c r="BG452" i="93"/>
  <c r="BF452" i="93"/>
  <c r="BE452" i="93"/>
  <c r="BD452" i="93"/>
  <c r="AY452" i="93"/>
  <c r="AV452" i="93"/>
  <c r="AN452" i="93"/>
  <c r="AM452" i="93"/>
  <c r="AL452" i="93"/>
  <c r="AK452" i="93"/>
  <c r="BQ452" i="93" s="1"/>
  <c r="AJ452" i="93"/>
  <c r="AI452" i="93"/>
  <c r="AH452" i="93"/>
  <c r="AG452" i="93"/>
  <c r="CS452" i="93" s="1"/>
  <c r="AF452" i="93"/>
  <c r="AE452" i="93"/>
  <c r="AD452" i="93"/>
  <c r="AC452" i="93"/>
  <c r="CO452" i="93" s="1"/>
  <c r="GG452" i="93" s="1"/>
  <c r="HF451" i="93"/>
  <c r="GQ451" i="93"/>
  <c r="GE451" i="93"/>
  <c r="GA451" i="93"/>
  <c r="FW451" i="93"/>
  <c r="FO451" i="93"/>
  <c r="FK451" i="93"/>
  <c r="FG451" i="93"/>
  <c r="EY451" i="93"/>
  <c r="EW451" i="93"/>
  <c r="EU451" i="93"/>
  <c r="EI451" i="93"/>
  <c r="EE451" i="93"/>
  <c r="DS451" i="93"/>
  <c r="DO451" i="93"/>
  <c r="DK451" i="93"/>
  <c r="DD451" i="93"/>
  <c r="GV451" i="93" s="1"/>
  <c r="DC451" i="93"/>
  <c r="GU451" i="93" s="1"/>
  <c r="DB451" i="93"/>
  <c r="DA451" i="93"/>
  <c r="FM451" i="93" s="1"/>
  <c r="CY451" i="93"/>
  <c r="CU451" i="93"/>
  <c r="GM451" i="93" s="1"/>
  <c r="CQ451" i="93"/>
  <c r="CP451" i="93"/>
  <c r="FB451" i="93" s="1"/>
  <c r="CN451" i="93"/>
  <c r="CM451" i="93"/>
  <c r="CL451" i="93"/>
  <c r="CK451" i="93"/>
  <c r="CE451" i="93"/>
  <c r="CA451" i="93"/>
  <c r="BX451" i="93"/>
  <c r="BW451" i="93"/>
  <c r="BV451" i="93"/>
  <c r="BU451" i="93"/>
  <c r="BS451" i="93"/>
  <c r="BN451" i="93"/>
  <c r="BK451" i="93"/>
  <c r="BH451" i="93"/>
  <c r="BG451" i="93"/>
  <c r="BF451" i="93"/>
  <c r="BE451" i="93"/>
  <c r="BC451" i="93"/>
  <c r="AY451" i="93"/>
  <c r="AN451" i="93"/>
  <c r="CZ451" i="93" s="1"/>
  <c r="AM451" i="93"/>
  <c r="CI451" i="93" s="1"/>
  <c r="AL451" i="93"/>
  <c r="AK451" i="93"/>
  <c r="CG451" i="93" s="1"/>
  <c r="AJ451" i="93"/>
  <c r="CV451" i="93" s="1"/>
  <c r="AI451" i="93"/>
  <c r="BO451" i="93" s="1"/>
  <c r="AH451" i="93"/>
  <c r="AG451" i="93"/>
  <c r="AF451" i="93"/>
  <c r="CR451" i="93" s="1"/>
  <c r="AE451" i="93"/>
  <c r="AU451" i="93" s="1"/>
  <c r="AD451" i="93"/>
  <c r="AC451" i="93"/>
  <c r="BI451" i="93" s="1"/>
  <c r="HF450" i="93"/>
  <c r="GS450" i="93"/>
  <c r="DQ450" i="93"/>
  <c r="DD450" i="93"/>
  <c r="GV450" i="93" s="1"/>
  <c r="DC450" i="93"/>
  <c r="GU450" i="93" s="1"/>
  <c r="DB450" i="93"/>
  <c r="GT450" i="93" s="1"/>
  <c r="DA450" i="93"/>
  <c r="CY450" i="93"/>
  <c r="GQ450" i="93" s="1"/>
  <c r="CX450" i="93"/>
  <c r="GP450" i="93" s="1"/>
  <c r="CW450" i="93"/>
  <c r="GO450" i="93" s="1"/>
  <c r="CQ450" i="93"/>
  <c r="FS450" i="93" s="1"/>
  <c r="CN450" i="93"/>
  <c r="CM450" i="93"/>
  <c r="CL450" i="93"/>
  <c r="CK450" i="93"/>
  <c r="CI450" i="93"/>
  <c r="CH450" i="93"/>
  <c r="CE450" i="93"/>
  <c r="CD450" i="93"/>
  <c r="CC450" i="93"/>
  <c r="BX450" i="93"/>
  <c r="BW450" i="93"/>
  <c r="BV450" i="93"/>
  <c r="BU450" i="93"/>
  <c r="BS450" i="93"/>
  <c r="BO450" i="93"/>
  <c r="BN450" i="93"/>
  <c r="BK450" i="93"/>
  <c r="BJ450" i="93"/>
  <c r="BH450" i="93"/>
  <c r="BG450" i="93"/>
  <c r="BF450" i="93"/>
  <c r="BE450" i="93"/>
  <c r="AN450" i="93"/>
  <c r="AM450" i="93"/>
  <c r="BC450" i="93" s="1"/>
  <c r="AL450" i="93"/>
  <c r="BR450" i="93" s="1"/>
  <c r="AK450" i="93"/>
  <c r="CG450" i="93" s="1"/>
  <c r="AJ450" i="93"/>
  <c r="AI450" i="93"/>
  <c r="CU450" i="93" s="1"/>
  <c r="AH450" i="93"/>
  <c r="CT450" i="93" s="1"/>
  <c r="AG450" i="93"/>
  <c r="BM450" i="93" s="1"/>
  <c r="AF450" i="93"/>
  <c r="AE450" i="93"/>
  <c r="CA450" i="93" s="1"/>
  <c r="AD450" i="93"/>
  <c r="CP450" i="93" s="1"/>
  <c r="AC450" i="93"/>
  <c r="CO450" i="93" s="1"/>
  <c r="HF444" i="93"/>
  <c r="GJ444" i="93"/>
  <c r="FT444" i="93"/>
  <c r="FK444" i="93"/>
  <c r="FD444" i="93"/>
  <c r="EN444" i="93"/>
  <c r="EM444" i="93"/>
  <c r="DX444" i="93"/>
  <c r="DO444" i="93"/>
  <c r="DH444" i="93"/>
  <c r="DD444" i="93"/>
  <c r="GV444" i="93" s="1"/>
  <c r="DC444" i="93"/>
  <c r="GU444" i="93" s="1"/>
  <c r="DB444" i="93"/>
  <c r="GT444" i="93" s="1"/>
  <c r="DA444" i="93"/>
  <c r="GS444" i="93" s="1"/>
  <c r="CV444" i="93"/>
  <c r="CU444" i="93"/>
  <c r="CN444" i="93"/>
  <c r="CM444" i="93"/>
  <c r="CL444" i="93"/>
  <c r="CK444" i="93"/>
  <c r="CJ444" i="93"/>
  <c r="CI444" i="93"/>
  <c r="CB444" i="93"/>
  <c r="CA444" i="93"/>
  <c r="BX444" i="93"/>
  <c r="BW444" i="93"/>
  <c r="BV444" i="93"/>
  <c r="BU444" i="93"/>
  <c r="BP444" i="93"/>
  <c r="BO444" i="93"/>
  <c r="BH444" i="93"/>
  <c r="BG444" i="93"/>
  <c r="BF444" i="93"/>
  <c r="BE444" i="93"/>
  <c r="BD444" i="93"/>
  <c r="BC444" i="93"/>
  <c r="AV444" i="93"/>
  <c r="AU444" i="93"/>
  <c r="AN444" i="93"/>
  <c r="CZ444" i="93" s="1"/>
  <c r="GR444" i="93" s="1"/>
  <c r="AM444" i="93"/>
  <c r="CY444" i="93" s="1"/>
  <c r="EU444" i="93" s="1"/>
  <c r="AL444" i="93"/>
  <c r="CX444" i="93" s="1"/>
  <c r="AK444" i="93"/>
  <c r="CW444" i="93" s="1"/>
  <c r="AJ444" i="93"/>
  <c r="CF444" i="93" s="1"/>
  <c r="AI444" i="93"/>
  <c r="CE444" i="93" s="1"/>
  <c r="AH444" i="93"/>
  <c r="CT444" i="93" s="1"/>
  <c r="AG444" i="93"/>
  <c r="CS444" i="93" s="1"/>
  <c r="AF444" i="93"/>
  <c r="CR444" i="93" s="1"/>
  <c r="AE444" i="93"/>
  <c r="CQ444" i="93" s="1"/>
  <c r="AD444" i="93"/>
  <c r="CP444" i="93" s="1"/>
  <c r="AC444" i="93"/>
  <c r="CO444" i="93" s="1"/>
  <c r="HF443" i="93"/>
  <c r="GT443" i="93"/>
  <c r="GL443" i="93"/>
  <c r="GD443" i="93"/>
  <c r="FV443" i="93"/>
  <c r="FN443" i="93"/>
  <c r="FF443" i="93"/>
  <c r="EX443" i="93"/>
  <c r="ES443" i="93"/>
  <c r="EP443" i="93"/>
  <c r="EH443" i="93"/>
  <c r="DZ443" i="93"/>
  <c r="DR443" i="93"/>
  <c r="DJ443" i="93"/>
  <c r="DD443" i="93"/>
  <c r="GV443" i="93" s="1"/>
  <c r="DC443" i="93"/>
  <c r="GU443" i="93" s="1"/>
  <c r="DB443" i="93"/>
  <c r="DA443" i="93"/>
  <c r="CX443" i="93"/>
  <c r="CS443" i="93"/>
  <c r="CP443" i="93"/>
  <c r="CN443" i="93"/>
  <c r="CM443" i="93"/>
  <c r="CL443" i="93"/>
  <c r="CK443" i="93"/>
  <c r="CG443" i="93"/>
  <c r="CD443" i="93"/>
  <c r="BY443" i="93"/>
  <c r="BX443" i="93"/>
  <c r="BW443" i="93"/>
  <c r="BV443" i="93"/>
  <c r="BU443" i="93"/>
  <c r="BT443" i="93"/>
  <c r="BP443" i="93"/>
  <c r="BN443" i="93"/>
  <c r="BK443" i="93"/>
  <c r="BJ443" i="93"/>
  <c r="BH443" i="93"/>
  <c r="BG443" i="93"/>
  <c r="BF443" i="93"/>
  <c r="BE443" i="93"/>
  <c r="BB443" i="93"/>
  <c r="AX443" i="93"/>
  <c r="AT443" i="93"/>
  <c r="AN443" i="93"/>
  <c r="AM443" i="93"/>
  <c r="AL443" i="93"/>
  <c r="AK443" i="93"/>
  <c r="CW443" i="93" s="1"/>
  <c r="FY443" i="93" s="1"/>
  <c r="AJ443" i="93"/>
  <c r="AI443" i="93"/>
  <c r="AH443" i="93"/>
  <c r="CT443" i="93" s="1"/>
  <c r="AG443" i="93"/>
  <c r="CC443" i="93" s="1"/>
  <c r="AF443" i="93"/>
  <c r="AE443" i="93"/>
  <c r="AD443" i="93"/>
  <c r="BZ443" i="93" s="1"/>
  <c r="AC443" i="93"/>
  <c r="CO443" i="93" s="1"/>
  <c r="HF442" i="93"/>
  <c r="GV442" i="93"/>
  <c r="GR442" i="93"/>
  <c r="GG442" i="93"/>
  <c r="GF442" i="93"/>
  <c r="FP442" i="93"/>
  <c r="FL442" i="93"/>
  <c r="FA442" i="93"/>
  <c r="EZ442" i="93"/>
  <c r="EN442" i="93"/>
  <c r="EJ442" i="93"/>
  <c r="DX442" i="93"/>
  <c r="DL442" i="93"/>
  <c r="DD442" i="93"/>
  <c r="DT442" i="93" s="1"/>
  <c r="DC442" i="93"/>
  <c r="GU442" i="93" s="1"/>
  <c r="DB442" i="93"/>
  <c r="GT442" i="93" s="1"/>
  <c r="DA442" i="93"/>
  <c r="CZ442" i="93"/>
  <c r="CV442" i="93"/>
  <c r="CS442" i="93"/>
  <c r="CN442" i="93"/>
  <c r="CM442" i="93"/>
  <c r="CL442" i="93"/>
  <c r="CK442" i="93"/>
  <c r="CJ442" i="93"/>
  <c r="CF442" i="93"/>
  <c r="BY442" i="93"/>
  <c r="BX442" i="93"/>
  <c r="BW442" i="93"/>
  <c r="BV442" i="93"/>
  <c r="BU442" i="93"/>
  <c r="BT442" i="93"/>
  <c r="BP442" i="93"/>
  <c r="BN442" i="93"/>
  <c r="BM442" i="93"/>
  <c r="BI442" i="93"/>
  <c r="BH442" i="93"/>
  <c r="BG442" i="93"/>
  <c r="BF442" i="93"/>
  <c r="BE442" i="93"/>
  <c r="BD442" i="93"/>
  <c r="BA442" i="93"/>
  <c r="AZ442" i="93"/>
  <c r="AX442" i="93"/>
  <c r="AV442" i="93"/>
  <c r="AN442" i="93"/>
  <c r="AM442" i="93"/>
  <c r="AL442" i="93"/>
  <c r="BR442" i="93" s="1"/>
  <c r="AK442" i="93"/>
  <c r="AJ442" i="93"/>
  <c r="AI442" i="93"/>
  <c r="AH442" i="93"/>
  <c r="AG442" i="93"/>
  <c r="AF442" i="93"/>
  <c r="CR442" i="93" s="1"/>
  <c r="DH442" i="93" s="1"/>
  <c r="AE442" i="93"/>
  <c r="AD442" i="93"/>
  <c r="BJ442" i="93" s="1"/>
  <c r="AC442" i="93"/>
  <c r="CO442" i="93" s="1"/>
  <c r="HF441" i="93"/>
  <c r="GT441" i="93"/>
  <c r="GJ441" i="93"/>
  <c r="GD441" i="93"/>
  <c r="FX441" i="93"/>
  <c r="FH441" i="93"/>
  <c r="EZ441" i="93"/>
  <c r="EM441" i="93"/>
  <c r="EH441" i="93"/>
  <c r="DX441" i="93"/>
  <c r="DR441" i="93"/>
  <c r="DL441" i="93"/>
  <c r="DD441" i="93"/>
  <c r="GV441" i="93" s="1"/>
  <c r="DC441" i="93"/>
  <c r="DB441" i="93"/>
  <c r="FN441" i="93" s="1"/>
  <c r="DA441" i="93"/>
  <c r="GS441" i="93" s="1"/>
  <c r="CZ441" i="93"/>
  <c r="CY441" i="93"/>
  <c r="GQ441" i="93" s="1"/>
  <c r="CR441" i="93"/>
  <c r="CN441" i="93"/>
  <c r="CM441" i="93"/>
  <c r="CL441" i="93"/>
  <c r="CK441" i="93"/>
  <c r="CF441" i="93"/>
  <c r="BZ441" i="93"/>
  <c r="BX441" i="93"/>
  <c r="BW441" i="93"/>
  <c r="BV441" i="93"/>
  <c r="BU441" i="93"/>
  <c r="BP441" i="93"/>
  <c r="BO441" i="93"/>
  <c r="BH441" i="93"/>
  <c r="BG441" i="93"/>
  <c r="BF441" i="93"/>
  <c r="BE441" i="93"/>
  <c r="BC441" i="93"/>
  <c r="AV441" i="93"/>
  <c r="AN441" i="93"/>
  <c r="BD441" i="93" s="1"/>
  <c r="AM441" i="93"/>
  <c r="BS441" i="93" s="1"/>
  <c r="AL441" i="93"/>
  <c r="AK441" i="93"/>
  <c r="CW441" i="93" s="1"/>
  <c r="AJ441" i="93"/>
  <c r="CV441" i="93" s="1"/>
  <c r="ER441" i="93" s="1"/>
  <c r="AI441" i="93"/>
  <c r="AY441" i="93" s="1"/>
  <c r="AH441" i="93"/>
  <c r="AG441" i="93"/>
  <c r="CS441" i="93" s="1"/>
  <c r="AF441" i="93"/>
  <c r="CB441" i="93" s="1"/>
  <c r="AE441" i="93"/>
  <c r="CQ441" i="93" s="1"/>
  <c r="GI441" i="93" s="1"/>
  <c r="AD441" i="93"/>
  <c r="AC441" i="93"/>
  <c r="CO441" i="93" s="1"/>
  <c r="HF440" i="93"/>
  <c r="GK440" i="93"/>
  <c r="GC440" i="93"/>
  <c r="FV440" i="93"/>
  <c r="FJ440" i="93"/>
  <c r="ET440" i="93"/>
  <c r="EO440" i="93"/>
  <c r="DY440" i="93"/>
  <c r="DQ440" i="93"/>
  <c r="DJ440" i="93"/>
  <c r="DD440" i="93"/>
  <c r="FP440" i="93" s="1"/>
  <c r="DC440" i="93"/>
  <c r="GU440" i="93" s="1"/>
  <c r="DB440" i="93"/>
  <c r="DA440" i="93"/>
  <c r="FM440" i="93" s="1"/>
  <c r="CZ440" i="93"/>
  <c r="GR440" i="93" s="1"/>
  <c r="CT440" i="93"/>
  <c r="FF440" i="93" s="1"/>
  <c r="CR440" i="93"/>
  <c r="CN440" i="93"/>
  <c r="CM440" i="93"/>
  <c r="CL440" i="93"/>
  <c r="CK440" i="93"/>
  <c r="CH440" i="93"/>
  <c r="CG440" i="93"/>
  <c r="BZ440" i="93"/>
  <c r="BX440" i="93"/>
  <c r="BW440" i="93"/>
  <c r="BV440" i="93"/>
  <c r="BU440" i="93"/>
  <c r="BQ440" i="93"/>
  <c r="BN440" i="93"/>
  <c r="BI440" i="93"/>
  <c r="BH440" i="93"/>
  <c r="BG440" i="93"/>
  <c r="BF440" i="93"/>
  <c r="BE440" i="93"/>
  <c r="BD440" i="93"/>
  <c r="AX440" i="93"/>
  <c r="AW440" i="93"/>
  <c r="AN440" i="93"/>
  <c r="CJ440" i="93" s="1"/>
  <c r="AM440" i="93"/>
  <c r="CY440" i="93" s="1"/>
  <c r="AL440" i="93"/>
  <c r="CX440" i="93" s="1"/>
  <c r="GP440" i="93" s="1"/>
  <c r="AK440" i="93"/>
  <c r="BA440" i="93" s="1"/>
  <c r="AJ440" i="93"/>
  <c r="BP440" i="93" s="1"/>
  <c r="AI440" i="93"/>
  <c r="CU440" i="93" s="1"/>
  <c r="AH440" i="93"/>
  <c r="CD440" i="93" s="1"/>
  <c r="AG440" i="93"/>
  <c r="CS440" i="93" s="1"/>
  <c r="FU440" i="93" s="1"/>
  <c r="AF440" i="93"/>
  <c r="AV440" i="93" s="1"/>
  <c r="AE440" i="93"/>
  <c r="CQ440" i="93" s="1"/>
  <c r="AD440" i="93"/>
  <c r="BJ440" i="93" s="1"/>
  <c r="AC440" i="93"/>
  <c r="BY440" i="93" s="1"/>
  <c r="HF439" i="93"/>
  <c r="GT439" i="93"/>
  <c r="GR439" i="93"/>
  <c r="GE439" i="93"/>
  <c r="GD439" i="93"/>
  <c r="FW439" i="93"/>
  <c r="FO439" i="93"/>
  <c r="FJ439" i="93"/>
  <c r="FH439" i="93"/>
  <c r="EV439" i="93"/>
  <c r="ET439" i="93"/>
  <c r="EH439" i="93"/>
  <c r="EF439" i="93"/>
  <c r="DS439" i="93"/>
  <c r="DR439" i="93"/>
  <c r="DK439" i="93"/>
  <c r="DD439" i="93"/>
  <c r="GV439" i="93" s="1"/>
  <c r="DC439" i="93"/>
  <c r="EY439" i="93" s="1"/>
  <c r="DB439" i="93"/>
  <c r="FN439" i="93" s="1"/>
  <c r="DA439" i="93"/>
  <c r="GS439" i="93" s="1"/>
  <c r="CY439" i="93"/>
  <c r="CX439" i="93"/>
  <c r="GP439" i="93" s="1"/>
  <c r="CT439" i="93"/>
  <c r="CR439" i="93"/>
  <c r="DX439" i="93" s="1"/>
  <c r="CN439" i="93"/>
  <c r="CM439" i="93"/>
  <c r="CL439" i="93"/>
  <c r="CK439" i="93"/>
  <c r="CJ439" i="93"/>
  <c r="CI439" i="93"/>
  <c r="CC439" i="93"/>
  <c r="BY439" i="93"/>
  <c r="BX439" i="93"/>
  <c r="BW439" i="93"/>
  <c r="BV439" i="93"/>
  <c r="BU439" i="93"/>
  <c r="BT439" i="93"/>
  <c r="BP439" i="93"/>
  <c r="BO439" i="93"/>
  <c r="BI439" i="93"/>
  <c r="BH439" i="93"/>
  <c r="BG439" i="93"/>
  <c r="BF439" i="93"/>
  <c r="BE439" i="93"/>
  <c r="BA439" i="93"/>
  <c r="AZ439" i="93"/>
  <c r="AV439" i="93"/>
  <c r="AU439" i="93"/>
  <c r="AN439" i="93"/>
  <c r="CZ439" i="93" s="1"/>
  <c r="GB439" i="93" s="1"/>
  <c r="AM439" i="93"/>
  <c r="BS439" i="93" s="1"/>
  <c r="AL439" i="93"/>
  <c r="CH439" i="93" s="1"/>
  <c r="AK439" i="93"/>
  <c r="CW439" i="93" s="1"/>
  <c r="AJ439" i="93"/>
  <c r="CV439" i="93" s="1"/>
  <c r="AI439" i="93"/>
  <c r="CU439" i="93" s="1"/>
  <c r="FG439" i="93" s="1"/>
  <c r="AH439" i="93"/>
  <c r="CD439" i="93" s="1"/>
  <c r="AG439" i="93"/>
  <c r="CS439" i="93" s="1"/>
  <c r="AF439" i="93"/>
  <c r="CB439" i="93" s="1"/>
  <c r="AE439" i="93"/>
  <c r="CQ439" i="93" s="1"/>
  <c r="AD439" i="93"/>
  <c r="CP439" i="93" s="1"/>
  <c r="AC439" i="93"/>
  <c r="AS439" i="93" s="1"/>
  <c r="HF438" i="93"/>
  <c r="DD438" i="93"/>
  <c r="GV438" i="93" s="1"/>
  <c r="DC438" i="93"/>
  <c r="GU438" i="93" s="1"/>
  <c r="DB438" i="93"/>
  <c r="DA438" i="93"/>
  <c r="CW438" i="93"/>
  <c r="CP438" i="93"/>
  <c r="CN438" i="93"/>
  <c r="CM438" i="93"/>
  <c r="CL438" i="93"/>
  <c r="CK438" i="93"/>
  <c r="CH438" i="93"/>
  <c r="CG438" i="93"/>
  <c r="CC438" i="93"/>
  <c r="CA438" i="93"/>
  <c r="BX438" i="93"/>
  <c r="BW438" i="93"/>
  <c r="BV438" i="93"/>
  <c r="BU438" i="93"/>
  <c r="BS438" i="93"/>
  <c r="BR438" i="93"/>
  <c r="BN438" i="93"/>
  <c r="BK438" i="93"/>
  <c r="BH438" i="93"/>
  <c r="BG438" i="93"/>
  <c r="BF438" i="93"/>
  <c r="BE438" i="93"/>
  <c r="BB438" i="93"/>
  <c r="AY438" i="93"/>
  <c r="AX438" i="93"/>
  <c r="AT438" i="93"/>
  <c r="AN438" i="93"/>
  <c r="AM438" i="93"/>
  <c r="BC438" i="93" s="1"/>
  <c r="AL438" i="93"/>
  <c r="CX438" i="93" s="1"/>
  <c r="AK438" i="93"/>
  <c r="BQ438" i="93" s="1"/>
  <c r="AJ438" i="93"/>
  <c r="AI438" i="93"/>
  <c r="CE438" i="93" s="1"/>
  <c r="AH438" i="93"/>
  <c r="AG438" i="93"/>
  <c r="BM438" i="93" s="1"/>
  <c r="AF438" i="93"/>
  <c r="AE438" i="93"/>
  <c r="CQ438" i="93" s="1"/>
  <c r="AD438" i="93"/>
  <c r="BZ438" i="93" s="1"/>
  <c r="AC438" i="93"/>
  <c r="CO438" i="93" s="1"/>
  <c r="GG438" i="93" s="1"/>
  <c r="HF437" i="93"/>
  <c r="DD437" i="93"/>
  <c r="GV437" i="93" s="1"/>
  <c r="DC437" i="93"/>
  <c r="GU437" i="93" s="1"/>
  <c r="DB437" i="93"/>
  <c r="GT437" i="93" s="1"/>
  <c r="DA437" i="93"/>
  <c r="GS437" i="93" s="1"/>
  <c r="CV437" i="93"/>
  <c r="GN437" i="93" s="1"/>
  <c r="CN437" i="93"/>
  <c r="CM437" i="93"/>
  <c r="CL437" i="93"/>
  <c r="CK437" i="93"/>
  <c r="CJ437" i="93"/>
  <c r="CB437" i="93"/>
  <c r="BX437" i="93"/>
  <c r="BW437" i="93"/>
  <c r="BV437" i="93"/>
  <c r="BU437" i="93"/>
  <c r="BP437" i="93"/>
  <c r="BH437" i="93"/>
  <c r="BG437" i="93"/>
  <c r="BF437" i="93"/>
  <c r="BE437" i="93"/>
  <c r="BD437" i="93"/>
  <c r="AV437" i="93"/>
  <c r="AN437" i="93"/>
  <c r="CZ437" i="93" s="1"/>
  <c r="AM437" i="93"/>
  <c r="CY437" i="93" s="1"/>
  <c r="AL437" i="93"/>
  <c r="CX437" i="93" s="1"/>
  <c r="AK437" i="93"/>
  <c r="CG437" i="93" s="1"/>
  <c r="AJ437" i="93"/>
  <c r="CF437" i="93" s="1"/>
  <c r="AI437" i="93"/>
  <c r="CU437" i="93" s="1"/>
  <c r="AH437" i="93"/>
  <c r="CT437" i="93" s="1"/>
  <c r="AG437" i="93"/>
  <c r="CS437" i="93" s="1"/>
  <c r="AF437" i="93"/>
  <c r="CR437" i="93" s="1"/>
  <c r="AE437" i="93"/>
  <c r="CQ437" i="93" s="1"/>
  <c r="AD437" i="93"/>
  <c r="CP437" i="93" s="1"/>
  <c r="AC437" i="93"/>
  <c r="BY437" i="93" s="1"/>
  <c r="HF431" i="93"/>
  <c r="GU431" i="93"/>
  <c r="GE431" i="93"/>
  <c r="FO431" i="93"/>
  <c r="EY431" i="93"/>
  <c r="EI431" i="93"/>
  <c r="DS431" i="93"/>
  <c r="DD431" i="93"/>
  <c r="GV431" i="93" s="1"/>
  <c r="DC431" i="93"/>
  <c r="DB431" i="93"/>
  <c r="GT431" i="93" s="1"/>
  <c r="DA431" i="93"/>
  <c r="GS431" i="93" s="1"/>
  <c r="CY431" i="93"/>
  <c r="CQ431" i="93"/>
  <c r="CN431" i="93"/>
  <c r="CM431" i="93"/>
  <c r="CL431" i="93"/>
  <c r="CK431" i="93"/>
  <c r="CE431" i="93"/>
  <c r="BX431" i="93"/>
  <c r="BW431" i="93"/>
  <c r="BV431" i="93"/>
  <c r="BU431" i="93"/>
  <c r="BS431" i="93"/>
  <c r="BK431" i="93"/>
  <c r="BH431" i="93"/>
  <c r="BG431" i="93"/>
  <c r="BF431" i="93"/>
  <c r="BE431" i="93"/>
  <c r="AY431" i="93"/>
  <c r="AN431" i="93"/>
  <c r="CZ431" i="93" s="1"/>
  <c r="AM431" i="93"/>
  <c r="CI431" i="93" s="1"/>
  <c r="AL431" i="93"/>
  <c r="CX431" i="93" s="1"/>
  <c r="AK431" i="93"/>
  <c r="CW431" i="93" s="1"/>
  <c r="AJ431" i="93"/>
  <c r="CV431" i="93" s="1"/>
  <c r="AI431" i="93"/>
  <c r="BO431" i="93" s="1"/>
  <c r="AH431" i="93"/>
  <c r="CT431" i="93" s="1"/>
  <c r="AG431" i="93"/>
  <c r="CS431" i="93" s="1"/>
  <c r="AF431" i="93"/>
  <c r="CR431" i="93" s="1"/>
  <c r="AE431" i="93"/>
  <c r="AU431" i="93" s="1"/>
  <c r="AD431" i="93"/>
  <c r="CP431" i="93" s="1"/>
  <c r="AC431" i="93"/>
  <c r="CO431" i="93" s="1"/>
  <c r="HF430" i="93"/>
  <c r="GS430" i="93"/>
  <c r="GC430" i="93"/>
  <c r="FM430" i="93"/>
  <c r="EW430" i="93"/>
  <c r="EG430" i="93"/>
  <c r="DQ430" i="93"/>
  <c r="DD430" i="93"/>
  <c r="GV430" i="93" s="1"/>
  <c r="DC430" i="93"/>
  <c r="GU430" i="93" s="1"/>
  <c r="DB430" i="93"/>
  <c r="GT430" i="93" s="1"/>
  <c r="DA430" i="93"/>
  <c r="CN430" i="93"/>
  <c r="CM430" i="93"/>
  <c r="CL430" i="93"/>
  <c r="CK430" i="93"/>
  <c r="CJ430" i="93"/>
  <c r="CB430" i="93"/>
  <c r="BY430" i="93"/>
  <c r="BX430" i="93"/>
  <c r="BW430" i="93"/>
  <c r="BV430" i="93"/>
  <c r="BU430" i="93"/>
  <c r="BP430" i="93"/>
  <c r="BM430" i="93"/>
  <c r="BK430" i="93"/>
  <c r="BJ430" i="93"/>
  <c r="BH430" i="93"/>
  <c r="BG430" i="93"/>
  <c r="BF430" i="93"/>
  <c r="BE430" i="93"/>
  <c r="BC430" i="93"/>
  <c r="BB430" i="93"/>
  <c r="AX430" i="93"/>
  <c r="AW430" i="93"/>
  <c r="AN430" i="93"/>
  <c r="CZ430" i="93" s="1"/>
  <c r="AM430" i="93"/>
  <c r="AL430" i="93"/>
  <c r="AK430" i="93"/>
  <c r="AJ430" i="93"/>
  <c r="CV430" i="93" s="1"/>
  <c r="AI430" i="93"/>
  <c r="AY430" i="93" s="1"/>
  <c r="AH430" i="93"/>
  <c r="AG430" i="93"/>
  <c r="AF430" i="93"/>
  <c r="CR430" i="93" s="1"/>
  <c r="AE430" i="93"/>
  <c r="AD430" i="93"/>
  <c r="AC430" i="93"/>
  <c r="BI430" i="93" s="1"/>
  <c r="HF429" i="93"/>
  <c r="GS429" i="93"/>
  <c r="GM429" i="93"/>
  <c r="FX429" i="93"/>
  <c r="FW429" i="93"/>
  <c r="FM429" i="93"/>
  <c r="FG429" i="93"/>
  <c r="ER429" i="93"/>
  <c r="EQ429" i="93"/>
  <c r="EG429" i="93"/>
  <c r="EA429" i="93"/>
  <c r="DL429" i="93"/>
  <c r="DK429" i="93"/>
  <c r="DD429" i="93"/>
  <c r="GV429" i="93" s="1"/>
  <c r="DC429" i="93"/>
  <c r="GU429" i="93" s="1"/>
  <c r="DB429" i="93"/>
  <c r="GT429" i="93" s="1"/>
  <c r="DA429" i="93"/>
  <c r="GC429" i="93" s="1"/>
  <c r="CV429" i="93"/>
  <c r="GN429" i="93" s="1"/>
  <c r="CU429" i="93"/>
  <c r="CR429" i="93"/>
  <c r="CQ429" i="93"/>
  <c r="CN429" i="93"/>
  <c r="CM429" i="93"/>
  <c r="CL429" i="93"/>
  <c r="CK429" i="93"/>
  <c r="CI429" i="93"/>
  <c r="CB429" i="93"/>
  <c r="CA429" i="93"/>
  <c r="BX429" i="93"/>
  <c r="BW429" i="93"/>
  <c r="BV429" i="93"/>
  <c r="BU429" i="93"/>
  <c r="BT429" i="93"/>
  <c r="BS429" i="93"/>
  <c r="BO429" i="93"/>
  <c r="BH429" i="93"/>
  <c r="BG429" i="93"/>
  <c r="BF429" i="93"/>
  <c r="BE429" i="93"/>
  <c r="BD429" i="93"/>
  <c r="BC429" i="93"/>
  <c r="AZ429" i="93"/>
  <c r="AY429" i="93"/>
  <c r="AU429" i="93"/>
  <c r="AN429" i="93"/>
  <c r="CZ429" i="93" s="1"/>
  <c r="GR429" i="93" s="1"/>
  <c r="AM429" i="93"/>
  <c r="CY429" i="93" s="1"/>
  <c r="AL429" i="93"/>
  <c r="CX429" i="93" s="1"/>
  <c r="AK429" i="93"/>
  <c r="AJ429" i="93"/>
  <c r="CF429" i="93" s="1"/>
  <c r="AI429" i="93"/>
  <c r="CE429" i="93" s="1"/>
  <c r="AH429" i="93"/>
  <c r="CT429" i="93" s="1"/>
  <c r="AG429" i="93"/>
  <c r="AF429" i="93"/>
  <c r="BL429" i="93" s="1"/>
  <c r="AE429" i="93"/>
  <c r="BK429" i="93" s="1"/>
  <c r="AD429" i="93"/>
  <c r="CP429" i="93" s="1"/>
  <c r="AC429" i="93"/>
  <c r="HF428" i="93"/>
  <c r="GU428" i="93"/>
  <c r="GT428" i="93"/>
  <c r="GK428" i="93"/>
  <c r="GG428" i="93"/>
  <c r="FY428" i="93"/>
  <c r="FQ428" i="93"/>
  <c r="FI428" i="93"/>
  <c r="FA428" i="93"/>
  <c r="ES428" i="93"/>
  <c r="EK428" i="93"/>
  <c r="EC428" i="93"/>
  <c r="DU428" i="93"/>
  <c r="DM428" i="93"/>
  <c r="DE428" i="93"/>
  <c r="DD428" i="93"/>
  <c r="GV428" i="93" s="1"/>
  <c r="DC428" i="93"/>
  <c r="GE428" i="93" s="1"/>
  <c r="DB428" i="93"/>
  <c r="GD428" i="93" s="1"/>
  <c r="DA428" i="93"/>
  <c r="GS428" i="93" s="1"/>
  <c r="CW428" i="93"/>
  <c r="GO428" i="93" s="1"/>
  <c r="CV428" i="93"/>
  <c r="CS428" i="93"/>
  <c r="FU428" i="93" s="1"/>
  <c r="CO428" i="93"/>
  <c r="CN428" i="93"/>
  <c r="CM428" i="93"/>
  <c r="CL428" i="93"/>
  <c r="CK428" i="93"/>
  <c r="CJ428" i="93"/>
  <c r="CG428" i="93"/>
  <c r="CC428" i="93"/>
  <c r="CB428" i="93"/>
  <c r="BY428" i="93"/>
  <c r="BX428" i="93"/>
  <c r="BW428" i="93"/>
  <c r="BV428" i="93"/>
  <c r="BU428" i="93"/>
  <c r="BQ428" i="93"/>
  <c r="BP428" i="93"/>
  <c r="BK428" i="93"/>
  <c r="BI428" i="93"/>
  <c r="BH428" i="93"/>
  <c r="BG428" i="93"/>
  <c r="BF428" i="93"/>
  <c r="BE428" i="93"/>
  <c r="BA428" i="93"/>
  <c r="AZ428" i="93"/>
  <c r="AW428" i="93"/>
  <c r="AV428" i="93"/>
  <c r="AN428" i="93"/>
  <c r="CZ428" i="93" s="1"/>
  <c r="GR428" i="93" s="1"/>
  <c r="AM428" i="93"/>
  <c r="AL428" i="93"/>
  <c r="CX428" i="93" s="1"/>
  <c r="GP428" i="93" s="1"/>
  <c r="AK428" i="93"/>
  <c r="AJ428" i="93"/>
  <c r="CF428" i="93" s="1"/>
  <c r="AI428" i="93"/>
  <c r="AH428" i="93"/>
  <c r="CT428" i="93" s="1"/>
  <c r="GL428" i="93" s="1"/>
  <c r="AG428" i="93"/>
  <c r="BM428" i="93" s="1"/>
  <c r="AF428" i="93"/>
  <c r="CR428" i="93" s="1"/>
  <c r="GJ428" i="93" s="1"/>
  <c r="AE428" i="93"/>
  <c r="AD428" i="93"/>
  <c r="CP428" i="93" s="1"/>
  <c r="AC428" i="93"/>
  <c r="AS428" i="93" s="1"/>
  <c r="HF427" i="93"/>
  <c r="GS427" i="93"/>
  <c r="GM427" i="93"/>
  <c r="GC427" i="93"/>
  <c r="FW427" i="93"/>
  <c r="FM427" i="93"/>
  <c r="FG427" i="93"/>
  <c r="EW427" i="93"/>
  <c r="EQ427" i="93"/>
  <c r="EG427" i="93"/>
  <c r="EA427" i="93"/>
  <c r="DQ427" i="93"/>
  <c r="DK427" i="93"/>
  <c r="DD427" i="93"/>
  <c r="GV427" i="93" s="1"/>
  <c r="DC427" i="93"/>
  <c r="GU427" i="93" s="1"/>
  <c r="DB427" i="93"/>
  <c r="DA427" i="93"/>
  <c r="CW427" i="93"/>
  <c r="CU427" i="93"/>
  <c r="CQ427" i="93"/>
  <c r="CN427" i="93"/>
  <c r="CM427" i="93"/>
  <c r="CL427" i="93"/>
  <c r="CK427" i="93"/>
  <c r="CC427" i="93"/>
  <c r="CA427" i="93"/>
  <c r="BX427" i="93"/>
  <c r="BW427" i="93"/>
  <c r="BV427" i="93"/>
  <c r="BU427" i="93"/>
  <c r="BS427" i="93"/>
  <c r="BM427" i="93"/>
  <c r="BH427" i="93"/>
  <c r="BG427" i="93"/>
  <c r="BF427" i="93"/>
  <c r="BE427" i="93"/>
  <c r="BC427" i="93"/>
  <c r="AY427" i="93"/>
  <c r="AX427" i="93"/>
  <c r="AN427" i="93"/>
  <c r="CZ427" i="93" s="1"/>
  <c r="AM427" i="93"/>
  <c r="CY427" i="93" s="1"/>
  <c r="AL427" i="93"/>
  <c r="CH427" i="93" s="1"/>
  <c r="AK427" i="93"/>
  <c r="AJ427" i="93"/>
  <c r="CV427" i="93" s="1"/>
  <c r="AI427" i="93"/>
  <c r="CE427" i="93" s="1"/>
  <c r="AH427" i="93"/>
  <c r="BN427" i="93" s="1"/>
  <c r="AG427" i="93"/>
  <c r="AF427" i="93"/>
  <c r="CR427" i="93" s="1"/>
  <c r="AE427" i="93"/>
  <c r="BK427" i="93" s="1"/>
  <c r="AD427" i="93"/>
  <c r="AC427" i="93"/>
  <c r="HF426" i="93"/>
  <c r="GS426" i="93"/>
  <c r="GI426" i="93"/>
  <c r="GC426" i="93"/>
  <c r="FX426" i="93"/>
  <c r="FS426" i="93"/>
  <c r="FM426" i="93"/>
  <c r="FC426" i="93"/>
  <c r="EW426" i="93"/>
  <c r="ER426" i="93"/>
  <c r="EM426" i="93"/>
  <c r="EG426" i="93"/>
  <c r="DW426" i="93"/>
  <c r="DQ426" i="93"/>
  <c r="DG426" i="93"/>
  <c r="DD426" i="93"/>
  <c r="DC426" i="93"/>
  <c r="GE426" i="93" s="1"/>
  <c r="DB426" i="93"/>
  <c r="GT426" i="93" s="1"/>
  <c r="DA426" i="93"/>
  <c r="CY426" i="93"/>
  <c r="DO426" i="93" s="1"/>
  <c r="CU426" i="93"/>
  <c r="CN426" i="93"/>
  <c r="CM426" i="93"/>
  <c r="CL426" i="93"/>
  <c r="CK426" i="93"/>
  <c r="CJ426" i="93"/>
  <c r="CI426" i="93"/>
  <c r="CE426" i="93"/>
  <c r="CC426" i="93"/>
  <c r="CA426" i="93"/>
  <c r="BY426" i="93"/>
  <c r="BX426" i="93"/>
  <c r="BW426" i="93"/>
  <c r="BV426" i="93"/>
  <c r="BU426" i="93"/>
  <c r="BQ426" i="93"/>
  <c r="BO426" i="93"/>
  <c r="BK426" i="93"/>
  <c r="BH426" i="93"/>
  <c r="BG426" i="93"/>
  <c r="BF426" i="93"/>
  <c r="BE426" i="93"/>
  <c r="BC426" i="93"/>
  <c r="AZ426" i="93"/>
  <c r="AW426" i="93"/>
  <c r="AN426" i="93"/>
  <c r="BD426" i="93" s="1"/>
  <c r="AM426" i="93"/>
  <c r="BS426" i="93" s="1"/>
  <c r="AL426" i="93"/>
  <c r="AK426" i="93"/>
  <c r="CG426" i="93" s="1"/>
  <c r="AJ426" i="93"/>
  <c r="CV426" i="93" s="1"/>
  <c r="DL426" i="93" s="1"/>
  <c r="AI426" i="93"/>
  <c r="AY426" i="93" s="1"/>
  <c r="AH426" i="93"/>
  <c r="AG426" i="93"/>
  <c r="BM426" i="93" s="1"/>
  <c r="AF426" i="93"/>
  <c r="CB426" i="93" s="1"/>
  <c r="AE426" i="93"/>
  <c r="CQ426" i="93" s="1"/>
  <c r="AD426" i="93"/>
  <c r="AC426" i="93"/>
  <c r="BI426" i="93" s="1"/>
  <c r="HF425" i="93"/>
  <c r="GU425" i="93"/>
  <c r="DD425" i="93"/>
  <c r="GF425" i="93" s="1"/>
  <c r="DC425" i="93"/>
  <c r="GE425" i="93" s="1"/>
  <c r="DB425" i="93"/>
  <c r="GT425" i="93" s="1"/>
  <c r="DA425" i="93"/>
  <c r="GS425" i="93" s="1"/>
  <c r="CN425" i="93"/>
  <c r="CM425" i="93"/>
  <c r="CL425" i="93"/>
  <c r="CK425" i="93"/>
  <c r="BX425" i="93"/>
  <c r="BW425" i="93"/>
  <c r="BV425" i="93"/>
  <c r="BU425" i="93"/>
  <c r="BH425" i="93"/>
  <c r="BG425" i="93"/>
  <c r="BF425" i="93"/>
  <c r="BE425" i="93"/>
  <c r="AN425" i="93"/>
  <c r="CZ425" i="93" s="1"/>
  <c r="AM425" i="93"/>
  <c r="CY425" i="93" s="1"/>
  <c r="AL425" i="93"/>
  <c r="CX425" i="93" s="1"/>
  <c r="AK425" i="93"/>
  <c r="CW425" i="93" s="1"/>
  <c r="AJ425" i="93"/>
  <c r="CV425" i="93" s="1"/>
  <c r="AI425" i="93"/>
  <c r="CU425" i="93" s="1"/>
  <c r="AH425" i="93"/>
  <c r="CT425" i="93" s="1"/>
  <c r="AG425" i="93"/>
  <c r="CS425" i="93" s="1"/>
  <c r="AF425" i="93"/>
  <c r="CR425" i="93" s="1"/>
  <c r="AE425" i="93"/>
  <c r="CQ425" i="93" s="1"/>
  <c r="AD425" i="93"/>
  <c r="CP425" i="93" s="1"/>
  <c r="AC425" i="93"/>
  <c r="CO425" i="93" s="1"/>
  <c r="HF424" i="93"/>
  <c r="DS424" i="93"/>
  <c r="DD424" i="93"/>
  <c r="GV424" i="93" s="1"/>
  <c r="DC424" i="93"/>
  <c r="GU424" i="93" s="1"/>
  <c r="DB424" i="93"/>
  <c r="GT424" i="93" s="1"/>
  <c r="DA424" i="93"/>
  <c r="GS424" i="93" s="1"/>
  <c r="CN424" i="93"/>
  <c r="CM424" i="93"/>
  <c r="CL424" i="93"/>
  <c r="CK424" i="93"/>
  <c r="BX424" i="93"/>
  <c r="BW424" i="93"/>
  <c r="BV424" i="93"/>
  <c r="BU424" i="93"/>
  <c r="BH424" i="93"/>
  <c r="BG424" i="93"/>
  <c r="BF424" i="93"/>
  <c r="BE424" i="93"/>
  <c r="AN424" i="93"/>
  <c r="CZ424" i="93" s="1"/>
  <c r="AM424" i="93"/>
  <c r="AL424" i="93"/>
  <c r="CX424" i="93" s="1"/>
  <c r="AK424" i="93"/>
  <c r="CW424" i="93" s="1"/>
  <c r="AJ424" i="93"/>
  <c r="CV424" i="93" s="1"/>
  <c r="AI424" i="93"/>
  <c r="AY424" i="93" s="1"/>
  <c r="AH424" i="93"/>
  <c r="CT424" i="93" s="1"/>
  <c r="AG424" i="93"/>
  <c r="CS424" i="93" s="1"/>
  <c r="AF424" i="93"/>
  <c r="CR424" i="93" s="1"/>
  <c r="AE424" i="93"/>
  <c r="AU424" i="93" s="1"/>
  <c r="AD424" i="93"/>
  <c r="CP424" i="93" s="1"/>
  <c r="AC424" i="93"/>
  <c r="CO424" i="93" s="1"/>
  <c r="HF417" i="93"/>
  <c r="DD417" i="93"/>
  <c r="GV417" i="93" s="1"/>
  <c r="DC417" i="93"/>
  <c r="DB417" i="93"/>
  <c r="GT417" i="93" s="1"/>
  <c r="DA417" i="93"/>
  <c r="GS417" i="93" s="1"/>
  <c r="CN417" i="93"/>
  <c r="CM417" i="93"/>
  <c r="CL417" i="93"/>
  <c r="CK417" i="93"/>
  <c r="BX417" i="93"/>
  <c r="BW417" i="93"/>
  <c r="BV417" i="93"/>
  <c r="BU417" i="93"/>
  <c r="BH417" i="93"/>
  <c r="BG417" i="93"/>
  <c r="BF417" i="93"/>
  <c r="BE417" i="93"/>
  <c r="AN417" i="93"/>
  <c r="CZ417" i="93" s="1"/>
  <c r="AM417" i="93"/>
  <c r="AL417" i="93"/>
  <c r="CX417" i="93" s="1"/>
  <c r="AK417" i="93"/>
  <c r="CW417" i="93" s="1"/>
  <c r="AJ417" i="93"/>
  <c r="CV417" i="93" s="1"/>
  <c r="AI417" i="93"/>
  <c r="AY417" i="93" s="1"/>
  <c r="AH417" i="93"/>
  <c r="CT417" i="93" s="1"/>
  <c r="AG417" i="93"/>
  <c r="CS417" i="93" s="1"/>
  <c r="AF417" i="93"/>
  <c r="CR417" i="93" s="1"/>
  <c r="AE417" i="93"/>
  <c r="AD417" i="93"/>
  <c r="CP417" i="93" s="1"/>
  <c r="AC417" i="93"/>
  <c r="CO417" i="93" s="1"/>
  <c r="HF416" i="93"/>
  <c r="DD416" i="93"/>
  <c r="GV416" i="93" s="1"/>
  <c r="DC416" i="93"/>
  <c r="GU416" i="93" s="1"/>
  <c r="DB416" i="93"/>
  <c r="GT416" i="93" s="1"/>
  <c r="DA416" i="93"/>
  <c r="GS416" i="93" s="1"/>
  <c r="CN416" i="93"/>
  <c r="CM416" i="93"/>
  <c r="CL416" i="93"/>
  <c r="CK416" i="93"/>
  <c r="CI416" i="93"/>
  <c r="CC416" i="93"/>
  <c r="CA416" i="93"/>
  <c r="BX416" i="93"/>
  <c r="BW416" i="93"/>
  <c r="BV416" i="93"/>
  <c r="BU416" i="93"/>
  <c r="BO416" i="93"/>
  <c r="BK416" i="93"/>
  <c r="BH416" i="93"/>
  <c r="BG416" i="93"/>
  <c r="BF416" i="93"/>
  <c r="BE416" i="93"/>
  <c r="AX416" i="93"/>
  <c r="AN416" i="93"/>
  <c r="AM416" i="93"/>
  <c r="CY416" i="93" s="1"/>
  <c r="AL416" i="93"/>
  <c r="AK416" i="93"/>
  <c r="CG416" i="93" s="1"/>
  <c r="AJ416" i="93"/>
  <c r="AI416" i="93"/>
  <c r="CU416" i="93" s="1"/>
  <c r="AH416" i="93"/>
  <c r="AG416" i="93"/>
  <c r="AF416" i="93"/>
  <c r="BL416" i="93" s="1"/>
  <c r="AE416" i="93"/>
  <c r="CQ416" i="93" s="1"/>
  <c r="AD416" i="93"/>
  <c r="AC416" i="93"/>
  <c r="BY416" i="93" s="1"/>
  <c r="HF415" i="93"/>
  <c r="DD415" i="93"/>
  <c r="DT415" i="93" s="1"/>
  <c r="DC415" i="93"/>
  <c r="GU415" i="93" s="1"/>
  <c r="DB415" i="93"/>
  <c r="GT415" i="93" s="1"/>
  <c r="DA415" i="93"/>
  <c r="GS415" i="93" s="1"/>
  <c r="CU415" i="93"/>
  <c r="GM415" i="93" s="1"/>
  <c r="CN415" i="93"/>
  <c r="CM415" i="93"/>
  <c r="CL415" i="93"/>
  <c r="CK415" i="93"/>
  <c r="CI415" i="93"/>
  <c r="CA415" i="93"/>
  <c r="BX415" i="93"/>
  <c r="BW415" i="93"/>
  <c r="BV415" i="93"/>
  <c r="BU415" i="93"/>
  <c r="BO415" i="93"/>
  <c r="BH415" i="93"/>
  <c r="BG415" i="93"/>
  <c r="BF415" i="93"/>
  <c r="BE415" i="93"/>
  <c r="BC415" i="93"/>
  <c r="AU415" i="93"/>
  <c r="AN415" i="93"/>
  <c r="AM415" i="93"/>
  <c r="CY415" i="93" s="1"/>
  <c r="AL415" i="93"/>
  <c r="CX415" i="93" s="1"/>
  <c r="AK415" i="93"/>
  <c r="CW415" i="93" s="1"/>
  <c r="AJ415" i="93"/>
  <c r="AI415" i="93"/>
  <c r="CE415" i="93" s="1"/>
  <c r="AH415" i="93"/>
  <c r="CT415" i="93" s="1"/>
  <c r="AG415" i="93"/>
  <c r="CS415" i="93" s="1"/>
  <c r="AF415" i="93"/>
  <c r="AE415" i="93"/>
  <c r="CQ415" i="93" s="1"/>
  <c r="AD415" i="93"/>
  <c r="CP415" i="93" s="1"/>
  <c r="AC415" i="93"/>
  <c r="CO415" i="93" s="1"/>
  <c r="HF414" i="93"/>
  <c r="GC414" i="93"/>
  <c r="FM414" i="93"/>
  <c r="EW414" i="93"/>
  <c r="EG414" i="93"/>
  <c r="DQ414" i="93"/>
  <c r="DD414" i="93"/>
  <c r="GV414" i="93" s="1"/>
  <c r="DC414" i="93"/>
  <c r="GU414" i="93" s="1"/>
  <c r="DB414" i="93"/>
  <c r="GT414" i="93" s="1"/>
  <c r="DA414" i="93"/>
  <c r="GS414" i="93" s="1"/>
  <c r="CW414" i="93"/>
  <c r="GO414" i="93" s="1"/>
  <c r="CO414" i="93"/>
  <c r="GG414" i="93" s="1"/>
  <c r="CN414" i="93"/>
  <c r="CM414" i="93"/>
  <c r="CL414" i="93"/>
  <c r="CK414" i="93"/>
  <c r="CC414" i="93"/>
  <c r="BX414" i="93"/>
  <c r="BW414" i="93"/>
  <c r="BV414" i="93"/>
  <c r="BU414" i="93"/>
  <c r="BQ414" i="93"/>
  <c r="BI414" i="93"/>
  <c r="BH414" i="93"/>
  <c r="BG414" i="93"/>
  <c r="BF414" i="93"/>
  <c r="BE414" i="93"/>
  <c r="AW414" i="93"/>
  <c r="AN414" i="93"/>
  <c r="CZ414" i="93" s="1"/>
  <c r="AM414" i="93"/>
  <c r="CY414" i="93" s="1"/>
  <c r="AL414" i="93"/>
  <c r="CH414" i="93" s="1"/>
  <c r="AK414" i="93"/>
  <c r="BA414" i="93" s="1"/>
  <c r="AJ414" i="93"/>
  <c r="CV414" i="93" s="1"/>
  <c r="AI414" i="93"/>
  <c r="CU414" i="93" s="1"/>
  <c r="AH414" i="93"/>
  <c r="CD414" i="93" s="1"/>
  <c r="AG414" i="93"/>
  <c r="CS414" i="93" s="1"/>
  <c r="AF414" i="93"/>
  <c r="CR414" i="93" s="1"/>
  <c r="AE414" i="93"/>
  <c r="CQ414" i="93" s="1"/>
  <c r="AD414" i="93"/>
  <c r="CP414" i="93" s="1"/>
  <c r="AC414" i="93"/>
  <c r="BY414" i="93" s="1"/>
  <c r="HF405" i="93"/>
  <c r="DD405" i="93"/>
  <c r="GV405" i="93" s="1"/>
  <c r="DC405" i="93"/>
  <c r="GU405" i="93" s="1"/>
  <c r="DB405" i="93"/>
  <c r="GT405" i="93" s="1"/>
  <c r="DA405" i="93"/>
  <c r="GS405" i="93" s="1"/>
  <c r="CQ405" i="93"/>
  <c r="CN405" i="93"/>
  <c r="CM405" i="93"/>
  <c r="CL405" i="93"/>
  <c r="CK405" i="93"/>
  <c r="BX405" i="93"/>
  <c r="BW405" i="93"/>
  <c r="BV405" i="93"/>
  <c r="BU405" i="93"/>
  <c r="BS405" i="93"/>
  <c r="BH405" i="93"/>
  <c r="BG405" i="93"/>
  <c r="BF405" i="93"/>
  <c r="BE405" i="93"/>
  <c r="AY405" i="93"/>
  <c r="AN405" i="93"/>
  <c r="CZ405" i="93" s="1"/>
  <c r="AM405" i="93"/>
  <c r="CI405" i="93" s="1"/>
  <c r="AL405" i="93"/>
  <c r="CX405" i="93" s="1"/>
  <c r="AK405" i="93"/>
  <c r="CW405" i="93" s="1"/>
  <c r="AJ405" i="93"/>
  <c r="CV405" i="93" s="1"/>
  <c r="AI405" i="93"/>
  <c r="BO405" i="93" s="1"/>
  <c r="AH405" i="93"/>
  <c r="CT405" i="93" s="1"/>
  <c r="AG405" i="93"/>
  <c r="CS405" i="93" s="1"/>
  <c r="AF405" i="93"/>
  <c r="CR405" i="93" s="1"/>
  <c r="AE405" i="93"/>
  <c r="AU405" i="93" s="1"/>
  <c r="AD405" i="93"/>
  <c r="CP405" i="93" s="1"/>
  <c r="AC405" i="93"/>
  <c r="CO405" i="93" s="1"/>
  <c r="HF404" i="93"/>
  <c r="GS404" i="93"/>
  <c r="GC404" i="93"/>
  <c r="FM404" i="93"/>
  <c r="EW404" i="93"/>
  <c r="EG404" i="93"/>
  <c r="DQ404" i="93"/>
  <c r="DD404" i="93"/>
  <c r="GV404" i="93" s="1"/>
  <c r="DC404" i="93"/>
  <c r="GU404" i="93" s="1"/>
  <c r="DB404" i="93"/>
  <c r="GT404" i="93" s="1"/>
  <c r="DA404" i="93"/>
  <c r="CW404" i="93"/>
  <c r="CN404" i="93"/>
  <c r="CM404" i="93"/>
  <c r="CL404" i="93"/>
  <c r="CK404" i="93"/>
  <c r="CC404" i="93"/>
  <c r="BX404" i="93"/>
  <c r="BW404" i="93"/>
  <c r="BV404" i="93"/>
  <c r="BU404" i="93"/>
  <c r="BO404" i="93"/>
  <c r="BH404" i="93"/>
  <c r="BG404" i="93"/>
  <c r="BF404" i="93"/>
  <c r="BE404" i="93"/>
  <c r="BD404" i="93"/>
  <c r="AV404" i="93"/>
  <c r="AN404" i="93"/>
  <c r="AM404" i="93"/>
  <c r="BS404" i="93" s="1"/>
  <c r="AL404" i="93"/>
  <c r="AK404" i="93"/>
  <c r="CG404" i="93" s="1"/>
  <c r="AJ404" i="93"/>
  <c r="AZ404" i="93" s="1"/>
  <c r="AI404" i="93"/>
  <c r="AH404" i="93"/>
  <c r="AG404" i="93"/>
  <c r="CS404" i="93" s="1"/>
  <c r="AF404" i="93"/>
  <c r="AE404" i="93"/>
  <c r="BK404" i="93" s="1"/>
  <c r="AD404" i="93"/>
  <c r="AC404" i="93"/>
  <c r="BY404" i="93" s="1"/>
  <c r="HF403" i="93"/>
  <c r="GU403" i="93"/>
  <c r="GE403" i="93"/>
  <c r="FO403" i="93"/>
  <c r="EY403" i="93"/>
  <c r="EQ403" i="93"/>
  <c r="EI403" i="93"/>
  <c r="EA403" i="93"/>
  <c r="DS403" i="93"/>
  <c r="DK403" i="93"/>
  <c r="DD403" i="93"/>
  <c r="GV403" i="93" s="1"/>
  <c r="DC403" i="93"/>
  <c r="DB403" i="93"/>
  <c r="GT403" i="93" s="1"/>
  <c r="DA403" i="93"/>
  <c r="GS403" i="93" s="1"/>
  <c r="CY403" i="93"/>
  <c r="GQ403" i="93" s="1"/>
  <c r="CU403" i="93"/>
  <c r="GM403" i="93" s="1"/>
  <c r="CQ403" i="93"/>
  <c r="GI403" i="93" s="1"/>
  <c r="CN403" i="93"/>
  <c r="CM403" i="93"/>
  <c r="CL403" i="93"/>
  <c r="CK403" i="93"/>
  <c r="CI403" i="93"/>
  <c r="CE403" i="93"/>
  <c r="CA403" i="93"/>
  <c r="BX403" i="93"/>
  <c r="BW403" i="93"/>
  <c r="BV403" i="93"/>
  <c r="BU403" i="93"/>
  <c r="BS403" i="93"/>
  <c r="BO403" i="93"/>
  <c r="BK403" i="93"/>
  <c r="BH403" i="93"/>
  <c r="BG403" i="93"/>
  <c r="BF403" i="93"/>
  <c r="BE403" i="93"/>
  <c r="BC403" i="93"/>
  <c r="AY403" i="93"/>
  <c r="AU403" i="93"/>
  <c r="AN403" i="93"/>
  <c r="CZ403" i="93" s="1"/>
  <c r="AM403" i="93"/>
  <c r="AL403" i="93"/>
  <c r="CX403" i="93" s="1"/>
  <c r="AK403" i="93"/>
  <c r="CW403" i="93" s="1"/>
  <c r="AJ403" i="93"/>
  <c r="CV403" i="93" s="1"/>
  <c r="AI403" i="93"/>
  <c r="AH403" i="93"/>
  <c r="CD403" i="93" s="1"/>
  <c r="AG403" i="93"/>
  <c r="CS403" i="93" s="1"/>
  <c r="AF403" i="93"/>
  <c r="CR403" i="93" s="1"/>
  <c r="AE403" i="93"/>
  <c r="AD403" i="93"/>
  <c r="CP403" i="93" s="1"/>
  <c r="AC403" i="93"/>
  <c r="CO403" i="93" s="1"/>
  <c r="HF398" i="93"/>
  <c r="DD398" i="93"/>
  <c r="GV398" i="93" s="1"/>
  <c r="DC398" i="93"/>
  <c r="GU398" i="93" s="1"/>
  <c r="DB398" i="93"/>
  <c r="GT398" i="93" s="1"/>
  <c r="DA398" i="93"/>
  <c r="GS398" i="93" s="1"/>
  <c r="CQ398" i="93"/>
  <c r="CN398" i="93"/>
  <c r="CM398" i="93"/>
  <c r="CL398" i="93"/>
  <c r="CK398" i="93"/>
  <c r="BX398" i="93"/>
  <c r="BW398" i="93"/>
  <c r="BV398" i="93"/>
  <c r="BU398" i="93"/>
  <c r="BS398" i="93"/>
  <c r="BH398" i="93"/>
  <c r="BG398" i="93"/>
  <c r="BF398" i="93"/>
  <c r="BE398" i="93"/>
  <c r="AY398" i="93"/>
  <c r="AN398" i="93"/>
  <c r="CZ398" i="93" s="1"/>
  <c r="AM398" i="93"/>
  <c r="CI398" i="93" s="1"/>
  <c r="AL398" i="93"/>
  <c r="CX398" i="93" s="1"/>
  <c r="AK398" i="93"/>
  <c r="CW398" i="93" s="1"/>
  <c r="AJ398" i="93"/>
  <c r="CV398" i="93" s="1"/>
  <c r="AI398" i="93"/>
  <c r="BO398" i="93" s="1"/>
  <c r="AH398" i="93"/>
  <c r="CT398" i="93" s="1"/>
  <c r="AG398" i="93"/>
  <c r="CS398" i="93" s="1"/>
  <c r="AF398" i="93"/>
  <c r="CR398" i="93" s="1"/>
  <c r="AE398" i="93"/>
  <c r="AU398" i="93" s="1"/>
  <c r="AD398" i="93"/>
  <c r="CP398" i="93" s="1"/>
  <c r="AC398" i="93"/>
  <c r="CO398" i="93" s="1"/>
  <c r="HF397" i="93"/>
  <c r="GG397" i="93"/>
  <c r="FQ397" i="93"/>
  <c r="FA397" i="93"/>
  <c r="EK397" i="93"/>
  <c r="DU397" i="93"/>
  <c r="DE397" i="93"/>
  <c r="DD397" i="93"/>
  <c r="GV397" i="93" s="1"/>
  <c r="DC397" i="93"/>
  <c r="GU397" i="93" s="1"/>
  <c r="DB397" i="93"/>
  <c r="GT397" i="93" s="1"/>
  <c r="DA397" i="93"/>
  <c r="GS397" i="93" s="1"/>
  <c r="CW397" i="93"/>
  <c r="CN397" i="93"/>
  <c r="CM397" i="93"/>
  <c r="CL397" i="93"/>
  <c r="CK397" i="93"/>
  <c r="CG397" i="93"/>
  <c r="CA397" i="93"/>
  <c r="BY397" i="93"/>
  <c r="BX397" i="93"/>
  <c r="BW397" i="93"/>
  <c r="BV397" i="93"/>
  <c r="BU397" i="93"/>
  <c r="BM397" i="93"/>
  <c r="BH397" i="93"/>
  <c r="BG397" i="93"/>
  <c r="BF397" i="93"/>
  <c r="BE397" i="93"/>
  <c r="BD397" i="93"/>
  <c r="AV397" i="93"/>
  <c r="AN397" i="93"/>
  <c r="AM397" i="93"/>
  <c r="AL397" i="93"/>
  <c r="AK397" i="93"/>
  <c r="BQ397" i="93" s="1"/>
  <c r="AJ397" i="93"/>
  <c r="AI397" i="93"/>
  <c r="AH397" i="93"/>
  <c r="AG397" i="93"/>
  <c r="CS397" i="93" s="1"/>
  <c r="AF397" i="93"/>
  <c r="AE397" i="93"/>
  <c r="AD397" i="93"/>
  <c r="AC397" i="93"/>
  <c r="CO397" i="93" s="1"/>
  <c r="HF396" i="93"/>
  <c r="DD396" i="93"/>
  <c r="GV396" i="93" s="1"/>
  <c r="DC396" i="93"/>
  <c r="GU396" i="93" s="1"/>
  <c r="DB396" i="93"/>
  <c r="GT396" i="93" s="1"/>
  <c r="DA396" i="93"/>
  <c r="GS396" i="93" s="1"/>
  <c r="CN396" i="93"/>
  <c r="CM396" i="93"/>
  <c r="CL396" i="93"/>
  <c r="CK396" i="93"/>
  <c r="BX396" i="93"/>
  <c r="BW396" i="93"/>
  <c r="BV396" i="93"/>
  <c r="BU396" i="93"/>
  <c r="BH396" i="93"/>
  <c r="BG396" i="93"/>
  <c r="BF396" i="93"/>
  <c r="BE396" i="93"/>
  <c r="AN396" i="93"/>
  <c r="CZ396" i="93" s="1"/>
  <c r="AM396" i="93"/>
  <c r="CY396" i="93" s="1"/>
  <c r="AL396" i="93"/>
  <c r="CX396" i="93" s="1"/>
  <c r="AK396" i="93"/>
  <c r="BA396" i="93" s="1"/>
  <c r="AJ396" i="93"/>
  <c r="CV396" i="93" s="1"/>
  <c r="AI396" i="93"/>
  <c r="CU396" i="93" s="1"/>
  <c r="AH396" i="93"/>
  <c r="CD396" i="93" s="1"/>
  <c r="AG396" i="93"/>
  <c r="BM396" i="93" s="1"/>
  <c r="AF396" i="93"/>
  <c r="CR396" i="93" s="1"/>
  <c r="AE396" i="93"/>
  <c r="CQ396" i="93" s="1"/>
  <c r="AD396" i="93"/>
  <c r="CP396" i="93" s="1"/>
  <c r="AC396" i="93"/>
  <c r="BY396" i="93" s="1"/>
  <c r="HF391" i="93"/>
  <c r="DD391" i="93"/>
  <c r="GV391" i="93" s="1"/>
  <c r="DC391" i="93"/>
  <c r="GU391" i="93" s="1"/>
  <c r="DB391" i="93"/>
  <c r="GT391" i="93" s="1"/>
  <c r="DA391" i="93"/>
  <c r="GS391" i="93" s="1"/>
  <c r="CY391" i="93"/>
  <c r="GQ391" i="93" s="1"/>
  <c r="CQ391" i="93"/>
  <c r="GI391" i="93" s="1"/>
  <c r="CN391" i="93"/>
  <c r="CM391" i="93"/>
  <c r="CL391" i="93"/>
  <c r="CK391" i="93"/>
  <c r="CE391" i="93"/>
  <c r="BX391" i="93"/>
  <c r="BW391" i="93"/>
  <c r="BV391" i="93"/>
  <c r="BU391" i="93"/>
  <c r="BS391" i="93"/>
  <c r="BK391" i="93"/>
  <c r="BH391" i="93"/>
  <c r="BG391" i="93"/>
  <c r="BF391" i="93"/>
  <c r="BE391" i="93"/>
  <c r="AY391" i="93"/>
  <c r="AN391" i="93"/>
  <c r="CZ391" i="93" s="1"/>
  <c r="AM391" i="93"/>
  <c r="CI391" i="93" s="1"/>
  <c r="AL391" i="93"/>
  <c r="CX391" i="93" s="1"/>
  <c r="AK391" i="93"/>
  <c r="CW391" i="93" s="1"/>
  <c r="AJ391" i="93"/>
  <c r="CV391" i="93" s="1"/>
  <c r="AI391" i="93"/>
  <c r="BO391" i="93" s="1"/>
  <c r="AH391" i="93"/>
  <c r="CT391" i="93" s="1"/>
  <c r="AG391" i="93"/>
  <c r="CS391" i="93" s="1"/>
  <c r="AF391" i="93"/>
  <c r="CR391" i="93" s="1"/>
  <c r="AE391" i="93"/>
  <c r="AU391" i="93" s="1"/>
  <c r="AD391" i="93"/>
  <c r="CP391" i="93" s="1"/>
  <c r="AC391" i="93"/>
  <c r="CO391" i="93" s="1"/>
  <c r="HF390" i="93"/>
  <c r="GS390" i="93"/>
  <c r="GC390" i="93"/>
  <c r="FM390" i="93"/>
  <c r="EW390" i="93"/>
  <c r="EG390" i="93"/>
  <c r="DQ390" i="93"/>
  <c r="DD390" i="93"/>
  <c r="DC390" i="93"/>
  <c r="DB390" i="93"/>
  <c r="GT390" i="93" s="1"/>
  <c r="DA390" i="93"/>
  <c r="CZ390" i="93"/>
  <c r="CR390" i="93"/>
  <c r="DX390" i="93" s="1"/>
  <c r="CN390" i="93"/>
  <c r="CM390" i="93"/>
  <c r="CL390" i="93"/>
  <c r="CK390" i="93"/>
  <c r="CJ390" i="93"/>
  <c r="CI390" i="93"/>
  <c r="CF390" i="93"/>
  <c r="BX390" i="93"/>
  <c r="BW390" i="93"/>
  <c r="BV390" i="93"/>
  <c r="BU390" i="93"/>
  <c r="BT390" i="93"/>
  <c r="BP390" i="93"/>
  <c r="BO390" i="93"/>
  <c r="BL390" i="93"/>
  <c r="BH390" i="93"/>
  <c r="BG390" i="93"/>
  <c r="BF390" i="93"/>
  <c r="BE390" i="93"/>
  <c r="AN390" i="93"/>
  <c r="BD390" i="93" s="1"/>
  <c r="AM390" i="93"/>
  <c r="BS390" i="93" s="1"/>
  <c r="AL390" i="93"/>
  <c r="AK390" i="93"/>
  <c r="CG390" i="93" s="1"/>
  <c r="AJ390" i="93"/>
  <c r="CV390" i="93" s="1"/>
  <c r="AI390" i="93"/>
  <c r="CU390" i="93" s="1"/>
  <c r="AH390" i="93"/>
  <c r="AG390" i="93"/>
  <c r="BM390" i="93" s="1"/>
  <c r="AF390" i="93"/>
  <c r="CB390" i="93" s="1"/>
  <c r="AE390" i="93"/>
  <c r="CQ390" i="93" s="1"/>
  <c r="AD390" i="93"/>
  <c r="AC390" i="93"/>
  <c r="BI390" i="93" s="1"/>
  <c r="HF385" i="93"/>
  <c r="GJ385" i="93"/>
  <c r="GA385" i="93"/>
  <c r="FT385" i="93"/>
  <c r="FD385" i="93"/>
  <c r="EU385" i="93"/>
  <c r="EN385" i="93"/>
  <c r="DX385" i="93"/>
  <c r="DO385" i="93"/>
  <c r="DH385" i="93"/>
  <c r="DD385" i="93"/>
  <c r="GV385" i="93" s="1"/>
  <c r="DC385" i="93"/>
  <c r="GU385" i="93" s="1"/>
  <c r="DB385" i="93"/>
  <c r="GT385" i="93" s="1"/>
  <c r="DA385" i="93"/>
  <c r="GS385" i="93" s="1"/>
  <c r="CV385" i="93"/>
  <c r="CU385" i="93"/>
  <c r="CN385" i="93"/>
  <c r="CM385" i="93"/>
  <c r="CL385" i="93"/>
  <c r="CK385" i="93"/>
  <c r="CJ385" i="93"/>
  <c r="CI385" i="93"/>
  <c r="CB385" i="93"/>
  <c r="CA385" i="93"/>
  <c r="BX385" i="93"/>
  <c r="BW385" i="93"/>
  <c r="BV385" i="93"/>
  <c r="BU385" i="93"/>
  <c r="BP385" i="93"/>
  <c r="BO385" i="93"/>
  <c r="BH385" i="93"/>
  <c r="BG385" i="93"/>
  <c r="BF385" i="93"/>
  <c r="BE385" i="93"/>
  <c r="BD385" i="93"/>
  <c r="BC385" i="93"/>
  <c r="AV385" i="93"/>
  <c r="AU385" i="93"/>
  <c r="AN385" i="93"/>
  <c r="CZ385" i="93" s="1"/>
  <c r="GR385" i="93" s="1"/>
  <c r="AM385" i="93"/>
  <c r="CY385" i="93" s="1"/>
  <c r="GQ385" i="93" s="1"/>
  <c r="AL385" i="93"/>
  <c r="CX385" i="93" s="1"/>
  <c r="AK385" i="93"/>
  <c r="CW385" i="93" s="1"/>
  <c r="AJ385" i="93"/>
  <c r="CF385" i="93" s="1"/>
  <c r="AI385" i="93"/>
  <c r="CE385" i="93" s="1"/>
  <c r="AH385" i="93"/>
  <c r="CT385" i="93" s="1"/>
  <c r="AG385" i="93"/>
  <c r="CS385" i="93" s="1"/>
  <c r="AF385" i="93"/>
  <c r="CR385" i="93" s="1"/>
  <c r="AE385" i="93"/>
  <c r="CQ385" i="93" s="1"/>
  <c r="AD385" i="93"/>
  <c r="CP385" i="93" s="1"/>
  <c r="AC385" i="93"/>
  <c r="CO385" i="93" s="1"/>
  <c r="HF384" i="93"/>
  <c r="GT384" i="93"/>
  <c r="GO384" i="93"/>
  <c r="GD384" i="93"/>
  <c r="FY384" i="93"/>
  <c r="FN384" i="93"/>
  <c r="FI384" i="93"/>
  <c r="EX384" i="93"/>
  <c r="ES384" i="93"/>
  <c r="EH384" i="93"/>
  <c r="EC384" i="93"/>
  <c r="DR384" i="93"/>
  <c r="DM384" i="93"/>
  <c r="DD384" i="93"/>
  <c r="GV384" i="93" s="1"/>
  <c r="DC384" i="93"/>
  <c r="GU384" i="93" s="1"/>
  <c r="DB384" i="93"/>
  <c r="DA384" i="93"/>
  <c r="CX384" i="93"/>
  <c r="CS384" i="93"/>
  <c r="CP384" i="93"/>
  <c r="CN384" i="93"/>
  <c r="CM384" i="93"/>
  <c r="CL384" i="93"/>
  <c r="CK384" i="93"/>
  <c r="CG384" i="93"/>
  <c r="CD384" i="93"/>
  <c r="BY384" i="93"/>
  <c r="BX384" i="93"/>
  <c r="BW384" i="93"/>
  <c r="BV384" i="93"/>
  <c r="BU384" i="93"/>
  <c r="BR384" i="93"/>
  <c r="BM384" i="93"/>
  <c r="BH384" i="93"/>
  <c r="BG384" i="93"/>
  <c r="BF384" i="93"/>
  <c r="BE384" i="93"/>
  <c r="BD384" i="93"/>
  <c r="AY384" i="93"/>
  <c r="AV384" i="93"/>
  <c r="AN384" i="93"/>
  <c r="AM384" i="93"/>
  <c r="AL384" i="93"/>
  <c r="BB384" i="93" s="1"/>
  <c r="AK384" i="93"/>
  <c r="CW384" i="93" s="1"/>
  <c r="AJ384" i="93"/>
  <c r="AI384" i="93"/>
  <c r="AH384" i="93"/>
  <c r="AX384" i="93" s="1"/>
  <c r="AG384" i="93"/>
  <c r="CC384" i="93" s="1"/>
  <c r="AF384" i="93"/>
  <c r="AE384" i="93"/>
  <c r="AD384" i="93"/>
  <c r="BJ384" i="93" s="1"/>
  <c r="AC384" i="93"/>
  <c r="CO384" i="93" s="1"/>
  <c r="GG384" i="93" s="1"/>
  <c r="HF383" i="93"/>
  <c r="GG383" i="93"/>
  <c r="FQ383" i="93"/>
  <c r="FA383" i="93"/>
  <c r="EK383" i="93"/>
  <c r="DU383" i="93"/>
  <c r="DE383" i="93"/>
  <c r="DD383" i="93"/>
  <c r="GV383" i="93" s="1"/>
  <c r="DC383" i="93"/>
  <c r="GU383" i="93" s="1"/>
  <c r="DB383" i="93"/>
  <c r="DA383" i="93"/>
  <c r="CT383" i="93"/>
  <c r="CS383" i="93"/>
  <c r="CN383" i="93"/>
  <c r="CM383" i="93"/>
  <c r="CL383" i="93"/>
  <c r="CK383" i="93"/>
  <c r="CH383" i="93"/>
  <c r="CG383" i="93"/>
  <c r="BZ383" i="93"/>
  <c r="BY383" i="93"/>
  <c r="BX383" i="93"/>
  <c r="BW383" i="93"/>
  <c r="BV383" i="93"/>
  <c r="BU383" i="93"/>
  <c r="BN383" i="93"/>
  <c r="BM383" i="93"/>
  <c r="BI383" i="93"/>
  <c r="BH383" i="93"/>
  <c r="BG383" i="93"/>
  <c r="BF383" i="93"/>
  <c r="BE383" i="93"/>
  <c r="BD383" i="93"/>
  <c r="AW383" i="93"/>
  <c r="AV383" i="93"/>
  <c r="AN383" i="93"/>
  <c r="AM383" i="93"/>
  <c r="AL383" i="93"/>
  <c r="CX383" i="93" s="1"/>
  <c r="AK383" i="93"/>
  <c r="AJ383" i="93"/>
  <c r="AI383" i="93"/>
  <c r="AH383" i="93"/>
  <c r="CD383" i="93" s="1"/>
  <c r="AG383" i="93"/>
  <c r="CC383" i="93" s="1"/>
  <c r="AF383" i="93"/>
  <c r="AE383" i="93"/>
  <c r="AD383" i="93"/>
  <c r="CP383" i="93" s="1"/>
  <c r="AC383" i="93"/>
  <c r="CO383" i="93" s="1"/>
  <c r="HF382" i="93"/>
  <c r="GU382" i="93"/>
  <c r="GM382" i="93"/>
  <c r="GE382" i="93"/>
  <c r="FW382" i="93"/>
  <c r="FO382" i="93"/>
  <c r="FG382" i="93"/>
  <c r="EY382" i="93"/>
  <c r="EQ382" i="93"/>
  <c r="EI382" i="93"/>
  <c r="EA382" i="93"/>
  <c r="DS382" i="93"/>
  <c r="DK382" i="93"/>
  <c r="DD382" i="93"/>
  <c r="GV382" i="93" s="1"/>
  <c r="DC382" i="93"/>
  <c r="DB382" i="93"/>
  <c r="GT382" i="93" s="1"/>
  <c r="DA382" i="93"/>
  <c r="GS382" i="93" s="1"/>
  <c r="CY382" i="93"/>
  <c r="CU382" i="93"/>
  <c r="CT382" i="93"/>
  <c r="GL382" i="93" s="1"/>
  <c r="CQ382" i="93"/>
  <c r="CN382" i="93"/>
  <c r="CM382" i="93"/>
  <c r="CL382" i="93"/>
  <c r="CK382" i="93"/>
  <c r="CI382" i="93"/>
  <c r="CH382" i="93"/>
  <c r="CE382" i="93"/>
  <c r="CA382" i="93"/>
  <c r="BZ382" i="93"/>
  <c r="BX382" i="93"/>
  <c r="BW382" i="93"/>
  <c r="BV382" i="93"/>
  <c r="BU382" i="93"/>
  <c r="BS382" i="93"/>
  <c r="BO382" i="93"/>
  <c r="BN382" i="93"/>
  <c r="BK382" i="93"/>
  <c r="BH382" i="93"/>
  <c r="BG382" i="93"/>
  <c r="BF382" i="93"/>
  <c r="BE382" i="93"/>
  <c r="BC382" i="93"/>
  <c r="BB382" i="93"/>
  <c r="AY382" i="93"/>
  <c r="AU382" i="93"/>
  <c r="AT382" i="93"/>
  <c r="AN382" i="93"/>
  <c r="CZ382" i="93" s="1"/>
  <c r="AM382" i="93"/>
  <c r="AL382" i="93"/>
  <c r="CX382" i="93" s="1"/>
  <c r="AK382" i="93"/>
  <c r="CW382" i="93" s="1"/>
  <c r="AJ382" i="93"/>
  <c r="CV382" i="93" s="1"/>
  <c r="AI382" i="93"/>
  <c r="AH382" i="93"/>
  <c r="CD382" i="93" s="1"/>
  <c r="AG382" i="93"/>
  <c r="CS382" i="93" s="1"/>
  <c r="AF382" i="93"/>
  <c r="CR382" i="93" s="1"/>
  <c r="AE382" i="93"/>
  <c r="AD382" i="93"/>
  <c r="CP382" i="93" s="1"/>
  <c r="AC382" i="93"/>
  <c r="CO382" i="93" s="1"/>
  <c r="HF381" i="93"/>
  <c r="DD381" i="93"/>
  <c r="GV381" i="93" s="1"/>
  <c r="DC381" i="93"/>
  <c r="GU381" i="93" s="1"/>
  <c r="DB381" i="93"/>
  <c r="GT381" i="93" s="1"/>
  <c r="DA381" i="93"/>
  <c r="CV381" i="93"/>
  <c r="GN381" i="93" s="1"/>
  <c r="CS381" i="93"/>
  <c r="CN381" i="93"/>
  <c r="CM381" i="93"/>
  <c r="CL381" i="93"/>
  <c r="CK381" i="93"/>
  <c r="CJ381" i="93"/>
  <c r="CB381" i="93"/>
  <c r="BY381" i="93"/>
  <c r="BX381" i="93"/>
  <c r="BW381" i="93"/>
  <c r="BV381" i="93"/>
  <c r="BU381" i="93"/>
  <c r="BP381" i="93"/>
  <c r="BH381" i="93"/>
  <c r="BG381" i="93"/>
  <c r="BF381" i="93"/>
  <c r="BE381" i="93"/>
  <c r="BD381" i="93"/>
  <c r="BA381" i="93"/>
  <c r="AV381" i="93"/>
  <c r="AN381" i="93"/>
  <c r="CZ381" i="93" s="1"/>
  <c r="AM381" i="93"/>
  <c r="CY381" i="93" s="1"/>
  <c r="AL381" i="93"/>
  <c r="CX381" i="93" s="1"/>
  <c r="AK381" i="93"/>
  <c r="AJ381" i="93"/>
  <c r="CF381" i="93" s="1"/>
  <c r="AI381" i="93"/>
  <c r="CU381" i="93" s="1"/>
  <c r="AH381" i="93"/>
  <c r="CT381" i="93" s="1"/>
  <c r="AG381" i="93"/>
  <c r="AF381" i="93"/>
  <c r="CR381" i="93" s="1"/>
  <c r="AE381" i="93"/>
  <c r="CQ381" i="93" s="1"/>
  <c r="AD381" i="93"/>
  <c r="CP381" i="93" s="1"/>
  <c r="AC381" i="93"/>
  <c r="HF380" i="93"/>
  <c r="GT380" i="93"/>
  <c r="GD380" i="93"/>
  <c r="FN380" i="93"/>
  <c r="EX380" i="93"/>
  <c r="EH380" i="93"/>
  <c r="DR380" i="93"/>
  <c r="DD380" i="93"/>
  <c r="GV380" i="93" s="1"/>
  <c r="DC380" i="93"/>
  <c r="DB380" i="93"/>
  <c r="DA380" i="93"/>
  <c r="GS380" i="93" s="1"/>
  <c r="CY380" i="93"/>
  <c r="GQ380" i="93" s="1"/>
  <c r="CX380" i="93"/>
  <c r="CQ380" i="93"/>
  <c r="GI380" i="93" s="1"/>
  <c r="CP380" i="93"/>
  <c r="CN380" i="93"/>
  <c r="CM380" i="93"/>
  <c r="CL380" i="93"/>
  <c r="CK380" i="93"/>
  <c r="BX380" i="93"/>
  <c r="BW380" i="93"/>
  <c r="BV380" i="93"/>
  <c r="BU380" i="93"/>
  <c r="BH380" i="93"/>
  <c r="BG380" i="93"/>
  <c r="BF380" i="93"/>
  <c r="BE380" i="93"/>
  <c r="AN380" i="93"/>
  <c r="CZ380" i="93" s="1"/>
  <c r="AM380" i="93"/>
  <c r="CI380" i="93" s="1"/>
  <c r="AL380" i="93"/>
  <c r="CH380" i="93" s="1"/>
  <c r="AK380" i="93"/>
  <c r="CW380" i="93" s="1"/>
  <c r="AJ380" i="93"/>
  <c r="CV380" i="93" s="1"/>
  <c r="AI380" i="93"/>
  <c r="CU380" i="93" s="1"/>
  <c r="AH380" i="93"/>
  <c r="CT380" i="93" s="1"/>
  <c r="GL380" i="93" s="1"/>
  <c r="AG380" i="93"/>
  <c r="CS380" i="93" s="1"/>
  <c r="AF380" i="93"/>
  <c r="CR380" i="93" s="1"/>
  <c r="AE380" i="93"/>
  <c r="CA380" i="93" s="1"/>
  <c r="AD380" i="93"/>
  <c r="BZ380" i="93" s="1"/>
  <c r="AC380" i="93"/>
  <c r="CO380" i="93" s="1"/>
  <c r="HF379" i="93"/>
  <c r="DD379" i="93"/>
  <c r="DC379" i="93"/>
  <c r="EI379" i="93" s="1"/>
  <c r="DB379" i="93"/>
  <c r="GT379" i="93" s="1"/>
  <c r="DA379" i="93"/>
  <c r="GS379" i="93" s="1"/>
  <c r="CN379" i="93"/>
  <c r="CM379" i="93"/>
  <c r="CL379" i="93"/>
  <c r="CK379" i="93"/>
  <c r="BX379" i="93"/>
  <c r="BW379" i="93"/>
  <c r="BV379" i="93"/>
  <c r="BU379" i="93"/>
  <c r="BH379" i="93"/>
  <c r="BG379" i="93"/>
  <c r="BF379" i="93"/>
  <c r="BE379" i="93"/>
  <c r="AN379" i="93"/>
  <c r="CJ379" i="93" s="1"/>
  <c r="AM379" i="93"/>
  <c r="BS379" i="93" s="1"/>
  <c r="AL379" i="93"/>
  <c r="CX379" i="93" s="1"/>
  <c r="AK379" i="93"/>
  <c r="CW379" i="93" s="1"/>
  <c r="AJ379" i="93"/>
  <c r="CV379" i="93" s="1"/>
  <c r="AI379" i="93"/>
  <c r="CU379" i="93" s="1"/>
  <c r="AH379" i="93"/>
  <c r="CT379" i="93" s="1"/>
  <c r="AG379" i="93"/>
  <c r="CS379" i="93" s="1"/>
  <c r="AF379" i="93"/>
  <c r="CB379" i="93" s="1"/>
  <c r="AE379" i="93"/>
  <c r="CQ379" i="93" s="1"/>
  <c r="AD379" i="93"/>
  <c r="CP379" i="93" s="1"/>
  <c r="AC379" i="93"/>
  <c r="CO379" i="93" s="1"/>
  <c r="HF370" i="93"/>
  <c r="DD370" i="93"/>
  <c r="GV370" i="93" s="1"/>
  <c r="DC370" i="93"/>
  <c r="DB370" i="93"/>
  <c r="GT370" i="93" s="1"/>
  <c r="DA370" i="93"/>
  <c r="GS370" i="93" s="1"/>
  <c r="CN370" i="93"/>
  <c r="CM370" i="93"/>
  <c r="CL370" i="93"/>
  <c r="CK370" i="93"/>
  <c r="BX370" i="93"/>
  <c r="BW370" i="93"/>
  <c r="BV370" i="93"/>
  <c r="BU370" i="93"/>
  <c r="BO370" i="93"/>
  <c r="BH370" i="93"/>
  <c r="BG370" i="93"/>
  <c r="BF370" i="93"/>
  <c r="BE370" i="93"/>
  <c r="BC370" i="93"/>
  <c r="AN370" i="93"/>
  <c r="CZ370" i="93" s="1"/>
  <c r="AM370" i="93"/>
  <c r="AL370" i="93"/>
  <c r="CX370" i="93" s="1"/>
  <c r="AK370" i="93"/>
  <c r="CW370" i="93" s="1"/>
  <c r="AJ370" i="93"/>
  <c r="CV370" i="93" s="1"/>
  <c r="AI370" i="93"/>
  <c r="AH370" i="93"/>
  <c r="CT370" i="93" s="1"/>
  <c r="AG370" i="93"/>
  <c r="CS370" i="93" s="1"/>
  <c r="AF370" i="93"/>
  <c r="CR370" i="93" s="1"/>
  <c r="AE370" i="93"/>
  <c r="AD370" i="93"/>
  <c r="CP370" i="93" s="1"/>
  <c r="AC370" i="93"/>
  <c r="CO370" i="93" s="1"/>
  <c r="HF369" i="93"/>
  <c r="GS369" i="93"/>
  <c r="DD369" i="93"/>
  <c r="GV369" i="93" s="1"/>
  <c r="DC369" i="93"/>
  <c r="GU369" i="93" s="1"/>
  <c r="DB369" i="93"/>
  <c r="GT369" i="93" s="1"/>
  <c r="DA369" i="93"/>
  <c r="CN369" i="93"/>
  <c r="CM369" i="93"/>
  <c r="CL369" i="93"/>
  <c r="CK369" i="93"/>
  <c r="CC369" i="93"/>
  <c r="BX369" i="93"/>
  <c r="BW369" i="93"/>
  <c r="BV369" i="93"/>
  <c r="BU369" i="93"/>
  <c r="BO369" i="93"/>
  <c r="BN369" i="93"/>
  <c r="BM369" i="93"/>
  <c r="BJ369" i="93"/>
  <c r="BH369" i="93"/>
  <c r="BG369" i="93"/>
  <c r="BF369" i="93"/>
  <c r="BE369" i="93"/>
  <c r="BB369" i="93"/>
  <c r="BA369" i="93"/>
  <c r="AX369" i="93"/>
  <c r="AN369" i="93"/>
  <c r="AM369" i="93"/>
  <c r="AL369" i="93"/>
  <c r="AK369" i="93"/>
  <c r="AJ369" i="93"/>
  <c r="AI369" i="93"/>
  <c r="AH369" i="93"/>
  <c r="AG369" i="93"/>
  <c r="AF369" i="93"/>
  <c r="AE369" i="93"/>
  <c r="AD369" i="93"/>
  <c r="AC369" i="93"/>
  <c r="HF367" i="93"/>
  <c r="GV367" i="93"/>
  <c r="GM367" i="93"/>
  <c r="GH367" i="93"/>
  <c r="GF367" i="93"/>
  <c r="GA367" i="93"/>
  <c r="FS367" i="93"/>
  <c r="FK367" i="93"/>
  <c r="FF367" i="93"/>
  <c r="FC367" i="93"/>
  <c r="EQ367" i="93"/>
  <c r="EP367" i="93"/>
  <c r="EJ367" i="93"/>
  <c r="EH367" i="93"/>
  <c r="DT367" i="93"/>
  <c r="DO367" i="93"/>
  <c r="DG367" i="93"/>
  <c r="DD367" i="93"/>
  <c r="FP367" i="93" s="1"/>
  <c r="DC367" i="93"/>
  <c r="GU367" i="93" s="1"/>
  <c r="DB367" i="93"/>
  <c r="DA367" i="93"/>
  <c r="GS367" i="93" s="1"/>
  <c r="CV367" i="93"/>
  <c r="CU367" i="93"/>
  <c r="CQ367" i="93"/>
  <c r="EM367" i="93" s="1"/>
  <c r="CP367" i="93"/>
  <c r="CN367" i="93"/>
  <c r="CM367" i="93"/>
  <c r="CL367" i="93"/>
  <c r="CK367" i="93"/>
  <c r="CI367" i="93"/>
  <c r="CD367" i="93"/>
  <c r="CA367" i="93"/>
  <c r="BX367" i="93"/>
  <c r="BW367" i="93"/>
  <c r="BV367" i="93"/>
  <c r="BU367" i="93"/>
  <c r="BS367" i="93"/>
  <c r="BR367" i="93"/>
  <c r="BO367" i="93"/>
  <c r="BL367" i="93"/>
  <c r="BJ367" i="93"/>
  <c r="BH367" i="93"/>
  <c r="BG367" i="93"/>
  <c r="BF367" i="93"/>
  <c r="BE367" i="93"/>
  <c r="BC367" i="93"/>
  <c r="AY367" i="93"/>
  <c r="AU367" i="93"/>
  <c r="AT367" i="93"/>
  <c r="AN367" i="93"/>
  <c r="AM367" i="93"/>
  <c r="CY367" i="93" s="1"/>
  <c r="EU367" i="93" s="1"/>
  <c r="AL367" i="93"/>
  <c r="BB367" i="93" s="1"/>
  <c r="AK367" i="93"/>
  <c r="CW367" i="93" s="1"/>
  <c r="AJ367" i="93"/>
  <c r="AI367" i="93"/>
  <c r="CE367" i="93" s="1"/>
  <c r="AH367" i="93"/>
  <c r="CT367" i="93" s="1"/>
  <c r="GL367" i="93" s="1"/>
  <c r="AG367" i="93"/>
  <c r="CS367" i="93" s="1"/>
  <c r="AF367" i="93"/>
  <c r="AE367" i="93"/>
  <c r="BK367" i="93" s="1"/>
  <c r="AD367" i="93"/>
  <c r="BZ367" i="93" s="1"/>
  <c r="AC367" i="93"/>
  <c r="CO367" i="93" s="1"/>
  <c r="HF366" i="93"/>
  <c r="GT366" i="93"/>
  <c r="GS366" i="93"/>
  <c r="GH366" i="93"/>
  <c r="GA366" i="93"/>
  <c r="FW366" i="93"/>
  <c r="FL366" i="93"/>
  <c r="FB366" i="93"/>
  <c r="EU366" i="93"/>
  <c r="EQ366" i="93"/>
  <c r="EF366" i="93"/>
  <c r="DV366" i="93"/>
  <c r="DO366" i="93"/>
  <c r="DK366" i="93"/>
  <c r="DD366" i="93"/>
  <c r="GF366" i="93" s="1"/>
  <c r="DC366" i="93"/>
  <c r="GU366" i="93" s="1"/>
  <c r="DB366" i="93"/>
  <c r="GD366" i="93" s="1"/>
  <c r="DA366" i="93"/>
  <c r="GC366" i="93" s="1"/>
  <c r="CZ366" i="93"/>
  <c r="GR366" i="93" s="1"/>
  <c r="CV366" i="93"/>
  <c r="CU366" i="93"/>
  <c r="GM366" i="93" s="1"/>
  <c r="CQ366" i="93"/>
  <c r="CP366" i="93"/>
  <c r="FR366" i="93" s="1"/>
  <c r="CN366" i="93"/>
  <c r="CM366" i="93"/>
  <c r="CL366" i="93"/>
  <c r="CK366" i="93"/>
  <c r="CH366" i="93"/>
  <c r="CA366" i="93"/>
  <c r="BX366" i="93"/>
  <c r="BW366" i="93"/>
  <c r="BV366" i="93"/>
  <c r="BU366" i="93"/>
  <c r="BS366" i="93"/>
  <c r="BR366" i="93"/>
  <c r="BN366" i="93"/>
  <c r="BL366" i="93"/>
  <c r="BH366" i="93"/>
  <c r="BG366" i="93"/>
  <c r="BF366" i="93"/>
  <c r="BE366" i="93"/>
  <c r="BD366" i="93"/>
  <c r="BC366" i="93"/>
  <c r="AY366" i="93"/>
  <c r="AX366" i="93"/>
  <c r="AT366" i="93"/>
  <c r="AN366" i="93"/>
  <c r="AM366" i="93"/>
  <c r="CY366" i="93" s="1"/>
  <c r="GQ366" i="93" s="1"/>
  <c r="AL366" i="93"/>
  <c r="BB366" i="93" s="1"/>
  <c r="AK366" i="93"/>
  <c r="CW366" i="93" s="1"/>
  <c r="AJ366" i="93"/>
  <c r="AI366" i="93"/>
  <c r="CE366" i="93" s="1"/>
  <c r="AH366" i="93"/>
  <c r="CT366" i="93" s="1"/>
  <c r="GL366" i="93" s="1"/>
  <c r="AG366" i="93"/>
  <c r="CS366" i="93" s="1"/>
  <c r="AF366" i="93"/>
  <c r="CB366" i="93" s="1"/>
  <c r="AE366" i="93"/>
  <c r="BK366" i="93" s="1"/>
  <c r="AD366" i="93"/>
  <c r="BZ366" i="93" s="1"/>
  <c r="AC366" i="93"/>
  <c r="CO366" i="93" s="1"/>
  <c r="HF365" i="93"/>
  <c r="GS365" i="93"/>
  <c r="GO365" i="93"/>
  <c r="GC365" i="93"/>
  <c r="FT365" i="93"/>
  <c r="FM365" i="93"/>
  <c r="FI365" i="93"/>
  <c r="EW365" i="93"/>
  <c r="EN365" i="93"/>
  <c r="EG365" i="93"/>
  <c r="EC365" i="93"/>
  <c r="DQ365" i="93"/>
  <c r="DH365" i="93"/>
  <c r="DD365" i="93"/>
  <c r="GV365" i="93" s="1"/>
  <c r="DC365" i="93"/>
  <c r="GU365" i="93" s="1"/>
  <c r="DB365" i="93"/>
  <c r="GT365" i="93" s="1"/>
  <c r="DA365" i="93"/>
  <c r="CW365" i="93"/>
  <c r="FY365" i="93" s="1"/>
  <c r="CS365" i="93"/>
  <c r="CR365" i="93"/>
  <c r="GJ365" i="93" s="1"/>
  <c r="CN365" i="93"/>
  <c r="CM365" i="93"/>
  <c r="CL365" i="93"/>
  <c r="CK365" i="93"/>
  <c r="CJ365" i="93"/>
  <c r="CH365" i="93"/>
  <c r="CD365" i="93"/>
  <c r="CC365" i="93"/>
  <c r="BY365" i="93"/>
  <c r="BX365" i="93"/>
  <c r="BW365" i="93"/>
  <c r="BV365" i="93"/>
  <c r="BU365" i="93"/>
  <c r="BT365" i="93"/>
  <c r="BP365" i="93"/>
  <c r="BI365" i="93"/>
  <c r="BH365" i="93"/>
  <c r="BG365" i="93"/>
  <c r="BF365" i="93"/>
  <c r="BE365" i="93"/>
  <c r="BA365" i="93"/>
  <c r="AZ365" i="93"/>
  <c r="AV365" i="93"/>
  <c r="AT365" i="93"/>
  <c r="AN365" i="93"/>
  <c r="BD365" i="93" s="1"/>
  <c r="AM365" i="93"/>
  <c r="CY365" i="93" s="1"/>
  <c r="AL365" i="93"/>
  <c r="AK365" i="93"/>
  <c r="CG365" i="93" s="1"/>
  <c r="AJ365" i="93"/>
  <c r="CV365" i="93" s="1"/>
  <c r="GN365" i="93" s="1"/>
  <c r="AI365" i="93"/>
  <c r="CU365" i="93" s="1"/>
  <c r="AH365" i="93"/>
  <c r="AG365" i="93"/>
  <c r="BM365" i="93" s="1"/>
  <c r="AF365" i="93"/>
  <c r="CB365" i="93" s="1"/>
  <c r="AE365" i="93"/>
  <c r="CQ365" i="93" s="1"/>
  <c r="AD365" i="93"/>
  <c r="AC365" i="93"/>
  <c r="AS365" i="93" s="1"/>
  <c r="HF364" i="93"/>
  <c r="GV364" i="93"/>
  <c r="GF364" i="93"/>
  <c r="FT364" i="93"/>
  <c r="FP364" i="93"/>
  <c r="EZ364" i="93"/>
  <c r="EN364" i="93"/>
  <c r="EJ364" i="93"/>
  <c r="DT364" i="93"/>
  <c r="DD364" i="93"/>
  <c r="DC364" i="93"/>
  <c r="GU364" i="93" s="1"/>
  <c r="DB364" i="93"/>
  <c r="DA364" i="93"/>
  <c r="CX364" i="93"/>
  <c r="FZ364" i="93" s="1"/>
  <c r="CP364" i="93"/>
  <c r="CN364" i="93"/>
  <c r="CM364" i="93"/>
  <c r="CL364" i="93"/>
  <c r="CK364" i="93"/>
  <c r="CD364" i="93"/>
  <c r="BX364" i="93"/>
  <c r="BW364" i="93"/>
  <c r="BV364" i="93"/>
  <c r="BU364" i="93"/>
  <c r="BR364" i="93"/>
  <c r="BJ364" i="93"/>
  <c r="BH364" i="93"/>
  <c r="BG364" i="93"/>
  <c r="BF364" i="93"/>
  <c r="BE364" i="93"/>
  <c r="BB364" i="93"/>
  <c r="AX364" i="93"/>
  <c r="AT364" i="93"/>
  <c r="AN364" i="93"/>
  <c r="CZ364" i="93" s="1"/>
  <c r="AM364" i="93"/>
  <c r="CI364" i="93" s="1"/>
  <c r="AL364" i="93"/>
  <c r="CH364" i="93" s="1"/>
  <c r="AK364" i="93"/>
  <c r="CW364" i="93" s="1"/>
  <c r="AJ364" i="93"/>
  <c r="CV364" i="93" s="1"/>
  <c r="AI364" i="93"/>
  <c r="CU364" i="93" s="1"/>
  <c r="AH364" i="93"/>
  <c r="CT364" i="93" s="1"/>
  <c r="AG364" i="93"/>
  <c r="CS364" i="93" s="1"/>
  <c r="AF364" i="93"/>
  <c r="CR364" i="93" s="1"/>
  <c r="DH364" i="93" s="1"/>
  <c r="AE364" i="93"/>
  <c r="CA364" i="93" s="1"/>
  <c r="AD364" i="93"/>
  <c r="BZ364" i="93" s="1"/>
  <c r="AC364" i="93"/>
  <c r="CO364" i="93" s="1"/>
  <c r="HF363" i="93"/>
  <c r="DD363" i="93"/>
  <c r="GV363" i="93" s="1"/>
  <c r="DC363" i="93"/>
  <c r="GU363" i="93" s="1"/>
  <c r="DB363" i="93"/>
  <c r="GT363" i="93" s="1"/>
  <c r="DA363" i="93"/>
  <c r="GS363" i="93" s="1"/>
  <c r="CN363" i="93"/>
  <c r="CM363" i="93"/>
  <c r="CL363" i="93"/>
  <c r="CK363" i="93"/>
  <c r="BX363" i="93"/>
  <c r="BW363" i="93"/>
  <c r="BV363" i="93"/>
  <c r="BU363" i="93"/>
  <c r="BH363" i="93"/>
  <c r="BG363" i="93"/>
  <c r="BF363" i="93"/>
  <c r="BE363" i="93"/>
  <c r="AN363" i="93"/>
  <c r="CZ363" i="93" s="1"/>
  <c r="AM363" i="93"/>
  <c r="CY363" i="93" s="1"/>
  <c r="AL363" i="93"/>
  <c r="CX363" i="93" s="1"/>
  <c r="AK363" i="93"/>
  <c r="CW363" i="93" s="1"/>
  <c r="AJ363" i="93"/>
  <c r="CV363" i="93" s="1"/>
  <c r="AI363" i="93"/>
  <c r="CU363" i="93" s="1"/>
  <c r="AH363" i="93"/>
  <c r="CT363" i="93" s="1"/>
  <c r="AG363" i="93"/>
  <c r="CS363" i="93" s="1"/>
  <c r="AF363" i="93"/>
  <c r="CR363" i="93" s="1"/>
  <c r="AE363" i="93"/>
  <c r="CQ363" i="93" s="1"/>
  <c r="AD363" i="93"/>
  <c r="CP363" i="93" s="1"/>
  <c r="AC363" i="93"/>
  <c r="CO363" i="93" s="1"/>
  <c r="HF360" i="93"/>
  <c r="GJ360" i="93"/>
  <c r="GA360" i="93"/>
  <c r="FT360" i="93"/>
  <c r="FD360" i="93"/>
  <c r="EU360" i="93"/>
  <c r="EN360" i="93"/>
  <c r="DX360" i="93"/>
  <c r="DO360" i="93"/>
  <c r="DH360" i="93"/>
  <c r="DD360" i="93"/>
  <c r="GV360" i="93" s="1"/>
  <c r="DC360" i="93"/>
  <c r="GU360" i="93" s="1"/>
  <c r="DB360" i="93"/>
  <c r="GT360" i="93" s="1"/>
  <c r="DA360" i="93"/>
  <c r="GS360" i="93" s="1"/>
  <c r="CV360" i="93"/>
  <c r="CU360" i="93"/>
  <c r="CN360" i="93"/>
  <c r="CM360" i="93"/>
  <c r="CL360" i="93"/>
  <c r="CK360" i="93"/>
  <c r="CJ360" i="93"/>
  <c r="CI360" i="93"/>
  <c r="CB360" i="93"/>
  <c r="CA360" i="93"/>
  <c r="BX360" i="93"/>
  <c r="BW360" i="93"/>
  <c r="BV360" i="93"/>
  <c r="BU360" i="93"/>
  <c r="BP360" i="93"/>
  <c r="BO360" i="93"/>
  <c r="BH360" i="93"/>
  <c r="BG360" i="93"/>
  <c r="BF360" i="93"/>
  <c r="BE360" i="93"/>
  <c r="BD360" i="93"/>
  <c r="BC360" i="93"/>
  <c r="AV360" i="93"/>
  <c r="AU360" i="93"/>
  <c r="AN360" i="93"/>
  <c r="CZ360" i="93" s="1"/>
  <c r="GR360" i="93" s="1"/>
  <c r="AM360" i="93"/>
  <c r="CY360" i="93" s="1"/>
  <c r="GQ360" i="93" s="1"/>
  <c r="AL360" i="93"/>
  <c r="CX360" i="93" s="1"/>
  <c r="AK360" i="93"/>
  <c r="CW360" i="93" s="1"/>
  <c r="AJ360" i="93"/>
  <c r="CF360" i="93" s="1"/>
  <c r="AI360" i="93"/>
  <c r="CE360" i="93" s="1"/>
  <c r="AH360" i="93"/>
  <c r="CT360" i="93" s="1"/>
  <c r="AG360" i="93"/>
  <c r="CS360" i="93" s="1"/>
  <c r="AF360" i="93"/>
  <c r="CR360" i="93" s="1"/>
  <c r="AE360" i="93"/>
  <c r="CQ360" i="93" s="1"/>
  <c r="AD360" i="93"/>
  <c r="CP360" i="93" s="1"/>
  <c r="AC360" i="93"/>
  <c r="CO360" i="93" s="1"/>
  <c r="HF359" i="93"/>
  <c r="GT359" i="93"/>
  <c r="GO359" i="93"/>
  <c r="GD359" i="93"/>
  <c r="FY359" i="93"/>
  <c r="FN359" i="93"/>
  <c r="FI359" i="93"/>
  <c r="EX359" i="93"/>
  <c r="ES359" i="93"/>
  <c r="EH359" i="93"/>
  <c r="EC359" i="93"/>
  <c r="DR359" i="93"/>
  <c r="DM359" i="93"/>
  <c r="DD359" i="93"/>
  <c r="GV359" i="93" s="1"/>
  <c r="DC359" i="93"/>
  <c r="GU359" i="93" s="1"/>
  <c r="DB359" i="93"/>
  <c r="DA359" i="93"/>
  <c r="CX359" i="93"/>
  <c r="CS359" i="93"/>
  <c r="CP359" i="93"/>
  <c r="CN359" i="93"/>
  <c r="CM359" i="93"/>
  <c r="CL359" i="93"/>
  <c r="CK359" i="93"/>
  <c r="CG359" i="93"/>
  <c r="CD359" i="93"/>
  <c r="BY359" i="93"/>
  <c r="BX359" i="93"/>
  <c r="BW359" i="93"/>
  <c r="BV359" i="93"/>
  <c r="BU359" i="93"/>
  <c r="BR359" i="93"/>
  <c r="BM359" i="93"/>
  <c r="BH359" i="93"/>
  <c r="BG359" i="93"/>
  <c r="BF359" i="93"/>
  <c r="BE359" i="93"/>
  <c r="BD359" i="93"/>
  <c r="AY359" i="93"/>
  <c r="AV359" i="93"/>
  <c r="AN359" i="93"/>
  <c r="AM359" i="93"/>
  <c r="AL359" i="93"/>
  <c r="BB359" i="93" s="1"/>
  <c r="AK359" i="93"/>
  <c r="CW359" i="93" s="1"/>
  <c r="AJ359" i="93"/>
  <c r="AI359" i="93"/>
  <c r="AH359" i="93"/>
  <c r="AX359" i="93" s="1"/>
  <c r="AG359" i="93"/>
  <c r="CC359" i="93" s="1"/>
  <c r="AF359" i="93"/>
  <c r="AE359" i="93"/>
  <c r="AD359" i="93"/>
  <c r="BJ359" i="93" s="1"/>
  <c r="AC359" i="93"/>
  <c r="CO359" i="93" s="1"/>
  <c r="GG359" i="93" s="1"/>
  <c r="HF357" i="93"/>
  <c r="DD357" i="93"/>
  <c r="GV357" i="93" s="1"/>
  <c r="DC357" i="93"/>
  <c r="GU357" i="93" s="1"/>
  <c r="DB357" i="93"/>
  <c r="DA357" i="93"/>
  <c r="CT357" i="93"/>
  <c r="CS357" i="93"/>
  <c r="CN357" i="93"/>
  <c r="CM357" i="93"/>
  <c r="CL357" i="93"/>
  <c r="CK357" i="93"/>
  <c r="BZ357" i="93"/>
  <c r="BY357" i="93"/>
  <c r="BX357" i="93"/>
  <c r="BW357" i="93"/>
  <c r="BV357" i="93"/>
  <c r="BU357" i="93"/>
  <c r="BJ357" i="93"/>
  <c r="BI357" i="93"/>
  <c r="BH357" i="93"/>
  <c r="BG357" i="93"/>
  <c r="BF357" i="93"/>
  <c r="BE357" i="93"/>
  <c r="AX357" i="93"/>
  <c r="AW357" i="93"/>
  <c r="AN357" i="93"/>
  <c r="AM357" i="93"/>
  <c r="AL357" i="93"/>
  <c r="AK357" i="93"/>
  <c r="AJ357" i="93"/>
  <c r="AI357" i="93"/>
  <c r="AH357" i="93"/>
  <c r="CD357" i="93" s="1"/>
  <c r="AG357" i="93"/>
  <c r="CC357" i="93" s="1"/>
  <c r="AF357" i="93"/>
  <c r="AE357" i="93"/>
  <c r="AD357" i="93"/>
  <c r="CP357" i="93" s="1"/>
  <c r="GH357" i="93" s="1"/>
  <c r="AC357" i="93"/>
  <c r="CO357" i="93" s="1"/>
  <c r="GG357" i="93" s="1"/>
  <c r="HF356" i="93"/>
  <c r="GE356" i="93"/>
  <c r="EY356" i="93"/>
  <c r="DS356" i="93"/>
  <c r="DD356" i="93"/>
  <c r="GV356" i="93" s="1"/>
  <c r="DC356" i="93"/>
  <c r="GU356" i="93" s="1"/>
  <c r="DB356" i="93"/>
  <c r="GT356" i="93" s="1"/>
  <c r="DA356" i="93"/>
  <c r="GS356" i="93" s="1"/>
  <c r="CN356" i="93"/>
  <c r="CM356" i="93"/>
  <c r="CL356" i="93"/>
  <c r="CK356" i="93"/>
  <c r="BX356" i="93"/>
  <c r="BW356" i="93"/>
  <c r="BV356" i="93"/>
  <c r="BU356" i="93"/>
  <c r="BH356" i="93"/>
  <c r="BG356" i="93"/>
  <c r="BF356" i="93"/>
  <c r="BE356" i="93"/>
  <c r="AN356" i="93"/>
  <c r="CJ356" i="93" s="1"/>
  <c r="AM356" i="93"/>
  <c r="AL356" i="93"/>
  <c r="CX356" i="93" s="1"/>
  <c r="AK356" i="93"/>
  <c r="CW356" i="93" s="1"/>
  <c r="AJ356" i="93"/>
  <c r="CV356" i="93" s="1"/>
  <c r="AI356" i="93"/>
  <c r="CE356" i="93" s="1"/>
  <c r="AH356" i="93"/>
  <c r="CT356" i="93" s="1"/>
  <c r="AG356" i="93"/>
  <c r="CS356" i="93" s="1"/>
  <c r="AF356" i="93"/>
  <c r="CB356" i="93" s="1"/>
  <c r="AE356" i="93"/>
  <c r="AD356" i="93"/>
  <c r="CP356" i="93" s="1"/>
  <c r="AC356" i="93"/>
  <c r="CO356" i="93" s="1"/>
  <c r="HF355" i="93"/>
  <c r="GS355" i="93"/>
  <c r="GC355" i="93"/>
  <c r="FM355" i="93"/>
  <c r="EW355" i="93"/>
  <c r="EG355" i="93"/>
  <c r="DQ355" i="93"/>
  <c r="DD355" i="93"/>
  <c r="GV355" i="93" s="1"/>
  <c r="DC355" i="93"/>
  <c r="GU355" i="93" s="1"/>
  <c r="DB355" i="93"/>
  <c r="DA355" i="93"/>
  <c r="CW355" i="93"/>
  <c r="GO355" i="93" s="1"/>
  <c r="CT355" i="93"/>
  <c r="CO355" i="93"/>
  <c r="GG355" i="93" s="1"/>
  <c r="CN355" i="93"/>
  <c r="CM355" i="93"/>
  <c r="CL355" i="93"/>
  <c r="CK355" i="93"/>
  <c r="CH355" i="93"/>
  <c r="CC355" i="93"/>
  <c r="BZ355" i="93"/>
  <c r="BX355" i="93"/>
  <c r="BW355" i="93"/>
  <c r="BV355" i="93"/>
  <c r="BU355" i="93"/>
  <c r="BQ355" i="93"/>
  <c r="BN355" i="93"/>
  <c r="BI355" i="93"/>
  <c r="BH355" i="93"/>
  <c r="BG355" i="93"/>
  <c r="BF355" i="93"/>
  <c r="BE355" i="93"/>
  <c r="BB355" i="93"/>
  <c r="AW355" i="93"/>
  <c r="AT355" i="93"/>
  <c r="AN355" i="93"/>
  <c r="CZ355" i="93" s="1"/>
  <c r="AM355" i="93"/>
  <c r="CY355" i="93" s="1"/>
  <c r="AL355" i="93"/>
  <c r="AK355" i="93"/>
  <c r="CG355" i="93" s="1"/>
  <c r="AJ355" i="93"/>
  <c r="CV355" i="93" s="1"/>
  <c r="AI355" i="93"/>
  <c r="CU355" i="93" s="1"/>
  <c r="AH355" i="93"/>
  <c r="AG355" i="93"/>
  <c r="CS355" i="93" s="1"/>
  <c r="AF355" i="93"/>
  <c r="CR355" i="93" s="1"/>
  <c r="AE355" i="93"/>
  <c r="CQ355" i="93" s="1"/>
  <c r="AD355" i="93"/>
  <c r="AC355" i="93"/>
  <c r="BY355" i="93" s="1"/>
  <c r="HF354" i="93"/>
  <c r="DD354" i="93"/>
  <c r="GV354" i="93" s="1"/>
  <c r="DC354" i="93"/>
  <c r="GU354" i="93" s="1"/>
  <c r="DB354" i="93"/>
  <c r="GT354" i="93" s="1"/>
  <c r="DA354" i="93"/>
  <c r="GS354" i="93" s="1"/>
  <c r="CY354" i="93"/>
  <c r="GQ354" i="93" s="1"/>
  <c r="CQ354" i="93"/>
  <c r="GI354" i="93" s="1"/>
  <c r="CN354" i="93"/>
  <c r="CM354" i="93"/>
  <c r="CL354" i="93"/>
  <c r="CK354" i="93"/>
  <c r="BX354" i="93"/>
  <c r="BW354" i="93"/>
  <c r="BV354" i="93"/>
  <c r="BU354" i="93"/>
  <c r="BH354" i="93"/>
  <c r="BG354" i="93"/>
  <c r="BF354" i="93"/>
  <c r="BE354" i="93"/>
  <c r="AN354" i="93"/>
  <c r="CZ354" i="93" s="1"/>
  <c r="GB354" i="93" s="1"/>
  <c r="AM354" i="93"/>
  <c r="CI354" i="93" s="1"/>
  <c r="AL354" i="93"/>
  <c r="CX354" i="93" s="1"/>
  <c r="AK354" i="93"/>
  <c r="CW354" i="93" s="1"/>
  <c r="AJ354" i="93"/>
  <c r="CV354" i="93" s="1"/>
  <c r="AI354" i="93"/>
  <c r="CU354" i="93" s="1"/>
  <c r="AH354" i="93"/>
  <c r="CT354" i="93" s="1"/>
  <c r="AG354" i="93"/>
  <c r="CS354" i="93" s="1"/>
  <c r="AF354" i="93"/>
  <c r="CR354" i="93" s="1"/>
  <c r="GJ354" i="93" s="1"/>
  <c r="AE354" i="93"/>
  <c r="CA354" i="93" s="1"/>
  <c r="AD354" i="93"/>
  <c r="CP354" i="93" s="1"/>
  <c r="AC354" i="93"/>
  <c r="CO354" i="93" s="1"/>
  <c r="HF353" i="93"/>
  <c r="GT353" i="93"/>
  <c r="GL353" i="93"/>
  <c r="GD353" i="93"/>
  <c r="FV353" i="93"/>
  <c r="FN353" i="93"/>
  <c r="FF353" i="93"/>
  <c r="EX353" i="93"/>
  <c r="EP353" i="93"/>
  <c r="EH353" i="93"/>
  <c r="DZ353" i="93"/>
  <c r="DR353" i="93"/>
  <c r="DJ353" i="93"/>
  <c r="DD353" i="93"/>
  <c r="GV353" i="93" s="1"/>
  <c r="DC353" i="93"/>
  <c r="FO353" i="93" s="1"/>
  <c r="DB353" i="93"/>
  <c r="DA353" i="93"/>
  <c r="GS353" i="93" s="1"/>
  <c r="CX353" i="93"/>
  <c r="FJ353" i="93" s="1"/>
  <c r="CT353" i="93"/>
  <c r="CP353" i="93"/>
  <c r="GH353" i="93" s="1"/>
  <c r="CN353" i="93"/>
  <c r="CM353" i="93"/>
  <c r="CL353" i="93"/>
  <c r="CK353" i="93"/>
  <c r="CH353" i="93"/>
  <c r="CD353" i="93"/>
  <c r="BZ353" i="93"/>
  <c r="BX353" i="93"/>
  <c r="BW353" i="93"/>
  <c r="BV353" i="93"/>
  <c r="BU353" i="93"/>
  <c r="BR353" i="93"/>
  <c r="BN353" i="93"/>
  <c r="BJ353" i="93"/>
  <c r="BH353" i="93"/>
  <c r="BG353" i="93"/>
  <c r="BF353" i="93"/>
  <c r="BE353" i="93"/>
  <c r="BB353" i="93"/>
  <c r="AX353" i="93"/>
  <c r="AT353" i="93"/>
  <c r="AN353" i="93"/>
  <c r="CZ353" i="93" s="1"/>
  <c r="AM353" i="93"/>
  <c r="CI353" i="93" s="1"/>
  <c r="AL353" i="93"/>
  <c r="AK353" i="93"/>
  <c r="CW353" i="93" s="1"/>
  <c r="AJ353" i="93"/>
  <c r="CV353" i="93" s="1"/>
  <c r="AI353" i="93"/>
  <c r="CU353" i="93" s="1"/>
  <c r="AH353" i="93"/>
  <c r="AG353" i="93"/>
  <c r="CS353" i="93" s="1"/>
  <c r="AF353" i="93"/>
  <c r="CR353" i="93" s="1"/>
  <c r="AE353" i="93"/>
  <c r="CA353" i="93" s="1"/>
  <c r="AD353" i="93"/>
  <c r="AC353" i="93"/>
  <c r="CO353" i="93" s="1"/>
  <c r="HF347" i="93"/>
  <c r="GU347" i="93"/>
  <c r="EY347" i="93"/>
  <c r="EI347" i="93"/>
  <c r="DD347" i="93"/>
  <c r="GV347" i="93" s="1"/>
  <c r="DC347" i="93"/>
  <c r="FO347" i="93" s="1"/>
  <c r="DB347" i="93"/>
  <c r="GT347" i="93" s="1"/>
  <c r="DA347" i="93"/>
  <c r="GS347" i="93" s="1"/>
  <c r="CN347" i="93"/>
  <c r="CM347" i="93"/>
  <c r="CL347" i="93"/>
  <c r="CK347" i="93"/>
  <c r="BX347" i="93"/>
  <c r="BW347" i="93"/>
  <c r="BV347" i="93"/>
  <c r="BU347" i="93"/>
  <c r="BK347" i="93"/>
  <c r="BH347" i="93"/>
  <c r="BG347" i="93"/>
  <c r="BF347" i="93"/>
  <c r="BE347" i="93"/>
  <c r="AN347" i="93"/>
  <c r="CZ347" i="93" s="1"/>
  <c r="AM347" i="93"/>
  <c r="AL347" i="93"/>
  <c r="CX347" i="93" s="1"/>
  <c r="AK347" i="93"/>
  <c r="CW347" i="93" s="1"/>
  <c r="AJ347" i="93"/>
  <c r="CV347" i="93" s="1"/>
  <c r="AI347" i="93"/>
  <c r="AH347" i="93"/>
  <c r="CT347" i="93" s="1"/>
  <c r="AG347" i="93"/>
  <c r="CS347" i="93" s="1"/>
  <c r="AF347" i="93"/>
  <c r="CR347" i="93" s="1"/>
  <c r="AE347" i="93"/>
  <c r="AD347" i="93"/>
  <c r="CP347" i="93" s="1"/>
  <c r="AC347" i="93"/>
  <c r="CO347" i="93" s="1"/>
  <c r="HF346" i="93"/>
  <c r="GK346" i="93"/>
  <c r="FU346" i="93"/>
  <c r="FQ346" i="93"/>
  <c r="FA346" i="93"/>
  <c r="EG346" i="93"/>
  <c r="DE346" i="93"/>
  <c r="DD346" i="93"/>
  <c r="GV346" i="93" s="1"/>
  <c r="DC346" i="93"/>
  <c r="GU346" i="93" s="1"/>
  <c r="DB346" i="93"/>
  <c r="GT346" i="93" s="1"/>
  <c r="DA346" i="93"/>
  <c r="CW346" i="93"/>
  <c r="CO346" i="93"/>
  <c r="GG346" i="93" s="1"/>
  <c r="CN346" i="93"/>
  <c r="CM346" i="93"/>
  <c r="CL346" i="93"/>
  <c r="CK346" i="93"/>
  <c r="CG346" i="93"/>
  <c r="CE346" i="93"/>
  <c r="BY346" i="93"/>
  <c r="BX346" i="93"/>
  <c r="BW346" i="93"/>
  <c r="BV346" i="93"/>
  <c r="BU346" i="93"/>
  <c r="BS346" i="93"/>
  <c r="BO346" i="93"/>
  <c r="BM346" i="93"/>
  <c r="BK346" i="93"/>
  <c r="BH346" i="93"/>
  <c r="BG346" i="93"/>
  <c r="BF346" i="93"/>
  <c r="BE346" i="93"/>
  <c r="BC346" i="93"/>
  <c r="AY346" i="93"/>
  <c r="AX346" i="93"/>
  <c r="AU346" i="93"/>
  <c r="AT346" i="93"/>
  <c r="AN346" i="93"/>
  <c r="AM346" i="93"/>
  <c r="AL346" i="93"/>
  <c r="AK346" i="93"/>
  <c r="BQ346" i="93" s="1"/>
  <c r="AJ346" i="93"/>
  <c r="AI346" i="93"/>
  <c r="CU346" i="93" s="1"/>
  <c r="AH346" i="93"/>
  <c r="AG346" i="93"/>
  <c r="CS346" i="93" s="1"/>
  <c r="AF346" i="93"/>
  <c r="AE346" i="93"/>
  <c r="CQ346" i="93" s="1"/>
  <c r="AD346" i="93"/>
  <c r="AC346" i="93"/>
  <c r="BI346" i="93" s="1"/>
  <c r="HF344" i="93"/>
  <c r="GT344" i="93"/>
  <c r="GS344" i="93"/>
  <c r="GN344" i="93"/>
  <c r="GJ344" i="93"/>
  <c r="GC344" i="93"/>
  <c r="FY344" i="93"/>
  <c r="FN344" i="93"/>
  <c r="FM344" i="93"/>
  <c r="FH344" i="93"/>
  <c r="FD344" i="93"/>
  <c r="EW344" i="93"/>
  <c r="ES344" i="93"/>
  <c r="EH344" i="93"/>
  <c r="EG344" i="93"/>
  <c r="EB344" i="93"/>
  <c r="DX344" i="93"/>
  <c r="DQ344" i="93"/>
  <c r="DM344" i="93"/>
  <c r="DD344" i="93"/>
  <c r="GV344" i="93" s="1"/>
  <c r="DC344" i="93"/>
  <c r="GU344" i="93" s="1"/>
  <c r="DB344" i="93"/>
  <c r="GD344" i="93" s="1"/>
  <c r="DA344" i="93"/>
  <c r="CX344" i="93"/>
  <c r="CW344" i="93"/>
  <c r="GO344" i="93" s="1"/>
  <c r="CS344" i="93"/>
  <c r="CR344" i="93"/>
  <c r="FT344" i="93" s="1"/>
  <c r="CO344" i="93"/>
  <c r="GG344" i="93" s="1"/>
  <c r="CN344" i="93"/>
  <c r="CM344" i="93"/>
  <c r="CL344" i="93"/>
  <c r="CK344" i="93"/>
  <c r="CJ344" i="93"/>
  <c r="CC344" i="93"/>
  <c r="BY344" i="93"/>
  <c r="BX344" i="93"/>
  <c r="BW344" i="93"/>
  <c r="BV344" i="93"/>
  <c r="BU344" i="93"/>
  <c r="BT344" i="93"/>
  <c r="BQ344" i="93"/>
  <c r="BP344" i="93"/>
  <c r="BI344" i="93"/>
  <c r="BH344" i="93"/>
  <c r="BG344" i="93"/>
  <c r="BF344" i="93"/>
  <c r="BE344" i="93"/>
  <c r="BA344" i="93"/>
  <c r="AZ344" i="93"/>
  <c r="AW344" i="93"/>
  <c r="AV344" i="93"/>
  <c r="AT344" i="93"/>
  <c r="AN344" i="93"/>
  <c r="BD344" i="93" s="1"/>
  <c r="AM344" i="93"/>
  <c r="CY344" i="93" s="1"/>
  <c r="AL344" i="93"/>
  <c r="AK344" i="93"/>
  <c r="CG344" i="93" s="1"/>
  <c r="AJ344" i="93"/>
  <c r="CV344" i="93" s="1"/>
  <c r="FX344" i="93" s="1"/>
  <c r="AI344" i="93"/>
  <c r="CU344" i="93" s="1"/>
  <c r="AH344" i="93"/>
  <c r="AG344" i="93"/>
  <c r="BM344" i="93" s="1"/>
  <c r="AF344" i="93"/>
  <c r="CB344" i="93" s="1"/>
  <c r="AE344" i="93"/>
  <c r="CQ344" i="93" s="1"/>
  <c r="AD344" i="93"/>
  <c r="AC344" i="93"/>
  <c r="AS344" i="93" s="1"/>
  <c r="HF343" i="93"/>
  <c r="GF343" i="93"/>
  <c r="FZ343" i="93"/>
  <c r="FV343" i="93"/>
  <c r="EZ343" i="93"/>
  <c r="ET343" i="93"/>
  <c r="EP343" i="93"/>
  <c r="EI343" i="93"/>
  <c r="DT343" i="93"/>
  <c r="DN343" i="93"/>
  <c r="DJ343" i="93"/>
  <c r="DD343" i="93"/>
  <c r="GV343" i="93" s="1"/>
  <c r="DC343" i="93"/>
  <c r="DB343" i="93"/>
  <c r="GT343" i="93" s="1"/>
  <c r="DA343" i="93"/>
  <c r="GS343" i="93" s="1"/>
  <c r="CY343" i="93"/>
  <c r="EE343" i="93" s="1"/>
  <c r="CT343" i="93"/>
  <c r="GL343" i="93" s="1"/>
  <c r="CP343" i="93"/>
  <c r="CN343" i="93"/>
  <c r="CM343" i="93"/>
  <c r="CL343" i="93"/>
  <c r="CK343" i="93"/>
  <c r="CJ343" i="93"/>
  <c r="CH343" i="93"/>
  <c r="BZ343" i="93"/>
  <c r="BX343" i="93"/>
  <c r="BW343" i="93"/>
  <c r="BV343" i="93"/>
  <c r="BU343" i="93"/>
  <c r="BR343" i="93"/>
  <c r="BN343" i="93"/>
  <c r="BH343" i="93"/>
  <c r="BG343" i="93"/>
  <c r="BF343" i="93"/>
  <c r="BE343" i="93"/>
  <c r="BB343" i="93"/>
  <c r="AX343" i="93"/>
  <c r="AT343" i="93"/>
  <c r="AN343" i="93"/>
  <c r="AM343" i="93"/>
  <c r="AL343" i="93"/>
  <c r="CX343" i="93" s="1"/>
  <c r="GP343" i="93" s="1"/>
  <c r="AK343" i="93"/>
  <c r="CW343" i="93" s="1"/>
  <c r="AJ343" i="93"/>
  <c r="AI343" i="93"/>
  <c r="AH343" i="93"/>
  <c r="CD343" i="93" s="1"/>
  <c r="AG343" i="93"/>
  <c r="CS343" i="93" s="1"/>
  <c r="AF343" i="93"/>
  <c r="AE343" i="93"/>
  <c r="AD343" i="93"/>
  <c r="BJ343" i="93" s="1"/>
  <c r="AC343" i="93"/>
  <c r="CO343" i="93" s="1"/>
  <c r="HF342" i="93"/>
  <c r="GT342" i="93"/>
  <c r="GS342" i="93"/>
  <c r="GL342" i="93"/>
  <c r="GD342" i="93"/>
  <c r="FX342" i="93"/>
  <c r="FD342" i="93"/>
  <c r="EP342" i="93"/>
  <c r="EN342" i="93"/>
  <c r="EB342" i="93"/>
  <c r="DZ342" i="93"/>
  <c r="DL342" i="93"/>
  <c r="DJ342" i="93"/>
  <c r="DD342" i="93"/>
  <c r="GV342" i="93" s="1"/>
  <c r="DC342" i="93"/>
  <c r="GU342" i="93" s="1"/>
  <c r="DB342" i="93"/>
  <c r="DA342" i="93"/>
  <c r="CX342" i="93"/>
  <c r="CV342" i="93"/>
  <c r="CR342" i="93"/>
  <c r="GJ342" i="93" s="1"/>
  <c r="CN342" i="93"/>
  <c r="CM342" i="93"/>
  <c r="CL342" i="93"/>
  <c r="CK342" i="93"/>
  <c r="CJ342" i="93"/>
  <c r="CH342" i="93"/>
  <c r="CB342" i="93"/>
  <c r="BX342" i="93"/>
  <c r="BW342" i="93"/>
  <c r="BV342" i="93"/>
  <c r="BU342" i="93"/>
  <c r="BT342" i="93"/>
  <c r="BR342" i="93"/>
  <c r="BP342" i="93"/>
  <c r="BN342" i="93"/>
  <c r="BJ342" i="93"/>
  <c r="BH342" i="93"/>
  <c r="BG342" i="93"/>
  <c r="BF342" i="93"/>
  <c r="BE342" i="93"/>
  <c r="BD342" i="93"/>
  <c r="AZ342" i="93"/>
  <c r="AX342" i="93"/>
  <c r="AV342" i="93"/>
  <c r="AN342" i="93"/>
  <c r="CZ342" i="93" s="1"/>
  <c r="AM342" i="93"/>
  <c r="CY342" i="93" s="1"/>
  <c r="AL342" i="93"/>
  <c r="BB342" i="93" s="1"/>
  <c r="AK342" i="93"/>
  <c r="AJ342" i="93"/>
  <c r="CF342" i="93" s="1"/>
  <c r="AI342" i="93"/>
  <c r="CU342" i="93" s="1"/>
  <c r="AH342" i="93"/>
  <c r="CT342" i="93" s="1"/>
  <c r="FV342" i="93" s="1"/>
  <c r="AG342" i="93"/>
  <c r="AF342" i="93"/>
  <c r="BL342" i="93" s="1"/>
  <c r="AE342" i="93"/>
  <c r="CQ342" i="93" s="1"/>
  <c r="AD342" i="93"/>
  <c r="BZ342" i="93" s="1"/>
  <c r="AC342" i="93"/>
  <c r="HF341" i="93"/>
  <c r="GS341" i="93"/>
  <c r="GC341" i="93"/>
  <c r="FM341" i="93"/>
  <c r="EW341" i="93"/>
  <c r="EG341" i="93"/>
  <c r="DQ341" i="93"/>
  <c r="DD341" i="93"/>
  <c r="GV341" i="93" s="1"/>
  <c r="DC341" i="93"/>
  <c r="GU341" i="93" s="1"/>
  <c r="DB341" i="93"/>
  <c r="GT341" i="93" s="1"/>
  <c r="DA341" i="93"/>
  <c r="CW341" i="93"/>
  <c r="GO341" i="93" s="1"/>
  <c r="CO341" i="93"/>
  <c r="GG341" i="93" s="1"/>
  <c r="CN341" i="93"/>
  <c r="CM341" i="93"/>
  <c r="CL341" i="93"/>
  <c r="CK341" i="93"/>
  <c r="CC341" i="93"/>
  <c r="BX341" i="93"/>
  <c r="BW341" i="93"/>
  <c r="BV341" i="93"/>
  <c r="BU341" i="93"/>
  <c r="BQ341" i="93"/>
  <c r="BI341" i="93"/>
  <c r="BH341" i="93"/>
  <c r="BG341" i="93"/>
  <c r="BF341" i="93"/>
  <c r="BE341" i="93"/>
  <c r="AW341" i="93"/>
  <c r="AN341" i="93"/>
  <c r="CZ341" i="93" s="1"/>
  <c r="AM341" i="93"/>
  <c r="CY341" i="93" s="1"/>
  <c r="AL341" i="93"/>
  <c r="BB341" i="93" s="1"/>
  <c r="AK341" i="93"/>
  <c r="CG341" i="93" s="1"/>
  <c r="AJ341" i="93"/>
  <c r="CV341" i="93" s="1"/>
  <c r="AI341" i="93"/>
  <c r="CU341" i="93" s="1"/>
  <c r="AH341" i="93"/>
  <c r="CT341" i="93" s="1"/>
  <c r="AG341" i="93"/>
  <c r="CS341" i="93" s="1"/>
  <c r="AF341" i="93"/>
  <c r="CR341" i="93" s="1"/>
  <c r="AE341" i="93"/>
  <c r="CQ341" i="93" s="1"/>
  <c r="AD341" i="93"/>
  <c r="BZ341" i="93" s="1"/>
  <c r="AC341" i="93"/>
  <c r="BY341" i="93" s="1"/>
  <c r="HF340" i="93"/>
  <c r="DD340" i="93"/>
  <c r="GV340" i="93" s="1"/>
  <c r="DC340" i="93"/>
  <c r="GU340" i="93" s="1"/>
  <c r="DB340" i="93"/>
  <c r="GT340" i="93" s="1"/>
  <c r="DA340" i="93"/>
  <c r="GS340" i="93" s="1"/>
  <c r="CV340" i="93"/>
  <c r="GN340" i="93" s="1"/>
  <c r="CN340" i="93"/>
  <c r="CM340" i="93"/>
  <c r="CL340" i="93"/>
  <c r="CK340" i="93"/>
  <c r="CJ340" i="93"/>
  <c r="CB340" i="93"/>
  <c r="BX340" i="93"/>
  <c r="BW340" i="93"/>
  <c r="BV340" i="93"/>
  <c r="BU340" i="93"/>
  <c r="BP340" i="93"/>
  <c r="BH340" i="93"/>
  <c r="BG340" i="93"/>
  <c r="BF340" i="93"/>
  <c r="BE340" i="93"/>
  <c r="BD340" i="93"/>
  <c r="AV340" i="93"/>
  <c r="AN340" i="93"/>
  <c r="CZ340" i="93" s="1"/>
  <c r="AM340" i="93"/>
  <c r="CI340" i="93" s="1"/>
  <c r="AL340" i="93"/>
  <c r="CX340" i="93" s="1"/>
  <c r="AK340" i="93"/>
  <c r="CW340" i="93" s="1"/>
  <c r="AJ340" i="93"/>
  <c r="CF340" i="93" s="1"/>
  <c r="AI340" i="93"/>
  <c r="CU340" i="93" s="1"/>
  <c r="AH340" i="93"/>
  <c r="CT340" i="93" s="1"/>
  <c r="AG340" i="93"/>
  <c r="CS340" i="93" s="1"/>
  <c r="AF340" i="93"/>
  <c r="CR340" i="93" s="1"/>
  <c r="AE340" i="93"/>
  <c r="CA340" i="93" s="1"/>
  <c r="AD340" i="93"/>
  <c r="CP340" i="93" s="1"/>
  <c r="AC340" i="93"/>
  <c r="CO340" i="93" s="1"/>
  <c r="HF337" i="93"/>
  <c r="DD337" i="93"/>
  <c r="GV337" i="93" s="1"/>
  <c r="DC337" i="93"/>
  <c r="DB337" i="93"/>
  <c r="GT337" i="93" s="1"/>
  <c r="DA337" i="93"/>
  <c r="GS337" i="93" s="1"/>
  <c r="CN337" i="93"/>
  <c r="CM337" i="93"/>
  <c r="CL337" i="93"/>
  <c r="CK337" i="93"/>
  <c r="BX337" i="93"/>
  <c r="BW337" i="93"/>
  <c r="BV337" i="93"/>
  <c r="BU337" i="93"/>
  <c r="BH337" i="93"/>
  <c r="BG337" i="93"/>
  <c r="BF337" i="93"/>
  <c r="BE337" i="93"/>
  <c r="AN337" i="93"/>
  <c r="CZ337" i="93" s="1"/>
  <c r="AM337" i="93"/>
  <c r="AL337" i="93"/>
  <c r="CX337" i="93" s="1"/>
  <c r="AK337" i="93"/>
  <c r="CW337" i="93" s="1"/>
  <c r="AJ337" i="93"/>
  <c r="CV337" i="93" s="1"/>
  <c r="AI337" i="93"/>
  <c r="AH337" i="93"/>
  <c r="CT337" i="93" s="1"/>
  <c r="AG337" i="93"/>
  <c r="CS337" i="93" s="1"/>
  <c r="AF337" i="93"/>
  <c r="CR337" i="93" s="1"/>
  <c r="AE337" i="93"/>
  <c r="AD337" i="93"/>
  <c r="CP337" i="93" s="1"/>
  <c r="AC337" i="93"/>
  <c r="CO337" i="93" s="1"/>
  <c r="HF336" i="93"/>
  <c r="FQ336" i="93"/>
  <c r="DE336" i="93"/>
  <c r="DD336" i="93"/>
  <c r="GV336" i="93" s="1"/>
  <c r="DC336" i="93"/>
  <c r="GU336" i="93" s="1"/>
  <c r="DB336" i="93"/>
  <c r="GT336" i="93" s="1"/>
  <c r="DA336" i="93"/>
  <c r="CS336" i="93"/>
  <c r="CQ336" i="93"/>
  <c r="CN336" i="93"/>
  <c r="CM336" i="93"/>
  <c r="CL336" i="93"/>
  <c r="CK336" i="93"/>
  <c r="CG336" i="93"/>
  <c r="BY336" i="93"/>
  <c r="BX336" i="93"/>
  <c r="BW336" i="93"/>
  <c r="BV336" i="93"/>
  <c r="BU336" i="93"/>
  <c r="BS336" i="93"/>
  <c r="BM336" i="93"/>
  <c r="BH336" i="93"/>
  <c r="BG336" i="93"/>
  <c r="BF336" i="93"/>
  <c r="BE336" i="93"/>
  <c r="BC336" i="93"/>
  <c r="BB336" i="93"/>
  <c r="AY336" i="93"/>
  <c r="AU336" i="93"/>
  <c r="AT336" i="93"/>
  <c r="AN336" i="93"/>
  <c r="AM336" i="93"/>
  <c r="CI336" i="93" s="1"/>
  <c r="AL336" i="93"/>
  <c r="AK336" i="93"/>
  <c r="CW336" i="93" s="1"/>
  <c r="AJ336" i="93"/>
  <c r="AI336" i="93"/>
  <c r="AH336" i="93"/>
  <c r="AG336" i="93"/>
  <c r="CC336" i="93" s="1"/>
  <c r="AF336" i="93"/>
  <c r="AE336" i="93"/>
  <c r="CA336" i="93" s="1"/>
  <c r="AD336" i="93"/>
  <c r="AC336" i="93"/>
  <c r="CO336" i="93" s="1"/>
  <c r="HF334" i="93"/>
  <c r="GJ334" i="93"/>
  <c r="FT334" i="93"/>
  <c r="FD334" i="93"/>
  <c r="EN334" i="93"/>
  <c r="DX334" i="93"/>
  <c r="DH334" i="93"/>
  <c r="DD334" i="93"/>
  <c r="GV334" i="93" s="1"/>
  <c r="DC334" i="93"/>
  <c r="GU334" i="93" s="1"/>
  <c r="DB334" i="93"/>
  <c r="GT334" i="93" s="1"/>
  <c r="DA334" i="93"/>
  <c r="CV334" i="93"/>
  <c r="CS334" i="93"/>
  <c r="CN334" i="93"/>
  <c r="CM334" i="93"/>
  <c r="CL334" i="93"/>
  <c r="CK334" i="93"/>
  <c r="CJ334" i="93"/>
  <c r="CB334" i="93"/>
  <c r="BY334" i="93"/>
  <c r="BX334" i="93"/>
  <c r="BW334" i="93"/>
  <c r="BV334" i="93"/>
  <c r="BU334" i="93"/>
  <c r="BP334" i="93"/>
  <c r="BH334" i="93"/>
  <c r="BG334" i="93"/>
  <c r="BF334" i="93"/>
  <c r="BE334" i="93"/>
  <c r="BD334" i="93"/>
  <c r="BA334" i="93"/>
  <c r="AV334" i="93"/>
  <c r="AN334" i="93"/>
  <c r="CZ334" i="93" s="1"/>
  <c r="GR334" i="93" s="1"/>
  <c r="AM334" i="93"/>
  <c r="CY334" i="93" s="1"/>
  <c r="AL334" i="93"/>
  <c r="CX334" i="93" s="1"/>
  <c r="AK334" i="93"/>
  <c r="AJ334" i="93"/>
  <c r="CF334" i="93" s="1"/>
  <c r="AI334" i="93"/>
  <c r="CU334" i="93" s="1"/>
  <c r="AH334" i="93"/>
  <c r="CT334" i="93" s="1"/>
  <c r="AG334" i="93"/>
  <c r="AF334" i="93"/>
  <c r="CR334" i="93" s="1"/>
  <c r="AE334" i="93"/>
  <c r="CQ334" i="93" s="1"/>
  <c r="AD334" i="93"/>
  <c r="CP334" i="93" s="1"/>
  <c r="AC334" i="93"/>
  <c r="HF333" i="93"/>
  <c r="GU333" i="93"/>
  <c r="GT333" i="93"/>
  <c r="GF333" i="93"/>
  <c r="GE333" i="93"/>
  <c r="FN333" i="93"/>
  <c r="FM333" i="93"/>
  <c r="FE333" i="93"/>
  <c r="EX333" i="93"/>
  <c r="EW333" i="93"/>
  <c r="EO333" i="93"/>
  <c r="EH333" i="93"/>
  <c r="EG333" i="93"/>
  <c r="DY333" i="93"/>
  <c r="DR333" i="93"/>
  <c r="DQ333" i="93"/>
  <c r="DD333" i="93"/>
  <c r="GV333" i="93" s="1"/>
  <c r="DC333" i="93"/>
  <c r="FO333" i="93" s="1"/>
  <c r="DB333" i="93"/>
  <c r="GD333" i="93" s="1"/>
  <c r="DA333" i="93"/>
  <c r="CX333" i="93"/>
  <c r="GP333" i="93" s="1"/>
  <c r="CW333" i="93"/>
  <c r="CP333" i="93"/>
  <c r="GH333" i="93" s="1"/>
  <c r="CO333" i="93"/>
  <c r="CN333" i="93"/>
  <c r="CM333" i="93"/>
  <c r="CL333" i="93"/>
  <c r="CK333" i="93"/>
  <c r="CD333" i="93"/>
  <c r="CC333" i="93"/>
  <c r="BX333" i="93"/>
  <c r="BW333" i="93"/>
  <c r="BV333" i="93"/>
  <c r="BU333" i="93"/>
  <c r="BR333" i="93"/>
  <c r="BQ333" i="93"/>
  <c r="BJ333" i="93"/>
  <c r="BI333" i="93"/>
  <c r="BH333" i="93"/>
  <c r="BG333" i="93"/>
  <c r="BF333" i="93"/>
  <c r="BE333" i="93"/>
  <c r="AX333" i="93"/>
  <c r="AW333" i="93"/>
  <c r="AN333" i="93"/>
  <c r="CZ333" i="93" s="1"/>
  <c r="AM333" i="93"/>
  <c r="CY333" i="93" s="1"/>
  <c r="AL333" i="93"/>
  <c r="CH333" i="93" s="1"/>
  <c r="AK333" i="93"/>
  <c r="CG333" i="93" s="1"/>
  <c r="AJ333" i="93"/>
  <c r="CV333" i="93" s="1"/>
  <c r="AI333" i="93"/>
  <c r="CU333" i="93" s="1"/>
  <c r="AH333" i="93"/>
  <c r="CT333" i="93" s="1"/>
  <c r="AG333" i="93"/>
  <c r="CS333" i="93" s="1"/>
  <c r="GK333" i="93" s="1"/>
  <c r="AF333" i="93"/>
  <c r="CR333" i="93" s="1"/>
  <c r="AE333" i="93"/>
  <c r="CQ333" i="93" s="1"/>
  <c r="AD333" i="93"/>
  <c r="BZ333" i="93" s="1"/>
  <c r="AC333" i="93"/>
  <c r="BY333" i="93" s="1"/>
  <c r="HF332" i="93"/>
  <c r="DD332" i="93"/>
  <c r="GV332" i="93" s="1"/>
  <c r="DC332" i="93"/>
  <c r="GE332" i="93" s="1"/>
  <c r="DB332" i="93"/>
  <c r="GT332" i="93" s="1"/>
  <c r="DA332" i="93"/>
  <c r="GS332" i="93" s="1"/>
  <c r="CY332" i="93"/>
  <c r="CQ332" i="93"/>
  <c r="CN332" i="93"/>
  <c r="CM332" i="93"/>
  <c r="CL332" i="93"/>
  <c r="CK332" i="93"/>
  <c r="BX332" i="93"/>
  <c r="BW332" i="93"/>
  <c r="BV332" i="93"/>
  <c r="BU332" i="93"/>
  <c r="BK332" i="93"/>
  <c r="BH332" i="93"/>
  <c r="BG332" i="93"/>
  <c r="BF332" i="93"/>
  <c r="BE332" i="93"/>
  <c r="AY332" i="93"/>
  <c r="AN332" i="93"/>
  <c r="CJ332" i="93" s="1"/>
  <c r="AM332" i="93"/>
  <c r="AL332" i="93"/>
  <c r="CX332" i="93" s="1"/>
  <c r="AK332" i="93"/>
  <c r="CW332" i="93" s="1"/>
  <c r="AJ332" i="93"/>
  <c r="CV332" i="93" s="1"/>
  <c r="AI332" i="93"/>
  <c r="AH332" i="93"/>
  <c r="CT332" i="93" s="1"/>
  <c r="AG332" i="93"/>
  <c r="CS332" i="93" s="1"/>
  <c r="AF332" i="93"/>
  <c r="CB332" i="93" s="1"/>
  <c r="AE332" i="93"/>
  <c r="AD332" i="93"/>
  <c r="CP332" i="93" s="1"/>
  <c r="AC332" i="93"/>
  <c r="CO332" i="93" s="1"/>
  <c r="HF331" i="93"/>
  <c r="GS331" i="93"/>
  <c r="GC331" i="93"/>
  <c r="FM331" i="93"/>
  <c r="EW331" i="93"/>
  <c r="EG331" i="93"/>
  <c r="DQ331" i="93"/>
  <c r="DD331" i="93"/>
  <c r="GV331" i="93" s="1"/>
  <c r="DC331" i="93"/>
  <c r="GU331" i="93" s="1"/>
  <c r="DB331" i="93"/>
  <c r="DA331" i="93"/>
  <c r="CW331" i="93"/>
  <c r="CO331" i="93"/>
  <c r="CN331" i="93"/>
  <c r="CM331" i="93"/>
  <c r="CL331" i="93"/>
  <c r="CK331" i="93"/>
  <c r="CH331" i="93"/>
  <c r="CC331" i="93"/>
  <c r="BX331" i="93"/>
  <c r="BW331" i="93"/>
  <c r="BV331" i="93"/>
  <c r="BU331" i="93"/>
  <c r="BQ331" i="93"/>
  <c r="BN331" i="93"/>
  <c r="BI331" i="93"/>
  <c r="BH331" i="93"/>
  <c r="BG331" i="93"/>
  <c r="BF331" i="93"/>
  <c r="BE331" i="93"/>
  <c r="AW331" i="93"/>
  <c r="AT331" i="93"/>
  <c r="AN331" i="93"/>
  <c r="CZ331" i="93" s="1"/>
  <c r="AM331" i="93"/>
  <c r="CY331" i="93" s="1"/>
  <c r="AL331" i="93"/>
  <c r="AK331" i="93"/>
  <c r="CG331" i="93" s="1"/>
  <c r="AJ331" i="93"/>
  <c r="CV331" i="93" s="1"/>
  <c r="AI331" i="93"/>
  <c r="CU331" i="93" s="1"/>
  <c r="AH331" i="93"/>
  <c r="AG331" i="93"/>
  <c r="CS331" i="93" s="1"/>
  <c r="FE331" i="93" s="1"/>
  <c r="AF331" i="93"/>
  <c r="CR331" i="93" s="1"/>
  <c r="AE331" i="93"/>
  <c r="CQ331" i="93" s="1"/>
  <c r="AD331" i="93"/>
  <c r="AC331" i="93"/>
  <c r="BY331" i="93" s="1"/>
  <c r="HF330" i="93"/>
  <c r="GT330" i="93"/>
  <c r="GL330" i="93"/>
  <c r="GD330" i="93"/>
  <c r="FV330" i="93"/>
  <c r="FN330" i="93"/>
  <c r="FF330" i="93"/>
  <c r="EX330" i="93"/>
  <c r="EP330" i="93"/>
  <c r="EH330" i="93"/>
  <c r="DZ330" i="93"/>
  <c r="DR330" i="93"/>
  <c r="DJ330" i="93"/>
  <c r="DD330" i="93"/>
  <c r="GV330" i="93" s="1"/>
  <c r="DC330" i="93"/>
  <c r="GU330" i="93" s="1"/>
  <c r="DB330" i="93"/>
  <c r="DA330" i="93"/>
  <c r="GS330" i="93" s="1"/>
  <c r="CX330" i="93"/>
  <c r="GP330" i="93" s="1"/>
  <c r="CT330" i="93"/>
  <c r="CP330" i="93"/>
  <c r="GH330" i="93" s="1"/>
  <c r="CN330" i="93"/>
  <c r="CM330" i="93"/>
  <c r="CL330" i="93"/>
  <c r="CK330" i="93"/>
  <c r="CH330" i="93"/>
  <c r="CD330" i="93"/>
  <c r="BZ330" i="93"/>
  <c r="BX330" i="93"/>
  <c r="BW330" i="93"/>
  <c r="BV330" i="93"/>
  <c r="BU330" i="93"/>
  <c r="BR330" i="93"/>
  <c r="BN330" i="93"/>
  <c r="BJ330" i="93"/>
  <c r="BH330" i="93"/>
  <c r="BG330" i="93"/>
  <c r="BF330" i="93"/>
  <c r="BE330" i="93"/>
  <c r="BB330" i="93"/>
  <c r="AX330" i="93"/>
  <c r="AT330" i="93"/>
  <c r="AN330" i="93"/>
  <c r="CZ330" i="93" s="1"/>
  <c r="AM330" i="93"/>
  <c r="CI330" i="93" s="1"/>
  <c r="AL330" i="93"/>
  <c r="AK330" i="93"/>
  <c r="CW330" i="93" s="1"/>
  <c r="AJ330" i="93"/>
  <c r="CV330" i="93" s="1"/>
  <c r="AI330" i="93"/>
  <c r="CU330" i="93" s="1"/>
  <c r="AH330" i="93"/>
  <c r="AG330" i="93"/>
  <c r="CS330" i="93" s="1"/>
  <c r="AF330" i="93"/>
  <c r="CR330" i="93" s="1"/>
  <c r="AE330" i="93"/>
  <c r="CA330" i="93" s="1"/>
  <c r="AD330" i="93"/>
  <c r="AC330" i="93"/>
  <c r="CO330" i="93" s="1"/>
  <c r="HF323" i="93"/>
  <c r="DD323" i="93"/>
  <c r="GV323" i="93" s="1"/>
  <c r="DC323" i="93"/>
  <c r="GU323" i="93" s="1"/>
  <c r="DB323" i="93"/>
  <c r="GT323" i="93" s="1"/>
  <c r="DA323" i="93"/>
  <c r="GS323" i="93" s="1"/>
  <c r="CR323" i="93"/>
  <c r="CQ323" i="93"/>
  <c r="CN323" i="93"/>
  <c r="CM323" i="93"/>
  <c r="CL323" i="93"/>
  <c r="CK323" i="93"/>
  <c r="BX323" i="93"/>
  <c r="BW323" i="93"/>
  <c r="BV323" i="93"/>
  <c r="BU323" i="93"/>
  <c r="BT323" i="93"/>
  <c r="BS323" i="93"/>
  <c r="BH323" i="93"/>
  <c r="BG323" i="93"/>
  <c r="BF323" i="93"/>
  <c r="BE323" i="93"/>
  <c r="AZ323" i="93"/>
  <c r="AY323" i="93"/>
  <c r="AN323" i="93"/>
  <c r="AM323" i="93"/>
  <c r="AL323" i="93"/>
  <c r="CX323" i="93" s="1"/>
  <c r="AK323" i="93"/>
  <c r="CW323" i="93" s="1"/>
  <c r="AJ323" i="93"/>
  <c r="AI323" i="93"/>
  <c r="AH323" i="93"/>
  <c r="CT323" i="93" s="1"/>
  <c r="AG323" i="93"/>
  <c r="CS323" i="93" s="1"/>
  <c r="AF323" i="93"/>
  <c r="AE323" i="93"/>
  <c r="AD323" i="93"/>
  <c r="CP323" i="93" s="1"/>
  <c r="AC323" i="93"/>
  <c r="CO323" i="93" s="1"/>
  <c r="HF322" i="93"/>
  <c r="GS322" i="93"/>
  <c r="GH322" i="93"/>
  <c r="GC322" i="93"/>
  <c r="FR322" i="93"/>
  <c r="FM322" i="93"/>
  <c r="FB322" i="93"/>
  <c r="EW322" i="93"/>
  <c r="EL322" i="93"/>
  <c r="EG322" i="93"/>
  <c r="DV322" i="93"/>
  <c r="DQ322" i="93"/>
  <c r="DF322" i="93"/>
  <c r="DD322" i="93"/>
  <c r="GV322" i="93" s="1"/>
  <c r="DC322" i="93"/>
  <c r="GU322" i="93" s="1"/>
  <c r="DB322" i="93"/>
  <c r="DA322" i="93"/>
  <c r="CW322" i="93"/>
  <c r="CN322" i="93"/>
  <c r="CM322" i="93"/>
  <c r="CL322" i="93"/>
  <c r="CK322" i="93"/>
  <c r="CH322" i="93"/>
  <c r="BX322" i="93"/>
  <c r="BW322" i="93"/>
  <c r="BV322" i="93"/>
  <c r="BU322" i="93"/>
  <c r="BN322" i="93"/>
  <c r="BJ322" i="93"/>
  <c r="BH322" i="93"/>
  <c r="BG322" i="93"/>
  <c r="BF322" i="93"/>
  <c r="BE322" i="93"/>
  <c r="BA322" i="93"/>
  <c r="AX322" i="93"/>
  <c r="AN322" i="93"/>
  <c r="AM322" i="93"/>
  <c r="AL322" i="93"/>
  <c r="AK322" i="93"/>
  <c r="AJ322" i="93"/>
  <c r="AI322" i="93"/>
  <c r="AH322" i="93"/>
  <c r="CD322" i="93" s="1"/>
  <c r="AG322" i="93"/>
  <c r="AF322" i="93"/>
  <c r="AE322" i="93"/>
  <c r="AD322" i="93"/>
  <c r="CP322" i="93" s="1"/>
  <c r="AC322" i="93"/>
  <c r="HF320" i="93"/>
  <c r="GQ320" i="93"/>
  <c r="GA320" i="93"/>
  <c r="FK320" i="93"/>
  <c r="EU320" i="93"/>
  <c r="EE320" i="93"/>
  <c r="DO320" i="93"/>
  <c r="DD320" i="93"/>
  <c r="GV320" i="93" s="1"/>
  <c r="DC320" i="93"/>
  <c r="GU320" i="93" s="1"/>
  <c r="DB320" i="93"/>
  <c r="GT320" i="93" s="1"/>
  <c r="DA320" i="93"/>
  <c r="GS320" i="93" s="1"/>
  <c r="CZ320" i="93"/>
  <c r="CU320" i="93"/>
  <c r="CR320" i="93"/>
  <c r="CN320" i="93"/>
  <c r="CM320" i="93"/>
  <c r="CL320" i="93"/>
  <c r="CK320" i="93"/>
  <c r="CI320" i="93"/>
  <c r="CF320" i="93"/>
  <c r="CA320" i="93"/>
  <c r="BX320" i="93"/>
  <c r="BW320" i="93"/>
  <c r="BV320" i="93"/>
  <c r="BU320" i="93"/>
  <c r="BQ320" i="93"/>
  <c r="BI320" i="93"/>
  <c r="BH320" i="93"/>
  <c r="BG320" i="93"/>
  <c r="BF320" i="93"/>
  <c r="BE320" i="93"/>
  <c r="AW320" i="93"/>
  <c r="AN320" i="93"/>
  <c r="BT320" i="93" s="1"/>
  <c r="AM320" i="93"/>
  <c r="CY320" i="93" s="1"/>
  <c r="AL320" i="93"/>
  <c r="AK320" i="93"/>
  <c r="AJ320" i="93"/>
  <c r="BP320" i="93" s="1"/>
  <c r="AI320" i="93"/>
  <c r="CE320" i="93" s="1"/>
  <c r="AH320" i="93"/>
  <c r="BN320" i="93" s="1"/>
  <c r="AG320" i="93"/>
  <c r="AF320" i="93"/>
  <c r="BL320" i="93" s="1"/>
  <c r="AE320" i="93"/>
  <c r="CQ320" i="93" s="1"/>
  <c r="GI320" i="93" s="1"/>
  <c r="AD320" i="93"/>
  <c r="AT320" i="93" s="1"/>
  <c r="AC320" i="93"/>
  <c r="HF319" i="93"/>
  <c r="GJ319" i="93"/>
  <c r="FT319" i="93"/>
  <c r="FD319" i="93"/>
  <c r="EN319" i="93"/>
  <c r="DX319" i="93"/>
  <c r="DH319" i="93"/>
  <c r="DD319" i="93"/>
  <c r="GV319" i="93" s="1"/>
  <c r="DC319" i="93"/>
  <c r="EY319" i="93" s="1"/>
  <c r="DB319" i="93"/>
  <c r="GT319" i="93" s="1"/>
  <c r="DA319" i="93"/>
  <c r="GS319" i="93" s="1"/>
  <c r="CV319" i="93"/>
  <c r="CN319" i="93"/>
  <c r="CM319" i="93"/>
  <c r="CL319" i="93"/>
  <c r="CK319" i="93"/>
  <c r="CJ319" i="93"/>
  <c r="CB319" i="93"/>
  <c r="BX319" i="93"/>
  <c r="BW319" i="93"/>
  <c r="BV319" i="93"/>
  <c r="BU319" i="93"/>
  <c r="BP319" i="93"/>
  <c r="BH319" i="93"/>
  <c r="BG319" i="93"/>
  <c r="BF319" i="93"/>
  <c r="BE319" i="93"/>
  <c r="BD319" i="93"/>
  <c r="AV319" i="93"/>
  <c r="AN319" i="93"/>
  <c r="CZ319" i="93" s="1"/>
  <c r="GR319" i="93" s="1"/>
  <c r="AM319" i="93"/>
  <c r="CI319" i="93" s="1"/>
  <c r="AL319" i="93"/>
  <c r="CX319" i="93" s="1"/>
  <c r="AK319" i="93"/>
  <c r="CW319" i="93" s="1"/>
  <c r="AJ319" i="93"/>
  <c r="CF319" i="93" s="1"/>
  <c r="AI319" i="93"/>
  <c r="CU319" i="93" s="1"/>
  <c r="AH319" i="93"/>
  <c r="CT319" i="93" s="1"/>
  <c r="AG319" i="93"/>
  <c r="CS319" i="93" s="1"/>
  <c r="AF319" i="93"/>
  <c r="CR319" i="93" s="1"/>
  <c r="AE319" i="93"/>
  <c r="CA319" i="93" s="1"/>
  <c r="AD319" i="93"/>
  <c r="CP319" i="93" s="1"/>
  <c r="AC319" i="93"/>
  <c r="HF318" i="93"/>
  <c r="DD318" i="93"/>
  <c r="GV318" i="93" s="1"/>
  <c r="DC318" i="93"/>
  <c r="GU318" i="93" s="1"/>
  <c r="DB318" i="93"/>
  <c r="DA318" i="93"/>
  <c r="EW318" i="93" s="1"/>
  <c r="CU318" i="93"/>
  <c r="FG318" i="93" s="1"/>
  <c r="CQ318" i="93"/>
  <c r="CP318" i="93"/>
  <c r="EL318" i="93" s="1"/>
  <c r="CN318" i="93"/>
  <c r="CM318" i="93"/>
  <c r="CL318" i="93"/>
  <c r="CK318" i="93"/>
  <c r="CA318" i="93"/>
  <c r="BX318" i="93"/>
  <c r="BW318" i="93"/>
  <c r="BV318" i="93"/>
  <c r="BU318" i="93"/>
  <c r="BS318" i="93"/>
  <c r="BR318" i="93"/>
  <c r="BN318" i="93"/>
  <c r="BM318" i="93"/>
  <c r="BH318" i="93"/>
  <c r="BG318" i="93"/>
  <c r="BF318" i="93"/>
  <c r="BE318" i="93"/>
  <c r="BC318" i="93"/>
  <c r="AY318" i="93"/>
  <c r="AX318" i="93"/>
  <c r="AN318" i="93"/>
  <c r="CZ318" i="93" s="1"/>
  <c r="AM318" i="93"/>
  <c r="CY318" i="93" s="1"/>
  <c r="EU318" i="93" s="1"/>
  <c r="AL318" i="93"/>
  <c r="AK318" i="93"/>
  <c r="AJ318" i="93"/>
  <c r="CV318" i="93" s="1"/>
  <c r="AI318" i="93"/>
  <c r="CE318" i="93" s="1"/>
  <c r="AH318" i="93"/>
  <c r="AG318" i="93"/>
  <c r="CC318" i="93" s="1"/>
  <c r="AF318" i="93"/>
  <c r="CR318" i="93" s="1"/>
  <c r="AE318" i="93"/>
  <c r="BK318" i="93" s="1"/>
  <c r="AD318" i="93"/>
  <c r="AC318" i="93"/>
  <c r="HF317" i="93"/>
  <c r="GS317" i="93"/>
  <c r="GI317" i="93"/>
  <c r="GC317" i="93"/>
  <c r="FS317" i="93"/>
  <c r="FM317" i="93"/>
  <c r="FC317" i="93"/>
  <c r="EW317" i="93"/>
  <c r="EM317" i="93"/>
  <c r="EG317" i="93"/>
  <c r="DW317" i="93"/>
  <c r="DQ317" i="93"/>
  <c r="DG317" i="93"/>
  <c r="DD317" i="93"/>
  <c r="GV317" i="93" s="1"/>
  <c r="DC317" i="93"/>
  <c r="GE317" i="93" s="1"/>
  <c r="DB317" i="93"/>
  <c r="GT317" i="93" s="1"/>
  <c r="DA317" i="93"/>
  <c r="CZ317" i="93"/>
  <c r="GR317" i="93" s="1"/>
  <c r="CY317" i="93"/>
  <c r="CP317" i="93"/>
  <c r="CN317" i="93"/>
  <c r="CM317" i="93"/>
  <c r="CL317" i="93"/>
  <c r="CK317" i="93"/>
  <c r="CD317" i="93"/>
  <c r="BX317" i="93"/>
  <c r="BW317" i="93"/>
  <c r="BV317" i="93"/>
  <c r="BU317" i="93"/>
  <c r="BR317" i="93"/>
  <c r="BJ317" i="93"/>
  <c r="BH317" i="93"/>
  <c r="BG317" i="93"/>
  <c r="BF317" i="93"/>
  <c r="BE317" i="93"/>
  <c r="AX317" i="93"/>
  <c r="AN317" i="93"/>
  <c r="CJ317" i="93" s="1"/>
  <c r="AM317" i="93"/>
  <c r="CI317" i="93" s="1"/>
  <c r="AL317" i="93"/>
  <c r="CX317" i="93" s="1"/>
  <c r="AK317" i="93"/>
  <c r="CW317" i="93" s="1"/>
  <c r="AJ317" i="93"/>
  <c r="CV317" i="93" s="1"/>
  <c r="ER317" i="93" s="1"/>
  <c r="AI317" i="93"/>
  <c r="CU317" i="93" s="1"/>
  <c r="AH317" i="93"/>
  <c r="CT317" i="93" s="1"/>
  <c r="AG317" i="93"/>
  <c r="CC317" i="93" s="1"/>
  <c r="AF317" i="93"/>
  <c r="CR317" i="93" s="1"/>
  <c r="FT317" i="93" s="1"/>
  <c r="AE317" i="93"/>
  <c r="CQ317" i="93" s="1"/>
  <c r="AD317" i="93"/>
  <c r="BZ317" i="93" s="1"/>
  <c r="AC317" i="93"/>
  <c r="CO317" i="93" s="1"/>
  <c r="HF316" i="93"/>
  <c r="DD316" i="93"/>
  <c r="GV316" i="93" s="1"/>
  <c r="DC316" i="93"/>
  <c r="GU316" i="93" s="1"/>
  <c r="DB316" i="93"/>
  <c r="GT316" i="93" s="1"/>
  <c r="DA316" i="93"/>
  <c r="GS316" i="93" s="1"/>
  <c r="CU316" i="93"/>
  <c r="GM316" i="93" s="1"/>
  <c r="CN316" i="93"/>
  <c r="CM316" i="93"/>
  <c r="CL316" i="93"/>
  <c r="CK316" i="93"/>
  <c r="CI316" i="93"/>
  <c r="CA316" i="93"/>
  <c r="BX316" i="93"/>
  <c r="BW316" i="93"/>
  <c r="BV316" i="93"/>
  <c r="BU316" i="93"/>
  <c r="BO316" i="93"/>
  <c r="BH316" i="93"/>
  <c r="BG316" i="93"/>
  <c r="BF316" i="93"/>
  <c r="BE316" i="93"/>
  <c r="BC316" i="93"/>
  <c r="AU316" i="93"/>
  <c r="AN316" i="93"/>
  <c r="CZ316" i="93" s="1"/>
  <c r="AM316" i="93"/>
  <c r="CY316" i="93" s="1"/>
  <c r="AL316" i="93"/>
  <c r="CX316" i="93" s="1"/>
  <c r="AK316" i="93"/>
  <c r="CW316" i="93" s="1"/>
  <c r="AJ316" i="93"/>
  <c r="CF316" i="93" s="1"/>
  <c r="AI316" i="93"/>
  <c r="CE316" i="93" s="1"/>
  <c r="AH316" i="93"/>
  <c r="CT316" i="93" s="1"/>
  <c r="AG316" i="93"/>
  <c r="CS316" i="93" s="1"/>
  <c r="AF316" i="93"/>
  <c r="BL316" i="93" s="1"/>
  <c r="AE316" i="93"/>
  <c r="CQ316" i="93" s="1"/>
  <c r="AD316" i="93"/>
  <c r="CP316" i="93" s="1"/>
  <c r="AC316" i="93"/>
  <c r="CO316" i="93" s="1"/>
  <c r="HF313" i="93"/>
  <c r="GU313" i="93"/>
  <c r="EY313" i="93"/>
  <c r="EI313" i="93"/>
  <c r="DD313" i="93"/>
  <c r="GV313" i="93" s="1"/>
  <c r="DC313" i="93"/>
  <c r="FO313" i="93" s="1"/>
  <c r="DB313" i="93"/>
  <c r="GT313" i="93" s="1"/>
  <c r="DA313" i="93"/>
  <c r="GS313" i="93" s="1"/>
  <c r="CN313" i="93"/>
  <c r="CM313" i="93"/>
  <c r="CL313" i="93"/>
  <c r="CK313" i="93"/>
  <c r="BX313" i="93"/>
  <c r="BW313" i="93"/>
  <c r="BV313" i="93"/>
  <c r="BU313" i="93"/>
  <c r="BK313" i="93"/>
  <c r="BH313" i="93"/>
  <c r="BG313" i="93"/>
  <c r="BF313" i="93"/>
  <c r="BE313" i="93"/>
  <c r="AN313" i="93"/>
  <c r="CZ313" i="93" s="1"/>
  <c r="AM313" i="93"/>
  <c r="AL313" i="93"/>
  <c r="CX313" i="93" s="1"/>
  <c r="AK313" i="93"/>
  <c r="CW313" i="93" s="1"/>
  <c r="AJ313" i="93"/>
  <c r="CV313" i="93" s="1"/>
  <c r="AI313" i="93"/>
  <c r="CE313" i="93" s="1"/>
  <c r="AH313" i="93"/>
  <c r="CT313" i="93" s="1"/>
  <c r="AG313" i="93"/>
  <c r="CS313" i="93" s="1"/>
  <c r="AF313" i="93"/>
  <c r="CR313" i="93" s="1"/>
  <c r="AE313" i="93"/>
  <c r="AD313" i="93"/>
  <c r="CP313" i="93" s="1"/>
  <c r="AC313" i="93"/>
  <c r="CO313" i="93" s="1"/>
  <c r="HF312" i="93"/>
  <c r="EG312" i="93"/>
  <c r="DD312" i="93"/>
  <c r="GV312" i="93" s="1"/>
  <c r="DC312" i="93"/>
  <c r="GU312" i="93" s="1"/>
  <c r="DB312" i="93"/>
  <c r="GT312" i="93" s="1"/>
  <c r="DA312" i="93"/>
  <c r="CN312" i="93"/>
  <c r="CM312" i="93"/>
  <c r="CL312" i="93"/>
  <c r="CK312" i="93"/>
  <c r="CG312" i="93"/>
  <c r="CE312" i="93"/>
  <c r="BX312" i="93"/>
  <c r="BW312" i="93"/>
  <c r="BV312" i="93"/>
  <c r="BU312" i="93"/>
  <c r="BS312" i="93"/>
  <c r="BO312" i="93"/>
  <c r="BI312" i="93"/>
  <c r="BH312" i="93"/>
  <c r="BG312" i="93"/>
  <c r="BF312" i="93"/>
  <c r="BE312" i="93"/>
  <c r="BD312" i="93"/>
  <c r="AZ312" i="93"/>
  <c r="AY312" i="93"/>
  <c r="AV312" i="93"/>
  <c r="AU312" i="93"/>
  <c r="AN312" i="93"/>
  <c r="AM312" i="93"/>
  <c r="AL312" i="93"/>
  <c r="AK312" i="93"/>
  <c r="AJ312" i="93"/>
  <c r="AI312" i="93"/>
  <c r="CU312" i="93" s="1"/>
  <c r="AH312" i="93"/>
  <c r="AG312" i="93"/>
  <c r="AF312" i="93"/>
  <c r="AE312" i="93"/>
  <c r="CQ312" i="93" s="1"/>
  <c r="AD312" i="93"/>
  <c r="AC312" i="93"/>
  <c r="HF310" i="93"/>
  <c r="GU310" i="93"/>
  <c r="GL310" i="93"/>
  <c r="GE310" i="93"/>
  <c r="GA310" i="93"/>
  <c r="FO310" i="93"/>
  <c r="FF310" i="93"/>
  <c r="EY310" i="93"/>
  <c r="EU310" i="93"/>
  <c r="EI310" i="93"/>
  <c r="EE310" i="93"/>
  <c r="DZ310" i="93"/>
  <c r="DS310" i="93"/>
  <c r="DO310" i="93"/>
  <c r="DD310" i="93"/>
  <c r="GV310" i="93" s="1"/>
  <c r="DC310" i="93"/>
  <c r="DB310" i="93"/>
  <c r="GT310" i="93" s="1"/>
  <c r="DA310" i="93"/>
  <c r="CY310" i="93"/>
  <c r="GQ310" i="93" s="1"/>
  <c r="CU310" i="93"/>
  <c r="CT310" i="93"/>
  <c r="FV310" i="93" s="1"/>
  <c r="CQ310" i="93"/>
  <c r="GI310" i="93" s="1"/>
  <c r="CP310" i="93"/>
  <c r="CN310" i="93"/>
  <c r="CM310" i="93"/>
  <c r="CL310" i="93"/>
  <c r="CK310" i="93"/>
  <c r="CG310" i="93"/>
  <c r="CE310" i="93"/>
  <c r="CA310" i="93"/>
  <c r="BZ310" i="93"/>
  <c r="BX310" i="93"/>
  <c r="BW310" i="93"/>
  <c r="BV310" i="93"/>
  <c r="BU310" i="93"/>
  <c r="BS310" i="93"/>
  <c r="BR310" i="93"/>
  <c r="BK310" i="93"/>
  <c r="BH310" i="93"/>
  <c r="BG310" i="93"/>
  <c r="BF310" i="93"/>
  <c r="BE310" i="93"/>
  <c r="BC310" i="93"/>
  <c r="BB310" i="93"/>
  <c r="AY310" i="93"/>
  <c r="AX310" i="93"/>
  <c r="AW310" i="93"/>
  <c r="AN310" i="93"/>
  <c r="CZ310" i="93" s="1"/>
  <c r="AM310" i="93"/>
  <c r="CI310" i="93" s="1"/>
  <c r="AL310" i="93"/>
  <c r="CX310" i="93" s="1"/>
  <c r="FZ310" i="93" s="1"/>
  <c r="AK310" i="93"/>
  <c r="AJ310" i="93"/>
  <c r="CV310" i="93" s="1"/>
  <c r="AI310" i="93"/>
  <c r="BO310" i="93" s="1"/>
  <c r="AH310" i="93"/>
  <c r="CD310" i="93" s="1"/>
  <c r="AG310" i="93"/>
  <c r="BM310" i="93" s="1"/>
  <c r="AF310" i="93"/>
  <c r="CR310" i="93" s="1"/>
  <c r="AE310" i="93"/>
  <c r="AU310" i="93" s="1"/>
  <c r="AD310" i="93"/>
  <c r="BJ310" i="93" s="1"/>
  <c r="AC310" i="93"/>
  <c r="CO310" i="93" s="1"/>
  <c r="HF309" i="93"/>
  <c r="GS309" i="93"/>
  <c r="GI309" i="93"/>
  <c r="FW309" i="93"/>
  <c r="FM309" i="93"/>
  <c r="FC309" i="93"/>
  <c r="EQ309" i="93"/>
  <c r="EG309" i="93"/>
  <c r="DW309" i="93"/>
  <c r="DK309" i="93"/>
  <c r="DD309" i="93"/>
  <c r="GV309" i="93" s="1"/>
  <c r="DC309" i="93"/>
  <c r="GU309" i="93" s="1"/>
  <c r="DB309" i="93"/>
  <c r="GT309" i="93" s="1"/>
  <c r="DA309" i="93"/>
  <c r="GC309" i="93" s="1"/>
  <c r="CV309" i="93"/>
  <c r="GN309" i="93" s="1"/>
  <c r="CR309" i="93"/>
  <c r="CQ309" i="93"/>
  <c r="FS309" i="93" s="1"/>
  <c r="CN309" i="93"/>
  <c r="CM309" i="93"/>
  <c r="CL309" i="93"/>
  <c r="CK309" i="93"/>
  <c r="CJ309" i="93"/>
  <c r="CI309" i="93"/>
  <c r="CB309" i="93"/>
  <c r="BX309" i="93"/>
  <c r="BW309" i="93"/>
  <c r="BV309" i="93"/>
  <c r="BU309" i="93"/>
  <c r="BT309" i="93"/>
  <c r="BS309" i="93"/>
  <c r="BP309" i="93"/>
  <c r="BO309" i="93"/>
  <c r="BM309" i="93"/>
  <c r="BH309" i="93"/>
  <c r="BG309" i="93"/>
  <c r="BF309" i="93"/>
  <c r="BE309" i="93"/>
  <c r="BD309" i="93"/>
  <c r="AZ309" i="93"/>
  <c r="AY309" i="93"/>
  <c r="AV309" i="93"/>
  <c r="AU309" i="93"/>
  <c r="AN309" i="93"/>
  <c r="CZ309" i="93" s="1"/>
  <c r="GR309" i="93" s="1"/>
  <c r="AM309" i="93"/>
  <c r="BC309" i="93" s="1"/>
  <c r="AL309" i="93"/>
  <c r="CX309" i="93" s="1"/>
  <c r="AK309" i="93"/>
  <c r="CW309" i="93" s="1"/>
  <c r="AJ309" i="93"/>
  <c r="CF309" i="93" s="1"/>
  <c r="AI309" i="93"/>
  <c r="CU309" i="93" s="1"/>
  <c r="GM309" i="93" s="1"/>
  <c r="AH309" i="93"/>
  <c r="CT309" i="93" s="1"/>
  <c r="AG309" i="93"/>
  <c r="CC309" i="93" s="1"/>
  <c r="AF309" i="93"/>
  <c r="BL309" i="93" s="1"/>
  <c r="AE309" i="93"/>
  <c r="CA309" i="93" s="1"/>
  <c r="AD309" i="93"/>
  <c r="CP309" i="93" s="1"/>
  <c r="AC309" i="93"/>
  <c r="HF308" i="93"/>
  <c r="GU308" i="93"/>
  <c r="GK308" i="93"/>
  <c r="GE308" i="93"/>
  <c r="GC308" i="93"/>
  <c r="FV308" i="93"/>
  <c r="FO308" i="93"/>
  <c r="FJ308" i="93"/>
  <c r="EY308" i="93"/>
  <c r="ET308" i="93"/>
  <c r="EI308" i="93"/>
  <c r="DY308" i="93"/>
  <c r="DS308" i="93"/>
  <c r="DQ308" i="93"/>
  <c r="DJ308" i="93"/>
  <c r="DD308" i="93"/>
  <c r="GV308" i="93" s="1"/>
  <c r="DC308" i="93"/>
  <c r="DB308" i="93"/>
  <c r="DA308" i="93"/>
  <c r="FM308" i="93" s="1"/>
  <c r="CY308" i="93"/>
  <c r="GA308" i="93" s="1"/>
  <c r="CT308" i="93"/>
  <c r="FF308" i="93" s="1"/>
  <c r="CQ308" i="93"/>
  <c r="CN308" i="93"/>
  <c r="CM308" i="93"/>
  <c r="CL308" i="93"/>
  <c r="CK308" i="93"/>
  <c r="CH308" i="93"/>
  <c r="CG308" i="93"/>
  <c r="CA308" i="93"/>
  <c r="BZ308" i="93"/>
  <c r="BX308" i="93"/>
  <c r="BW308" i="93"/>
  <c r="BV308" i="93"/>
  <c r="BU308" i="93"/>
  <c r="BN308" i="93"/>
  <c r="BH308" i="93"/>
  <c r="BG308" i="93"/>
  <c r="BF308" i="93"/>
  <c r="BE308" i="93"/>
  <c r="BC308" i="93"/>
  <c r="AX308" i="93"/>
  <c r="AW308" i="93"/>
  <c r="AN308" i="93"/>
  <c r="CZ308" i="93" s="1"/>
  <c r="AM308" i="93"/>
  <c r="CI308" i="93" s="1"/>
  <c r="AL308" i="93"/>
  <c r="CX308" i="93" s="1"/>
  <c r="GP308" i="93" s="1"/>
  <c r="AK308" i="93"/>
  <c r="BA308" i="93" s="1"/>
  <c r="AJ308" i="93"/>
  <c r="CV308" i="93" s="1"/>
  <c r="AI308" i="93"/>
  <c r="BO308" i="93" s="1"/>
  <c r="AH308" i="93"/>
  <c r="CD308" i="93" s="1"/>
  <c r="AG308" i="93"/>
  <c r="CS308" i="93" s="1"/>
  <c r="FU308" i="93" s="1"/>
  <c r="AF308" i="93"/>
  <c r="CR308" i="93" s="1"/>
  <c r="AE308" i="93"/>
  <c r="AU308" i="93" s="1"/>
  <c r="AD308" i="93"/>
  <c r="BJ308" i="93" s="1"/>
  <c r="AC308" i="93"/>
  <c r="BY308" i="93" s="1"/>
  <c r="HF307" i="93"/>
  <c r="DD307" i="93"/>
  <c r="GV307" i="93" s="1"/>
  <c r="DC307" i="93"/>
  <c r="GE307" i="93" s="1"/>
  <c r="DB307" i="93"/>
  <c r="GT307" i="93" s="1"/>
  <c r="DA307" i="93"/>
  <c r="GS307" i="93" s="1"/>
  <c r="CN307" i="93"/>
  <c r="CM307" i="93"/>
  <c r="CL307" i="93"/>
  <c r="CK307" i="93"/>
  <c r="BX307" i="93"/>
  <c r="BW307" i="93"/>
  <c r="BV307" i="93"/>
  <c r="BU307" i="93"/>
  <c r="BH307" i="93"/>
  <c r="BG307" i="93"/>
  <c r="BF307" i="93"/>
  <c r="BE307" i="93"/>
  <c r="AN307" i="93"/>
  <c r="CZ307" i="93" s="1"/>
  <c r="AM307" i="93"/>
  <c r="CY307" i="93" s="1"/>
  <c r="AL307" i="93"/>
  <c r="CX307" i="93" s="1"/>
  <c r="AK307" i="93"/>
  <c r="CW307" i="93" s="1"/>
  <c r="AJ307" i="93"/>
  <c r="CV307" i="93" s="1"/>
  <c r="AI307" i="93"/>
  <c r="CU307" i="93" s="1"/>
  <c r="AH307" i="93"/>
  <c r="CT307" i="93" s="1"/>
  <c r="AG307" i="93"/>
  <c r="CS307" i="93" s="1"/>
  <c r="AF307" i="93"/>
  <c r="CR307" i="93" s="1"/>
  <c r="AE307" i="93"/>
  <c r="CQ307" i="93" s="1"/>
  <c r="AD307" i="93"/>
  <c r="CP307" i="93" s="1"/>
  <c r="AC307" i="93"/>
  <c r="CO307" i="93" s="1"/>
  <c r="HF306" i="93"/>
  <c r="DD306" i="93"/>
  <c r="GV306" i="93" s="1"/>
  <c r="DC306" i="93"/>
  <c r="GU306" i="93" s="1"/>
  <c r="DB306" i="93"/>
  <c r="DA306" i="93"/>
  <c r="GS306" i="93" s="1"/>
  <c r="CN306" i="93"/>
  <c r="CM306" i="93"/>
  <c r="CL306" i="93"/>
  <c r="CK306" i="93"/>
  <c r="BX306" i="93"/>
  <c r="BW306" i="93"/>
  <c r="BV306" i="93"/>
  <c r="BU306" i="93"/>
  <c r="BH306" i="93"/>
  <c r="BG306" i="93"/>
  <c r="BF306" i="93"/>
  <c r="BE306" i="93"/>
  <c r="AN306" i="93"/>
  <c r="CZ306" i="93" s="1"/>
  <c r="AM306" i="93"/>
  <c r="CY306" i="93" s="1"/>
  <c r="AL306" i="93"/>
  <c r="CH306" i="93" s="1"/>
  <c r="AK306" i="93"/>
  <c r="CW306" i="93" s="1"/>
  <c r="AJ306" i="93"/>
  <c r="CV306" i="93" s="1"/>
  <c r="AI306" i="93"/>
  <c r="CU306" i="93" s="1"/>
  <c r="AH306" i="93"/>
  <c r="BN306" i="93" s="1"/>
  <c r="AG306" i="93"/>
  <c r="CS306" i="93" s="1"/>
  <c r="AF306" i="93"/>
  <c r="CR306" i="93" s="1"/>
  <c r="AE306" i="93"/>
  <c r="CQ306" i="93" s="1"/>
  <c r="AD306" i="93"/>
  <c r="AT306" i="93" s="1"/>
  <c r="AC306" i="93"/>
  <c r="CO306" i="93" s="1"/>
  <c r="HF299" i="93"/>
  <c r="GU299" i="93"/>
  <c r="GE299" i="93"/>
  <c r="FG299" i="93"/>
  <c r="EI299" i="93"/>
  <c r="DD299" i="93"/>
  <c r="GV299" i="93" s="1"/>
  <c r="DC299" i="93"/>
  <c r="FO299" i="93" s="1"/>
  <c r="DB299" i="93"/>
  <c r="GT299" i="93" s="1"/>
  <c r="DA299" i="93"/>
  <c r="GS299" i="93" s="1"/>
  <c r="CU299" i="93"/>
  <c r="CN299" i="93"/>
  <c r="CM299" i="93"/>
  <c r="CL299" i="93"/>
  <c r="CK299" i="93"/>
  <c r="BX299" i="93"/>
  <c r="BW299" i="93"/>
  <c r="BV299" i="93"/>
  <c r="BU299" i="93"/>
  <c r="BK299" i="93"/>
  <c r="BH299" i="93"/>
  <c r="BG299" i="93"/>
  <c r="BF299" i="93"/>
  <c r="BE299" i="93"/>
  <c r="AN299" i="93"/>
  <c r="CZ299" i="93" s="1"/>
  <c r="AM299" i="93"/>
  <c r="AL299" i="93"/>
  <c r="CX299" i="93" s="1"/>
  <c r="AK299" i="93"/>
  <c r="CW299" i="93" s="1"/>
  <c r="AJ299" i="93"/>
  <c r="CV299" i="93" s="1"/>
  <c r="AI299" i="93"/>
  <c r="AH299" i="93"/>
  <c r="CT299" i="93" s="1"/>
  <c r="AG299" i="93"/>
  <c r="CS299" i="93" s="1"/>
  <c r="AF299" i="93"/>
  <c r="CR299" i="93" s="1"/>
  <c r="AE299" i="93"/>
  <c r="AD299" i="93"/>
  <c r="CP299" i="93" s="1"/>
  <c r="AC299" i="93"/>
  <c r="CO299" i="93" s="1"/>
  <c r="HF298" i="93"/>
  <c r="GK298" i="93"/>
  <c r="GC298" i="93"/>
  <c r="FU298" i="93"/>
  <c r="FE298" i="93"/>
  <c r="FA298" i="93"/>
  <c r="EW298" i="93"/>
  <c r="DY298" i="93"/>
  <c r="DQ298" i="93"/>
  <c r="DI298" i="93"/>
  <c r="DD298" i="93"/>
  <c r="GV298" i="93" s="1"/>
  <c r="DC298" i="93"/>
  <c r="GU298" i="93" s="1"/>
  <c r="DB298" i="93"/>
  <c r="GT298" i="93" s="1"/>
  <c r="DA298" i="93"/>
  <c r="FM298" i="93" s="1"/>
  <c r="CO298" i="93"/>
  <c r="CN298" i="93"/>
  <c r="CM298" i="93"/>
  <c r="CL298" i="93"/>
  <c r="CK298" i="93"/>
  <c r="CG298" i="93"/>
  <c r="CC298" i="93"/>
  <c r="BX298" i="93"/>
  <c r="BW298" i="93"/>
  <c r="BV298" i="93"/>
  <c r="BU298" i="93"/>
  <c r="BM298" i="93"/>
  <c r="BI298" i="93"/>
  <c r="BH298" i="93"/>
  <c r="BG298" i="93"/>
  <c r="BF298" i="93"/>
  <c r="BE298" i="93"/>
  <c r="BA298" i="93"/>
  <c r="AZ298" i="93"/>
  <c r="AW298" i="93"/>
  <c r="AN298" i="93"/>
  <c r="AM298" i="93"/>
  <c r="AL298" i="93"/>
  <c r="AK298" i="93"/>
  <c r="CW298" i="93" s="1"/>
  <c r="AJ298" i="93"/>
  <c r="AI298" i="93"/>
  <c r="AH298" i="93"/>
  <c r="AG298" i="93"/>
  <c r="CS298" i="93" s="1"/>
  <c r="EO298" i="93" s="1"/>
  <c r="AF298" i="93"/>
  <c r="AE298" i="93"/>
  <c r="AD298" i="93"/>
  <c r="AC298" i="93"/>
  <c r="BY298" i="93" s="1"/>
  <c r="HF296" i="93"/>
  <c r="GT296" i="93"/>
  <c r="GC296" i="93"/>
  <c r="GA296" i="93"/>
  <c r="FM296" i="93"/>
  <c r="FK296" i="93"/>
  <c r="EX296" i="93"/>
  <c r="EW296" i="93"/>
  <c r="DQ296" i="93"/>
  <c r="DO296" i="93"/>
  <c r="DD296" i="93"/>
  <c r="GV296" i="93" s="1"/>
  <c r="DC296" i="93"/>
  <c r="DB296" i="93"/>
  <c r="DA296" i="93"/>
  <c r="GS296" i="93" s="1"/>
  <c r="CU296" i="93"/>
  <c r="EQ296" i="93" s="1"/>
  <c r="CN296" i="93"/>
  <c r="CM296" i="93"/>
  <c r="CL296" i="93"/>
  <c r="CK296" i="93"/>
  <c r="CI296" i="93"/>
  <c r="BX296" i="93"/>
  <c r="BW296" i="93"/>
  <c r="BV296" i="93"/>
  <c r="BU296" i="93"/>
  <c r="BS296" i="93"/>
  <c r="BJ296" i="93"/>
  <c r="BH296" i="93"/>
  <c r="BG296" i="93"/>
  <c r="BF296" i="93"/>
  <c r="BE296" i="93"/>
  <c r="AY296" i="93"/>
  <c r="AN296" i="93"/>
  <c r="CZ296" i="93" s="1"/>
  <c r="AM296" i="93"/>
  <c r="CY296" i="93" s="1"/>
  <c r="EU296" i="93" s="1"/>
  <c r="AL296" i="93"/>
  <c r="BR296" i="93" s="1"/>
  <c r="AK296" i="93"/>
  <c r="AJ296" i="93"/>
  <c r="CV296" i="93" s="1"/>
  <c r="AI296" i="93"/>
  <c r="CE296" i="93" s="1"/>
  <c r="AH296" i="93"/>
  <c r="AG296" i="93"/>
  <c r="AF296" i="93"/>
  <c r="CR296" i="93" s="1"/>
  <c r="AE296" i="93"/>
  <c r="BK296" i="93" s="1"/>
  <c r="AD296" i="93"/>
  <c r="BZ296" i="93" s="1"/>
  <c r="AC296" i="93"/>
  <c r="HF295" i="93"/>
  <c r="GV295" i="93"/>
  <c r="GU295" i="93"/>
  <c r="GN295" i="93"/>
  <c r="GI295" i="93"/>
  <c r="GF295" i="93"/>
  <c r="FZ295" i="93"/>
  <c r="FO295" i="93"/>
  <c r="FF295" i="93"/>
  <c r="EY295" i="93"/>
  <c r="ET295" i="93"/>
  <c r="EI295" i="93"/>
  <c r="DZ295" i="93"/>
  <c r="DS295" i="93"/>
  <c r="DN295" i="93"/>
  <c r="DD295" i="93"/>
  <c r="FP295" i="93" s="1"/>
  <c r="DC295" i="93"/>
  <c r="GE295" i="93" s="1"/>
  <c r="DB295" i="93"/>
  <c r="DA295" i="93"/>
  <c r="CY295" i="93"/>
  <c r="GQ295" i="93" s="1"/>
  <c r="CU295" i="93"/>
  <c r="CT295" i="93"/>
  <c r="GL295" i="93" s="1"/>
  <c r="CQ295" i="93"/>
  <c r="FS295" i="93" s="1"/>
  <c r="CP295" i="93"/>
  <c r="CN295" i="93"/>
  <c r="CM295" i="93"/>
  <c r="CL295" i="93"/>
  <c r="CK295" i="93"/>
  <c r="CE295" i="93"/>
  <c r="CA295" i="93"/>
  <c r="BZ295" i="93"/>
  <c r="BX295" i="93"/>
  <c r="BW295" i="93"/>
  <c r="BV295" i="93"/>
  <c r="BU295" i="93"/>
  <c r="BS295" i="93"/>
  <c r="BR295" i="93"/>
  <c r="BK295" i="93"/>
  <c r="BH295" i="93"/>
  <c r="BG295" i="93"/>
  <c r="BF295" i="93"/>
  <c r="BE295" i="93"/>
  <c r="BC295" i="93"/>
  <c r="BB295" i="93"/>
  <c r="AY295" i="93"/>
  <c r="AX295" i="93"/>
  <c r="AN295" i="93"/>
  <c r="CZ295" i="93" s="1"/>
  <c r="AM295" i="93"/>
  <c r="CI295" i="93" s="1"/>
  <c r="AL295" i="93"/>
  <c r="CX295" i="93" s="1"/>
  <c r="GP295" i="93" s="1"/>
  <c r="AK295" i="93"/>
  <c r="CG295" i="93" s="1"/>
  <c r="AJ295" i="93"/>
  <c r="CV295" i="93" s="1"/>
  <c r="AI295" i="93"/>
  <c r="BO295" i="93" s="1"/>
  <c r="AH295" i="93"/>
  <c r="CD295" i="93" s="1"/>
  <c r="AG295" i="93"/>
  <c r="AF295" i="93"/>
  <c r="CR295" i="93" s="1"/>
  <c r="AE295" i="93"/>
  <c r="AU295" i="93" s="1"/>
  <c r="AD295" i="93"/>
  <c r="BJ295" i="93" s="1"/>
  <c r="AC295" i="93"/>
  <c r="HF294" i="93"/>
  <c r="GS294" i="93"/>
  <c r="GN294" i="93"/>
  <c r="GI294" i="93"/>
  <c r="GC294" i="93"/>
  <c r="FS294" i="93"/>
  <c r="FM294" i="93"/>
  <c r="FH294" i="93"/>
  <c r="FC294" i="93"/>
  <c r="EW294" i="93"/>
  <c r="EM294" i="93"/>
  <c r="EG294" i="93"/>
  <c r="EB294" i="93"/>
  <c r="DW294" i="93"/>
  <c r="DQ294" i="93"/>
  <c r="DG294" i="93"/>
  <c r="DD294" i="93"/>
  <c r="GV294" i="93" s="1"/>
  <c r="DC294" i="93"/>
  <c r="GU294" i="93" s="1"/>
  <c r="DB294" i="93"/>
  <c r="GT294" i="93" s="1"/>
  <c r="DA294" i="93"/>
  <c r="CV294" i="93"/>
  <c r="FX294" i="93" s="1"/>
  <c r="CR294" i="93"/>
  <c r="CQ294" i="93"/>
  <c r="CN294" i="93"/>
  <c r="CM294" i="93"/>
  <c r="CL294" i="93"/>
  <c r="CK294" i="93"/>
  <c r="CJ294" i="93"/>
  <c r="CI294" i="93"/>
  <c r="CG294" i="93"/>
  <c r="CB294" i="93"/>
  <c r="BX294" i="93"/>
  <c r="BW294" i="93"/>
  <c r="BV294" i="93"/>
  <c r="BU294" i="93"/>
  <c r="BT294" i="93"/>
  <c r="BS294" i="93"/>
  <c r="BP294" i="93"/>
  <c r="BO294" i="93"/>
  <c r="BM294" i="93"/>
  <c r="BI294" i="93"/>
  <c r="BH294" i="93"/>
  <c r="BG294" i="93"/>
  <c r="BF294" i="93"/>
  <c r="BE294" i="93"/>
  <c r="BD294" i="93"/>
  <c r="AZ294" i="93"/>
  <c r="AY294" i="93"/>
  <c r="AV294" i="93"/>
  <c r="AU294" i="93"/>
  <c r="AN294" i="93"/>
  <c r="CZ294" i="93" s="1"/>
  <c r="GB294" i="93" s="1"/>
  <c r="AM294" i="93"/>
  <c r="BC294" i="93" s="1"/>
  <c r="AL294" i="93"/>
  <c r="CX294" i="93" s="1"/>
  <c r="AK294" i="93"/>
  <c r="AJ294" i="93"/>
  <c r="CF294" i="93" s="1"/>
  <c r="AI294" i="93"/>
  <c r="CU294" i="93" s="1"/>
  <c r="GM294" i="93" s="1"/>
  <c r="AH294" i="93"/>
  <c r="CT294" i="93" s="1"/>
  <c r="AG294" i="93"/>
  <c r="AF294" i="93"/>
  <c r="BL294" i="93" s="1"/>
  <c r="AE294" i="93"/>
  <c r="CA294" i="93" s="1"/>
  <c r="AD294" i="93"/>
  <c r="CP294" i="93" s="1"/>
  <c r="AC294" i="93"/>
  <c r="HF293" i="93"/>
  <c r="GS293" i="93"/>
  <c r="GE293" i="93"/>
  <c r="GC293" i="93"/>
  <c r="FV293" i="93"/>
  <c r="FO293" i="93"/>
  <c r="FM293" i="93"/>
  <c r="FE293" i="93"/>
  <c r="EY293" i="93"/>
  <c r="EW293" i="93"/>
  <c r="EK293" i="93"/>
  <c r="EG293" i="93"/>
  <c r="DS293" i="93"/>
  <c r="DQ293" i="93"/>
  <c r="DK293" i="93"/>
  <c r="DD293" i="93"/>
  <c r="DC293" i="93"/>
  <c r="GU293" i="93" s="1"/>
  <c r="DB293" i="93"/>
  <c r="DA293" i="93"/>
  <c r="CY293" i="93"/>
  <c r="FK293" i="93" s="1"/>
  <c r="CU293" i="93"/>
  <c r="CT293" i="93"/>
  <c r="GL293" i="93" s="1"/>
  <c r="CQ293" i="93"/>
  <c r="DG293" i="93" s="1"/>
  <c r="CN293" i="93"/>
  <c r="CM293" i="93"/>
  <c r="CL293" i="93"/>
  <c r="CK293" i="93"/>
  <c r="CI293" i="93"/>
  <c r="CH293" i="93"/>
  <c r="CE293" i="93"/>
  <c r="CA293" i="93"/>
  <c r="BZ293" i="93"/>
  <c r="BX293" i="93"/>
  <c r="BW293" i="93"/>
  <c r="BV293" i="93"/>
  <c r="BU293" i="93"/>
  <c r="BS293" i="93"/>
  <c r="BO293" i="93"/>
  <c r="BN293" i="93"/>
  <c r="BK293" i="93"/>
  <c r="BH293" i="93"/>
  <c r="BG293" i="93"/>
  <c r="BF293" i="93"/>
  <c r="BE293" i="93"/>
  <c r="BC293" i="93"/>
  <c r="BB293" i="93"/>
  <c r="AY293" i="93"/>
  <c r="AU293" i="93"/>
  <c r="AT293" i="93"/>
  <c r="AN293" i="93"/>
  <c r="CZ293" i="93" s="1"/>
  <c r="AM293" i="93"/>
  <c r="AL293" i="93"/>
  <c r="CX293" i="93" s="1"/>
  <c r="AK293" i="93"/>
  <c r="CW293" i="93" s="1"/>
  <c r="AJ293" i="93"/>
  <c r="CV293" i="93" s="1"/>
  <c r="AI293" i="93"/>
  <c r="AH293" i="93"/>
  <c r="CD293" i="93" s="1"/>
  <c r="AG293" i="93"/>
  <c r="CS293" i="93" s="1"/>
  <c r="DI293" i="93" s="1"/>
  <c r="AF293" i="93"/>
  <c r="CR293" i="93" s="1"/>
  <c r="AE293" i="93"/>
  <c r="AD293" i="93"/>
  <c r="CP293" i="93" s="1"/>
  <c r="AC293" i="93"/>
  <c r="CO293" i="93" s="1"/>
  <c r="DE293" i="93" s="1"/>
  <c r="HF292" i="93"/>
  <c r="DD292" i="93"/>
  <c r="GV292" i="93" s="1"/>
  <c r="DC292" i="93"/>
  <c r="GU292" i="93" s="1"/>
  <c r="DB292" i="93"/>
  <c r="GT292" i="93" s="1"/>
  <c r="DA292" i="93"/>
  <c r="GS292" i="93" s="1"/>
  <c r="CV292" i="93"/>
  <c r="GN292" i="93" s="1"/>
  <c r="CN292" i="93"/>
  <c r="CM292" i="93"/>
  <c r="CL292" i="93"/>
  <c r="CK292" i="93"/>
  <c r="CJ292" i="93"/>
  <c r="CB292" i="93"/>
  <c r="BX292" i="93"/>
  <c r="BW292" i="93"/>
  <c r="BV292" i="93"/>
  <c r="BU292" i="93"/>
  <c r="BP292" i="93"/>
  <c r="BH292" i="93"/>
  <c r="BG292" i="93"/>
  <c r="BF292" i="93"/>
  <c r="BE292" i="93"/>
  <c r="BD292" i="93"/>
  <c r="AV292" i="93"/>
  <c r="AN292" i="93"/>
  <c r="CZ292" i="93" s="1"/>
  <c r="AM292" i="93"/>
  <c r="CY292" i="93" s="1"/>
  <c r="AL292" i="93"/>
  <c r="CX292" i="93" s="1"/>
  <c r="AK292" i="93"/>
  <c r="CG292" i="93" s="1"/>
  <c r="AJ292" i="93"/>
  <c r="CF292" i="93" s="1"/>
  <c r="AI292" i="93"/>
  <c r="CU292" i="93" s="1"/>
  <c r="AH292" i="93"/>
  <c r="CT292" i="93" s="1"/>
  <c r="AG292" i="93"/>
  <c r="CS292" i="93" s="1"/>
  <c r="AF292" i="93"/>
  <c r="CR292" i="93" s="1"/>
  <c r="AE292" i="93"/>
  <c r="CQ292" i="93" s="1"/>
  <c r="AD292" i="93"/>
  <c r="CP292" i="93" s="1"/>
  <c r="AC292" i="93"/>
  <c r="BY292" i="93" s="1"/>
  <c r="HF289" i="93"/>
  <c r="DD289" i="93"/>
  <c r="GV289" i="93" s="1"/>
  <c r="DC289" i="93"/>
  <c r="DB289" i="93"/>
  <c r="GT289" i="93" s="1"/>
  <c r="DA289" i="93"/>
  <c r="GS289" i="93" s="1"/>
  <c r="CN289" i="93"/>
  <c r="CM289" i="93"/>
  <c r="CL289" i="93"/>
  <c r="CK289" i="93"/>
  <c r="BX289" i="93"/>
  <c r="BW289" i="93"/>
  <c r="BV289" i="93"/>
  <c r="BU289" i="93"/>
  <c r="BH289" i="93"/>
  <c r="BG289" i="93"/>
  <c r="BF289" i="93"/>
  <c r="BE289" i="93"/>
  <c r="AN289" i="93"/>
  <c r="CZ289" i="93" s="1"/>
  <c r="AM289" i="93"/>
  <c r="AL289" i="93"/>
  <c r="CX289" i="93" s="1"/>
  <c r="AK289" i="93"/>
  <c r="CW289" i="93" s="1"/>
  <c r="AJ289" i="93"/>
  <c r="CV289" i="93" s="1"/>
  <c r="AI289" i="93"/>
  <c r="AH289" i="93"/>
  <c r="CT289" i="93" s="1"/>
  <c r="AG289" i="93"/>
  <c r="CS289" i="93" s="1"/>
  <c r="AF289" i="93"/>
  <c r="CR289" i="93" s="1"/>
  <c r="AE289" i="93"/>
  <c r="AD289" i="93"/>
  <c r="CP289" i="93" s="1"/>
  <c r="AC289" i="93"/>
  <c r="CO289" i="93" s="1"/>
  <c r="HF288" i="93"/>
  <c r="DD288" i="93"/>
  <c r="GV288" i="93" s="1"/>
  <c r="DC288" i="93"/>
  <c r="GU288" i="93" s="1"/>
  <c r="DB288" i="93"/>
  <c r="GT288" i="93" s="1"/>
  <c r="DA288" i="93"/>
  <c r="CW288" i="93"/>
  <c r="CN288" i="93"/>
  <c r="CM288" i="93"/>
  <c r="CL288" i="93"/>
  <c r="CK288" i="93"/>
  <c r="CG288" i="93"/>
  <c r="BY288" i="93"/>
  <c r="BX288" i="93"/>
  <c r="BW288" i="93"/>
  <c r="BV288" i="93"/>
  <c r="BU288" i="93"/>
  <c r="BM288" i="93"/>
  <c r="BH288" i="93"/>
  <c r="BG288" i="93"/>
  <c r="BF288" i="93"/>
  <c r="BE288" i="93"/>
  <c r="AX288" i="93"/>
  <c r="AN288" i="93"/>
  <c r="AM288" i="93"/>
  <c r="AL288" i="93"/>
  <c r="AK288" i="93"/>
  <c r="BQ288" i="93" s="1"/>
  <c r="AJ288" i="93"/>
  <c r="AI288" i="93"/>
  <c r="AH288" i="93"/>
  <c r="AG288" i="93"/>
  <c r="CS288" i="93" s="1"/>
  <c r="AF288" i="93"/>
  <c r="AE288" i="93"/>
  <c r="AD288" i="93"/>
  <c r="AC288" i="93"/>
  <c r="BI288" i="93" s="1"/>
  <c r="HF286" i="93"/>
  <c r="GS286" i="93"/>
  <c r="GC286" i="93"/>
  <c r="FM286" i="93"/>
  <c r="EW286" i="93"/>
  <c r="EG286" i="93"/>
  <c r="DQ286" i="93"/>
  <c r="DD286" i="93"/>
  <c r="GV286" i="93" s="1"/>
  <c r="DC286" i="93"/>
  <c r="GU286" i="93" s="1"/>
  <c r="DB286" i="93"/>
  <c r="GT286" i="93" s="1"/>
  <c r="DA286" i="93"/>
  <c r="CW286" i="93"/>
  <c r="CR286" i="93"/>
  <c r="CO286" i="93"/>
  <c r="CN286" i="93"/>
  <c r="CM286" i="93"/>
  <c r="CL286" i="93"/>
  <c r="CK286" i="93"/>
  <c r="CC286" i="93"/>
  <c r="BX286" i="93"/>
  <c r="BW286" i="93"/>
  <c r="BV286" i="93"/>
  <c r="BU286" i="93"/>
  <c r="BT286" i="93"/>
  <c r="BQ286" i="93"/>
  <c r="BI286" i="93"/>
  <c r="BH286" i="93"/>
  <c r="BG286" i="93"/>
  <c r="BF286" i="93"/>
  <c r="BE286" i="93"/>
  <c r="AZ286" i="93"/>
  <c r="AW286" i="93"/>
  <c r="AN286" i="93"/>
  <c r="AM286" i="93"/>
  <c r="CY286" i="93" s="1"/>
  <c r="AL286" i="93"/>
  <c r="CX286" i="93" s="1"/>
  <c r="AK286" i="93"/>
  <c r="CG286" i="93" s="1"/>
  <c r="AJ286" i="93"/>
  <c r="AI286" i="93"/>
  <c r="CU286" i="93" s="1"/>
  <c r="AH286" i="93"/>
  <c r="CT286" i="93" s="1"/>
  <c r="AG286" i="93"/>
  <c r="CS286" i="93" s="1"/>
  <c r="GK286" i="93" s="1"/>
  <c r="AF286" i="93"/>
  <c r="AE286" i="93"/>
  <c r="CQ286" i="93" s="1"/>
  <c r="AD286" i="93"/>
  <c r="CP286" i="93" s="1"/>
  <c r="AC286" i="93"/>
  <c r="BY286" i="93" s="1"/>
  <c r="HF285" i="93"/>
  <c r="DD285" i="93"/>
  <c r="DC285" i="93"/>
  <c r="DB285" i="93"/>
  <c r="FN285" i="93" s="1"/>
  <c r="DA285" i="93"/>
  <c r="CV285" i="93"/>
  <c r="CN285" i="93"/>
  <c r="CM285" i="93"/>
  <c r="CL285" i="93"/>
  <c r="CK285" i="93"/>
  <c r="CJ285" i="93"/>
  <c r="CB285" i="93"/>
  <c r="BX285" i="93"/>
  <c r="BW285" i="93"/>
  <c r="BV285" i="93"/>
  <c r="BU285" i="93"/>
  <c r="BP285" i="93"/>
  <c r="BH285" i="93"/>
  <c r="BG285" i="93"/>
  <c r="BF285" i="93"/>
  <c r="BE285" i="93"/>
  <c r="BD285" i="93"/>
  <c r="AV285" i="93"/>
  <c r="AN285" i="93"/>
  <c r="CZ285" i="93" s="1"/>
  <c r="GR285" i="93" s="1"/>
  <c r="AM285" i="93"/>
  <c r="CI285" i="93" s="1"/>
  <c r="AL285" i="93"/>
  <c r="CX285" i="93" s="1"/>
  <c r="AK285" i="93"/>
  <c r="CW285" i="93" s="1"/>
  <c r="AJ285" i="93"/>
  <c r="CF285" i="93" s="1"/>
  <c r="AI285" i="93"/>
  <c r="CU285" i="93" s="1"/>
  <c r="AH285" i="93"/>
  <c r="CT285" i="93" s="1"/>
  <c r="AG285" i="93"/>
  <c r="CS285" i="93" s="1"/>
  <c r="AF285" i="93"/>
  <c r="CR285" i="93" s="1"/>
  <c r="GJ285" i="93" s="1"/>
  <c r="AE285" i="93"/>
  <c r="CA285" i="93" s="1"/>
  <c r="AD285" i="93"/>
  <c r="CP285" i="93" s="1"/>
  <c r="AC285" i="93"/>
  <c r="CO285" i="93" s="1"/>
  <c r="HF284" i="93"/>
  <c r="DD284" i="93"/>
  <c r="GV284" i="93" s="1"/>
  <c r="DC284" i="93"/>
  <c r="GU284" i="93" s="1"/>
  <c r="DB284" i="93"/>
  <c r="DA284" i="93"/>
  <c r="CN284" i="93"/>
  <c r="CM284" i="93"/>
  <c r="CL284" i="93"/>
  <c r="CK284" i="93"/>
  <c r="BX284" i="93"/>
  <c r="BW284" i="93"/>
  <c r="BV284" i="93"/>
  <c r="BU284" i="93"/>
  <c r="BH284" i="93"/>
  <c r="BG284" i="93"/>
  <c r="BF284" i="93"/>
  <c r="BE284" i="93"/>
  <c r="AN284" i="93"/>
  <c r="CZ284" i="93" s="1"/>
  <c r="AM284" i="93"/>
  <c r="CY284" i="93" s="1"/>
  <c r="AL284" i="93"/>
  <c r="AK284" i="93"/>
  <c r="BA284" i="93" s="1"/>
  <c r="AJ284" i="93"/>
  <c r="CV284" i="93" s="1"/>
  <c r="AI284" i="93"/>
  <c r="CU284" i="93" s="1"/>
  <c r="AH284" i="93"/>
  <c r="AG284" i="93"/>
  <c r="CS284" i="93" s="1"/>
  <c r="AF284" i="93"/>
  <c r="CR284" i="93" s="1"/>
  <c r="AE284" i="93"/>
  <c r="CQ284" i="93" s="1"/>
  <c r="AD284" i="93"/>
  <c r="AT284" i="93" s="1"/>
  <c r="AC284" i="93"/>
  <c r="BY284" i="93" s="1"/>
  <c r="HF283" i="93"/>
  <c r="GJ283" i="93"/>
  <c r="FT283" i="93"/>
  <c r="FD283" i="93"/>
  <c r="EN283" i="93"/>
  <c r="DX283" i="93"/>
  <c r="DH283" i="93"/>
  <c r="DD283" i="93"/>
  <c r="GV283" i="93" s="1"/>
  <c r="DC283" i="93"/>
  <c r="GU283" i="93" s="1"/>
  <c r="DB283" i="93"/>
  <c r="GT283" i="93" s="1"/>
  <c r="DA283" i="93"/>
  <c r="GS283" i="93" s="1"/>
  <c r="CV283" i="93"/>
  <c r="CU283" i="93"/>
  <c r="CN283" i="93"/>
  <c r="CM283" i="93"/>
  <c r="CL283" i="93"/>
  <c r="CK283" i="93"/>
  <c r="CJ283" i="93"/>
  <c r="CI283" i="93"/>
  <c r="CB283" i="93"/>
  <c r="CA283" i="93"/>
  <c r="BX283" i="93"/>
  <c r="BW283" i="93"/>
  <c r="BV283" i="93"/>
  <c r="BU283" i="93"/>
  <c r="BP283" i="93"/>
  <c r="BO283" i="93"/>
  <c r="BH283" i="93"/>
  <c r="BG283" i="93"/>
  <c r="BF283" i="93"/>
  <c r="BE283" i="93"/>
  <c r="BD283" i="93"/>
  <c r="BC283" i="93"/>
  <c r="AV283" i="93"/>
  <c r="AU283" i="93"/>
  <c r="AN283" i="93"/>
  <c r="CZ283" i="93" s="1"/>
  <c r="GR283" i="93" s="1"/>
  <c r="AM283" i="93"/>
  <c r="CY283" i="93" s="1"/>
  <c r="GQ283" i="93" s="1"/>
  <c r="AL283" i="93"/>
  <c r="CX283" i="93" s="1"/>
  <c r="AK283" i="93"/>
  <c r="CW283" i="93" s="1"/>
  <c r="AJ283" i="93"/>
  <c r="CF283" i="93" s="1"/>
  <c r="AI283" i="93"/>
  <c r="CE283" i="93" s="1"/>
  <c r="AH283" i="93"/>
  <c r="CT283" i="93" s="1"/>
  <c r="AG283" i="93"/>
  <c r="CS283" i="93" s="1"/>
  <c r="AF283" i="93"/>
  <c r="CR283" i="93" s="1"/>
  <c r="AE283" i="93"/>
  <c r="CQ283" i="93" s="1"/>
  <c r="GI283" i="93" s="1"/>
  <c r="AD283" i="93"/>
  <c r="CP283" i="93" s="1"/>
  <c r="AC283" i="93"/>
  <c r="CO283" i="93" s="1"/>
  <c r="HF282" i="93"/>
  <c r="DD282" i="93"/>
  <c r="GV282" i="93" s="1"/>
  <c r="DC282" i="93"/>
  <c r="GU282" i="93" s="1"/>
  <c r="DB282" i="93"/>
  <c r="GT282" i="93" s="1"/>
  <c r="DA282" i="93"/>
  <c r="GS282" i="93" s="1"/>
  <c r="CU282" i="93"/>
  <c r="GM282" i="93" s="1"/>
  <c r="CN282" i="93"/>
  <c r="CM282" i="93"/>
  <c r="CL282" i="93"/>
  <c r="CK282" i="93"/>
  <c r="CI282" i="93"/>
  <c r="CA282" i="93"/>
  <c r="BX282" i="93"/>
  <c r="BW282" i="93"/>
  <c r="BV282" i="93"/>
  <c r="BU282" i="93"/>
  <c r="BO282" i="93"/>
  <c r="BH282" i="93"/>
  <c r="BG282" i="93"/>
  <c r="BF282" i="93"/>
  <c r="BE282" i="93"/>
  <c r="BC282" i="93"/>
  <c r="AU282" i="93"/>
  <c r="AN282" i="93"/>
  <c r="CZ282" i="93" s="1"/>
  <c r="AM282" i="93"/>
  <c r="CY282" i="93" s="1"/>
  <c r="AL282" i="93"/>
  <c r="CX282" i="93" s="1"/>
  <c r="AK282" i="93"/>
  <c r="CW282" i="93" s="1"/>
  <c r="AJ282" i="93"/>
  <c r="CF282" i="93" s="1"/>
  <c r="AI282" i="93"/>
  <c r="CE282" i="93" s="1"/>
  <c r="AH282" i="93"/>
  <c r="CT282" i="93" s="1"/>
  <c r="AG282" i="93"/>
  <c r="CS282" i="93" s="1"/>
  <c r="AF282" i="93"/>
  <c r="CR282" i="93" s="1"/>
  <c r="AE282" i="93"/>
  <c r="CQ282" i="93" s="1"/>
  <c r="AD282" i="93"/>
  <c r="CP282" i="93" s="1"/>
  <c r="AC282" i="93"/>
  <c r="CO282" i="93" s="1"/>
  <c r="HF275" i="93"/>
  <c r="GJ275" i="93"/>
  <c r="GA275" i="93"/>
  <c r="FT275" i="93"/>
  <c r="FD275" i="93"/>
  <c r="EU275" i="93"/>
  <c r="EN275" i="93"/>
  <c r="DX275" i="93"/>
  <c r="DO275" i="93"/>
  <c r="DH275" i="93"/>
  <c r="DD275" i="93"/>
  <c r="GV275" i="93" s="1"/>
  <c r="DC275" i="93"/>
  <c r="GU275" i="93" s="1"/>
  <c r="DB275" i="93"/>
  <c r="GT275" i="93" s="1"/>
  <c r="DA275" i="93"/>
  <c r="GS275" i="93" s="1"/>
  <c r="CV275" i="93"/>
  <c r="CU275" i="93"/>
  <c r="CN275" i="93"/>
  <c r="CM275" i="93"/>
  <c r="CL275" i="93"/>
  <c r="CK275" i="93"/>
  <c r="CJ275" i="93"/>
  <c r="CI275" i="93"/>
  <c r="CB275" i="93"/>
  <c r="CA275" i="93"/>
  <c r="BX275" i="93"/>
  <c r="BW275" i="93"/>
  <c r="BV275" i="93"/>
  <c r="BU275" i="93"/>
  <c r="BP275" i="93"/>
  <c r="BO275" i="93"/>
  <c r="BH275" i="93"/>
  <c r="BG275" i="93"/>
  <c r="BF275" i="93"/>
  <c r="BE275" i="93"/>
  <c r="BD275" i="93"/>
  <c r="BC275" i="93"/>
  <c r="AV275" i="93"/>
  <c r="AU275" i="93"/>
  <c r="AN275" i="93"/>
  <c r="CZ275" i="93" s="1"/>
  <c r="GR275" i="93" s="1"/>
  <c r="AM275" i="93"/>
  <c r="CY275" i="93" s="1"/>
  <c r="GQ275" i="93" s="1"/>
  <c r="AL275" i="93"/>
  <c r="CX275" i="93" s="1"/>
  <c r="AK275" i="93"/>
  <c r="CW275" i="93" s="1"/>
  <c r="AJ275" i="93"/>
  <c r="CF275" i="93" s="1"/>
  <c r="AI275" i="93"/>
  <c r="CE275" i="93" s="1"/>
  <c r="AH275" i="93"/>
  <c r="CT275" i="93" s="1"/>
  <c r="AG275" i="93"/>
  <c r="CS275" i="93" s="1"/>
  <c r="AF275" i="93"/>
  <c r="CR275" i="93" s="1"/>
  <c r="AE275" i="93"/>
  <c r="CQ275" i="93" s="1"/>
  <c r="AD275" i="93"/>
  <c r="CP275" i="93" s="1"/>
  <c r="AC275" i="93"/>
  <c r="CO275" i="93" s="1"/>
  <c r="HF274" i="93"/>
  <c r="GT274" i="93"/>
  <c r="GO274" i="93"/>
  <c r="GD274" i="93"/>
  <c r="FY274" i="93"/>
  <c r="FN274" i="93"/>
  <c r="FI274" i="93"/>
  <c r="EX274" i="93"/>
  <c r="ES274" i="93"/>
  <c r="EH274" i="93"/>
  <c r="EC274" i="93"/>
  <c r="DR274" i="93"/>
  <c r="DM274" i="93"/>
  <c r="DD274" i="93"/>
  <c r="GV274" i="93" s="1"/>
  <c r="DC274" i="93"/>
  <c r="GU274" i="93" s="1"/>
  <c r="DB274" i="93"/>
  <c r="DA274" i="93"/>
  <c r="CX274" i="93"/>
  <c r="CS274" i="93"/>
  <c r="CP274" i="93"/>
  <c r="CN274" i="93"/>
  <c r="CM274" i="93"/>
  <c r="CL274" i="93"/>
  <c r="CK274" i="93"/>
  <c r="CG274" i="93"/>
  <c r="CD274" i="93"/>
  <c r="BY274" i="93"/>
  <c r="BX274" i="93"/>
  <c r="BW274" i="93"/>
  <c r="BV274" i="93"/>
  <c r="BU274" i="93"/>
  <c r="BR274" i="93"/>
  <c r="BM274" i="93"/>
  <c r="BH274" i="93"/>
  <c r="BG274" i="93"/>
  <c r="BF274" i="93"/>
  <c r="BE274" i="93"/>
  <c r="BD274" i="93"/>
  <c r="AY274" i="93"/>
  <c r="AV274" i="93"/>
  <c r="AN274" i="93"/>
  <c r="AM274" i="93"/>
  <c r="AL274" i="93"/>
  <c r="BB274" i="93" s="1"/>
  <c r="AK274" i="93"/>
  <c r="CW274" i="93" s="1"/>
  <c r="AJ274" i="93"/>
  <c r="AI274" i="93"/>
  <c r="AH274" i="93"/>
  <c r="AX274" i="93" s="1"/>
  <c r="AG274" i="93"/>
  <c r="CC274" i="93" s="1"/>
  <c r="AF274" i="93"/>
  <c r="AE274" i="93"/>
  <c r="AD274" i="93"/>
  <c r="BJ274" i="93" s="1"/>
  <c r="AC274" i="93"/>
  <c r="CO274" i="93" s="1"/>
  <c r="GG274" i="93" s="1"/>
  <c r="HF272" i="93"/>
  <c r="DD272" i="93"/>
  <c r="GV272" i="93" s="1"/>
  <c r="DC272" i="93"/>
  <c r="GU272" i="93" s="1"/>
  <c r="DB272" i="93"/>
  <c r="DA272" i="93"/>
  <c r="CT272" i="93"/>
  <c r="CS272" i="93"/>
  <c r="CN272" i="93"/>
  <c r="CM272" i="93"/>
  <c r="CL272" i="93"/>
  <c r="CK272" i="93"/>
  <c r="BZ272" i="93"/>
  <c r="BY272" i="93"/>
  <c r="BX272" i="93"/>
  <c r="BW272" i="93"/>
  <c r="BV272" i="93"/>
  <c r="BU272" i="93"/>
  <c r="BJ272" i="93"/>
  <c r="BI272" i="93"/>
  <c r="BH272" i="93"/>
  <c r="BG272" i="93"/>
  <c r="BF272" i="93"/>
  <c r="BE272" i="93"/>
  <c r="AX272" i="93"/>
  <c r="AW272" i="93"/>
  <c r="AN272" i="93"/>
  <c r="AM272" i="93"/>
  <c r="AL272" i="93"/>
  <c r="AK272" i="93"/>
  <c r="AJ272" i="93"/>
  <c r="AI272" i="93"/>
  <c r="AH272" i="93"/>
  <c r="CD272" i="93" s="1"/>
  <c r="AG272" i="93"/>
  <c r="CC272" i="93" s="1"/>
  <c r="AF272" i="93"/>
  <c r="AE272" i="93"/>
  <c r="AD272" i="93"/>
  <c r="CP272" i="93" s="1"/>
  <c r="GH272" i="93" s="1"/>
  <c r="AC272" i="93"/>
  <c r="CO272" i="93" s="1"/>
  <c r="GG272" i="93" s="1"/>
  <c r="HF271" i="93"/>
  <c r="GE271" i="93"/>
  <c r="EY271" i="93"/>
  <c r="DS271" i="93"/>
  <c r="DD271" i="93"/>
  <c r="GV271" i="93" s="1"/>
  <c r="DC271" i="93"/>
  <c r="GU271" i="93" s="1"/>
  <c r="DB271" i="93"/>
  <c r="GT271" i="93" s="1"/>
  <c r="DA271" i="93"/>
  <c r="GS271" i="93" s="1"/>
  <c r="CN271" i="93"/>
  <c r="CM271" i="93"/>
  <c r="CL271" i="93"/>
  <c r="CK271" i="93"/>
  <c r="BX271" i="93"/>
  <c r="BW271" i="93"/>
  <c r="BV271" i="93"/>
  <c r="BU271" i="93"/>
  <c r="BH271" i="93"/>
  <c r="BG271" i="93"/>
  <c r="BF271" i="93"/>
  <c r="BE271" i="93"/>
  <c r="AN271" i="93"/>
  <c r="CJ271" i="93" s="1"/>
  <c r="AM271" i="93"/>
  <c r="AL271" i="93"/>
  <c r="CX271" i="93" s="1"/>
  <c r="AK271" i="93"/>
  <c r="CW271" i="93" s="1"/>
  <c r="AJ271" i="93"/>
  <c r="CV271" i="93" s="1"/>
  <c r="AI271" i="93"/>
  <c r="AY271" i="93" s="1"/>
  <c r="AH271" i="93"/>
  <c r="CT271" i="93" s="1"/>
  <c r="AG271" i="93"/>
  <c r="CS271" i="93" s="1"/>
  <c r="AF271" i="93"/>
  <c r="CB271" i="93" s="1"/>
  <c r="AE271" i="93"/>
  <c r="AD271" i="93"/>
  <c r="CP271" i="93" s="1"/>
  <c r="AC271" i="93"/>
  <c r="CO271" i="93" s="1"/>
  <c r="HF270" i="93"/>
  <c r="GS270" i="93"/>
  <c r="GK270" i="93"/>
  <c r="GC270" i="93"/>
  <c r="FU270" i="93"/>
  <c r="FM270" i="93"/>
  <c r="FE270" i="93"/>
  <c r="EW270" i="93"/>
  <c r="EO270" i="93"/>
  <c r="EG270" i="93"/>
  <c r="DY270" i="93"/>
  <c r="DQ270" i="93"/>
  <c r="DI270" i="93"/>
  <c r="DD270" i="93"/>
  <c r="GV270" i="93" s="1"/>
  <c r="DC270" i="93"/>
  <c r="GU270" i="93" s="1"/>
  <c r="DB270" i="93"/>
  <c r="DA270" i="93"/>
  <c r="CW270" i="93"/>
  <c r="CO270" i="93"/>
  <c r="CN270" i="93"/>
  <c r="CM270" i="93"/>
  <c r="CL270" i="93"/>
  <c r="CK270" i="93"/>
  <c r="CC270" i="93"/>
  <c r="BX270" i="93"/>
  <c r="BW270" i="93"/>
  <c r="BV270" i="93"/>
  <c r="BU270" i="93"/>
  <c r="BQ270" i="93"/>
  <c r="BI270" i="93"/>
  <c r="BH270" i="93"/>
  <c r="BG270" i="93"/>
  <c r="BF270" i="93"/>
  <c r="BE270" i="93"/>
  <c r="AW270" i="93"/>
  <c r="AN270" i="93"/>
  <c r="CZ270" i="93" s="1"/>
  <c r="AM270" i="93"/>
  <c r="CY270" i="93" s="1"/>
  <c r="AL270" i="93"/>
  <c r="BB270" i="93" s="1"/>
  <c r="AK270" i="93"/>
  <c r="CG270" i="93" s="1"/>
  <c r="AJ270" i="93"/>
  <c r="CV270" i="93" s="1"/>
  <c r="AI270" i="93"/>
  <c r="CU270" i="93" s="1"/>
  <c r="AH270" i="93"/>
  <c r="CT270" i="93" s="1"/>
  <c r="AG270" i="93"/>
  <c r="CS270" i="93" s="1"/>
  <c r="AF270" i="93"/>
  <c r="CR270" i="93" s="1"/>
  <c r="AE270" i="93"/>
  <c r="CQ270" i="93" s="1"/>
  <c r="AD270" i="93"/>
  <c r="BZ270" i="93" s="1"/>
  <c r="AC270" i="93"/>
  <c r="BY270" i="93" s="1"/>
  <c r="HF269" i="93"/>
  <c r="GR269" i="93"/>
  <c r="GB269" i="93"/>
  <c r="FL269" i="93"/>
  <c r="EV269" i="93"/>
  <c r="EF269" i="93"/>
  <c r="DP269" i="93"/>
  <c r="DD269" i="93"/>
  <c r="GV269" i="93" s="1"/>
  <c r="DC269" i="93"/>
  <c r="GU269" i="93" s="1"/>
  <c r="DB269" i="93"/>
  <c r="GT269" i="93" s="1"/>
  <c r="DA269" i="93"/>
  <c r="GS269" i="93" s="1"/>
  <c r="CV269" i="93"/>
  <c r="CN269" i="93"/>
  <c r="CM269" i="93"/>
  <c r="CL269" i="93"/>
  <c r="CK269" i="93"/>
  <c r="BX269" i="93"/>
  <c r="BW269" i="93"/>
  <c r="BV269" i="93"/>
  <c r="BU269" i="93"/>
  <c r="BH269" i="93"/>
  <c r="BG269" i="93"/>
  <c r="BF269" i="93"/>
  <c r="BE269" i="93"/>
  <c r="AN269" i="93"/>
  <c r="CZ269" i="93" s="1"/>
  <c r="AM269" i="93"/>
  <c r="CI269" i="93" s="1"/>
  <c r="AL269" i="93"/>
  <c r="AK269" i="93"/>
  <c r="CW269" i="93" s="1"/>
  <c r="AJ269" i="93"/>
  <c r="BP269" i="93" s="1"/>
  <c r="AI269" i="93"/>
  <c r="CU269" i="93" s="1"/>
  <c r="GM269" i="93" s="1"/>
  <c r="AH269" i="93"/>
  <c r="CT269" i="93" s="1"/>
  <c r="AG269" i="93"/>
  <c r="CS269" i="93" s="1"/>
  <c r="AF269" i="93"/>
  <c r="CR269" i="93" s="1"/>
  <c r="GJ269" i="93" s="1"/>
  <c r="AE269" i="93"/>
  <c r="CQ269" i="93" s="1"/>
  <c r="AD269" i="93"/>
  <c r="CP269" i="93" s="1"/>
  <c r="AC269" i="93"/>
  <c r="CO269" i="93" s="1"/>
  <c r="HF268" i="93"/>
  <c r="GS268" i="93"/>
  <c r="GC268" i="93"/>
  <c r="FM268" i="93"/>
  <c r="EW268" i="93"/>
  <c r="EG268" i="93"/>
  <c r="DQ268" i="93"/>
  <c r="DD268" i="93"/>
  <c r="GV268" i="93" s="1"/>
  <c r="DC268" i="93"/>
  <c r="GU268" i="93" s="1"/>
  <c r="DB268" i="93"/>
  <c r="GT268" i="93" s="1"/>
  <c r="DA268" i="93"/>
  <c r="CW268" i="93"/>
  <c r="GO268" i="93" s="1"/>
  <c r="CO268" i="93"/>
  <c r="GG268" i="93" s="1"/>
  <c r="CN268" i="93"/>
  <c r="CM268" i="93"/>
  <c r="CL268" i="93"/>
  <c r="CK268" i="93"/>
  <c r="CC268" i="93"/>
  <c r="BX268" i="93"/>
  <c r="BW268" i="93"/>
  <c r="BV268" i="93"/>
  <c r="BU268" i="93"/>
  <c r="BQ268" i="93"/>
  <c r="BI268" i="93"/>
  <c r="BH268" i="93"/>
  <c r="BG268" i="93"/>
  <c r="BF268" i="93"/>
  <c r="BE268" i="93"/>
  <c r="AW268" i="93"/>
  <c r="AN268" i="93"/>
  <c r="CZ268" i="93" s="1"/>
  <c r="AM268" i="93"/>
  <c r="CY268" i="93" s="1"/>
  <c r="AL268" i="93"/>
  <c r="CH268" i="93" s="1"/>
  <c r="AK268" i="93"/>
  <c r="CG268" i="93" s="1"/>
  <c r="AJ268" i="93"/>
  <c r="CV268" i="93" s="1"/>
  <c r="AI268" i="93"/>
  <c r="CU268" i="93" s="1"/>
  <c r="AH268" i="93"/>
  <c r="CT268" i="93" s="1"/>
  <c r="AG268" i="93"/>
  <c r="CS268" i="93" s="1"/>
  <c r="AF268" i="93"/>
  <c r="CR268" i="93" s="1"/>
  <c r="AE268" i="93"/>
  <c r="CQ268" i="93" s="1"/>
  <c r="AD268" i="93"/>
  <c r="CP268" i="93" s="1"/>
  <c r="AC268" i="93"/>
  <c r="BY268" i="93" s="1"/>
  <c r="HF265" i="93"/>
  <c r="DD265" i="93"/>
  <c r="GV265" i="93" s="1"/>
  <c r="DC265" i="93"/>
  <c r="DB265" i="93"/>
  <c r="GT265" i="93" s="1"/>
  <c r="DA265" i="93"/>
  <c r="GS265" i="93" s="1"/>
  <c r="CN265" i="93"/>
  <c r="CM265" i="93"/>
  <c r="CL265" i="93"/>
  <c r="CK265" i="93"/>
  <c r="CA265" i="93"/>
  <c r="BX265" i="93"/>
  <c r="BW265" i="93"/>
  <c r="BV265" i="93"/>
  <c r="BU265" i="93"/>
  <c r="BS265" i="93"/>
  <c r="BH265" i="93"/>
  <c r="BG265" i="93"/>
  <c r="BF265" i="93"/>
  <c r="BE265" i="93"/>
  <c r="BD265" i="93"/>
  <c r="AY265" i="93"/>
  <c r="AV265" i="93"/>
  <c r="AN265" i="93"/>
  <c r="AM265" i="93"/>
  <c r="AL265" i="93"/>
  <c r="CX265" i="93" s="1"/>
  <c r="AK265" i="93"/>
  <c r="CW265" i="93" s="1"/>
  <c r="AJ265" i="93"/>
  <c r="AI265" i="93"/>
  <c r="AH265" i="93"/>
  <c r="CT265" i="93" s="1"/>
  <c r="AG265" i="93"/>
  <c r="CS265" i="93" s="1"/>
  <c r="AF265" i="93"/>
  <c r="AE265" i="93"/>
  <c r="AU265" i="93" s="1"/>
  <c r="AD265" i="93"/>
  <c r="CP265" i="93" s="1"/>
  <c r="AC265" i="93"/>
  <c r="CO265" i="93" s="1"/>
  <c r="HF264" i="93"/>
  <c r="GG264" i="93"/>
  <c r="FQ264" i="93"/>
  <c r="FJ264" i="93"/>
  <c r="FA264" i="93"/>
  <c r="ET264" i="93"/>
  <c r="EK264" i="93"/>
  <c r="DU264" i="93"/>
  <c r="DE264" i="93"/>
  <c r="DD264" i="93"/>
  <c r="GV264" i="93" s="1"/>
  <c r="DC264" i="93"/>
  <c r="GU264" i="93" s="1"/>
  <c r="DB264" i="93"/>
  <c r="DA264" i="93"/>
  <c r="CT264" i="93"/>
  <c r="CS264" i="93"/>
  <c r="CN264" i="93"/>
  <c r="CM264" i="93"/>
  <c r="CL264" i="93"/>
  <c r="CK264" i="93"/>
  <c r="CH264" i="93"/>
  <c r="CG264" i="93"/>
  <c r="BZ264" i="93"/>
  <c r="BY264" i="93"/>
  <c r="BX264" i="93"/>
  <c r="BW264" i="93"/>
  <c r="BV264" i="93"/>
  <c r="BU264" i="93"/>
  <c r="BN264" i="93"/>
  <c r="BM264" i="93"/>
  <c r="BI264" i="93"/>
  <c r="BH264" i="93"/>
  <c r="BG264" i="93"/>
  <c r="BF264" i="93"/>
  <c r="BE264" i="93"/>
  <c r="BD264" i="93"/>
  <c r="AW264" i="93"/>
  <c r="AV264" i="93"/>
  <c r="AN264" i="93"/>
  <c r="AM264" i="93"/>
  <c r="AL264" i="93"/>
  <c r="CX264" i="93" s="1"/>
  <c r="FZ264" i="93" s="1"/>
  <c r="AK264" i="93"/>
  <c r="AJ264" i="93"/>
  <c r="AI264" i="93"/>
  <c r="AH264" i="93"/>
  <c r="CD264" i="93" s="1"/>
  <c r="AG264" i="93"/>
  <c r="CC264" i="93" s="1"/>
  <c r="AF264" i="93"/>
  <c r="AE264" i="93"/>
  <c r="AD264" i="93"/>
  <c r="CP264" i="93" s="1"/>
  <c r="AC264" i="93"/>
  <c r="CO264" i="93" s="1"/>
  <c r="HF262" i="93"/>
  <c r="GU262" i="93"/>
  <c r="GP262" i="93"/>
  <c r="GM262" i="93"/>
  <c r="GH262" i="93"/>
  <c r="GE262" i="93"/>
  <c r="FZ262" i="93"/>
  <c r="FW262" i="93"/>
  <c r="FR262" i="93"/>
  <c r="FO262" i="93"/>
  <c r="FJ262" i="93"/>
  <c r="FG262" i="93"/>
  <c r="FB262" i="93"/>
  <c r="EY262" i="93"/>
  <c r="ET262" i="93"/>
  <c r="EQ262" i="93"/>
  <c r="EL262" i="93"/>
  <c r="EI262" i="93"/>
  <c r="ED262" i="93"/>
  <c r="EA262" i="93"/>
  <c r="DV262" i="93"/>
  <c r="DS262" i="93"/>
  <c r="DN262" i="93"/>
  <c r="DK262" i="93"/>
  <c r="DF262" i="93"/>
  <c r="DD262" i="93"/>
  <c r="GV262" i="93" s="1"/>
  <c r="DC262" i="93"/>
  <c r="DB262" i="93"/>
  <c r="GT262" i="93" s="1"/>
  <c r="DA262" i="93"/>
  <c r="GS262" i="93" s="1"/>
  <c r="CY262" i="93"/>
  <c r="CU262" i="93"/>
  <c r="CT262" i="93"/>
  <c r="CQ262" i="93"/>
  <c r="CN262" i="93"/>
  <c r="CM262" i="93"/>
  <c r="CL262" i="93"/>
  <c r="CK262" i="93"/>
  <c r="CI262" i="93"/>
  <c r="CH262" i="93"/>
  <c r="CE262" i="93"/>
  <c r="CA262" i="93"/>
  <c r="BZ262" i="93"/>
  <c r="BX262" i="93"/>
  <c r="BW262" i="93"/>
  <c r="BV262" i="93"/>
  <c r="BU262" i="93"/>
  <c r="BS262" i="93"/>
  <c r="BO262" i="93"/>
  <c r="BN262" i="93"/>
  <c r="BK262" i="93"/>
  <c r="BH262" i="93"/>
  <c r="BG262" i="93"/>
  <c r="BF262" i="93"/>
  <c r="BE262" i="93"/>
  <c r="BC262" i="93"/>
  <c r="BB262" i="93"/>
  <c r="AY262" i="93"/>
  <c r="AU262" i="93"/>
  <c r="AT262" i="93"/>
  <c r="AN262" i="93"/>
  <c r="CZ262" i="93" s="1"/>
  <c r="AM262" i="93"/>
  <c r="AL262" i="93"/>
  <c r="CX262" i="93" s="1"/>
  <c r="AK262" i="93"/>
  <c r="CW262" i="93" s="1"/>
  <c r="AJ262" i="93"/>
  <c r="CV262" i="93" s="1"/>
  <c r="AI262" i="93"/>
  <c r="AH262" i="93"/>
  <c r="CD262" i="93" s="1"/>
  <c r="AG262" i="93"/>
  <c r="CS262" i="93" s="1"/>
  <c r="AF262" i="93"/>
  <c r="CR262" i="93" s="1"/>
  <c r="AE262" i="93"/>
  <c r="AD262" i="93"/>
  <c r="CP262" i="93" s="1"/>
  <c r="AC262" i="93"/>
  <c r="CO262" i="93" s="1"/>
  <c r="HF261" i="93"/>
  <c r="GR261" i="93"/>
  <c r="GJ261" i="93"/>
  <c r="FT261" i="93"/>
  <c r="FL261" i="93"/>
  <c r="FD261" i="93"/>
  <c r="EN261" i="93"/>
  <c r="EF261" i="93"/>
  <c r="DX261" i="93"/>
  <c r="DH261" i="93"/>
  <c r="DD261" i="93"/>
  <c r="GV261" i="93" s="1"/>
  <c r="DC261" i="93"/>
  <c r="GU261" i="93" s="1"/>
  <c r="DB261" i="93"/>
  <c r="GT261" i="93" s="1"/>
  <c r="DA261" i="93"/>
  <c r="GS261" i="93" s="1"/>
  <c r="CV261" i="93"/>
  <c r="CN261" i="93"/>
  <c r="CM261" i="93"/>
  <c r="CL261" i="93"/>
  <c r="CK261" i="93"/>
  <c r="CJ261" i="93"/>
  <c r="CB261" i="93"/>
  <c r="BX261" i="93"/>
  <c r="BW261" i="93"/>
  <c r="BV261" i="93"/>
  <c r="BU261" i="93"/>
  <c r="BP261" i="93"/>
  <c r="BH261" i="93"/>
  <c r="BG261" i="93"/>
  <c r="BF261" i="93"/>
  <c r="BE261" i="93"/>
  <c r="BD261" i="93"/>
  <c r="AV261" i="93"/>
  <c r="AN261" i="93"/>
  <c r="CZ261" i="93" s="1"/>
  <c r="GB261" i="93" s="1"/>
  <c r="AM261" i="93"/>
  <c r="CI261" i="93" s="1"/>
  <c r="AL261" i="93"/>
  <c r="CX261" i="93" s="1"/>
  <c r="AK261" i="93"/>
  <c r="CW261" i="93" s="1"/>
  <c r="AJ261" i="93"/>
  <c r="CF261" i="93" s="1"/>
  <c r="AI261" i="93"/>
  <c r="CU261" i="93" s="1"/>
  <c r="AH261" i="93"/>
  <c r="CT261" i="93" s="1"/>
  <c r="AG261" i="93"/>
  <c r="CS261" i="93" s="1"/>
  <c r="AF261" i="93"/>
  <c r="CR261" i="93" s="1"/>
  <c r="AE261" i="93"/>
  <c r="CA261" i="93" s="1"/>
  <c r="AD261" i="93"/>
  <c r="CP261" i="93" s="1"/>
  <c r="AC261" i="93"/>
  <c r="CO261" i="93" s="1"/>
  <c r="HF260" i="93"/>
  <c r="DD260" i="93"/>
  <c r="GV260" i="93" s="1"/>
  <c r="DC260" i="93"/>
  <c r="GU260" i="93" s="1"/>
  <c r="DB260" i="93"/>
  <c r="GT260" i="93" s="1"/>
  <c r="DA260" i="93"/>
  <c r="CN260" i="93"/>
  <c r="CM260" i="93"/>
  <c r="CL260" i="93"/>
  <c r="CK260" i="93"/>
  <c r="BY260" i="93"/>
  <c r="BX260" i="93"/>
  <c r="BW260" i="93"/>
  <c r="BV260" i="93"/>
  <c r="BU260" i="93"/>
  <c r="BH260" i="93"/>
  <c r="BG260" i="93"/>
  <c r="BF260" i="93"/>
  <c r="BE260" i="93"/>
  <c r="AN260" i="93"/>
  <c r="CZ260" i="93" s="1"/>
  <c r="AM260" i="93"/>
  <c r="CY260" i="93" s="1"/>
  <c r="AL260" i="93"/>
  <c r="CX260" i="93" s="1"/>
  <c r="AK260" i="93"/>
  <c r="AJ260" i="93"/>
  <c r="CV260" i="93" s="1"/>
  <c r="AI260" i="93"/>
  <c r="CU260" i="93" s="1"/>
  <c r="AH260" i="93"/>
  <c r="CD260" i="93" s="1"/>
  <c r="AG260" i="93"/>
  <c r="AF260" i="93"/>
  <c r="CR260" i="93" s="1"/>
  <c r="AE260" i="93"/>
  <c r="CQ260" i="93" s="1"/>
  <c r="AD260" i="93"/>
  <c r="CP260" i="93" s="1"/>
  <c r="AC260" i="93"/>
  <c r="HF259" i="93"/>
  <c r="GA259" i="93"/>
  <c r="FS259" i="93"/>
  <c r="EU259" i="93"/>
  <c r="EM259" i="93"/>
  <c r="DO259" i="93"/>
  <c r="DG259" i="93"/>
  <c r="DD259" i="93"/>
  <c r="GV259" i="93" s="1"/>
  <c r="DC259" i="93"/>
  <c r="GU259" i="93" s="1"/>
  <c r="DB259" i="93"/>
  <c r="GT259" i="93" s="1"/>
  <c r="DA259" i="93"/>
  <c r="GS259" i="93" s="1"/>
  <c r="CV259" i="93"/>
  <c r="GN259" i="93" s="1"/>
  <c r="CU259" i="93"/>
  <c r="CN259" i="93"/>
  <c r="CM259" i="93"/>
  <c r="CL259" i="93"/>
  <c r="CK259" i="93"/>
  <c r="CJ259" i="93"/>
  <c r="CI259" i="93"/>
  <c r="CB259" i="93"/>
  <c r="CA259" i="93"/>
  <c r="BX259" i="93"/>
  <c r="BW259" i="93"/>
  <c r="BV259" i="93"/>
  <c r="BU259" i="93"/>
  <c r="BP259" i="93"/>
  <c r="BO259" i="93"/>
  <c r="BH259" i="93"/>
  <c r="BG259" i="93"/>
  <c r="BF259" i="93"/>
  <c r="BE259" i="93"/>
  <c r="BD259" i="93"/>
  <c r="BC259" i="93"/>
  <c r="AV259" i="93"/>
  <c r="AU259" i="93"/>
  <c r="AN259" i="93"/>
  <c r="CZ259" i="93" s="1"/>
  <c r="AM259" i="93"/>
  <c r="CY259" i="93" s="1"/>
  <c r="GQ259" i="93" s="1"/>
  <c r="AL259" i="93"/>
  <c r="AK259" i="93"/>
  <c r="AJ259" i="93"/>
  <c r="CF259" i="93" s="1"/>
  <c r="AI259" i="93"/>
  <c r="CE259" i="93" s="1"/>
  <c r="AH259" i="93"/>
  <c r="AG259" i="93"/>
  <c r="AF259" i="93"/>
  <c r="CR259" i="93" s="1"/>
  <c r="AE259" i="93"/>
  <c r="CQ259" i="93" s="1"/>
  <c r="GI259" i="93" s="1"/>
  <c r="AD259" i="93"/>
  <c r="AC259" i="93"/>
  <c r="HF258" i="93"/>
  <c r="DD258" i="93"/>
  <c r="GV258" i="93" s="1"/>
  <c r="DC258" i="93"/>
  <c r="GU258" i="93" s="1"/>
  <c r="DB258" i="93"/>
  <c r="GT258" i="93" s="1"/>
  <c r="DA258" i="93"/>
  <c r="CV258" i="93"/>
  <c r="ER258" i="93" s="1"/>
  <c r="CN258" i="93"/>
  <c r="CM258" i="93"/>
  <c r="CL258" i="93"/>
  <c r="CK258" i="93"/>
  <c r="CJ258" i="93"/>
  <c r="CB258" i="93"/>
  <c r="BX258" i="93"/>
  <c r="BW258" i="93"/>
  <c r="BV258" i="93"/>
  <c r="BU258" i="93"/>
  <c r="BP258" i="93"/>
  <c r="BH258" i="93"/>
  <c r="BG258" i="93"/>
  <c r="BF258" i="93"/>
  <c r="BE258" i="93"/>
  <c r="BD258" i="93"/>
  <c r="AV258" i="93"/>
  <c r="AN258" i="93"/>
  <c r="CZ258" i="93" s="1"/>
  <c r="AM258" i="93"/>
  <c r="CY258" i="93" s="1"/>
  <c r="AL258" i="93"/>
  <c r="CX258" i="93" s="1"/>
  <c r="AK258" i="93"/>
  <c r="CW258" i="93" s="1"/>
  <c r="AJ258" i="93"/>
  <c r="CF258" i="93" s="1"/>
  <c r="AI258" i="93"/>
  <c r="CU258" i="93" s="1"/>
  <c r="AH258" i="93"/>
  <c r="CT258" i="93" s="1"/>
  <c r="AG258" i="93"/>
  <c r="CC258" i="93" s="1"/>
  <c r="AF258" i="93"/>
  <c r="CR258" i="93" s="1"/>
  <c r="AE258" i="93"/>
  <c r="CQ258" i="93" s="1"/>
  <c r="AD258" i="93"/>
  <c r="CP258" i="93" s="1"/>
  <c r="AC258" i="93"/>
  <c r="CO258" i="93" s="1"/>
  <c r="HF251" i="93"/>
  <c r="DD251" i="93"/>
  <c r="GV251" i="93" s="1"/>
  <c r="DC251" i="93"/>
  <c r="DB251" i="93"/>
  <c r="GT251" i="93" s="1"/>
  <c r="DA251" i="93"/>
  <c r="GS251" i="93" s="1"/>
  <c r="CN251" i="93"/>
  <c r="CM251" i="93"/>
  <c r="CL251" i="93"/>
  <c r="CK251" i="93"/>
  <c r="BX251" i="93"/>
  <c r="BW251" i="93"/>
  <c r="BV251" i="93"/>
  <c r="BU251" i="93"/>
  <c r="BS251" i="93"/>
  <c r="BH251" i="93"/>
  <c r="BG251" i="93"/>
  <c r="BF251" i="93"/>
  <c r="BE251" i="93"/>
  <c r="AY251" i="93"/>
  <c r="AN251" i="93"/>
  <c r="CZ251" i="93" s="1"/>
  <c r="AM251" i="93"/>
  <c r="AL251" i="93"/>
  <c r="CX251" i="93" s="1"/>
  <c r="AK251" i="93"/>
  <c r="CW251" i="93" s="1"/>
  <c r="AJ251" i="93"/>
  <c r="CV251" i="93" s="1"/>
  <c r="AI251" i="93"/>
  <c r="AH251" i="93"/>
  <c r="CT251" i="93" s="1"/>
  <c r="AG251" i="93"/>
  <c r="CS251" i="93" s="1"/>
  <c r="AF251" i="93"/>
  <c r="CR251" i="93" s="1"/>
  <c r="AE251" i="93"/>
  <c r="AD251" i="93"/>
  <c r="CP251" i="93" s="1"/>
  <c r="AC251" i="93"/>
  <c r="CO251" i="93" s="1"/>
  <c r="HF250" i="93"/>
  <c r="GC250" i="93"/>
  <c r="DD250" i="93"/>
  <c r="GV250" i="93" s="1"/>
  <c r="DC250" i="93"/>
  <c r="GU250" i="93" s="1"/>
  <c r="DB250" i="93"/>
  <c r="GT250" i="93" s="1"/>
  <c r="DA250" i="93"/>
  <c r="CN250" i="93"/>
  <c r="CM250" i="93"/>
  <c r="CL250" i="93"/>
  <c r="CK250" i="93"/>
  <c r="BX250" i="93"/>
  <c r="BW250" i="93"/>
  <c r="BV250" i="93"/>
  <c r="BU250" i="93"/>
  <c r="BO250" i="93"/>
  <c r="BH250" i="93"/>
  <c r="BG250" i="93"/>
  <c r="BF250" i="93"/>
  <c r="BE250" i="93"/>
  <c r="BD250" i="93"/>
  <c r="AV250" i="93"/>
  <c r="AN250" i="93"/>
  <c r="AM250" i="93"/>
  <c r="BS250" i="93" s="1"/>
  <c r="AL250" i="93"/>
  <c r="AK250" i="93"/>
  <c r="AJ250" i="93"/>
  <c r="AI250" i="93"/>
  <c r="AH250" i="93"/>
  <c r="AG250" i="93"/>
  <c r="AF250" i="93"/>
  <c r="AE250" i="93"/>
  <c r="BK250" i="93" s="1"/>
  <c r="AD250" i="93"/>
  <c r="AC250" i="93"/>
  <c r="HF248" i="93"/>
  <c r="GT248" i="93"/>
  <c r="GP248" i="93"/>
  <c r="GH248" i="93"/>
  <c r="GE248" i="93"/>
  <c r="GD248" i="93"/>
  <c r="FN248" i="93"/>
  <c r="FJ248" i="93"/>
  <c r="FB248" i="93"/>
  <c r="EY248" i="93"/>
  <c r="EX248" i="93"/>
  <c r="EH248" i="93"/>
  <c r="ED248" i="93"/>
  <c r="DV248" i="93"/>
  <c r="DS248" i="93"/>
  <c r="DR248" i="93"/>
  <c r="DD248" i="93"/>
  <c r="GV248" i="93" s="1"/>
  <c r="DC248" i="93"/>
  <c r="GU248" i="93" s="1"/>
  <c r="DB248" i="93"/>
  <c r="DA248" i="93"/>
  <c r="GS248" i="93" s="1"/>
  <c r="CY248" i="93"/>
  <c r="CX248" i="93"/>
  <c r="FZ248" i="93" s="1"/>
  <c r="CT248" i="93"/>
  <c r="CP248" i="93"/>
  <c r="FR248" i="93" s="1"/>
  <c r="CN248" i="93"/>
  <c r="CM248" i="93"/>
  <c r="CL248" i="93"/>
  <c r="CK248" i="93"/>
  <c r="CH248" i="93"/>
  <c r="CE248" i="93"/>
  <c r="CD248" i="93"/>
  <c r="BZ248" i="93"/>
  <c r="BX248" i="93"/>
  <c r="BW248" i="93"/>
  <c r="BV248" i="93"/>
  <c r="BU248" i="93"/>
  <c r="BS248" i="93"/>
  <c r="BR248" i="93"/>
  <c r="BN248" i="93"/>
  <c r="BK248" i="93"/>
  <c r="BJ248" i="93"/>
  <c r="BH248" i="93"/>
  <c r="BG248" i="93"/>
  <c r="BF248" i="93"/>
  <c r="BE248" i="93"/>
  <c r="BB248" i="93"/>
  <c r="AX248" i="93"/>
  <c r="AT248" i="93"/>
  <c r="AN248" i="93"/>
  <c r="CZ248" i="93" s="1"/>
  <c r="AM248" i="93"/>
  <c r="AL248" i="93"/>
  <c r="AK248" i="93"/>
  <c r="CW248" i="93" s="1"/>
  <c r="AJ248" i="93"/>
  <c r="CV248" i="93" s="1"/>
  <c r="AI248" i="93"/>
  <c r="AH248" i="93"/>
  <c r="AG248" i="93"/>
  <c r="CS248" i="93" s="1"/>
  <c r="AF248" i="93"/>
  <c r="CR248" i="93" s="1"/>
  <c r="AE248" i="93"/>
  <c r="AD248" i="93"/>
  <c r="AC248" i="93"/>
  <c r="CO248" i="93" s="1"/>
  <c r="HF247" i="93"/>
  <c r="GV247" i="93"/>
  <c r="GO247" i="93"/>
  <c r="GE247" i="93"/>
  <c r="EZ247" i="93"/>
  <c r="EJ247" i="93"/>
  <c r="EE247" i="93"/>
  <c r="DT247" i="93"/>
  <c r="DD247" i="93"/>
  <c r="GF247" i="93" s="1"/>
  <c r="DC247" i="93"/>
  <c r="GU247" i="93" s="1"/>
  <c r="DB247" i="93"/>
  <c r="DA247" i="93"/>
  <c r="GS247" i="93" s="1"/>
  <c r="CU247" i="93"/>
  <c r="CQ247" i="93"/>
  <c r="CP247" i="93"/>
  <c r="CN247" i="93"/>
  <c r="CM247" i="93"/>
  <c r="CL247" i="93"/>
  <c r="CK247" i="93"/>
  <c r="CI247" i="93"/>
  <c r="CH247" i="93"/>
  <c r="CF247" i="93"/>
  <c r="CA247" i="93"/>
  <c r="BX247" i="93"/>
  <c r="BW247" i="93"/>
  <c r="BV247" i="93"/>
  <c r="BU247" i="93"/>
  <c r="BS247" i="93"/>
  <c r="BR247" i="93"/>
  <c r="BO247" i="93"/>
  <c r="BN247" i="93"/>
  <c r="BL247" i="93"/>
  <c r="BH247" i="93"/>
  <c r="BG247" i="93"/>
  <c r="BF247" i="93"/>
  <c r="BE247" i="93"/>
  <c r="BD247" i="93"/>
  <c r="BC247" i="93"/>
  <c r="AY247" i="93"/>
  <c r="AX247" i="93"/>
  <c r="AU247" i="93"/>
  <c r="AT247" i="93"/>
  <c r="AN247" i="93"/>
  <c r="AM247" i="93"/>
  <c r="CY247" i="93" s="1"/>
  <c r="GQ247" i="93" s="1"/>
  <c r="AL247" i="93"/>
  <c r="BB247" i="93" s="1"/>
  <c r="AK247" i="93"/>
  <c r="CW247" i="93" s="1"/>
  <c r="AJ247" i="93"/>
  <c r="AI247" i="93"/>
  <c r="CE247" i="93" s="1"/>
  <c r="AH247" i="93"/>
  <c r="CT247" i="93" s="1"/>
  <c r="GL247" i="93" s="1"/>
  <c r="AG247" i="93"/>
  <c r="CS247" i="93" s="1"/>
  <c r="AF247" i="93"/>
  <c r="AE247" i="93"/>
  <c r="BK247" i="93" s="1"/>
  <c r="AD247" i="93"/>
  <c r="BZ247" i="93" s="1"/>
  <c r="AC247" i="93"/>
  <c r="CO247" i="93" s="1"/>
  <c r="HF246" i="93"/>
  <c r="GT246" i="93"/>
  <c r="GS246" i="93"/>
  <c r="GJ246" i="93"/>
  <c r="GC246" i="93"/>
  <c r="FN246" i="93"/>
  <c r="FM246" i="93"/>
  <c r="FD246" i="93"/>
  <c r="EW246" i="93"/>
  <c r="EH246" i="93"/>
  <c r="EG246" i="93"/>
  <c r="DX246" i="93"/>
  <c r="DQ246" i="93"/>
  <c r="DD246" i="93"/>
  <c r="GV246" i="93" s="1"/>
  <c r="DC246" i="93"/>
  <c r="GU246" i="93" s="1"/>
  <c r="DB246" i="93"/>
  <c r="GD246" i="93" s="1"/>
  <c r="DA246" i="93"/>
  <c r="CX246" i="93"/>
  <c r="CW246" i="93"/>
  <c r="GO246" i="93" s="1"/>
  <c r="CS246" i="93"/>
  <c r="CR246" i="93"/>
  <c r="FT246" i="93" s="1"/>
  <c r="CO246" i="93"/>
  <c r="GG246" i="93" s="1"/>
  <c r="CN246" i="93"/>
  <c r="CM246" i="93"/>
  <c r="CL246" i="93"/>
  <c r="CK246" i="93"/>
  <c r="CJ246" i="93"/>
  <c r="CC246" i="93"/>
  <c r="BY246" i="93"/>
  <c r="BX246" i="93"/>
  <c r="BW246" i="93"/>
  <c r="BV246" i="93"/>
  <c r="BU246" i="93"/>
  <c r="BT246" i="93"/>
  <c r="BQ246" i="93"/>
  <c r="BP246" i="93"/>
  <c r="BN246" i="93"/>
  <c r="BI246" i="93"/>
  <c r="BH246" i="93"/>
  <c r="BG246" i="93"/>
  <c r="BF246" i="93"/>
  <c r="BE246" i="93"/>
  <c r="BA246" i="93"/>
  <c r="AZ246" i="93"/>
  <c r="AW246" i="93"/>
  <c r="AV246" i="93"/>
  <c r="AT246" i="93"/>
  <c r="AN246" i="93"/>
  <c r="BD246" i="93" s="1"/>
  <c r="AM246" i="93"/>
  <c r="CY246" i="93" s="1"/>
  <c r="AL246" i="93"/>
  <c r="AK246" i="93"/>
  <c r="CG246" i="93" s="1"/>
  <c r="AJ246" i="93"/>
  <c r="CV246" i="93" s="1"/>
  <c r="GN246" i="93" s="1"/>
  <c r="AI246" i="93"/>
  <c r="CU246" i="93" s="1"/>
  <c r="AH246" i="93"/>
  <c r="AG246" i="93"/>
  <c r="BM246" i="93" s="1"/>
  <c r="AF246" i="93"/>
  <c r="CB246" i="93" s="1"/>
  <c r="AE246" i="93"/>
  <c r="CQ246" i="93" s="1"/>
  <c r="AD246" i="93"/>
  <c r="AC246" i="93"/>
  <c r="AS246" i="93" s="1"/>
  <c r="HF245" i="93"/>
  <c r="GF245" i="93"/>
  <c r="GE245" i="93"/>
  <c r="EZ245" i="93"/>
  <c r="EY245" i="93"/>
  <c r="DT245" i="93"/>
  <c r="DS245" i="93"/>
  <c r="DD245" i="93"/>
  <c r="GV245" i="93" s="1"/>
  <c r="DC245" i="93"/>
  <c r="GU245" i="93" s="1"/>
  <c r="DB245" i="93"/>
  <c r="GT245" i="93" s="1"/>
  <c r="DA245" i="93"/>
  <c r="GS245" i="93" s="1"/>
  <c r="CT245" i="93"/>
  <c r="GL245" i="93" s="1"/>
  <c r="CP245" i="93"/>
  <c r="CN245" i="93"/>
  <c r="CM245" i="93"/>
  <c r="CL245" i="93"/>
  <c r="CK245" i="93"/>
  <c r="CH245" i="93"/>
  <c r="CF245" i="93"/>
  <c r="BZ245" i="93"/>
  <c r="BX245" i="93"/>
  <c r="BW245" i="93"/>
  <c r="BV245" i="93"/>
  <c r="BU245" i="93"/>
  <c r="BR245" i="93"/>
  <c r="BN245" i="93"/>
  <c r="BL245" i="93"/>
  <c r="BK245" i="93"/>
  <c r="BH245" i="93"/>
  <c r="BG245" i="93"/>
  <c r="BF245" i="93"/>
  <c r="BE245" i="93"/>
  <c r="BB245" i="93"/>
  <c r="AX245" i="93"/>
  <c r="AV245" i="93"/>
  <c r="AT245" i="93"/>
  <c r="AN245" i="93"/>
  <c r="AM245" i="93"/>
  <c r="AL245" i="93"/>
  <c r="CX245" i="93" s="1"/>
  <c r="GP245" i="93" s="1"/>
  <c r="AK245" i="93"/>
  <c r="CW245" i="93" s="1"/>
  <c r="AJ245" i="93"/>
  <c r="AI245" i="93"/>
  <c r="AH245" i="93"/>
  <c r="CD245" i="93" s="1"/>
  <c r="AG245" i="93"/>
  <c r="CS245" i="93" s="1"/>
  <c r="AF245" i="93"/>
  <c r="AE245" i="93"/>
  <c r="AD245" i="93"/>
  <c r="BJ245" i="93" s="1"/>
  <c r="AC245" i="93"/>
  <c r="CO245" i="93" s="1"/>
  <c r="HF244" i="93"/>
  <c r="DD244" i="93"/>
  <c r="GV244" i="93" s="1"/>
  <c r="DC244" i="93"/>
  <c r="GU244" i="93" s="1"/>
  <c r="DB244" i="93"/>
  <c r="GT244" i="93" s="1"/>
  <c r="DA244" i="93"/>
  <c r="GS244" i="93" s="1"/>
  <c r="CV244" i="93"/>
  <c r="GN244" i="93" s="1"/>
  <c r="CN244" i="93"/>
  <c r="CM244" i="93"/>
  <c r="CL244" i="93"/>
  <c r="CK244" i="93"/>
  <c r="CJ244" i="93"/>
  <c r="CB244" i="93"/>
  <c r="BX244" i="93"/>
  <c r="BW244" i="93"/>
  <c r="BV244" i="93"/>
  <c r="BU244" i="93"/>
  <c r="BP244" i="93"/>
  <c r="BH244" i="93"/>
  <c r="BG244" i="93"/>
  <c r="BF244" i="93"/>
  <c r="BE244" i="93"/>
  <c r="BD244" i="93"/>
  <c r="AV244" i="93"/>
  <c r="AN244" i="93"/>
  <c r="CZ244" i="93" s="1"/>
  <c r="AM244" i="93"/>
  <c r="CY244" i="93" s="1"/>
  <c r="AL244" i="93"/>
  <c r="CX244" i="93" s="1"/>
  <c r="AK244" i="93"/>
  <c r="CG244" i="93" s="1"/>
  <c r="AJ244" i="93"/>
  <c r="CF244" i="93" s="1"/>
  <c r="AI244" i="93"/>
  <c r="CU244" i="93" s="1"/>
  <c r="AH244" i="93"/>
  <c r="CT244" i="93" s="1"/>
  <c r="AG244" i="93"/>
  <c r="BM244" i="93" s="1"/>
  <c r="AF244" i="93"/>
  <c r="CR244" i="93" s="1"/>
  <c r="AE244" i="93"/>
  <c r="CQ244" i="93" s="1"/>
  <c r="AD244" i="93"/>
  <c r="CP244" i="93" s="1"/>
  <c r="AC244" i="93"/>
  <c r="AS244" i="93" s="1"/>
  <c r="HF241" i="93"/>
  <c r="DD241" i="93"/>
  <c r="GV241" i="93" s="1"/>
  <c r="DC241" i="93"/>
  <c r="GU241" i="93" s="1"/>
  <c r="DB241" i="93"/>
  <c r="GT241" i="93" s="1"/>
  <c r="DA241" i="93"/>
  <c r="GS241" i="93" s="1"/>
  <c r="CQ241" i="93"/>
  <c r="GI241" i="93" s="1"/>
  <c r="CN241" i="93"/>
  <c r="CM241" i="93"/>
  <c r="CL241" i="93"/>
  <c r="CK241" i="93"/>
  <c r="BX241" i="93"/>
  <c r="BW241" i="93"/>
  <c r="BV241" i="93"/>
  <c r="BU241" i="93"/>
  <c r="BS241" i="93"/>
  <c r="BH241" i="93"/>
  <c r="BG241" i="93"/>
  <c r="BF241" i="93"/>
  <c r="BE241" i="93"/>
  <c r="AY241" i="93"/>
  <c r="AN241" i="93"/>
  <c r="CZ241" i="93" s="1"/>
  <c r="AM241" i="93"/>
  <c r="CI241" i="93" s="1"/>
  <c r="AL241" i="93"/>
  <c r="CX241" i="93" s="1"/>
  <c r="AK241" i="93"/>
  <c r="CW241" i="93" s="1"/>
  <c r="AJ241" i="93"/>
  <c r="CV241" i="93" s="1"/>
  <c r="AI241" i="93"/>
  <c r="BO241" i="93" s="1"/>
  <c r="AH241" i="93"/>
  <c r="CT241" i="93" s="1"/>
  <c r="AG241" i="93"/>
  <c r="CS241" i="93" s="1"/>
  <c r="AF241" i="93"/>
  <c r="CR241" i="93" s="1"/>
  <c r="AE241" i="93"/>
  <c r="AU241" i="93" s="1"/>
  <c r="AD241" i="93"/>
  <c r="CP241" i="93" s="1"/>
  <c r="AC241" i="93"/>
  <c r="CO241" i="93" s="1"/>
  <c r="HF240" i="93"/>
  <c r="GS240" i="93"/>
  <c r="GC240" i="93"/>
  <c r="FM240" i="93"/>
  <c r="EW240" i="93"/>
  <c r="EG240" i="93"/>
  <c r="DQ240" i="93"/>
  <c r="DD240" i="93"/>
  <c r="GV240" i="93" s="1"/>
  <c r="DC240" i="93"/>
  <c r="GU240" i="93" s="1"/>
  <c r="DB240" i="93"/>
  <c r="GT240" i="93" s="1"/>
  <c r="DA240" i="93"/>
  <c r="CN240" i="93"/>
  <c r="CM240" i="93"/>
  <c r="CL240" i="93"/>
  <c r="CK240" i="93"/>
  <c r="BX240" i="93"/>
  <c r="BW240" i="93"/>
  <c r="BV240" i="93"/>
  <c r="BU240" i="93"/>
  <c r="BO240" i="93"/>
  <c r="BH240" i="93"/>
  <c r="BG240" i="93"/>
  <c r="BF240" i="93"/>
  <c r="BE240" i="93"/>
  <c r="AN240" i="93"/>
  <c r="AM240" i="93"/>
  <c r="AL240" i="93"/>
  <c r="AK240" i="93"/>
  <c r="CG240" i="93" s="1"/>
  <c r="AJ240" i="93"/>
  <c r="AI240" i="93"/>
  <c r="AH240" i="93"/>
  <c r="AG240" i="93"/>
  <c r="CS240" i="93" s="1"/>
  <c r="AF240" i="93"/>
  <c r="AE240" i="93"/>
  <c r="AD240" i="93"/>
  <c r="AC240" i="93"/>
  <c r="BY240" i="93" s="1"/>
  <c r="HF238" i="93"/>
  <c r="GJ238" i="93"/>
  <c r="FT238" i="93"/>
  <c r="FD238" i="93"/>
  <c r="EN238" i="93"/>
  <c r="DX238" i="93"/>
  <c r="DH238" i="93"/>
  <c r="DD238" i="93"/>
  <c r="GV238" i="93" s="1"/>
  <c r="DC238" i="93"/>
  <c r="GU238" i="93" s="1"/>
  <c r="DB238" i="93"/>
  <c r="GT238" i="93" s="1"/>
  <c r="DA238" i="93"/>
  <c r="GS238" i="93" s="1"/>
  <c r="CV238" i="93"/>
  <c r="CU238" i="93"/>
  <c r="CN238" i="93"/>
  <c r="CM238" i="93"/>
  <c r="CL238" i="93"/>
  <c r="CK238" i="93"/>
  <c r="CJ238" i="93"/>
  <c r="CI238" i="93"/>
  <c r="CB238" i="93"/>
  <c r="CA238" i="93"/>
  <c r="BX238" i="93"/>
  <c r="BW238" i="93"/>
  <c r="BV238" i="93"/>
  <c r="BU238" i="93"/>
  <c r="BP238" i="93"/>
  <c r="BO238" i="93"/>
  <c r="BH238" i="93"/>
  <c r="BG238" i="93"/>
  <c r="BF238" i="93"/>
  <c r="BE238" i="93"/>
  <c r="BD238" i="93"/>
  <c r="BC238" i="93"/>
  <c r="AV238" i="93"/>
  <c r="AU238" i="93"/>
  <c r="AN238" i="93"/>
  <c r="CZ238" i="93" s="1"/>
  <c r="GR238" i="93" s="1"/>
  <c r="AM238" i="93"/>
  <c r="CY238" i="93" s="1"/>
  <c r="GQ238" i="93" s="1"/>
  <c r="AL238" i="93"/>
  <c r="CX238" i="93" s="1"/>
  <c r="AK238" i="93"/>
  <c r="CW238" i="93" s="1"/>
  <c r="AJ238" i="93"/>
  <c r="CF238" i="93" s="1"/>
  <c r="AI238" i="93"/>
  <c r="CE238" i="93" s="1"/>
  <c r="AH238" i="93"/>
  <c r="CT238" i="93" s="1"/>
  <c r="AG238" i="93"/>
  <c r="CS238" i="93" s="1"/>
  <c r="AF238" i="93"/>
  <c r="CR238" i="93" s="1"/>
  <c r="AE238" i="93"/>
  <c r="CQ238" i="93" s="1"/>
  <c r="GI238" i="93" s="1"/>
  <c r="AD238" i="93"/>
  <c r="CP238" i="93" s="1"/>
  <c r="AC238" i="93"/>
  <c r="CO238" i="93" s="1"/>
  <c r="HF237" i="93"/>
  <c r="GT237" i="93"/>
  <c r="GD237" i="93"/>
  <c r="FN237" i="93"/>
  <c r="EX237" i="93"/>
  <c r="EH237" i="93"/>
  <c r="DR237" i="93"/>
  <c r="DD237" i="93"/>
  <c r="GV237" i="93" s="1"/>
  <c r="DC237" i="93"/>
  <c r="GU237" i="93" s="1"/>
  <c r="DB237" i="93"/>
  <c r="DA237" i="93"/>
  <c r="CX237" i="93"/>
  <c r="CS237" i="93"/>
  <c r="CP237" i="93"/>
  <c r="CN237" i="93"/>
  <c r="CM237" i="93"/>
  <c r="CL237" i="93"/>
  <c r="CK237" i="93"/>
  <c r="CD237" i="93"/>
  <c r="BY237" i="93"/>
  <c r="BX237" i="93"/>
  <c r="BW237" i="93"/>
  <c r="BV237" i="93"/>
  <c r="BU237" i="93"/>
  <c r="BR237" i="93"/>
  <c r="BI237" i="93"/>
  <c r="BH237" i="93"/>
  <c r="BG237" i="93"/>
  <c r="BF237" i="93"/>
  <c r="BE237" i="93"/>
  <c r="AW237" i="93"/>
  <c r="AN237" i="93"/>
  <c r="AM237" i="93"/>
  <c r="AL237" i="93"/>
  <c r="CH237" i="93" s="1"/>
  <c r="AK237" i="93"/>
  <c r="AJ237" i="93"/>
  <c r="AI237" i="93"/>
  <c r="AH237" i="93"/>
  <c r="CT237" i="93" s="1"/>
  <c r="GL237" i="93" s="1"/>
  <c r="AG237" i="93"/>
  <c r="CC237" i="93" s="1"/>
  <c r="AF237" i="93"/>
  <c r="AE237" i="93"/>
  <c r="AD237" i="93"/>
  <c r="BZ237" i="93" s="1"/>
  <c r="AC237" i="93"/>
  <c r="CO237" i="93" s="1"/>
  <c r="GG237" i="93" s="1"/>
  <c r="HF236" i="93"/>
  <c r="GU236" i="93"/>
  <c r="GE236" i="93"/>
  <c r="FO236" i="93"/>
  <c r="FJ236" i="93"/>
  <c r="EY236" i="93"/>
  <c r="EL236" i="93"/>
  <c r="EI236" i="93"/>
  <c r="DS236" i="93"/>
  <c r="DD236" i="93"/>
  <c r="GV236" i="93" s="1"/>
  <c r="DC236" i="93"/>
  <c r="DB236" i="93"/>
  <c r="GT236" i="93" s="1"/>
  <c r="DA236" i="93"/>
  <c r="GS236" i="93" s="1"/>
  <c r="CN236" i="93"/>
  <c r="CM236" i="93"/>
  <c r="CL236" i="93"/>
  <c r="CK236" i="93"/>
  <c r="CH236" i="93"/>
  <c r="BX236" i="93"/>
  <c r="BW236" i="93"/>
  <c r="BV236" i="93"/>
  <c r="BU236" i="93"/>
  <c r="BJ236" i="93"/>
  <c r="BH236" i="93"/>
  <c r="BG236" i="93"/>
  <c r="BF236" i="93"/>
  <c r="BE236" i="93"/>
  <c r="AN236" i="93"/>
  <c r="AM236" i="93"/>
  <c r="CY236" i="93" s="1"/>
  <c r="AL236" i="93"/>
  <c r="CX236" i="93" s="1"/>
  <c r="FZ236" i="93" s="1"/>
  <c r="AK236" i="93"/>
  <c r="AJ236" i="93"/>
  <c r="AI236" i="93"/>
  <c r="CE236" i="93" s="1"/>
  <c r="AH236" i="93"/>
  <c r="CD236" i="93" s="1"/>
  <c r="AG236" i="93"/>
  <c r="AF236" i="93"/>
  <c r="AE236" i="93"/>
  <c r="CQ236" i="93" s="1"/>
  <c r="AD236" i="93"/>
  <c r="CP236" i="93" s="1"/>
  <c r="FB236" i="93" s="1"/>
  <c r="AC236" i="93"/>
  <c r="CO236" i="93" s="1"/>
  <c r="HF235" i="93"/>
  <c r="DD235" i="93"/>
  <c r="FP235" i="93" s="1"/>
  <c r="DC235" i="93"/>
  <c r="GU235" i="93" s="1"/>
  <c r="DB235" i="93"/>
  <c r="GT235" i="93" s="1"/>
  <c r="DA235" i="93"/>
  <c r="GS235" i="93" s="1"/>
  <c r="CN235" i="93"/>
  <c r="CM235" i="93"/>
  <c r="CL235" i="93"/>
  <c r="CK235" i="93"/>
  <c r="BX235" i="93"/>
  <c r="BW235" i="93"/>
  <c r="BV235" i="93"/>
  <c r="BU235" i="93"/>
  <c r="BH235" i="93"/>
  <c r="BG235" i="93"/>
  <c r="BF235" i="93"/>
  <c r="BE235" i="93"/>
  <c r="AN235" i="93"/>
  <c r="BD235" i="93" s="1"/>
  <c r="AM235" i="93"/>
  <c r="CY235" i="93" s="1"/>
  <c r="AL235" i="93"/>
  <c r="CX235" i="93" s="1"/>
  <c r="AK235" i="93"/>
  <c r="CW235" i="93" s="1"/>
  <c r="AJ235" i="93"/>
  <c r="CV235" i="93" s="1"/>
  <c r="AI235" i="93"/>
  <c r="CU235" i="93" s="1"/>
  <c r="AH235" i="93"/>
  <c r="CT235" i="93" s="1"/>
  <c r="AG235" i="93"/>
  <c r="CS235" i="93" s="1"/>
  <c r="AF235" i="93"/>
  <c r="CB235" i="93" s="1"/>
  <c r="AE235" i="93"/>
  <c r="CQ235" i="93" s="1"/>
  <c r="AD235" i="93"/>
  <c r="CP235" i="93" s="1"/>
  <c r="AC235" i="93"/>
  <c r="CO235" i="93" s="1"/>
  <c r="HF234" i="93"/>
  <c r="GT234" i="93"/>
  <c r="GP234" i="93"/>
  <c r="GH234" i="93"/>
  <c r="GD234" i="93"/>
  <c r="FZ234" i="93"/>
  <c r="FR234" i="93"/>
  <c r="FN234" i="93"/>
  <c r="FJ234" i="93"/>
  <c r="FB234" i="93"/>
  <c r="EX234" i="93"/>
  <c r="ET234" i="93"/>
  <c r="EL234" i="93"/>
  <c r="EH234" i="93"/>
  <c r="ED234" i="93"/>
  <c r="DV234" i="93"/>
  <c r="DR234" i="93"/>
  <c r="DN234" i="93"/>
  <c r="DF234" i="93"/>
  <c r="DD234" i="93"/>
  <c r="GV234" i="93" s="1"/>
  <c r="DC234" i="93"/>
  <c r="GU234" i="93" s="1"/>
  <c r="DB234" i="93"/>
  <c r="DA234" i="93"/>
  <c r="GS234" i="93" s="1"/>
  <c r="CX234" i="93"/>
  <c r="CT234" i="93"/>
  <c r="GL234" i="93" s="1"/>
  <c r="CP234" i="93"/>
  <c r="CN234" i="93"/>
  <c r="CM234" i="93"/>
  <c r="CL234" i="93"/>
  <c r="CK234" i="93"/>
  <c r="CH234" i="93"/>
  <c r="CD234" i="93"/>
  <c r="BZ234" i="93"/>
  <c r="BX234" i="93"/>
  <c r="BW234" i="93"/>
  <c r="BV234" i="93"/>
  <c r="BU234" i="93"/>
  <c r="BR234" i="93"/>
  <c r="BN234" i="93"/>
  <c r="BJ234" i="93"/>
  <c r="BH234" i="93"/>
  <c r="BG234" i="93"/>
  <c r="BF234" i="93"/>
  <c r="BE234" i="93"/>
  <c r="BB234" i="93"/>
  <c r="AX234" i="93"/>
  <c r="AT234" i="93"/>
  <c r="AN234" i="93"/>
  <c r="CZ234" i="93" s="1"/>
  <c r="AM234" i="93"/>
  <c r="CY234" i="93" s="1"/>
  <c r="AL234" i="93"/>
  <c r="AK234" i="93"/>
  <c r="CW234" i="93" s="1"/>
  <c r="AJ234" i="93"/>
  <c r="CV234" i="93" s="1"/>
  <c r="AI234" i="93"/>
  <c r="CE234" i="93" s="1"/>
  <c r="AH234" i="93"/>
  <c r="AG234" i="93"/>
  <c r="CS234" i="93" s="1"/>
  <c r="AF234" i="93"/>
  <c r="CR234" i="93" s="1"/>
  <c r="AE234" i="93"/>
  <c r="CQ234" i="93" s="1"/>
  <c r="AD234" i="93"/>
  <c r="AC234" i="93"/>
  <c r="CO234" i="93" s="1"/>
  <c r="HF227" i="93"/>
  <c r="DD227" i="93"/>
  <c r="GV227" i="93" s="1"/>
  <c r="DC227" i="93"/>
  <c r="GU227" i="93" s="1"/>
  <c r="DB227" i="93"/>
  <c r="GT227" i="93" s="1"/>
  <c r="DA227" i="93"/>
  <c r="GS227" i="93" s="1"/>
  <c r="CQ227" i="93"/>
  <c r="GI227" i="93" s="1"/>
  <c r="CN227" i="93"/>
  <c r="CM227" i="93"/>
  <c r="CL227" i="93"/>
  <c r="CK227" i="93"/>
  <c r="BX227" i="93"/>
  <c r="BW227" i="93"/>
  <c r="BV227" i="93"/>
  <c r="BU227" i="93"/>
  <c r="BS227" i="93"/>
  <c r="BH227" i="93"/>
  <c r="BG227" i="93"/>
  <c r="BF227" i="93"/>
  <c r="BE227" i="93"/>
  <c r="BC227" i="93"/>
  <c r="AY227" i="93"/>
  <c r="AN227" i="93"/>
  <c r="CZ227" i="93" s="1"/>
  <c r="AM227" i="93"/>
  <c r="CI227" i="93" s="1"/>
  <c r="AL227" i="93"/>
  <c r="CX227" i="93" s="1"/>
  <c r="AK227" i="93"/>
  <c r="CW227" i="93" s="1"/>
  <c r="AJ227" i="93"/>
  <c r="CV227" i="93" s="1"/>
  <c r="AI227" i="93"/>
  <c r="BO227" i="93" s="1"/>
  <c r="AH227" i="93"/>
  <c r="CT227" i="93" s="1"/>
  <c r="AG227" i="93"/>
  <c r="CS227" i="93" s="1"/>
  <c r="AF227" i="93"/>
  <c r="CR227" i="93" s="1"/>
  <c r="AE227" i="93"/>
  <c r="AU227" i="93" s="1"/>
  <c r="AD227" i="93"/>
  <c r="CP227" i="93" s="1"/>
  <c r="AC227" i="93"/>
  <c r="CO227" i="93" s="1"/>
  <c r="HF226" i="93"/>
  <c r="GS226" i="93"/>
  <c r="GC226" i="93"/>
  <c r="FM226" i="93"/>
  <c r="EW226" i="93"/>
  <c r="EG226" i="93"/>
  <c r="DQ226" i="93"/>
  <c r="DD226" i="93"/>
  <c r="GV226" i="93" s="1"/>
  <c r="DC226" i="93"/>
  <c r="GU226" i="93" s="1"/>
  <c r="DB226" i="93"/>
  <c r="GT226" i="93" s="1"/>
  <c r="DA226" i="93"/>
  <c r="CN226" i="93"/>
  <c r="CM226" i="93"/>
  <c r="CL226" i="93"/>
  <c r="CK226" i="93"/>
  <c r="BX226" i="93"/>
  <c r="BW226" i="93"/>
  <c r="BV226" i="93"/>
  <c r="BU226" i="93"/>
  <c r="BO226" i="93"/>
  <c r="BH226" i="93"/>
  <c r="BG226" i="93"/>
  <c r="BF226" i="93"/>
  <c r="BE226" i="93"/>
  <c r="AN226" i="93"/>
  <c r="AM226" i="93"/>
  <c r="AL226" i="93"/>
  <c r="AK226" i="93"/>
  <c r="CG226" i="93" s="1"/>
  <c r="AJ226" i="93"/>
  <c r="AI226" i="93"/>
  <c r="AH226" i="93"/>
  <c r="AX226" i="93" s="1"/>
  <c r="AG226" i="93"/>
  <c r="CS226" i="93" s="1"/>
  <c r="AF226" i="93"/>
  <c r="AE226" i="93"/>
  <c r="AD226" i="93"/>
  <c r="AC226" i="93"/>
  <c r="BY226" i="93" s="1"/>
  <c r="HF224" i="93"/>
  <c r="DD224" i="93"/>
  <c r="GV224" i="93" s="1"/>
  <c r="DC224" i="93"/>
  <c r="DB224" i="93"/>
  <c r="GT224" i="93" s="1"/>
  <c r="DA224" i="93"/>
  <c r="GS224" i="93" s="1"/>
  <c r="CN224" i="93"/>
  <c r="CM224" i="93"/>
  <c r="CL224" i="93"/>
  <c r="CK224" i="93"/>
  <c r="BX224" i="93"/>
  <c r="BW224" i="93"/>
  <c r="BV224" i="93"/>
  <c r="BU224" i="93"/>
  <c r="BH224" i="93"/>
  <c r="BG224" i="93"/>
  <c r="BF224" i="93"/>
  <c r="BE224" i="93"/>
  <c r="AN224" i="93"/>
  <c r="CZ224" i="93" s="1"/>
  <c r="AM224" i="93"/>
  <c r="AL224" i="93"/>
  <c r="CX224" i="93" s="1"/>
  <c r="AK224" i="93"/>
  <c r="CW224" i="93" s="1"/>
  <c r="AJ224" i="93"/>
  <c r="CV224" i="93" s="1"/>
  <c r="AI224" i="93"/>
  <c r="AH224" i="93"/>
  <c r="CT224" i="93" s="1"/>
  <c r="AG224" i="93"/>
  <c r="CS224" i="93" s="1"/>
  <c r="AF224" i="93"/>
  <c r="CR224" i="93" s="1"/>
  <c r="AE224" i="93"/>
  <c r="AD224" i="93"/>
  <c r="CP224" i="93" s="1"/>
  <c r="AC224" i="93"/>
  <c r="CO224" i="93" s="1"/>
  <c r="HF223" i="93"/>
  <c r="FQ223" i="93"/>
  <c r="EK223" i="93"/>
  <c r="EI223" i="93"/>
  <c r="DU223" i="93"/>
  <c r="DS223" i="93"/>
  <c r="DE223" i="93"/>
  <c r="DD223" i="93"/>
  <c r="GV223" i="93" s="1"/>
  <c r="DC223" i="93"/>
  <c r="DB223" i="93"/>
  <c r="GT223" i="93" s="1"/>
  <c r="DA223" i="93"/>
  <c r="CS223" i="93"/>
  <c r="CQ223" i="93"/>
  <c r="CN223" i="93"/>
  <c r="CM223" i="93"/>
  <c r="CL223" i="93"/>
  <c r="CK223" i="93"/>
  <c r="CG223" i="93"/>
  <c r="BY223" i="93"/>
  <c r="BX223" i="93"/>
  <c r="BW223" i="93"/>
  <c r="BV223" i="93"/>
  <c r="BU223" i="93"/>
  <c r="BS223" i="93"/>
  <c r="BM223" i="93"/>
  <c r="BH223" i="93"/>
  <c r="BG223" i="93"/>
  <c r="BF223" i="93"/>
  <c r="BE223" i="93"/>
  <c r="BB223" i="93"/>
  <c r="AY223" i="93"/>
  <c r="AX223" i="93"/>
  <c r="AT223" i="93"/>
  <c r="AN223" i="93"/>
  <c r="AM223" i="93"/>
  <c r="CI223" i="93" s="1"/>
  <c r="AL223" i="93"/>
  <c r="AK223" i="93"/>
  <c r="CW223" i="93" s="1"/>
  <c r="AJ223" i="93"/>
  <c r="AI223" i="93"/>
  <c r="AH223" i="93"/>
  <c r="AG223" i="93"/>
  <c r="CC223" i="93" s="1"/>
  <c r="AF223" i="93"/>
  <c r="AE223" i="93"/>
  <c r="CA223" i="93" s="1"/>
  <c r="AD223" i="93"/>
  <c r="AC223" i="93"/>
  <c r="CO223" i="93" s="1"/>
  <c r="GG223" i="93" s="1"/>
  <c r="HF222" i="93"/>
  <c r="DD222" i="93"/>
  <c r="GV222" i="93" s="1"/>
  <c r="DC222" i="93"/>
  <c r="GU222" i="93" s="1"/>
  <c r="DB222" i="93"/>
  <c r="GT222" i="93" s="1"/>
  <c r="DA222" i="93"/>
  <c r="CV222" i="93"/>
  <c r="GN222" i="93" s="1"/>
  <c r="CN222" i="93"/>
  <c r="CM222" i="93"/>
  <c r="CL222" i="93"/>
  <c r="CK222" i="93"/>
  <c r="CJ222" i="93"/>
  <c r="CB222" i="93"/>
  <c r="BX222" i="93"/>
  <c r="BW222" i="93"/>
  <c r="BV222" i="93"/>
  <c r="BU222" i="93"/>
  <c r="BP222" i="93"/>
  <c r="BH222" i="93"/>
  <c r="BG222" i="93"/>
  <c r="BF222" i="93"/>
  <c r="BE222" i="93"/>
  <c r="BD222" i="93"/>
  <c r="AV222" i="93"/>
  <c r="AN222" i="93"/>
  <c r="CZ222" i="93" s="1"/>
  <c r="AM222" i="93"/>
  <c r="CY222" i="93" s="1"/>
  <c r="AL222" i="93"/>
  <c r="CX222" i="93" s="1"/>
  <c r="AK222" i="93"/>
  <c r="AJ222" i="93"/>
  <c r="CF222" i="93" s="1"/>
  <c r="AI222" i="93"/>
  <c r="CU222" i="93" s="1"/>
  <c r="AH222" i="93"/>
  <c r="CT222" i="93" s="1"/>
  <c r="AG222" i="93"/>
  <c r="AF222" i="93"/>
  <c r="CR222" i="93" s="1"/>
  <c r="AE222" i="93"/>
  <c r="CQ222" i="93" s="1"/>
  <c r="AD222" i="93"/>
  <c r="CP222" i="93" s="1"/>
  <c r="AC222" i="93"/>
  <c r="AS222" i="93" s="1"/>
  <c r="HF221" i="93"/>
  <c r="GU221" i="93"/>
  <c r="DD221" i="93"/>
  <c r="GV221" i="93" s="1"/>
  <c r="DC221" i="93"/>
  <c r="GE221" i="93" s="1"/>
  <c r="DB221" i="93"/>
  <c r="GT221" i="93" s="1"/>
  <c r="DA221" i="93"/>
  <c r="GC221" i="93" s="1"/>
  <c r="CN221" i="93"/>
  <c r="CM221" i="93"/>
  <c r="CL221" i="93"/>
  <c r="CK221" i="93"/>
  <c r="CH221" i="93"/>
  <c r="BX221" i="93"/>
  <c r="BW221" i="93"/>
  <c r="BV221" i="93"/>
  <c r="BU221" i="93"/>
  <c r="BN221" i="93"/>
  <c r="BH221" i="93"/>
  <c r="BG221" i="93"/>
  <c r="BF221" i="93"/>
  <c r="BE221" i="93"/>
  <c r="AT221" i="93"/>
  <c r="AN221" i="93"/>
  <c r="CZ221" i="93" s="1"/>
  <c r="AM221" i="93"/>
  <c r="CI221" i="93" s="1"/>
  <c r="AL221" i="93"/>
  <c r="CX221" i="93" s="1"/>
  <c r="AK221" i="93"/>
  <c r="CW221" i="93" s="1"/>
  <c r="AJ221" i="93"/>
  <c r="CV221" i="93" s="1"/>
  <c r="AI221" i="93"/>
  <c r="CU221" i="93" s="1"/>
  <c r="AH221" i="93"/>
  <c r="CD221" i="93" s="1"/>
  <c r="AG221" i="93"/>
  <c r="CS221" i="93" s="1"/>
  <c r="AF221" i="93"/>
  <c r="CR221" i="93" s="1"/>
  <c r="AE221" i="93"/>
  <c r="CA221" i="93" s="1"/>
  <c r="AD221" i="93"/>
  <c r="BJ221" i="93" s="1"/>
  <c r="AC221" i="93"/>
  <c r="CO221" i="93" s="1"/>
  <c r="HF220" i="93"/>
  <c r="DD220" i="93"/>
  <c r="GV220" i="93" s="1"/>
  <c r="DC220" i="93"/>
  <c r="GU220" i="93" s="1"/>
  <c r="DB220" i="93"/>
  <c r="GT220" i="93" s="1"/>
  <c r="DA220" i="93"/>
  <c r="GS220" i="93" s="1"/>
  <c r="CV220" i="93"/>
  <c r="FX220" i="93" s="1"/>
  <c r="CN220" i="93"/>
  <c r="CM220" i="93"/>
  <c r="CL220" i="93"/>
  <c r="CK220" i="93"/>
  <c r="CJ220" i="93"/>
  <c r="CB220" i="93"/>
  <c r="BX220" i="93"/>
  <c r="BW220" i="93"/>
  <c r="BV220" i="93"/>
  <c r="BU220" i="93"/>
  <c r="BP220" i="93"/>
  <c r="BH220" i="93"/>
  <c r="BG220" i="93"/>
  <c r="BF220" i="93"/>
  <c r="BE220" i="93"/>
  <c r="BD220" i="93"/>
  <c r="AV220" i="93"/>
  <c r="AN220" i="93"/>
  <c r="CZ220" i="93" s="1"/>
  <c r="AM220" i="93"/>
  <c r="CY220" i="93" s="1"/>
  <c r="AL220" i="93"/>
  <c r="CX220" i="93" s="1"/>
  <c r="AK220" i="93"/>
  <c r="CW220" i="93" s="1"/>
  <c r="AJ220" i="93"/>
  <c r="CF220" i="93" s="1"/>
  <c r="AI220" i="93"/>
  <c r="CU220" i="93" s="1"/>
  <c r="AH220" i="93"/>
  <c r="CT220" i="93" s="1"/>
  <c r="AG220" i="93"/>
  <c r="CC220" i="93" s="1"/>
  <c r="AF220" i="93"/>
  <c r="CR220" i="93" s="1"/>
  <c r="AE220" i="93"/>
  <c r="CQ220" i="93" s="1"/>
  <c r="AD220" i="93"/>
  <c r="CP220" i="93" s="1"/>
  <c r="AC220" i="93"/>
  <c r="CO220" i="93" s="1"/>
  <c r="HF217" i="93"/>
  <c r="DD217" i="93"/>
  <c r="GV217" i="93" s="1"/>
  <c r="DC217" i="93"/>
  <c r="GU217" i="93" s="1"/>
  <c r="DB217" i="93"/>
  <c r="GT217" i="93" s="1"/>
  <c r="DA217" i="93"/>
  <c r="GS217" i="93" s="1"/>
  <c r="CY217" i="93"/>
  <c r="GQ217" i="93" s="1"/>
  <c r="CQ217" i="93"/>
  <c r="GI217" i="93" s="1"/>
  <c r="CN217" i="93"/>
  <c r="CM217" i="93"/>
  <c r="CL217" i="93"/>
  <c r="CK217" i="93"/>
  <c r="CE217" i="93"/>
  <c r="BX217" i="93"/>
  <c r="BW217" i="93"/>
  <c r="BV217" i="93"/>
  <c r="BU217" i="93"/>
  <c r="BS217" i="93"/>
  <c r="BK217" i="93"/>
  <c r="BH217" i="93"/>
  <c r="BG217" i="93"/>
  <c r="BF217" i="93"/>
  <c r="BE217" i="93"/>
  <c r="AY217" i="93"/>
  <c r="AN217" i="93"/>
  <c r="CZ217" i="93" s="1"/>
  <c r="AM217" i="93"/>
  <c r="CI217" i="93" s="1"/>
  <c r="AL217" i="93"/>
  <c r="CX217" i="93" s="1"/>
  <c r="AK217" i="93"/>
  <c r="CW217" i="93" s="1"/>
  <c r="AJ217" i="93"/>
  <c r="CV217" i="93" s="1"/>
  <c r="AI217" i="93"/>
  <c r="BO217" i="93" s="1"/>
  <c r="AH217" i="93"/>
  <c r="CT217" i="93" s="1"/>
  <c r="AG217" i="93"/>
  <c r="CS217" i="93" s="1"/>
  <c r="AF217" i="93"/>
  <c r="CR217" i="93" s="1"/>
  <c r="AE217" i="93"/>
  <c r="AU217" i="93" s="1"/>
  <c r="AD217" i="93"/>
  <c r="CP217" i="93" s="1"/>
  <c r="AC217" i="93"/>
  <c r="CO217" i="93" s="1"/>
  <c r="HF216" i="93"/>
  <c r="GU216" i="93"/>
  <c r="GE216" i="93"/>
  <c r="FO216" i="93"/>
  <c r="EY216" i="93"/>
  <c r="EI216" i="93"/>
  <c r="DS216" i="93"/>
  <c r="DD216" i="93"/>
  <c r="GV216" i="93" s="1"/>
  <c r="DC216" i="93"/>
  <c r="DB216" i="93"/>
  <c r="GT216" i="93" s="1"/>
  <c r="DA216" i="93"/>
  <c r="GS216" i="93" s="1"/>
  <c r="CN216" i="93"/>
  <c r="CM216" i="93"/>
  <c r="CL216" i="93"/>
  <c r="CK216" i="93"/>
  <c r="BX216" i="93"/>
  <c r="BW216" i="93"/>
  <c r="BV216" i="93"/>
  <c r="BU216" i="93"/>
  <c r="BS216" i="93"/>
  <c r="BN216" i="93"/>
  <c r="BH216" i="93"/>
  <c r="BG216" i="93"/>
  <c r="BF216" i="93"/>
  <c r="BE216" i="93"/>
  <c r="AN216" i="93"/>
  <c r="AM216" i="93"/>
  <c r="CI216" i="93" s="1"/>
  <c r="AL216" i="93"/>
  <c r="AK216" i="93"/>
  <c r="CW216" i="93" s="1"/>
  <c r="AJ216" i="93"/>
  <c r="AI216" i="93"/>
  <c r="CU216" i="93" s="1"/>
  <c r="AH216" i="93"/>
  <c r="AG216" i="93"/>
  <c r="CC216" i="93" s="1"/>
  <c r="AF216" i="93"/>
  <c r="AE216" i="93"/>
  <c r="CA216" i="93" s="1"/>
  <c r="AD216" i="93"/>
  <c r="AC216" i="93"/>
  <c r="CO216" i="93" s="1"/>
  <c r="HF214" i="93"/>
  <c r="GS214" i="93"/>
  <c r="GJ214" i="93"/>
  <c r="GC214" i="93"/>
  <c r="FX214" i="93"/>
  <c r="FM214" i="93"/>
  <c r="FD214" i="93"/>
  <c r="EW214" i="93"/>
  <c r="ER214" i="93"/>
  <c r="EG214" i="93"/>
  <c r="DX214" i="93"/>
  <c r="DQ214" i="93"/>
  <c r="DL214" i="93"/>
  <c r="DD214" i="93"/>
  <c r="GV214" i="93" s="1"/>
  <c r="DC214" i="93"/>
  <c r="DB214" i="93"/>
  <c r="GT214" i="93" s="1"/>
  <c r="DA214" i="93"/>
  <c r="CY214" i="93"/>
  <c r="CW214" i="93"/>
  <c r="CS214" i="93"/>
  <c r="CR214" i="93"/>
  <c r="FT214" i="93" s="1"/>
  <c r="CN214" i="93"/>
  <c r="CM214" i="93"/>
  <c r="CL214" i="93"/>
  <c r="CK214" i="93"/>
  <c r="CJ214" i="93"/>
  <c r="CI214" i="93"/>
  <c r="CC214" i="93"/>
  <c r="BY214" i="93"/>
  <c r="BX214" i="93"/>
  <c r="BW214" i="93"/>
  <c r="BV214" i="93"/>
  <c r="BU214" i="93"/>
  <c r="BT214" i="93"/>
  <c r="BP214" i="93"/>
  <c r="BK214" i="93"/>
  <c r="BI214" i="93"/>
  <c r="BH214" i="93"/>
  <c r="BG214" i="93"/>
  <c r="BF214" i="93"/>
  <c r="BE214" i="93"/>
  <c r="BA214" i="93"/>
  <c r="AZ214" i="93"/>
  <c r="AV214" i="93"/>
  <c r="AU214" i="93"/>
  <c r="AN214" i="93"/>
  <c r="BD214" i="93" s="1"/>
  <c r="AM214" i="93"/>
  <c r="AL214" i="93"/>
  <c r="CX214" i="93" s="1"/>
  <c r="AK214" i="93"/>
  <c r="CG214" i="93" s="1"/>
  <c r="AJ214" i="93"/>
  <c r="CV214" i="93" s="1"/>
  <c r="GN214" i="93" s="1"/>
  <c r="AI214" i="93"/>
  <c r="AH214" i="93"/>
  <c r="CT214" i="93" s="1"/>
  <c r="AG214" i="93"/>
  <c r="BM214" i="93" s="1"/>
  <c r="AF214" i="93"/>
  <c r="CB214" i="93" s="1"/>
  <c r="AE214" i="93"/>
  <c r="AD214" i="93"/>
  <c r="CP214" i="93" s="1"/>
  <c r="AC214" i="93"/>
  <c r="AS214" i="93" s="1"/>
  <c r="HF213" i="93"/>
  <c r="GS213" i="93"/>
  <c r="GH213" i="93"/>
  <c r="GA213" i="93"/>
  <c r="FW213" i="93"/>
  <c r="FM213" i="93"/>
  <c r="FB213" i="93"/>
  <c r="EU213" i="93"/>
  <c r="EQ213" i="93"/>
  <c r="EG213" i="93"/>
  <c r="DV213" i="93"/>
  <c r="DO213" i="93"/>
  <c r="DK213" i="93"/>
  <c r="DD213" i="93"/>
  <c r="GV213" i="93" s="1"/>
  <c r="DC213" i="93"/>
  <c r="GU213" i="93" s="1"/>
  <c r="DB213" i="93"/>
  <c r="DA213" i="93"/>
  <c r="GC213" i="93" s="1"/>
  <c r="CU213" i="93"/>
  <c r="GM213" i="93" s="1"/>
  <c r="CQ213" i="93"/>
  <c r="CP213" i="93"/>
  <c r="FR213" i="93" s="1"/>
  <c r="CN213" i="93"/>
  <c r="CM213" i="93"/>
  <c r="CL213" i="93"/>
  <c r="CK213" i="93"/>
  <c r="CI213" i="93"/>
  <c r="CH213" i="93"/>
  <c r="CA213" i="93"/>
  <c r="BX213" i="93"/>
  <c r="BW213" i="93"/>
  <c r="BV213" i="93"/>
  <c r="BU213" i="93"/>
  <c r="BS213" i="93"/>
  <c r="BR213" i="93"/>
  <c r="BO213" i="93"/>
  <c r="BN213" i="93"/>
  <c r="BH213" i="93"/>
  <c r="BG213" i="93"/>
  <c r="BF213" i="93"/>
  <c r="BE213" i="93"/>
  <c r="BD213" i="93"/>
  <c r="AV213" i="93"/>
  <c r="AN213" i="93"/>
  <c r="AM213" i="93"/>
  <c r="CY213" i="93" s="1"/>
  <c r="GQ213" i="93" s="1"/>
  <c r="AL213" i="93"/>
  <c r="CX213" i="93" s="1"/>
  <c r="AK213" i="93"/>
  <c r="AJ213" i="93"/>
  <c r="AI213" i="93"/>
  <c r="CE213" i="93" s="1"/>
  <c r="AH213" i="93"/>
  <c r="CT213" i="93" s="1"/>
  <c r="FV213" i="93" s="1"/>
  <c r="AG213" i="93"/>
  <c r="AF213" i="93"/>
  <c r="AE213" i="93"/>
  <c r="BK213" i="93" s="1"/>
  <c r="AD213" i="93"/>
  <c r="BZ213" i="93" s="1"/>
  <c r="AC213" i="93"/>
  <c r="HF212" i="93"/>
  <c r="GD212" i="93"/>
  <c r="EX212" i="93"/>
  <c r="EH212" i="93"/>
  <c r="EB212" i="93"/>
  <c r="DS212" i="93"/>
  <c r="DR212" i="93"/>
  <c r="DD212" i="93"/>
  <c r="DC212" i="93"/>
  <c r="DB212" i="93"/>
  <c r="GT212" i="93" s="1"/>
  <c r="DA212" i="93"/>
  <c r="GS212" i="93" s="1"/>
  <c r="CY212" i="93"/>
  <c r="CR212" i="93"/>
  <c r="DH212" i="93" s="1"/>
  <c r="CN212" i="93"/>
  <c r="CM212" i="93"/>
  <c r="CL212" i="93"/>
  <c r="CK212" i="93"/>
  <c r="CJ212" i="93"/>
  <c r="BX212" i="93"/>
  <c r="BW212" i="93"/>
  <c r="BV212" i="93"/>
  <c r="BU212" i="93"/>
  <c r="BT212" i="93"/>
  <c r="BP212" i="93"/>
  <c r="BK212" i="93"/>
  <c r="BH212" i="93"/>
  <c r="BG212" i="93"/>
  <c r="BF212" i="93"/>
  <c r="BE212" i="93"/>
  <c r="AZ212" i="93"/>
  <c r="AV212" i="93"/>
  <c r="AN212" i="93"/>
  <c r="BD212" i="93" s="1"/>
  <c r="AM212" i="93"/>
  <c r="AL212" i="93"/>
  <c r="AK212" i="93"/>
  <c r="CW212" i="93" s="1"/>
  <c r="AJ212" i="93"/>
  <c r="CV212" i="93" s="1"/>
  <c r="AI212" i="93"/>
  <c r="CE212" i="93" s="1"/>
  <c r="AH212" i="93"/>
  <c r="CT212" i="93" s="1"/>
  <c r="AG212" i="93"/>
  <c r="CS212" i="93" s="1"/>
  <c r="AF212" i="93"/>
  <c r="CB212" i="93" s="1"/>
  <c r="AE212" i="93"/>
  <c r="AD212" i="93"/>
  <c r="AC212" i="93"/>
  <c r="CO212" i="93" s="1"/>
  <c r="HF211" i="93"/>
  <c r="GV211" i="93"/>
  <c r="GL211" i="93"/>
  <c r="GD211" i="93"/>
  <c r="FV211" i="93"/>
  <c r="FN211" i="93"/>
  <c r="FF211" i="93"/>
  <c r="EX211" i="93"/>
  <c r="EP211" i="93"/>
  <c r="EH211" i="93"/>
  <c r="DZ211" i="93"/>
  <c r="DR211" i="93"/>
  <c r="DJ211" i="93"/>
  <c r="DD211" i="93"/>
  <c r="GF211" i="93" s="1"/>
  <c r="DC211" i="93"/>
  <c r="GU211" i="93" s="1"/>
  <c r="DB211" i="93"/>
  <c r="GT211" i="93" s="1"/>
  <c r="DA211" i="93"/>
  <c r="GC211" i="93" s="1"/>
  <c r="CX211" i="93"/>
  <c r="GP211" i="93" s="1"/>
  <c r="CT211" i="93"/>
  <c r="CP211" i="93"/>
  <c r="GH211" i="93" s="1"/>
  <c r="CN211" i="93"/>
  <c r="CM211" i="93"/>
  <c r="CL211" i="93"/>
  <c r="CK211" i="93"/>
  <c r="CH211" i="93"/>
  <c r="CD211" i="93"/>
  <c r="BZ211" i="93"/>
  <c r="BX211" i="93"/>
  <c r="BW211" i="93"/>
  <c r="BV211" i="93"/>
  <c r="BU211" i="93"/>
  <c r="BR211" i="93"/>
  <c r="BN211" i="93"/>
  <c r="BJ211" i="93"/>
  <c r="BH211" i="93"/>
  <c r="BG211" i="93"/>
  <c r="BF211" i="93"/>
  <c r="BE211" i="93"/>
  <c r="BB211" i="93"/>
  <c r="AX211" i="93"/>
  <c r="AT211" i="93"/>
  <c r="AN211" i="93"/>
  <c r="CZ211" i="93" s="1"/>
  <c r="AM211" i="93"/>
  <c r="CI211" i="93" s="1"/>
  <c r="AL211" i="93"/>
  <c r="AK211" i="93"/>
  <c r="CW211" i="93" s="1"/>
  <c r="AJ211" i="93"/>
  <c r="CV211" i="93" s="1"/>
  <c r="AI211" i="93"/>
  <c r="CU211" i="93" s="1"/>
  <c r="AH211" i="93"/>
  <c r="AG211" i="93"/>
  <c r="CS211" i="93" s="1"/>
  <c r="AF211" i="93"/>
  <c r="CR211" i="93" s="1"/>
  <c r="AE211" i="93"/>
  <c r="CA211" i="93" s="1"/>
  <c r="AD211" i="93"/>
  <c r="AC211" i="93"/>
  <c r="CO211" i="93" s="1"/>
  <c r="HF210" i="93"/>
  <c r="DD210" i="93"/>
  <c r="GV210" i="93" s="1"/>
  <c r="DC210" i="93"/>
  <c r="GU210" i="93" s="1"/>
  <c r="DB210" i="93"/>
  <c r="GT210" i="93" s="1"/>
  <c r="DA210" i="93"/>
  <c r="GS210" i="93" s="1"/>
  <c r="CN210" i="93"/>
  <c r="CM210" i="93"/>
  <c r="CL210" i="93"/>
  <c r="CK210" i="93"/>
  <c r="BX210" i="93"/>
  <c r="BW210" i="93"/>
  <c r="BV210" i="93"/>
  <c r="BU210" i="93"/>
  <c r="BH210" i="93"/>
  <c r="BG210" i="93"/>
  <c r="BF210" i="93"/>
  <c r="BE210" i="93"/>
  <c r="AN210" i="93"/>
  <c r="CZ210" i="93" s="1"/>
  <c r="AM210" i="93"/>
  <c r="CY210" i="93" s="1"/>
  <c r="AL210" i="93"/>
  <c r="CX210" i="93" s="1"/>
  <c r="AK210" i="93"/>
  <c r="CW210" i="93" s="1"/>
  <c r="AJ210" i="93"/>
  <c r="CF210" i="93" s="1"/>
  <c r="AI210" i="93"/>
  <c r="CU210" i="93" s="1"/>
  <c r="AH210" i="93"/>
  <c r="CT210" i="93" s="1"/>
  <c r="AG210" i="93"/>
  <c r="CC210" i="93" s="1"/>
  <c r="AF210" i="93"/>
  <c r="BL210" i="93" s="1"/>
  <c r="AE210" i="93"/>
  <c r="CQ210" i="93" s="1"/>
  <c r="AD210" i="93"/>
  <c r="CP210" i="93" s="1"/>
  <c r="AC210" i="93"/>
  <c r="CO210" i="93" s="1"/>
  <c r="HF201" i="93"/>
  <c r="DD201" i="93"/>
  <c r="GV201" i="93" s="1"/>
  <c r="DC201" i="93"/>
  <c r="GU201" i="93" s="1"/>
  <c r="DB201" i="93"/>
  <c r="GT201" i="93" s="1"/>
  <c r="DA201" i="93"/>
  <c r="GS201" i="93" s="1"/>
  <c r="CU201" i="93"/>
  <c r="CN201" i="93"/>
  <c r="CM201" i="93"/>
  <c r="CL201" i="93"/>
  <c r="CK201" i="93"/>
  <c r="CJ201" i="93"/>
  <c r="CI201" i="93"/>
  <c r="CA201" i="93"/>
  <c r="BX201" i="93"/>
  <c r="BW201" i="93"/>
  <c r="BV201" i="93"/>
  <c r="BU201" i="93"/>
  <c r="BP201" i="93"/>
  <c r="BO201" i="93"/>
  <c r="BH201" i="93"/>
  <c r="BG201" i="93"/>
  <c r="BF201" i="93"/>
  <c r="BE201" i="93"/>
  <c r="BC201" i="93"/>
  <c r="AY201" i="93"/>
  <c r="AX201" i="93"/>
  <c r="AT201" i="93"/>
  <c r="AN201" i="93"/>
  <c r="AM201" i="93"/>
  <c r="CY201" i="93" s="1"/>
  <c r="AL201" i="93"/>
  <c r="AK201" i="93"/>
  <c r="CW201" i="93" s="1"/>
  <c r="AJ201" i="93"/>
  <c r="AI201" i="93"/>
  <c r="CE201" i="93" s="1"/>
  <c r="AH201" i="93"/>
  <c r="AG201" i="93"/>
  <c r="CS201" i="93" s="1"/>
  <c r="AF201" i="93"/>
  <c r="AE201" i="93"/>
  <c r="CQ201" i="93" s="1"/>
  <c r="AD201" i="93"/>
  <c r="AC201" i="93"/>
  <c r="CO201" i="93" s="1"/>
  <c r="HF200" i="93"/>
  <c r="GT200" i="93"/>
  <c r="GS200" i="93"/>
  <c r="GJ200" i="93"/>
  <c r="GC200" i="93"/>
  <c r="FY200" i="93"/>
  <c r="FN200" i="93"/>
  <c r="FM200" i="93"/>
  <c r="FD200" i="93"/>
  <c r="EW200" i="93"/>
  <c r="ES200" i="93"/>
  <c r="EH200" i="93"/>
  <c r="EG200" i="93"/>
  <c r="DX200" i="93"/>
  <c r="DQ200" i="93"/>
  <c r="DM200" i="93"/>
  <c r="DD200" i="93"/>
  <c r="GV200" i="93" s="1"/>
  <c r="DC200" i="93"/>
  <c r="GU200" i="93" s="1"/>
  <c r="DB200" i="93"/>
  <c r="GD200" i="93" s="1"/>
  <c r="DA200" i="93"/>
  <c r="CX200" i="93"/>
  <c r="CW200" i="93"/>
  <c r="GO200" i="93" s="1"/>
  <c r="CS200" i="93"/>
  <c r="CR200" i="93"/>
  <c r="FT200" i="93" s="1"/>
  <c r="CN200" i="93"/>
  <c r="CM200" i="93"/>
  <c r="CL200" i="93"/>
  <c r="CK200" i="93"/>
  <c r="CJ200" i="93"/>
  <c r="CC200" i="93"/>
  <c r="BY200" i="93"/>
  <c r="BX200" i="93"/>
  <c r="BW200" i="93"/>
  <c r="BV200" i="93"/>
  <c r="BU200" i="93"/>
  <c r="BT200" i="93"/>
  <c r="BP200" i="93"/>
  <c r="BN200" i="93"/>
  <c r="BK200" i="93"/>
  <c r="BH200" i="93"/>
  <c r="BG200" i="93"/>
  <c r="BF200" i="93"/>
  <c r="BE200" i="93"/>
  <c r="BB200" i="93"/>
  <c r="AY200" i="93"/>
  <c r="AT200" i="93"/>
  <c r="AN200" i="93"/>
  <c r="CZ200" i="93" s="1"/>
  <c r="AM200" i="93"/>
  <c r="BC200" i="93" s="1"/>
  <c r="AL200" i="93"/>
  <c r="BR200" i="93" s="1"/>
  <c r="AK200" i="93"/>
  <c r="CG200" i="93" s="1"/>
  <c r="AJ200" i="93"/>
  <c r="CV200" i="93" s="1"/>
  <c r="AI200" i="93"/>
  <c r="AH200" i="93"/>
  <c r="CT200" i="93" s="1"/>
  <c r="AG200" i="93"/>
  <c r="BM200" i="93" s="1"/>
  <c r="AF200" i="93"/>
  <c r="CB200" i="93" s="1"/>
  <c r="AE200" i="93"/>
  <c r="AU200" i="93" s="1"/>
  <c r="AD200" i="93"/>
  <c r="AC200" i="93"/>
  <c r="BI200" i="93" s="1"/>
  <c r="HF199" i="93"/>
  <c r="DD199" i="93"/>
  <c r="GV199" i="93" s="1"/>
  <c r="DC199" i="93"/>
  <c r="DB199" i="93"/>
  <c r="DA199" i="93"/>
  <c r="DQ199" i="93" s="1"/>
  <c r="CO199" i="93"/>
  <c r="GG199" i="93" s="1"/>
  <c r="CN199" i="93"/>
  <c r="CM199" i="93"/>
  <c r="CL199" i="93"/>
  <c r="CK199" i="93"/>
  <c r="BX199" i="93"/>
  <c r="BW199" i="93"/>
  <c r="BV199" i="93"/>
  <c r="BU199" i="93"/>
  <c r="BQ199" i="93"/>
  <c r="BH199" i="93"/>
  <c r="BG199" i="93"/>
  <c r="BF199" i="93"/>
  <c r="BE199" i="93"/>
  <c r="AW199" i="93"/>
  <c r="AN199" i="93"/>
  <c r="CZ199" i="93" s="1"/>
  <c r="AM199" i="93"/>
  <c r="CY199" i="93" s="1"/>
  <c r="AL199" i="93"/>
  <c r="CX199" i="93" s="1"/>
  <c r="AK199" i="93"/>
  <c r="CG199" i="93" s="1"/>
  <c r="AJ199" i="93"/>
  <c r="CV199" i="93" s="1"/>
  <c r="AI199" i="93"/>
  <c r="CU199" i="93" s="1"/>
  <c r="AH199" i="93"/>
  <c r="CT199" i="93" s="1"/>
  <c r="AG199" i="93"/>
  <c r="BM199" i="93" s="1"/>
  <c r="AF199" i="93"/>
  <c r="CR199" i="93" s="1"/>
  <c r="AE199" i="93"/>
  <c r="CQ199" i="93" s="1"/>
  <c r="AD199" i="93"/>
  <c r="CP199" i="93" s="1"/>
  <c r="AC199" i="93"/>
  <c r="AS199" i="93" s="1"/>
  <c r="HF198" i="93"/>
  <c r="DD198" i="93"/>
  <c r="DC198" i="93"/>
  <c r="GU198" i="93" s="1"/>
  <c r="DB198" i="93"/>
  <c r="GT198" i="93" s="1"/>
  <c r="DA198" i="93"/>
  <c r="GS198" i="93" s="1"/>
  <c r="CV198" i="93"/>
  <c r="ER198" i="93" s="1"/>
  <c r="CN198" i="93"/>
  <c r="CM198" i="93"/>
  <c r="CL198" i="93"/>
  <c r="CK198" i="93"/>
  <c r="CJ198" i="93"/>
  <c r="CB198" i="93"/>
  <c r="BX198" i="93"/>
  <c r="BW198" i="93"/>
  <c r="BV198" i="93"/>
  <c r="BU198" i="93"/>
  <c r="BP198" i="93"/>
  <c r="BH198" i="93"/>
  <c r="BG198" i="93"/>
  <c r="BF198" i="93"/>
  <c r="BE198" i="93"/>
  <c r="BD198" i="93"/>
  <c r="AV198" i="93"/>
  <c r="AN198" i="93"/>
  <c r="CZ198" i="93" s="1"/>
  <c r="AM198" i="93"/>
  <c r="CI198" i="93" s="1"/>
  <c r="AL198" i="93"/>
  <c r="CX198" i="93" s="1"/>
  <c r="AK198" i="93"/>
  <c r="CW198" i="93" s="1"/>
  <c r="AJ198" i="93"/>
  <c r="CF198" i="93" s="1"/>
  <c r="AI198" i="93"/>
  <c r="CU198" i="93" s="1"/>
  <c r="AH198" i="93"/>
  <c r="CT198" i="93" s="1"/>
  <c r="AG198" i="93"/>
  <c r="CS198" i="93" s="1"/>
  <c r="AF198" i="93"/>
  <c r="CR198" i="93" s="1"/>
  <c r="AE198" i="93"/>
  <c r="CA198" i="93" s="1"/>
  <c r="AD198" i="93"/>
  <c r="CP198" i="93" s="1"/>
  <c r="AC198" i="93"/>
  <c r="CO198" i="93" s="1"/>
  <c r="HF194" i="93"/>
  <c r="GR194" i="93"/>
  <c r="GJ194" i="93"/>
  <c r="GB194" i="93"/>
  <c r="FO194" i="93"/>
  <c r="FL194" i="93"/>
  <c r="FD194" i="93"/>
  <c r="EV194" i="93"/>
  <c r="EI194" i="93"/>
  <c r="EF194" i="93"/>
  <c r="DX194" i="93"/>
  <c r="DP194" i="93"/>
  <c r="DD194" i="93"/>
  <c r="GV194" i="93" s="1"/>
  <c r="DC194" i="93"/>
  <c r="DB194" i="93"/>
  <c r="GT194" i="93" s="1"/>
  <c r="DA194" i="93"/>
  <c r="GS194" i="93" s="1"/>
  <c r="CY194" i="93"/>
  <c r="CV194" i="93"/>
  <c r="CN194" i="93"/>
  <c r="CM194" i="93"/>
  <c r="CL194" i="93"/>
  <c r="CK194" i="93"/>
  <c r="CJ194" i="93"/>
  <c r="CI194" i="93"/>
  <c r="CB194" i="93"/>
  <c r="BX194" i="93"/>
  <c r="BW194" i="93"/>
  <c r="BV194" i="93"/>
  <c r="BU194" i="93"/>
  <c r="BP194" i="93"/>
  <c r="BK194" i="93"/>
  <c r="BH194" i="93"/>
  <c r="BG194" i="93"/>
  <c r="BF194" i="93"/>
  <c r="BE194" i="93"/>
  <c r="BD194" i="93"/>
  <c r="AV194" i="93"/>
  <c r="AU194" i="93"/>
  <c r="AN194" i="93"/>
  <c r="CZ194" i="93" s="1"/>
  <c r="AM194" i="93"/>
  <c r="BC194" i="93" s="1"/>
  <c r="AL194" i="93"/>
  <c r="CX194" i="93" s="1"/>
  <c r="AK194" i="93"/>
  <c r="CW194" i="93" s="1"/>
  <c r="AJ194" i="93"/>
  <c r="CF194" i="93" s="1"/>
  <c r="AI194" i="93"/>
  <c r="AH194" i="93"/>
  <c r="CT194" i="93" s="1"/>
  <c r="AG194" i="93"/>
  <c r="CS194" i="93" s="1"/>
  <c r="AF194" i="93"/>
  <c r="CR194" i="93" s="1"/>
  <c r="FT194" i="93" s="1"/>
  <c r="AE194" i="93"/>
  <c r="CQ194" i="93" s="1"/>
  <c r="AD194" i="93"/>
  <c r="CP194" i="93" s="1"/>
  <c r="AC194" i="93"/>
  <c r="CO194" i="93" s="1"/>
  <c r="HF193" i="93"/>
  <c r="GT193" i="93"/>
  <c r="GL193" i="93"/>
  <c r="GH193" i="93"/>
  <c r="GG193" i="93"/>
  <c r="FV193" i="93"/>
  <c r="FQ193" i="93"/>
  <c r="FN193" i="93"/>
  <c r="FF193" i="93"/>
  <c r="FA193" i="93"/>
  <c r="EK193" i="93"/>
  <c r="EH193" i="93"/>
  <c r="DV193" i="93"/>
  <c r="DU193" i="93"/>
  <c r="DJ193" i="93"/>
  <c r="DE193" i="93"/>
  <c r="DD193" i="93"/>
  <c r="GV193" i="93" s="1"/>
  <c r="DC193" i="93"/>
  <c r="GU193" i="93" s="1"/>
  <c r="DB193" i="93"/>
  <c r="GD193" i="93" s="1"/>
  <c r="DA193" i="93"/>
  <c r="CX193" i="93"/>
  <c r="CT193" i="93"/>
  <c r="EP193" i="93" s="1"/>
  <c r="CP193" i="93"/>
  <c r="CN193" i="93"/>
  <c r="CM193" i="93"/>
  <c r="CL193" i="93"/>
  <c r="CK193" i="93"/>
  <c r="CH193" i="93"/>
  <c r="CG193" i="93"/>
  <c r="CD193" i="93"/>
  <c r="BZ193" i="93"/>
  <c r="BY193" i="93"/>
  <c r="BX193" i="93"/>
  <c r="BW193" i="93"/>
  <c r="BV193" i="93"/>
  <c r="BU193" i="93"/>
  <c r="BR193" i="93"/>
  <c r="BN193" i="93"/>
  <c r="BM193" i="93"/>
  <c r="BK193" i="93"/>
  <c r="BI193" i="93"/>
  <c r="BH193" i="93"/>
  <c r="BG193" i="93"/>
  <c r="BF193" i="93"/>
  <c r="BE193" i="93"/>
  <c r="BA193" i="93"/>
  <c r="AZ193" i="93"/>
  <c r="AW193" i="93"/>
  <c r="AU193" i="93"/>
  <c r="AN193" i="93"/>
  <c r="AM193" i="93"/>
  <c r="AL193" i="93"/>
  <c r="BB193" i="93" s="1"/>
  <c r="AK193" i="93"/>
  <c r="AJ193" i="93"/>
  <c r="AI193" i="93"/>
  <c r="AH193" i="93"/>
  <c r="AX193" i="93" s="1"/>
  <c r="AG193" i="93"/>
  <c r="CC193" i="93" s="1"/>
  <c r="AF193" i="93"/>
  <c r="AE193" i="93"/>
  <c r="AD193" i="93"/>
  <c r="BJ193" i="93" s="1"/>
  <c r="AC193" i="93"/>
  <c r="CO193" i="93" s="1"/>
  <c r="HF192" i="93"/>
  <c r="GQ192" i="93"/>
  <c r="GM192" i="93"/>
  <c r="GC192" i="93"/>
  <c r="GA192" i="93"/>
  <c r="FV192" i="93"/>
  <c r="FM192" i="93"/>
  <c r="FK192" i="93"/>
  <c r="FA192" i="93"/>
  <c r="EW192" i="93"/>
  <c r="EQ192" i="93"/>
  <c r="EH192" i="93"/>
  <c r="EE192" i="93"/>
  <c r="DQ192" i="93"/>
  <c r="DO192" i="93"/>
  <c r="DD192" i="93"/>
  <c r="GV192" i="93" s="1"/>
  <c r="DC192" i="93"/>
  <c r="DB192" i="93"/>
  <c r="DA192" i="93"/>
  <c r="GS192" i="93" s="1"/>
  <c r="CU192" i="93"/>
  <c r="CQ192" i="93"/>
  <c r="CN192" i="93"/>
  <c r="CM192" i="93"/>
  <c r="CL192" i="93"/>
  <c r="CK192" i="93"/>
  <c r="CI192" i="93"/>
  <c r="CD192" i="93"/>
  <c r="BX192" i="93"/>
  <c r="BW192" i="93"/>
  <c r="BV192" i="93"/>
  <c r="BU192" i="93"/>
  <c r="BS192" i="93"/>
  <c r="BR192" i="93"/>
  <c r="BK192" i="93"/>
  <c r="BI192" i="93"/>
  <c r="BH192" i="93"/>
  <c r="BG192" i="93"/>
  <c r="BF192" i="93"/>
  <c r="BE192" i="93"/>
  <c r="BC192" i="93"/>
  <c r="AY192" i="93"/>
  <c r="AX192" i="93"/>
  <c r="AN192" i="93"/>
  <c r="AM192" i="93"/>
  <c r="CY192" i="93" s="1"/>
  <c r="EU192" i="93" s="1"/>
  <c r="AL192" i="93"/>
  <c r="CH192" i="93" s="1"/>
  <c r="AK192" i="93"/>
  <c r="AJ192" i="93"/>
  <c r="AI192" i="93"/>
  <c r="CE192" i="93" s="1"/>
  <c r="AH192" i="93"/>
  <c r="CT192" i="93" s="1"/>
  <c r="AG192" i="93"/>
  <c r="CS192" i="93" s="1"/>
  <c r="AF192" i="93"/>
  <c r="AE192" i="93"/>
  <c r="CA192" i="93" s="1"/>
  <c r="AD192" i="93"/>
  <c r="AC192" i="93"/>
  <c r="CO192" i="93" s="1"/>
  <c r="HF191" i="93"/>
  <c r="GU191" i="93"/>
  <c r="GS191" i="93"/>
  <c r="GE191" i="93"/>
  <c r="FX191" i="93"/>
  <c r="FO191" i="93"/>
  <c r="ET191" i="93"/>
  <c r="DD191" i="93"/>
  <c r="EZ191" i="93" s="1"/>
  <c r="DC191" i="93"/>
  <c r="EY191" i="93" s="1"/>
  <c r="DB191" i="93"/>
  <c r="DA191" i="93"/>
  <c r="GC191" i="93" s="1"/>
  <c r="CZ191" i="93"/>
  <c r="CV191" i="93"/>
  <c r="FH191" i="93" s="1"/>
  <c r="CT191" i="93"/>
  <c r="CR191" i="93"/>
  <c r="GJ191" i="93" s="1"/>
  <c r="CO191" i="93"/>
  <c r="FQ191" i="93" s="1"/>
  <c r="CN191" i="93"/>
  <c r="CM191" i="93"/>
  <c r="CL191" i="93"/>
  <c r="CK191" i="93"/>
  <c r="CF191" i="93"/>
  <c r="CB191" i="93"/>
  <c r="BZ191" i="93"/>
  <c r="BX191" i="93"/>
  <c r="BW191" i="93"/>
  <c r="BV191" i="93"/>
  <c r="BU191" i="93"/>
  <c r="BT191" i="93"/>
  <c r="BL191" i="93"/>
  <c r="BH191" i="93"/>
  <c r="BG191" i="93"/>
  <c r="BF191" i="93"/>
  <c r="BE191" i="93"/>
  <c r="BD191" i="93"/>
  <c r="BB191" i="93"/>
  <c r="AZ191" i="93"/>
  <c r="AN191" i="93"/>
  <c r="CJ191" i="93" s="1"/>
  <c r="AM191" i="93"/>
  <c r="AL191" i="93"/>
  <c r="CX191" i="93" s="1"/>
  <c r="ED191" i="93" s="1"/>
  <c r="AK191" i="93"/>
  <c r="AJ191" i="93"/>
  <c r="BP191" i="93" s="1"/>
  <c r="AI191" i="93"/>
  <c r="AH191" i="93"/>
  <c r="CD191" i="93" s="1"/>
  <c r="AG191" i="93"/>
  <c r="AF191" i="93"/>
  <c r="AV191" i="93" s="1"/>
  <c r="AE191" i="93"/>
  <c r="AD191" i="93"/>
  <c r="BJ191" i="93" s="1"/>
  <c r="AC191" i="93"/>
  <c r="HF178" i="93"/>
  <c r="DD178" i="93"/>
  <c r="DT178" i="93" s="1"/>
  <c r="DC178" i="93"/>
  <c r="GU178" i="93" s="1"/>
  <c r="DB178" i="93"/>
  <c r="GT178" i="93" s="1"/>
  <c r="DA178" i="93"/>
  <c r="GS178" i="93" s="1"/>
  <c r="CQ178" i="93"/>
  <c r="CN178" i="93"/>
  <c r="CM178" i="93"/>
  <c r="CL178" i="93"/>
  <c r="CK178" i="93"/>
  <c r="CI178" i="93"/>
  <c r="BX178" i="93"/>
  <c r="BW178" i="93"/>
  <c r="BV178" i="93"/>
  <c r="BU178" i="93"/>
  <c r="BS178" i="93"/>
  <c r="BO178" i="93"/>
  <c r="BH178" i="93"/>
  <c r="BG178" i="93"/>
  <c r="BF178" i="93"/>
  <c r="BE178" i="93"/>
  <c r="AY178" i="93"/>
  <c r="AU178" i="93"/>
  <c r="AN178" i="93"/>
  <c r="CJ178" i="93" s="1"/>
  <c r="AM178" i="93"/>
  <c r="CY178" i="93" s="1"/>
  <c r="AL178" i="93"/>
  <c r="CX178" i="93" s="1"/>
  <c r="AK178" i="93"/>
  <c r="CW178" i="93" s="1"/>
  <c r="AJ178" i="93"/>
  <c r="CV178" i="93" s="1"/>
  <c r="AI178" i="93"/>
  <c r="CE178" i="93" s="1"/>
  <c r="AH178" i="93"/>
  <c r="CT178" i="93" s="1"/>
  <c r="AG178" i="93"/>
  <c r="CS178" i="93" s="1"/>
  <c r="AF178" i="93"/>
  <c r="CB178" i="93" s="1"/>
  <c r="AE178" i="93"/>
  <c r="BK178" i="93" s="1"/>
  <c r="AD178" i="93"/>
  <c r="CP178" i="93" s="1"/>
  <c r="AC178" i="93"/>
  <c r="CO178" i="93" s="1"/>
  <c r="HF166" i="93"/>
  <c r="DD166" i="93"/>
  <c r="GV166" i="93" s="1"/>
  <c r="DC166" i="93"/>
  <c r="GU166" i="93" s="1"/>
  <c r="DB166" i="93"/>
  <c r="GT166" i="93" s="1"/>
  <c r="DA166" i="93"/>
  <c r="GS166" i="93" s="1"/>
  <c r="CY166" i="93"/>
  <c r="GQ166" i="93" s="1"/>
  <c r="CN166" i="93"/>
  <c r="CM166" i="93"/>
  <c r="CL166" i="93"/>
  <c r="CK166" i="93"/>
  <c r="CE166" i="93"/>
  <c r="BX166" i="93"/>
  <c r="BW166" i="93"/>
  <c r="BV166" i="93"/>
  <c r="BU166" i="93"/>
  <c r="BS166" i="93"/>
  <c r="BO166" i="93"/>
  <c r="BK166" i="93"/>
  <c r="BH166" i="93"/>
  <c r="BG166" i="93"/>
  <c r="BF166" i="93"/>
  <c r="BE166" i="93"/>
  <c r="AY166" i="93"/>
  <c r="AU166" i="93"/>
  <c r="AN166" i="93"/>
  <c r="CZ166" i="93" s="1"/>
  <c r="AM166" i="93"/>
  <c r="CI166" i="93" s="1"/>
  <c r="AL166" i="93"/>
  <c r="CX166" i="93" s="1"/>
  <c r="AK166" i="93"/>
  <c r="CW166" i="93" s="1"/>
  <c r="AJ166" i="93"/>
  <c r="CV166" i="93" s="1"/>
  <c r="AI166" i="93"/>
  <c r="CU166" i="93" s="1"/>
  <c r="AH166" i="93"/>
  <c r="CT166" i="93" s="1"/>
  <c r="AG166" i="93"/>
  <c r="CS166" i="93" s="1"/>
  <c r="AF166" i="93"/>
  <c r="CR166" i="93" s="1"/>
  <c r="AE166" i="93"/>
  <c r="CA166" i="93" s="1"/>
  <c r="AD166" i="93"/>
  <c r="CP166" i="93" s="1"/>
  <c r="AC166" i="93"/>
  <c r="CO166" i="93" s="1"/>
  <c r="HF165" i="93"/>
  <c r="EW165" i="93"/>
  <c r="EG165" i="93"/>
  <c r="DQ165" i="93"/>
  <c r="DD165" i="93"/>
  <c r="GV165" i="93" s="1"/>
  <c r="DC165" i="93"/>
  <c r="GU165" i="93" s="1"/>
  <c r="DB165" i="93"/>
  <c r="GT165" i="93" s="1"/>
  <c r="DA165" i="93"/>
  <c r="GS165" i="93" s="1"/>
  <c r="CN165" i="93"/>
  <c r="CM165" i="93"/>
  <c r="CL165" i="93"/>
  <c r="CK165" i="93"/>
  <c r="BX165" i="93"/>
  <c r="BW165" i="93"/>
  <c r="BV165" i="93"/>
  <c r="BU165" i="93"/>
  <c r="BH165" i="93"/>
  <c r="BG165" i="93"/>
  <c r="BF165" i="93"/>
  <c r="BE165" i="93"/>
  <c r="AN165" i="93"/>
  <c r="AM165" i="93"/>
  <c r="AL165" i="93"/>
  <c r="AK165" i="93"/>
  <c r="BA165" i="93" s="1"/>
  <c r="AJ165" i="93"/>
  <c r="BP165" i="93" s="1"/>
  <c r="AI165" i="93"/>
  <c r="AH165" i="93"/>
  <c r="AG165" i="93"/>
  <c r="CS165" i="93" s="1"/>
  <c r="AF165" i="93"/>
  <c r="AE165" i="93"/>
  <c r="AD165" i="93"/>
  <c r="AC165" i="93"/>
  <c r="BY165" i="93" s="1"/>
  <c r="HF164" i="93"/>
  <c r="DD164" i="93"/>
  <c r="GV164" i="93" s="1"/>
  <c r="DC164" i="93"/>
  <c r="GU164" i="93" s="1"/>
  <c r="DB164" i="93"/>
  <c r="GT164" i="93" s="1"/>
  <c r="DA164" i="93"/>
  <c r="GS164" i="93" s="1"/>
  <c r="CN164" i="93"/>
  <c r="CM164" i="93"/>
  <c r="CL164" i="93"/>
  <c r="CK164" i="93"/>
  <c r="BX164" i="93"/>
  <c r="BW164" i="93"/>
  <c r="BV164" i="93"/>
  <c r="BU164" i="93"/>
  <c r="BH164" i="93"/>
  <c r="BG164" i="93"/>
  <c r="BF164" i="93"/>
  <c r="BE164" i="93"/>
  <c r="AN164" i="93"/>
  <c r="CZ164" i="93" s="1"/>
  <c r="AM164" i="93"/>
  <c r="CY164" i="93" s="1"/>
  <c r="AL164" i="93"/>
  <c r="CX164" i="93" s="1"/>
  <c r="AK164" i="93"/>
  <c r="CW164" i="93" s="1"/>
  <c r="AJ164" i="93"/>
  <c r="CV164" i="93" s="1"/>
  <c r="AI164" i="93"/>
  <c r="CU164" i="93" s="1"/>
  <c r="AH164" i="93"/>
  <c r="CT164" i="93" s="1"/>
  <c r="AG164" i="93"/>
  <c r="CS164" i="93" s="1"/>
  <c r="AF164" i="93"/>
  <c r="CR164" i="93" s="1"/>
  <c r="AE164" i="93"/>
  <c r="CQ164" i="93" s="1"/>
  <c r="AD164" i="93"/>
  <c r="CP164" i="93" s="1"/>
  <c r="AC164" i="93"/>
  <c r="CO164" i="93" s="1"/>
  <c r="HF163" i="93"/>
  <c r="DD163" i="93"/>
  <c r="DC163" i="93"/>
  <c r="DB163" i="93"/>
  <c r="GT163" i="93" s="1"/>
  <c r="DA163" i="93"/>
  <c r="CN163" i="93"/>
  <c r="CM163" i="93"/>
  <c r="CL163" i="93"/>
  <c r="CK163" i="93"/>
  <c r="BX163" i="93"/>
  <c r="BW163" i="93"/>
  <c r="BV163" i="93"/>
  <c r="BU163" i="93"/>
  <c r="BH163" i="93"/>
  <c r="BG163" i="93"/>
  <c r="BF163" i="93"/>
  <c r="BE163" i="93"/>
  <c r="AX163" i="93"/>
  <c r="AN163" i="93"/>
  <c r="CZ163" i="93" s="1"/>
  <c r="AM163" i="93"/>
  <c r="CY163" i="93" s="1"/>
  <c r="AL163" i="93"/>
  <c r="AK163" i="93"/>
  <c r="CW163" i="93" s="1"/>
  <c r="AJ163" i="93"/>
  <c r="CV163" i="93" s="1"/>
  <c r="AI163" i="93"/>
  <c r="CU163" i="93" s="1"/>
  <c r="AH163" i="93"/>
  <c r="AG163" i="93"/>
  <c r="CS163" i="93" s="1"/>
  <c r="AF163" i="93"/>
  <c r="CR163" i="93" s="1"/>
  <c r="AE163" i="93"/>
  <c r="CQ163" i="93" s="1"/>
  <c r="AD163" i="93"/>
  <c r="AC163" i="93"/>
  <c r="CO163" i="93" s="1"/>
  <c r="HF162" i="93"/>
  <c r="DD162" i="93"/>
  <c r="GV162" i="93" s="1"/>
  <c r="DC162" i="93"/>
  <c r="GU162" i="93" s="1"/>
  <c r="DB162" i="93"/>
  <c r="GT162" i="93" s="1"/>
  <c r="DA162" i="93"/>
  <c r="GS162" i="93" s="1"/>
  <c r="CN162" i="93"/>
  <c r="CM162" i="93"/>
  <c r="CL162" i="93"/>
  <c r="CK162" i="93"/>
  <c r="BX162" i="93"/>
  <c r="BW162" i="93"/>
  <c r="BV162" i="93"/>
  <c r="BU162" i="93"/>
  <c r="BH162" i="93"/>
  <c r="BG162" i="93"/>
  <c r="BF162" i="93"/>
  <c r="BE162" i="93"/>
  <c r="AU162" i="93"/>
  <c r="AN162" i="93"/>
  <c r="AM162" i="93"/>
  <c r="AL162" i="93"/>
  <c r="CX162" i="93" s="1"/>
  <c r="AK162" i="93"/>
  <c r="CW162" i="93" s="1"/>
  <c r="AJ162" i="93"/>
  <c r="AI162" i="93"/>
  <c r="AH162" i="93"/>
  <c r="CT162" i="93" s="1"/>
  <c r="AG162" i="93"/>
  <c r="CS162" i="93" s="1"/>
  <c r="AF162" i="93"/>
  <c r="AE162" i="93"/>
  <c r="AD162" i="93"/>
  <c r="CP162" i="93" s="1"/>
  <c r="AC162" i="93"/>
  <c r="CO162" i="93" s="1"/>
  <c r="HF161" i="93"/>
  <c r="GT161" i="93"/>
  <c r="GP161" i="93"/>
  <c r="GD161" i="93"/>
  <c r="FZ161" i="93"/>
  <c r="FN161" i="93"/>
  <c r="FJ161" i="93"/>
  <c r="EX161" i="93"/>
  <c r="ET161" i="93"/>
  <c r="EH161" i="93"/>
  <c r="ED161" i="93"/>
  <c r="DR161" i="93"/>
  <c r="DN161" i="93"/>
  <c r="DD161" i="93"/>
  <c r="GV161" i="93" s="1"/>
  <c r="DC161" i="93"/>
  <c r="GU161" i="93" s="1"/>
  <c r="DB161" i="93"/>
  <c r="DA161" i="93"/>
  <c r="GS161" i="93" s="1"/>
  <c r="CX161" i="93"/>
  <c r="CT161" i="93"/>
  <c r="GL161" i="93" s="1"/>
  <c r="CN161" i="93"/>
  <c r="CM161" i="93"/>
  <c r="CL161" i="93"/>
  <c r="CK161" i="93"/>
  <c r="CD161" i="93"/>
  <c r="BZ161" i="93"/>
  <c r="BX161" i="93"/>
  <c r="BW161" i="93"/>
  <c r="BV161" i="93"/>
  <c r="BU161" i="93"/>
  <c r="BJ161" i="93"/>
  <c r="BH161" i="93"/>
  <c r="BG161" i="93"/>
  <c r="BF161" i="93"/>
  <c r="BE161" i="93"/>
  <c r="BB161" i="93"/>
  <c r="AN161" i="93"/>
  <c r="CZ161" i="93" s="1"/>
  <c r="AM161" i="93"/>
  <c r="CY161" i="93" s="1"/>
  <c r="AL161" i="93"/>
  <c r="BR161" i="93" s="1"/>
  <c r="AK161" i="93"/>
  <c r="CW161" i="93" s="1"/>
  <c r="AJ161" i="93"/>
  <c r="CV161" i="93" s="1"/>
  <c r="AI161" i="93"/>
  <c r="CU161" i="93" s="1"/>
  <c r="AH161" i="93"/>
  <c r="AX161" i="93" s="1"/>
  <c r="AG161" i="93"/>
  <c r="CS161" i="93" s="1"/>
  <c r="AF161" i="93"/>
  <c r="CR161" i="93" s="1"/>
  <c r="AE161" i="93"/>
  <c r="CQ161" i="93" s="1"/>
  <c r="AD161" i="93"/>
  <c r="CP161" i="93" s="1"/>
  <c r="AC161" i="93"/>
  <c r="CO161" i="93" s="1"/>
  <c r="HF160" i="93"/>
  <c r="GV160" i="93"/>
  <c r="GF160" i="93"/>
  <c r="FP160" i="93"/>
  <c r="EZ160" i="93"/>
  <c r="EJ160" i="93"/>
  <c r="DT160" i="93"/>
  <c r="DD160" i="93"/>
  <c r="DC160" i="93"/>
  <c r="DB160" i="93"/>
  <c r="GT160" i="93" s="1"/>
  <c r="DA160" i="93"/>
  <c r="CN160" i="93"/>
  <c r="CM160" i="93"/>
  <c r="CL160" i="93"/>
  <c r="CK160" i="93"/>
  <c r="BX160" i="93"/>
  <c r="BW160" i="93"/>
  <c r="BV160" i="93"/>
  <c r="BU160" i="93"/>
  <c r="BH160" i="93"/>
  <c r="BG160" i="93"/>
  <c r="BF160" i="93"/>
  <c r="BE160" i="93"/>
  <c r="AN160" i="93"/>
  <c r="CZ160" i="93" s="1"/>
  <c r="AM160" i="93"/>
  <c r="CY160" i="93" s="1"/>
  <c r="AL160" i="93"/>
  <c r="CX160" i="93" s="1"/>
  <c r="AK160" i="93"/>
  <c r="CW160" i="93" s="1"/>
  <c r="AJ160" i="93"/>
  <c r="CV160" i="93" s="1"/>
  <c r="AI160" i="93"/>
  <c r="CU160" i="93" s="1"/>
  <c r="AH160" i="93"/>
  <c r="CT160" i="93" s="1"/>
  <c r="AG160" i="93"/>
  <c r="CS160" i="93" s="1"/>
  <c r="AF160" i="93"/>
  <c r="CR160" i="93" s="1"/>
  <c r="AE160" i="93"/>
  <c r="CQ160" i="93" s="1"/>
  <c r="AD160" i="93"/>
  <c r="CP160" i="93" s="1"/>
  <c r="AC160" i="93"/>
  <c r="CO160" i="93" s="1"/>
  <c r="HF159" i="93"/>
  <c r="DD159" i="93"/>
  <c r="GV159" i="93" s="1"/>
  <c r="DC159" i="93"/>
  <c r="GU159" i="93" s="1"/>
  <c r="DB159" i="93"/>
  <c r="GT159" i="93" s="1"/>
  <c r="DA159" i="93"/>
  <c r="GS159" i="93" s="1"/>
  <c r="CN159" i="93"/>
  <c r="CM159" i="93"/>
  <c r="CL159" i="93"/>
  <c r="CK159" i="93"/>
  <c r="BX159" i="93"/>
  <c r="BW159" i="93"/>
  <c r="BV159" i="93"/>
  <c r="BU159" i="93"/>
  <c r="BH159" i="93"/>
  <c r="BG159" i="93"/>
  <c r="BF159" i="93"/>
  <c r="BE159" i="93"/>
  <c r="AN159" i="93"/>
  <c r="CZ159" i="93" s="1"/>
  <c r="AM159" i="93"/>
  <c r="CY159" i="93" s="1"/>
  <c r="AL159" i="93"/>
  <c r="CX159" i="93" s="1"/>
  <c r="AK159" i="93"/>
  <c r="CW159" i="93" s="1"/>
  <c r="AJ159" i="93"/>
  <c r="CV159" i="93" s="1"/>
  <c r="AI159" i="93"/>
  <c r="CU159" i="93" s="1"/>
  <c r="AH159" i="93"/>
  <c r="CT159" i="93" s="1"/>
  <c r="AG159" i="93"/>
  <c r="CS159" i="93" s="1"/>
  <c r="AF159" i="93"/>
  <c r="CR159" i="93" s="1"/>
  <c r="AE159" i="93"/>
  <c r="CQ159" i="93" s="1"/>
  <c r="AD159" i="93"/>
  <c r="CP159" i="93" s="1"/>
  <c r="AC159" i="93"/>
  <c r="CO159" i="93" s="1"/>
  <c r="HF158" i="93"/>
  <c r="DD158" i="93"/>
  <c r="GV158" i="93" s="1"/>
  <c r="DC158" i="93"/>
  <c r="GU158" i="93" s="1"/>
  <c r="DB158" i="93"/>
  <c r="GT158" i="93" s="1"/>
  <c r="DA158" i="93"/>
  <c r="GS158" i="93" s="1"/>
  <c r="CN158" i="93"/>
  <c r="CM158" i="93"/>
  <c r="CL158" i="93"/>
  <c r="CK158" i="93"/>
  <c r="BX158" i="93"/>
  <c r="BW158" i="93"/>
  <c r="BV158" i="93"/>
  <c r="BU158" i="93"/>
  <c r="BH158" i="93"/>
  <c r="BG158" i="93"/>
  <c r="BF158" i="93"/>
  <c r="BE158" i="93"/>
  <c r="AN158" i="93"/>
  <c r="CZ158" i="93" s="1"/>
  <c r="AM158" i="93"/>
  <c r="CY158" i="93" s="1"/>
  <c r="AL158" i="93"/>
  <c r="CX158" i="93" s="1"/>
  <c r="AK158" i="93"/>
  <c r="CW158" i="93" s="1"/>
  <c r="AJ158" i="93"/>
  <c r="CV158" i="93" s="1"/>
  <c r="AI158" i="93"/>
  <c r="CU158" i="93" s="1"/>
  <c r="AH158" i="93"/>
  <c r="CT158" i="93" s="1"/>
  <c r="AG158" i="93"/>
  <c r="CS158" i="93" s="1"/>
  <c r="AF158" i="93"/>
  <c r="CR158" i="93" s="1"/>
  <c r="AE158" i="93"/>
  <c r="CQ158" i="93" s="1"/>
  <c r="AD158" i="93"/>
  <c r="CP158" i="93" s="1"/>
  <c r="AC158" i="93"/>
  <c r="CO158" i="93" s="1"/>
  <c r="HF150" i="93"/>
  <c r="GQ150" i="93"/>
  <c r="GA150" i="93"/>
  <c r="FW150" i="93"/>
  <c r="FK150" i="93"/>
  <c r="EU150" i="93"/>
  <c r="EQ150" i="93"/>
  <c r="EE150" i="93"/>
  <c r="DO150" i="93"/>
  <c r="DK150" i="93"/>
  <c r="DD150" i="93"/>
  <c r="GV150" i="93" s="1"/>
  <c r="DC150" i="93"/>
  <c r="DB150" i="93"/>
  <c r="GT150" i="93" s="1"/>
  <c r="DA150" i="93"/>
  <c r="GS150" i="93" s="1"/>
  <c r="CY150" i="93"/>
  <c r="CU150" i="93"/>
  <c r="GM150" i="93" s="1"/>
  <c r="CQ150" i="93"/>
  <c r="CN150" i="93"/>
  <c r="CM150" i="93"/>
  <c r="CL150" i="93"/>
  <c r="CK150" i="93"/>
  <c r="CE150" i="93"/>
  <c r="CA150" i="93"/>
  <c r="BX150" i="93"/>
  <c r="BW150" i="93"/>
  <c r="BV150" i="93"/>
  <c r="BU150" i="93"/>
  <c r="BS150" i="93"/>
  <c r="BK150" i="93"/>
  <c r="BH150" i="93"/>
  <c r="BG150" i="93"/>
  <c r="BF150" i="93"/>
  <c r="BE150" i="93"/>
  <c r="BC150" i="93"/>
  <c r="AY150" i="93"/>
  <c r="AU150" i="93"/>
  <c r="AN150" i="93"/>
  <c r="CZ150" i="93" s="1"/>
  <c r="AM150" i="93"/>
  <c r="CI150" i="93" s="1"/>
  <c r="AL150" i="93"/>
  <c r="CX150" i="93" s="1"/>
  <c r="AK150" i="93"/>
  <c r="AJ150" i="93"/>
  <c r="CV150" i="93" s="1"/>
  <c r="AI150" i="93"/>
  <c r="BO150" i="93" s="1"/>
  <c r="AH150" i="93"/>
  <c r="CT150" i="93" s="1"/>
  <c r="AG150" i="93"/>
  <c r="AF150" i="93"/>
  <c r="CR150" i="93" s="1"/>
  <c r="AE150" i="93"/>
  <c r="AD150" i="93"/>
  <c r="CP150" i="93" s="1"/>
  <c r="AC150" i="93"/>
  <c r="HF149" i="93"/>
  <c r="GS149" i="93"/>
  <c r="GC149" i="93"/>
  <c r="FM149" i="93"/>
  <c r="EW149" i="93"/>
  <c r="EG149" i="93"/>
  <c r="DQ149" i="93"/>
  <c r="DD149" i="93"/>
  <c r="GV149" i="93" s="1"/>
  <c r="DC149" i="93"/>
  <c r="DB149" i="93"/>
  <c r="GT149" i="93" s="1"/>
  <c r="DA149" i="93"/>
  <c r="CU149" i="93"/>
  <c r="CO149" i="93"/>
  <c r="CN149" i="93"/>
  <c r="CM149" i="93"/>
  <c r="CL149" i="93"/>
  <c r="CK149" i="93"/>
  <c r="CI149" i="93"/>
  <c r="CA149" i="93"/>
  <c r="BX149" i="93"/>
  <c r="BW149" i="93"/>
  <c r="BV149" i="93"/>
  <c r="BU149" i="93"/>
  <c r="BQ149" i="93"/>
  <c r="BO149" i="93"/>
  <c r="BI149" i="93"/>
  <c r="BH149" i="93"/>
  <c r="BG149" i="93"/>
  <c r="BF149" i="93"/>
  <c r="BE149" i="93"/>
  <c r="AW149" i="93"/>
  <c r="AN149" i="93"/>
  <c r="AM149" i="93"/>
  <c r="CY149" i="93" s="1"/>
  <c r="GQ149" i="93" s="1"/>
  <c r="AL149" i="93"/>
  <c r="AK149" i="93"/>
  <c r="CG149" i="93" s="1"/>
  <c r="AJ149" i="93"/>
  <c r="AI149" i="93"/>
  <c r="CE149" i="93" s="1"/>
  <c r="AH149" i="93"/>
  <c r="AG149" i="93"/>
  <c r="CC149" i="93" s="1"/>
  <c r="AF149" i="93"/>
  <c r="AE149" i="93"/>
  <c r="CQ149" i="93" s="1"/>
  <c r="GI149" i="93" s="1"/>
  <c r="AD149" i="93"/>
  <c r="AC149" i="93"/>
  <c r="BY149" i="93" s="1"/>
  <c r="HF148" i="93"/>
  <c r="DD148" i="93"/>
  <c r="GV148" i="93" s="1"/>
  <c r="DC148" i="93"/>
  <c r="GU148" i="93" s="1"/>
  <c r="DB148" i="93"/>
  <c r="GT148" i="93" s="1"/>
  <c r="DA148" i="93"/>
  <c r="GS148" i="93" s="1"/>
  <c r="CV148" i="93"/>
  <c r="GN148" i="93" s="1"/>
  <c r="CN148" i="93"/>
  <c r="CM148" i="93"/>
  <c r="CL148" i="93"/>
  <c r="CK148" i="93"/>
  <c r="CJ148" i="93"/>
  <c r="CB148" i="93"/>
  <c r="BX148" i="93"/>
  <c r="BW148" i="93"/>
  <c r="BV148" i="93"/>
  <c r="BU148" i="93"/>
  <c r="BP148" i="93"/>
  <c r="BH148" i="93"/>
  <c r="BG148" i="93"/>
  <c r="BF148" i="93"/>
  <c r="BE148" i="93"/>
  <c r="BD148" i="93"/>
  <c r="AV148" i="93"/>
  <c r="AN148" i="93"/>
  <c r="CZ148" i="93" s="1"/>
  <c r="AM148" i="93"/>
  <c r="CI148" i="93" s="1"/>
  <c r="AL148" i="93"/>
  <c r="CX148" i="93" s="1"/>
  <c r="AK148" i="93"/>
  <c r="CW148" i="93" s="1"/>
  <c r="AJ148" i="93"/>
  <c r="CF148" i="93" s="1"/>
  <c r="AI148" i="93"/>
  <c r="CU148" i="93" s="1"/>
  <c r="AH148" i="93"/>
  <c r="CT148" i="93" s="1"/>
  <c r="AG148" i="93"/>
  <c r="CS148" i="93" s="1"/>
  <c r="AF148" i="93"/>
  <c r="CR148" i="93" s="1"/>
  <c r="AE148" i="93"/>
  <c r="CA148" i="93" s="1"/>
  <c r="AD148" i="93"/>
  <c r="CP148" i="93" s="1"/>
  <c r="AC148" i="93"/>
  <c r="CO148" i="93" s="1"/>
  <c r="HF147" i="93"/>
  <c r="GS147" i="93"/>
  <c r="GC147" i="93"/>
  <c r="FM147" i="93"/>
  <c r="EW147" i="93"/>
  <c r="EG147" i="93"/>
  <c r="DQ147" i="93"/>
  <c r="DD147" i="93"/>
  <c r="GV147" i="93" s="1"/>
  <c r="DC147" i="93"/>
  <c r="GU147" i="93" s="1"/>
  <c r="DB147" i="93"/>
  <c r="GT147" i="93" s="1"/>
  <c r="DA147" i="93"/>
  <c r="CW147" i="93"/>
  <c r="GO147" i="93" s="1"/>
  <c r="CS147" i="93"/>
  <c r="GK147" i="93" s="1"/>
  <c r="CQ147" i="93"/>
  <c r="GI147" i="93" s="1"/>
  <c r="CN147" i="93"/>
  <c r="CM147" i="93"/>
  <c r="CL147" i="93"/>
  <c r="CK147" i="93"/>
  <c r="CC147" i="93"/>
  <c r="BY147" i="93"/>
  <c r="BX147" i="93"/>
  <c r="BW147" i="93"/>
  <c r="BV147" i="93"/>
  <c r="BU147" i="93"/>
  <c r="BS147" i="93"/>
  <c r="BI147" i="93"/>
  <c r="BH147" i="93"/>
  <c r="BG147" i="93"/>
  <c r="BF147" i="93"/>
  <c r="BE147" i="93"/>
  <c r="BA147" i="93"/>
  <c r="AY147" i="93"/>
  <c r="AW147" i="93"/>
  <c r="AN147" i="93"/>
  <c r="CZ147" i="93" s="1"/>
  <c r="AM147" i="93"/>
  <c r="BC147" i="93" s="1"/>
  <c r="AL147" i="93"/>
  <c r="BR147" i="93" s="1"/>
  <c r="AK147" i="93"/>
  <c r="CG147" i="93" s="1"/>
  <c r="AJ147" i="93"/>
  <c r="CV147" i="93" s="1"/>
  <c r="AI147" i="93"/>
  <c r="CU147" i="93" s="1"/>
  <c r="AH147" i="93"/>
  <c r="AX147" i="93" s="1"/>
  <c r="AG147" i="93"/>
  <c r="BM147" i="93" s="1"/>
  <c r="AF147" i="93"/>
  <c r="CR147" i="93" s="1"/>
  <c r="AE147" i="93"/>
  <c r="CA147" i="93" s="1"/>
  <c r="AD147" i="93"/>
  <c r="CP147" i="93" s="1"/>
  <c r="AC147" i="93"/>
  <c r="AS147" i="93" s="1"/>
  <c r="HF138" i="93"/>
  <c r="DD138" i="93"/>
  <c r="GV138" i="93" s="1"/>
  <c r="DC138" i="93"/>
  <c r="DB138" i="93"/>
  <c r="GT138" i="93" s="1"/>
  <c r="DA138" i="93"/>
  <c r="GS138" i="93" s="1"/>
  <c r="CN138" i="93"/>
  <c r="CM138" i="93"/>
  <c r="CL138" i="93"/>
  <c r="CK138" i="93"/>
  <c r="BX138" i="93"/>
  <c r="BW138" i="93"/>
  <c r="BV138" i="93"/>
  <c r="BU138" i="93"/>
  <c r="BH138" i="93"/>
  <c r="BG138" i="93"/>
  <c r="BF138" i="93"/>
  <c r="BE138" i="93"/>
  <c r="AN138" i="93"/>
  <c r="CZ138" i="93" s="1"/>
  <c r="AM138" i="93"/>
  <c r="AL138" i="93"/>
  <c r="CX138" i="93" s="1"/>
  <c r="AK138" i="93"/>
  <c r="CW138" i="93" s="1"/>
  <c r="AJ138" i="93"/>
  <c r="CV138" i="93" s="1"/>
  <c r="AI138" i="93"/>
  <c r="AH138" i="93"/>
  <c r="CT138" i="93" s="1"/>
  <c r="AG138" i="93"/>
  <c r="CS138" i="93" s="1"/>
  <c r="AF138" i="93"/>
  <c r="CR138" i="93" s="1"/>
  <c r="AE138" i="93"/>
  <c r="AD138" i="93"/>
  <c r="CP138" i="93" s="1"/>
  <c r="AC138" i="93"/>
  <c r="CO138" i="93" s="1"/>
  <c r="HF137" i="93"/>
  <c r="DD137" i="93"/>
  <c r="GV137" i="93" s="1"/>
  <c r="DC137" i="93"/>
  <c r="GU137" i="93" s="1"/>
  <c r="DB137" i="93"/>
  <c r="GT137" i="93" s="1"/>
  <c r="DA137" i="93"/>
  <c r="GS137" i="93" s="1"/>
  <c r="CW137" i="93"/>
  <c r="CN137" i="93"/>
  <c r="CM137" i="93"/>
  <c r="CL137" i="93"/>
  <c r="CK137" i="93"/>
  <c r="CG137" i="93"/>
  <c r="CC137" i="93"/>
  <c r="BX137" i="93"/>
  <c r="BW137" i="93"/>
  <c r="BV137" i="93"/>
  <c r="BU137" i="93"/>
  <c r="BS137" i="93"/>
  <c r="BQ137" i="93"/>
  <c r="BM137" i="93"/>
  <c r="BL137" i="93"/>
  <c r="BH137" i="93"/>
  <c r="BG137" i="93"/>
  <c r="BF137" i="93"/>
  <c r="BE137" i="93"/>
  <c r="BD137" i="93"/>
  <c r="AV137" i="93"/>
  <c r="AN137" i="93"/>
  <c r="AM137" i="93"/>
  <c r="AL137" i="93"/>
  <c r="AK137" i="93"/>
  <c r="BA137" i="93" s="1"/>
  <c r="AJ137" i="93"/>
  <c r="AI137" i="93"/>
  <c r="AH137" i="93"/>
  <c r="AG137" i="93"/>
  <c r="CS137" i="93" s="1"/>
  <c r="AF137" i="93"/>
  <c r="AE137" i="93"/>
  <c r="AD137" i="93"/>
  <c r="AC137" i="93"/>
  <c r="BY137" i="93" s="1"/>
  <c r="HF136" i="93"/>
  <c r="DD136" i="93"/>
  <c r="GV136" i="93" s="1"/>
  <c r="DC136" i="93"/>
  <c r="GU136" i="93" s="1"/>
  <c r="DB136" i="93"/>
  <c r="GT136" i="93" s="1"/>
  <c r="DA136" i="93"/>
  <c r="GS136" i="93" s="1"/>
  <c r="CN136" i="93"/>
  <c r="CM136" i="93"/>
  <c r="CL136" i="93"/>
  <c r="CK136" i="93"/>
  <c r="BX136" i="93"/>
  <c r="BW136" i="93"/>
  <c r="BV136" i="93"/>
  <c r="BU136" i="93"/>
  <c r="BH136" i="93"/>
  <c r="BG136" i="93"/>
  <c r="BF136" i="93"/>
  <c r="BE136" i="93"/>
  <c r="AN136" i="93"/>
  <c r="CZ136" i="93" s="1"/>
  <c r="AM136" i="93"/>
  <c r="CY136" i="93" s="1"/>
  <c r="AL136" i="93"/>
  <c r="CX136" i="93" s="1"/>
  <c r="AK136" i="93"/>
  <c r="CW136" i="93" s="1"/>
  <c r="AJ136" i="93"/>
  <c r="CV136" i="93" s="1"/>
  <c r="AI136" i="93"/>
  <c r="CU136" i="93" s="1"/>
  <c r="AH136" i="93"/>
  <c r="CD136" i="93" s="1"/>
  <c r="AG136" i="93"/>
  <c r="CC136" i="93" s="1"/>
  <c r="AF136" i="93"/>
  <c r="CR136" i="93" s="1"/>
  <c r="AE136" i="93"/>
  <c r="CQ136" i="93" s="1"/>
  <c r="AD136" i="93"/>
  <c r="CP136" i="93" s="1"/>
  <c r="AC136" i="93"/>
  <c r="CO136" i="93" s="1"/>
  <c r="HF135" i="93"/>
  <c r="DD135" i="93"/>
  <c r="GV135" i="93" s="1"/>
  <c r="DC135" i="93"/>
  <c r="GU135" i="93" s="1"/>
  <c r="DB135" i="93"/>
  <c r="GT135" i="93" s="1"/>
  <c r="DA135" i="93"/>
  <c r="GS135" i="93" s="1"/>
  <c r="CN135" i="93"/>
  <c r="CM135" i="93"/>
  <c r="CL135" i="93"/>
  <c r="CK135" i="93"/>
  <c r="BX135" i="93"/>
  <c r="BW135" i="93"/>
  <c r="BV135" i="93"/>
  <c r="BU135" i="93"/>
  <c r="BH135" i="93"/>
  <c r="BG135" i="93"/>
  <c r="BF135" i="93"/>
  <c r="BE135" i="93"/>
  <c r="AN135" i="93"/>
  <c r="CZ135" i="93" s="1"/>
  <c r="AM135" i="93"/>
  <c r="CY135" i="93" s="1"/>
  <c r="AL135" i="93"/>
  <c r="CX135" i="93" s="1"/>
  <c r="AK135" i="93"/>
  <c r="CW135" i="93" s="1"/>
  <c r="AJ135" i="93"/>
  <c r="CV135" i="93" s="1"/>
  <c r="AI135" i="93"/>
  <c r="CU135" i="93" s="1"/>
  <c r="AH135" i="93"/>
  <c r="CT135" i="93" s="1"/>
  <c r="AG135" i="93"/>
  <c r="CS135" i="93" s="1"/>
  <c r="AF135" i="93"/>
  <c r="CR135" i="93" s="1"/>
  <c r="AE135" i="93"/>
  <c r="CQ135" i="93" s="1"/>
  <c r="AD135" i="93"/>
  <c r="CP135" i="93" s="1"/>
  <c r="AC135" i="93"/>
  <c r="CO135" i="93" s="1"/>
  <c r="HF128" i="93"/>
  <c r="DD128" i="93"/>
  <c r="GV128" i="93" s="1"/>
  <c r="DC128" i="93"/>
  <c r="GU128" i="93" s="1"/>
  <c r="DB128" i="93"/>
  <c r="GT128" i="93" s="1"/>
  <c r="DA128" i="93"/>
  <c r="GS128" i="93" s="1"/>
  <c r="CQ128" i="93"/>
  <c r="CN128" i="93"/>
  <c r="CM128" i="93"/>
  <c r="CL128" i="93"/>
  <c r="CK128" i="93"/>
  <c r="BX128" i="93"/>
  <c r="BW128" i="93"/>
  <c r="BV128" i="93"/>
  <c r="BU128" i="93"/>
  <c r="BS128" i="93"/>
  <c r="BH128" i="93"/>
  <c r="BG128" i="93"/>
  <c r="BF128" i="93"/>
  <c r="BE128" i="93"/>
  <c r="AY128" i="93"/>
  <c r="AN128" i="93"/>
  <c r="CZ128" i="93" s="1"/>
  <c r="AM128" i="93"/>
  <c r="CI128" i="93" s="1"/>
  <c r="AL128" i="93"/>
  <c r="CX128" i="93" s="1"/>
  <c r="AK128" i="93"/>
  <c r="CW128" i="93" s="1"/>
  <c r="AJ128" i="93"/>
  <c r="CV128" i="93" s="1"/>
  <c r="AI128" i="93"/>
  <c r="BO128" i="93" s="1"/>
  <c r="AH128" i="93"/>
  <c r="CT128" i="93" s="1"/>
  <c r="AG128" i="93"/>
  <c r="CS128" i="93" s="1"/>
  <c r="AF128" i="93"/>
  <c r="CR128" i="93" s="1"/>
  <c r="AE128" i="93"/>
  <c r="AU128" i="93" s="1"/>
  <c r="AD128" i="93"/>
  <c r="CP128" i="93" s="1"/>
  <c r="AC128" i="93"/>
  <c r="CO128" i="93" s="1"/>
  <c r="HF127" i="93"/>
  <c r="GS127" i="93"/>
  <c r="EW127" i="93"/>
  <c r="EG127" i="93"/>
  <c r="DD127" i="93"/>
  <c r="GV127" i="93" s="1"/>
  <c r="DC127" i="93"/>
  <c r="DB127" i="93"/>
  <c r="GT127" i="93" s="1"/>
  <c r="DA127" i="93"/>
  <c r="GC127" i="93" s="1"/>
  <c r="CU127" i="93"/>
  <c r="CS127" i="93"/>
  <c r="CN127" i="93"/>
  <c r="CM127" i="93"/>
  <c r="CL127" i="93"/>
  <c r="CK127" i="93"/>
  <c r="CG127" i="93"/>
  <c r="CA127" i="93"/>
  <c r="BY127" i="93"/>
  <c r="BX127" i="93"/>
  <c r="BW127" i="93"/>
  <c r="BV127" i="93"/>
  <c r="BU127" i="93"/>
  <c r="BM127" i="93"/>
  <c r="BH127" i="93"/>
  <c r="BG127" i="93"/>
  <c r="BF127" i="93"/>
  <c r="BE127" i="93"/>
  <c r="BD127" i="93"/>
  <c r="BC127" i="93"/>
  <c r="AV127" i="93"/>
  <c r="AU127" i="93"/>
  <c r="AN127" i="93"/>
  <c r="AM127" i="93"/>
  <c r="AL127" i="93"/>
  <c r="AK127" i="93"/>
  <c r="CW127" i="93" s="1"/>
  <c r="AJ127" i="93"/>
  <c r="AI127" i="93"/>
  <c r="CE127" i="93" s="1"/>
  <c r="AH127" i="93"/>
  <c r="AG127" i="93"/>
  <c r="CC127" i="93" s="1"/>
  <c r="AF127" i="93"/>
  <c r="AE127" i="93"/>
  <c r="AD127" i="93"/>
  <c r="AC127" i="93"/>
  <c r="CO127" i="93" s="1"/>
  <c r="HF126" i="93"/>
  <c r="GT126" i="93"/>
  <c r="GD126" i="93"/>
  <c r="FN126" i="93"/>
  <c r="EX126" i="93"/>
  <c r="EH126" i="93"/>
  <c r="DR126" i="93"/>
  <c r="DD126" i="93"/>
  <c r="GV126" i="93" s="1"/>
  <c r="DC126" i="93"/>
  <c r="GU126" i="93" s="1"/>
  <c r="DB126" i="93"/>
  <c r="DA126" i="93"/>
  <c r="GS126" i="93" s="1"/>
  <c r="CX126" i="93"/>
  <c r="GP126" i="93" s="1"/>
  <c r="CP126" i="93"/>
  <c r="GH126" i="93" s="1"/>
  <c r="CN126" i="93"/>
  <c r="CM126" i="93"/>
  <c r="CL126" i="93"/>
  <c r="CK126" i="93"/>
  <c r="CD126" i="93"/>
  <c r="BX126" i="93"/>
  <c r="BW126" i="93"/>
  <c r="BV126" i="93"/>
  <c r="BU126" i="93"/>
  <c r="BR126" i="93"/>
  <c r="BO126" i="93"/>
  <c r="BH126" i="93"/>
  <c r="BG126" i="93"/>
  <c r="BF126" i="93"/>
  <c r="BE126" i="93"/>
  <c r="AN126" i="93"/>
  <c r="CZ126" i="93" s="1"/>
  <c r="AM126" i="93"/>
  <c r="CY126" i="93" s="1"/>
  <c r="AL126" i="93"/>
  <c r="BB126" i="93" s="1"/>
  <c r="AK126" i="93"/>
  <c r="CW126" i="93" s="1"/>
  <c r="AJ126" i="93"/>
  <c r="CV126" i="93" s="1"/>
  <c r="AI126" i="93"/>
  <c r="CU126" i="93" s="1"/>
  <c r="AH126" i="93"/>
  <c r="AX126" i="93" s="1"/>
  <c r="AG126" i="93"/>
  <c r="CC126" i="93" s="1"/>
  <c r="AF126" i="93"/>
  <c r="CR126" i="93" s="1"/>
  <c r="AE126" i="93"/>
  <c r="CQ126" i="93" s="1"/>
  <c r="AD126" i="93"/>
  <c r="BJ126" i="93" s="1"/>
  <c r="AC126" i="93"/>
  <c r="CO126" i="93" s="1"/>
  <c r="HF121" i="93"/>
  <c r="DD121" i="93"/>
  <c r="GV121" i="93" s="1"/>
  <c r="DC121" i="93"/>
  <c r="DB121" i="93"/>
  <c r="GT121" i="93" s="1"/>
  <c r="DA121" i="93"/>
  <c r="GS121" i="93" s="1"/>
  <c r="CN121" i="93"/>
  <c r="CM121" i="93"/>
  <c r="CL121" i="93"/>
  <c r="CK121" i="93"/>
  <c r="BX121" i="93"/>
  <c r="BW121" i="93"/>
  <c r="BV121" i="93"/>
  <c r="BU121" i="93"/>
  <c r="BH121" i="93"/>
  <c r="BG121" i="93"/>
  <c r="BF121" i="93"/>
  <c r="BE121" i="93"/>
  <c r="AN121" i="93"/>
  <c r="CZ121" i="93" s="1"/>
  <c r="AM121" i="93"/>
  <c r="AL121" i="93"/>
  <c r="CX121" i="93" s="1"/>
  <c r="AK121" i="93"/>
  <c r="CW121" i="93" s="1"/>
  <c r="AJ121" i="93"/>
  <c r="CV121" i="93" s="1"/>
  <c r="AI121" i="93"/>
  <c r="AH121" i="93"/>
  <c r="CT121" i="93" s="1"/>
  <c r="AG121" i="93"/>
  <c r="CS121" i="93" s="1"/>
  <c r="AF121" i="93"/>
  <c r="CR121" i="93" s="1"/>
  <c r="AE121" i="93"/>
  <c r="AD121" i="93"/>
  <c r="CP121" i="93" s="1"/>
  <c r="AC121" i="93"/>
  <c r="CO121" i="93" s="1"/>
  <c r="HF120" i="93"/>
  <c r="FQ120" i="93"/>
  <c r="EK120" i="93"/>
  <c r="DE120" i="93"/>
  <c r="DD120" i="93"/>
  <c r="GV120" i="93" s="1"/>
  <c r="DC120" i="93"/>
  <c r="GU120" i="93" s="1"/>
  <c r="DB120" i="93"/>
  <c r="GT120" i="93" s="1"/>
  <c r="DA120" i="93"/>
  <c r="CW120" i="93"/>
  <c r="CN120" i="93"/>
  <c r="CM120" i="93"/>
  <c r="CL120" i="93"/>
  <c r="CK120" i="93"/>
  <c r="CG120" i="93"/>
  <c r="CA120" i="93"/>
  <c r="BY120" i="93"/>
  <c r="BX120" i="93"/>
  <c r="BW120" i="93"/>
  <c r="BV120" i="93"/>
  <c r="BU120" i="93"/>
  <c r="BM120" i="93"/>
  <c r="BH120" i="93"/>
  <c r="BG120" i="93"/>
  <c r="BF120" i="93"/>
  <c r="BE120" i="93"/>
  <c r="BD120" i="93"/>
  <c r="AY120" i="93"/>
  <c r="AV120" i="93"/>
  <c r="AN120" i="93"/>
  <c r="AM120" i="93"/>
  <c r="AL120" i="93"/>
  <c r="AK120" i="93"/>
  <c r="BQ120" i="93" s="1"/>
  <c r="AJ120" i="93"/>
  <c r="AI120" i="93"/>
  <c r="AH120" i="93"/>
  <c r="AG120" i="93"/>
  <c r="CS120" i="93" s="1"/>
  <c r="AF120" i="93"/>
  <c r="AE120" i="93"/>
  <c r="AD120" i="93"/>
  <c r="AC120" i="93"/>
  <c r="CO120" i="93" s="1"/>
  <c r="GG120" i="93" s="1"/>
  <c r="HF119" i="93"/>
  <c r="FZ119" i="93"/>
  <c r="FF119" i="93"/>
  <c r="ET119" i="93"/>
  <c r="DZ119" i="93"/>
  <c r="DN119" i="93"/>
  <c r="DD119" i="93"/>
  <c r="GV119" i="93" s="1"/>
  <c r="DC119" i="93"/>
  <c r="GU119" i="93" s="1"/>
  <c r="DB119" i="93"/>
  <c r="GT119" i="93" s="1"/>
  <c r="DA119" i="93"/>
  <c r="CT119" i="93"/>
  <c r="GL119" i="93" s="1"/>
  <c r="CS119" i="93"/>
  <c r="CP119" i="93"/>
  <c r="CN119" i="93"/>
  <c r="CM119" i="93"/>
  <c r="CL119" i="93"/>
  <c r="CK119" i="93"/>
  <c r="CD119" i="93"/>
  <c r="BZ119" i="93"/>
  <c r="BX119" i="93"/>
  <c r="BW119" i="93"/>
  <c r="BV119" i="93"/>
  <c r="BU119" i="93"/>
  <c r="BR119" i="93"/>
  <c r="BN119" i="93"/>
  <c r="BM119" i="93"/>
  <c r="BH119" i="93"/>
  <c r="BG119" i="93"/>
  <c r="BF119" i="93"/>
  <c r="BE119" i="93"/>
  <c r="BB119" i="93"/>
  <c r="BA119" i="93"/>
  <c r="AX119" i="93"/>
  <c r="AN119" i="93"/>
  <c r="CZ119" i="93" s="1"/>
  <c r="AM119" i="93"/>
  <c r="CY119" i="93" s="1"/>
  <c r="AL119" i="93"/>
  <c r="CX119" i="93" s="1"/>
  <c r="AK119" i="93"/>
  <c r="AJ119" i="93"/>
  <c r="CV119" i="93" s="1"/>
  <c r="AI119" i="93"/>
  <c r="CU119" i="93" s="1"/>
  <c r="AH119" i="93"/>
  <c r="AG119" i="93"/>
  <c r="AF119" i="93"/>
  <c r="CR119" i="93" s="1"/>
  <c r="AE119" i="93"/>
  <c r="CQ119" i="93" s="1"/>
  <c r="AD119" i="93"/>
  <c r="BJ119" i="93" s="1"/>
  <c r="AC119" i="93"/>
  <c r="HF118" i="93"/>
  <c r="GV118" i="93"/>
  <c r="GR118" i="93"/>
  <c r="GJ118" i="93"/>
  <c r="GC118" i="93"/>
  <c r="FW118" i="93"/>
  <c r="FM118" i="93"/>
  <c r="FG118" i="93"/>
  <c r="EW118" i="93"/>
  <c r="EG118" i="93"/>
  <c r="EA118" i="93"/>
  <c r="DQ118" i="93"/>
  <c r="DK118" i="93"/>
  <c r="DD118" i="93"/>
  <c r="GF118" i="93" s="1"/>
  <c r="DC118" i="93"/>
  <c r="GU118" i="93" s="1"/>
  <c r="DB118" i="93"/>
  <c r="DA118" i="93"/>
  <c r="GS118" i="93" s="1"/>
  <c r="CW118" i="93"/>
  <c r="CS118" i="93"/>
  <c r="GK118" i="93" s="1"/>
  <c r="CQ118" i="93"/>
  <c r="CO118" i="93"/>
  <c r="GG118" i="93" s="1"/>
  <c r="CN118" i="93"/>
  <c r="CM118" i="93"/>
  <c r="CL118" i="93"/>
  <c r="CK118" i="93"/>
  <c r="CC118" i="93"/>
  <c r="BY118" i="93"/>
  <c r="BX118" i="93"/>
  <c r="BW118" i="93"/>
  <c r="BV118" i="93"/>
  <c r="BU118" i="93"/>
  <c r="BS118" i="93"/>
  <c r="BQ118" i="93"/>
  <c r="BI118" i="93"/>
  <c r="BH118" i="93"/>
  <c r="BG118" i="93"/>
  <c r="BF118" i="93"/>
  <c r="BE118" i="93"/>
  <c r="BA118" i="93"/>
  <c r="AY118" i="93"/>
  <c r="AW118" i="93"/>
  <c r="AT118" i="93"/>
  <c r="AN118" i="93"/>
  <c r="CZ118" i="93" s="1"/>
  <c r="AM118" i="93"/>
  <c r="BC118" i="93" s="1"/>
  <c r="AL118" i="93"/>
  <c r="AK118" i="93"/>
  <c r="CG118" i="93" s="1"/>
  <c r="AJ118" i="93"/>
  <c r="CV118" i="93" s="1"/>
  <c r="AI118" i="93"/>
  <c r="CU118" i="93" s="1"/>
  <c r="GM118" i="93" s="1"/>
  <c r="AH118" i="93"/>
  <c r="AG118" i="93"/>
  <c r="BM118" i="93" s="1"/>
  <c r="AF118" i="93"/>
  <c r="CR118" i="93" s="1"/>
  <c r="AE118" i="93"/>
  <c r="CA118" i="93" s="1"/>
  <c r="AD118" i="93"/>
  <c r="AC118" i="93"/>
  <c r="AS118" i="93" s="1"/>
  <c r="HF117" i="93"/>
  <c r="GU117" i="93"/>
  <c r="GE117" i="93"/>
  <c r="FO117" i="93"/>
  <c r="EY117" i="93"/>
  <c r="EI117" i="93"/>
  <c r="DS117" i="93"/>
  <c r="DD117" i="93"/>
  <c r="DC117" i="93"/>
  <c r="DB117" i="93"/>
  <c r="GT117" i="93" s="1"/>
  <c r="DA117" i="93"/>
  <c r="GS117" i="93" s="1"/>
  <c r="CV117" i="93"/>
  <c r="CU117" i="93"/>
  <c r="GM117" i="93" s="1"/>
  <c r="CN117" i="93"/>
  <c r="CM117" i="93"/>
  <c r="CL117" i="93"/>
  <c r="CK117" i="93"/>
  <c r="CJ117" i="93"/>
  <c r="CI117" i="93"/>
  <c r="CB117" i="93"/>
  <c r="CA117" i="93"/>
  <c r="BX117" i="93"/>
  <c r="BW117" i="93"/>
  <c r="BV117" i="93"/>
  <c r="BU117" i="93"/>
  <c r="BP117" i="93"/>
  <c r="BO117" i="93"/>
  <c r="BH117" i="93"/>
  <c r="BG117" i="93"/>
  <c r="BF117" i="93"/>
  <c r="BE117" i="93"/>
  <c r="BD117" i="93"/>
  <c r="BC117" i="93"/>
  <c r="AV117" i="93"/>
  <c r="AU117" i="93"/>
  <c r="AN117" i="93"/>
  <c r="CZ117" i="93" s="1"/>
  <c r="AM117" i="93"/>
  <c r="CY117" i="93" s="1"/>
  <c r="AL117" i="93"/>
  <c r="CX117" i="93" s="1"/>
  <c r="AK117" i="93"/>
  <c r="CW117" i="93" s="1"/>
  <c r="AJ117" i="93"/>
  <c r="CF117" i="93" s="1"/>
  <c r="AI117" i="93"/>
  <c r="CE117" i="93" s="1"/>
  <c r="AH117" i="93"/>
  <c r="CT117" i="93" s="1"/>
  <c r="AG117" i="93"/>
  <c r="CS117" i="93" s="1"/>
  <c r="AF117" i="93"/>
  <c r="CR117" i="93" s="1"/>
  <c r="AE117" i="93"/>
  <c r="CQ117" i="93" s="1"/>
  <c r="AD117" i="93"/>
  <c r="CP117" i="93" s="1"/>
  <c r="AC117" i="93"/>
  <c r="CO117" i="93" s="1"/>
  <c r="HF116" i="93"/>
  <c r="GT116" i="93"/>
  <c r="GD116" i="93"/>
  <c r="FN116" i="93"/>
  <c r="EX116" i="93"/>
  <c r="EH116" i="93"/>
  <c r="DR116" i="93"/>
  <c r="DD116" i="93"/>
  <c r="GV116" i="93" s="1"/>
  <c r="DC116" i="93"/>
  <c r="GU116" i="93" s="1"/>
  <c r="DB116" i="93"/>
  <c r="DA116" i="93"/>
  <c r="GS116" i="93" s="1"/>
  <c r="CX116" i="93"/>
  <c r="GP116" i="93" s="1"/>
  <c r="CP116" i="93"/>
  <c r="GH116" i="93" s="1"/>
  <c r="CN116" i="93"/>
  <c r="CM116" i="93"/>
  <c r="CL116" i="93"/>
  <c r="CK116" i="93"/>
  <c r="CD116" i="93"/>
  <c r="BX116" i="93"/>
  <c r="BW116" i="93"/>
  <c r="BV116" i="93"/>
  <c r="BU116" i="93"/>
  <c r="BR116" i="93"/>
  <c r="BJ116" i="93"/>
  <c r="BH116" i="93"/>
  <c r="BG116" i="93"/>
  <c r="BF116" i="93"/>
  <c r="BE116" i="93"/>
  <c r="AX116" i="93"/>
  <c r="AN116" i="93"/>
  <c r="CZ116" i="93" s="1"/>
  <c r="AM116" i="93"/>
  <c r="CY116" i="93" s="1"/>
  <c r="AL116" i="93"/>
  <c r="CH116" i="93" s="1"/>
  <c r="AK116" i="93"/>
  <c r="CW116" i="93" s="1"/>
  <c r="AJ116" i="93"/>
  <c r="CV116" i="93" s="1"/>
  <c r="AI116" i="93"/>
  <c r="CU116" i="93" s="1"/>
  <c r="AH116" i="93"/>
  <c r="CT116" i="93" s="1"/>
  <c r="AG116" i="93"/>
  <c r="CC116" i="93" s="1"/>
  <c r="AF116" i="93"/>
  <c r="CR116" i="93" s="1"/>
  <c r="AE116" i="93"/>
  <c r="CQ116" i="93" s="1"/>
  <c r="AD116" i="93"/>
  <c r="BZ116" i="93" s="1"/>
  <c r="AC116" i="93"/>
  <c r="CO116" i="93" s="1"/>
  <c r="HF98" i="93"/>
  <c r="GR98" i="93"/>
  <c r="GQ98" i="93"/>
  <c r="FL98" i="93"/>
  <c r="FK98" i="93"/>
  <c r="FC98" i="93"/>
  <c r="EN98" i="93"/>
  <c r="EF98" i="93"/>
  <c r="EE98" i="93"/>
  <c r="DD98" i="93"/>
  <c r="GV98" i="93" s="1"/>
  <c r="DC98" i="93"/>
  <c r="DB98" i="93"/>
  <c r="GT98" i="93" s="1"/>
  <c r="DA98" i="93"/>
  <c r="GS98" i="93" s="1"/>
  <c r="CY98" i="93"/>
  <c r="GA98" i="93" s="1"/>
  <c r="CV98" i="93"/>
  <c r="CU98" i="93"/>
  <c r="CN98" i="93"/>
  <c r="CM98" i="93"/>
  <c r="CL98" i="93"/>
  <c r="CK98" i="93"/>
  <c r="CJ98" i="93"/>
  <c r="CI98" i="93"/>
  <c r="CE98" i="93"/>
  <c r="CB98" i="93"/>
  <c r="CA98" i="93"/>
  <c r="BX98" i="93"/>
  <c r="BW98" i="93"/>
  <c r="BV98" i="93"/>
  <c r="BU98" i="93"/>
  <c r="BS98" i="93"/>
  <c r="BP98" i="93"/>
  <c r="BK98" i="93"/>
  <c r="BH98" i="93"/>
  <c r="BG98" i="93"/>
  <c r="BF98" i="93"/>
  <c r="BE98" i="93"/>
  <c r="BD98" i="93"/>
  <c r="BC98" i="93"/>
  <c r="AV98" i="93"/>
  <c r="AU98" i="93"/>
  <c r="AN98" i="93"/>
  <c r="CZ98" i="93" s="1"/>
  <c r="AM98" i="93"/>
  <c r="AL98" i="93"/>
  <c r="CX98" i="93" s="1"/>
  <c r="AK98" i="93"/>
  <c r="CW98" i="93" s="1"/>
  <c r="AJ98" i="93"/>
  <c r="CF98" i="93" s="1"/>
  <c r="AI98" i="93"/>
  <c r="BO98" i="93" s="1"/>
  <c r="AH98" i="93"/>
  <c r="CT98" i="93" s="1"/>
  <c r="AG98" i="93"/>
  <c r="CS98" i="93" s="1"/>
  <c r="AF98" i="93"/>
  <c r="CR98" i="93" s="1"/>
  <c r="AE98" i="93"/>
  <c r="CQ98" i="93" s="1"/>
  <c r="AD98" i="93"/>
  <c r="CP98" i="93" s="1"/>
  <c r="AC98" i="93"/>
  <c r="CO98" i="93" s="1"/>
  <c r="HF97" i="93"/>
  <c r="GP97" i="93"/>
  <c r="GH97" i="93"/>
  <c r="FR97" i="93"/>
  <c r="FJ97" i="93"/>
  <c r="FB97" i="93"/>
  <c r="EL97" i="93"/>
  <c r="ED97" i="93"/>
  <c r="DV97" i="93"/>
  <c r="DJ97" i="93"/>
  <c r="DF97" i="93"/>
  <c r="DD97" i="93"/>
  <c r="GV97" i="93" s="1"/>
  <c r="DC97" i="93"/>
  <c r="GU97" i="93" s="1"/>
  <c r="DB97" i="93"/>
  <c r="DA97" i="93"/>
  <c r="CX97" i="93"/>
  <c r="FZ97" i="93" s="1"/>
  <c r="CT97" i="93"/>
  <c r="CS97" i="93"/>
  <c r="CP97" i="93"/>
  <c r="CN97" i="93"/>
  <c r="CM97" i="93"/>
  <c r="CL97" i="93"/>
  <c r="CK97" i="93"/>
  <c r="CH97" i="93"/>
  <c r="CG97" i="93"/>
  <c r="CD97" i="93"/>
  <c r="BZ97" i="93"/>
  <c r="BX97" i="93"/>
  <c r="BW97" i="93"/>
  <c r="BV97" i="93"/>
  <c r="BU97" i="93"/>
  <c r="BR97" i="93"/>
  <c r="BN97" i="93"/>
  <c r="BI97" i="93"/>
  <c r="BH97" i="93"/>
  <c r="BG97" i="93"/>
  <c r="BF97" i="93"/>
  <c r="BE97" i="93"/>
  <c r="BD97" i="93"/>
  <c r="AZ97" i="93"/>
  <c r="AY97" i="93"/>
  <c r="AV97" i="93"/>
  <c r="AU97" i="93"/>
  <c r="AN97" i="93"/>
  <c r="AM97" i="93"/>
  <c r="AL97" i="93"/>
  <c r="BB97" i="93" s="1"/>
  <c r="AK97" i="93"/>
  <c r="AJ97" i="93"/>
  <c r="AI97" i="93"/>
  <c r="AH97" i="93"/>
  <c r="AX97" i="93" s="1"/>
  <c r="AG97" i="93"/>
  <c r="AF97" i="93"/>
  <c r="AE97" i="93"/>
  <c r="AD97" i="93"/>
  <c r="BJ97" i="93" s="1"/>
  <c r="AC97" i="93"/>
  <c r="HF96" i="93"/>
  <c r="GU96" i="93"/>
  <c r="GQ96" i="93"/>
  <c r="GL96" i="93"/>
  <c r="GE96" i="93"/>
  <c r="GA96" i="93"/>
  <c r="FO96" i="93"/>
  <c r="FK96" i="93"/>
  <c r="FF96" i="93"/>
  <c r="EY96" i="93"/>
  <c r="EU96" i="93"/>
  <c r="EI96" i="93"/>
  <c r="EE96" i="93"/>
  <c r="DZ96" i="93"/>
  <c r="DS96" i="93"/>
  <c r="DO96" i="93"/>
  <c r="DD96" i="93"/>
  <c r="GV96" i="93" s="1"/>
  <c r="DC96" i="93"/>
  <c r="DB96" i="93"/>
  <c r="GT96" i="93" s="1"/>
  <c r="DA96" i="93"/>
  <c r="CY96" i="93"/>
  <c r="CU96" i="93"/>
  <c r="CT96" i="93"/>
  <c r="FV96" i="93" s="1"/>
  <c r="CQ96" i="93"/>
  <c r="GI96" i="93" s="1"/>
  <c r="CN96" i="93"/>
  <c r="CM96" i="93"/>
  <c r="CL96" i="93"/>
  <c r="CK96" i="93"/>
  <c r="CE96" i="93"/>
  <c r="CA96" i="93"/>
  <c r="BX96" i="93"/>
  <c r="BW96" i="93"/>
  <c r="BV96" i="93"/>
  <c r="BU96" i="93"/>
  <c r="BS96" i="93"/>
  <c r="BR96" i="93"/>
  <c r="BI96" i="93"/>
  <c r="BH96" i="93"/>
  <c r="BG96" i="93"/>
  <c r="BF96" i="93"/>
  <c r="BE96" i="93"/>
  <c r="AW96" i="93"/>
  <c r="AN96" i="93"/>
  <c r="AM96" i="93"/>
  <c r="CI96" i="93" s="1"/>
  <c r="AL96" i="93"/>
  <c r="AK96" i="93"/>
  <c r="CW96" i="93" s="1"/>
  <c r="AJ96" i="93"/>
  <c r="AI96" i="93"/>
  <c r="BO96" i="93" s="1"/>
  <c r="AH96" i="93"/>
  <c r="AG96" i="93"/>
  <c r="AF96" i="93"/>
  <c r="AE96" i="93"/>
  <c r="BK96" i="93" s="1"/>
  <c r="AD96" i="93"/>
  <c r="BJ96" i="93" s="1"/>
  <c r="AC96" i="93"/>
  <c r="BY96" i="93" s="1"/>
  <c r="HF95" i="93"/>
  <c r="DD95" i="93"/>
  <c r="GV95" i="93" s="1"/>
  <c r="DC95" i="93"/>
  <c r="GU95" i="93" s="1"/>
  <c r="DB95" i="93"/>
  <c r="GT95" i="93" s="1"/>
  <c r="DA95" i="93"/>
  <c r="GS95" i="93" s="1"/>
  <c r="CV95" i="93"/>
  <c r="GN95" i="93" s="1"/>
  <c r="CR95" i="93"/>
  <c r="GJ95" i="93" s="1"/>
  <c r="CQ95" i="93"/>
  <c r="GI95" i="93" s="1"/>
  <c r="CN95" i="93"/>
  <c r="CM95" i="93"/>
  <c r="CL95" i="93"/>
  <c r="CK95" i="93"/>
  <c r="CJ95" i="93"/>
  <c r="CI95" i="93"/>
  <c r="CH95" i="93"/>
  <c r="CB95" i="93"/>
  <c r="BX95" i="93"/>
  <c r="BW95" i="93"/>
  <c r="BV95" i="93"/>
  <c r="BU95" i="93"/>
  <c r="BT95" i="93"/>
  <c r="BS95" i="93"/>
  <c r="BP95" i="93"/>
  <c r="BO95" i="93"/>
  <c r="BN95" i="93"/>
  <c r="BH95" i="93"/>
  <c r="BG95" i="93"/>
  <c r="BF95" i="93"/>
  <c r="BE95" i="93"/>
  <c r="BD95" i="93"/>
  <c r="AZ95" i="93"/>
  <c r="AY95" i="93"/>
  <c r="AV95" i="93"/>
  <c r="AU95" i="93"/>
  <c r="AT95" i="93"/>
  <c r="AN95" i="93"/>
  <c r="CZ95" i="93" s="1"/>
  <c r="AM95" i="93"/>
  <c r="BC95" i="93" s="1"/>
  <c r="AL95" i="93"/>
  <c r="BR95" i="93" s="1"/>
  <c r="AK95" i="93"/>
  <c r="CW95" i="93" s="1"/>
  <c r="AJ95" i="93"/>
  <c r="CF95" i="93" s="1"/>
  <c r="AI95" i="93"/>
  <c r="CU95" i="93" s="1"/>
  <c r="AH95" i="93"/>
  <c r="AX95" i="93" s="1"/>
  <c r="AG95" i="93"/>
  <c r="CS95" i="93" s="1"/>
  <c r="AF95" i="93"/>
  <c r="BL95" i="93" s="1"/>
  <c r="AE95" i="93"/>
  <c r="CA95" i="93" s="1"/>
  <c r="AD95" i="93"/>
  <c r="CP95" i="93" s="1"/>
  <c r="AC95" i="93"/>
  <c r="CO95" i="93" s="1"/>
  <c r="HF86" i="93"/>
  <c r="GR86" i="93"/>
  <c r="GN86" i="93"/>
  <c r="GC86" i="93"/>
  <c r="GB86" i="93"/>
  <c r="FL86" i="93"/>
  <c r="FH86" i="93"/>
  <c r="EW86" i="93"/>
  <c r="EV86" i="93"/>
  <c r="EF86" i="93"/>
  <c r="EA86" i="93"/>
  <c r="DK86" i="93"/>
  <c r="DD86" i="93"/>
  <c r="GV86" i="93" s="1"/>
  <c r="DC86" i="93"/>
  <c r="GU86" i="93" s="1"/>
  <c r="DB86" i="93"/>
  <c r="GT86" i="93" s="1"/>
  <c r="DA86" i="93"/>
  <c r="CV86" i="93"/>
  <c r="CR86" i="93"/>
  <c r="CQ86" i="93"/>
  <c r="CN86" i="93"/>
  <c r="CM86" i="93"/>
  <c r="CL86" i="93"/>
  <c r="CK86" i="93"/>
  <c r="CI86" i="93"/>
  <c r="CC86" i="93"/>
  <c r="CB86" i="93"/>
  <c r="BX86" i="93"/>
  <c r="BW86" i="93"/>
  <c r="BV86" i="93"/>
  <c r="BU86" i="93"/>
  <c r="BT86" i="93"/>
  <c r="BS86" i="93"/>
  <c r="BO86" i="93"/>
  <c r="BM86" i="93"/>
  <c r="BH86" i="93"/>
  <c r="BG86" i="93"/>
  <c r="BF86" i="93"/>
  <c r="BE86" i="93"/>
  <c r="BD86" i="93"/>
  <c r="AZ86" i="93"/>
  <c r="AY86" i="93"/>
  <c r="AU86" i="93"/>
  <c r="AN86" i="93"/>
  <c r="CZ86" i="93" s="1"/>
  <c r="DP86" i="93" s="1"/>
  <c r="AM86" i="93"/>
  <c r="BC86" i="93" s="1"/>
  <c r="AL86" i="93"/>
  <c r="CX86" i="93" s="1"/>
  <c r="AK86" i="93"/>
  <c r="CG86" i="93" s="1"/>
  <c r="AJ86" i="93"/>
  <c r="CF86" i="93" s="1"/>
  <c r="AI86" i="93"/>
  <c r="CU86" i="93" s="1"/>
  <c r="AH86" i="93"/>
  <c r="CT86" i="93" s="1"/>
  <c r="AG86" i="93"/>
  <c r="AF86" i="93"/>
  <c r="BL86" i="93" s="1"/>
  <c r="AE86" i="93"/>
  <c r="CA86" i="93" s="1"/>
  <c r="AD86" i="93"/>
  <c r="CP86" i="93" s="1"/>
  <c r="AC86" i="93"/>
  <c r="HF85" i="93"/>
  <c r="GU85" i="93"/>
  <c r="GP85" i="93"/>
  <c r="GG85" i="93"/>
  <c r="GE85" i="93"/>
  <c r="FQ85" i="93"/>
  <c r="FO85" i="93"/>
  <c r="FF85" i="93"/>
  <c r="FA85" i="93"/>
  <c r="EY85" i="93"/>
  <c r="EP85" i="93"/>
  <c r="EO85" i="93"/>
  <c r="EK85" i="93"/>
  <c r="EI85" i="93"/>
  <c r="ED85" i="93"/>
  <c r="DU85" i="93"/>
  <c r="DS85" i="93"/>
  <c r="DE85" i="93"/>
  <c r="DD85" i="93"/>
  <c r="GV85" i="93" s="1"/>
  <c r="DC85" i="93"/>
  <c r="DB85" i="93"/>
  <c r="GT85" i="93" s="1"/>
  <c r="DA85" i="93"/>
  <c r="CU85" i="93"/>
  <c r="CT85" i="93"/>
  <c r="GL85" i="93" s="1"/>
  <c r="CP85" i="93"/>
  <c r="CO85" i="93"/>
  <c r="CN85" i="93"/>
  <c r="CM85" i="93"/>
  <c r="CL85" i="93"/>
  <c r="CK85" i="93"/>
  <c r="CG85" i="93"/>
  <c r="CE85" i="93"/>
  <c r="CA85" i="93"/>
  <c r="BZ85" i="93"/>
  <c r="BX85" i="93"/>
  <c r="BW85" i="93"/>
  <c r="BV85" i="93"/>
  <c r="BU85" i="93"/>
  <c r="BR85" i="93"/>
  <c r="BQ85" i="93"/>
  <c r="BM85" i="93"/>
  <c r="BH85" i="93"/>
  <c r="BG85" i="93"/>
  <c r="BF85" i="93"/>
  <c r="BE85" i="93"/>
  <c r="BD85" i="93"/>
  <c r="BC85" i="93"/>
  <c r="AU85" i="93"/>
  <c r="AN85" i="93"/>
  <c r="AM85" i="93"/>
  <c r="AL85" i="93"/>
  <c r="CX85" i="93" s="1"/>
  <c r="AK85" i="93"/>
  <c r="CW85" i="93" s="1"/>
  <c r="AJ85" i="93"/>
  <c r="AI85" i="93"/>
  <c r="BO85" i="93" s="1"/>
  <c r="AH85" i="93"/>
  <c r="CD85" i="93" s="1"/>
  <c r="AG85" i="93"/>
  <c r="CS85" i="93" s="1"/>
  <c r="AF85" i="93"/>
  <c r="AE85" i="93"/>
  <c r="CQ85" i="93" s="1"/>
  <c r="AD85" i="93"/>
  <c r="BJ85" i="93" s="1"/>
  <c r="AC85" i="93"/>
  <c r="BY85" i="93" s="1"/>
  <c r="HF84" i="93"/>
  <c r="FM84" i="93"/>
  <c r="FK84" i="93"/>
  <c r="FB84" i="93"/>
  <c r="EY84" i="93"/>
  <c r="EW84" i="93"/>
  <c r="EU84" i="93"/>
  <c r="EI84" i="93"/>
  <c r="EE84" i="93"/>
  <c r="EA84" i="93"/>
  <c r="DS84" i="93"/>
  <c r="DO84" i="93"/>
  <c r="DK84" i="93"/>
  <c r="DD84" i="93"/>
  <c r="DC84" i="93"/>
  <c r="DB84" i="93"/>
  <c r="DA84" i="93"/>
  <c r="GC84" i="93" s="1"/>
  <c r="CY84" i="93"/>
  <c r="CW84" i="93"/>
  <c r="CU84" i="93"/>
  <c r="FG84" i="93" s="1"/>
  <c r="CQ84" i="93"/>
  <c r="CP84" i="93"/>
  <c r="DV84" i="93" s="1"/>
  <c r="CN84" i="93"/>
  <c r="CM84" i="93"/>
  <c r="CL84" i="93"/>
  <c r="CK84" i="93"/>
  <c r="CH84" i="93"/>
  <c r="CE84" i="93"/>
  <c r="CA84" i="93"/>
  <c r="BX84" i="93"/>
  <c r="BW84" i="93"/>
  <c r="BV84" i="93"/>
  <c r="BU84" i="93"/>
  <c r="BS84" i="93"/>
  <c r="BN84" i="93"/>
  <c r="BM84" i="93"/>
  <c r="BK84" i="93"/>
  <c r="BH84" i="93"/>
  <c r="BG84" i="93"/>
  <c r="BF84" i="93"/>
  <c r="BE84" i="93"/>
  <c r="BC84" i="93"/>
  <c r="AY84" i="93"/>
  <c r="AN84" i="93"/>
  <c r="CZ84" i="93" s="1"/>
  <c r="AM84" i="93"/>
  <c r="CI84" i="93" s="1"/>
  <c r="AL84" i="93"/>
  <c r="AK84" i="93"/>
  <c r="AJ84" i="93"/>
  <c r="CV84" i="93" s="1"/>
  <c r="AI84" i="93"/>
  <c r="BO84" i="93" s="1"/>
  <c r="AH84" i="93"/>
  <c r="AG84" i="93"/>
  <c r="AF84" i="93"/>
  <c r="CR84" i="93" s="1"/>
  <c r="AE84" i="93"/>
  <c r="AU84" i="93" s="1"/>
  <c r="AD84" i="93"/>
  <c r="AC84" i="93"/>
  <c r="HF83" i="93"/>
  <c r="GU83" i="93"/>
  <c r="GS83" i="93"/>
  <c r="GO83" i="93"/>
  <c r="GN83" i="93"/>
  <c r="GE83" i="93"/>
  <c r="GC83" i="93"/>
  <c r="FY83" i="93"/>
  <c r="FX83" i="93"/>
  <c r="FO83" i="93"/>
  <c r="FM83" i="93"/>
  <c r="FI83" i="93"/>
  <c r="FH83" i="93"/>
  <c r="EY83" i="93"/>
  <c r="EW83" i="93"/>
  <c r="ES83" i="93"/>
  <c r="ER83" i="93"/>
  <c r="EI83" i="93"/>
  <c r="EG83" i="93"/>
  <c r="EC83" i="93"/>
  <c r="EB83" i="93"/>
  <c r="DS83" i="93"/>
  <c r="DQ83" i="93"/>
  <c r="DM83" i="93"/>
  <c r="DL83" i="93"/>
  <c r="DD83" i="93"/>
  <c r="GV83" i="93" s="1"/>
  <c r="DC83" i="93"/>
  <c r="DB83" i="93"/>
  <c r="GT83" i="93" s="1"/>
  <c r="DA83" i="93"/>
  <c r="CY83" i="93"/>
  <c r="CW83" i="93"/>
  <c r="CV83" i="93"/>
  <c r="CS83" i="93"/>
  <c r="CR83" i="93"/>
  <c r="FT83" i="93" s="1"/>
  <c r="CN83" i="93"/>
  <c r="CM83" i="93"/>
  <c r="CL83" i="93"/>
  <c r="CK83" i="93"/>
  <c r="CJ83" i="93"/>
  <c r="CE83" i="93"/>
  <c r="CC83" i="93"/>
  <c r="CB83" i="93"/>
  <c r="BY83" i="93"/>
  <c r="BX83" i="93"/>
  <c r="BW83" i="93"/>
  <c r="BV83" i="93"/>
  <c r="BU83" i="93"/>
  <c r="BT83" i="93"/>
  <c r="BP83" i="93"/>
  <c r="BI83" i="93"/>
  <c r="BH83" i="93"/>
  <c r="BG83" i="93"/>
  <c r="BF83" i="93"/>
  <c r="BE83" i="93"/>
  <c r="BD83" i="93"/>
  <c r="BA83" i="93"/>
  <c r="AZ83" i="93"/>
  <c r="AV83" i="93"/>
  <c r="AU83" i="93"/>
  <c r="AN83" i="93"/>
  <c r="CZ83" i="93" s="1"/>
  <c r="AM83" i="93"/>
  <c r="AL83" i="93"/>
  <c r="CX83" i="93" s="1"/>
  <c r="AK83" i="93"/>
  <c r="CG83" i="93" s="1"/>
  <c r="AJ83" i="93"/>
  <c r="CF83" i="93" s="1"/>
  <c r="AI83" i="93"/>
  <c r="AH83" i="93"/>
  <c r="CT83" i="93" s="1"/>
  <c r="AG83" i="93"/>
  <c r="BM83" i="93" s="1"/>
  <c r="AF83" i="93"/>
  <c r="BL83" i="93" s="1"/>
  <c r="AE83" i="93"/>
  <c r="AD83" i="93"/>
  <c r="CP83" i="93" s="1"/>
  <c r="AC83" i="93"/>
  <c r="AS83" i="93" s="1"/>
  <c r="HF82" i="93"/>
  <c r="GU82" i="93"/>
  <c r="GQ82" i="93"/>
  <c r="GE82" i="93"/>
  <c r="GC82" i="93"/>
  <c r="GA82" i="93"/>
  <c r="FR82" i="93"/>
  <c r="FO82" i="93"/>
  <c r="FM82" i="93"/>
  <c r="FK82" i="93"/>
  <c r="FB82" i="93"/>
  <c r="EY82" i="93"/>
  <c r="EW82" i="93"/>
  <c r="EU82" i="93"/>
  <c r="EI82" i="93"/>
  <c r="EE82" i="93"/>
  <c r="DS82" i="93"/>
  <c r="DQ82" i="93"/>
  <c r="DO82" i="93"/>
  <c r="DF82" i="93"/>
  <c r="DD82" i="93"/>
  <c r="GV82" i="93" s="1"/>
  <c r="DC82" i="93"/>
  <c r="DB82" i="93"/>
  <c r="DA82" i="93"/>
  <c r="GS82" i="93" s="1"/>
  <c r="CY82" i="93"/>
  <c r="CW82" i="93"/>
  <c r="CU82" i="93"/>
  <c r="FG82" i="93" s="1"/>
  <c r="CQ82" i="93"/>
  <c r="CP82" i="93"/>
  <c r="GH82" i="93" s="1"/>
  <c r="CN82" i="93"/>
  <c r="CM82" i="93"/>
  <c r="CL82" i="93"/>
  <c r="CK82" i="93"/>
  <c r="CH82" i="93"/>
  <c r="CG82" i="93"/>
  <c r="CE82" i="93"/>
  <c r="CA82" i="93"/>
  <c r="BX82" i="93"/>
  <c r="BW82" i="93"/>
  <c r="BV82" i="93"/>
  <c r="BU82" i="93"/>
  <c r="BS82" i="93"/>
  <c r="BN82" i="93"/>
  <c r="BM82" i="93"/>
  <c r="BK82" i="93"/>
  <c r="BH82" i="93"/>
  <c r="BG82" i="93"/>
  <c r="BF82" i="93"/>
  <c r="BE82" i="93"/>
  <c r="BC82" i="93"/>
  <c r="AY82" i="93"/>
  <c r="AX82" i="93"/>
  <c r="AN82" i="93"/>
  <c r="CZ82" i="93" s="1"/>
  <c r="AM82" i="93"/>
  <c r="CI82" i="93" s="1"/>
  <c r="AL82" i="93"/>
  <c r="AK82" i="93"/>
  <c r="AJ82" i="93"/>
  <c r="CV82" i="93" s="1"/>
  <c r="AI82" i="93"/>
  <c r="BO82" i="93" s="1"/>
  <c r="AH82" i="93"/>
  <c r="AG82" i="93"/>
  <c r="AF82" i="93"/>
  <c r="CR82" i="93" s="1"/>
  <c r="AE82" i="93"/>
  <c r="AU82" i="93" s="1"/>
  <c r="AD82" i="93"/>
  <c r="AC82" i="93"/>
  <c r="HF81" i="93"/>
  <c r="GU81" i="93"/>
  <c r="GS81" i="93"/>
  <c r="GC81" i="93"/>
  <c r="FX81" i="93"/>
  <c r="FO81" i="93"/>
  <c r="FM81" i="93"/>
  <c r="DD81" i="93"/>
  <c r="DC81" i="93"/>
  <c r="GE81" i="93" s="1"/>
  <c r="DB81" i="93"/>
  <c r="DA81" i="93"/>
  <c r="EW81" i="93" s="1"/>
  <c r="CV81" i="93"/>
  <c r="ER81" i="93" s="1"/>
  <c r="CU81" i="93"/>
  <c r="CN81" i="93"/>
  <c r="CM81" i="93"/>
  <c r="CL81" i="93"/>
  <c r="CK81" i="93"/>
  <c r="CJ81" i="93"/>
  <c r="CI81" i="93"/>
  <c r="CB81" i="93"/>
  <c r="CA81" i="93"/>
  <c r="BX81" i="93"/>
  <c r="BW81" i="93"/>
  <c r="BV81" i="93"/>
  <c r="BU81" i="93"/>
  <c r="BP81" i="93"/>
  <c r="BO81" i="93"/>
  <c r="BH81" i="93"/>
  <c r="BG81" i="93"/>
  <c r="BF81" i="93"/>
  <c r="BE81" i="93"/>
  <c r="BD81" i="93"/>
  <c r="AZ81" i="93"/>
  <c r="AY81" i="93"/>
  <c r="AV81" i="93"/>
  <c r="AU81" i="93"/>
  <c r="AT81" i="93"/>
  <c r="AN81" i="93"/>
  <c r="CZ81" i="93" s="1"/>
  <c r="AM81" i="93"/>
  <c r="BC81" i="93" s="1"/>
  <c r="AL81" i="93"/>
  <c r="AK81" i="93"/>
  <c r="CW81" i="93" s="1"/>
  <c r="AJ81" i="93"/>
  <c r="CF81" i="93" s="1"/>
  <c r="AI81" i="93"/>
  <c r="CE81" i="93" s="1"/>
  <c r="AH81" i="93"/>
  <c r="AG81" i="93"/>
  <c r="CS81" i="93" s="1"/>
  <c r="AF81" i="93"/>
  <c r="CR81" i="93" s="1"/>
  <c r="AE81" i="93"/>
  <c r="CQ81" i="93" s="1"/>
  <c r="AD81" i="93"/>
  <c r="AC81" i="93"/>
  <c r="CO81" i="93" s="1"/>
  <c r="HF80" i="93"/>
  <c r="GV80" i="93"/>
  <c r="GF80" i="93"/>
  <c r="FP80" i="93"/>
  <c r="DD80" i="93"/>
  <c r="EZ80" i="93" s="1"/>
  <c r="DC80" i="93"/>
  <c r="DB80" i="93"/>
  <c r="GD80" i="93" s="1"/>
  <c r="DA80" i="93"/>
  <c r="GS80" i="93" s="1"/>
  <c r="CN80" i="93"/>
  <c r="CM80" i="93"/>
  <c r="CL80" i="93"/>
  <c r="CK80" i="93"/>
  <c r="BX80" i="93"/>
  <c r="BW80" i="93"/>
  <c r="BV80" i="93"/>
  <c r="BU80" i="93"/>
  <c r="BH80" i="93"/>
  <c r="BG80" i="93"/>
  <c r="BF80" i="93"/>
  <c r="BE80" i="93"/>
  <c r="AN80" i="93"/>
  <c r="CZ80" i="93" s="1"/>
  <c r="AM80" i="93"/>
  <c r="CY80" i="93" s="1"/>
  <c r="AL80" i="93"/>
  <c r="CX80" i="93" s="1"/>
  <c r="AK80" i="93"/>
  <c r="CW80" i="93" s="1"/>
  <c r="AJ80" i="93"/>
  <c r="CV80" i="93" s="1"/>
  <c r="AI80" i="93"/>
  <c r="CU80" i="93" s="1"/>
  <c r="AH80" i="93"/>
  <c r="CT80" i="93" s="1"/>
  <c r="AG80" i="93"/>
  <c r="CS80" i="93" s="1"/>
  <c r="AF80" i="93"/>
  <c r="CR80" i="93" s="1"/>
  <c r="AE80" i="93"/>
  <c r="CQ80" i="93" s="1"/>
  <c r="AD80" i="93"/>
  <c r="BJ80" i="93" s="1"/>
  <c r="AC80" i="93"/>
  <c r="CO80" i="93" s="1"/>
  <c r="HF77" i="93"/>
  <c r="DD77" i="93"/>
  <c r="GV77" i="93" s="1"/>
  <c r="DC77" i="93"/>
  <c r="DB77" i="93"/>
  <c r="GT77" i="93" s="1"/>
  <c r="DA77" i="93"/>
  <c r="GS77" i="93" s="1"/>
  <c r="CN77" i="93"/>
  <c r="CM77" i="93"/>
  <c r="CL77" i="93"/>
  <c r="CK77" i="93"/>
  <c r="BX77" i="93"/>
  <c r="BW77" i="93"/>
  <c r="BV77" i="93"/>
  <c r="BU77" i="93"/>
  <c r="BH77" i="93"/>
  <c r="BG77" i="93"/>
  <c r="BF77" i="93"/>
  <c r="BE77" i="93"/>
  <c r="AN77" i="93"/>
  <c r="CZ77" i="93" s="1"/>
  <c r="AM77" i="93"/>
  <c r="AL77" i="93"/>
  <c r="CX77" i="93" s="1"/>
  <c r="AK77" i="93"/>
  <c r="CW77" i="93" s="1"/>
  <c r="AJ77" i="93"/>
  <c r="CV77" i="93" s="1"/>
  <c r="AI77" i="93"/>
  <c r="AH77" i="93"/>
  <c r="CT77" i="93" s="1"/>
  <c r="AG77" i="93"/>
  <c r="CS77" i="93" s="1"/>
  <c r="AF77" i="93"/>
  <c r="CR77" i="93" s="1"/>
  <c r="AE77" i="93"/>
  <c r="AD77" i="93"/>
  <c r="CP77" i="93" s="1"/>
  <c r="AC77" i="93"/>
  <c r="CO77" i="93" s="1"/>
  <c r="HF76" i="93"/>
  <c r="DD76" i="93"/>
  <c r="GV76" i="93" s="1"/>
  <c r="DC76" i="93"/>
  <c r="GU76" i="93" s="1"/>
  <c r="DB76" i="93"/>
  <c r="GT76" i="93" s="1"/>
  <c r="DA76" i="93"/>
  <c r="CN76" i="93"/>
  <c r="CM76" i="93"/>
  <c r="CL76" i="93"/>
  <c r="CK76" i="93"/>
  <c r="BX76" i="93"/>
  <c r="BW76" i="93"/>
  <c r="BV76" i="93"/>
  <c r="BU76" i="93"/>
  <c r="BO76" i="93"/>
  <c r="BH76" i="93"/>
  <c r="BG76" i="93"/>
  <c r="BF76" i="93"/>
  <c r="BE76" i="93"/>
  <c r="BD76" i="93"/>
  <c r="AV76" i="93"/>
  <c r="AN76" i="93"/>
  <c r="AM76" i="93"/>
  <c r="BS76" i="93" s="1"/>
  <c r="AL76" i="93"/>
  <c r="AK76" i="93"/>
  <c r="AJ76" i="93"/>
  <c r="AI76" i="93"/>
  <c r="AH76" i="93"/>
  <c r="AG76" i="93"/>
  <c r="AF76" i="93"/>
  <c r="AE76" i="93"/>
  <c r="BK76" i="93" s="1"/>
  <c r="AD76" i="93"/>
  <c r="AC76" i="93"/>
  <c r="HF75" i="93"/>
  <c r="GT75" i="93"/>
  <c r="GL75" i="93"/>
  <c r="GD75" i="93"/>
  <c r="FV75" i="93"/>
  <c r="FN75" i="93"/>
  <c r="FF75" i="93"/>
  <c r="EX75" i="93"/>
  <c r="EP75" i="93"/>
  <c r="EH75" i="93"/>
  <c r="DZ75" i="93"/>
  <c r="DR75" i="93"/>
  <c r="DJ75" i="93"/>
  <c r="DD75" i="93"/>
  <c r="GV75" i="93" s="1"/>
  <c r="DC75" i="93"/>
  <c r="GU75" i="93" s="1"/>
  <c r="DB75" i="93"/>
  <c r="DA75" i="93"/>
  <c r="GS75" i="93" s="1"/>
  <c r="CX75" i="93"/>
  <c r="CQ75" i="93"/>
  <c r="CP75" i="93"/>
  <c r="CN75" i="93"/>
  <c r="CM75" i="93"/>
  <c r="CL75" i="93"/>
  <c r="CK75" i="93"/>
  <c r="CD75" i="93"/>
  <c r="BX75" i="93"/>
  <c r="BW75" i="93"/>
  <c r="BV75" i="93"/>
  <c r="BU75" i="93"/>
  <c r="BS75" i="93"/>
  <c r="BR75" i="93"/>
  <c r="BN75" i="93"/>
  <c r="BK75" i="93"/>
  <c r="BJ75" i="93"/>
  <c r="BH75" i="93"/>
  <c r="BG75" i="93"/>
  <c r="BF75" i="93"/>
  <c r="BE75" i="93"/>
  <c r="BB75" i="93"/>
  <c r="AX75" i="93"/>
  <c r="AT75" i="93"/>
  <c r="AN75" i="93"/>
  <c r="CZ75" i="93" s="1"/>
  <c r="AM75" i="93"/>
  <c r="AL75" i="93"/>
  <c r="CH75" i="93" s="1"/>
  <c r="AK75" i="93"/>
  <c r="CW75" i="93" s="1"/>
  <c r="AJ75" i="93"/>
  <c r="CV75" i="93" s="1"/>
  <c r="AI75" i="93"/>
  <c r="AH75" i="93"/>
  <c r="CT75" i="93" s="1"/>
  <c r="AG75" i="93"/>
  <c r="CS75" i="93" s="1"/>
  <c r="AF75" i="93"/>
  <c r="CR75" i="93" s="1"/>
  <c r="AE75" i="93"/>
  <c r="AD75" i="93"/>
  <c r="BZ75" i="93" s="1"/>
  <c r="AC75" i="93"/>
  <c r="CO75" i="93" s="1"/>
  <c r="HF74" i="93"/>
  <c r="GV74" i="93"/>
  <c r="GO74" i="93"/>
  <c r="GN74" i="93"/>
  <c r="GJ74" i="93"/>
  <c r="GD74" i="93"/>
  <c r="FN74" i="93"/>
  <c r="EX74" i="93"/>
  <c r="EH74" i="93"/>
  <c r="DR74" i="93"/>
  <c r="DD74" i="93"/>
  <c r="GF74" i="93" s="1"/>
  <c r="DC74" i="93"/>
  <c r="DB74" i="93"/>
  <c r="GT74" i="93" s="1"/>
  <c r="DA74" i="93"/>
  <c r="GS74" i="93" s="1"/>
  <c r="CX74" i="93"/>
  <c r="CN74" i="93"/>
  <c r="CM74" i="93"/>
  <c r="CL74" i="93"/>
  <c r="CK74" i="93"/>
  <c r="CI74" i="93"/>
  <c r="CD74" i="93"/>
  <c r="BX74" i="93"/>
  <c r="BW74" i="93"/>
  <c r="BV74" i="93"/>
  <c r="BU74" i="93"/>
  <c r="BO74" i="93"/>
  <c r="BJ74" i="93"/>
  <c r="BH74" i="93"/>
  <c r="BG74" i="93"/>
  <c r="BF74" i="93"/>
  <c r="BE74" i="93"/>
  <c r="AU74" i="93"/>
  <c r="AN74" i="93"/>
  <c r="CZ74" i="93" s="1"/>
  <c r="AM74" i="93"/>
  <c r="AL74" i="93"/>
  <c r="AK74" i="93"/>
  <c r="CW74" i="93" s="1"/>
  <c r="AJ74" i="93"/>
  <c r="CV74" i="93" s="1"/>
  <c r="AI74" i="93"/>
  <c r="AH74" i="93"/>
  <c r="AG74" i="93"/>
  <c r="CS74" i="93" s="1"/>
  <c r="AF74" i="93"/>
  <c r="CR74" i="93" s="1"/>
  <c r="AE74" i="93"/>
  <c r="AD74" i="93"/>
  <c r="AC74" i="93"/>
  <c r="CO74" i="93" s="1"/>
  <c r="HF73" i="93"/>
  <c r="GD73" i="93"/>
  <c r="FO73" i="93"/>
  <c r="EY73" i="93"/>
  <c r="DQ73" i="93"/>
  <c r="DD73" i="93"/>
  <c r="FP73" i="93" s="1"/>
  <c r="DC73" i="93"/>
  <c r="DB73" i="93"/>
  <c r="GT73" i="93" s="1"/>
  <c r="DA73" i="93"/>
  <c r="CU73" i="93"/>
  <c r="CO73" i="93"/>
  <c r="CN73" i="93"/>
  <c r="CM73" i="93"/>
  <c r="CL73" i="93"/>
  <c r="CK73" i="93"/>
  <c r="CI73" i="93"/>
  <c r="CA73" i="93"/>
  <c r="BX73" i="93"/>
  <c r="BW73" i="93"/>
  <c r="BV73" i="93"/>
  <c r="BU73" i="93"/>
  <c r="BS73" i="93"/>
  <c r="BQ73" i="93"/>
  <c r="BO73" i="93"/>
  <c r="BI73" i="93"/>
  <c r="BH73" i="93"/>
  <c r="BG73" i="93"/>
  <c r="BF73" i="93"/>
  <c r="BE73" i="93"/>
  <c r="BC73" i="93"/>
  <c r="AY73" i="93"/>
  <c r="AW73" i="93"/>
  <c r="AU73" i="93"/>
  <c r="AN73" i="93"/>
  <c r="CJ73" i="93" s="1"/>
  <c r="AM73" i="93"/>
  <c r="CY73" i="93" s="1"/>
  <c r="AL73" i="93"/>
  <c r="CX73" i="93" s="1"/>
  <c r="AK73" i="93"/>
  <c r="BA73" i="93" s="1"/>
  <c r="AJ73" i="93"/>
  <c r="BP73" i="93" s="1"/>
  <c r="AI73" i="93"/>
  <c r="CE73" i="93" s="1"/>
  <c r="AH73" i="93"/>
  <c r="CT73" i="93" s="1"/>
  <c r="AG73" i="93"/>
  <c r="CS73" i="93" s="1"/>
  <c r="AF73" i="93"/>
  <c r="AV73" i="93" s="1"/>
  <c r="AE73" i="93"/>
  <c r="BK73" i="93" s="1"/>
  <c r="AD73" i="93"/>
  <c r="CP73" i="93" s="1"/>
  <c r="AC73" i="93"/>
  <c r="BY73" i="93" s="1"/>
  <c r="HF72" i="93"/>
  <c r="GT72" i="93"/>
  <c r="GL72" i="93"/>
  <c r="GD72" i="93"/>
  <c r="FV72" i="93"/>
  <c r="FN72" i="93"/>
  <c r="FF72" i="93"/>
  <c r="EX72" i="93"/>
  <c r="EP72" i="93"/>
  <c r="EH72" i="93"/>
  <c r="DZ72" i="93"/>
  <c r="DR72" i="93"/>
  <c r="DJ72" i="93"/>
  <c r="DD72" i="93"/>
  <c r="GV72" i="93" s="1"/>
  <c r="DC72" i="93"/>
  <c r="GU72" i="93" s="1"/>
  <c r="DB72" i="93"/>
  <c r="DA72" i="93"/>
  <c r="GS72" i="93" s="1"/>
  <c r="CX72" i="93"/>
  <c r="GP72" i="93" s="1"/>
  <c r="CT72" i="93"/>
  <c r="CS72" i="93"/>
  <c r="GK72" i="93" s="1"/>
  <c r="CP72" i="93"/>
  <c r="GH72" i="93" s="1"/>
  <c r="CN72" i="93"/>
  <c r="CM72" i="93"/>
  <c r="CL72" i="93"/>
  <c r="CK72" i="93"/>
  <c r="CD72" i="93"/>
  <c r="BZ72" i="93"/>
  <c r="BY72" i="93"/>
  <c r="BX72" i="93"/>
  <c r="BW72" i="93"/>
  <c r="BV72" i="93"/>
  <c r="BU72" i="93"/>
  <c r="BR72" i="93"/>
  <c r="BJ72" i="93"/>
  <c r="BH72" i="93"/>
  <c r="BG72" i="93"/>
  <c r="BF72" i="93"/>
  <c r="BE72" i="93"/>
  <c r="BB72" i="93"/>
  <c r="BA72" i="93"/>
  <c r="AX72" i="93"/>
  <c r="AN72" i="93"/>
  <c r="CZ72" i="93" s="1"/>
  <c r="AM72" i="93"/>
  <c r="BS72" i="93" s="1"/>
  <c r="AL72" i="93"/>
  <c r="CH72" i="93" s="1"/>
  <c r="AK72" i="93"/>
  <c r="CW72" i="93" s="1"/>
  <c r="AJ72" i="93"/>
  <c r="CV72" i="93" s="1"/>
  <c r="AI72" i="93"/>
  <c r="AY72" i="93" s="1"/>
  <c r="AH72" i="93"/>
  <c r="BN72" i="93" s="1"/>
  <c r="AG72" i="93"/>
  <c r="CC72" i="93" s="1"/>
  <c r="AF72" i="93"/>
  <c r="CR72" i="93" s="1"/>
  <c r="AE72" i="93"/>
  <c r="CQ72" i="93" s="1"/>
  <c r="AD72" i="93"/>
  <c r="AT72" i="93" s="1"/>
  <c r="AC72" i="93"/>
  <c r="BI72" i="93" s="1"/>
  <c r="HF71" i="93"/>
  <c r="GS71" i="93"/>
  <c r="GC71" i="93"/>
  <c r="FM71" i="93"/>
  <c r="EW71" i="93"/>
  <c r="EG71" i="93"/>
  <c r="DQ71" i="93"/>
  <c r="DD71" i="93"/>
  <c r="GV71" i="93" s="1"/>
  <c r="DC71" i="93"/>
  <c r="GU71" i="93" s="1"/>
  <c r="DB71" i="93"/>
  <c r="GT71" i="93" s="1"/>
  <c r="DA71" i="93"/>
  <c r="CW71" i="93"/>
  <c r="GO71" i="93" s="1"/>
  <c r="CU71" i="93"/>
  <c r="GM71" i="93" s="1"/>
  <c r="CO71" i="93"/>
  <c r="GG71" i="93" s="1"/>
  <c r="CN71" i="93"/>
  <c r="CM71" i="93"/>
  <c r="CL71" i="93"/>
  <c r="CK71" i="93"/>
  <c r="CI71" i="93"/>
  <c r="CC71" i="93"/>
  <c r="CA71" i="93"/>
  <c r="BX71" i="93"/>
  <c r="BW71" i="93"/>
  <c r="BV71" i="93"/>
  <c r="BU71" i="93"/>
  <c r="BS71" i="93"/>
  <c r="BQ71" i="93"/>
  <c r="BO71" i="93"/>
  <c r="BI71" i="93"/>
  <c r="BH71" i="93"/>
  <c r="BG71" i="93"/>
  <c r="BF71" i="93"/>
  <c r="BE71" i="93"/>
  <c r="BC71" i="93"/>
  <c r="AY71" i="93"/>
  <c r="AW71" i="93"/>
  <c r="AU71" i="93"/>
  <c r="AN71" i="93"/>
  <c r="CJ71" i="93" s="1"/>
  <c r="AM71" i="93"/>
  <c r="CY71" i="93" s="1"/>
  <c r="AL71" i="93"/>
  <c r="CX71" i="93" s="1"/>
  <c r="AK71" i="93"/>
  <c r="BA71" i="93" s="1"/>
  <c r="AJ71" i="93"/>
  <c r="BP71" i="93" s="1"/>
  <c r="AI71" i="93"/>
  <c r="CE71" i="93" s="1"/>
  <c r="AH71" i="93"/>
  <c r="CT71" i="93" s="1"/>
  <c r="AG71" i="93"/>
  <c r="CS71" i="93" s="1"/>
  <c r="AF71" i="93"/>
  <c r="AV71" i="93" s="1"/>
  <c r="AE71" i="93"/>
  <c r="BK71" i="93" s="1"/>
  <c r="AD71" i="93"/>
  <c r="CP71" i="93" s="1"/>
  <c r="AC71" i="93"/>
  <c r="BY71" i="93" s="1"/>
  <c r="HF65" i="93"/>
  <c r="DD65" i="93"/>
  <c r="GV65" i="93" s="1"/>
  <c r="DC65" i="93"/>
  <c r="GU65" i="93" s="1"/>
  <c r="DB65" i="93"/>
  <c r="GT65" i="93" s="1"/>
  <c r="DA65" i="93"/>
  <c r="GS65" i="93" s="1"/>
  <c r="CQ65" i="93"/>
  <c r="GI65" i="93" s="1"/>
  <c r="CN65" i="93"/>
  <c r="CM65" i="93"/>
  <c r="CL65" i="93"/>
  <c r="CK65" i="93"/>
  <c r="BX65" i="93"/>
  <c r="BW65" i="93"/>
  <c r="BV65" i="93"/>
  <c r="BU65" i="93"/>
  <c r="BS65" i="93"/>
  <c r="BH65" i="93"/>
  <c r="BG65" i="93"/>
  <c r="BF65" i="93"/>
  <c r="BE65" i="93"/>
  <c r="AY65" i="93"/>
  <c r="AN65" i="93"/>
  <c r="CZ65" i="93" s="1"/>
  <c r="AM65" i="93"/>
  <c r="CI65" i="93" s="1"/>
  <c r="AL65" i="93"/>
  <c r="CX65" i="93" s="1"/>
  <c r="AK65" i="93"/>
  <c r="CW65" i="93" s="1"/>
  <c r="AJ65" i="93"/>
  <c r="CV65" i="93" s="1"/>
  <c r="AI65" i="93"/>
  <c r="BO65" i="93" s="1"/>
  <c r="AH65" i="93"/>
  <c r="CT65" i="93" s="1"/>
  <c r="AG65" i="93"/>
  <c r="CS65" i="93" s="1"/>
  <c r="AF65" i="93"/>
  <c r="CR65" i="93" s="1"/>
  <c r="AE65" i="93"/>
  <c r="AU65" i="93" s="1"/>
  <c r="AD65" i="93"/>
  <c r="CP65" i="93" s="1"/>
  <c r="AC65" i="93"/>
  <c r="CO65" i="93" s="1"/>
  <c r="HF64" i="93"/>
  <c r="GS64" i="93"/>
  <c r="GG64" i="93"/>
  <c r="GC64" i="93"/>
  <c r="FQ64" i="93"/>
  <c r="FM64" i="93"/>
  <c r="FA64" i="93"/>
  <c r="EW64" i="93"/>
  <c r="EK64" i="93"/>
  <c r="EG64" i="93"/>
  <c r="DU64" i="93"/>
  <c r="DQ64" i="93"/>
  <c r="DE64" i="93"/>
  <c r="DD64" i="93"/>
  <c r="GV64" i="93" s="1"/>
  <c r="DC64" i="93"/>
  <c r="GU64" i="93" s="1"/>
  <c r="DB64" i="93"/>
  <c r="GT64" i="93" s="1"/>
  <c r="DA64" i="93"/>
  <c r="CW64" i="93"/>
  <c r="GO64" i="93" s="1"/>
  <c r="CO64" i="93"/>
  <c r="CN64" i="93"/>
  <c r="CM64" i="93"/>
  <c r="CL64" i="93"/>
  <c r="CK64" i="93"/>
  <c r="CG64" i="93"/>
  <c r="CC64" i="93"/>
  <c r="BX64" i="93"/>
  <c r="BW64" i="93"/>
  <c r="BV64" i="93"/>
  <c r="BU64" i="93"/>
  <c r="BQ64" i="93"/>
  <c r="BM64" i="93"/>
  <c r="BK64" i="93"/>
  <c r="BH64" i="93"/>
  <c r="BG64" i="93"/>
  <c r="BF64" i="93"/>
  <c r="BE64" i="93"/>
  <c r="AN64" i="93"/>
  <c r="AM64" i="93"/>
  <c r="AL64" i="93"/>
  <c r="AK64" i="93"/>
  <c r="BA64" i="93" s="1"/>
  <c r="AJ64" i="93"/>
  <c r="AI64" i="93"/>
  <c r="AH64" i="93"/>
  <c r="AG64" i="93"/>
  <c r="CS64" i="93" s="1"/>
  <c r="AF64" i="93"/>
  <c r="AE64" i="93"/>
  <c r="AD64" i="93"/>
  <c r="AC64" i="93"/>
  <c r="BY64" i="93" s="1"/>
  <c r="HF60" i="93"/>
  <c r="DD60" i="93"/>
  <c r="GV60" i="93" s="1"/>
  <c r="DC60" i="93"/>
  <c r="GU60" i="93" s="1"/>
  <c r="DB60" i="93"/>
  <c r="GT60" i="93" s="1"/>
  <c r="DA60" i="93"/>
  <c r="GS60" i="93" s="1"/>
  <c r="CQ60" i="93"/>
  <c r="CN60" i="93"/>
  <c r="CM60" i="93"/>
  <c r="CL60" i="93"/>
  <c r="CK60" i="93"/>
  <c r="BX60" i="93"/>
  <c r="BW60" i="93"/>
  <c r="BV60" i="93"/>
  <c r="BU60" i="93"/>
  <c r="BS60" i="93"/>
  <c r="BH60" i="93"/>
  <c r="BG60" i="93"/>
  <c r="BF60" i="93"/>
  <c r="BE60" i="93"/>
  <c r="AY60" i="93"/>
  <c r="AN60" i="93"/>
  <c r="CZ60" i="93" s="1"/>
  <c r="AM60" i="93"/>
  <c r="CI60" i="93" s="1"/>
  <c r="AL60" i="93"/>
  <c r="CX60" i="93" s="1"/>
  <c r="AK60" i="93"/>
  <c r="CW60" i="93" s="1"/>
  <c r="AJ60" i="93"/>
  <c r="CV60" i="93" s="1"/>
  <c r="AI60" i="93"/>
  <c r="BO60" i="93" s="1"/>
  <c r="AH60" i="93"/>
  <c r="CT60" i="93" s="1"/>
  <c r="AG60" i="93"/>
  <c r="CS60" i="93" s="1"/>
  <c r="AF60" i="93"/>
  <c r="CR60" i="93" s="1"/>
  <c r="AE60" i="93"/>
  <c r="AU60" i="93" s="1"/>
  <c r="AD60" i="93"/>
  <c r="CP60" i="93" s="1"/>
  <c r="AC60" i="93"/>
  <c r="CO60" i="93" s="1"/>
  <c r="HF59" i="93"/>
  <c r="GS59" i="93"/>
  <c r="GC59" i="93"/>
  <c r="FM59" i="93"/>
  <c r="EW59" i="93"/>
  <c r="EG59" i="93"/>
  <c r="DQ59" i="93"/>
  <c r="DD59" i="93"/>
  <c r="GV59" i="93" s="1"/>
  <c r="DC59" i="93"/>
  <c r="GU59" i="93" s="1"/>
  <c r="DB59" i="93"/>
  <c r="GT59" i="93" s="1"/>
  <c r="DA59" i="93"/>
  <c r="CW59" i="93"/>
  <c r="CN59" i="93"/>
  <c r="CM59" i="93"/>
  <c r="CL59" i="93"/>
  <c r="CK59" i="93"/>
  <c r="CC59" i="93"/>
  <c r="BX59" i="93"/>
  <c r="BW59" i="93"/>
  <c r="BV59" i="93"/>
  <c r="BU59" i="93"/>
  <c r="BS59" i="93"/>
  <c r="BO59" i="93"/>
  <c r="BK59" i="93"/>
  <c r="BH59" i="93"/>
  <c r="BG59" i="93"/>
  <c r="BF59" i="93"/>
  <c r="BE59" i="93"/>
  <c r="AZ59" i="93"/>
  <c r="AN59" i="93"/>
  <c r="BD59" i="93" s="1"/>
  <c r="AM59" i="93"/>
  <c r="AL59" i="93"/>
  <c r="AK59" i="93"/>
  <c r="CG59" i="93" s="1"/>
  <c r="AJ59" i="93"/>
  <c r="AI59" i="93"/>
  <c r="AH59" i="93"/>
  <c r="AG59" i="93"/>
  <c r="CS59" i="93" s="1"/>
  <c r="AF59" i="93"/>
  <c r="AE59" i="93"/>
  <c r="AD59" i="93"/>
  <c r="AC59" i="93"/>
  <c r="BY59" i="93" s="1"/>
  <c r="HF58" i="93"/>
  <c r="GT58" i="93"/>
  <c r="GD58" i="93"/>
  <c r="FN58" i="93"/>
  <c r="EX58" i="93"/>
  <c r="EH58" i="93"/>
  <c r="DR58" i="93"/>
  <c r="DD58" i="93"/>
  <c r="GV58" i="93" s="1"/>
  <c r="DC58" i="93"/>
  <c r="GU58" i="93" s="1"/>
  <c r="DB58" i="93"/>
  <c r="DA58" i="93"/>
  <c r="GS58" i="93" s="1"/>
  <c r="CX58" i="93"/>
  <c r="GP58" i="93" s="1"/>
  <c r="CP58" i="93"/>
  <c r="GH58" i="93" s="1"/>
  <c r="CN58" i="93"/>
  <c r="CM58" i="93"/>
  <c r="CL58" i="93"/>
  <c r="CK58" i="93"/>
  <c r="CD58" i="93"/>
  <c r="BX58" i="93"/>
  <c r="BW58" i="93"/>
  <c r="BV58" i="93"/>
  <c r="BU58" i="93"/>
  <c r="BR58" i="93"/>
  <c r="BJ58" i="93"/>
  <c r="BH58" i="93"/>
  <c r="BG58" i="93"/>
  <c r="BF58" i="93"/>
  <c r="BE58" i="93"/>
  <c r="AX58" i="93"/>
  <c r="AT58" i="93"/>
  <c r="AN58" i="93"/>
  <c r="AM58" i="93"/>
  <c r="CY58" i="93" s="1"/>
  <c r="AL58" i="93"/>
  <c r="BB58" i="93" s="1"/>
  <c r="AK58" i="93"/>
  <c r="CW58" i="93" s="1"/>
  <c r="AJ58" i="93"/>
  <c r="AI58" i="93"/>
  <c r="CU58" i="93" s="1"/>
  <c r="AH58" i="93"/>
  <c r="CT58" i="93" s="1"/>
  <c r="AG58" i="93"/>
  <c r="CS58" i="93" s="1"/>
  <c r="AF58" i="93"/>
  <c r="AV58" i="93" s="1"/>
  <c r="AE58" i="93"/>
  <c r="CQ58" i="93" s="1"/>
  <c r="AD58" i="93"/>
  <c r="BZ58" i="93" s="1"/>
  <c r="AC58" i="93"/>
  <c r="CO58" i="93" s="1"/>
  <c r="HF57" i="93"/>
  <c r="DD57" i="93"/>
  <c r="GV57" i="93" s="1"/>
  <c r="DC57" i="93"/>
  <c r="GU57" i="93" s="1"/>
  <c r="DB57" i="93"/>
  <c r="GD57" i="93" s="1"/>
  <c r="DA57" i="93"/>
  <c r="GS57" i="93" s="1"/>
  <c r="CN57" i="93"/>
  <c r="CM57" i="93"/>
  <c r="CL57" i="93"/>
  <c r="CK57" i="93"/>
  <c r="BX57" i="93"/>
  <c r="BW57" i="93"/>
  <c r="BV57" i="93"/>
  <c r="BU57" i="93"/>
  <c r="BH57" i="93"/>
  <c r="BG57" i="93"/>
  <c r="BF57" i="93"/>
  <c r="BE57" i="93"/>
  <c r="AN57" i="93"/>
  <c r="CZ57" i="93" s="1"/>
  <c r="AM57" i="93"/>
  <c r="CY57" i="93" s="1"/>
  <c r="AL57" i="93"/>
  <c r="CH57" i="93" s="1"/>
  <c r="AK57" i="93"/>
  <c r="CW57" i="93" s="1"/>
  <c r="AJ57" i="93"/>
  <c r="CV57" i="93" s="1"/>
  <c r="AI57" i="93"/>
  <c r="CU57" i="93" s="1"/>
  <c r="AH57" i="93"/>
  <c r="CT57" i="93" s="1"/>
  <c r="AG57" i="93"/>
  <c r="CS57" i="93" s="1"/>
  <c r="AF57" i="93"/>
  <c r="CR57" i="93" s="1"/>
  <c r="AE57" i="93"/>
  <c r="CQ57" i="93" s="1"/>
  <c r="AD57" i="93"/>
  <c r="BZ57" i="93" s="1"/>
  <c r="AC57" i="93"/>
  <c r="CO57" i="93" s="1"/>
  <c r="HF46" i="93"/>
  <c r="DD46" i="93"/>
  <c r="GV46" i="93" s="1"/>
  <c r="DC46" i="93"/>
  <c r="GU46" i="93" s="1"/>
  <c r="DB46" i="93"/>
  <c r="GT46" i="93" s="1"/>
  <c r="DA46" i="93"/>
  <c r="GS46" i="93" s="1"/>
  <c r="CN46" i="93"/>
  <c r="CM46" i="93"/>
  <c r="CL46" i="93"/>
  <c r="CK46" i="93"/>
  <c r="BX46" i="93"/>
  <c r="BW46" i="93"/>
  <c r="BV46" i="93"/>
  <c r="BU46" i="93"/>
  <c r="BH46" i="93"/>
  <c r="BG46" i="93"/>
  <c r="BF46" i="93"/>
  <c r="BE46" i="93"/>
  <c r="AN46" i="93"/>
  <c r="CZ46" i="93" s="1"/>
  <c r="GR46" i="93" s="1"/>
  <c r="AM46" i="93"/>
  <c r="CY46" i="93" s="1"/>
  <c r="GQ46" i="93" s="1"/>
  <c r="AL46" i="93"/>
  <c r="CX46" i="93" s="1"/>
  <c r="AK46" i="93"/>
  <c r="CW46" i="93" s="1"/>
  <c r="AJ46" i="93"/>
  <c r="CF46" i="93" s="1"/>
  <c r="AI46" i="93"/>
  <c r="CE46" i="93" s="1"/>
  <c r="AH46" i="93"/>
  <c r="CT46" i="93" s="1"/>
  <c r="AG46" i="93"/>
  <c r="CS46" i="93" s="1"/>
  <c r="AF46" i="93"/>
  <c r="CR46" i="93" s="1"/>
  <c r="EN46" i="93" s="1"/>
  <c r="AE46" i="93"/>
  <c r="CQ46" i="93" s="1"/>
  <c r="GI46" i="93" s="1"/>
  <c r="AD46" i="93"/>
  <c r="CP46" i="93" s="1"/>
  <c r="AC46" i="93"/>
  <c r="CO46" i="93" s="1"/>
  <c r="HF45" i="93"/>
  <c r="GT45" i="93"/>
  <c r="GD45" i="93"/>
  <c r="FN45" i="93"/>
  <c r="EX45" i="93"/>
  <c r="EH45" i="93"/>
  <c r="DR45" i="93"/>
  <c r="DD45" i="93"/>
  <c r="GV45" i="93" s="1"/>
  <c r="DC45" i="93"/>
  <c r="GU45" i="93" s="1"/>
  <c r="DB45" i="93"/>
  <c r="DA45" i="93"/>
  <c r="CN45" i="93"/>
  <c r="CM45" i="93"/>
  <c r="CL45" i="93"/>
  <c r="CK45" i="93"/>
  <c r="BX45" i="93"/>
  <c r="BW45" i="93"/>
  <c r="BV45" i="93"/>
  <c r="BU45" i="93"/>
  <c r="BH45" i="93"/>
  <c r="BG45" i="93"/>
  <c r="BF45" i="93"/>
  <c r="BE45" i="93"/>
  <c r="AN45" i="93"/>
  <c r="AM45" i="93"/>
  <c r="BC45" i="93" s="1"/>
  <c r="AL45" i="93"/>
  <c r="BB45" i="93" s="1"/>
  <c r="AK45" i="93"/>
  <c r="CW45" i="93" s="1"/>
  <c r="FY45" i="93" s="1"/>
  <c r="AJ45" i="93"/>
  <c r="AI45" i="93"/>
  <c r="AH45" i="93"/>
  <c r="CD45" i="93" s="1"/>
  <c r="AG45" i="93"/>
  <c r="CC45" i="93" s="1"/>
  <c r="AF45" i="93"/>
  <c r="AE45" i="93"/>
  <c r="CQ45" i="93" s="1"/>
  <c r="AD45" i="93"/>
  <c r="BJ45" i="93" s="1"/>
  <c r="AC45" i="93"/>
  <c r="CO45" i="93" s="1"/>
  <c r="GG45" i="93" s="1"/>
  <c r="HF44" i="93"/>
  <c r="GS44" i="93"/>
  <c r="GC44" i="93"/>
  <c r="FM44" i="93"/>
  <c r="EW44" i="93"/>
  <c r="EG44" i="93"/>
  <c r="DQ44" i="93"/>
  <c r="DD44" i="93"/>
  <c r="GV44" i="93" s="1"/>
  <c r="DC44" i="93"/>
  <c r="GU44" i="93" s="1"/>
  <c r="DB44" i="93"/>
  <c r="GT44" i="93" s="1"/>
  <c r="DA44" i="93"/>
  <c r="CO44" i="93"/>
  <c r="GG44" i="93" s="1"/>
  <c r="CN44" i="93"/>
  <c r="CM44" i="93"/>
  <c r="CL44" i="93"/>
  <c r="CK44" i="93"/>
  <c r="BX44" i="93"/>
  <c r="BW44" i="93"/>
  <c r="BV44" i="93"/>
  <c r="BU44" i="93"/>
  <c r="BH44" i="93"/>
  <c r="BG44" i="93"/>
  <c r="BF44" i="93"/>
  <c r="BE44" i="93"/>
  <c r="AN44" i="93"/>
  <c r="CZ44" i="93" s="1"/>
  <c r="AM44" i="93"/>
  <c r="AL44" i="93"/>
  <c r="CX44" i="93" s="1"/>
  <c r="AK44" i="93"/>
  <c r="CG44" i="93" s="1"/>
  <c r="AJ44" i="93"/>
  <c r="CV44" i="93" s="1"/>
  <c r="AI44" i="93"/>
  <c r="AY44" i="93" s="1"/>
  <c r="AH44" i="93"/>
  <c r="AX44" i="93" s="1"/>
  <c r="AG44" i="93"/>
  <c r="CS44" i="93" s="1"/>
  <c r="AF44" i="93"/>
  <c r="CR44" i="93" s="1"/>
  <c r="AE44" i="93"/>
  <c r="AD44" i="93"/>
  <c r="BJ44" i="93" s="1"/>
  <c r="AC44" i="93"/>
  <c r="BY44" i="93" s="1"/>
  <c r="HF43" i="93"/>
  <c r="GV43" i="93"/>
  <c r="GU43" i="93"/>
  <c r="DD43" i="93"/>
  <c r="GF43" i="93" s="1"/>
  <c r="DC43" i="93"/>
  <c r="GE43" i="93" s="1"/>
  <c r="DB43" i="93"/>
  <c r="GT43" i="93" s="1"/>
  <c r="DA43" i="93"/>
  <c r="GS43" i="93" s="1"/>
  <c r="CN43" i="93"/>
  <c r="CM43" i="93"/>
  <c r="CL43" i="93"/>
  <c r="CK43" i="93"/>
  <c r="BX43" i="93"/>
  <c r="BW43" i="93"/>
  <c r="BV43" i="93"/>
  <c r="BU43" i="93"/>
  <c r="BH43" i="93"/>
  <c r="BG43" i="93"/>
  <c r="BF43" i="93"/>
  <c r="BE43" i="93"/>
  <c r="AN43" i="93"/>
  <c r="CZ43" i="93" s="1"/>
  <c r="AM43" i="93"/>
  <c r="BC43" i="93" s="1"/>
  <c r="AL43" i="93"/>
  <c r="BR43" i="93" s="1"/>
  <c r="AK43" i="93"/>
  <c r="CW43" i="93" s="1"/>
  <c r="AJ43" i="93"/>
  <c r="CV43" i="93" s="1"/>
  <c r="AI43" i="93"/>
  <c r="CU43" i="93" s="1"/>
  <c r="AH43" i="93"/>
  <c r="CD43" i="93" s="1"/>
  <c r="AG43" i="93"/>
  <c r="CS43" i="93" s="1"/>
  <c r="AF43" i="93"/>
  <c r="CR43" i="93" s="1"/>
  <c r="AE43" i="93"/>
  <c r="AU43" i="93" s="1"/>
  <c r="AD43" i="93"/>
  <c r="AT43" i="93" s="1"/>
  <c r="AC43" i="93"/>
  <c r="CO43" i="93" s="1"/>
  <c r="HF40" i="93"/>
  <c r="GE40" i="93"/>
  <c r="FO40" i="93"/>
  <c r="EY40" i="93"/>
  <c r="EI40" i="93"/>
  <c r="DS40" i="93"/>
  <c r="DD40" i="93"/>
  <c r="GV40" i="93" s="1"/>
  <c r="DC40" i="93"/>
  <c r="GU40" i="93" s="1"/>
  <c r="DB40" i="93"/>
  <c r="GT40" i="93" s="1"/>
  <c r="DA40" i="93"/>
  <c r="GS40" i="93" s="1"/>
  <c r="CN40" i="93"/>
  <c r="CM40" i="93"/>
  <c r="CL40" i="93"/>
  <c r="CK40" i="93"/>
  <c r="CE40" i="93"/>
  <c r="BX40" i="93"/>
  <c r="BW40" i="93"/>
  <c r="BV40" i="93"/>
  <c r="BU40" i="93"/>
  <c r="BH40" i="93"/>
  <c r="BG40" i="93"/>
  <c r="BF40" i="93"/>
  <c r="BE40" i="93"/>
  <c r="AN40" i="93"/>
  <c r="CZ40" i="93" s="1"/>
  <c r="FL40" i="93" s="1"/>
  <c r="AM40" i="93"/>
  <c r="CY40" i="93" s="1"/>
  <c r="AL40" i="93"/>
  <c r="CX40" i="93" s="1"/>
  <c r="AK40" i="93"/>
  <c r="CW40" i="93" s="1"/>
  <c r="AJ40" i="93"/>
  <c r="CF40" i="93" s="1"/>
  <c r="AI40" i="93"/>
  <c r="BO40" i="93" s="1"/>
  <c r="AH40" i="93"/>
  <c r="CT40" i="93" s="1"/>
  <c r="AG40" i="93"/>
  <c r="CS40" i="93" s="1"/>
  <c r="AF40" i="93"/>
  <c r="CR40" i="93" s="1"/>
  <c r="DH40" i="93" s="1"/>
  <c r="AE40" i="93"/>
  <c r="CQ40" i="93" s="1"/>
  <c r="GI40" i="93" s="1"/>
  <c r="AD40" i="93"/>
  <c r="CP40" i="93" s="1"/>
  <c r="AC40" i="93"/>
  <c r="CO40" i="93" s="1"/>
  <c r="HF39" i="93"/>
  <c r="GD39" i="93"/>
  <c r="EX39" i="93"/>
  <c r="EH39" i="93"/>
  <c r="DD39" i="93"/>
  <c r="GV39" i="93" s="1"/>
  <c r="DC39" i="93"/>
  <c r="GU39" i="93" s="1"/>
  <c r="DB39" i="93"/>
  <c r="DA39" i="93"/>
  <c r="CN39" i="93"/>
  <c r="CM39" i="93"/>
  <c r="CL39" i="93"/>
  <c r="CK39" i="93"/>
  <c r="BX39" i="93"/>
  <c r="BW39" i="93"/>
  <c r="BV39" i="93"/>
  <c r="BU39" i="93"/>
  <c r="BH39" i="93"/>
  <c r="BG39" i="93"/>
  <c r="BF39" i="93"/>
  <c r="BE39" i="93"/>
  <c r="AZ39" i="93"/>
  <c r="AN39" i="93"/>
  <c r="AM39" i="93"/>
  <c r="AL39" i="93"/>
  <c r="CX39" i="93" s="1"/>
  <c r="FJ39" i="93" s="1"/>
  <c r="AK39" i="93"/>
  <c r="CG39" i="93" s="1"/>
  <c r="AJ39" i="93"/>
  <c r="AI39" i="93"/>
  <c r="AH39" i="93"/>
  <c r="AX39" i="93" s="1"/>
  <c r="AG39" i="93"/>
  <c r="CC39" i="93" s="1"/>
  <c r="AF39" i="93"/>
  <c r="AE39" i="93"/>
  <c r="AD39" i="93"/>
  <c r="AT39" i="93" s="1"/>
  <c r="AC39" i="93"/>
  <c r="CO39" i="93" s="1"/>
  <c r="FQ39" i="93" s="1"/>
  <c r="HF38" i="93"/>
  <c r="GV38" i="93"/>
  <c r="GU38" i="93"/>
  <c r="GF38" i="93"/>
  <c r="GE38" i="93"/>
  <c r="EY38" i="93"/>
  <c r="EJ38" i="93"/>
  <c r="EI38" i="93"/>
  <c r="DT38" i="93"/>
  <c r="DS38" i="93"/>
  <c r="DD38" i="93"/>
  <c r="FP38" i="93" s="1"/>
  <c r="DC38" i="93"/>
  <c r="FO38" i="93" s="1"/>
  <c r="DB38" i="93"/>
  <c r="GT38" i="93" s="1"/>
  <c r="DA38" i="93"/>
  <c r="GS38" i="93" s="1"/>
  <c r="CN38" i="93"/>
  <c r="CM38" i="93"/>
  <c r="CL38" i="93"/>
  <c r="CK38" i="93"/>
  <c r="CE38" i="93"/>
  <c r="BX38" i="93"/>
  <c r="BW38" i="93"/>
  <c r="BV38" i="93"/>
  <c r="BU38" i="93"/>
  <c r="BH38" i="93"/>
  <c r="BG38" i="93"/>
  <c r="BF38" i="93"/>
  <c r="BE38" i="93"/>
  <c r="AU38" i="93"/>
  <c r="AN38" i="93"/>
  <c r="CZ38" i="93" s="1"/>
  <c r="EV38" i="93" s="1"/>
  <c r="AM38" i="93"/>
  <c r="CI38" i="93" s="1"/>
  <c r="AL38" i="93"/>
  <c r="AK38" i="93"/>
  <c r="AJ38" i="93"/>
  <c r="CF38" i="93" s="1"/>
  <c r="AI38" i="93"/>
  <c r="AY38" i="93" s="1"/>
  <c r="AH38" i="93"/>
  <c r="BN38" i="93" s="1"/>
  <c r="AG38" i="93"/>
  <c r="AF38" i="93"/>
  <c r="CR38" i="93" s="1"/>
  <c r="EN38" i="93" s="1"/>
  <c r="AE38" i="93"/>
  <c r="CQ38" i="93" s="1"/>
  <c r="AD38" i="93"/>
  <c r="BZ38" i="93" s="1"/>
  <c r="AC38" i="93"/>
  <c r="CO38" i="93" s="1"/>
  <c r="HF37" i="93"/>
  <c r="GT37" i="93"/>
  <c r="GS37" i="93"/>
  <c r="GF37" i="93"/>
  <c r="GD37" i="93"/>
  <c r="GC37" i="93"/>
  <c r="FN37" i="93"/>
  <c r="FM37" i="93"/>
  <c r="EX37" i="93"/>
  <c r="EW37" i="93"/>
  <c r="EH37" i="93"/>
  <c r="EG37" i="93"/>
  <c r="DT37" i="93"/>
  <c r="DR37" i="93"/>
  <c r="DQ37" i="93"/>
  <c r="DD37" i="93"/>
  <c r="GV37" i="93" s="1"/>
  <c r="DC37" i="93"/>
  <c r="GU37" i="93" s="1"/>
  <c r="DB37" i="93"/>
  <c r="DA37" i="93"/>
  <c r="CN37" i="93"/>
  <c r="CM37" i="93"/>
  <c r="CL37" i="93"/>
  <c r="CK37" i="93"/>
  <c r="BX37" i="93"/>
  <c r="BW37" i="93"/>
  <c r="BV37" i="93"/>
  <c r="BU37" i="93"/>
  <c r="BJ37" i="93"/>
  <c r="BH37" i="93"/>
  <c r="BG37" i="93"/>
  <c r="BF37" i="93"/>
  <c r="BE37" i="93"/>
  <c r="AN37" i="93"/>
  <c r="AM37" i="93"/>
  <c r="CY37" i="93" s="1"/>
  <c r="AL37" i="93"/>
  <c r="CH37" i="93" s="1"/>
  <c r="AK37" i="93"/>
  <c r="CG37" i="93" s="1"/>
  <c r="AJ37" i="93"/>
  <c r="AI37" i="93"/>
  <c r="CU37" i="93" s="1"/>
  <c r="AH37" i="93"/>
  <c r="BN37" i="93" s="1"/>
  <c r="AG37" i="93"/>
  <c r="BM37" i="93" s="1"/>
  <c r="AF37" i="93"/>
  <c r="AV37" i="93" s="1"/>
  <c r="AE37" i="93"/>
  <c r="CQ37" i="93" s="1"/>
  <c r="AD37" i="93"/>
  <c r="AT37" i="93" s="1"/>
  <c r="AC37" i="93"/>
  <c r="AS37" i="93" s="1"/>
  <c r="HF36" i="93"/>
  <c r="GF36" i="93"/>
  <c r="EZ36" i="93"/>
  <c r="DT36" i="93"/>
  <c r="DD36" i="93"/>
  <c r="GV36" i="93" s="1"/>
  <c r="DC36" i="93"/>
  <c r="GU36" i="93" s="1"/>
  <c r="DB36" i="93"/>
  <c r="GT36" i="93" s="1"/>
  <c r="DA36" i="93"/>
  <c r="GS36" i="93" s="1"/>
  <c r="CN36" i="93"/>
  <c r="CM36" i="93"/>
  <c r="CL36" i="93"/>
  <c r="CK36" i="93"/>
  <c r="BX36" i="93"/>
  <c r="BW36" i="93"/>
  <c r="BV36" i="93"/>
  <c r="BU36" i="93"/>
  <c r="BH36" i="93"/>
  <c r="BG36" i="93"/>
  <c r="BF36" i="93"/>
  <c r="BE36" i="93"/>
  <c r="AN36" i="93"/>
  <c r="CZ36" i="93" s="1"/>
  <c r="AM36" i="93"/>
  <c r="CY36" i="93" s="1"/>
  <c r="GQ36" i="93" s="1"/>
  <c r="AL36" i="93"/>
  <c r="CX36" i="93" s="1"/>
  <c r="AK36" i="93"/>
  <c r="CW36" i="93" s="1"/>
  <c r="AJ36" i="93"/>
  <c r="AI36" i="93"/>
  <c r="CE36" i="93" s="1"/>
  <c r="AH36" i="93"/>
  <c r="CD36" i="93" s="1"/>
  <c r="AG36" i="93"/>
  <c r="CS36" i="93" s="1"/>
  <c r="AF36" i="93"/>
  <c r="BL36" i="93" s="1"/>
  <c r="AE36" i="93"/>
  <c r="BK36" i="93" s="1"/>
  <c r="AD36" i="93"/>
  <c r="BJ36" i="93" s="1"/>
  <c r="AC36" i="93"/>
  <c r="CO36" i="93" s="1"/>
  <c r="HF35" i="93"/>
  <c r="GT35" i="93"/>
  <c r="GS35" i="93"/>
  <c r="DD35" i="93"/>
  <c r="GV35" i="93" s="1"/>
  <c r="DC35" i="93"/>
  <c r="GU35" i="93" s="1"/>
  <c r="DB35" i="93"/>
  <c r="DA35" i="93"/>
  <c r="GC35" i="93" s="1"/>
  <c r="CN35" i="93"/>
  <c r="CM35" i="93"/>
  <c r="CL35" i="93"/>
  <c r="CK35" i="93"/>
  <c r="BX35" i="93"/>
  <c r="BW35" i="93"/>
  <c r="BV35" i="93"/>
  <c r="BU35" i="93"/>
  <c r="BH35" i="93"/>
  <c r="BG35" i="93"/>
  <c r="BF35" i="93"/>
  <c r="BE35" i="93"/>
  <c r="AN35" i="93"/>
  <c r="BT35" i="93" s="1"/>
  <c r="AM35" i="93"/>
  <c r="CI35" i="93" s="1"/>
  <c r="AL35" i="93"/>
  <c r="CX35" i="93" s="1"/>
  <c r="AK35" i="93"/>
  <c r="CW35" i="93" s="1"/>
  <c r="AJ35" i="93"/>
  <c r="AZ35" i="93" s="1"/>
  <c r="AI35" i="93"/>
  <c r="BO35" i="93" s="1"/>
  <c r="AH35" i="93"/>
  <c r="CD35" i="93" s="1"/>
  <c r="AG35" i="93"/>
  <c r="CS35" i="93" s="1"/>
  <c r="AF35" i="93"/>
  <c r="CR35" i="93" s="1"/>
  <c r="AE35" i="93"/>
  <c r="AU35" i="93" s="1"/>
  <c r="AD35" i="93"/>
  <c r="BJ35" i="93" s="1"/>
  <c r="AC35" i="93"/>
  <c r="CO35" i="93" s="1"/>
  <c r="HF34" i="93"/>
  <c r="GT34" i="93"/>
  <c r="GS34" i="93"/>
  <c r="GD34" i="93"/>
  <c r="GC34" i="93"/>
  <c r="DD34" i="93"/>
  <c r="GV34" i="93" s="1"/>
  <c r="DC34" i="93"/>
  <c r="DB34" i="93"/>
  <c r="FN34" i="93" s="1"/>
  <c r="DA34" i="93"/>
  <c r="FM34" i="93" s="1"/>
  <c r="CN34" i="93"/>
  <c r="CM34" i="93"/>
  <c r="CL34" i="93"/>
  <c r="CK34" i="93"/>
  <c r="BX34" i="93"/>
  <c r="BW34" i="93"/>
  <c r="BV34" i="93"/>
  <c r="BU34" i="93"/>
  <c r="BH34" i="93"/>
  <c r="BG34" i="93"/>
  <c r="BF34" i="93"/>
  <c r="BE34" i="93"/>
  <c r="AN34" i="93"/>
  <c r="CJ34" i="93" s="1"/>
  <c r="AM34" i="93"/>
  <c r="CI34" i="93" s="1"/>
  <c r="AL34" i="93"/>
  <c r="CX34" i="93" s="1"/>
  <c r="AK34" i="93"/>
  <c r="CW34" i="93" s="1"/>
  <c r="AJ34" i="93"/>
  <c r="CF34" i="93" s="1"/>
  <c r="AI34" i="93"/>
  <c r="CE34" i="93" s="1"/>
  <c r="AH34" i="93"/>
  <c r="CT34" i="93" s="1"/>
  <c r="AG34" i="93"/>
  <c r="CS34" i="93" s="1"/>
  <c r="AF34" i="93"/>
  <c r="CR34" i="93" s="1"/>
  <c r="AE34" i="93"/>
  <c r="CQ34" i="93" s="1"/>
  <c r="AD34" i="93"/>
  <c r="CP34" i="93" s="1"/>
  <c r="AC34" i="93"/>
  <c r="CO34" i="93" s="1"/>
  <c r="HF33" i="93"/>
  <c r="DD33" i="93"/>
  <c r="GV33" i="93" s="1"/>
  <c r="DC33" i="93"/>
  <c r="GU33" i="93" s="1"/>
  <c r="DB33" i="93"/>
  <c r="GT33" i="93" s="1"/>
  <c r="DA33" i="93"/>
  <c r="EW33" i="93" s="1"/>
  <c r="CN33" i="93"/>
  <c r="CM33" i="93"/>
  <c r="CL33" i="93"/>
  <c r="CK33" i="93"/>
  <c r="BX33" i="93"/>
  <c r="BW33" i="93"/>
  <c r="BV33" i="93"/>
  <c r="BU33" i="93"/>
  <c r="BH33" i="93"/>
  <c r="BG33" i="93"/>
  <c r="BF33" i="93"/>
  <c r="BE33" i="93"/>
  <c r="AN33" i="93"/>
  <c r="CZ33" i="93" s="1"/>
  <c r="AM33" i="93"/>
  <c r="CY33" i="93" s="1"/>
  <c r="AL33" i="93"/>
  <c r="BB33" i="93" s="1"/>
  <c r="AK33" i="93"/>
  <c r="CW33" i="93" s="1"/>
  <c r="AJ33" i="93"/>
  <c r="CV33" i="93" s="1"/>
  <c r="AI33" i="93"/>
  <c r="CU33" i="93" s="1"/>
  <c r="AH33" i="93"/>
  <c r="CT33" i="93" s="1"/>
  <c r="AG33" i="93"/>
  <c r="CS33" i="93" s="1"/>
  <c r="AF33" i="93"/>
  <c r="CR33" i="93" s="1"/>
  <c r="AE33" i="93"/>
  <c r="CQ33" i="93" s="1"/>
  <c r="AD33" i="93"/>
  <c r="BJ33" i="93" s="1"/>
  <c r="AC33" i="93"/>
  <c r="AS33" i="93" s="1"/>
  <c r="AC28" i="93"/>
  <c r="AD28" i="93"/>
  <c r="AE28" i="93"/>
  <c r="AF28" i="93"/>
  <c r="AG28" i="93"/>
  <c r="AH28" i="93"/>
  <c r="AI28" i="93"/>
  <c r="AJ28" i="93"/>
  <c r="AK28" i="93"/>
  <c r="AL28" i="93"/>
  <c r="AM28" i="93"/>
  <c r="AN28" i="93"/>
  <c r="AS28" i="93"/>
  <c r="AT28" i="93"/>
  <c r="AU28" i="93"/>
  <c r="AV28" i="93"/>
  <c r="AW28" i="93"/>
  <c r="AX28" i="93"/>
  <c r="AY28" i="93"/>
  <c r="AZ28" i="93"/>
  <c r="BA28" i="93"/>
  <c r="BB28" i="93"/>
  <c r="BC28" i="93"/>
  <c r="BD28" i="93"/>
  <c r="BE28" i="93"/>
  <c r="BF28" i="93"/>
  <c r="BG28" i="93"/>
  <c r="BH28" i="93"/>
  <c r="BI28" i="93"/>
  <c r="BJ28" i="93"/>
  <c r="BK28" i="93"/>
  <c r="BL28" i="93"/>
  <c r="BM28" i="93"/>
  <c r="BN28" i="93"/>
  <c r="BO28" i="93"/>
  <c r="BP28" i="93"/>
  <c r="BQ28" i="93"/>
  <c r="BR28" i="93"/>
  <c r="BS28" i="93"/>
  <c r="BT28" i="93"/>
  <c r="BU28" i="93"/>
  <c r="BV28" i="93"/>
  <c r="BW28" i="93"/>
  <c r="BX28" i="93"/>
  <c r="BY28" i="93"/>
  <c r="BZ28" i="93"/>
  <c r="CA28" i="93"/>
  <c r="CB28" i="93"/>
  <c r="CC28" i="93"/>
  <c r="CD28" i="93"/>
  <c r="CE28" i="93"/>
  <c r="CF28" i="93"/>
  <c r="CG28" i="93"/>
  <c r="CH28" i="93"/>
  <c r="CI28" i="93"/>
  <c r="CJ28" i="93"/>
  <c r="CK28" i="93"/>
  <c r="CL28" i="93"/>
  <c r="CM28" i="93"/>
  <c r="CN28" i="93"/>
  <c r="CO28" i="93"/>
  <c r="CP28" i="93"/>
  <c r="CQ28" i="93"/>
  <c r="CR28" i="93"/>
  <c r="CS28" i="93"/>
  <c r="CT28" i="93"/>
  <c r="CU28" i="93"/>
  <c r="CV28" i="93"/>
  <c r="CW28" i="93"/>
  <c r="CX28" i="93"/>
  <c r="CY28" i="93"/>
  <c r="CZ28" i="93"/>
  <c r="EF28" i="93" s="1"/>
  <c r="DA28" i="93"/>
  <c r="DB28" i="93"/>
  <c r="DC28" i="93"/>
  <c r="DD28" i="93"/>
  <c r="DE28" i="93"/>
  <c r="DF28" i="93"/>
  <c r="DG28" i="93"/>
  <c r="DH28" i="93"/>
  <c r="DI28" i="93"/>
  <c r="DJ28" i="93"/>
  <c r="DK28" i="93"/>
  <c r="DL28" i="93"/>
  <c r="DM28" i="93"/>
  <c r="DN28" i="93"/>
  <c r="DO28" i="93"/>
  <c r="DQ28" i="93"/>
  <c r="DR28" i="93"/>
  <c r="DS28" i="93"/>
  <c r="DT28" i="93"/>
  <c r="DU28" i="93"/>
  <c r="DV28" i="93"/>
  <c r="DW28" i="93"/>
  <c r="DX28" i="93"/>
  <c r="DY28" i="93"/>
  <c r="DZ28" i="93"/>
  <c r="EA28" i="93"/>
  <c r="EB28" i="93"/>
  <c r="EC28" i="93"/>
  <c r="ED28" i="93"/>
  <c r="EE28" i="93"/>
  <c r="EG28" i="93"/>
  <c r="EH28" i="93"/>
  <c r="EI28" i="93"/>
  <c r="EJ28" i="93"/>
  <c r="EK28" i="93"/>
  <c r="EL28" i="93"/>
  <c r="EM28" i="93"/>
  <c r="EN28" i="93"/>
  <c r="EO28" i="93"/>
  <c r="EP28" i="93"/>
  <c r="EQ28" i="93"/>
  <c r="ER28" i="93"/>
  <c r="ES28" i="93"/>
  <c r="ET28" i="93"/>
  <c r="EU28" i="93"/>
  <c r="EW28" i="93"/>
  <c r="EX28" i="93"/>
  <c r="EY28" i="93"/>
  <c r="EZ28" i="93"/>
  <c r="FA28" i="93"/>
  <c r="FB28" i="93"/>
  <c r="FC28" i="93"/>
  <c r="FD28" i="93"/>
  <c r="FE28" i="93"/>
  <c r="FF28" i="93"/>
  <c r="FG28" i="93"/>
  <c r="FH28" i="93"/>
  <c r="FI28" i="93"/>
  <c r="FJ28" i="93"/>
  <c r="FK28" i="93"/>
  <c r="FM28" i="93"/>
  <c r="FN28" i="93"/>
  <c r="FO28" i="93"/>
  <c r="FP28" i="93"/>
  <c r="FQ28" i="93"/>
  <c r="FR28" i="93"/>
  <c r="FS28" i="93"/>
  <c r="FT28" i="93"/>
  <c r="FU28" i="93"/>
  <c r="FV28" i="93"/>
  <c r="FW28" i="93"/>
  <c r="FX28" i="93"/>
  <c r="FY28" i="93"/>
  <c r="FZ28" i="93"/>
  <c r="GA28" i="93"/>
  <c r="GB28" i="93"/>
  <c r="GC28" i="93"/>
  <c r="GD28" i="93"/>
  <c r="GE28" i="93"/>
  <c r="GF28" i="93"/>
  <c r="GG28" i="93"/>
  <c r="GH28" i="93"/>
  <c r="GI28" i="93"/>
  <c r="GJ28" i="93"/>
  <c r="GK28" i="93"/>
  <c r="GL28" i="93"/>
  <c r="GM28" i="93"/>
  <c r="GN28" i="93"/>
  <c r="GO28" i="93"/>
  <c r="GP28" i="93"/>
  <c r="GQ28" i="93"/>
  <c r="GR28" i="93"/>
  <c r="GS28" i="93"/>
  <c r="GT28" i="93"/>
  <c r="GU28" i="93"/>
  <c r="GV28" i="93"/>
  <c r="HF28" i="93"/>
  <c r="AC29" i="93"/>
  <c r="AD29" i="93"/>
  <c r="AE29" i="93"/>
  <c r="AF29" i="93"/>
  <c r="AG29" i="93"/>
  <c r="AH29" i="93"/>
  <c r="AI29" i="93"/>
  <c r="AJ29" i="93"/>
  <c r="AK29" i="93"/>
  <c r="AL29" i="93"/>
  <c r="AM29" i="93"/>
  <c r="AN29" i="93"/>
  <c r="AS29" i="93"/>
  <c r="AT29" i="93"/>
  <c r="AU29" i="93"/>
  <c r="AV29" i="93"/>
  <c r="AW29" i="93"/>
  <c r="AX29" i="93"/>
  <c r="AY29" i="93"/>
  <c r="AZ29" i="93"/>
  <c r="BA29" i="93"/>
  <c r="BB29" i="93"/>
  <c r="BC29" i="93"/>
  <c r="BD29" i="93"/>
  <c r="BE29" i="93"/>
  <c r="BF29" i="93"/>
  <c r="BG29" i="93"/>
  <c r="BH29" i="93"/>
  <c r="BI29" i="93"/>
  <c r="BJ29" i="93"/>
  <c r="BK29" i="93"/>
  <c r="BL29" i="93"/>
  <c r="BM29" i="93"/>
  <c r="BN29" i="93"/>
  <c r="BO29" i="93"/>
  <c r="BP29" i="93"/>
  <c r="BQ29" i="93"/>
  <c r="BR29" i="93"/>
  <c r="BS29" i="93"/>
  <c r="BT29" i="93"/>
  <c r="BU29" i="93"/>
  <c r="BV29" i="93"/>
  <c r="BW29" i="93"/>
  <c r="BX29" i="93"/>
  <c r="BY29" i="93"/>
  <c r="BZ29" i="93"/>
  <c r="CA29" i="93"/>
  <c r="CB29" i="93"/>
  <c r="CC29" i="93"/>
  <c r="CD29" i="93"/>
  <c r="CE29" i="93"/>
  <c r="CF29" i="93"/>
  <c r="CG29" i="93"/>
  <c r="CH29" i="93"/>
  <c r="CI29" i="93"/>
  <c r="CJ29" i="93"/>
  <c r="CK29" i="93"/>
  <c r="CL29" i="93"/>
  <c r="CM29" i="93"/>
  <c r="CN29" i="93"/>
  <c r="CO29" i="93"/>
  <c r="CP29" i="93"/>
  <c r="CQ29" i="93"/>
  <c r="CR29" i="93"/>
  <c r="CS29" i="93"/>
  <c r="CT29" i="93"/>
  <c r="CU29" i="93"/>
  <c r="CV29" i="93"/>
  <c r="CW29" i="93"/>
  <c r="CX29" i="93"/>
  <c r="CY29" i="93"/>
  <c r="CZ29" i="93"/>
  <c r="DA29" i="93"/>
  <c r="DB29" i="93"/>
  <c r="DC29" i="93"/>
  <c r="DD29" i="93"/>
  <c r="DE29" i="93"/>
  <c r="DF29" i="93"/>
  <c r="DG29" i="93"/>
  <c r="DH29" i="93"/>
  <c r="DI29" i="93"/>
  <c r="DJ29" i="93"/>
  <c r="DK29" i="93"/>
  <c r="DL29" i="93"/>
  <c r="DM29" i="93"/>
  <c r="DN29" i="93"/>
  <c r="DO29" i="93"/>
  <c r="DP29" i="93"/>
  <c r="DQ29" i="93"/>
  <c r="DR29" i="93"/>
  <c r="DS29" i="93"/>
  <c r="DT29" i="93"/>
  <c r="DU29" i="93"/>
  <c r="DV29" i="93"/>
  <c r="DW29" i="93"/>
  <c r="DX29" i="93"/>
  <c r="DY29" i="93"/>
  <c r="DZ29" i="93"/>
  <c r="EA29" i="93"/>
  <c r="EB29" i="93"/>
  <c r="EC29" i="93"/>
  <c r="ED29" i="93"/>
  <c r="EE29" i="93"/>
  <c r="EF29" i="93"/>
  <c r="EG29" i="93"/>
  <c r="EH29" i="93"/>
  <c r="EI29" i="93"/>
  <c r="EJ29" i="93"/>
  <c r="EK29" i="93"/>
  <c r="EL29" i="93"/>
  <c r="EM29" i="93"/>
  <c r="EN29" i="93"/>
  <c r="EO29" i="93"/>
  <c r="EP29" i="93"/>
  <c r="EQ29" i="93"/>
  <c r="ER29" i="93"/>
  <c r="ES29" i="93"/>
  <c r="ET29" i="93"/>
  <c r="EU29" i="93"/>
  <c r="EV29" i="93"/>
  <c r="EW29" i="93"/>
  <c r="EX29" i="93"/>
  <c r="EY29" i="93"/>
  <c r="EZ29" i="93"/>
  <c r="FA29" i="93"/>
  <c r="FB29" i="93"/>
  <c r="FC29" i="93"/>
  <c r="FD29" i="93"/>
  <c r="FE29" i="93"/>
  <c r="FF29" i="93"/>
  <c r="FG29" i="93"/>
  <c r="FH29" i="93"/>
  <c r="FI29" i="93"/>
  <c r="FJ29" i="93"/>
  <c r="FK29" i="93"/>
  <c r="FL29" i="93"/>
  <c r="FM29" i="93"/>
  <c r="FN29" i="93"/>
  <c r="FO29" i="93"/>
  <c r="FP29" i="93"/>
  <c r="FQ29" i="93"/>
  <c r="FR29" i="93"/>
  <c r="FS29" i="93"/>
  <c r="FT29" i="93"/>
  <c r="FU29" i="93"/>
  <c r="FV29" i="93"/>
  <c r="FW29" i="93"/>
  <c r="FX29" i="93"/>
  <c r="FY29" i="93"/>
  <c r="FZ29" i="93"/>
  <c r="GA29" i="93"/>
  <c r="GB29" i="93"/>
  <c r="GC29" i="93"/>
  <c r="GD29" i="93"/>
  <c r="GE29" i="93"/>
  <c r="GF29" i="93"/>
  <c r="GG29" i="93"/>
  <c r="GH29" i="93"/>
  <c r="GI29" i="93"/>
  <c r="GJ29" i="93"/>
  <c r="GK29" i="93"/>
  <c r="GL29" i="93"/>
  <c r="GM29" i="93"/>
  <c r="GN29" i="93"/>
  <c r="GO29" i="93"/>
  <c r="GP29" i="93"/>
  <c r="GQ29" i="93"/>
  <c r="GR29" i="93"/>
  <c r="GS29" i="93"/>
  <c r="GT29" i="93"/>
  <c r="GU29" i="93"/>
  <c r="GV29" i="93"/>
  <c r="HF29" i="93"/>
  <c r="AC30" i="93"/>
  <c r="AD30" i="93"/>
  <c r="AE30" i="93"/>
  <c r="AF30" i="93"/>
  <c r="AG30" i="93"/>
  <c r="AH30" i="93"/>
  <c r="AI30" i="93"/>
  <c r="AJ30" i="93"/>
  <c r="AK30" i="93"/>
  <c r="AL30" i="93"/>
  <c r="AM30" i="93"/>
  <c r="AN30" i="93"/>
  <c r="AS30" i="93"/>
  <c r="AT30" i="93"/>
  <c r="AU30" i="93"/>
  <c r="AV30" i="93"/>
  <c r="AW30" i="93"/>
  <c r="AX30" i="93"/>
  <c r="AY30" i="93"/>
  <c r="AZ30" i="93"/>
  <c r="BA30" i="93"/>
  <c r="BB30" i="93"/>
  <c r="BC30" i="93"/>
  <c r="BD30" i="93"/>
  <c r="BE30" i="93"/>
  <c r="BF30" i="93"/>
  <c r="BG30" i="93"/>
  <c r="BH30" i="93"/>
  <c r="BI30" i="93"/>
  <c r="BJ30" i="93"/>
  <c r="BK30" i="93"/>
  <c r="BL30" i="93"/>
  <c r="BM30" i="93"/>
  <c r="BN30" i="93"/>
  <c r="BO30" i="93"/>
  <c r="BP30" i="93"/>
  <c r="BQ30" i="93"/>
  <c r="BR30" i="93"/>
  <c r="BS30" i="93"/>
  <c r="BT30" i="93"/>
  <c r="BU30" i="93"/>
  <c r="BV30" i="93"/>
  <c r="BW30" i="93"/>
  <c r="BX30" i="93"/>
  <c r="BY30" i="93"/>
  <c r="BZ30" i="93"/>
  <c r="CA30" i="93"/>
  <c r="CB30" i="93"/>
  <c r="CC30" i="93"/>
  <c r="CD30" i="93"/>
  <c r="CE30" i="93"/>
  <c r="CF30" i="93"/>
  <c r="CG30" i="93"/>
  <c r="CH30" i="93"/>
  <c r="CI30" i="93"/>
  <c r="CJ30" i="93"/>
  <c r="CK30" i="93"/>
  <c r="CL30" i="93"/>
  <c r="CM30" i="93"/>
  <c r="CN30" i="93"/>
  <c r="CO30" i="93"/>
  <c r="CP30" i="93"/>
  <c r="CQ30" i="93"/>
  <c r="CR30" i="93"/>
  <c r="CS30" i="93"/>
  <c r="CT30" i="93"/>
  <c r="CU30" i="93"/>
  <c r="CV30" i="93"/>
  <c r="CW30" i="93"/>
  <c r="CX30" i="93"/>
  <c r="CY30" i="93"/>
  <c r="CZ30" i="93"/>
  <c r="DA30" i="93"/>
  <c r="DB30" i="93"/>
  <c r="DC30" i="93"/>
  <c r="DD30" i="93"/>
  <c r="DE30" i="93"/>
  <c r="DF30" i="93"/>
  <c r="DG30" i="93"/>
  <c r="DH30" i="93"/>
  <c r="DI30" i="93"/>
  <c r="DJ30" i="93"/>
  <c r="DK30" i="93"/>
  <c r="DL30" i="93"/>
  <c r="DM30" i="93"/>
  <c r="DN30" i="93"/>
  <c r="DO30" i="93"/>
  <c r="DP30" i="93"/>
  <c r="DQ30" i="93"/>
  <c r="DR30" i="93"/>
  <c r="DS30" i="93"/>
  <c r="DT30" i="93"/>
  <c r="DU30" i="93"/>
  <c r="DV30" i="93"/>
  <c r="DW30" i="93"/>
  <c r="DX30" i="93"/>
  <c r="DY30" i="93"/>
  <c r="DZ30" i="93"/>
  <c r="EA30" i="93"/>
  <c r="EB30" i="93"/>
  <c r="EC30" i="93"/>
  <c r="ED30" i="93"/>
  <c r="EE30" i="93"/>
  <c r="EF30" i="93"/>
  <c r="EG30" i="93"/>
  <c r="EH30" i="93"/>
  <c r="EI30" i="93"/>
  <c r="EJ30" i="93"/>
  <c r="EK30" i="93"/>
  <c r="EL30" i="93"/>
  <c r="EM30" i="93"/>
  <c r="EN30" i="93"/>
  <c r="EO30" i="93"/>
  <c r="EP30" i="93"/>
  <c r="EQ30" i="93"/>
  <c r="ER30" i="93"/>
  <c r="ES30" i="93"/>
  <c r="ET30" i="93"/>
  <c r="EU30" i="93"/>
  <c r="EV30" i="93"/>
  <c r="EW30" i="93"/>
  <c r="EX30" i="93"/>
  <c r="EY30" i="93"/>
  <c r="EZ30" i="93"/>
  <c r="FA30" i="93"/>
  <c r="FB30" i="93"/>
  <c r="FC30" i="93"/>
  <c r="FD30" i="93"/>
  <c r="FE30" i="93"/>
  <c r="FF30" i="93"/>
  <c r="FG30" i="93"/>
  <c r="FH30" i="93"/>
  <c r="FI30" i="93"/>
  <c r="FJ30" i="93"/>
  <c r="FK30" i="93"/>
  <c r="FL30" i="93"/>
  <c r="FM30" i="93"/>
  <c r="FN30" i="93"/>
  <c r="FO30" i="93"/>
  <c r="FP30" i="93"/>
  <c r="FQ30" i="93"/>
  <c r="FR30" i="93"/>
  <c r="FS30" i="93"/>
  <c r="FT30" i="93"/>
  <c r="FU30" i="93"/>
  <c r="FV30" i="93"/>
  <c r="FW30" i="93"/>
  <c r="FX30" i="93"/>
  <c r="FY30" i="93"/>
  <c r="FZ30" i="93"/>
  <c r="GA30" i="93"/>
  <c r="GB30" i="93"/>
  <c r="GC30" i="93"/>
  <c r="GD30" i="93"/>
  <c r="GE30" i="93"/>
  <c r="GF30" i="93"/>
  <c r="GG30" i="93"/>
  <c r="GH30" i="93"/>
  <c r="GI30" i="93"/>
  <c r="GJ30" i="93"/>
  <c r="GK30" i="93"/>
  <c r="GL30" i="93"/>
  <c r="GM30" i="93"/>
  <c r="GN30" i="93"/>
  <c r="GO30" i="93"/>
  <c r="GP30" i="93"/>
  <c r="GQ30" i="93"/>
  <c r="GR30" i="93"/>
  <c r="GS30" i="93"/>
  <c r="GT30" i="93"/>
  <c r="GU30" i="93"/>
  <c r="GV30" i="93"/>
  <c r="HF30" i="93"/>
  <c r="HF27" i="93"/>
  <c r="DD27" i="93"/>
  <c r="GF27" i="93" s="1"/>
  <c r="DC27" i="93"/>
  <c r="GU27" i="93" s="1"/>
  <c r="DB27" i="93"/>
  <c r="GT27" i="93" s="1"/>
  <c r="DA27" i="93"/>
  <c r="GS27" i="93" s="1"/>
  <c r="CQ27" i="93"/>
  <c r="CN27" i="93"/>
  <c r="CM27" i="93"/>
  <c r="CL27" i="93"/>
  <c r="CK27" i="93"/>
  <c r="BX27" i="93"/>
  <c r="BW27" i="93"/>
  <c r="BV27" i="93"/>
  <c r="BU27" i="93"/>
  <c r="BS27" i="93"/>
  <c r="BH27" i="93"/>
  <c r="BG27" i="93"/>
  <c r="BF27" i="93"/>
  <c r="BE27" i="93"/>
  <c r="AY27" i="93"/>
  <c r="AN27" i="93"/>
  <c r="CZ27" i="93" s="1"/>
  <c r="AM27" i="93"/>
  <c r="CI27" i="93" s="1"/>
  <c r="AL27" i="93"/>
  <c r="CX27" i="93" s="1"/>
  <c r="AK27" i="93"/>
  <c r="CW27" i="93" s="1"/>
  <c r="AJ27" i="93"/>
  <c r="CV27" i="93" s="1"/>
  <c r="AI27" i="93"/>
  <c r="BO27" i="93" s="1"/>
  <c r="AH27" i="93"/>
  <c r="CT27" i="93" s="1"/>
  <c r="AG27" i="93"/>
  <c r="CS27" i="93" s="1"/>
  <c r="AF27" i="93"/>
  <c r="CB27" i="93" s="1"/>
  <c r="AE27" i="93"/>
  <c r="AU27" i="93" s="1"/>
  <c r="AD27" i="93"/>
  <c r="CP27" i="93" s="1"/>
  <c r="AC27" i="93"/>
  <c r="CO27" i="93" s="1"/>
  <c r="A6" i="136" l="1"/>
  <c r="HO17" i="93"/>
  <c r="HR28" i="93"/>
  <c r="HM17" i="93"/>
  <c r="GY17" i="93" s="1"/>
  <c r="HN30" i="93"/>
  <c r="HR30" i="93"/>
  <c r="HZ30" i="93" s="1"/>
  <c r="IE30" i="93" s="1"/>
  <c r="HP29" i="93"/>
  <c r="HL29" i="93"/>
  <c r="HL17" i="93"/>
  <c r="HP17" i="93"/>
  <c r="HK17" i="93"/>
  <c r="HN17" i="93"/>
  <c r="HH17" i="93" s="1"/>
  <c r="GZ17" i="93" s="1"/>
  <c r="HH18" i="93"/>
  <c r="GZ18" i="93" s="1"/>
  <c r="HD21" i="93"/>
  <c r="HG21" i="93"/>
  <c r="IE18" i="93"/>
  <c r="HD20" i="93"/>
  <c r="HG20" i="93"/>
  <c r="HD19" i="93"/>
  <c r="HG19" i="93"/>
  <c r="ID17" i="93"/>
  <c r="HZ17" i="93"/>
  <c r="BY452" i="93"/>
  <c r="DE452" i="93"/>
  <c r="EK452" i="93"/>
  <c r="BI450" i="93"/>
  <c r="HO29" i="93"/>
  <c r="HN29" i="93"/>
  <c r="HS29" i="93"/>
  <c r="HR29" i="93"/>
  <c r="HP28" i="93"/>
  <c r="HO28" i="93"/>
  <c r="HS28" i="93"/>
  <c r="HQ28" i="93"/>
  <c r="HY28" i="93" s="1"/>
  <c r="HM29" i="93"/>
  <c r="GY29" i="93" s="1"/>
  <c r="HK29" i="93"/>
  <c r="HQ29" i="93"/>
  <c r="HY29" i="93" s="1"/>
  <c r="ID29" i="93" s="1"/>
  <c r="HP30" i="93"/>
  <c r="HO30" i="93"/>
  <c r="HM30" i="93"/>
  <c r="GY30" i="93" s="1"/>
  <c r="HL30" i="93"/>
  <c r="HK30" i="93"/>
  <c r="HS30" i="93"/>
  <c r="HQ30" i="93"/>
  <c r="HY30" i="93" s="1"/>
  <c r="GK461" i="93"/>
  <c r="FU461" i="93"/>
  <c r="FE461" i="93"/>
  <c r="EO461" i="93"/>
  <c r="DY461" i="93"/>
  <c r="DI461" i="93"/>
  <c r="GI464" i="93"/>
  <c r="FS464" i="93"/>
  <c r="FC464" i="93"/>
  <c r="EM464" i="93"/>
  <c r="DW464" i="93"/>
  <c r="DG464" i="93"/>
  <c r="GQ464" i="93"/>
  <c r="GA464" i="93"/>
  <c r="FK464" i="93"/>
  <c r="EU464" i="93"/>
  <c r="EE464" i="93"/>
  <c r="DO464" i="93"/>
  <c r="CP461" i="93"/>
  <c r="BJ461" i="93"/>
  <c r="CD461" i="93"/>
  <c r="AX461" i="93"/>
  <c r="CX461" i="93"/>
  <c r="BR461" i="93"/>
  <c r="GT461" i="93"/>
  <c r="GD461" i="93"/>
  <c r="FN461" i="93"/>
  <c r="EX461" i="93"/>
  <c r="EH461" i="93"/>
  <c r="DR461" i="93"/>
  <c r="GK463" i="93"/>
  <c r="FU463" i="93"/>
  <c r="FE463" i="93"/>
  <c r="EO463" i="93"/>
  <c r="DY463" i="93"/>
  <c r="DI463" i="93"/>
  <c r="GN464" i="93"/>
  <c r="FX464" i="93"/>
  <c r="FH464" i="93"/>
  <c r="ER464" i="93"/>
  <c r="EB464" i="93"/>
  <c r="DL464" i="93"/>
  <c r="BB461" i="93"/>
  <c r="BZ461" i="93"/>
  <c r="CT461" i="93"/>
  <c r="GM462" i="93"/>
  <c r="FW462" i="93"/>
  <c r="FG462" i="93"/>
  <c r="EQ462" i="93"/>
  <c r="EA462" i="93"/>
  <c r="DK462" i="93"/>
  <c r="GL463" i="93"/>
  <c r="FV463" i="93"/>
  <c r="FF463" i="93"/>
  <c r="EP463" i="93"/>
  <c r="DZ463" i="93"/>
  <c r="DJ463" i="93"/>
  <c r="GH465" i="93"/>
  <c r="FR465" i="93"/>
  <c r="FB465" i="93"/>
  <c r="EL465" i="93"/>
  <c r="DV465" i="93"/>
  <c r="DF465" i="93"/>
  <c r="GN462" i="93"/>
  <c r="FX462" i="93"/>
  <c r="FH462" i="93"/>
  <c r="ER462" i="93"/>
  <c r="EB462" i="93"/>
  <c r="DL462" i="93"/>
  <c r="AY462" i="93"/>
  <c r="BK462" i="93"/>
  <c r="BS462" i="93"/>
  <c r="CE462" i="93"/>
  <c r="CQ462" i="93"/>
  <c r="CY462" i="93"/>
  <c r="DS462" i="93"/>
  <c r="EI462" i="93"/>
  <c r="EY462" i="93"/>
  <c r="FO462" i="93"/>
  <c r="GE462" i="93"/>
  <c r="GI463" i="93"/>
  <c r="FS463" i="93"/>
  <c r="FC463" i="93"/>
  <c r="EM463" i="93"/>
  <c r="DW463" i="93"/>
  <c r="DG463" i="93"/>
  <c r="GM463" i="93"/>
  <c r="FW463" i="93"/>
  <c r="FG463" i="93"/>
  <c r="EQ463" i="93"/>
  <c r="EA463" i="93"/>
  <c r="DK463" i="93"/>
  <c r="GQ463" i="93"/>
  <c r="GA463" i="93"/>
  <c r="FK463" i="93"/>
  <c r="EU463" i="93"/>
  <c r="EE463" i="93"/>
  <c r="DO463" i="93"/>
  <c r="AZ464" i="93"/>
  <c r="BL464" i="93"/>
  <c r="BT464" i="93"/>
  <c r="CF464" i="93"/>
  <c r="CR464" i="93"/>
  <c r="CZ464" i="93"/>
  <c r="DT464" i="93"/>
  <c r="EJ464" i="93"/>
  <c r="EZ464" i="93"/>
  <c r="FP464" i="93"/>
  <c r="GF464" i="93"/>
  <c r="GI465" i="93"/>
  <c r="FS465" i="93"/>
  <c r="FC465" i="93"/>
  <c r="EM465" i="93"/>
  <c r="DW465" i="93"/>
  <c r="DG465" i="93"/>
  <c r="GT465" i="93"/>
  <c r="GD465" i="93"/>
  <c r="FN465" i="93"/>
  <c r="EX465" i="93"/>
  <c r="EH465" i="93"/>
  <c r="DR465" i="93"/>
  <c r="GH466" i="93"/>
  <c r="FR466" i="93"/>
  <c r="FB466" i="93"/>
  <c r="EL466" i="93"/>
  <c r="DV466" i="93"/>
  <c r="DF466" i="93"/>
  <c r="GL466" i="93"/>
  <c r="FV466" i="93"/>
  <c r="FF466" i="93"/>
  <c r="EP466" i="93"/>
  <c r="DZ466" i="93"/>
  <c r="DJ466" i="93"/>
  <c r="GP466" i="93"/>
  <c r="FZ466" i="93"/>
  <c r="FJ466" i="93"/>
  <c r="ET466" i="93"/>
  <c r="ED466" i="93"/>
  <c r="DN466" i="93"/>
  <c r="CR468" i="93"/>
  <c r="CB468" i="93"/>
  <c r="BL468" i="93"/>
  <c r="AV468" i="93"/>
  <c r="BP468" i="93"/>
  <c r="AZ468" i="93"/>
  <c r="CZ468" i="93"/>
  <c r="CJ468" i="93"/>
  <c r="BT468" i="93"/>
  <c r="CF468" i="93"/>
  <c r="GI461" i="93"/>
  <c r="FS461" i="93"/>
  <c r="FC461" i="93"/>
  <c r="EM461" i="93"/>
  <c r="DW461" i="93"/>
  <c r="DG461" i="93"/>
  <c r="GM461" i="93"/>
  <c r="FW461" i="93"/>
  <c r="FG461" i="93"/>
  <c r="EQ461" i="93"/>
  <c r="EA461" i="93"/>
  <c r="DK461" i="93"/>
  <c r="GQ461" i="93"/>
  <c r="GA461" i="93"/>
  <c r="FK461" i="93"/>
  <c r="EU461" i="93"/>
  <c r="EE461" i="93"/>
  <c r="DO461" i="93"/>
  <c r="AZ462" i="93"/>
  <c r="BL462" i="93"/>
  <c r="BT462" i="93"/>
  <c r="CF462" i="93"/>
  <c r="CR462" i="93"/>
  <c r="CZ462" i="93"/>
  <c r="DT462" i="93"/>
  <c r="EJ462" i="93"/>
  <c r="EZ462" i="93"/>
  <c r="FP462" i="93"/>
  <c r="GF462" i="93"/>
  <c r="GJ463" i="93"/>
  <c r="FT463" i="93"/>
  <c r="FD463" i="93"/>
  <c r="EN463" i="93"/>
  <c r="DX463" i="93"/>
  <c r="DH463" i="93"/>
  <c r="GN463" i="93"/>
  <c r="FX463" i="93"/>
  <c r="FH463" i="93"/>
  <c r="ER463" i="93"/>
  <c r="EB463" i="93"/>
  <c r="DL463" i="93"/>
  <c r="GR463" i="93"/>
  <c r="GB463" i="93"/>
  <c r="FL463" i="93"/>
  <c r="EV463" i="93"/>
  <c r="EF463" i="93"/>
  <c r="DP463" i="93"/>
  <c r="GG464" i="93"/>
  <c r="FQ464" i="93"/>
  <c r="FA464" i="93"/>
  <c r="EK464" i="93"/>
  <c r="DU464" i="93"/>
  <c r="DE464" i="93"/>
  <c r="GK464" i="93"/>
  <c r="FU464" i="93"/>
  <c r="FE464" i="93"/>
  <c r="EO464" i="93"/>
  <c r="DY464" i="93"/>
  <c r="DI464" i="93"/>
  <c r="GO464" i="93"/>
  <c r="FY464" i="93"/>
  <c r="FI464" i="93"/>
  <c r="ES464" i="93"/>
  <c r="EC464" i="93"/>
  <c r="DM464" i="93"/>
  <c r="GK465" i="93"/>
  <c r="FU465" i="93"/>
  <c r="FE465" i="93"/>
  <c r="EO465" i="93"/>
  <c r="DY465" i="93"/>
  <c r="DI465" i="93"/>
  <c r="AS465" i="93"/>
  <c r="BA465" i="93"/>
  <c r="BM465" i="93"/>
  <c r="BY465" i="93"/>
  <c r="CG465" i="93"/>
  <c r="GM465" i="93"/>
  <c r="FW465" i="93"/>
  <c r="FG465" i="93"/>
  <c r="EQ465" i="93"/>
  <c r="EA465" i="93"/>
  <c r="DJ465" i="93"/>
  <c r="DZ465" i="93"/>
  <c r="FQ465" i="93"/>
  <c r="GL465" i="93"/>
  <c r="GO466" i="93"/>
  <c r="FY466" i="93"/>
  <c r="FI466" i="93"/>
  <c r="ES466" i="93"/>
  <c r="EC466" i="93"/>
  <c r="DM466" i="93"/>
  <c r="DW466" i="93"/>
  <c r="ER466" i="93"/>
  <c r="GI466" i="93"/>
  <c r="BD468" i="93"/>
  <c r="CV468" i="93"/>
  <c r="GI469" i="93"/>
  <c r="FS469" i="93"/>
  <c r="FC469" i="93"/>
  <c r="EM469" i="93"/>
  <c r="DW469" i="93"/>
  <c r="DG469" i="93"/>
  <c r="GM469" i="93"/>
  <c r="FW469" i="93"/>
  <c r="FG469" i="93"/>
  <c r="EQ469" i="93"/>
  <c r="EA469" i="93"/>
  <c r="DK469" i="93"/>
  <c r="GQ469" i="93"/>
  <c r="GA469" i="93"/>
  <c r="FK469" i="93"/>
  <c r="EU469" i="93"/>
  <c r="EE469" i="93"/>
  <c r="DO469" i="93"/>
  <c r="GJ461" i="93"/>
  <c r="FT461" i="93"/>
  <c r="FD461" i="93"/>
  <c r="EN461" i="93"/>
  <c r="DX461" i="93"/>
  <c r="DH461" i="93"/>
  <c r="GN461" i="93"/>
  <c r="FX461" i="93"/>
  <c r="FH461" i="93"/>
  <c r="ER461" i="93"/>
  <c r="EB461" i="93"/>
  <c r="DL461" i="93"/>
  <c r="GR461" i="93"/>
  <c r="GB461" i="93"/>
  <c r="FL461" i="93"/>
  <c r="EV461" i="93"/>
  <c r="EF461" i="93"/>
  <c r="DP461" i="93"/>
  <c r="GG462" i="93"/>
  <c r="FQ462" i="93"/>
  <c r="FA462" i="93"/>
  <c r="EK462" i="93"/>
  <c r="DU462" i="93"/>
  <c r="DE462" i="93"/>
  <c r="GK462" i="93"/>
  <c r="FU462" i="93"/>
  <c r="FE462" i="93"/>
  <c r="EO462" i="93"/>
  <c r="DY462" i="93"/>
  <c r="DI462" i="93"/>
  <c r="GO462" i="93"/>
  <c r="FY462" i="93"/>
  <c r="FI462" i="93"/>
  <c r="ES462" i="93"/>
  <c r="EC462" i="93"/>
  <c r="DM462" i="93"/>
  <c r="AU462" i="93"/>
  <c r="BC462" i="93"/>
  <c r="BO462" i="93"/>
  <c r="AS463" i="93"/>
  <c r="BA463" i="93"/>
  <c r="BM463" i="93"/>
  <c r="DE463" i="93"/>
  <c r="DM463" i="93"/>
  <c r="DU463" i="93"/>
  <c r="EC463" i="93"/>
  <c r="EK463" i="93"/>
  <c r="ES463" i="93"/>
  <c r="FA463" i="93"/>
  <c r="FI463" i="93"/>
  <c r="FQ463" i="93"/>
  <c r="FY463" i="93"/>
  <c r="GH464" i="93"/>
  <c r="FR464" i="93"/>
  <c r="FB464" i="93"/>
  <c r="EL464" i="93"/>
  <c r="DV464" i="93"/>
  <c r="DF464" i="93"/>
  <c r="GL464" i="93"/>
  <c r="FV464" i="93"/>
  <c r="FF464" i="93"/>
  <c r="EP464" i="93"/>
  <c r="DZ464" i="93"/>
  <c r="DJ464" i="93"/>
  <c r="GP464" i="93"/>
  <c r="FZ464" i="93"/>
  <c r="FJ464" i="93"/>
  <c r="ET464" i="93"/>
  <c r="ED464" i="93"/>
  <c r="DN464" i="93"/>
  <c r="AV464" i="93"/>
  <c r="BD464" i="93"/>
  <c r="BP464" i="93"/>
  <c r="GP465" i="93"/>
  <c r="FZ465" i="93"/>
  <c r="FJ465" i="93"/>
  <c r="ET465" i="93"/>
  <c r="ED465" i="93"/>
  <c r="DN465" i="93"/>
  <c r="AT465" i="93"/>
  <c r="BB465" i="93"/>
  <c r="BN465" i="93"/>
  <c r="BZ465" i="93"/>
  <c r="CH465" i="93"/>
  <c r="CW465" i="93"/>
  <c r="DK465" i="93"/>
  <c r="FA465" i="93"/>
  <c r="FV465" i="93"/>
  <c r="GQ465" i="93"/>
  <c r="DG466" i="93"/>
  <c r="EB466" i="93"/>
  <c r="FS466" i="93"/>
  <c r="GN466" i="93"/>
  <c r="CO467" i="93"/>
  <c r="BY467" i="93"/>
  <c r="BI467" i="93"/>
  <c r="CS467" i="93"/>
  <c r="AW467" i="93"/>
  <c r="CC467" i="93"/>
  <c r="BQ467" i="93"/>
  <c r="BA467" i="93"/>
  <c r="CW467" i="93"/>
  <c r="AS467" i="93"/>
  <c r="BM467" i="93"/>
  <c r="CG467" i="93"/>
  <c r="GL469" i="93"/>
  <c r="FV469" i="93"/>
  <c r="FF469" i="93"/>
  <c r="EP469" i="93"/>
  <c r="DZ469" i="93"/>
  <c r="DJ469" i="93"/>
  <c r="CR470" i="93"/>
  <c r="CB470" i="93"/>
  <c r="AV470" i="93"/>
  <c r="CV470" i="93"/>
  <c r="CF470" i="93"/>
  <c r="BP470" i="93"/>
  <c r="AZ470" i="93"/>
  <c r="CZ470" i="93"/>
  <c r="CJ470" i="93"/>
  <c r="BT470" i="93"/>
  <c r="BD470" i="93"/>
  <c r="AS461" i="93"/>
  <c r="BA461" i="93"/>
  <c r="BM461" i="93"/>
  <c r="DE461" i="93"/>
  <c r="DM461" i="93"/>
  <c r="DU461" i="93"/>
  <c r="EC461" i="93"/>
  <c r="EK461" i="93"/>
  <c r="ES461" i="93"/>
  <c r="FA461" i="93"/>
  <c r="FI461" i="93"/>
  <c r="FQ461" i="93"/>
  <c r="FY461" i="93"/>
  <c r="GH462" i="93"/>
  <c r="FR462" i="93"/>
  <c r="FB462" i="93"/>
  <c r="EL462" i="93"/>
  <c r="DV462" i="93"/>
  <c r="DF462" i="93"/>
  <c r="GL462" i="93"/>
  <c r="FV462" i="93"/>
  <c r="FF462" i="93"/>
  <c r="EP462" i="93"/>
  <c r="DZ462" i="93"/>
  <c r="DJ462" i="93"/>
  <c r="GP462" i="93"/>
  <c r="FZ462" i="93"/>
  <c r="FJ462" i="93"/>
  <c r="ET462" i="93"/>
  <c r="ED462" i="93"/>
  <c r="DN462" i="93"/>
  <c r="AV462" i="93"/>
  <c r="BD462" i="93"/>
  <c r="BP462" i="93"/>
  <c r="AT463" i="93"/>
  <c r="BB463" i="93"/>
  <c r="BN463" i="93"/>
  <c r="DF463" i="93"/>
  <c r="DN463" i="93"/>
  <c r="DV463" i="93"/>
  <c r="ED463" i="93"/>
  <c r="EL463" i="93"/>
  <c r="ET463" i="93"/>
  <c r="FB463" i="93"/>
  <c r="FJ463" i="93"/>
  <c r="FR463" i="93"/>
  <c r="FZ463" i="93"/>
  <c r="AY464" i="93"/>
  <c r="BK464" i="93"/>
  <c r="BS464" i="93"/>
  <c r="DK464" i="93"/>
  <c r="DS464" i="93"/>
  <c r="EA464" i="93"/>
  <c r="EI464" i="93"/>
  <c r="EQ464" i="93"/>
  <c r="EY464" i="93"/>
  <c r="FG464" i="93"/>
  <c r="FO464" i="93"/>
  <c r="FW464" i="93"/>
  <c r="GE464" i="93"/>
  <c r="AW465" i="93"/>
  <c r="BI465" i="93"/>
  <c r="CC465" i="93"/>
  <c r="GS465" i="93"/>
  <c r="GC465" i="93"/>
  <c r="FM465" i="93"/>
  <c r="EW465" i="93"/>
  <c r="EG465" i="93"/>
  <c r="DQ465" i="93"/>
  <c r="DE465" i="93"/>
  <c r="DO465" i="93"/>
  <c r="GJ466" i="93"/>
  <c r="FT466" i="93"/>
  <c r="FD466" i="93"/>
  <c r="EN466" i="93"/>
  <c r="DX466" i="93"/>
  <c r="DH466" i="93"/>
  <c r="DL466" i="93"/>
  <c r="GL467" i="93"/>
  <c r="FV467" i="93"/>
  <c r="FF467" i="93"/>
  <c r="EP467" i="93"/>
  <c r="DZ467" i="93"/>
  <c r="DJ467" i="93"/>
  <c r="GI468" i="93"/>
  <c r="FS468" i="93"/>
  <c r="FC468" i="93"/>
  <c r="EM468" i="93"/>
  <c r="DW468" i="93"/>
  <c r="DG468" i="93"/>
  <c r="BK466" i="93"/>
  <c r="CE466" i="93"/>
  <c r="CY466" i="93"/>
  <c r="DS466" i="93"/>
  <c r="EI466" i="93"/>
  <c r="EY466" i="93"/>
  <c r="FO466" i="93"/>
  <c r="GE466" i="93"/>
  <c r="AT467" i="93"/>
  <c r="BN467" i="93"/>
  <c r="CH467" i="93"/>
  <c r="DV467" i="93"/>
  <c r="FB467" i="93"/>
  <c r="GH467" i="93"/>
  <c r="GQ468" i="93"/>
  <c r="GA468" i="93"/>
  <c r="FK468" i="93"/>
  <c r="EU468" i="93"/>
  <c r="EE468" i="93"/>
  <c r="DO468" i="93"/>
  <c r="EI468" i="93"/>
  <c r="FO468" i="93"/>
  <c r="GO469" i="93"/>
  <c r="FY469" i="93"/>
  <c r="FI469" i="93"/>
  <c r="ES469" i="93"/>
  <c r="EC469" i="93"/>
  <c r="DM469" i="93"/>
  <c r="AU461" i="93"/>
  <c r="AY461" i="93"/>
  <c r="BC461" i="93"/>
  <c r="BK461" i="93"/>
  <c r="BO461" i="93"/>
  <c r="BS461" i="93"/>
  <c r="CA461" i="93"/>
  <c r="CE461" i="93"/>
  <c r="CI461" i="93"/>
  <c r="DS461" i="93"/>
  <c r="EI461" i="93"/>
  <c r="EY461" i="93"/>
  <c r="FO461" i="93"/>
  <c r="GE461" i="93"/>
  <c r="AS462" i="93"/>
  <c r="AW462" i="93"/>
  <c r="BA462" i="93"/>
  <c r="BI462" i="93"/>
  <c r="BM462" i="93"/>
  <c r="BQ462" i="93"/>
  <c r="BY462" i="93"/>
  <c r="CC462" i="93"/>
  <c r="CG462" i="93"/>
  <c r="DQ462" i="93"/>
  <c r="EG462" i="93"/>
  <c r="EW462" i="93"/>
  <c r="FM462" i="93"/>
  <c r="GC462" i="93"/>
  <c r="AU463" i="93"/>
  <c r="AY463" i="93"/>
  <c r="BC463" i="93"/>
  <c r="BK463" i="93"/>
  <c r="BO463" i="93"/>
  <c r="BS463" i="93"/>
  <c r="CA463" i="93"/>
  <c r="CE463" i="93"/>
  <c r="CI463" i="93"/>
  <c r="DS463" i="93"/>
  <c r="EI463" i="93"/>
  <c r="EY463" i="93"/>
  <c r="FO463" i="93"/>
  <c r="GE463" i="93"/>
  <c r="AS464" i="93"/>
  <c r="AW464" i="93"/>
  <c r="BA464" i="93"/>
  <c r="BI464" i="93"/>
  <c r="BM464" i="93"/>
  <c r="BQ464" i="93"/>
  <c r="BY464" i="93"/>
  <c r="CC464" i="93"/>
  <c r="CG464" i="93"/>
  <c r="DQ464" i="93"/>
  <c r="EG464" i="93"/>
  <c r="EW464" i="93"/>
  <c r="FM464" i="93"/>
  <c r="GC464" i="93"/>
  <c r="AU465" i="93"/>
  <c r="AY465" i="93"/>
  <c r="BC465" i="93"/>
  <c r="BK465" i="93"/>
  <c r="BO465" i="93"/>
  <c r="BS465" i="93"/>
  <c r="CI465" i="93"/>
  <c r="AW466" i="93"/>
  <c r="BC466" i="93"/>
  <c r="BL466" i="93"/>
  <c r="BQ466" i="93"/>
  <c r="CA466" i="93"/>
  <c r="CF466" i="93"/>
  <c r="CO466" i="93"/>
  <c r="CU466" i="93"/>
  <c r="CZ466" i="93"/>
  <c r="DI466" i="93"/>
  <c r="DT466" i="93"/>
  <c r="DY466" i="93"/>
  <c r="EJ466" i="93"/>
  <c r="EO466" i="93"/>
  <c r="EZ466" i="93"/>
  <c r="FE466" i="93"/>
  <c r="FP466" i="93"/>
  <c r="FU466" i="93"/>
  <c r="GF466" i="93"/>
  <c r="GI467" i="93"/>
  <c r="FS467" i="93"/>
  <c r="FC467" i="93"/>
  <c r="EM467" i="93"/>
  <c r="DW467" i="93"/>
  <c r="DG467" i="93"/>
  <c r="GM467" i="93"/>
  <c r="FW467" i="93"/>
  <c r="FG467" i="93"/>
  <c r="EQ467" i="93"/>
  <c r="EA467" i="93"/>
  <c r="DK467" i="93"/>
  <c r="CY467" i="93"/>
  <c r="CI467" i="93"/>
  <c r="AU467" i="93"/>
  <c r="BJ467" i="93"/>
  <c r="BO467" i="93"/>
  <c r="DN467" i="93"/>
  <c r="ET467" i="93"/>
  <c r="GH468" i="93"/>
  <c r="FR468" i="93"/>
  <c r="FB468" i="93"/>
  <c r="EL468" i="93"/>
  <c r="DV468" i="93"/>
  <c r="DF468" i="93"/>
  <c r="GL468" i="93"/>
  <c r="FV468" i="93"/>
  <c r="FF468" i="93"/>
  <c r="EP468" i="93"/>
  <c r="DZ468" i="93"/>
  <c r="DJ468" i="93"/>
  <c r="GP468" i="93"/>
  <c r="FZ468" i="93"/>
  <c r="FJ468" i="93"/>
  <c r="ET468" i="93"/>
  <c r="ED468" i="93"/>
  <c r="DN468" i="93"/>
  <c r="EJ468" i="93"/>
  <c r="FP468" i="93"/>
  <c r="GK470" i="93"/>
  <c r="FU470" i="93"/>
  <c r="FE470" i="93"/>
  <c r="EO470" i="93"/>
  <c r="DY470" i="93"/>
  <c r="DI470" i="93"/>
  <c r="GH472" i="93"/>
  <c r="FR472" i="93"/>
  <c r="FB472" i="93"/>
  <c r="EL472" i="93"/>
  <c r="DV472" i="93"/>
  <c r="DF472" i="93"/>
  <c r="GL472" i="93"/>
  <c r="FV472" i="93"/>
  <c r="FF472" i="93"/>
  <c r="EP472" i="93"/>
  <c r="DZ472" i="93"/>
  <c r="DJ472" i="93"/>
  <c r="GP472" i="93"/>
  <c r="FZ472" i="93"/>
  <c r="FJ472" i="93"/>
  <c r="ET472" i="93"/>
  <c r="ED472" i="93"/>
  <c r="DN472" i="93"/>
  <c r="AV461" i="93"/>
  <c r="AZ461" i="93"/>
  <c r="BD461" i="93"/>
  <c r="BL461" i="93"/>
  <c r="BP461" i="93"/>
  <c r="BT461" i="93"/>
  <c r="CB461" i="93"/>
  <c r="CF461" i="93"/>
  <c r="CJ461" i="93"/>
  <c r="DT461" i="93"/>
  <c r="EJ461" i="93"/>
  <c r="EZ461" i="93"/>
  <c r="FP461" i="93"/>
  <c r="GF461" i="93"/>
  <c r="AT462" i="93"/>
  <c r="AX462" i="93"/>
  <c r="BB462" i="93"/>
  <c r="BJ462" i="93"/>
  <c r="BN462" i="93"/>
  <c r="BR462" i="93"/>
  <c r="BZ462" i="93"/>
  <c r="CD462" i="93"/>
  <c r="CH462" i="93"/>
  <c r="DR462" i="93"/>
  <c r="EH462" i="93"/>
  <c r="EX462" i="93"/>
  <c r="FN462" i="93"/>
  <c r="GD462" i="93"/>
  <c r="AV463" i="93"/>
  <c r="AZ463" i="93"/>
  <c r="BD463" i="93"/>
  <c r="BL463" i="93"/>
  <c r="BP463" i="93"/>
  <c r="BT463" i="93"/>
  <c r="CB463" i="93"/>
  <c r="CF463" i="93"/>
  <c r="CJ463" i="93"/>
  <c r="DT463" i="93"/>
  <c r="EJ463" i="93"/>
  <c r="EZ463" i="93"/>
  <c r="FP463" i="93"/>
  <c r="GF463" i="93"/>
  <c r="AT464" i="93"/>
  <c r="AX464" i="93"/>
  <c r="BB464" i="93"/>
  <c r="BJ464" i="93"/>
  <c r="BN464" i="93"/>
  <c r="BR464" i="93"/>
  <c r="BZ464" i="93"/>
  <c r="CD464" i="93"/>
  <c r="CH464" i="93"/>
  <c r="DR464" i="93"/>
  <c r="EH464" i="93"/>
  <c r="EX464" i="93"/>
  <c r="FN464" i="93"/>
  <c r="GD464" i="93"/>
  <c r="GJ465" i="93"/>
  <c r="FT465" i="93"/>
  <c r="FD465" i="93"/>
  <c r="EN465" i="93"/>
  <c r="DX465" i="93"/>
  <c r="DH465" i="93"/>
  <c r="GN465" i="93"/>
  <c r="FX465" i="93"/>
  <c r="FH465" i="93"/>
  <c r="ER465" i="93"/>
  <c r="EB465" i="93"/>
  <c r="DL465" i="93"/>
  <c r="CZ465" i="93"/>
  <c r="CJ465" i="93"/>
  <c r="AV465" i="93"/>
  <c r="AZ465" i="93"/>
  <c r="BD465" i="93"/>
  <c r="BL465" i="93"/>
  <c r="BP465" i="93"/>
  <c r="BT465" i="93"/>
  <c r="CB465" i="93"/>
  <c r="CF465" i="93"/>
  <c r="DS465" i="93"/>
  <c r="EI465" i="93"/>
  <c r="EY465" i="93"/>
  <c r="FO465" i="93"/>
  <c r="GE465" i="93"/>
  <c r="BB467" i="93"/>
  <c r="BK467" i="93"/>
  <c r="BZ467" i="93"/>
  <c r="CE467" i="93"/>
  <c r="GT467" i="93"/>
  <c r="GD467" i="93"/>
  <c r="FN467" i="93"/>
  <c r="EX467" i="93"/>
  <c r="EH467" i="93"/>
  <c r="DR467" i="93"/>
  <c r="DF467" i="93"/>
  <c r="DQ467" i="93"/>
  <c r="EL467" i="93"/>
  <c r="EW467" i="93"/>
  <c r="CA468" i="93"/>
  <c r="AU468" i="93"/>
  <c r="CU468" i="93"/>
  <c r="BO468" i="93"/>
  <c r="CI468" i="93"/>
  <c r="BC468" i="93"/>
  <c r="CE468" i="93"/>
  <c r="DS468" i="93"/>
  <c r="EY468" i="93"/>
  <c r="CP469" i="93"/>
  <c r="BJ469" i="93"/>
  <c r="CD469" i="93"/>
  <c r="AX469" i="93"/>
  <c r="CX469" i="93"/>
  <c r="BR469" i="93"/>
  <c r="GG469" i="93"/>
  <c r="FQ469" i="93"/>
  <c r="FA469" i="93"/>
  <c r="EK469" i="93"/>
  <c r="DU469" i="93"/>
  <c r="DE469" i="93"/>
  <c r="GT469" i="93"/>
  <c r="GD469" i="93"/>
  <c r="FN469" i="93"/>
  <c r="EX469" i="93"/>
  <c r="EH469" i="93"/>
  <c r="DR469" i="93"/>
  <c r="DI469" i="93"/>
  <c r="DY469" i="93"/>
  <c r="EO469" i="93"/>
  <c r="FE469" i="93"/>
  <c r="FU469" i="93"/>
  <c r="CQ470" i="93"/>
  <c r="CA470" i="93"/>
  <c r="AU470" i="93"/>
  <c r="CU470" i="93"/>
  <c r="CE470" i="93"/>
  <c r="BO470" i="93"/>
  <c r="CY470" i="93"/>
  <c r="CI470" i="93"/>
  <c r="BS470" i="93"/>
  <c r="BC470" i="93"/>
  <c r="BK470" i="93"/>
  <c r="GL470" i="93"/>
  <c r="FV470" i="93"/>
  <c r="FF470" i="93"/>
  <c r="EP470" i="93"/>
  <c r="DZ470" i="93"/>
  <c r="DJ470" i="93"/>
  <c r="GJ469" i="93"/>
  <c r="FT469" i="93"/>
  <c r="FD469" i="93"/>
  <c r="EN469" i="93"/>
  <c r="DX469" i="93"/>
  <c r="DH469" i="93"/>
  <c r="GN469" i="93"/>
  <c r="FX469" i="93"/>
  <c r="FH469" i="93"/>
  <c r="ER469" i="93"/>
  <c r="EB469" i="93"/>
  <c r="DL469" i="93"/>
  <c r="GR469" i="93"/>
  <c r="GB469" i="93"/>
  <c r="FL469" i="93"/>
  <c r="EV469" i="93"/>
  <c r="EF469" i="93"/>
  <c r="DP469" i="93"/>
  <c r="GS470" i="93"/>
  <c r="GC470" i="93"/>
  <c r="FM470" i="93"/>
  <c r="EW470" i="93"/>
  <c r="EG470" i="93"/>
  <c r="DQ470" i="93"/>
  <c r="DE470" i="93"/>
  <c r="DU470" i="93"/>
  <c r="EK470" i="93"/>
  <c r="FA470" i="93"/>
  <c r="FQ470" i="93"/>
  <c r="CQ471" i="93"/>
  <c r="CA471" i="93"/>
  <c r="AU471" i="93"/>
  <c r="CU471" i="93"/>
  <c r="CE471" i="93"/>
  <c r="BO471" i="93"/>
  <c r="CY471" i="93"/>
  <c r="CI471" i="93"/>
  <c r="BS471" i="93"/>
  <c r="BC471" i="93"/>
  <c r="GK471" i="93"/>
  <c r="FU471" i="93"/>
  <c r="FE471" i="93"/>
  <c r="EO471" i="93"/>
  <c r="DY471" i="93"/>
  <c r="DI471" i="93"/>
  <c r="GI472" i="93"/>
  <c r="FS472" i="93"/>
  <c r="FC472" i="93"/>
  <c r="EM472" i="93"/>
  <c r="DW472" i="93"/>
  <c r="DG472" i="93"/>
  <c r="GM472" i="93"/>
  <c r="FW472" i="93"/>
  <c r="FG472" i="93"/>
  <c r="EQ472" i="93"/>
  <c r="EA472" i="93"/>
  <c r="DK472" i="93"/>
  <c r="DT465" i="93"/>
  <c r="EJ465" i="93"/>
  <c r="EZ465" i="93"/>
  <c r="FP465" i="93"/>
  <c r="GF465" i="93"/>
  <c r="AT466" i="93"/>
  <c r="AX466" i="93"/>
  <c r="BB466" i="93"/>
  <c r="BJ466" i="93"/>
  <c r="BN466" i="93"/>
  <c r="BR466" i="93"/>
  <c r="BZ466" i="93"/>
  <c r="CD466" i="93"/>
  <c r="CH466" i="93"/>
  <c r="DR466" i="93"/>
  <c r="EH466" i="93"/>
  <c r="EX466" i="93"/>
  <c r="FN466" i="93"/>
  <c r="GD466" i="93"/>
  <c r="GJ467" i="93"/>
  <c r="FT467" i="93"/>
  <c r="FD467" i="93"/>
  <c r="EN467" i="93"/>
  <c r="DX467" i="93"/>
  <c r="DH467" i="93"/>
  <c r="GN467" i="93"/>
  <c r="FX467" i="93"/>
  <c r="FH467" i="93"/>
  <c r="ER467" i="93"/>
  <c r="EB467" i="93"/>
  <c r="DL467" i="93"/>
  <c r="CZ467" i="93"/>
  <c r="CJ467" i="93"/>
  <c r="AV467" i="93"/>
  <c r="AZ467" i="93"/>
  <c r="BD467" i="93"/>
  <c r="BL467" i="93"/>
  <c r="BP467" i="93"/>
  <c r="BT467" i="93"/>
  <c r="CB467" i="93"/>
  <c r="CF467" i="93"/>
  <c r="GG468" i="93"/>
  <c r="FQ468" i="93"/>
  <c r="FA468" i="93"/>
  <c r="EK468" i="93"/>
  <c r="DU468" i="93"/>
  <c r="DE468" i="93"/>
  <c r="GK468" i="93"/>
  <c r="FU468" i="93"/>
  <c r="FE468" i="93"/>
  <c r="EO468" i="93"/>
  <c r="DY468" i="93"/>
  <c r="DI468" i="93"/>
  <c r="GO468" i="93"/>
  <c r="FY468" i="93"/>
  <c r="FI468" i="93"/>
  <c r="ES468" i="93"/>
  <c r="EC468" i="93"/>
  <c r="DM468" i="93"/>
  <c r="AS469" i="93"/>
  <c r="BA469" i="93"/>
  <c r="BM469" i="93"/>
  <c r="GT470" i="93"/>
  <c r="GD470" i="93"/>
  <c r="FN470" i="93"/>
  <c r="EX470" i="93"/>
  <c r="EH470" i="93"/>
  <c r="DR470" i="93"/>
  <c r="DF470" i="93"/>
  <c r="DV470" i="93"/>
  <c r="EL470" i="93"/>
  <c r="FB470" i="93"/>
  <c r="FR470" i="93"/>
  <c r="BK471" i="93"/>
  <c r="GP471" i="93"/>
  <c r="FZ471" i="93"/>
  <c r="FJ471" i="93"/>
  <c r="ET471" i="93"/>
  <c r="ED471" i="93"/>
  <c r="DN471" i="93"/>
  <c r="EE472" i="93"/>
  <c r="FK472" i="93"/>
  <c r="DS467" i="93"/>
  <c r="EI467" i="93"/>
  <c r="EY467" i="93"/>
  <c r="FO467" i="93"/>
  <c r="GE467" i="93"/>
  <c r="AS468" i="93"/>
  <c r="AW468" i="93"/>
  <c r="BA468" i="93"/>
  <c r="BI468" i="93"/>
  <c r="BM468" i="93"/>
  <c r="BQ468" i="93"/>
  <c r="BY468" i="93"/>
  <c r="CC468" i="93"/>
  <c r="CG468" i="93"/>
  <c r="DQ468" i="93"/>
  <c r="EG468" i="93"/>
  <c r="EW468" i="93"/>
  <c r="FM468" i="93"/>
  <c r="GC468" i="93"/>
  <c r="AU469" i="93"/>
  <c r="AY469" i="93"/>
  <c r="BC469" i="93"/>
  <c r="BK469" i="93"/>
  <c r="BO469" i="93"/>
  <c r="BS469" i="93"/>
  <c r="CA469" i="93"/>
  <c r="CE469" i="93"/>
  <c r="CI469" i="93"/>
  <c r="DS469" i="93"/>
  <c r="EI469" i="93"/>
  <c r="EY469" i="93"/>
  <c r="FO469" i="93"/>
  <c r="GE469" i="93"/>
  <c r="AS470" i="93"/>
  <c r="AW470" i="93"/>
  <c r="BA470" i="93"/>
  <c r="BI470" i="93"/>
  <c r="BM470" i="93"/>
  <c r="BR470" i="93"/>
  <c r="CR471" i="93"/>
  <c r="CB471" i="93"/>
  <c r="BL471" i="93"/>
  <c r="CV471" i="93"/>
  <c r="CF471" i="93"/>
  <c r="BP471" i="93"/>
  <c r="CZ471" i="93"/>
  <c r="CJ471" i="93"/>
  <c r="BT471" i="93"/>
  <c r="AZ471" i="93"/>
  <c r="GS471" i="93"/>
  <c r="GC471" i="93"/>
  <c r="FM471" i="93"/>
  <c r="EW471" i="93"/>
  <c r="EG471" i="93"/>
  <c r="DQ471" i="93"/>
  <c r="DE471" i="93"/>
  <c r="DU471" i="93"/>
  <c r="EK471" i="93"/>
  <c r="FA471" i="93"/>
  <c r="FQ471" i="93"/>
  <c r="GN472" i="93"/>
  <c r="FX472" i="93"/>
  <c r="FH472" i="93"/>
  <c r="ER472" i="93"/>
  <c r="EB472" i="93"/>
  <c r="DL472" i="93"/>
  <c r="DP472" i="93"/>
  <c r="EF472" i="93"/>
  <c r="EV472" i="93"/>
  <c r="FL472" i="93"/>
  <c r="GB472" i="93"/>
  <c r="DT467" i="93"/>
  <c r="EJ467" i="93"/>
  <c r="EZ467" i="93"/>
  <c r="FP467" i="93"/>
  <c r="GF467" i="93"/>
  <c r="AT468" i="93"/>
  <c r="AX468" i="93"/>
  <c r="BB468" i="93"/>
  <c r="BJ468" i="93"/>
  <c r="BN468" i="93"/>
  <c r="BR468" i="93"/>
  <c r="BZ468" i="93"/>
  <c r="CD468" i="93"/>
  <c r="CH468" i="93"/>
  <c r="DR468" i="93"/>
  <c r="EH468" i="93"/>
  <c r="EX468" i="93"/>
  <c r="FN468" i="93"/>
  <c r="GD468" i="93"/>
  <c r="AV469" i="93"/>
  <c r="AZ469" i="93"/>
  <c r="BD469" i="93"/>
  <c r="BL469" i="93"/>
  <c r="BP469" i="93"/>
  <c r="BT469" i="93"/>
  <c r="CB469" i="93"/>
  <c r="CF469" i="93"/>
  <c r="CJ469" i="93"/>
  <c r="DT469" i="93"/>
  <c r="EJ469" i="93"/>
  <c r="EZ469" i="93"/>
  <c r="FP469" i="93"/>
  <c r="GF469" i="93"/>
  <c r="AT470" i="93"/>
  <c r="AX470" i="93"/>
  <c r="BB470" i="93"/>
  <c r="BJ470" i="93"/>
  <c r="BN470" i="93"/>
  <c r="GH471" i="93"/>
  <c r="FR471" i="93"/>
  <c r="FB471" i="93"/>
  <c r="EL471" i="93"/>
  <c r="DV471" i="93"/>
  <c r="DF471" i="93"/>
  <c r="GG472" i="93"/>
  <c r="FQ472" i="93"/>
  <c r="FA472" i="93"/>
  <c r="EK472" i="93"/>
  <c r="DU472" i="93"/>
  <c r="DE472" i="93"/>
  <c r="GK472" i="93"/>
  <c r="FU472" i="93"/>
  <c r="FE472" i="93"/>
  <c r="EO472" i="93"/>
  <c r="DY472" i="93"/>
  <c r="DI472" i="93"/>
  <c r="GO472" i="93"/>
  <c r="FY472" i="93"/>
  <c r="FI472" i="93"/>
  <c r="ES472" i="93"/>
  <c r="EC472" i="93"/>
  <c r="DM472" i="93"/>
  <c r="DS470" i="93"/>
  <c r="EI470" i="93"/>
  <c r="EY470" i="93"/>
  <c r="FO470" i="93"/>
  <c r="GE470" i="93"/>
  <c r="AS471" i="93"/>
  <c r="AW471" i="93"/>
  <c r="BA471" i="93"/>
  <c r="BI471" i="93"/>
  <c r="BN471" i="93"/>
  <c r="BZ471" i="93"/>
  <c r="CH471" i="93"/>
  <c r="CT471" i="93"/>
  <c r="AY472" i="93"/>
  <c r="BK472" i="93"/>
  <c r="BS472" i="93"/>
  <c r="DS472" i="93"/>
  <c r="EI472" i="93"/>
  <c r="EY472" i="93"/>
  <c r="FO472" i="93"/>
  <c r="GE472" i="93"/>
  <c r="DT470" i="93"/>
  <c r="EJ470" i="93"/>
  <c r="EZ470" i="93"/>
  <c r="FP470" i="93"/>
  <c r="GF470" i="93"/>
  <c r="AT471" i="93"/>
  <c r="BQ471" i="93"/>
  <c r="AZ472" i="93"/>
  <c r="BL472" i="93"/>
  <c r="BT472" i="93"/>
  <c r="DT472" i="93"/>
  <c r="EJ472" i="93"/>
  <c r="EZ472" i="93"/>
  <c r="FP472" i="93"/>
  <c r="GF472" i="93"/>
  <c r="DS471" i="93"/>
  <c r="EI471" i="93"/>
  <c r="EY471" i="93"/>
  <c r="FO471" i="93"/>
  <c r="GE471" i="93"/>
  <c r="AS472" i="93"/>
  <c r="AW472" i="93"/>
  <c r="BA472" i="93"/>
  <c r="BI472" i="93"/>
  <c r="BM472" i="93"/>
  <c r="BQ472" i="93"/>
  <c r="BY472" i="93"/>
  <c r="CC472" i="93"/>
  <c r="CG472" i="93"/>
  <c r="DQ472" i="93"/>
  <c r="EG472" i="93"/>
  <c r="EW472" i="93"/>
  <c r="FM472" i="93"/>
  <c r="GC472" i="93"/>
  <c r="DT471" i="93"/>
  <c r="EJ471" i="93"/>
  <c r="EZ471" i="93"/>
  <c r="FP471" i="93"/>
  <c r="GF471" i="93"/>
  <c r="AT472" i="93"/>
  <c r="AX472" i="93"/>
  <c r="BB472" i="93"/>
  <c r="BJ472" i="93"/>
  <c r="BN472" i="93"/>
  <c r="BR472" i="93"/>
  <c r="BZ472" i="93"/>
  <c r="CD472" i="93"/>
  <c r="CH472" i="93"/>
  <c r="DR472" i="93"/>
  <c r="EH472" i="93"/>
  <c r="EX472" i="93"/>
  <c r="FN472" i="93"/>
  <c r="GD472" i="93"/>
  <c r="GM450" i="93"/>
  <c r="EA450" i="93"/>
  <c r="DK450" i="93"/>
  <c r="FW450" i="93"/>
  <c r="FG450" i="93"/>
  <c r="EQ450" i="93"/>
  <c r="GG450" i="93"/>
  <c r="FQ450" i="93"/>
  <c r="FA450" i="93"/>
  <c r="EK450" i="93"/>
  <c r="DU450" i="93"/>
  <c r="DE450" i="93"/>
  <c r="GH450" i="93"/>
  <c r="DV450" i="93"/>
  <c r="DF450" i="93"/>
  <c r="FR450" i="93"/>
  <c r="FB450" i="93"/>
  <c r="EL450" i="93"/>
  <c r="GL450" i="93"/>
  <c r="DZ450" i="93"/>
  <c r="DJ450" i="93"/>
  <c r="FV450" i="93"/>
  <c r="FF450" i="93"/>
  <c r="EP450" i="93"/>
  <c r="CV450" i="93"/>
  <c r="CF450" i="93"/>
  <c r="BP450" i="93"/>
  <c r="AS450" i="93"/>
  <c r="AW450" i="93"/>
  <c r="BA450" i="93"/>
  <c r="BY450" i="93"/>
  <c r="CS450" i="93"/>
  <c r="DG450" i="93"/>
  <c r="DM450" i="93"/>
  <c r="DR450" i="93"/>
  <c r="DW450" i="93"/>
  <c r="EC450" i="93"/>
  <c r="EI450" i="93"/>
  <c r="EY450" i="93"/>
  <c r="FO450" i="93"/>
  <c r="GE450" i="93"/>
  <c r="BZ451" i="93"/>
  <c r="BJ451" i="93"/>
  <c r="CT451" i="93"/>
  <c r="CD451" i="93"/>
  <c r="BB451" i="93"/>
  <c r="CX451" i="93"/>
  <c r="AT451" i="93"/>
  <c r="BR451" i="93"/>
  <c r="GI451" i="93"/>
  <c r="FS451" i="93"/>
  <c r="FC451" i="93"/>
  <c r="EM451" i="93"/>
  <c r="DW451" i="93"/>
  <c r="DG451" i="93"/>
  <c r="DV451" i="93"/>
  <c r="EG451" i="93"/>
  <c r="GH451" i="93"/>
  <c r="GS451" i="93"/>
  <c r="DQ452" i="93"/>
  <c r="AT450" i="93"/>
  <c r="AX450" i="93"/>
  <c r="BB450" i="93"/>
  <c r="BQ450" i="93"/>
  <c r="BZ450" i="93"/>
  <c r="DN450" i="93"/>
  <c r="DS450" i="93"/>
  <c r="ED450" i="93"/>
  <c r="ET450" i="93"/>
  <c r="FJ450" i="93"/>
  <c r="FZ450" i="93"/>
  <c r="GI450" i="93"/>
  <c r="AX451" i="93"/>
  <c r="GT451" i="93"/>
  <c r="GD451" i="93"/>
  <c r="FN451" i="93"/>
  <c r="EX451" i="93"/>
  <c r="EH451" i="93"/>
  <c r="DR451" i="93"/>
  <c r="DF451" i="93"/>
  <c r="DQ451" i="93"/>
  <c r="EQ451" i="93"/>
  <c r="FR451" i="93"/>
  <c r="GC451" i="93"/>
  <c r="CQ452" i="93"/>
  <c r="BK452" i="93"/>
  <c r="AU452" i="93"/>
  <c r="CU452" i="93"/>
  <c r="CE452" i="93"/>
  <c r="BO452" i="93"/>
  <c r="CY452" i="93"/>
  <c r="BS452" i="93"/>
  <c r="BC452" i="93"/>
  <c r="CI452" i="93"/>
  <c r="CR450" i="93"/>
  <c r="CB450" i="93"/>
  <c r="BL450" i="93"/>
  <c r="CZ450" i="93"/>
  <c r="CJ450" i="93"/>
  <c r="BT450" i="93"/>
  <c r="BD450" i="93"/>
  <c r="AV450" i="93"/>
  <c r="AZ450" i="93"/>
  <c r="FY450" i="93"/>
  <c r="FI450" i="93"/>
  <c r="ES450" i="93"/>
  <c r="EH450" i="93"/>
  <c r="EX450" i="93"/>
  <c r="FN450" i="93"/>
  <c r="GD450" i="93"/>
  <c r="CO451" i="93"/>
  <c r="BY451" i="93"/>
  <c r="AW451" i="93"/>
  <c r="CS451" i="93"/>
  <c r="BQ451" i="93"/>
  <c r="BA451" i="93"/>
  <c r="AS451" i="93"/>
  <c r="CC451" i="93"/>
  <c r="EL451" i="93"/>
  <c r="GS452" i="93"/>
  <c r="FM452" i="93"/>
  <c r="EG452" i="93"/>
  <c r="AU453" i="93"/>
  <c r="BK453" i="93"/>
  <c r="CQ453" i="93"/>
  <c r="BO453" i="93"/>
  <c r="CE453" i="93"/>
  <c r="CU453" i="93"/>
  <c r="AY453" i="93"/>
  <c r="CI453" i="93"/>
  <c r="CY453" i="93"/>
  <c r="BC453" i="93"/>
  <c r="AU450" i="93"/>
  <c r="AY450" i="93"/>
  <c r="GC450" i="93"/>
  <c r="FM450" i="93"/>
  <c r="EW450" i="93"/>
  <c r="EG450" i="93"/>
  <c r="DO450" i="93"/>
  <c r="EE450" i="93"/>
  <c r="EM450" i="93"/>
  <c r="EU450" i="93"/>
  <c r="FC450" i="93"/>
  <c r="FK450" i="93"/>
  <c r="GA450" i="93"/>
  <c r="BM451" i="93"/>
  <c r="CH451" i="93"/>
  <c r="CW451" i="93"/>
  <c r="EA451" i="93"/>
  <c r="EW452" i="93"/>
  <c r="CA453" i="93"/>
  <c r="DT450" i="93"/>
  <c r="EJ450" i="93"/>
  <c r="EZ450" i="93"/>
  <c r="FP450" i="93"/>
  <c r="GF450" i="93"/>
  <c r="CR452" i="93"/>
  <c r="CB452" i="93"/>
  <c r="BL452" i="93"/>
  <c r="CV452" i="93"/>
  <c r="CF452" i="93"/>
  <c r="BP452" i="93"/>
  <c r="CZ452" i="93"/>
  <c r="CJ452" i="93"/>
  <c r="BT452" i="93"/>
  <c r="AZ452" i="93"/>
  <c r="DU452" i="93"/>
  <c r="FA452" i="93"/>
  <c r="GU453" i="93"/>
  <c r="GE453" i="93"/>
  <c r="FO453" i="93"/>
  <c r="EY453" i="93"/>
  <c r="EI453" i="93"/>
  <c r="DS453" i="93"/>
  <c r="GJ451" i="93"/>
  <c r="FT451" i="93"/>
  <c r="FD451" i="93"/>
  <c r="EN451" i="93"/>
  <c r="DX451" i="93"/>
  <c r="DH451" i="93"/>
  <c r="GN451" i="93"/>
  <c r="FX451" i="93"/>
  <c r="FH451" i="93"/>
  <c r="ER451" i="93"/>
  <c r="EB451" i="93"/>
  <c r="DL451" i="93"/>
  <c r="GR451" i="93"/>
  <c r="GB451" i="93"/>
  <c r="FL451" i="93"/>
  <c r="EV451" i="93"/>
  <c r="EF451" i="93"/>
  <c r="DP451" i="93"/>
  <c r="GK452" i="93"/>
  <c r="FU452" i="93"/>
  <c r="FE452" i="93"/>
  <c r="EO452" i="93"/>
  <c r="DY452" i="93"/>
  <c r="DI452" i="93"/>
  <c r="GO452" i="93"/>
  <c r="FY452" i="93"/>
  <c r="FI452" i="93"/>
  <c r="ES452" i="93"/>
  <c r="EC452" i="93"/>
  <c r="DM452" i="93"/>
  <c r="GH453" i="93"/>
  <c r="FR453" i="93"/>
  <c r="FB453" i="93"/>
  <c r="EL453" i="93"/>
  <c r="DV453" i="93"/>
  <c r="DF453" i="93"/>
  <c r="GL453" i="93"/>
  <c r="FV453" i="93"/>
  <c r="FF453" i="93"/>
  <c r="EP453" i="93"/>
  <c r="DZ453" i="93"/>
  <c r="DJ453" i="93"/>
  <c r="GP453" i="93"/>
  <c r="FZ453" i="93"/>
  <c r="FJ453" i="93"/>
  <c r="ET453" i="93"/>
  <c r="ED453" i="93"/>
  <c r="DN453" i="93"/>
  <c r="AS452" i="93"/>
  <c r="AW452" i="93"/>
  <c r="BA452" i="93"/>
  <c r="BI452" i="93"/>
  <c r="CC452" i="93"/>
  <c r="GJ453" i="93"/>
  <c r="FT453" i="93"/>
  <c r="FD453" i="93"/>
  <c r="EN453" i="93"/>
  <c r="DX453" i="93"/>
  <c r="DH453" i="93"/>
  <c r="GN453" i="93"/>
  <c r="FX453" i="93"/>
  <c r="FH453" i="93"/>
  <c r="ER453" i="93"/>
  <c r="EB453" i="93"/>
  <c r="DL453" i="93"/>
  <c r="GR453" i="93"/>
  <c r="GB453" i="93"/>
  <c r="FL453" i="93"/>
  <c r="EV453" i="93"/>
  <c r="EF453" i="93"/>
  <c r="DP453" i="93"/>
  <c r="AV451" i="93"/>
  <c r="AZ451" i="93"/>
  <c r="BD451" i="93"/>
  <c r="BL451" i="93"/>
  <c r="BP451" i="93"/>
  <c r="BT451" i="93"/>
  <c r="CB451" i="93"/>
  <c r="CF451" i="93"/>
  <c r="CJ451" i="93"/>
  <c r="DT451" i="93"/>
  <c r="EJ451" i="93"/>
  <c r="EZ451" i="93"/>
  <c r="FP451" i="93"/>
  <c r="GF451" i="93"/>
  <c r="CP452" i="93"/>
  <c r="BZ452" i="93"/>
  <c r="BJ452" i="93"/>
  <c r="CT452" i="93"/>
  <c r="CD452" i="93"/>
  <c r="BN452" i="93"/>
  <c r="CX452" i="93"/>
  <c r="CH452" i="93"/>
  <c r="BR452" i="93"/>
  <c r="AT452" i="93"/>
  <c r="AX452" i="93"/>
  <c r="BB452" i="93"/>
  <c r="GG453" i="93"/>
  <c r="FQ453" i="93"/>
  <c r="FA453" i="93"/>
  <c r="EK453" i="93"/>
  <c r="DU453" i="93"/>
  <c r="DE453" i="93"/>
  <c r="GK453" i="93"/>
  <c r="FU453" i="93"/>
  <c r="FE453" i="93"/>
  <c r="EO453" i="93"/>
  <c r="DY453" i="93"/>
  <c r="DI453" i="93"/>
  <c r="GO453" i="93"/>
  <c r="FY453" i="93"/>
  <c r="FI453" i="93"/>
  <c r="ES453" i="93"/>
  <c r="EC453" i="93"/>
  <c r="DM453" i="93"/>
  <c r="DR452" i="93"/>
  <c r="EH452" i="93"/>
  <c r="EX452" i="93"/>
  <c r="FN452" i="93"/>
  <c r="GD452" i="93"/>
  <c r="AV453" i="93"/>
  <c r="AZ453" i="93"/>
  <c r="BD453" i="93"/>
  <c r="BL453" i="93"/>
  <c r="BP453" i="93"/>
  <c r="BT453" i="93"/>
  <c r="CB453" i="93"/>
  <c r="CF453" i="93"/>
  <c r="CJ453" i="93"/>
  <c r="DT453" i="93"/>
  <c r="EJ453" i="93"/>
  <c r="EZ453" i="93"/>
  <c r="FP453" i="93"/>
  <c r="GF453" i="93"/>
  <c r="DS452" i="93"/>
  <c r="EI452" i="93"/>
  <c r="EY452" i="93"/>
  <c r="FO452" i="93"/>
  <c r="GE452" i="93"/>
  <c r="AS453" i="93"/>
  <c r="AW453" i="93"/>
  <c r="BA453" i="93"/>
  <c r="BI453" i="93"/>
  <c r="BM453" i="93"/>
  <c r="BQ453" i="93"/>
  <c r="BY453" i="93"/>
  <c r="CC453" i="93"/>
  <c r="CG453" i="93"/>
  <c r="DQ453" i="93"/>
  <c r="EG453" i="93"/>
  <c r="EW453" i="93"/>
  <c r="FM453" i="93"/>
  <c r="GC453" i="93"/>
  <c r="DT452" i="93"/>
  <c r="EJ452" i="93"/>
  <c r="EZ452" i="93"/>
  <c r="FP452" i="93"/>
  <c r="GF452" i="93"/>
  <c r="AT453" i="93"/>
  <c r="AX453" i="93"/>
  <c r="BB453" i="93"/>
  <c r="BJ453" i="93"/>
  <c r="BN453" i="93"/>
  <c r="BR453" i="93"/>
  <c r="BZ453" i="93"/>
  <c r="CD453" i="93"/>
  <c r="CH453" i="93"/>
  <c r="DR453" i="93"/>
  <c r="EH453" i="93"/>
  <c r="EX453" i="93"/>
  <c r="FN453" i="93"/>
  <c r="GD453" i="93"/>
  <c r="GK437" i="93"/>
  <c r="FU437" i="93"/>
  <c r="FE437" i="93"/>
  <c r="EO437" i="93"/>
  <c r="DY437" i="93"/>
  <c r="DI437" i="93"/>
  <c r="GI438" i="93"/>
  <c r="FS438" i="93"/>
  <c r="FC438" i="93"/>
  <c r="EM438" i="93"/>
  <c r="DW438" i="93"/>
  <c r="DG438" i="93"/>
  <c r="GJ437" i="93"/>
  <c r="FT437" i="93"/>
  <c r="FD437" i="93"/>
  <c r="EN437" i="93"/>
  <c r="DX437" i="93"/>
  <c r="DH437" i="93"/>
  <c r="GR437" i="93"/>
  <c r="GB437" i="93"/>
  <c r="FL437" i="93"/>
  <c r="EV437" i="93"/>
  <c r="EF437" i="93"/>
  <c r="DP437" i="93"/>
  <c r="GH437" i="93"/>
  <c r="FR437" i="93"/>
  <c r="FB437" i="93"/>
  <c r="EL437" i="93"/>
  <c r="DV437" i="93"/>
  <c r="DF437" i="93"/>
  <c r="GL437" i="93"/>
  <c r="FV437" i="93"/>
  <c r="FF437" i="93"/>
  <c r="EP437" i="93"/>
  <c r="DZ437" i="93"/>
  <c r="DJ437" i="93"/>
  <c r="GP437" i="93"/>
  <c r="FZ437" i="93"/>
  <c r="FJ437" i="93"/>
  <c r="ET437" i="93"/>
  <c r="ED437" i="93"/>
  <c r="DN437" i="93"/>
  <c r="GH438" i="93"/>
  <c r="FR438" i="93"/>
  <c r="FB438" i="93"/>
  <c r="GS438" i="93"/>
  <c r="GC438" i="93"/>
  <c r="FM438" i="93"/>
  <c r="EW438" i="93"/>
  <c r="DE438" i="93"/>
  <c r="EK438" i="93"/>
  <c r="FQ438" i="93"/>
  <c r="GI439" i="93"/>
  <c r="DW439" i="93"/>
  <c r="FS439" i="93"/>
  <c r="DG439" i="93"/>
  <c r="FC439" i="93"/>
  <c r="EM439" i="93"/>
  <c r="GJ440" i="93"/>
  <c r="FT440" i="93"/>
  <c r="FD440" i="93"/>
  <c r="EN440" i="93"/>
  <c r="DX440" i="93"/>
  <c r="DH440" i="93"/>
  <c r="GK443" i="93"/>
  <c r="FU443" i="93"/>
  <c r="FE443" i="93"/>
  <c r="EO443" i="93"/>
  <c r="DY443" i="93"/>
  <c r="DI443" i="93"/>
  <c r="GI437" i="93"/>
  <c r="FS437" i="93"/>
  <c r="FC437" i="93"/>
  <c r="EM437" i="93"/>
  <c r="DW437" i="93"/>
  <c r="DG437" i="93"/>
  <c r="GM437" i="93"/>
  <c r="FW437" i="93"/>
  <c r="FG437" i="93"/>
  <c r="EQ437" i="93"/>
  <c r="EA437" i="93"/>
  <c r="DK437" i="93"/>
  <c r="GQ437" i="93"/>
  <c r="GA437" i="93"/>
  <c r="FK437" i="93"/>
  <c r="EU437" i="93"/>
  <c r="EE437" i="93"/>
  <c r="DO437" i="93"/>
  <c r="AW437" i="93"/>
  <c r="BI437" i="93"/>
  <c r="BQ437" i="93"/>
  <c r="CC437" i="93"/>
  <c r="CO437" i="93"/>
  <c r="CW437" i="93"/>
  <c r="DQ437" i="93"/>
  <c r="EG437" i="93"/>
  <c r="EW437" i="93"/>
  <c r="FM437" i="93"/>
  <c r="GC437" i="93"/>
  <c r="CT438" i="93"/>
  <c r="CD438" i="93"/>
  <c r="GP438" i="93"/>
  <c r="FZ438" i="93"/>
  <c r="FJ438" i="93"/>
  <c r="ET438" i="93"/>
  <c r="ED438" i="93"/>
  <c r="DN438" i="93"/>
  <c r="AU438" i="93"/>
  <c r="BO438" i="93"/>
  <c r="GT438" i="93"/>
  <c r="GD438" i="93"/>
  <c r="FN438" i="93"/>
  <c r="EX438" i="93"/>
  <c r="EH438" i="93"/>
  <c r="DR438" i="93"/>
  <c r="DF438" i="93"/>
  <c r="DQ438" i="93"/>
  <c r="EL438" i="93"/>
  <c r="FA438" i="93"/>
  <c r="ER439" i="93"/>
  <c r="GN439" i="93"/>
  <c r="EB439" i="93"/>
  <c r="FX439" i="93"/>
  <c r="DL439" i="93"/>
  <c r="GQ439" i="93"/>
  <c r="GA439" i="93"/>
  <c r="FK439" i="93"/>
  <c r="EU439" i="93"/>
  <c r="EE439" i="93"/>
  <c r="DO439" i="93"/>
  <c r="AT441" i="93"/>
  <c r="CP441" i="93"/>
  <c r="BJ441" i="93"/>
  <c r="BN441" i="93"/>
  <c r="CD441" i="93"/>
  <c r="CT441" i="93"/>
  <c r="AX441" i="93"/>
  <c r="CH441" i="93"/>
  <c r="CX441" i="93"/>
  <c r="BB441" i="93"/>
  <c r="BR441" i="93"/>
  <c r="EE441" i="93"/>
  <c r="AZ437" i="93"/>
  <c r="BL437" i="93"/>
  <c r="BT437" i="93"/>
  <c r="DL437" i="93"/>
  <c r="DT437" i="93"/>
  <c r="EB437" i="93"/>
  <c r="EJ437" i="93"/>
  <c r="ER437" i="93"/>
  <c r="EZ437" i="93"/>
  <c r="FH437" i="93"/>
  <c r="FP437" i="93"/>
  <c r="FX437" i="93"/>
  <c r="GF437" i="93"/>
  <c r="CY438" i="93"/>
  <c r="CI438" i="93"/>
  <c r="BJ438" i="93"/>
  <c r="CU438" i="93"/>
  <c r="DU438" i="93"/>
  <c r="FT439" i="93"/>
  <c r="DH439" i="93"/>
  <c r="FD439" i="93"/>
  <c r="EN439" i="93"/>
  <c r="GJ439" i="93"/>
  <c r="GB440" i="93"/>
  <c r="DP440" i="93"/>
  <c r="FL440" i="93"/>
  <c r="EV440" i="93"/>
  <c r="EZ440" i="93"/>
  <c r="GV440" i="93"/>
  <c r="EJ440" i="93"/>
  <c r="GF440" i="93"/>
  <c r="DT440" i="93"/>
  <c r="EF440" i="93"/>
  <c r="FT441" i="93"/>
  <c r="DH441" i="93"/>
  <c r="FD441" i="93"/>
  <c r="EN441" i="93"/>
  <c r="GK442" i="93"/>
  <c r="FU442" i="93"/>
  <c r="FE442" i="93"/>
  <c r="EO442" i="93"/>
  <c r="DY442" i="93"/>
  <c r="DI442" i="93"/>
  <c r="GH444" i="93"/>
  <c r="FR444" i="93"/>
  <c r="FB444" i="93"/>
  <c r="EL444" i="93"/>
  <c r="DV444" i="93"/>
  <c r="DF444" i="93"/>
  <c r="GL444" i="93"/>
  <c r="FV444" i="93"/>
  <c r="FF444" i="93"/>
  <c r="EP444" i="93"/>
  <c r="DZ444" i="93"/>
  <c r="DJ444" i="93"/>
  <c r="GP444" i="93"/>
  <c r="FZ444" i="93"/>
  <c r="FJ444" i="93"/>
  <c r="ET444" i="93"/>
  <c r="ED444" i="93"/>
  <c r="DN444" i="93"/>
  <c r="AS437" i="93"/>
  <c r="BA437" i="93"/>
  <c r="BM437" i="93"/>
  <c r="GO438" i="93"/>
  <c r="FY438" i="93"/>
  <c r="FI438" i="93"/>
  <c r="ES438" i="93"/>
  <c r="EC438" i="93"/>
  <c r="DM438" i="93"/>
  <c r="DV438" i="93"/>
  <c r="EG438" i="93"/>
  <c r="EL439" i="93"/>
  <c r="GH439" i="93"/>
  <c r="DV439" i="93"/>
  <c r="FR439" i="93"/>
  <c r="DF439" i="93"/>
  <c r="FB439" i="93"/>
  <c r="GA441" i="93"/>
  <c r="DO441" i="93"/>
  <c r="FK441" i="93"/>
  <c r="EU441" i="93"/>
  <c r="EY441" i="93"/>
  <c r="GU441" i="93"/>
  <c r="EI441" i="93"/>
  <c r="DS441" i="93"/>
  <c r="FO441" i="93"/>
  <c r="GE441" i="93"/>
  <c r="BK439" i="93"/>
  <c r="CE439" i="93"/>
  <c r="GL439" i="93"/>
  <c r="FV439" i="93"/>
  <c r="FF439" i="93"/>
  <c r="EP439" i="93"/>
  <c r="DZ439" i="93"/>
  <c r="DJ439" i="93"/>
  <c r="EA439" i="93"/>
  <c r="GM439" i="93"/>
  <c r="CB440" i="93"/>
  <c r="DZ440" i="93"/>
  <c r="EG440" i="93"/>
  <c r="GL440" i="93"/>
  <c r="GS440" i="93"/>
  <c r="CA441" i="93"/>
  <c r="CI441" i="93"/>
  <c r="GR441" i="93"/>
  <c r="GB441" i="93"/>
  <c r="FL441" i="93"/>
  <c r="EV441" i="93"/>
  <c r="EF441" i="93"/>
  <c r="DP441" i="93"/>
  <c r="FC441" i="93"/>
  <c r="FP441" i="93"/>
  <c r="GN442" i="93"/>
  <c r="FH442" i="93"/>
  <c r="EB442" i="93"/>
  <c r="ER442" i="93"/>
  <c r="FD442" i="93"/>
  <c r="FT442" i="93"/>
  <c r="CQ443" i="93"/>
  <c r="CA443" i="93"/>
  <c r="AU443" i="93"/>
  <c r="CU443" i="93"/>
  <c r="CE443" i="93"/>
  <c r="BO443" i="93"/>
  <c r="CY443" i="93"/>
  <c r="CI443" i="93"/>
  <c r="BS443" i="93"/>
  <c r="BC443" i="93"/>
  <c r="AY443" i="93"/>
  <c r="GP443" i="93"/>
  <c r="FZ443" i="93"/>
  <c r="FJ443" i="93"/>
  <c r="ET443" i="93"/>
  <c r="ED443" i="93"/>
  <c r="DN443" i="93"/>
  <c r="FS444" i="93"/>
  <c r="DG444" i="93"/>
  <c r="GM444" i="93"/>
  <c r="FW444" i="93"/>
  <c r="FG444" i="93"/>
  <c r="EQ444" i="93"/>
  <c r="EA444" i="93"/>
  <c r="DK444" i="93"/>
  <c r="DW444" i="93"/>
  <c r="GQ444" i="93"/>
  <c r="AT437" i="93"/>
  <c r="AX437" i="93"/>
  <c r="BB437" i="93"/>
  <c r="BJ437" i="93"/>
  <c r="BN437" i="93"/>
  <c r="BR437" i="93"/>
  <c r="BZ437" i="93"/>
  <c r="CD437" i="93"/>
  <c r="CH437" i="93"/>
  <c r="DR437" i="93"/>
  <c r="EH437" i="93"/>
  <c r="EX437" i="93"/>
  <c r="FN437" i="93"/>
  <c r="GD437" i="93"/>
  <c r="CR438" i="93"/>
  <c r="CB438" i="93"/>
  <c r="CV438" i="93"/>
  <c r="CF438" i="93"/>
  <c r="CZ438" i="93"/>
  <c r="CJ438" i="93"/>
  <c r="BT438" i="93"/>
  <c r="AV438" i="93"/>
  <c r="AZ438" i="93"/>
  <c r="BD438" i="93"/>
  <c r="BL438" i="93"/>
  <c r="BP438" i="93"/>
  <c r="BY438" i="93"/>
  <c r="CS438" i="93"/>
  <c r="AW439" i="93"/>
  <c r="BC439" i="93"/>
  <c r="BL439" i="93"/>
  <c r="BQ439" i="93"/>
  <c r="CA439" i="93"/>
  <c r="CF439" i="93"/>
  <c r="CO439" i="93"/>
  <c r="DN439" i="93"/>
  <c r="EI439" i="93"/>
  <c r="EQ439" i="93"/>
  <c r="EX439" i="93"/>
  <c r="FL439" i="93"/>
  <c r="FZ439" i="93"/>
  <c r="GU439" i="93"/>
  <c r="AS440" i="93"/>
  <c r="AZ440" i="93"/>
  <c r="BL440" i="93"/>
  <c r="BR440" i="93"/>
  <c r="CC440" i="93"/>
  <c r="CO440" i="93"/>
  <c r="CV440" i="93"/>
  <c r="GT440" i="93"/>
  <c r="GD440" i="93"/>
  <c r="FN440" i="93"/>
  <c r="EX440" i="93"/>
  <c r="EH440" i="93"/>
  <c r="DR440" i="93"/>
  <c r="DN440" i="93"/>
  <c r="EP440" i="93"/>
  <c r="EW440" i="93"/>
  <c r="FE440" i="93"/>
  <c r="FZ440" i="93"/>
  <c r="AZ441" i="93"/>
  <c r="BK441" i="93"/>
  <c r="CJ441" i="93"/>
  <c r="CU441" i="93"/>
  <c r="DG441" i="93"/>
  <c r="DT441" i="93"/>
  <c r="EB441" i="93"/>
  <c r="EX441" i="93"/>
  <c r="FS441" i="93"/>
  <c r="GF441" i="93"/>
  <c r="GN441" i="93"/>
  <c r="FQ442" i="93"/>
  <c r="EK442" i="93"/>
  <c r="DE442" i="93"/>
  <c r="CC442" i="93"/>
  <c r="AW442" i="93"/>
  <c r="CW442" i="93"/>
  <c r="BQ442" i="93"/>
  <c r="AS442" i="93"/>
  <c r="CG442" i="93"/>
  <c r="GB442" i="93"/>
  <c r="EV442" i="93"/>
  <c r="DP442" i="93"/>
  <c r="EF442" i="93"/>
  <c r="FX442" i="93"/>
  <c r="GJ442" i="93"/>
  <c r="FC444" i="93"/>
  <c r="GA444" i="93"/>
  <c r="AU437" i="93"/>
  <c r="AY437" i="93"/>
  <c r="BC437" i="93"/>
  <c r="BK437" i="93"/>
  <c r="BO437" i="93"/>
  <c r="BS437" i="93"/>
  <c r="CA437" i="93"/>
  <c r="CE437" i="93"/>
  <c r="CI437" i="93"/>
  <c r="DS437" i="93"/>
  <c r="EI437" i="93"/>
  <c r="EY437" i="93"/>
  <c r="FO437" i="93"/>
  <c r="GE437" i="93"/>
  <c r="AS438" i="93"/>
  <c r="AW438" i="93"/>
  <c r="BA438" i="93"/>
  <c r="BI438" i="93"/>
  <c r="DS438" i="93"/>
  <c r="EI438" i="93"/>
  <c r="EY438" i="93"/>
  <c r="FO438" i="93"/>
  <c r="GE438" i="93"/>
  <c r="GK439" i="93"/>
  <c r="FU439" i="93"/>
  <c r="FE439" i="93"/>
  <c r="EO439" i="93"/>
  <c r="DY439" i="93"/>
  <c r="DI439" i="93"/>
  <c r="GO439" i="93"/>
  <c r="FY439" i="93"/>
  <c r="FI439" i="93"/>
  <c r="ES439" i="93"/>
  <c r="EC439" i="93"/>
  <c r="DM439" i="93"/>
  <c r="AY439" i="93"/>
  <c r="BD439" i="93"/>
  <c r="BM439" i="93"/>
  <c r="CG439" i="93"/>
  <c r="DP439" i="93"/>
  <c r="ED439" i="93"/>
  <c r="AT440" i="93"/>
  <c r="BB440" i="93"/>
  <c r="BM440" i="93"/>
  <c r="BT440" i="93"/>
  <c r="CF440" i="93"/>
  <c r="CP440" i="93"/>
  <c r="CW440" i="93"/>
  <c r="DI440" i="93"/>
  <c r="ED440" i="93"/>
  <c r="AU441" i="93"/>
  <c r="BL441" i="93"/>
  <c r="BT441" i="93"/>
  <c r="CE441" i="93"/>
  <c r="DW441" i="93"/>
  <c r="EJ441" i="93"/>
  <c r="CP442" i="93"/>
  <c r="BZ442" i="93"/>
  <c r="CT442" i="93"/>
  <c r="CD442" i="93"/>
  <c r="CX442" i="93"/>
  <c r="CH442" i="93"/>
  <c r="BB442" i="93"/>
  <c r="AT442" i="93"/>
  <c r="DU442" i="93"/>
  <c r="GG443" i="93"/>
  <c r="FQ443" i="93"/>
  <c r="FA443" i="93"/>
  <c r="EK443" i="93"/>
  <c r="DU443" i="93"/>
  <c r="DE443" i="93"/>
  <c r="GO443" i="93"/>
  <c r="EC443" i="93"/>
  <c r="GH443" i="93"/>
  <c r="FR443" i="93"/>
  <c r="FB443" i="93"/>
  <c r="EL443" i="93"/>
  <c r="DV443" i="93"/>
  <c r="DF443" i="93"/>
  <c r="DM443" i="93"/>
  <c r="FI443" i="93"/>
  <c r="EE444" i="93"/>
  <c r="GI444" i="93"/>
  <c r="DT438" i="93"/>
  <c r="EJ438" i="93"/>
  <c r="EZ438" i="93"/>
  <c r="FP438" i="93"/>
  <c r="GF438" i="93"/>
  <c r="AT439" i="93"/>
  <c r="AX439" i="93"/>
  <c r="BB439" i="93"/>
  <c r="BJ439" i="93"/>
  <c r="BN439" i="93"/>
  <c r="BR439" i="93"/>
  <c r="BZ439" i="93"/>
  <c r="DT439" i="93"/>
  <c r="EJ439" i="93"/>
  <c r="EZ439" i="93"/>
  <c r="FP439" i="93"/>
  <c r="GF439" i="93"/>
  <c r="GI440" i="93"/>
  <c r="FS440" i="93"/>
  <c r="FC440" i="93"/>
  <c r="EM440" i="93"/>
  <c r="DW440" i="93"/>
  <c r="DG440" i="93"/>
  <c r="GM440" i="93"/>
  <c r="FW440" i="93"/>
  <c r="FG440" i="93"/>
  <c r="EQ440" i="93"/>
  <c r="EA440" i="93"/>
  <c r="DK440" i="93"/>
  <c r="GQ440" i="93"/>
  <c r="GA440" i="93"/>
  <c r="FK440" i="93"/>
  <c r="EU440" i="93"/>
  <c r="EE440" i="93"/>
  <c r="DO440" i="93"/>
  <c r="GG441" i="93"/>
  <c r="FQ441" i="93"/>
  <c r="FA441" i="93"/>
  <c r="EK441" i="93"/>
  <c r="DU441" i="93"/>
  <c r="DE441" i="93"/>
  <c r="GK441" i="93"/>
  <c r="FU441" i="93"/>
  <c r="FE441" i="93"/>
  <c r="EO441" i="93"/>
  <c r="DY441" i="93"/>
  <c r="DI441" i="93"/>
  <c r="GO441" i="93"/>
  <c r="FY441" i="93"/>
  <c r="FI441" i="93"/>
  <c r="ES441" i="93"/>
  <c r="EC441" i="93"/>
  <c r="DM441" i="93"/>
  <c r="BL442" i="93"/>
  <c r="CB442" i="93"/>
  <c r="GS442" i="93"/>
  <c r="GC442" i="93"/>
  <c r="FM442" i="93"/>
  <c r="EW442" i="93"/>
  <c r="EG442" i="93"/>
  <c r="DQ442" i="93"/>
  <c r="GG444" i="93"/>
  <c r="FQ444" i="93"/>
  <c r="FA444" i="93"/>
  <c r="EK444" i="93"/>
  <c r="DU444" i="93"/>
  <c r="DE444" i="93"/>
  <c r="GK444" i="93"/>
  <c r="FU444" i="93"/>
  <c r="FE444" i="93"/>
  <c r="EO444" i="93"/>
  <c r="DY444" i="93"/>
  <c r="DI444" i="93"/>
  <c r="GO444" i="93"/>
  <c r="FY444" i="93"/>
  <c r="FI444" i="93"/>
  <c r="ES444" i="93"/>
  <c r="EC444" i="93"/>
  <c r="DM444" i="93"/>
  <c r="DQ439" i="93"/>
  <c r="EG439" i="93"/>
  <c r="EW439" i="93"/>
  <c r="FM439" i="93"/>
  <c r="GC439" i="93"/>
  <c r="AU440" i="93"/>
  <c r="AY440" i="93"/>
  <c r="BC440" i="93"/>
  <c r="BK440" i="93"/>
  <c r="BO440" i="93"/>
  <c r="BS440" i="93"/>
  <c r="CA440" i="93"/>
  <c r="CE440" i="93"/>
  <c r="CI440" i="93"/>
  <c r="DS440" i="93"/>
  <c r="EI440" i="93"/>
  <c r="EY440" i="93"/>
  <c r="FO440" i="93"/>
  <c r="GE440" i="93"/>
  <c r="AS441" i="93"/>
  <c r="AW441" i="93"/>
  <c r="BA441" i="93"/>
  <c r="BI441" i="93"/>
  <c r="BM441" i="93"/>
  <c r="BQ441" i="93"/>
  <c r="BY441" i="93"/>
  <c r="CC441" i="93"/>
  <c r="CG441" i="93"/>
  <c r="DQ441" i="93"/>
  <c r="EG441" i="93"/>
  <c r="EW441" i="93"/>
  <c r="FM441" i="93"/>
  <c r="GC441" i="93"/>
  <c r="CQ442" i="93"/>
  <c r="CA442" i="93"/>
  <c r="CU442" i="93"/>
  <c r="CE442" i="93"/>
  <c r="CY442" i="93"/>
  <c r="CI442" i="93"/>
  <c r="AU442" i="93"/>
  <c r="AY442" i="93"/>
  <c r="BC442" i="93"/>
  <c r="BK442" i="93"/>
  <c r="BO442" i="93"/>
  <c r="BS442" i="93"/>
  <c r="BR443" i="93"/>
  <c r="CH443" i="93"/>
  <c r="GS443" i="93"/>
  <c r="GC443" i="93"/>
  <c r="FM443" i="93"/>
  <c r="EW443" i="93"/>
  <c r="EG443" i="93"/>
  <c r="DQ443" i="93"/>
  <c r="GN444" i="93"/>
  <c r="FX444" i="93"/>
  <c r="FH444" i="93"/>
  <c r="ER444" i="93"/>
  <c r="EB444" i="93"/>
  <c r="DL444" i="93"/>
  <c r="DP444" i="93"/>
  <c r="EF444" i="93"/>
  <c r="EV444" i="93"/>
  <c r="FL444" i="93"/>
  <c r="GB444" i="93"/>
  <c r="DR442" i="93"/>
  <c r="EH442" i="93"/>
  <c r="EX442" i="93"/>
  <c r="FN442" i="93"/>
  <c r="GD442" i="93"/>
  <c r="CR443" i="93"/>
  <c r="CB443" i="93"/>
  <c r="CV443" i="93"/>
  <c r="CF443" i="93"/>
  <c r="CZ443" i="93"/>
  <c r="CJ443" i="93"/>
  <c r="AV443" i="93"/>
  <c r="AZ443" i="93"/>
  <c r="BD443" i="93"/>
  <c r="BL443" i="93"/>
  <c r="BQ443" i="93"/>
  <c r="AY444" i="93"/>
  <c r="BK444" i="93"/>
  <c r="BS444" i="93"/>
  <c r="DS444" i="93"/>
  <c r="EI444" i="93"/>
  <c r="EY444" i="93"/>
  <c r="FO444" i="93"/>
  <c r="GE444" i="93"/>
  <c r="DS442" i="93"/>
  <c r="EI442" i="93"/>
  <c r="EY442" i="93"/>
  <c r="FO442" i="93"/>
  <c r="GE442" i="93"/>
  <c r="AS443" i="93"/>
  <c r="AW443" i="93"/>
  <c r="BA443" i="93"/>
  <c r="BI443" i="93"/>
  <c r="BM443" i="93"/>
  <c r="AZ444" i="93"/>
  <c r="BL444" i="93"/>
  <c r="BT444" i="93"/>
  <c r="DT444" i="93"/>
  <c r="EJ444" i="93"/>
  <c r="EZ444" i="93"/>
  <c r="FP444" i="93"/>
  <c r="GF444" i="93"/>
  <c r="DS443" i="93"/>
  <c r="EI443" i="93"/>
  <c r="EY443" i="93"/>
  <c r="FO443" i="93"/>
  <c r="GE443" i="93"/>
  <c r="AS444" i="93"/>
  <c r="AW444" i="93"/>
  <c r="BA444" i="93"/>
  <c r="BI444" i="93"/>
  <c r="BM444" i="93"/>
  <c r="BQ444" i="93"/>
  <c r="BY444" i="93"/>
  <c r="CC444" i="93"/>
  <c r="CG444" i="93"/>
  <c r="DQ444" i="93"/>
  <c r="EG444" i="93"/>
  <c r="EW444" i="93"/>
  <c r="FM444" i="93"/>
  <c r="GC444" i="93"/>
  <c r="DT443" i="93"/>
  <c r="EJ443" i="93"/>
  <c r="EZ443" i="93"/>
  <c r="FP443" i="93"/>
  <c r="GF443" i="93"/>
  <c r="AT444" i="93"/>
  <c r="AX444" i="93"/>
  <c r="BB444" i="93"/>
  <c r="BJ444" i="93"/>
  <c r="BN444" i="93"/>
  <c r="BR444" i="93"/>
  <c r="BZ444" i="93"/>
  <c r="CD444" i="93"/>
  <c r="CH444" i="93"/>
  <c r="DR444" i="93"/>
  <c r="EH444" i="93"/>
  <c r="EX444" i="93"/>
  <c r="FN444" i="93"/>
  <c r="GD444" i="93"/>
  <c r="GG424" i="93"/>
  <c r="FQ424" i="93"/>
  <c r="FA424" i="93"/>
  <c r="EK424" i="93"/>
  <c r="DU424" i="93"/>
  <c r="DE424" i="93"/>
  <c r="GK424" i="93"/>
  <c r="FU424" i="93"/>
  <c r="FE424" i="93"/>
  <c r="EO424" i="93"/>
  <c r="DY424" i="93"/>
  <c r="DI424" i="93"/>
  <c r="GO424" i="93"/>
  <c r="FY424" i="93"/>
  <c r="FI424" i="93"/>
  <c r="ES424" i="93"/>
  <c r="EC424" i="93"/>
  <c r="DM424" i="93"/>
  <c r="BO424" i="93"/>
  <c r="GH425" i="93"/>
  <c r="FR425" i="93"/>
  <c r="FB425" i="93"/>
  <c r="EL425" i="93"/>
  <c r="DV425" i="93"/>
  <c r="DF425" i="93"/>
  <c r="GL425" i="93"/>
  <c r="FV425" i="93"/>
  <c r="FF425" i="93"/>
  <c r="EP425" i="93"/>
  <c r="DZ425" i="93"/>
  <c r="DJ425" i="93"/>
  <c r="FZ425" i="93"/>
  <c r="FJ425" i="93"/>
  <c r="ET425" i="93"/>
  <c r="ED425" i="93"/>
  <c r="DN425" i="93"/>
  <c r="GP425" i="93"/>
  <c r="GH424" i="93"/>
  <c r="FR424" i="93"/>
  <c r="FB424" i="93"/>
  <c r="EL424" i="93"/>
  <c r="DV424" i="93"/>
  <c r="DF424" i="93"/>
  <c r="GL424" i="93"/>
  <c r="FV424" i="93"/>
  <c r="FF424" i="93"/>
  <c r="EP424" i="93"/>
  <c r="DZ424" i="93"/>
  <c r="DJ424" i="93"/>
  <c r="GP424" i="93"/>
  <c r="FZ424" i="93"/>
  <c r="FJ424" i="93"/>
  <c r="ET424" i="93"/>
  <c r="ED424" i="93"/>
  <c r="DN424" i="93"/>
  <c r="GI425" i="93"/>
  <c r="FS425" i="93"/>
  <c r="FC425" i="93"/>
  <c r="EM425" i="93"/>
  <c r="DW425" i="93"/>
  <c r="DG425" i="93"/>
  <c r="GM425" i="93"/>
  <c r="FW425" i="93"/>
  <c r="FG425" i="93"/>
  <c r="EQ425" i="93"/>
  <c r="EA425" i="93"/>
  <c r="DK425" i="93"/>
  <c r="GA425" i="93"/>
  <c r="FK425" i="93"/>
  <c r="EU425" i="93"/>
  <c r="EE425" i="93"/>
  <c r="DO425" i="93"/>
  <c r="GQ425" i="93"/>
  <c r="CA424" i="93"/>
  <c r="CQ424" i="93"/>
  <c r="CU424" i="93"/>
  <c r="CE424" i="93"/>
  <c r="CY424" i="93"/>
  <c r="CI424" i="93"/>
  <c r="BS424" i="93"/>
  <c r="BC424" i="93"/>
  <c r="GJ425" i="93"/>
  <c r="FT425" i="93"/>
  <c r="FD425" i="93"/>
  <c r="EN425" i="93"/>
  <c r="DX425" i="93"/>
  <c r="DH425" i="93"/>
  <c r="GN425" i="93"/>
  <c r="FX425" i="93"/>
  <c r="FH425" i="93"/>
  <c r="ER425" i="93"/>
  <c r="EB425" i="93"/>
  <c r="DL425" i="93"/>
  <c r="GB425" i="93"/>
  <c r="FL425" i="93"/>
  <c r="EV425" i="93"/>
  <c r="EF425" i="93"/>
  <c r="DP425" i="93"/>
  <c r="GR425" i="93"/>
  <c r="GJ424" i="93"/>
  <c r="FT424" i="93"/>
  <c r="FD424" i="93"/>
  <c r="EN424" i="93"/>
  <c r="DX424" i="93"/>
  <c r="DH424" i="93"/>
  <c r="GN424" i="93"/>
  <c r="FX424" i="93"/>
  <c r="FH424" i="93"/>
  <c r="ER424" i="93"/>
  <c r="EB424" i="93"/>
  <c r="DL424" i="93"/>
  <c r="GR424" i="93"/>
  <c r="GB424" i="93"/>
  <c r="FL424" i="93"/>
  <c r="EV424" i="93"/>
  <c r="EF424" i="93"/>
  <c r="DP424" i="93"/>
  <c r="BK424" i="93"/>
  <c r="GG425" i="93"/>
  <c r="FQ425" i="93"/>
  <c r="FA425" i="93"/>
  <c r="EK425" i="93"/>
  <c r="DU425" i="93"/>
  <c r="DE425" i="93"/>
  <c r="GK425" i="93"/>
  <c r="FU425" i="93"/>
  <c r="FE425" i="93"/>
  <c r="EO425" i="93"/>
  <c r="DY425" i="93"/>
  <c r="DI425" i="93"/>
  <c r="GO425" i="93"/>
  <c r="FY425" i="93"/>
  <c r="FI425" i="93"/>
  <c r="ES425" i="93"/>
  <c r="EC425" i="93"/>
  <c r="DM425" i="93"/>
  <c r="EI424" i="93"/>
  <c r="EY424" i="93"/>
  <c r="FO424" i="93"/>
  <c r="GE424" i="93"/>
  <c r="AS425" i="93"/>
  <c r="AW425" i="93"/>
  <c r="BA425" i="93"/>
  <c r="BI425" i="93"/>
  <c r="BM425" i="93"/>
  <c r="BQ425" i="93"/>
  <c r="BY425" i="93"/>
  <c r="CC425" i="93"/>
  <c r="CG425" i="93"/>
  <c r="DQ425" i="93"/>
  <c r="EG425" i="93"/>
  <c r="EW425" i="93"/>
  <c r="FM425" i="93"/>
  <c r="GC425" i="93"/>
  <c r="CP426" i="93"/>
  <c r="BZ426" i="93"/>
  <c r="BJ426" i="93"/>
  <c r="CT426" i="93"/>
  <c r="CD426" i="93"/>
  <c r="BN426" i="93"/>
  <c r="CX426" i="93"/>
  <c r="CH426" i="93"/>
  <c r="BR426" i="93"/>
  <c r="BB426" i="93"/>
  <c r="AT426" i="93"/>
  <c r="GM426" i="93"/>
  <c r="FW426" i="93"/>
  <c r="FG426" i="93"/>
  <c r="EQ426" i="93"/>
  <c r="EA426" i="93"/>
  <c r="DK426" i="93"/>
  <c r="GQ427" i="93"/>
  <c r="GA427" i="93"/>
  <c r="FK427" i="93"/>
  <c r="EU427" i="93"/>
  <c r="EE427" i="93"/>
  <c r="DO427" i="93"/>
  <c r="GO427" i="93"/>
  <c r="FY427" i="93"/>
  <c r="FI427" i="93"/>
  <c r="ES427" i="93"/>
  <c r="EC427" i="93"/>
  <c r="DM427" i="93"/>
  <c r="CO429" i="93"/>
  <c r="BY429" i="93"/>
  <c r="BI429" i="93"/>
  <c r="AW429" i="93"/>
  <c r="CS429" i="93"/>
  <c r="BM429" i="93"/>
  <c r="CC429" i="93"/>
  <c r="BQ429" i="93"/>
  <c r="BA429" i="93"/>
  <c r="CG429" i="93"/>
  <c r="AS429" i="93"/>
  <c r="FS429" i="93"/>
  <c r="EM429" i="93"/>
  <c r="DG429" i="93"/>
  <c r="CW429" i="93"/>
  <c r="FC429" i="93"/>
  <c r="AV424" i="93"/>
  <c r="AZ424" i="93"/>
  <c r="BD424" i="93"/>
  <c r="BL424" i="93"/>
  <c r="BP424" i="93"/>
  <c r="BT424" i="93"/>
  <c r="CB424" i="93"/>
  <c r="CF424" i="93"/>
  <c r="CJ424" i="93"/>
  <c r="DT424" i="93"/>
  <c r="EJ424" i="93"/>
  <c r="EZ424" i="93"/>
  <c r="FP424" i="93"/>
  <c r="GF424" i="93"/>
  <c r="AT425" i="93"/>
  <c r="AX425" i="93"/>
  <c r="BB425" i="93"/>
  <c r="BJ425" i="93"/>
  <c r="BN425" i="93"/>
  <c r="BR425" i="93"/>
  <c r="BZ425" i="93"/>
  <c r="CD425" i="93"/>
  <c r="CH425" i="93"/>
  <c r="DR425" i="93"/>
  <c r="EH425" i="93"/>
  <c r="EX425" i="93"/>
  <c r="FN425" i="93"/>
  <c r="GD425" i="93"/>
  <c r="GV425" i="93"/>
  <c r="AV426" i="93"/>
  <c r="BA426" i="93"/>
  <c r="BL426" i="93"/>
  <c r="BT426" i="93"/>
  <c r="CO426" i="93"/>
  <c r="CW426" i="93"/>
  <c r="EI426" i="93"/>
  <c r="FO426" i="93"/>
  <c r="GU426" i="93"/>
  <c r="CQ428" i="93"/>
  <c r="CA428" i="93"/>
  <c r="AU428" i="93"/>
  <c r="CU428" i="93"/>
  <c r="CE428" i="93"/>
  <c r="BO428" i="93"/>
  <c r="AY428" i="93"/>
  <c r="CY428" i="93"/>
  <c r="CI428" i="93"/>
  <c r="BS428" i="93"/>
  <c r="BC428" i="93"/>
  <c r="DH428" i="93"/>
  <c r="DX428" i="93"/>
  <c r="EN428" i="93"/>
  <c r="FD428" i="93"/>
  <c r="FT428" i="93"/>
  <c r="GI429" i="93"/>
  <c r="AS424" i="93"/>
  <c r="AW424" i="93"/>
  <c r="BA424" i="93"/>
  <c r="BI424" i="93"/>
  <c r="BM424" i="93"/>
  <c r="BQ424" i="93"/>
  <c r="BY424" i="93"/>
  <c r="CC424" i="93"/>
  <c r="CG424" i="93"/>
  <c r="DQ424" i="93"/>
  <c r="EG424" i="93"/>
  <c r="EW424" i="93"/>
  <c r="FM424" i="93"/>
  <c r="GC424" i="93"/>
  <c r="AU425" i="93"/>
  <c r="AY425" i="93"/>
  <c r="BC425" i="93"/>
  <c r="BK425" i="93"/>
  <c r="BO425" i="93"/>
  <c r="BS425" i="93"/>
  <c r="CA425" i="93"/>
  <c r="CE425" i="93"/>
  <c r="CI425" i="93"/>
  <c r="DS425" i="93"/>
  <c r="EI425" i="93"/>
  <c r="EY425" i="93"/>
  <c r="FO425" i="93"/>
  <c r="CF426" i="93"/>
  <c r="CR426" i="93"/>
  <c r="GQ426" i="93"/>
  <c r="GA426" i="93"/>
  <c r="FK426" i="93"/>
  <c r="EU426" i="93"/>
  <c r="EE426" i="93"/>
  <c r="EB426" i="93"/>
  <c r="FH426" i="93"/>
  <c r="GN426" i="93"/>
  <c r="CO427" i="93"/>
  <c r="BY427" i="93"/>
  <c r="AW427" i="93"/>
  <c r="CS427" i="93"/>
  <c r="CG427" i="93"/>
  <c r="BQ427" i="93"/>
  <c r="BA427" i="93"/>
  <c r="AS427" i="93"/>
  <c r="GI427" i="93"/>
  <c r="FS427" i="93"/>
  <c r="FC427" i="93"/>
  <c r="EM427" i="93"/>
  <c r="DW427" i="93"/>
  <c r="DG427" i="93"/>
  <c r="GT427" i="93"/>
  <c r="GD427" i="93"/>
  <c r="FN427" i="93"/>
  <c r="EX427" i="93"/>
  <c r="EH427" i="93"/>
  <c r="DR427" i="93"/>
  <c r="GN428" i="93"/>
  <c r="FX428" i="93"/>
  <c r="FH428" i="93"/>
  <c r="ER428" i="93"/>
  <c r="EB428" i="93"/>
  <c r="DL428" i="93"/>
  <c r="AT424" i="93"/>
  <c r="AX424" i="93"/>
  <c r="BB424" i="93"/>
  <c r="BJ424" i="93"/>
  <c r="BN424" i="93"/>
  <c r="BR424" i="93"/>
  <c r="BZ424" i="93"/>
  <c r="CD424" i="93"/>
  <c r="CH424" i="93"/>
  <c r="DR424" i="93"/>
  <c r="EH424" i="93"/>
  <c r="EX424" i="93"/>
  <c r="FN424" i="93"/>
  <c r="GD424" i="93"/>
  <c r="AV425" i="93"/>
  <c r="AZ425" i="93"/>
  <c r="BD425" i="93"/>
  <c r="BL425" i="93"/>
  <c r="BP425" i="93"/>
  <c r="BT425" i="93"/>
  <c r="CB425" i="93"/>
  <c r="CF425" i="93"/>
  <c r="CJ425" i="93"/>
  <c r="DT425" i="93"/>
  <c r="EJ425" i="93"/>
  <c r="EZ425" i="93"/>
  <c r="FP425" i="93"/>
  <c r="AS426" i="93"/>
  <c r="AX426" i="93"/>
  <c r="BP426" i="93"/>
  <c r="CS426" i="93"/>
  <c r="CZ426" i="93"/>
  <c r="GV426" i="93"/>
  <c r="GF426" i="93"/>
  <c r="FP426" i="93"/>
  <c r="EZ426" i="93"/>
  <c r="EJ426" i="93"/>
  <c r="DT426" i="93"/>
  <c r="DS426" i="93"/>
  <c r="EY426" i="93"/>
  <c r="CP427" i="93"/>
  <c r="BZ427" i="93"/>
  <c r="BJ427" i="93"/>
  <c r="CT427" i="93"/>
  <c r="CD427" i="93"/>
  <c r="BR427" i="93"/>
  <c r="BB427" i="93"/>
  <c r="CX427" i="93"/>
  <c r="AT427" i="93"/>
  <c r="BI427" i="93"/>
  <c r="DP428" i="93"/>
  <c r="EF428" i="93"/>
  <c r="EV428" i="93"/>
  <c r="FL428" i="93"/>
  <c r="GB428" i="93"/>
  <c r="DW429" i="93"/>
  <c r="AU427" i="93"/>
  <c r="BO427" i="93"/>
  <c r="CI427" i="93"/>
  <c r="BL428" i="93"/>
  <c r="DI428" i="93"/>
  <c r="DQ428" i="93"/>
  <c r="DY428" i="93"/>
  <c r="EG428" i="93"/>
  <c r="EO428" i="93"/>
  <c r="EW428" i="93"/>
  <c r="FE428" i="93"/>
  <c r="FM428" i="93"/>
  <c r="GC428" i="93"/>
  <c r="GH429" i="93"/>
  <c r="FR429" i="93"/>
  <c r="FB429" i="93"/>
  <c r="EL429" i="93"/>
  <c r="DV429" i="93"/>
  <c r="DF429" i="93"/>
  <c r="GL429" i="93"/>
  <c r="FV429" i="93"/>
  <c r="FF429" i="93"/>
  <c r="EP429" i="93"/>
  <c r="DZ429" i="93"/>
  <c r="DJ429" i="93"/>
  <c r="GP429" i="93"/>
  <c r="FZ429" i="93"/>
  <c r="FJ429" i="93"/>
  <c r="ET429" i="93"/>
  <c r="ED429" i="93"/>
  <c r="DN429" i="93"/>
  <c r="GJ429" i="93"/>
  <c r="FT429" i="93"/>
  <c r="FD429" i="93"/>
  <c r="EN429" i="93"/>
  <c r="DX429" i="93"/>
  <c r="DH429" i="93"/>
  <c r="DP429" i="93"/>
  <c r="EV429" i="93"/>
  <c r="GB429" i="93"/>
  <c r="AU426" i="93"/>
  <c r="GJ427" i="93"/>
  <c r="FT427" i="93"/>
  <c r="FD427" i="93"/>
  <c r="EN427" i="93"/>
  <c r="DX427" i="93"/>
  <c r="DH427" i="93"/>
  <c r="GN427" i="93"/>
  <c r="FX427" i="93"/>
  <c r="FH427" i="93"/>
  <c r="ER427" i="93"/>
  <c r="EB427" i="93"/>
  <c r="DL427" i="93"/>
  <c r="GR427" i="93"/>
  <c r="GB427" i="93"/>
  <c r="FL427" i="93"/>
  <c r="EV427" i="93"/>
  <c r="EF427" i="93"/>
  <c r="DP427" i="93"/>
  <c r="DS427" i="93"/>
  <c r="EI427" i="93"/>
  <c r="EY427" i="93"/>
  <c r="FO427" i="93"/>
  <c r="GE427" i="93"/>
  <c r="BD428" i="93"/>
  <c r="BT428" i="93"/>
  <c r="DT428" i="93"/>
  <c r="EJ428" i="93"/>
  <c r="EZ428" i="93"/>
  <c r="FP428" i="93"/>
  <c r="GF428" i="93"/>
  <c r="GQ429" i="93"/>
  <c r="GA429" i="93"/>
  <c r="FK429" i="93"/>
  <c r="EU429" i="93"/>
  <c r="EE429" i="93"/>
  <c r="DO429" i="93"/>
  <c r="DQ429" i="93"/>
  <c r="EB429" i="93"/>
  <c r="EW429" i="93"/>
  <c r="FH429" i="93"/>
  <c r="CS430" i="93"/>
  <c r="CC430" i="93"/>
  <c r="CG430" i="93"/>
  <c r="BQ430" i="93"/>
  <c r="BA430" i="93"/>
  <c r="CW430" i="93"/>
  <c r="AS430" i="93"/>
  <c r="CO430" i="93"/>
  <c r="GJ431" i="93"/>
  <c r="FT431" i="93"/>
  <c r="FD431" i="93"/>
  <c r="EN431" i="93"/>
  <c r="DX431" i="93"/>
  <c r="DH431" i="93"/>
  <c r="GN431" i="93"/>
  <c r="FX431" i="93"/>
  <c r="FH431" i="93"/>
  <c r="ER431" i="93"/>
  <c r="EB431" i="93"/>
  <c r="DL431" i="93"/>
  <c r="GR431" i="93"/>
  <c r="GB431" i="93"/>
  <c r="FL431" i="93"/>
  <c r="EV431" i="93"/>
  <c r="EF431" i="93"/>
  <c r="DP431" i="93"/>
  <c r="GH428" i="93"/>
  <c r="FR428" i="93"/>
  <c r="FB428" i="93"/>
  <c r="EL428" i="93"/>
  <c r="DV428" i="93"/>
  <c r="DF428" i="93"/>
  <c r="FV428" i="93"/>
  <c r="FF428" i="93"/>
  <c r="EP428" i="93"/>
  <c r="DZ428" i="93"/>
  <c r="DJ428" i="93"/>
  <c r="FZ428" i="93"/>
  <c r="FJ428" i="93"/>
  <c r="ET428" i="93"/>
  <c r="ED428" i="93"/>
  <c r="DN428" i="93"/>
  <c r="EF429" i="93"/>
  <c r="FL429" i="93"/>
  <c r="GI431" i="93"/>
  <c r="FS431" i="93"/>
  <c r="FC431" i="93"/>
  <c r="EM431" i="93"/>
  <c r="DW431" i="93"/>
  <c r="DG431" i="93"/>
  <c r="DR426" i="93"/>
  <c r="EH426" i="93"/>
  <c r="EX426" i="93"/>
  <c r="FN426" i="93"/>
  <c r="GD426" i="93"/>
  <c r="AV427" i="93"/>
  <c r="AZ427" i="93"/>
  <c r="BD427" i="93"/>
  <c r="BL427" i="93"/>
  <c r="BP427" i="93"/>
  <c r="BT427" i="93"/>
  <c r="CB427" i="93"/>
  <c r="CF427" i="93"/>
  <c r="CJ427" i="93"/>
  <c r="DT427" i="93"/>
  <c r="EJ427" i="93"/>
  <c r="EZ427" i="93"/>
  <c r="FP427" i="93"/>
  <c r="GF427" i="93"/>
  <c r="AT428" i="93"/>
  <c r="AX428" i="93"/>
  <c r="BB428" i="93"/>
  <c r="BJ428" i="93"/>
  <c r="BN428" i="93"/>
  <c r="BR428" i="93"/>
  <c r="BZ428" i="93"/>
  <c r="CD428" i="93"/>
  <c r="CH428" i="93"/>
  <c r="DR428" i="93"/>
  <c r="EH428" i="93"/>
  <c r="EX428" i="93"/>
  <c r="FN428" i="93"/>
  <c r="AV429" i="93"/>
  <c r="BP429" i="93"/>
  <c r="CJ429" i="93"/>
  <c r="DS429" i="93"/>
  <c r="EI429" i="93"/>
  <c r="EY429" i="93"/>
  <c r="FO429" i="93"/>
  <c r="GE429" i="93"/>
  <c r="CP430" i="93"/>
  <c r="BZ430" i="93"/>
  <c r="CT430" i="93"/>
  <c r="CD430" i="93"/>
  <c r="BN430" i="93"/>
  <c r="CX430" i="93"/>
  <c r="CH430" i="93"/>
  <c r="BR430" i="93"/>
  <c r="AT430" i="93"/>
  <c r="GH431" i="93"/>
  <c r="FR431" i="93"/>
  <c r="FB431" i="93"/>
  <c r="EL431" i="93"/>
  <c r="DV431" i="93"/>
  <c r="DF431" i="93"/>
  <c r="GL431" i="93"/>
  <c r="FV431" i="93"/>
  <c r="FF431" i="93"/>
  <c r="EP431" i="93"/>
  <c r="DZ431" i="93"/>
  <c r="DJ431" i="93"/>
  <c r="GP431" i="93"/>
  <c r="FZ431" i="93"/>
  <c r="FJ431" i="93"/>
  <c r="ET431" i="93"/>
  <c r="ED431" i="93"/>
  <c r="DN431" i="93"/>
  <c r="GQ431" i="93"/>
  <c r="GA431" i="93"/>
  <c r="FK431" i="93"/>
  <c r="EU431" i="93"/>
  <c r="EE431" i="93"/>
  <c r="DO431" i="93"/>
  <c r="DS428" i="93"/>
  <c r="EI428" i="93"/>
  <c r="EY428" i="93"/>
  <c r="FO428" i="93"/>
  <c r="DT429" i="93"/>
  <c r="EJ429" i="93"/>
  <c r="EZ429" i="93"/>
  <c r="FP429" i="93"/>
  <c r="GF429" i="93"/>
  <c r="CQ430" i="93"/>
  <c r="CA430" i="93"/>
  <c r="CU430" i="93"/>
  <c r="CE430" i="93"/>
  <c r="BO430" i="93"/>
  <c r="CY430" i="93"/>
  <c r="CI430" i="93"/>
  <c r="BS430" i="93"/>
  <c r="AU430" i="93"/>
  <c r="BC431" i="93"/>
  <c r="CA431" i="93"/>
  <c r="CU431" i="93"/>
  <c r="AT429" i="93"/>
  <c r="AX429" i="93"/>
  <c r="BB429" i="93"/>
  <c r="BJ429" i="93"/>
  <c r="BN429" i="93"/>
  <c r="BR429" i="93"/>
  <c r="BZ429" i="93"/>
  <c r="CD429" i="93"/>
  <c r="CH429" i="93"/>
  <c r="DR429" i="93"/>
  <c r="EH429" i="93"/>
  <c r="EX429" i="93"/>
  <c r="FN429" i="93"/>
  <c r="GD429" i="93"/>
  <c r="GJ430" i="93"/>
  <c r="FT430" i="93"/>
  <c r="FD430" i="93"/>
  <c r="EN430" i="93"/>
  <c r="DX430" i="93"/>
  <c r="DH430" i="93"/>
  <c r="GN430" i="93"/>
  <c r="FX430" i="93"/>
  <c r="FH430" i="93"/>
  <c r="ER430" i="93"/>
  <c r="EB430" i="93"/>
  <c r="DL430" i="93"/>
  <c r="GR430" i="93"/>
  <c r="GB430" i="93"/>
  <c r="FL430" i="93"/>
  <c r="EV430" i="93"/>
  <c r="EF430" i="93"/>
  <c r="DP430" i="93"/>
  <c r="AV430" i="93"/>
  <c r="AZ430" i="93"/>
  <c r="BD430" i="93"/>
  <c r="BL430" i="93"/>
  <c r="BT430" i="93"/>
  <c r="CF430" i="93"/>
  <c r="GG431" i="93"/>
  <c r="FQ431" i="93"/>
  <c r="FA431" i="93"/>
  <c r="EK431" i="93"/>
  <c r="DU431" i="93"/>
  <c r="DE431" i="93"/>
  <c r="GK431" i="93"/>
  <c r="FU431" i="93"/>
  <c r="FE431" i="93"/>
  <c r="EO431" i="93"/>
  <c r="DY431" i="93"/>
  <c r="DI431" i="93"/>
  <c r="GO431" i="93"/>
  <c r="FY431" i="93"/>
  <c r="FI431" i="93"/>
  <c r="ES431" i="93"/>
  <c r="EC431" i="93"/>
  <c r="DM431" i="93"/>
  <c r="DR430" i="93"/>
  <c r="EH430" i="93"/>
  <c r="EX430" i="93"/>
  <c r="FN430" i="93"/>
  <c r="GD430" i="93"/>
  <c r="AV431" i="93"/>
  <c r="AZ431" i="93"/>
  <c r="BD431" i="93"/>
  <c r="BL431" i="93"/>
  <c r="BP431" i="93"/>
  <c r="BT431" i="93"/>
  <c r="CB431" i="93"/>
  <c r="CF431" i="93"/>
  <c r="CJ431" i="93"/>
  <c r="DT431" i="93"/>
  <c r="EJ431" i="93"/>
  <c r="EZ431" i="93"/>
  <c r="FP431" i="93"/>
  <c r="GF431" i="93"/>
  <c r="DS430" i="93"/>
  <c r="EI430" i="93"/>
  <c r="EY430" i="93"/>
  <c r="FO430" i="93"/>
  <c r="GE430" i="93"/>
  <c r="AS431" i="93"/>
  <c r="AW431" i="93"/>
  <c r="BA431" i="93"/>
  <c r="BI431" i="93"/>
  <c r="BM431" i="93"/>
  <c r="BQ431" i="93"/>
  <c r="BY431" i="93"/>
  <c r="CC431" i="93"/>
  <c r="CG431" i="93"/>
  <c r="DQ431" i="93"/>
  <c r="EG431" i="93"/>
  <c r="EW431" i="93"/>
  <c r="FM431" i="93"/>
  <c r="GC431" i="93"/>
  <c r="DT430" i="93"/>
  <c r="EJ430" i="93"/>
  <c r="EZ430" i="93"/>
  <c r="FP430" i="93"/>
  <c r="GF430" i="93"/>
  <c r="AT431" i="93"/>
  <c r="AX431" i="93"/>
  <c r="BB431" i="93"/>
  <c r="BJ431" i="93"/>
  <c r="BN431" i="93"/>
  <c r="BR431" i="93"/>
  <c r="BZ431" i="93"/>
  <c r="CD431" i="93"/>
  <c r="CH431" i="93"/>
  <c r="DR431" i="93"/>
  <c r="EH431" i="93"/>
  <c r="EX431" i="93"/>
  <c r="FN431" i="93"/>
  <c r="GD431" i="93"/>
  <c r="GK414" i="93"/>
  <c r="FU414" i="93"/>
  <c r="FE414" i="93"/>
  <c r="EO414" i="93"/>
  <c r="DY414" i="93"/>
  <c r="DI414" i="93"/>
  <c r="GJ414" i="93"/>
  <c r="FT414" i="93"/>
  <c r="FD414" i="93"/>
  <c r="EN414" i="93"/>
  <c r="DX414" i="93"/>
  <c r="DH414" i="93"/>
  <c r="GN414" i="93"/>
  <c r="FX414" i="93"/>
  <c r="FH414" i="93"/>
  <c r="ER414" i="93"/>
  <c r="EB414" i="93"/>
  <c r="DL414" i="93"/>
  <c r="GR414" i="93"/>
  <c r="GB414" i="93"/>
  <c r="FL414" i="93"/>
  <c r="EV414" i="93"/>
  <c r="EF414" i="93"/>
  <c r="DP414" i="93"/>
  <c r="GI415" i="93"/>
  <c r="EM415" i="93"/>
  <c r="DW415" i="93"/>
  <c r="DG415" i="93"/>
  <c r="FS415" i="93"/>
  <c r="FC415" i="93"/>
  <c r="GA415" i="93"/>
  <c r="FK415" i="93"/>
  <c r="EU415" i="93"/>
  <c r="GQ415" i="93"/>
  <c r="EE415" i="93"/>
  <c r="DO415" i="93"/>
  <c r="AS414" i="93"/>
  <c r="BM414" i="93"/>
  <c r="CG414" i="93"/>
  <c r="DE414" i="93"/>
  <c r="DU414" i="93"/>
  <c r="EK414" i="93"/>
  <c r="FA414" i="93"/>
  <c r="FQ414" i="93"/>
  <c r="CB415" i="93"/>
  <c r="AV415" i="93"/>
  <c r="CR415" i="93"/>
  <c r="CV415" i="93"/>
  <c r="BP415" i="93"/>
  <c r="CF415" i="93"/>
  <c r="CZ415" i="93"/>
  <c r="CJ415" i="93"/>
  <c r="BD415" i="93"/>
  <c r="BL415" i="93"/>
  <c r="GH414" i="93"/>
  <c r="EL414" i="93"/>
  <c r="FR414" i="93"/>
  <c r="FB414" i="93"/>
  <c r="DV414" i="93"/>
  <c r="DF414" i="93"/>
  <c r="GI414" i="93"/>
  <c r="FS414" i="93"/>
  <c r="FC414" i="93"/>
  <c r="EM414" i="93"/>
  <c r="DW414" i="93"/>
  <c r="DG414" i="93"/>
  <c r="GM414" i="93"/>
  <c r="FW414" i="93"/>
  <c r="FG414" i="93"/>
  <c r="EQ414" i="93"/>
  <c r="EA414" i="93"/>
  <c r="DK414" i="93"/>
  <c r="GQ414" i="93"/>
  <c r="GA414" i="93"/>
  <c r="FK414" i="93"/>
  <c r="EU414" i="93"/>
  <c r="EE414" i="93"/>
  <c r="DO414" i="93"/>
  <c r="DM414" i="93"/>
  <c r="EC414" i="93"/>
  <c r="ES414" i="93"/>
  <c r="FI414" i="93"/>
  <c r="FY414" i="93"/>
  <c r="AZ415" i="93"/>
  <c r="BT415" i="93"/>
  <c r="EJ415" i="93"/>
  <c r="EZ415" i="93"/>
  <c r="FP415" i="93"/>
  <c r="GF415" i="93"/>
  <c r="GV415" i="93"/>
  <c r="CI417" i="93"/>
  <c r="CY417" i="93"/>
  <c r="BN414" i="93"/>
  <c r="BR414" i="93"/>
  <c r="BZ414" i="93"/>
  <c r="CT414" i="93"/>
  <c r="CX414" i="93"/>
  <c r="EH414" i="93"/>
  <c r="EX414" i="93"/>
  <c r="GD414" i="93"/>
  <c r="GO415" i="93"/>
  <c r="FY415" i="93"/>
  <c r="FI415" i="93"/>
  <c r="ES415" i="93"/>
  <c r="EC415" i="93"/>
  <c r="DM415" i="93"/>
  <c r="AU417" i="93"/>
  <c r="BK417" i="93"/>
  <c r="BS417" i="93"/>
  <c r="AT414" i="93"/>
  <c r="AX414" i="93"/>
  <c r="BB414" i="93"/>
  <c r="BJ414" i="93"/>
  <c r="DR414" i="93"/>
  <c r="FN414" i="93"/>
  <c r="GG415" i="93"/>
  <c r="FQ415" i="93"/>
  <c r="FA415" i="93"/>
  <c r="EK415" i="93"/>
  <c r="DU415" i="93"/>
  <c r="DE415" i="93"/>
  <c r="GK415" i="93"/>
  <c r="FU415" i="93"/>
  <c r="FE415" i="93"/>
  <c r="EO415" i="93"/>
  <c r="DY415" i="93"/>
  <c r="DI415" i="93"/>
  <c r="CS416" i="93"/>
  <c r="BM416" i="93"/>
  <c r="AS416" i="93"/>
  <c r="BA416" i="93"/>
  <c r="DQ416" i="93"/>
  <c r="EW416" i="93"/>
  <c r="GC416" i="93"/>
  <c r="CA417" i="93"/>
  <c r="AU414" i="93"/>
  <c r="AY414" i="93"/>
  <c r="BC414" i="93"/>
  <c r="BK414" i="93"/>
  <c r="BO414" i="93"/>
  <c r="BS414" i="93"/>
  <c r="CA414" i="93"/>
  <c r="CE414" i="93"/>
  <c r="CI414" i="93"/>
  <c r="DS414" i="93"/>
  <c r="EI414" i="93"/>
  <c r="EY414" i="93"/>
  <c r="FO414" i="93"/>
  <c r="GE414" i="93"/>
  <c r="GH415" i="93"/>
  <c r="FR415" i="93"/>
  <c r="FB415" i="93"/>
  <c r="EL415" i="93"/>
  <c r="DV415" i="93"/>
  <c r="DF415" i="93"/>
  <c r="GL415" i="93"/>
  <c r="FV415" i="93"/>
  <c r="FF415" i="93"/>
  <c r="EP415" i="93"/>
  <c r="DZ415" i="93"/>
  <c r="DJ415" i="93"/>
  <c r="GP415" i="93"/>
  <c r="FZ415" i="93"/>
  <c r="FJ415" i="93"/>
  <c r="ET415" i="93"/>
  <c r="ED415" i="93"/>
  <c r="DN415" i="93"/>
  <c r="CP416" i="93"/>
  <c r="BZ416" i="93"/>
  <c r="BJ416" i="93"/>
  <c r="CT416" i="93"/>
  <c r="CD416" i="93"/>
  <c r="BN416" i="93"/>
  <c r="CX416" i="93"/>
  <c r="CH416" i="93"/>
  <c r="BR416" i="93"/>
  <c r="AT416" i="93"/>
  <c r="BB416" i="93"/>
  <c r="BQ416" i="93"/>
  <c r="CO416" i="93"/>
  <c r="CQ417" i="93"/>
  <c r="GU417" i="93"/>
  <c r="GE417" i="93"/>
  <c r="FO417" i="93"/>
  <c r="EY417" i="93"/>
  <c r="EI417" i="93"/>
  <c r="DS417" i="93"/>
  <c r="BO417" i="93"/>
  <c r="CE417" i="93"/>
  <c r="AV414" i="93"/>
  <c r="AZ414" i="93"/>
  <c r="BD414" i="93"/>
  <c r="BL414" i="93"/>
  <c r="BP414" i="93"/>
  <c r="BT414" i="93"/>
  <c r="CB414" i="93"/>
  <c r="CF414" i="93"/>
  <c r="CJ414" i="93"/>
  <c r="DT414" i="93"/>
  <c r="EJ414" i="93"/>
  <c r="EZ414" i="93"/>
  <c r="FP414" i="93"/>
  <c r="GF414" i="93"/>
  <c r="AY415" i="93"/>
  <c r="BK415" i="93"/>
  <c r="BS415" i="93"/>
  <c r="DK415" i="93"/>
  <c r="DS415" i="93"/>
  <c r="EA415" i="93"/>
  <c r="EI415" i="93"/>
  <c r="EQ415" i="93"/>
  <c r="EY415" i="93"/>
  <c r="FG415" i="93"/>
  <c r="FO415" i="93"/>
  <c r="FW415" i="93"/>
  <c r="GE415" i="93"/>
  <c r="GI416" i="93"/>
  <c r="FS416" i="93"/>
  <c r="FC416" i="93"/>
  <c r="EM416" i="93"/>
  <c r="DW416" i="93"/>
  <c r="DG416" i="93"/>
  <c r="AW416" i="93"/>
  <c r="BI416" i="93"/>
  <c r="CW416" i="93"/>
  <c r="EG416" i="93"/>
  <c r="FM416" i="93"/>
  <c r="GH417" i="93"/>
  <c r="FR417" i="93"/>
  <c r="FB417" i="93"/>
  <c r="EL417" i="93"/>
  <c r="DV417" i="93"/>
  <c r="DF417" i="93"/>
  <c r="GL417" i="93"/>
  <c r="FV417" i="93"/>
  <c r="FF417" i="93"/>
  <c r="EP417" i="93"/>
  <c r="DZ417" i="93"/>
  <c r="DJ417" i="93"/>
  <c r="GP417" i="93"/>
  <c r="FZ417" i="93"/>
  <c r="FJ417" i="93"/>
  <c r="ET417" i="93"/>
  <c r="ED417" i="93"/>
  <c r="DN417" i="93"/>
  <c r="BC417" i="93"/>
  <c r="CU417" i="93"/>
  <c r="AS415" i="93"/>
  <c r="AW415" i="93"/>
  <c r="BA415" i="93"/>
  <c r="BI415" i="93"/>
  <c r="BM415" i="93"/>
  <c r="BQ415" i="93"/>
  <c r="BY415" i="93"/>
  <c r="CC415" i="93"/>
  <c r="CG415" i="93"/>
  <c r="DQ415" i="93"/>
  <c r="EG415" i="93"/>
  <c r="EW415" i="93"/>
  <c r="FM415" i="93"/>
  <c r="GC415" i="93"/>
  <c r="GM416" i="93"/>
  <c r="FW416" i="93"/>
  <c r="FG416" i="93"/>
  <c r="EQ416" i="93"/>
  <c r="EA416" i="93"/>
  <c r="DK416" i="93"/>
  <c r="GQ416" i="93"/>
  <c r="GA416" i="93"/>
  <c r="FK416" i="93"/>
  <c r="EU416" i="93"/>
  <c r="EE416" i="93"/>
  <c r="DO416" i="93"/>
  <c r="AU416" i="93"/>
  <c r="AY416" i="93"/>
  <c r="BC416" i="93"/>
  <c r="BS416" i="93"/>
  <c r="CE416" i="93"/>
  <c r="GJ417" i="93"/>
  <c r="FT417" i="93"/>
  <c r="FD417" i="93"/>
  <c r="EN417" i="93"/>
  <c r="DX417" i="93"/>
  <c r="DH417" i="93"/>
  <c r="GN417" i="93"/>
  <c r="FX417" i="93"/>
  <c r="FH417" i="93"/>
  <c r="ER417" i="93"/>
  <c r="EB417" i="93"/>
  <c r="DL417" i="93"/>
  <c r="GR417" i="93"/>
  <c r="GB417" i="93"/>
  <c r="FL417" i="93"/>
  <c r="EV417" i="93"/>
  <c r="EF417" i="93"/>
  <c r="DP417" i="93"/>
  <c r="AT415" i="93"/>
  <c r="AX415" i="93"/>
  <c r="BB415" i="93"/>
  <c r="BJ415" i="93"/>
  <c r="BN415" i="93"/>
  <c r="BR415" i="93"/>
  <c r="BZ415" i="93"/>
  <c r="CD415" i="93"/>
  <c r="CH415" i="93"/>
  <c r="DR415" i="93"/>
  <c r="EH415" i="93"/>
  <c r="EX415" i="93"/>
  <c r="FN415" i="93"/>
  <c r="GD415" i="93"/>
  <c r="CR416" i="93"/>
  <c r="CB416" i="93"/>
  <c r="CV416" i="93"/>
  <c r="CF416" i="93"/>
  <c r="BP416" i="93"/>
  <c r="CZ416" i="93"/>
  <c r="CJ416" i="93"/>
  <c r="BT416" i="93"/>
  <c r="AV416" i="93"/>
  <c r="AZ416" i="93"/>
  <c r="BD416" i="93"/>
  <c r="GG417" i="93"/>
  <c r="FQ417" i="93"/>
  <c r="FA417" i="93"/>
  <c r="EK417" i="93"/>
  <c r="DU417" i="93"/>
  <c r="DE417" i="93"/>
  <c r="GK417" i="93"/>
  <c r="FU417" i="93"/>
  <c r="FE417" i="93"/>
  <c r="EO417" i="93"/>
  <c r="DY417" i="93"/>
  <c r="DI417" i="93"/>
  <c r="GO417" i="93"/>
  <c r="FY417" i="93"/>
  <c r="FI417" i="93"/>
  <c r="ES417" i="93"/>
  <c r="EC417" i="93"/>
  <c r="DM417" i="93"/>
  <c r="DR416" i="93"/>
  <c r="EH416" i="93"/>
  <c r="EX416" i="93"/>
  <c r="FN416" i="93"/>
  <c r="GD416" i="93"/>
  <c r="AV417" i="93"/>
  <c r="AZ417" i="93"/>
  <c r="BD417" i="93"/>
  <c r="BL417" i="93"/>
  <c r="BP417" i="93"/>
  <c r="BT417" i="93"/>
  <c r="CB417" i="93"/>
  <c r="CF417" i="93"/>
  <c r="CJ417" i="93"/>
  <c r="DT417" i="93"/>
  <c r="EJ417" i="93"/>
  <c r="EZ417" i="93"/>
  <c r="FP417" i="93"/>
  <c r="GF417" i="93"/>
  <c r="DS416" i="93"/>
  <c r="EI416" i="93"/>
  <c r="EY416" i="93"/>
  <c r="FO416" i="93"/>
  <c r="GE416" i="93"/>
  <c r="AS417" i="93"/>
  <c r="AW417" i="93"/>
  <c r="BA417" i="93"/>
  <c r="BI417" i="93"/>
  <c r="BM417" i="93"/>
  <c r="BQ417" i="93"/>
  <c r="BY417" i="93"/>
  <c r="CC417" i="93"/>
  <c r="CG417" i="93"/>
  <c r="DQ417" i="93"/>
  <c r="EG417" i="93"/>
  <c r="EW417" i="93"/>
  <c r="FM417" i="93"/>
  <c r="GC417" i="93"/>
  <c r="DT416" i="93"/>
  <c r="EJ416" i="93"/>
  <c r="EZ416" i="93"/>
  <c r="FP416" i="93"/>
  <c r="GF416" i="93"/>
  <c r="AT417" i="93"/>
  <c r="AX417" i="93"/>
  <c r="BB417" i="93"/>
  <c r="BJ417" i="93"/>
  <c r="BN417" i="93"/>
  <c r="BR417" i="93"/>
  <c r="BZ417" i="93"/>
  <c r="CD417" i="93"/>
  <c r="CH417" i="93"/>
  <c r="DR417" i="93"/>
  <c r="EH417" i="93"/>
  <c r="EX417" i="93"/>
  <c r="FN417" i="93"/>
  <c r="GD417" i="93"/>
  <c r="GH403" i="93"/>
  <c r="FR403" i="93"/>
  <c r="FB403" i="93"/>
  <c r="EL403" i="93"/>
  <c r="DV403" i="93"/>
  <c r="DF403" i="93"/>
  <c r="GP403" i="93"/>
  <c r="FZ403" i="93"/>
  <c r="FJ403" i="93"/>
  <c r="ET403" i="93"/>
  <c r="ED403" i="93"/>
  <c r="DN403" i="93"/>
  <c r="GJ403" i="93"/>
  <c r="FT403" i="93"/>
  <c r="FD403" i="93"/>
  <c r="EN403" i="93"/>
  <c r="DX403" i="93"/>
  <c r="DH403" i="93"/>
  <c r="GN403" i="93"/>
  <c r="FX403" i="93"/>
  <c r="FH403" i="93"/>
  <c r="ER403" i="93"/>
  <c r="EB403" i="93"/>
  <c r="DL403" i="93"/>
  <c r="GR403" i="93"/>
  <c r="GB403" i="93"/>
  <c r="FL403" i="93"/>
  <c r="EV403" i="93"/>
  <c r="EF403" i="93"/>
  <c r="DP403" i="93"/>
  <c r="FG403" i="93"/>
  <c r="FW403" i="93"/>
  <c r="GK404" i="93"/>
  <c r="FU404" i="93"/>
  <c r="FE404" i="93"/>
  <c r="EO404" i="93"/>
  <c r="DY404" i="93"/>
  <c r="DI404" i="93"/>
  <c r="GH405" i="93"/>
  <c r="FR405" i="93"/>
  <c r="FB405" i="93"/>
  <c r="EL405" i="93"/>
  <c r="DV405" i="93"/>
  <c r="DF405" i="93"/>
  <c r="GL405" i="93"/>
  <c r="FV405" i="93"/>
  <c r="FF405" i="93"/>
  <c r="EP405" i="93"/>
  <c r="DZ405" i="93"/>
  <c r="DJ405" i="93"/>
  <c r="GP405" i="93"/>
  <c r="FZ405" i="93"/>
  <c r="FJ405" i="93"/>
  <c r="ET405" i="93"/>
  <c r="ED405" i="93"/>
  <c r="DN405" i="93"/>
  <c r="GG403" i="93"/>
  <c r="FQ403" i="93"/>
  <c r="FA403" i="93"/>
  <c r="EK403" i="93"/>
  <c r="DU403" i="93"/>
  <c r="DE403" i="93"/>
  <c r="GK403" i="93"/>
  <c r="FU403" i="93"/>
  <c r="FE403" i="93"/>
  <c r="EO403" i="93"/>
  <c r="DY403" i="93"/>
  <c r="DI403" i="93"/>
  <c r="GO403" i="93"/>
  <c r="FY403" i="93"/>
  <c r="FI403" i="93"/>
  <c r="ES403" i="93"/>
  <c r="EC403" i="93"/>
  <c r="DM403" i="93"/>
  <c r="AT403" i="93"/>
  <c r="BB403" i="93"/>
  <c r="BN403" i="93"/>
  <c r="BZ403" i="93"/>
  <c r="CH403" i="93"/>
  <c r="CT403" i="93"/>
  <c r="GO404" i="93"/>
  <c r="FY404" i="93"/>
  <c r="FI404" i="93"/>
  <c r="ES404" i="93"/>
  <c r="EC404" i="93"/>
  <c r="DM404" i="93"/>
  <c r="GI405" i="93"/>
  <c r="FS405" i="93"/>
  <c r="FC405" i="93"/>
  <c r="EM405" i="93"/>
  <c r="DW405" i="93"/>
  <c r="DG405" i="93"/>
  <c r="DG403" i="93"/>
  <c r="DO403" i="93"/>
  <c r="DW403" i="93"/>
  <c r="EE403" i="93"/>
  <c r="EM403" i="93"/>
  <c r="EU403" i="93"/>
  <c r="FC403" i="93"/>
  <c r="FK403" i="93"/>
  <c r="FS403" i="93"/>
  <c r="GA403" i="93"/>
  <c r="AX403" i="93"/>
  <c r="BJ403" i="93"/>
  <c r="BR403" i="93"/>
  <c r="DR403" i="93"/>
  <c r="EH403" i="93"/>
  <c r="EX403" i="93"/>
  <c r="FN403" i="93"/>
  <c r="GD403" i="93"/>
  <c r="CR404" i="93"/>
  <c r="CB404" i="93"/>
  <c r="BL404" i="93"/>
  <c r="CV404" i="93"/>
  <c r="CF404" i="93"/>
  <c r="BP404" i="93"/>
  <c r="CZ404" i="93"/>
  <c r="CJ404" i="93"/>
  <c r="BT404" i="93"/>
  <c r="BC405" i="93"/>
  <c r="CA405" i="93"/>
  <c r="CU405" i="93"/>
  <c r="AS404" i="93"/>
  <c r="AW404" i="93"/>
  <c r="BA404" i="93"/>
  <c r="BI404" i="93"/>
  <c r="BQ404" i="93"/>
  <c r="AV403" i="93"/>
  <c r="AZ403" i="93"/>
  <c r="BD403" i="93"/>
  <c r="BL403" i="93"/>
  <c r="BP403" i="93"/>
  <c r="BT403" i="93"/>
  <c r="CB403" i="93"/>
  <c r="CF403" i="93"/>
  <c r="CJ403" i="93"/>
  <c r="DT403" i="93"/>
  <c r="EJ403" i="93"/>
  <c r="EZ403" i="93"/>
  <c r="FP403" i="93"/>
  <c r="GF403" i="93"/>
  <c r="CP404" i="93"/>
  <c r="BZ404" i="93"/>
  <c r="BJ404" i="93"/>
  <c r="CT404" i="93"/>
  <c r="CD404" i="93"/>
  <c r="BN404" i="93"/>
  <c r="CX404" i="93"/>
  <c r="CH404" i="93"/>
  <c r="BR404" i="93"/>
  <c r="AT404" i="93"/>
  <c r="AX404" i="93"/>
  <c r="BB404" i="93"/>
  <c r="CO404" i="93"/>
  <c r="GJ405" i="93"/>
  <c r="FT405" i="93"/>
  <c r="FD405" i="93"/>
  <c r="EN405" i="93"/>
  <c r="DX405" i="93"/>
  <c r="DH405" i="93"/>
  <c r="GN405" i="93"/>
  <c r="FX405" i="93"/>
  <c r="FH405" i="93"/>
  <c r="ER405" i="93"/>
  <c r="EB405" i="93"/>
  <c r="DL405" i="93"/>
  <c r="GR405" i="93"/>
  <c r="GB405" i="93"/>
  <c r="FL405" i="93"/>
  <c r="EV405" i="93"/>
  <c r="EF405" i="93"/>
  <c r="DP405" i="93"/>
  <c r="BK405" i="93"/>
  <c r="CE405" i="93"/>
  <c r="CY405" i="93"/>
  <c r="DS405" i="93"/>
  <c r="EI405" i="93"/>
  <c r="EY405" i="93"/>
  <c r="FO405" i="93"/>
  <c r="GE405" i="93"/>
  <c r="AS403" i="93"/>
  <c r="AW403" i="93"/>
  <c r="BA403" i="93"/>
  <c r="BI403" i="93"/>
  <c r="BM403" i="93"/>
  <c r="BQ403" i="93"/>
  <c r="BY403" i="93"/>
  <c r="CC403" i="93"/>
  <c r="CG403" i="93"/>
  <c r="DQ403" i="93"/>
  <c r="EG403" i="93"/>
  <c r="EW403" i="93"/>
  <c r="FM403" i="93"/>
  <c r="GC403" i="93"/>
  <c r="CQ404" i="93"/>
  <c r="CA404" i="93"/>
  <c r="CU404" i="93"/>
  <c r="CE404" i="93"/>
  <c r="CY404" i="93"/>
  <c r="CI404" i="93"/>
  <c r="AU404" i="93"/>
  <c r="AY404" i="93"/>
  <c r="BC404" i="93"/>
  <c r="BM404" i="93"/>
  <c r="GG405" i="93"/>
  <c r="FQ405" i="93"/>
  <c r="FA405" i="93"/>
  <c r="EK405" i="93"/>
  <c r="DU405" i="93"/>
  <c r="DE405" i="93"/>
  <c r="GK405" i="93"/>
  <c r="FU405" i="93"/>
  <c r="FE405" i="93"/>
  <c r="EO405" i="93"/>
  <c r="DY405" i="93"/>
  <c r="DI405" i="93"/>
  <c r="GO405" i="93"/>
  <c r="FY405" i="93"/>
  <c r="FI405" i="93"/>
  <c r="ES405" i="93"/>
  <c r="EC405" i="93"/>
  <c r="DM405" i="93"/>
  <c r="DR404" i="93"/>
  <c r="EH404" i="93"/>
  <c r="EX404" i="93"/>
  <c r="FN404" i="93"/>
  <c r="GD404" i="93"/>
  <c r="AV405" i="93"/>
  <c r="AZ405" i="93"/>
  <c r="BD405" i="93"/>
  <c r="BL405" i="93"/>
  <c r="BP405" i="93"/>
  <c r="BT405" i="93"/>
  <c r="CB405" i="93"/>
  <c r="CF405" i="93"/>
  <c r="CJ405" i="93"/>
  <c r="DT405" i="93"/>
  <c r="EJ405" i="93"/>
  <c r="EZ405" i="93"/>
  <c r="FP405" i="93"/>
  <c r="GF405" i="93"/>
  <c r="DS404" i="93"/>
  <c r="EI404" i="93"/>
  <c r="EY404" i="93"/>
  <c r="FO404" i="93"/>
  <c r="GE404" i="93"/>
  <c r="AS405" i="93"/>
  <c r="AW405" i="93"/>
  <c r="BA405" i="93"/>
  <c r="BI405" i="93"/>
  <c r="BM405" i="93"/>
  <c r="BQ405" i="93"/>
  <c r="BY405" i="93"/>
  <c r="CC405" i="93"/>
  <c r="CG405" i="93"/>
  <c r="DQ405" i="93"/>
  <c r="EG405" i="93"/>
  <c r="EW405" i="93"/>
  <c r="FM405" i="93"/>
  <c r="GC405" i="93"/>
  <c r="DT404" i="93"/>
  <c r="EJ404" i="93"/>
  <c r="EZ404" i="93"/>
  <c r="FP404" i="93"/>
  <c r="GF404" i="93"/>
  <c r="AT405" i="93"/>
  <c r="AX405" i="93"/>
  <c r="BB405" i="93"/>
  <c r="BJ405" i="93"/>
  <c r="BN405" i="93"/>
  <c r="BR405" i="93"/>
  <c r="BZ405" i="93"/>
  <c r="CD405" i="93"/>
  <c r="CH405" i="93"/>
  <c r="DR405" i="93"/>
  <c r="EH405" i="93"/>
  <c r="EX405" i="93"/>
  <c r="FN405" i="93"/>
  <c r="GD405" i="93"/>
  <c r="GH396" i="93"/>
  <c r="FR396" i="93"/>
  <c r="FB396" i="93"/>
  <c r="EL396" i="93"/>
  <c r="DV396" i="93"/>
  <c r="DF396" i="93"/>
  <c r="GP396" i="93"/>
  <c r="FZ396" i="93"/>
  <c r="FJ396" i="93"/>
  <c r="ET396" i="93"/>
  <c r="ED396" i="93"/>
  <c r="DN396" i="93"/>
  <c r="AT396" i="93"/>
  <c r="BB396" i="93"/>
  <c r="BN396" i="93"/>
  <c r="BZ396" i="93"/>
  <c r="CH396" i="93"/>
  <c r="CT396" i="93"/>
  <c r="CQ397" i="93"/>
  <c r="BK397" i="93"/>
  <c r="CU397" i="93"/>
  <c r="CE397" i="93"/>
  <c r="CY397" i="93"/>
  <c r="BS397" i="93"/>
  <c r="AY397" i="93"/>
  <c r="DQ397" i="93"/>
  <c r="EW397" i="93"/>
  <c r="GC397" i="93"/>
  <c r="GI398" i="93"/>
  <c r="FS398" i="93"/>
  <c r="FC398" i="93"/>
  <c r="EM398" i="93"/>
  <c r="DW398" i="93"/>
  <c r="DG398" i="93"/>
  <c r="CG396" i="93"/>
  <c r="CS396" i="93"/>
  <c r="GL398" i="93"/>
  <c r="FV398" i="93"/>
  <c r="FF398" i="93"/>
  <c r="EP398" i="93"/>
  <c r="DZ398" i="93"/>
  <c r="DJ398" i="93"/>
  <c r="GI396" i="93"/>
  <c r="FS396" i="93"/>
  <c r="FC396" i="93"/>
  <c r="EM396" i="93"/>
  <c r="DW396" i="93"/>
  <c r="DG396" i="93"/>
  <c r="GM396" i="93"/>
  <c r="FW396" i="93"/>
  <c r="FG396" i="93"/>
  <c r="EQ396" i="93"/>
  <c r="EA396" i="93"/>
  <c r="DK396" i="93"/>
  <c r="GQ396" i="93"/>
  <c r="GA396" i="93"/>
  <c r="FK396" i="93"/>
  <c r="EU396" i="93"/>
  <c r="EE396" i="93"/>
  <c r="DO396" i="93"/>
  <c r="AW396" i="93"/>
  <c r="BI396" i="93"/>
  <c r="BQ396" i="93"/>
  <c r="CC396" i="93"/>
  <c r="CO396" i="93"/>
  <c r="CW396" i="93"/>
  <c r="DQ396" i="93"/>
  <c r="EG396" i="93"/>
  <c r="EW396" i="93"/>
  <c r="FM396" i="93"/>
  <c r="GC396" i="93"/>
  <c r="CR397" i="93"/>
  <c r="CB397" i="93"/>
  <c r="BL397" i="93"/>
  <c r="CV397" i="93"/>
  <c r="CF397" i="93"/>
  <c r="BP397" i="93"/>
  <c r="CZ397" i="93"/>
  <c r="CJ397" i="93"/>
  <c r="BT397" i="93"/>
  <c r="AZ397" i="93"/>
  <c r="BO397" i="93"/>
  <c r="CI397" i="93"/>
  <c r="AS396" i="93"/>
  <c r="GH398" i="93"/>
  <c r="FR398" i="93"/>
  <c r="FB398" i="93"/>
  <c r="EL398" i="93"/>
  <c r="DV398" i="93"/>
  <c r="DF398" i="93"/>
  <c r="GP398" i="93"/>
  <c r="FZ398" i="93"/>
  <c r="FJ398" i="93"/>
  <c r="ET398" i="93"/>
  <c r="ED398" i="93"/>
  <c r="DN398" i="93"/>
  <c r="GJ396" i="93"/>
  <c r="FT396" i="93"/>
  <c r="FD396" i="93"/>
  <c r="EN396" i="93"/>
  <c r="DX396" i="93"/>
  <c r="DH396" i="93"/>
  <c r="GN396" i="93"/>
  <c r="FX396" i="93"/>
  <c r="FH396" i="93"/>
  <c r="ER396" i="93"/>
  <c r="EB396" i="93"/>
  <c r="DL396" i="93"/>
  <c r="GR396" i="93"/>
  <c r="GB396" i="93"/>
  <c r="FL396" i="93"/>
  <c r="EV396" i="93"/>
  <c r="EF396" i="93"/>
  <c r="DP396" i="93"/>
  <c r="AX396" i="93"/>
  <c r="BJ396" i="93"/>
  <c r="BR396" i="93"/>
  <c r="DR396" i="93"/>
  <c r="EH396" i="93"/>
  <c r="EX396" i="93"/>
  <c r="FN396" i="93"/>
  <c r="GD396" i="93"/>
  <c r="GK397" i="93"/>
  <c r="FU397" i="93"/>
  <c r="FE397" i="93"/>
  <c r="EO397" i="93"/>
  <c r="DY397" i="93"/>
  <c r="DI397" i="93"/>
  <c r="AU397" i="93"/>
  <c r="BC397" i="93"/>
  <c r="GO397" i="93"/>
  <c r="FY397" i="93"/>
  <c r="FI397" i="93"/>
  <c r="ES397" i="93"/>
  <c r="EC397" i="93"/>
  <c r="DM397" i="93"/>
  <c r="EG397" i="93"/>
  <c r="FM397" i="93"/>
  <c r="BC398" i="93"/>
  <c r="CA398" i="93"/>
  <c r="CU398" i="93"/>
  <c r="AU396" i="93"/>
  <c r="AY396" i="93"/>
  <c r="BC396" i="93"/>
  <c r="BK396" i="93"/>
  <c r="BO396" i="93"/>
  <c r="BS396" i="93"/>
  <c r="CA396" i="93"/>
  <c r="CE396" i="93"/>
  <c r="CI396" i="93"/>
  <c r="DS396" i="93"/>
  <c r="EI396" i="93"/>
  <c r="EY396" i="93"/>
  <c r="FO396" i="93"/>
  <c r="GE396" i="93"/>
  <c r="AS397" i="93"/>
  <c r="AW397" i="93"/>
  <c r="BA397" i="93"/>
  <c r="BI397" i="93"/>
  <c r="CC397" i="93"/>
  <c r="GJ398" i="93"/>
  <c r="FT398" i="93"/>
  <c r="FD398" i="93"/>
  <c r="EN398" i="93"/>
  <c r="DX398" i="93"/>
  <c r="DH398" i="93"/>
  <c r="GN398" i="93"/>
  <c r="FX398" i="93"/>
  <c r="FH398" i="93"/>
  <c r="ER398" i="93"/>
  <c r="EB398" i="93"/>
  <c r="DL398" i="93"/>
  <c r="GR398" i="93"/>
  <c r="GB398" i="93"/>
  <c r="FL398" i="93"/>
  <c r="EV398" i="93"/>
  <c r="EF398" i="93"/>
  <c r="DP398" i="93"/>
  <c r="BK398" i="93"/>
  <c r="CE398" i="93"/>
  <c r="CY398" i="93"/>
  <c r="DS398" i="93"/>
  <c r="EI398" i="93"/>
  <c r="EY398" i="93"/>
  <c r="FO398" i="93"/>
  <c r="GE398" i="93"/>
  <c r="AV396" i="93"/>
  <c r="AZ396" i="93"/>
  <c r="BD396" i="93"/>
  <c r="BL396" i="93"/>
  <c r="BP396" i="93"/>
  <c r="BT396" i="93"/>
  <c r="CB396" i="93"/>
  <c r="CF396" i="93"/>
  <c r="CJ396" i="93"/>
  <c r="DT396" i="93"/>
  <c r="EJ396" i="93"/>
  <c r="EZ396" i="93"/>
  <c r="FP396" i="93"/>
  <c r="GF396" i="93"/>
  <c r="CP397" i="93"/>
  <c r="BZ397" i="93"/>
  <c r="BJ397" i="93"/>
  <c r="CT397" i="93"/>
  <c r="CD397" i="93"/>
  <c r="BN397" i="93"/>
  <c r="CX397" i="93"/>
  <c r="CH397" i="93"/>
  <c r="BR397" i="93"/>
  <c r="AT397" i="93"/>
  <c r="AX397" i="93"/>
  <c r="BB397" i="93"/>
  <c r="GG398" i="93"/>
  <c r="FQ398" i="93"/>
  <c r="FA398" i="93"/>
  <c r="EK398" i="93"/>
  <c r="DU398" i="93"/>
  <c r="DE398" i="93"/>
  <c r="GK398" i="93"/>
  <c r="FU398" i="93"/>
  <c r="FE398" i="93"/>
  <c r="EO398" i="93"/>
  <c r="DY398" i="93"/>
  <c r="DI398" i="93"/>
  <c r="GO398" i="93"/>
  <c r="FY398" i="93"/>
  <c r="FI398" i="93"/>
  <c r="ES398" i="93"/>
  <c r="EC398" i="93"/>
  <c r="DM398" i="93"/>
  <c r="DR397" i="93"/>
  <c r="EH397" i="93"/>
  <c r="EX397" i="93"/>
  <c r="FN397" i="93"/>
  <c r="GD397" i="93"/>
  <c r="AV398" i="93"/>
  <c r="AZ398" i="93"/>
  <c r="BD398" i="93"/>
  <c r="BL398" i="93"/>
  <c r="BP398" i="93"/>
  <c r="BT398" i="93"/>
  <c r="CB398" i="93"/>
  <c r="CF398" i="93"/>
  <c r="CJ398" i="93"/>
  <c r="DT398" i="93"/>
  <c r="EJ398" i="93"/>
  <c r="EZ398" i="93"/>
  <c r="FP398" i="93"/>
  <c r="GF398" i="93"/>
  <c r="DS397" i="93"/>
  <c r="EI397" i="93"/>
  <c r="EY397" i="93"/>
  <c r="FO397" i="93"/>
  <c r="GE397" i="93"/>
  <c r="AS398" i="93"/>
  <c r="AW398" i="93"/>
  <c r="BA398" i="93"/>
  <c r="BI398" i="93"/>
  <c r="BM398" i="93"/>
  <c r="BQ398" i="93"/>
  <c r="BY398" i="93"/>
  <c r="CC398" i="93"/>
  <c r="CG398" i="93"/>
  <c r="DQ398" i="93"/>
  <c r="EG398" i="93"/>
  <c r="EW398" i="93"/>
  <c r="FM398" i="93"/>
  <c r="GC398" i="93"/>
  <c r="DT397" i="93"/>
  <c r="EJ397" i="93"/>
  <c r="EZ397" i="93"/>
  <c r="FP397" i="93"/>
  <c r="GF397" i="93"/>
  <c r="AT398" i="93"/>
  <c r="AX398" i="93"/>
  <c r="BB398" i="93"/>
  <c r="BJ398" i="93"/>
  <c r="BN398" i="93"/>
  <c r="BR398" i="93"/>
  <c r="BZ398" i="93"/>
  <c r="CD398" i="93"/>
  <c r="CH398" i="93"/>
  <c r="DR398" i="93"/>
  <c r="EH398" i="93"/>
  <c r="EX398" i="93"/>
  <c r="FN398" i="93"/>
  <c r="GD398" i="93"/>
  <c r="GN390" i="93"/>
  <c r="FX390" i="93"/>
  <c r="FH390" i="93"/>
  <c r="ER390" i="93"/>
  <c r="EB390" i="93"/>
  <c r="DL390" i="93"/>
  <c r="GI390" i="93"/>
  <c r="FS390" i="93"/>
  <c r="FC390" i="93"/>
  <c r="EM390" i="93"/>
  <c r="DW390" i="93"/>
  <c r="DG390" i="93"/>
  <c r="GM390" i="93"/>
  <c r="FW390" i="93"/>
  <c r="FG390" i="93"/>
  <c r="EQ390" i="93"/>
  <c r="EA390" i="93"/>
  <c r="DK390" i="93"/>
  <c r="CP390" i="93"/>
  <c r="BZ390" i="93"/>
  <c r="BJ390" i="93"/>
  <c r="CT390" i="93"/>
  <c r="CD390" i="93"/>
  <c r="BN390" i="93"/>
  <c r="CX390" i="93"/>
  <c r="CH390" i="93"/>
  <c r="BR390" i="93"/>
  <c r="AT390" i="93"/>
  <c r="AX390" i="93"/>
  <c r="BB390" i="93"/>
  <c r="BK390" i="93"/>
  <c r="BY390" i="93"/>
  <c r="CE390" i="93"/>
  <c r="CS390" i="93"/>
  <c r="CY390" i="93"/>
  <c r="GU390" i="93"/>
  <c r="GE390" i="93"/>
  <c r="FO390" i="93"/>
  <c r="EY390" i="93"/>
  <c r="EI390" i="93"/>
  <c r="DH390" i="93"/>
  <c r="DS390" i="93"/>
  <c r="BC391" i="93"/>
  <c r="CA391" i="93"/>
  <c r="CU391" i="93"/>
  <c r="DO391" i="93"/>
  <c r="EE391" i="93"/>
  <c r="EU391" i="93"/>
  <c r="FK391" i="93"/>
  <c r="GA391" i="93"/>
  <c r="AU390" i="93"/>
  <c r="AY390" i="93"/>
  <c r="BC390" i="93"/>
  <c r="BQ390" i="93"/>
  <c r="CA390" i="93"/>
  <c r="CO390" i="93"/>
  <c r="GR390" i="93"/>
  <c r="GB390" i="93"/>
  <c r="FL390" i="93"/>
  <c r="EV390" i="93"/>
  <c r="GV390" i="93"/>
  <c r="GF390" i="93"/>
  <c r="FP390" i="93"/>
  <c r="EZ390" i="93"/>
  <c r="EJ390" i="93"/>
  <c r="DT390" i="93"/>
  <c r="GJ391" i="93"/>
  <c r="FT391" i="93"/>
  <c r="FD391" i="93"/>
  <c r="EN391" i="93"/>
  <c r="DX391" i="93"/>
  <c r="DH391" i="93"/>
  <c r="GN391" i="93"/>
  <c r="FX391" i="93"/>
  <c r="FH391" i="93"/>
  <c r="ER391" i="93"/>
  <c r="EB391" i="93"/>
  <c r="DL391" i="93"/>
  <c r="GR391" i="93"/>
  <c r="GB391" i="93"/>
  <c r="FL391" i="93"/>
  <c r="EV391" i="93"/>
  <c r="EF391" i="93"/>
  <c r="DP391" i="93"/>
  <c r="DS391" i="93"/>
  <c r="EI391" i="93"/>
  <c r="EY391" i="93"/>
  <c r="FO391" i="93"/>
  <c r="GE391" i="93"/>
  <c r="AS390" i="93"/>
  <c r="AW390" i="93"/>
  <c r="BA390" i="93"/>
  <c r="CC390" i="93"/>
  <c r="GJ390" i="93"/>
  <c r="FT390" i="93"/>
  <c r="FD390" i="93"/>
  <c r="EN390" i="93"/>
  <c r="CW390" i="93"/>
  <c r="GH391" i="93"/>
  <c r="FR391" i="93"/>
  <c r="FB391" i="93"/>
  <c r="EL391" i="93"/>
  <c r="DV391" i="93"/>
  <c r="DF391" i="93"/>
  <c r="GL391" i="93"/>
  <c r="FV391" i="93"/>
  <c r="FF391" i="93"/>
  <c r="EP391" i="93"/>
  <c r="DZ391" i="93"/>
  <c r="DJ391" i="93"/>
  <c r="GP391" i="93"/>
  <c r="FZ391" i="93"/>
  <c r="FJ391" i="93"/>
  <c r="ET391" i="93"/>
  <c r="ED391" i="93"/>
  <c r="DN391" i="93"/>
  <c r="AV390" i="93"/>
  <c r="AZ390" i="93"/>
  <c r="DP390" i="93"/>
  <c r="EF390" i="93"/>
  <c r="GG391" i="93"/>
  <c r="FQ391" i="93"/>
  <c r="FA391" i="93"/>
  <c r="EK391" i="93"/>
  <c r="DU391" i="93"/>
  <c r="DE391" i="93"/>
  <c r="GK391" i="93"/>
  <c r="FU391" i="93"/>
  <c r="FE391" i="93"/>
  <c r="EO391" i="93"/>
  <c r="DY391" i="93"/>
  <c r="DI391" i="93"/>
  <c r="GO391" i="93"/>
  <c r="FY391" i="93"/>
  <c r="FI391" i="93"/>
  <c r="ES391" i="93"/>
  <c r="EC391" i="93"/>
  <c r="DM391" i="93"/>
  <c r="DG391" i="93"/>
  <c r="DW391" i="93"/>
  <c r="EM391" i="93"/>
  <c r="FC391" i="93"/>
  <c r="FS391" i="93"/>
  <c r="DR390" i="93"/>
  <c r="EH390" i="93"/>
  <c r="EX390" i="93"/>
  <c r="FN390" i="93"/>
  <c r="GD390" i="93"/>
  <c r="AV391" i="93"/>
  <c r="AZ391" i="93"/>
  <c r="BD391" i="93"/>
  <c r="BL391" i="93"/>
  <c r="BP391" i="93"/>
  <c r="BT391" i="93"/>
  <c r="CB391" i="93"/>
  <c r="CF391" i="93"/>
  <c r="CJ391" i="93"/>
  <c r="DT391" i="93"/>
  <c r="EJ391" i="93"/>
  <c r="EZ391" i="93"/>
  <c r="FP391" i="93"/>
  <c r="GF391" i="93"/>
  <c r="AS391" i="93"/>
  <c r="AW391" i="93"/>
  <c r="BA391" i="93"/>
  <c r="BI391" i="93"/>
  <c r="BM391" i="93"/>
  <c r="BQ391" i="93"/>
  <c r="BY391" i="93"/>
  <c r="CC391" i="93"/>
  <c r="CG391" i="93"/>
  <c r="DQ391" i="93"/>
  <c r="EG391" i="93"/>
  <c r="EW391" i="93"/>
  <c r="FM391" i="93"/>
  <c r="GC391" i="93"/>
  <c r="AT391" i="93"/>
  <c r="AX391" i="93"/>
  <c r="BB391" i="93"/>
  <c r="BJ391" i="93"/>
  <c r="BN391" i="93"/>
  <c r="BR391" i="93"/>
  <c r="BZ391" i="93"/>
  <c r="CD391" i="93"/>
  <c r="CH391" i="93"/>
  <c r="DR391" i="93"/>
  <c r="EH391" i="93"/>
  <c r="EX391" i="93"/>
  <c r="FN391" i="93"/>
  <c r="GD391" i="93"/>
  <c r="GN379" i="93"/>
  <c r="FX379" i="93"/>
  <c r="FH379" i="93"/>
  <c r="ER379" i="93"/>
  <c r="EB379" i="93"/>
  <c r="DL379" i="93"/>
  <c r="GI379" i="93"/>
  <c r="FS379" i="93"/>
  <c r="FC379" i="93"/>
  <c r="EM379" i="93"/>
  <c r="DW379" i="93"/>
  <c r="DG379" i="93"/>
  <c r="GM379" i="93"/>
  <c r="FG379" i="93"/>
  <c r="DK379" i="93"/>
  <c r="EQ379" i="93"/>
  <c r="FW379" i="93"/>
  <c r="EA379" i="93"/>
  <c r="AY379" i="93"/>
  <c r="EY379" i="93"/>
  <c r="GK380" i="93"/>
  <c r="FU380" i="93"/>
  <c r="FE380" i="93"/>
  <c r="EO380" i="93"/>
  <c r="DY380" i="93"/>
  <c r="DI380" i="93"/>
  <c r="GK381" i="93"/>
  <c r="FU381" i="93"/>
  <c r="FE381" i="93"/>
  <c r="EO381" i="93"/>
  <c r="DY381" i="93"/>
  <c r="DI381" i="93"/>
  <c r="AZ379" i="93"/>
  <c r="BL379" i="93"/>
  <c r="BT379" i="93"/>
  <c r="CF379" i="93"/>
  <c r="CR379" i="93"/>
  <c r="CZ379" i="93"/>
  <c r="GV379" i="93"/>
  <c r="GF379" i="93"/>
  <c r="DT379" i="93"/>
  <c r="EJ379" i="93"/>
  <c r="EZ379" i="93"/>
  <c r="FP379" i="93"/>
  <c r="AW380" i="93"/>
  <c r="BQ380" i="93"/>
  <c r="GH380" i="93"/>
  <c r="FR380" i="93"/>
  <c r="FB380" i="93"/>
  <c r="EL380" i="93"/>
  <c r="DV380" i="93"/>
  <c r="DF380" i="93"/>
  <c r="DJ380" i="93"/>
  <c r="EP380" i="93"/>
  <c r="FV380" i="93"/>
  <c r="GJ381" i="93"/>
  <c r="FT381" i="93"/>
  <c r="FD381" i="93"/>
  <c r="EN381" i="93"/>
  <c r="DX381" i="93"/>
  <c r="DH381" i="93"/>
  <c r="GR381" i="93"/>
  <c r="GB381" i="93"/>
  <c r="FL381" i="93"/>
  <c r="EV381" i="93"/>
  <c r="EF381" i="93"/>
  <c r="DP381" i="93"/>
  <c r="GH382" i="93"/>
  <c r="FR382" i="93"/>
  <c r="FB382" i="93"/>
  <c r="EL382" i="93"/>
  <c r="DV382" i="93"/>
  <c r="DF382" i="93"/>
  <c r="GP382" i="93"/>
  <c r="FZ382" i="93"/>
  <c r="FJ382" i="93"/>
  <c r="ET382" i="93"/>
  <c r="ED382" i="93"/>
  <c r="DN382" i="93"/>
  <c r="GQ382" i="93"/>
  <c r="GA382" i="93"/>
  <c r="FK382" i="93"/>
  <c r="EU382" i="93"/>
  <c r="EE382" i="93"/>
  <c r="DO382" i="93"/>
  <c r="GK383" i="93"/>
  <c r="FU383" i="93"/>
  <c r="FE383" i="93"/>
  <c r="EO383" i="93"/>
  <c r="DY383" i="93"/>
  <c r="DI383" i="93"/>
  <c r="BK379" i="93"/>
  <c r="CE379" i="93"/>
  <c r="CY379" i="93"/>
  <c r="DS379" i="93"/>
  <c r="FO379" i="93"/>
  <c r="GO380" i="93"/>
  <c r="FY380" i="93"/>
  <c r="FI380" i="93"/>
  <c r="ES380" i="93"/>
  <c r="EC380" i="93"/>
  <c r="DM380" i="93"/>
  <c r="BM380" i="93"/>
  <c r="GP383" i="93"/>
  <c r="FZ383" i="93"/>
  <c r="FJ383" i="93"/>
  <c r="ET383" i="93"/>
  <c r="ED383" i="93"/>
  <c r="DN383" i="93"/>
  <c r="GG379" i="93"/>
  <c r="FQ379" i="93"/>
  <c r="FA379" i="93"/>
  <c r="EK379" i="93"/>
  <c r="DU379" i="93"/>
  <c r="DE379" i="93"/>
  <c r="GK379" i="93"/>
  <c r="FU379" i="93"/>
  <c r="FE379" i="93"/>
  <c r="EO379" i="93"/>
  <c r="DY379" i="93"/>
  <c r="DI379" i="93"/>
  <c r="GO379" i="93"/>
  <c r="FY379" i="93"/>
  <c r="FI379" i="93"/>
  <c r="ES379" i="93"/>
  <c r="EC379" i="93"/>
  <c r="DM379" i="93"/>
  <c r="AU379" i="93"/>
  <c r="BC379" i="93"/>
  <c r="BO379" i="93"/>
  <c r="CA379" i="93"/>
  <c r="CI379" i="93"/>
  <c r="GE379" i="93"/>
  <c r="GU379" i="93"/>
  <c r="GM380" i="93"/>
  <c r="FW380" i="93"/>
  <c r="FG380" i="93"/>
  <c r="EQ380" i="93"/>
  <c r="EA380" i="93"/>
  <c r="DK380" i="93"/>
  <c r="BA380" i="93"/>
  <c r="BY380" i="93"/>
  <c r="CO381" i="93"/>
  <c r="BI381" i="93"/>
  <c r="CC381" i="93"/>
  <c r="AW381" i="93"/>
  <c r="CW381" i="93"/>
  <c r="BQ381" i="93"/>
  <c r="AS381" i="93"/>
  <c r="BM381" i="93"/>
  <c r="CG381" i="93"/>
  <c r="GS381" i="93"/>
  <c r="GC381" i="93"/>
  <c r="FM381" i="93"/>
  <c r="EW381" i="93"/>
  <c r="EG381" i="93"/>
  <c r="DQ381" i="93"/>
  <c r="GI382" i="93"/>
  <c r="FS382" i="93"/>
  <c r="FC382" i="93"/>
  <c r="EM382" i="93"/>
  <c r="DW382" i="93"/>
  <c r="DG382" i="93"/>
  <c r="GG380" i="93"/>
  <c r="FQ380" i="93"/>
  <c r="FA380" i="93"/>
  <c r="EK380" i="93"/>
  <c r="DU380" i="93"/>
  <c r="DE380" i="93"/>
  <c r="AS380" i="93"/>
  <c r="CG380" i="93"/>
  <c r="GH383" i="93"/>
  <c r="FR383" i="93"/>
  <c r="FB383" i="93"/>
  <c r="EL383" i="93"/>
  <c r="DV383" i="93"/>
  <c r="DF383" i="93"/>
  <c r="GH379" i="93"/>
  <c r="FR379" i="93"/>
  <c r="FB379" i="93"/>
  <c r="EL379" i="93"/>
  <c r="DV379" i="93"/>
  <c r="DF379" i="93"/>
  <c r="GL379" i="93"/>
  <c r="FV379" i="93"/>
  <c r="FF379" i="93"/>
  <c r="EP379" i="93"/>
  <c r="DZ379" i="93"/>
  <c r="DJ379" i="93"/>
  <c r="GP379" i="93"/>
  <c r="FZ379" i="93"/>
  <c r="FJ379" i="93"/>
  <c r="ET379" i="93"/>
  <c r="ED379" i="93"/>
  <c r="DN379" i="93"/>
  <c r="AV379" i="93"/>
  <c r="BD379" i="93"/>
  <c r="BP379" i="93"/>
  <c r="BI380" i="93"/>
  <c r="CC380" i="93"/>
  <c r="GP380" i="93"/>
  <c r="FZ380" i="93"/>
  <c r="FJ380" i="93"/>
  <c r="ET380" i="93"/>
  <c r="ED380" i="93"/>
  <c r="DN380" i="93"/>
  <c r="GU380" i="93"/>
  <c r="GE380" i="93"/>
  <c r="FO380" i="93"/>
  <c r="EY380" i="93"/>
  <c r="EI380" i="93"/>
  <c r="DS380" i="93"/>
  <c r="DZ380" i="93"/>
  <c r="FF380" i="93"/>
  <c r="GJ382" i="93"/>
  <c r="FT382" i="93"/>
  <c r="FD382" i="93"/>
  <c r="EN382" i="93"/>
  <c r="DX382" i="93"/>
  <c r="DH382" i="93"/>
  <c r="GN382" i="93"/>
  <c r="FX382" i="93"/>
  <c r="FH382" i="93"/>
  <c r="ER382" i="93"/>
  <c r="EB382" i="93"/>
  <c r="DL382" i="93"/>
  <c r="GR382" i="93"/>
  <c r="GB382" i="93"/>
  <c r="FL382" i="93"/>
  <c r="EV382" i="93"/>
  <c r="EF382" i="93"/>
  <c r="DP382" i="93"/>
  <c r="AT380" i="93"/>
  <c r="AX380" i="93"/>
  <c r="BB380" i="93"/>
  <c r="BJ380" i="93"/>
  <c r="BN380" i="93"/>
  <c r="BR380" i="93"/>
  <c r="CD380" i="93"/>
  <c r="GH381" i="93"/>
  <c r="FR381" i="93"/>
  <c r="FB381" i="93"/>
  <c r="EL381" i="93"/>
  <c r="DV381" i="93"/>
  <c r="DF381" i="93"/>
  <c r="GL381" i="93"/>
  <c r="FV381" i="93"/>
  <c r="FF381" i="93"/>
  <c r="EP381" i="93"/>
  <c r="DZ381" i="93"/>
  <c r="DJ381" i="93"/>
  <c r="GP381" i="93"/>
  <c r="FZ381" i="93"/>
  <c r="FJ381" i="93"/>
  <c r="ET381" i="93"/>
  <c r="ED381" i="93"/>
  <c r="DN381" i="93"/>
  <c r="GG382" i="93"/>
  <c r="FQ382" i="93"/>
  <c r="FA382" i="93"/>
  <c r="EK382" i="93"/>
  <c r="DU382" i="93"/>
  <c r="DE382" i="93"/>
  <c r="GK382" i="93"/>
  <c r="FU382" i="93"/>
  <c r="FE382" i="93"/>
  <c r="EO382" i="93"/>
  <c r="DY382" i="93"/>
  <c r="DI382" i="93"/>
  <c r="GO382" i="93"/>
  <c r="FY382" i="93"/>
  <c r="FI382" i="93"/>
  <c r="ES382" i="93"/>
  <c r="EC382" i="93"/>
  <c r="DM382" i="93"/>
  <c r="GL383" i="93"/>
  <c r="FV383" i="93"/>
  <c r="FF383" i="93"/>
  <c r="EP383" i="93"/>
  <c r="DZ383" i="93"/>
  <c r="DJ383" i="93"/>
  <c r="GH385" i="93"/>
  <c r="FR385" i="93"/>
  <c r="FB385" i="93"/>
  <c r="EL385" i="93"/>
  <c r="DV385" i="93"/>
  <c r="DF385" i="93"/>
  <c r="GL385" i="93"/>
  <c r="FV385" i="93"/>
  <c r="FF385" i="93"/>
  <c r="EP385" i="93"/>
  <c r="DZ385" i="93"/>
  <c r="DJ385" i="93"/>
  <c r="GP385" i="93"/>
  <c r="FZ385" i="93"/>
  <c r="FJ385" i="93"/>
  <c r="ET385" i="93"/>
  <c r="ED385" i="93"/>
  <c r="DN385" i="93"/>
  <c r="AS379" i="93"/>
  <c r="AW379" i="93"/>
  <c r="BA379" i="93"/>
  <c r="BI379" i="93"/>
  <c r="BM379" i="93"/>
  <c r="BQ379" i="93"/>
  <c r="BY379" i="93"/>
  <c r="CC379" i="93"/>
  <c r="CG379" i="93"/>
  <c r="DQ379" i="93"/>
  <c r="EG379" i="93"/>
  <c r="EW379" i="93"/>
  <c r="FM379" i="93"/>
  <c r="GC379" i="93"/>
  <c r="AU380" i="93"/>
  <c r="AY380" i="93"/>
  <c r="BC380" i="93"/>
  <c r="BK380" i="93"/>
  <c r="BO380" i="93"/>
  <c r="BS380" i="93"/>
  <c r="CE380" i="93"/>
  <c r="GI381" i="93"/>
  <c r="FS381" i="93"/>
  <c r="FC381" i="93"/>
  <c r="EM381" i="93"/>
  <c r="DW381" i="93"/>
  <c r="DG381" i="93"/>
  <c r="GM381" i="93"/>
  <c r="FW381" i="93"/>
  <c r="FG381" i="93"/>
  <c r="EQ381" i="93"/>
  <c r="EA381" i="93"/>
  <c r="DK381" i="93"/>
  <c r="GQ381" i="93"/>
  <c r="GA381" i="93"/>
  <c r="FK381" i="93"/>
  <c r="EU381" i="93"/>
  <c r="EE381" i="93"/>
  <c r="DO381" i="93"/>
  <c r="CR383" i="93"/>
  <c r="CB383" i="93"/>
  <c r="BL383" i="93"/>
  <c r="CV383" i="93"/>
  <c r="CF383" i="93"/>
  <c r="BP383" i="93"/>
  <c r="CZ383" i="93"/>
  <c r="CJ383" i="93"/>
  <c r="BT383" i="93"/>
  <c r="AZ383" i="93"/>
  <c r="GS383" i="93"/>
  <c r="GC383" i="93"/>
  <c r="FM383" i="93"/>
  <c r="EW383" i="93"/>
  <c r="EG383" i="93"/>
  <c r="DQ383" i="93"/>
  <c r="CQ384" i="93"/>
  <c r="CA384" i="93"/>
  <c r="AU384" i="93"/>
  <c r="CU384" i="93"/>
  <c r="CE384" i="93"/>
  <c r="BO384" i="93"/>
  <c r="CY384" i="93"/>
  <c r="CI384" i="93"/>
  <c r="BS384" i="93"/>
  <c r="BC384" i="93"/>
  <c r="GK384" i="93"/>
  <c r="FU384" i="93"/>
  <c r="FE384" i="93"/>
  <c r="EO384" i="93"/>
  <c r="DY384" i="93"/>
  <c r="DI384" i="93"/>
  <c r="GI385" i="93"/>
  <c r="FS385" i="93"/>
  <c r="FC385" i="93"/>
  <c r="EM385" i="93"/>
  <c r="DW385" i="93"/>
  <c r="DG385" i="93"/>
  <c r="GM385" i="93"/>
  <c r="FW385" i="93"/>
  <c r="FG385" i="93"/>
  <c r="EQ385" i="93"/>
  <c r="EA385" i="93"/>
  <c r="DK385" i="93"/>
  <c r="AT379" i="93"/>
  <c r="AX379" i="93"/>
  <c r="BB379" i="93"/>
  <c r="BJ379" i="93"/>
  <c r="BN379" i="93"/>
  <c r="BR379" i="93"/>
  <c r="BZ379" i="93"/>
  <c r="CD379" i="93"/>
  <c r="CH379" i="93"/>
  <c r="DR379" i="93"/>
  <c r="EH379" i="93"/>
  <c r="EX379" i="93"/>
  <c r="FN379" i="93"/>
  <c r="GD379" i="93"/>
  <c r="GJ380" i="93"/>
  <c r="FT380" i="93"/>
  <c r="FD380" i="93"/>
  <c r="EN380" i="93"/>
  <c r="DX380" i="93"/>
  <c r="DH380" i="93"/>
  <c r="GN380" i="93"/>
  <c r="FX380" i="93"/>
  <c r="FH380" i="93"/>
  <c r="ER380" i="93"/>
  <c r="EB380" i="93"/>
  <c r="DL380" i="93"/>
  <c r="GR380" i="93"/>
  <c r="GB380" i="93"/>
  <c r="FL380" i="93"/>
  <c r="EV380" i="93"/>
  <c r="EF380" i="93"/>
  <c r="DP380" i="93"/>
  <c r="AV380" i="93"/>
  <c r="AZ380" i="93"/>
  <c r="BD380" i="93"/>
  <c r="BL380" i="93"/>
  <c r="BP380" i="93"/>
  <c r="BT380" i="93"/>
  <c r="CB380" i="93"/>
  <c r="CF380" i="93"/>
  <c r="CJ380" i="93"/>
  <c r="DG380" i="93"/>
  <c r="DO380" i="93"/>
  <c r="DW380" i="93"/>
  <c r="EE380" i="93"/>
  <c r="EM380" i="93"/>
  <c r="EU380" i="93"/>
  <c r="FC380" i="93"/>
  <c r="FK380" i="93"/>
  <c r="FS380" i="93"/>
  <c r="GA380" i="93"/>
  <c r="AZ381" i="93"/>
  <c r="BL381" i="93"/>
  <c r="BT381" i="93"/>
  <c r="DL381" i="93"/>
  <c r="DT381" i="93"/>
  <c r="EB381" i="93"/>
  <c r="EJ381" i="93"/>
  <c r="ER381" i="93"/>
  <c r="EZ381" i="93"/>
  <c r="FH381" i="93"/>
  <c r="FP381" i="93"/>
  <c r="FX381" i="93"/>
  <c r="GF381" i="93"/>
  <c r="AX382" i="93"/>
  <c r="BJ382" i="93"/>
  <c r="BR382" i="93"/>
  <c r="DJ382" i="93"/>
  <c r="DR382" i="93"/>
  <c r="DZ382" i="93"/>
  <c r="EH382" i="93"/>
  <c r="EP382" i="93"/>
  <c r="EX382" i="93"/>
  <c r="FF382" i="93"/>
  <c r="FN382" i="93"/>
  <c r="FV382" i="93"/>
  <c r="GD382" i="93"/>
  <c r="CW383" i="93"/>
  <c r="BQ383" i="93"/>
  <c r="AS383" i="93"/>
  <c r="BA383" i="93"/>
  <c r="GT383" i="93"/>
  <c r="GD383" i="93"/>
  <c r="FN383" i="93"/>
  <c r="EX383" i="93"/>
  <c r="EH383" i="93"/>
  <c r="DR383" i="93"/>
  <c r="BK384" i="93"/>
  <c r="GP384" i="93"/>
  <c r="FZ384" i="93"/>
  <c r="FJ384" i="93"/>
  <c r="ET384" i="93"/>
  <c r="ED384" i="93"/>
  <c r="DN384" i="93"/>
  <c r="EE385" i="93"/>
  <c r="FK385" i="93"/>
  <c r="DT380" i="93"/>
  <c r="EJ380" i="93"/>
  <c r="EZ380" i="93"/>
  <c r="FP380" i="93"/>
  <c r="GF380" i="93"/>
  <c r="AT381" i="93"/>
  <c r="AX381" i="93"/>
  <c r="BB381" i="93"/>
  <c r="BJ381" i="93"/>
  <c r="BN381" i="93"/>
  <c r="BR381" i="93"/>
  <c r="BZ381" i="93"/>
  <c r="CD381" i="93"/>
  <c r="CH381" i="93"/>
  <c r="DR381" i="93"/>
  <c r="EH381" i="93"/>
  <c r="EX381" i="93"/>
  <c r="FN381" i="93"/>
  <c r="GD381" i="93"/>
  <c r="AV382" i="93"/>
  <c r="AZ382" i="93"/>
  <c r="BD382" i="93"/>
  <c r="BL382" i="93"/>
  <c r="BP382" i="93"/>
  <c r="BT382" i="93"/>
  <c r="CB382" i="93"/>
  <c r="CF382" i="93"/>
  <c r="CJ382" i="93"/>
  <c r="DT382" i="93"/>
  <c r="EJ382" i="93"/>
  <c r="EZ382" i="93"/>
  <c r="FP382" i="93"/>
  <c r="GF382" i="93"/>
  <c r="AT383" i="93"/>
  <c r="AX383" i="93"/>
  <c r="BB383" i="93"/>
  <c r="BJ383" i="93"/>
  <c r="CR384" i="93"/>
  <c r="CB384" i="93"/>
  <c r="BL384" i="93"/>
  <c r="CV384" i="93"/>
  <c r="CF384" i="93"/>
  <c r="BP384" i="93"/>
  <c r="CZ384" i="93"/>
  <c r="CJ384" i="93"/>
  <c r="BT384" i="93"/>
  <c r="AZ384" i="93"/>
  <c r="GS384" i="93"/>
  <c r="GC384" i="93"/>
  <c r="FM384" i="93"/>
  <c r="EW384" i="93"/>
  <c r="EG384" i="93"/>
  <c r="DQ384" i="93"/>
  <c r="DE384" i="93"/>
  <c r="DU384" i="93"/>
  <c r="EK384" i="93"/>
  <c r="FA384" i="93"/>
  <c r="FQ384" i="93"/>
  <c r="GN385" i="93"/>
  <c r="FX385" i="93"/>
  <c r="FH385" i="93"/>
  <c r="ER385" i="93"/>
  <c r="EB385" i="93"/>
  <c r="DL385" i="93"/>
  <c r="DP385" i="93"/>
  <c r="EF385" i="93"/>
  <c r="EV385" i="93"/>
  <c r="FL385" i="93"/>
  <c r="GB385" i="93"/>
  <c r="DQ380" i="93"/>
  <c r="EG380" i="93"/>
  <c r="EW380" i="93"/>
  <c r="FM380" i="93"/>
  <c r="GC380" i="93"/>
  <c r="AU381" i="93"/>
  <c r="AY381" i="93"/>
  <c r="BC381" i="93"/>
  <c r="BK381" i="93"/>
  <c r="BO381" i="93"/>
  <c r="BS381" i="93"/>
  <c r="CA381" i="93"/>
  <c r="CE381" i="93"/>
  <c r="CI381" i="93"/>
  <c r="DS381" i="93"/>
  <c r="EI381" i="93"/>
  <c r="EY381" i="93"/>
  <c r="FO381" i="93"/>
  <c r="GE381" i="93"/>
  <c r="AS382" i="93"/>
  <c r="AW382" i="93"/>
  <c r="BA382" i="93"/>
  <c r="BI382" i="93"/>
  <c r="BM382" i="93"/>
  <c r="BQ382" i="93"/>
  <c r="BY382" i="93"/>
  <c r="CC382" i="93"/>
  <c r="CG382" i="93"/>
  <c r="DQ382" i="93"/>
  <c r="EG382" i="93"/>
  <c r="EW382" i="93"/>
  <c r="FM382" i="93"/>
  <c r="GC382" i="93"/>
  <c r="CQ383" i="93"/>
  <c r="CA383" i="93"/>
  <c r="BK383" i="93"/>
  <c r="CU383" i="93"/>
  <c r="CE383" i="93"/>
  <c r="BO383" i="93"/>
  <c r="CY383" i="93"/>
  <c r="CI383" i="93"/>
  <c r="BS383" i="93"/>
  <c r="AU383" i="93"/>
  <c r="AY383" i="93"/>
  <c r="BC383" i="93"/>
  <c r="BR383" i="93"/>
  <c r="GH384" i="93"/>
  <c r="FR384" i="93"/>
  <c r="FB384" i="93"/>
  <c r="EL384" i="93"/>
  <c r="DV384" i="93"/>
  <c r="DF384" i="93"/>
  <c r="GG385" i="93"/>
  <c r="FQ385" i="93"/>
  <c r="FA385" i="93"/>
  <c r="EK385" i="93"/>
  <c r="DU385" i="93"/>
  <c r="DE385" i="93"/>
  <c r="GK385" i="93"/>
  <c r="FU385" i="93"/>
  <c r="FE385" i="93"/>
  <c r="EO385" i="93"/>
  <c r="DY385" i="93"/>
  <c r="DI385" i="93"/>
  <c r="GO385" i="93"/>
  <c r="FY385" i="93"/>
  <c r="FI385" i="93"/>
  <c r="ES385" i="93"/>
  <c r="EC385" i="93"/>
  <c r="DM385" i="93"/>
  <c r="DS383" i="93"/>
  <c r="EI383" i="93"/>
  <c r="EY383" i="93"/>
  <c r="FO383" i="93"/>
  <c r="GE383" i="93"/>
  <c r="AS384" i="93"/>
  <c r="AW384" i="93"/>
  <c r="BA384" i="93"/>
  <c r="BI384" i="93"/>
  <c r="BN384" i="93"/>
  <c r="BZ384" i="93"/>
  <c r="CH384" i="93"/>
  <c r="CT384" i="93"/>
  <c r="AY385" i="93"/>
  <c r="BK385" i="93"/>
  <c r="BS385" i="93"/>
  <c r="DS385" i="93"/>
  <c r="EI385" i="93"/>
  <c r="EY385" i="93"/>
  <c r="FO385" i="93"/>
  <c r="GE385" i="93"/>
  <c r="DT383" i="93"/>
  <c r="EJ383" i="93"/>
  <c r="EZ383" i="93"/>
  <c r="FP383" i="93"/>
  <c r="GF383" i="93"/>
  <c r="AT384" i="93"/>
  <c r="BQ384" i="93"/>
  <c r="AZ385" i="93"/>
  <c r="BL385" i="93"/>
  <c r="BT385" i="93"/>
  <c r="DT385" i="93"/>
  <c r="EJ385" i="93"/>
  <c r="EZ385" i="93"/>
  <c r="FP385" i="93"/>
  <c r="GF385" i="93"/>
  <c r="DS384" i="93"/>
  <c r="EI384" i="93"/>
  <c r="EY384" i="93"/>
  <c r="FO384" i="93"/>
  <c r="GE384" i="93"/>
  <c r="AS385" i="93"/>
  <c r="AW385" i="93"/>
  <c r="BA385" i="93"/>
  <c r="BI385" i="93"/>
  <c r="BM385" i="93"/>
  <c r="BQ385" i="93"/>
  <c r="BY385" i="93"/>
  <c r="CC385" i="93"/>
  <c r="CG385" i="93"/>
  <c r="DQ385" i="93"/>
  <c r="EG385" i="93"/>
  <c r="EW385" i="93"/>
  <c r="FM385" i="93"/>
  <c r="GC385" i="93"/>
  <c r="DT384" i="93"/>
  <c r="EJ384" i="93"/>
  <c r="EZ384" i="93"/>
  <c r="FP384" i="93"/>
  <c r="GF384" i="93"/>
  <c r="AT385" i="93"/>
  <c r="AX385" i="93"/>
  <c r="BB385" i="93"/>
  <c r="BJ385" i="93"/>
  <c r="BN385" i="93"/>
  <c r="BR385" i="93"/>
  <c r="BZ385" i="93"/>
  <c r="CD385" i="93"/>
  <c r="CH385" i="93"/>
  <c r="DR385" i="93"/>
  <c r="EH385" i="93"/>
  <c r="EX385" i="93"/>
  <c r="FN385" i="93"/>
  <c r="GD385" i="93"/>
  <c r="GG363" i="93"/>
  <c r="FQ363" i="93"/>
  <c r="FA363" i="93"/>
  <c r="EK363" i="93"/>
  <c r="DU363" i="93"/>
  <c r="DE363" i="93"/>
  <c r="GO363" i="93"/>
  <c r="FY363" i="93"/>
  <c r="FI363" i="93"/>
  <c r="ES363" i="93"/>
  <c r="EC363" i="93"/>
  <c r="DM363" i="93"/>
  <c r="GI363" i="93"/>
  <c r="FS363" i="93"/>
  <c r="FC363" i="93"/>
  <c r="EM363" i="93"/>
  <c r="DW363" i="93"/>
  <c r="DG363" i="93"/>
  <c r="GL364" i="93"/>
  <c r="FF364" i="93"/>
  <c r="DZ364" i="93"/>
  <c r="FV364" i="93"/>
  <c r="EP364" i="93"/>
  <c r="DJ364" i="93"/>
  <c r="GJ363" i="93"/>
  <c r="FT363" i="93"/>
  <c r="FD363" i="93"/>
  <c r="EN363" i="93"/>
  <c r="DX363" i="93"/>
  <c r="DH363" i="93"/>
  <c r="GN363" i="93"/>
  <c r="FX363" i="93"/>
  <c r="FH363" i="93"/>
  <c r="ER363" i="93"/>
  <c r="EB363" i="93"/>
  <c r="DL363" i="93"/>
  <c r="GR363" i="93"/>
  <c r="GB363" i="93"/>
  <c r="FL363" i="93"/>
  <c r="EV363" i="93"/>
  <c r="EF363" i="93"/>
  <c r="DP363" i="93"/>
  <c r="GM364" i="93"/>
  <c r="FW364" i="93"/>
  <c r="FG364" i="93"/>
  <c r="EQ364" i="93"/>
  <c r="EA364" i="93"/>
  <c r="DK364" i="93"/>
  <c r="GK363" i="93"/>
  <c r="FU363" i="93"/>
  <c r="FE363" i="93"/>
  <c r="EO363" i="93"/>
  <c r="DY363" i="93"/>
  <c r="DI363" i="93"/>
  <c r="GH363" i="93"/>
  <c r="FR363" i="93"/>
  <c r="FB363" i="93"/>
  <c r="EL363" i="93"/>
  <c r="DV363" i="93"/>
  <c r="DF363" i="93"/>
  <c r="AV363" i="93"/>
  <c r="AZ363" i="93"/>
  <c r="BD363" i="93"/>
  <c r="BL363" i="93"/>
  <c r="BP363" i="93"/>
  <c r="BT363" i="93"/>
  <c r="CB363" i="93"/>
  <c r="CF363" i="93"/>
  <c r="CJ363" i="93"/>
  <c r="DT363" i="93"/>
  <c r="EJ363" i="93"/>
  <c r="EZ363" i="93"/>
  <c r="FP363" i="93"/>
  <c r="GF363" i="93"/>
  <c r="GH364" i="93"/>
  <c r="FR364" i="93"/>
  <c r="FB364" i="93"/>
  <c r="EL364" i="93"/>
  <c r="DV364" i="93"/>
  <c r="DS364" i="93"/>
  <c r="ED364" i="93"/>
  <c r="EY364" i="93"/>
  <c r="FJ364" i="93"/>
  <c r="GE364" i="93"/>
  <c r="GP364" i="93"/>
  <c r="GK365" i="93"/>
  <c r="FU365" i="93"/>
  <c r="FE365" i="93"/>
  <c r="EO365" i="93"/>
  <c r="DY365" i="93"/>
  <c r="DI365" i="93"/>
  <c r="DR365" i="93"/>
  <c r="EX365" i="93"/>
  <c r="GD365" i="93"/>
  <c r="GG366" i="93"/>
  <c r="FQ366" i="93"/>
  <c r="FA366" i="93"/>
  <c r="EK366" i="93"/>
  <c r="DU366" i="93"/>
  <c r="DE366" i="93"/>
  <c r="FU366" i="93"/>
  <c r="FE366" i="93"/>
  <c r="EO366" i="93"/>
  <c r="DY366" i="93"/>
  <c r="DI366" i="93"/>
  <c r="GK366" i="93"/>
  <c r="FY366" i="93"/>
  <c r="FI366" i="93"/>
  <c r="ES366" i="93"/>
  <c r="EC366" i="93"/>
  <c r="DM366" i="93"/>
  <c r="FX366" i="93"/>
  <c r="FH366" i="93"/>
  <c r="ER366" i="93"/>
  <c r="EB366" i="93"/>
  <c r="DL366" i="93"/>
  <c r="FH367" i="93"/>
  <c r="ER367" i="93"/>
  <c r="EB367" i="93"/>
  <c r="AS363" i="93"/>
  <c r="AW363" i="93"/>
  <c r="BA363" i="93"/>
  <c r="BI363" i="93"/>
  <c r="BM363" i="93"/>
  <c r="BQ363" i="93"/>
  <c r="BY363" i="93"/>
  <c r="CC363" i="93"/>
  <c r="CG363" i="93"/>
  <c r="GN364" i="93"/>
  <c r="FX364" i="93"/>
  <c r="FH364" i="93"/>
  <c r="ER364" i="93"/>
  <c r="EB364" i="93"/>
  <c r="DL364" i="93"/>
  <c r="GR364" i="93"/>
  <c r="GB364" i="93"/>
  <c r="FL364" i="93"/>
  <c r="EV364" i="93"/>
  <c r="EF364" i="93"/>
  <c r="DP364" i="93"/>
  <c r="AY364" i="93"/>
  <c r="BK364" i="93"/>
  <c r="BS364" i="93"/>
  <c r="CE364" i="93"/>
  <c r="CQ364" i="93"/>
  <c r="CY364" i="93"/>
  <c r="DL365" i="93"/>
  <c r="ER365" i="93"/>
  <c r="FX365" i="93"/>
  <c r="DZ366" i="93"/>
  <c r="EJ366" i="93"/>
  <c r="FF366" i="93"/>
  <c r="FP366" i="93"/>
  <c r="GN366" i="93"/>
  <c r="GV366" i="93"/>
  <c r="FB367" i="93"/>
  <c r="EL367" i="93"/>
  <c r="DF367" i="93"/>
  <c r="FX367" i="93"/>
  <c r="GC369" i="93"/>
  <c r="DQ369" i="93"/>
  <c r="EW369" i="93"/>
  <c r="FM369" i="93"/>
  <c r="GL363" i="93"/>
  <c r="FV363" i="93"/>
  <c r="FF363" i="93"/>
  <c r="EP363" i="93"/>
  <c r="DZ363" i="93"/>
  <c r="DJ363" i="93"/>
  <c r="GP363" i="93"/>
  <c r="FZ363" i="93"/>
  <c r="FJ363" i="93"/>
  <c r="ET363" i="93"/>
  <c r="ED363" i="93"/>
  <c r="DN363" i="93"/>
  <c r="AT363" i="93"/>
  <c r="AX363" i="93"/>
  <c r="BB363" i="93"/>
  <c r="BJ363" i="93"/>
  <c r="BN363" i="93"/>
  <c r="BR363" i="93"/>
  <c r="BZ363" i="93"/>
  <c r="CD363" i="93"/>
  <c r="CH363" i="93"/>
  <c r="GG364" i="93"/>
  <c r="FQ364" i="93"/>
  <c r="FA364" i="93"/>
  <c r="EK364" i="93"/>
  <c r="DU364" i="93"/>
  <c r="DE364" i="93"/>
  <c r="GK364" i="93"/>
  <c r="FU364" i="93"/>
  <c r="FE364" i="93"/>
  <c r="EO364" i="93"/>
  <c r="DY364" i="93"/>
  <c r="DI364" i="93"/>
  <c r="GO364" i="93"/>
  <c r="FY364" i="93"/>
  <c r="FI364" i="93"/>
  <c r="ES364" i="93"/>
  <c r="EC364" i="93"/>
  <c r="DM364" i="93"/>
  <c r="BN364" i="93"/>
  <c r="DF364" i="93"/>
  <c r="DN364" i="93"/>
  <c r="DX364" i="93"/>
  <c r="EI364" i="93"/>
  <c r="ET364" i="93"/>
  <c r="FD364" i="93"/>
  <c r="FO364" i="93"/>
  <c r="GJ364" i="93"/>
  <c r="CP365" i="93"/>
  <c r="BZ365" i="93"/>
  <c r="AX365" i="93"/>
  <c r="CT365" i="93"/>
  <c r="BR365" i="93"/>
  <c r="BB365" i="93"/>
  <c r="BJ365" i="93"/>
  <c r="CX365" i="93"/>
  <c r="DM365" i="93"/>
  <c r="DX365" i="93"/>
  <c r="EH365" i="93"/>
  <c r="ES365" i="93"/>
  <c r="FD365" i="93"/>
  <c r="FN365" i="93"/>
  <c r="GI366" i="93"/>
  <c r="FS366" i="93"/>
  <c r="FC366" i="93"/>
  <c r="EM366" i="93"/>
  <c r="DW366" i="93"/>
  <c r="DG366" i="93"/>
  <c r="DF366" i="93"/>
  <c r="DP366" i="93"/>
  <c r="EA366" i="93"/>
  <c r="EL366" i="93"/>
  <c r="EV366" i="93"/>
  <c r="FG366" i="93"/>
  <c r="GB366" i="93"/>
  <c r="GO366" i="93"/>
  <c r="AV367" i="93"/>
  <c r="CR367" i="93"/>
  <c r="BP367" i="93"/>
  <c r="CF367" i="93"/>
  <c r="CJ367" i="93"/>
  <c r="CZ367" i="93"/>
  <c r="BD367" i="93"/>
  <c r="BT367" i="93"/>
  <c r="AZ367" i="93"/>
  <c r="CB367" i="93"/>
  <c r="GD367" i="93"/>
  <c r="DR367" i="93"/>
  <c r="FN367" i="93"/>
  <c r="DV367" i="93"/>
  <c r="EX367" i="93"/>
  <c r="GN367" i="93"/>
  <c r="CR369" i="93"/>
  <c r="CB369" i="93"/>
  <c r="BL369" i="93"/>
  <c r="AV369" i="93"/>
  <c r="CV369" i="93"/>
  <c r="CF369" i="93"/>
  <c r="BP369" i="93"/>
  <c r="AZ369" i="93"/>
  <c r="CZ369" i="93"/>
  <c r="CJ369" i="93"/>
  <c r="BT369" i="93"/>
  <c r="BD369" i="93"/>
  <c r="BK370" i="93"/>
  <c r="CA370" i="93"/>
  <c r="AU370" i="93"/>
  <c r="CE370" i="93"/>
  <c r="AY370" i="93"/>
  <c r="CY370" i="93"/>
  <c r="CI370" i="93"/>
  <c r="BS370" i="93"/>
  <c r="CQ370" i="93"/>
  <c r="GU370" i="93"/>
  <c r="GE370" i="93"/>
  <c r="FO370" i="93"/>
  <c r="EY370" i="93"/>
  <c r="EI370" i="93"/>
  <c r="DS370" i="93"/>
  <c r="GM363" i="93"/>
  <c r="FW363" i="93"/>
  <c r="FG363" i="93"/>
  <c r="EQ363" i="93"/>
  <c r="EA363" i="93"/>
  <c r="DK363" i="93"/>
  <c r="GQ363" i="93"/>
  <c r="GA363" i="93"/>
  <c r="FK363" i="93"/>
  <c r="EU363" i="93"/>
  <c r="EE363" i="93"/>
  <c r="DO363" i="93"/>
  <c r="AU363" i="93"/>
  <c r="AY363" i="93"/>
  <c r="BC363" i="93"/>
  <c r="BK363" i="93"/>
  <c r="BO363" i="93"/>
  <c r="BS363" i="93"/>
  <c r="CA363" i="93"/>
  <c r="CE363" i="93"/>
  <c r="CI363" i="93"/>
  <c r="DQ363" i="93"/>
  <c r="EG363" i="93"/>
  <c r="EW363" i="93"/>
  <c r="FM363" i="93"/>
  <c r="GC363" i="93"/>
  <c r="AU364" i="93"/>
  <c r="BC364" i="93"/>
  <c r="BO364" i="93"/>
  <c r="GT364" i="93"/>
  <c r="GD364" i="93"/>
  <c r="FN364" i="93"/>
  <c r="EX364" i="93"/>
  <c r="EH364" i="93"/>
  <c r="DR364" i="93"/>
  <c r="GI365" i="93"/>
  <c r="FS365" i="93"/>
  <c r="FC365" i="93"/>
  <c r="EM365" i="93"/>
  <c r="DW365" i="93"/>
  <c r="DG365" i="93"/>
  <c r="GM365" i="93"/>
  <c r="FW365" i="93"/>
  <c r="FG365" i="93"/>
  <c r="EQ365" i="93"/>
  <c r="EA365" i="93"/>
  <c r="DK365" i="93"/>
  <c r="GQ365" i="93"/>
  <c r="GA365" i="93"/>
  <c r="FK365" i="93"/>
  <c r="EU365" i="93"/>
  <c r="EE365" i="93"/>
  <c r="DO365" i="93"/>
  <c r="BN365" i="93"/>
  <c r="EB365" i="93"/>
  <c r="FH365" i="93"/>
  <c r="AV366" i="93"/>
  <c r="CR366" i="93"/>
  <c r="BP366" i="93"/>
  <c r="AZ366" i="93"/>
  <c r="CJ366" i="93"/>
  <c r="BT366" i="93"/>
  <c r="CF366" i="93"/>
  <c r="DJ366" i="93"/>
  <c r="DT366" i="93"/>
  <c r="EE366" i="93"/>
  <c r="EP366" i="93"/>
  <c r="EZ366" i="93"/>
  <c r="FK366" i="93"/>
  <c r="FV366" i="93"/>
  <c r="GG367" i="93"/>
  <c r="FQ367" i="93"/>
  <c r="FA367" i="93"/>
  <c r="EK367" i="93"/>
  <c r="DU367" i="93"/>
  <c r="DE367" i="93"/>
  <c r="GK367" i="93"/>
  <c r="FU367" i="93"/>
  <c r="FE367" i="93"/>
  <c r="EO367" i="93"/>
  <c r="DY367" i="93"/>
  <c r="DI367" i="93"/>
  <c r="GO367" i="93"/>
  <c r="FY367" i="93"/>
  <c r="FI367" i="93"/>
  <c r="ES367" i="93"/>
  <c r="EC367" i="93"/>
  <c r="DM367" i="93"/>
  <c r="FW367" i="93"/>
  <c r="DK367" i="93"/>
  <c r="FG367" i="93"/>
  <c r="DL367" i="93"/>
  <c r="EA367" i="93"/>
  <c r="FR367" i="93"/>
  <c r="GT367" i="93"/>
  <c r="CO369" i="93"/>
  <c r="BI369" i="93"/>
  <c r="CS369" i="93"/>
  <c r="AW369" i="93"/>
  <c r="BQ369" i="93"/>
  <c r="CW369" i="93"/>
  <c r="CG369" i="93"/>
  <c r="AS369" i="93"/>
  <c r="BY369" i="93"/>
  <c r="EG369" i="93"/>
  <c r="CU370" i="93"/>
  <c r="DR363" i="93"/>
  <c r="EH363" i="93"/>
  <c r="EX363" i="93"/>
  <c r="FN363" i="93"/>
  <c r="GD363" i="93"/>
  <c r="AV364" i="93"/>
  <c r="AZ364" i="93"/>
  <c r="BD364" i="93"/>
  <c r="BL364" i="93"/>
  <c r="BP364" i="93"/>
  <c r="BT364" i="93"/>
  <c r="CB364" i="93"/>
  <c r="CF364" i="93"/>
  <c r="CJ364" i="93"/>
  <c r="AW365" i="93"/>
  <c r="BL365" i="93"/>
  <c r="BQ365" i="93"/>
  <c r="CF365" i="93"/>
  <c r="CO365" i="93"/>
  <c r="CZ365" i="93"/>
  <c r="DT365" i="93"/>
  <c r="EJ365" i="93"/>
  <c r="EZ365" i="93"/>
  <c r="FP365" i="93"/>
  <c r="GF365" i="93"/>
  <c r="AU366" i="93"/>
  <c r="BJ366" i="93"/>
  <c r="BO366" i="93"/>
  <c r="CD366" i="93"/>
  <c r="CI366" i="93"/>
  <c r="CX366" i="93"/>
  <c r="DR366" i="93"/>
  <c r="EH366" i="93"/>
  <c r="EX366" i="93"/>
  <c r="FN366" i="93"/>
  <c r="BN367" i="93"/>
  <c r="CX367" i="93"/>
  <c r="DJ367" i="93"/>
  <c r="DW367" i="93"/>
  <c r="EE367" i="93"/>
  <c r="EZ367" i="93"/>
  <c r="FV367" i="93"/>
  <c r="GI367" i="93"/>
  <c r="GQ367" i="93"/>
  <c r="DS363" i="93"/>
  <c r="EI363" i="93"/>
  <c r="EY363" i="93"/>
  <c r="FO363" i="93"/>
  <c r="GE363" i="93"/>
  <c r="AS364" i="93"/>
  <c r="AW364" i="93"/>
  <c r="BA364" i="93"/>
  <c r="BI364" i="93"/>
  <c r="BM364" i="93"/>
  <c r="BQ364" i="93"/>
  <c r="BY364" i="93"/>
  <c r="CC364" i="93"/>
  <c r="CG364" i="93"/>
  <c r="GS364" i="93"/>
  <c r="GC364" i="93"/>
  <c r="FM364" i="93"/>
  <c r="EW364" i="93"/>
  <c r="EG364" i="93"/>
  <c r="DQ364" i="93"/>
  <c r="DS366" i="93"/>
  <c r="EI366" i="93"/>
  <c r="EY366" i="93"/>
  <c r="FO366" i="93"/>
  <c r="GE366" i="93"/>
  <c r="AX367" i="93"/>
  <c r="CH367" i="93"/>
  <c r="DZ367" i="93"/>
  <c r="GG370" i="93"/>
  <c r="FQ370" i="93"/>
  <c r="FA370" i="93"/>
  <c r="EK370" i="93"/>
  <c r="DU370" i="93"/>
  <c r="DE370" i="93"/>
  <c r="GK370" i="93"/>
  <c r="FU370" i="93"/>
  <c r="FE370" i="93"/>
  <c r="EO370" i="93"/>
  <c r="DY370" i="93"/>
  <c r="DI370" i="93"/>
  <c r="GO370" i="93"/>
  <c r="FY370" i="93"/>
  <c r="FI370" i="93"/>
  <c r="ES370" i="93"/>
  <c r="EC370" i="93"/>
  <c r="DM370" i="93"/>
  <c r="AU365" i="93"/>
  <c r="AY365" i="93"/>
  <c r="BC365" i="93"/>
  <c r="BK365" i="93"/>
  <c r="BO365" i="93"/>
  <c r="BS365" i="93"/>
  <c r="CA365" i="93"/>
  <c r="CE365" i="93"/>
  <c r="CI365" i="93"/>
  <c r="DS365" i="93"/>
  <c r="EI365" i="93"/>
  <c r="EY365" i="93"/>
  <c r="FO365" i="93"/>
  <c r="GE365" i="93"/>
  <c r="AS366" i="93"/>
  <c r="AW366" i="93"/>
  <c r="BA366" i="93"/>
  <c r="BI366" i="93"/>
  <c r="BM366" i="93"/>
  <c r="BQ366" i="93"/>
  <c r="BY366" i="93"/>
  <c r="CC366" i="93"/>
  <c r="CG366" i="93"/>
  <c r="DQ366" i="93"/>
  <c r="EG366" i="93"/>
  <c r="EW366" i="93"/>
  <c r="FM366" i="93"/>
  <c r="DS367" i="93"/>
  <c r="EI367" i="93"/>
  <c r="EY367" i="93"/>
  <c r="FO367" i="93"/>
  <c r="GE367" i="93"/>
  <c r="CP369" i="93"/>
  <c r="BZ369" i="93"/>
  <c r="CT369" i="93"/>
  <c r="CD369" i="93"/>
  <c r="CX369" i="93"/>
  <c r="CH369" i="93"/>
  <c r="BR369" i="93"/>
  <c r="AT369" i="93"/>
  <c r="GH370" i="93"/>
  <c r="FR370" i="93"/>
  <c r="FB370" i="93"/>
  <c r="EL370" i="93"/>
  <c r="DV370" i="93"/>
  <c r="DF370" i="93"/>
  <c r="GL370" i="93"/>
  <c r="FV370" i="93"/>
  <c r="FF370" i="93"/>
  <c r="EP370" i="93"/>
  <c r="DZ370" i="93"/>
  <c r="DJ370" i="93"/>
  <c r="GP370" i="93"/>
  <c r="FZ370" i="93"/>
  <c r="FJ370" i="93"/>
  <c r="ET370" i="93"/>
  <c r="ED370" i="93"/>
  <c r="DN370" i="93"/>
  <c r="AS367" i="93"/>
  <c r="AW367" i="93"/>
  <c r="BA367" i="93"/>
  <c r="BI367" i="93"/>
  <c r="BM367" i="93"/>
  <c r="BQ367" i="93"/>
  <c r="BY367" i="93"/>
  <c r="CC367" i="93"/>
  <c r="CG367" i="93"/>
  <c r="DQ367" i="93"/>
  <c r="EG367" i="93"/>
  <c r="EW367" i="93"/>
  <c r="FM367" i="93"/>
  <c r="GC367" i="93"/>
  <c r="CQ369" i="93"/>
  <c r="CA369" i="93"/>
  <c r="CU369" i="93"/>
  <c r="CE369" i="93"/>
  <c r="CY369" i="93"/>
  <c r="CI369" i="93"/>
  <c r="BS369" i="93"/>
  <c r="AU369" i="93"/>
  <c r="AY369" i="93"/>
  <c r="BC369" i="93"/>
  <c r="BK369" i="93"/>
  <c r="GJ370" i="93"/>
  <c r="FT370" i="93"/>
  <c r="FD370" i="93"/>
  <c r="EN370" i="93"/>
  <c r="DX370" i="93"/>
  <c r="DH370" i="93"/>
  <c r="GN370" i="93"/>
  <c r="FX370" i="93"/>
  <c r="FH370" i="93"/>
  <c r="ER370" i="93"/>
  <c r="EB370" i="93"/>
  <c r="DL370" i="93"/>
  <c r="GR370" i="93"/>
  <c r="GB370" i="93"/>
  <c r="FL370" i="93"/>
  <c r="EV370" i="93"/>
  <c r="EF370" i="93"/>
  <c r="DP370" i="93"/>
  <c r="DR369" i="93"/>
  <c r="EH369" i="93"/>
  <c r="EX369" i="93"/>
  <c r="FN369" i="93"/>
  <c r="GD369" i="93"/>
  <c r="AV370" i="93"/>
  <c r="AZ370" i="93"/>
  <c r="BD370" i="93"/>
  <c r="BL370" i="93"/>
  <c r="BP370" i="93"/>
  <c r="BT370" i="93"/>
  <c r="CB370" i="93"/>
  <c r="CF370" i="93"/>
  <c r="CJ370" i="93"/>
  <c r="DT370" i="93"/>
  <c r="EJ370" i="93"/>
  <c r="EZ370" i="93"/>
  <c r="FP370" i="93"/>
  <c r="GF370" i="93"/>
  <c r="DS369" i="93"/>
  <c r="EI369" i="93"/>
  <c r="EY369" i="93"/>
  <c r="FO369" i="93"/>
  <c r="GE369" i="93"/>
  <c r="AS370" i="93"/>
  <c r="AW370" i="93"/>
  <c r="BA370" i="93"/>
  <c r="BI370" i="93"/>
  <c r="BM370" i="93"/>
  <c r="BQ370" i="93"/>
  <c r="BY370" i="93"/>
  <c r="CC370" i="93"/>
  <c r="CG370" i="93"/>
  <c r="DQ370" i="93"/>
  <c r="EG370" i="93"/>
  <c r="EW370" i="93"/>
  <c r="FM370" i="93"/>
  <c r="GC370" i="93"/>
  <c r="DT369" i="93"/>
  <c r="EJ369" i="93"/>
  <c r="EZ369" i="93"/>
  <c r="FP369" i="93"/>
  <c r="GF369" i="93"/>
  <c r="AT370" i="93"/>
  <c r="AX370" i="93"/>
  <c r="BB370" i="93"/>
  <c r="BJ370" i="93"/>
  <c r="BN370" i="93"/>
  <c r="BR370" i="93"/>
  <c r="BZ370" i="93"/>
  <c r="CD370" i="93"/>
  <c r="CH370" i="93"/>
  <c r="DR370" i="93"/>
  <c r="EH370" i="93"/>
  <c r="EX370" i="93"/>
  <c r="FN370" i="93"/>
  <c r="GD370" i="93"/>
  <c r="GM353" i="93"/>
  <c r="FW353" i="93"/>
  <c r="FG353" i="93"/>
  <c r="EQ353" i="93"/>
  <c r="EA353" i="93"/>
  <c r="DK353" i="93"/>
  <c r="GN354" i="93"/>
  <c r="FX354" i="93"/>
  <c r="FH354" i="93"/>
  <c r="ER354" i="93"/>
  <c r="EB354" i="93"/>
  <c r="DL354" i="93"/>
  <c r="GJ353" i="93"/>
  <c r="FT353" i="93"/>
  <c r="FD353" i="93"/>
  <c r="EN353" i="93"/>
  <c r="DX353" i="93"/>
  <c r="DH353" i="93"/>
  <c r="GN353" i="93"/>
  <c r="FX353" i="93"/>
  <c r="FH353" i="93"/>
  <c r="ER353" i="93"/>
  <c r="EB353" i="93"/>
  <c r="DL353" i="93"/>
  <c r="GR353" i="93"/>
  <c r="GB353" i="93"/>
  <c r="FL353" i="93"/>
  <c r="EV353" i="93"/>
  <c r="EF353" i="93"/>
  <c r="DP353" i="93"/>
  <c r="AY353" i="93"/>
  <c r="BK353" i="93"/>
  <c r="BS353" i="93"/>
  <c r="CE353" i="93"/>
  <c r="CQ353" i="93"/>
  <c r="CY353" i="93"/>
  <c r="DS353" i="93"/>
  <c r="EI353" i="93"/>
  <c r="EY353" i="93"/>
  <c r="FZ353" i="93"/>
  <c r="GP353" i="93"/>
  <c r="AV354" i="93"/>
  <c r="BP354" i="93"/>
  <c r="CJ354" i="93"/>
  <c r="DH354" i="93"/>
  <c r="EN354" i="93"/>
  <c r="FT354" i="93"/>
  <c r="GN356" i="93"/>
  <c r="FX356" i="93"/>
  <c r="FH356" i="93"/>
  <c r="ER356" i="93"/>
  <c r="EB356" i="93"/>
  <c r="DL356" i="93"/>
  <c r="GU353" i="93"/>
  <c r="GE353" i="93"/>
  <c r="BL354" i="93"/>
  <c r="CF354" i="93"/>
  <c r="EF354" i="93"/>
  <c r="FL354" i="93"/>
  <c r="GR354" i="93"/>
  <c r="GL355" i="93"/>
  <c r="FV355" i="93"/>
  <c r="FF355" i="93"/>
  <c r="EP355" i="93"/>
  <c r="DZ355" i="93"/>
  <c r="DJ355" i="93"/>
  <c r="CA356" i="93"/>
  <c r="AU356" i="93"/>
  <c r="CU356" i="93"/>
  <c r="BO356" i="93"/>
  <c r="CI356" i="93"/>
  <c r="BC356" i="93"/>
  <c r="BS356" i="93"/>
  <c r="GG353" i="93"/>
  <c r="FQ353" i="93"/>
  <c r="FA353" i="93"/>
  <c r="EK353" i="93"/>
  <c r="DU353" i="93"/>
  <c r="DE353" i="93"/>
  <c r="GK353" i="93"/>
  <c r="FU353" i="93"/>
  <c r="FE353" i="93"/>
  <c r="EO353" i="93"/>
  <c r="DY353" i="93"/>
  <c r="DI353" i="93"/>
  <c r="GO353" i="93"/>
  <c r="FY353" i="93"/>
  <c r="FI353" i="93"/>
  <c r="ES353" i="93"/>
  <c r="EC353" i="93"/>
  <c r="DM353" i="93"/>
  <c r="DF353" i="93"/>
  <c r="DN353" i="93"/>
  <c r="DV353" i="93"/>
  <c r="ED353" i="93"/>
  <c r="EL353" i="93"/>
  <c r="ET353" i="93"/>
  <c r="FB353" i="93"/>
  <c r="FR353" i="93"/>
  <c r="AZ354" i="93"/>
  <c r="BT354" i="93"/>
  <c r="DP354" i="93"/>
  <c r="EV354" i="93"/>
  <c r="GK355" i="93"/>
  <c r="FU355" i="93"/>
  <c r="FE355" i="93"/>
  <c r="EO355" i="93"/>
  <c r="DY355" i="93"/>
  <c r="DI355" i="93"/>
  <c r="AY356" i="93"/>
  <c r="CQ356" i="93"/>
  <c r="AU353" i="93"/>
  <c r="BC353" i="93"/>
  <c r="BO353" i="93"/>
  <c r="GM354" i="93"/>
  <c r="FW354" i="93"/>
  <c r="FG354" i="93"/>
  <c r="EQ354" i="93"/>
  <c r="EA354" i="93"/>
  <c r="DK354" i="93"/>
  <c r="BD354" i="93"/>
  <c r="CB354" i="93"/>
  <c r="DX354" i="93"/>
  <c r="FD354" i="93"/>
  <c r="CP355" i="93"/>
  <c r="BJ355" i="93"/>
  <c r="CD355" i="93"/>
  <c r="AX355" i="93"/>
  <c r="CX355" i="93"/>
  <c r="BR355" i="93"/>
  <c r="GT355" i="93"/>
  <c r="GD355" i="93"/>
  <c r="FN355" i="93"/>
  <c r="EX355" i="93"/>
  <c r="EH355" i="93"/>
  <c r="DR355" i="93"/>
  <c r="BK356" i="93"/>
  <c r="CY356" i="93"/>
  <c r="EI356" i="93"/>
  <c r="FO356" i="93"/>
  <c r="GK357" i="93"/>
  <c r="FU357" i="93"/>
  <c r="FE357" i="93"/>
  <c r="EO357" i="93"/>
  <c r="DY357" i="93"/>
  <c r="DI357" i="93"/>
  <c r="GG354" i="93"/>
  <c r="FQ354" i="93"/>
  <c r="FA354" i="93"/>
  <c r="EK354" i="93"/>
  <c r="DU354" i="93"/>
  <c r="DE354" i="93"/>
  <c r="GK354" i="93"/>
  <c r="FU354" i="93"/>
  <c r="FE354" i="93"/>
  <c r="EO354" i="93"/>
  <c r="DY354" i="93"/>
  <c r="DI354" i="93"/>
  <c r="GO354" i="93"/>
  <c r="FY354" i="93"/>
  <c r="FI354" i="93"/>
  <c r="ES354" i="93"/>
  <c r="EC354" i="93"/>
  <c r="DM354" i="93"/>
  <c r="AS354" i="93"/>
  <c r="AW354" i="93"/>
  <c r="BA354" i="93"/>
  <c r="BI354" i="93"/>
  <c r="BM354" i="93"/>
  <c r="BQ354" i="93"/>
  <c r="BY354" i="93"/>
  <c r="CC354" i="93"/>
  <c r="CG354" i="93"/>
  <c r="DS354" i="93"/>
  <c r="EI354" i="93"/>
  <c r="EY354" i="93"/>
  <c r="FO354" i="93"/>
  <c r="GE354" i="93"/>
  <c r="GI355" i="93"/>
  <c r="FS355" i="93"/>
  <c r="FC355" i="93"/>
  <c r="EM355" i="93"/>
  <c r="DW355" i="93"/>
  <c r="DG355" i="93"/>
  <c r="GM355" i="93"/>
  <c r="FW355" i="93"/>
  <c r="FG355" i="93"/>
  <c r="EQ355" i="93"/>
  <c r="EA355" i="93"/>
  <c r="DK355" i="93"/>
  <c r="GQ355" i="93"/>
  <c r="GA355" i="93"/>
  <c r="FK355" i="93"/>
  <c r="EU355" i="93"/>
  <c r="EE355" i="93"/>
  <c r="DO355" i="93"/>
  <c r="AZ356" i="93"/>
  <c r="BL356" i="93"/>
  <c r="BT356" i="93"/>
  <c r="CF356" i="93"/>
  <c r="CR356" i="93"/>
  <c r="CZ356" i="93"/>
  <c r="DT356" i="93"/>
  <c r="EJ356" i="93"/>
  <c r="EZ356" i="93"/>
  <c r="FP356" i="93"/>
  <c r="GF356" i="93"/>
  <c r="GL357" i="93"/>
  <c r="FV357" i="93"/>
  <c r="FF357" i="93"/>
  <c r="EP357" i="93"/>
  <c r="DZ357" i="93"/>
  <c r="DJ357" i="93"/>
  <c r="GH360" i="93"/>
  <c r="FR360" i="93"/>
  <c r="FB360" i="93"/>
  <c r="EL360" i="93"/>
  <c r="DV360" i="93"/>
  <c r="DF360" i="93"/>
  <c r="GL360" i="93"/>
  <c r="FV360" i="93"/>
  <c r="FF360" i="93"/>
  <c r="EP360" i="93"/>
  <c r="DZ360" i="93"/>
  <c r="DJ360" i="93"/>
  <c r="GP360" i="93"/>
  <c r="FZ360" i="93"/>
  <c r="FJ360" i="93"/>
  <c r="ET360" i="93"/>
  <c r="ED360" i="93"/>
  <c r="DN360" i="93"/>
  <c r="AV353" i="93"/>
  <c r="AZ353" i="93"/>
  <c r="BD353" i="93"/>
  <c r="BL353" i="93"/>
  <c r="BP353" i="93"/>
  <c r="BT353" i="93"/>
  <c r="CB353" i="93"/>
  <c r="CF353" i="93"/>
  <c r="CJ353" i="93"/>
  <c r="DT353" i="93"/>
  <c r="EJ353" i="93"/>
  <c r="EZ353" i="93"/>
  <c r="FP353" i="93"/>
  <c r="GF353" i="93"/>
  <c r="GH354" i="93"/>
  <c r="FR354" i="93"/>
  <c r="FB354" i="93"/>
  <c r="EL354" i="93"/>
  <c r="DV354" i="93"/>
  <c r="DF354" i="93"/>
  <c r="GL354" i="93"/>
  <c r="FV354" i="93"/>
  <c r="FF354" i="93"/>
  <c r="EP354" i="93"/>
  <c r="DZ354" i="93"/>
  <c r="DJ354" i="93"/>
  <c r="GP354" i="93"/>
  <c r="FZ354" i="93"/>
  <c r="FJ354" i="93"/>
  <c r="ET354" i="93"/>
  <c r="ED354" i="93"/>
  <c r="DN354" i="93"/>
  <c r="AT354" i="93"/>
  <c r="AX354" i="93"/>
  <c r="BB354" i="93"/>
  <c r="BJ354" i="93"/>
  <c r="BN354" i="93"/>
  <c r="BR354" i="93"/>
  <c r="BZ354" i="93"/>
  <c r="CD354" i="93"/>
  <c r="CH354" i="93"/>
  <c r="DT354" i="93"/>
  <c r="EJ354" i="93"/>
  <c r="EZ354" i="93"/>
  <c r="FP354" i="93"/>
  <c r="GF354" i="93"/>
  <c r="GJ355" i="93"/>
  <c r="FT355" i="93"/>
  <c r="FD355" i="93"/>
  <c r="EN355" i="93"/>
  <c r="DX355" i="93"/>
  <c r="DH355" i="93"/>
  <c r="GN355" i="93"/>
  <c r="FX355" i="93"/>
  <c r="FH355" i="93"/>
  <c r="ER355" i="93"/>
  <c r="EB355" i="93"/>
  <c r="DL355" i="93"/>
  <c r="GR355" i="93"/>
  <c r="GB355" i="93"/>
  <c r="FL355" i="93"/>
  <c r="EV355" i="93"/>
  <c r="EF355" i="93"/>
  <c r="DP355" i="93"/>
  <c r="GG356" i="93"/>
  <c r="FQ356" i="93"/>
  <c r="FA356" i="93"/>
  <c r="EK356" i="93"/>
  <c r="DU356" i="93"/>
  <c r="DE356" i="93"/>
  <c r="GK356" i="93"/>
  <c r="FU356" i="93"/>
  <c r="FE356" i="93"/>
  <c r="EO356" i="93"/>
  <c r="DY356" i="93"/>
  <c r="DI356" i="93"/>
  <c r="GO356" i="93"/>
  <c r="FY356" i="93"/>
  <c r="FI356" i="93"/>
  <c r="ES356" i="93"/>
  <c r="EC356" i="93"/>
  <c r="DM356" i="93"/>
  <c r="CW357" i="93"/>
  <c r="BQ357" i="93"/>
  <c r="AS357" i="93"/>
  <c r="BA357" i="93"/>
  <c r="BM357" i="93"/>
  <c r="CG357" i="93"/>
  <c r="GS357" i="93"/>
  <c r="GC357" i="93"/>
  <c r="FM357" i="93"/>
  <c r="EW357" i="93"/>
  <c r="EG357" i="93"/>
  <c r="DQ357" i="93"/>
  <c r="DE357" i="93"/>
  <c r="DU357" i="93"/>
  <c r="EK357" i="93"/>
  <c r="FA357" i="93"/>
  <c r="FQ357" i="93"/>
  <c r="CQ359" i="93"/>
  <c r="CA359" i="93"/>
  <c r="AU359" i="93"/>
  <c r="CU359" i="93"/>
  <c r="CE359" i="93"/>
  <c r="BO359" i="93"/>
  <c r="CY359" i="93"/>
  <c r="CI359" i="93"/>
  <c r="BS359" i="93"/>
  <c r="BC359" i="93"/>
  <c r="GK359" i="93"/>
  <c r="FU359" i="93"/>
  <c r="FE359" i="93"/>
  <c r="EO359" i="93"/>
  <c r="DY359" i="93"/>
  <c r="DI359" i="93"/>
  <c r="GI360" i="93"/>
  <c r="FS360" i="93"/>
  <c r="FC360" i="93"/>
  <c r="EM360" i="93"/>
  <c r="DW360" i="93"/>
  <c r="DG360" i="93"/>
  <c r="GM360" i="93"/>
  <c r="FW360" i="93"/>
  <c r="FG360" i="93"/>
  <c r="EQ360" i="93"/>
  <c r="EA360" i="93"/>
  <c r="DK360" i="93"/>
  <c r="AS353" i="93"/>
  <c r="AW353" i="93"/>
  <c r="BA353" i="93"/>
  <c r="BI353" i="93"/>
  <c r="BM353" i="93"/>
  <c r="BQ353" i="93"/>
  <c r="BY353" i="93"/>
  <c r="CC353" i="93"/>
  <c r="CG353" i="93"/>
  <c r="DQ353" i="93"/>
  <c r="EG353" i="93"/>
  <c r="EW353" i="93"/>
  <c r="FM353" i="93"/>
  <c r="GC353" i="93"/>
  <c r="AU354" i="93"/>
  <c r="AY354" i="93"/>
  <c r="BC354" i="93"/>
  <c r="BK354" i="93"/>
  <c r="BO354" i="93"/>
  <c r="BS354" i="93"/>
  <c r="CE354" i="93"/>
  <c r="DG354" i="93"/>
  <c r="DO354" i="93"/>
  <c r="DW354" i="93"/>
  <c r="EE354" i="93"/>
  <c r="EM354" i="93"/>
  <c r="EU354" i="93"/>
  <c r="FC354" i="93"/>
  <c r="FK354" i="93"/>
  <c r="FS354" i="93"/>
  <c r="GA354" i="93"/>
  <c r="AS355" i="93"/>
  <c r="BA355" i="93"/>
  <c r="BM355" i="93"/>
  <c r="DE355" i="93"/>
  <c r="DM355" i="93"/>
  <c r="DU355" i="93"/>
  <c r="EC355" i="93"/>
  <c r="EK355" i="93"/>
  <c r="ES355" i="93"/>
  <c r="FA355" i="93"/>
  <c r="FI355" i="93"/>
  <c r="FQ355" i="93"/>
  <c r="FY355" i="93"/>
  <c r="GH356" i="93"/>
  <c r="FR356" i="93"/>
  <c r="FB356" i="93"/>
  <c r="EL356" i="93"/>
  <c r="DV356" i="93"/>
  <c r="DF356" i="93"/>
  <c r="GL356" i="93"/>
  <c r="FV356" i="93"/>
  <c r="FF356" i="93"/>
  <c r="EP356" i="93"/>
  <c r="DZ356" i="93"/>
  <c r="DJ356" i="93"/>
  <c r="GP356" i="93"/>
  <c r="FZ356" i="93"/>
  <c r="FJ356" i="93"/>
  <c r="ET356" i="93"/>
  <c r="ED356" i="93"/>
  <c r="DN356" i="93"/>
  <c r="AV356" i="93"/>
  <c r="BD356" i="93"/>
  <c r="BP356" i="93"/>
  <c r="CX357" i="93"/>
  <c r="BR357" i="93"/>
  <c r="AT357" i="93"/>
  <c r="BB357" i="93"/>
  <c r="BN357" i="93"/>
  <c r="CH357" i="93"/>
  <c r="GT357" i="93"/>
  <c r="GD357" i="93"/>
  <c r="FN357" i="93"/>
  <c r="EX357" i="93"/>
  <c r="EH357" i="93"/>
  <c r="DR357" i="93"/>
  <c r="DF357" i="93"/>
  <c r="DV357" i="93"/>
  <c r="EL357" i="93"/>
  <c r="FB357" i="93"/>
  <c r="FR357" i="93"/>
  <c r="BK359" i="93"/>
  <c r="GP359" i="93"/>
  <c r="FZ359" i="93"/>
  <c r="FJ359" i="93"/>
  <c r="ET359" i="93"/>
  <c r="ED359" i="93"/>
  <c r="DN359" i="93"/>
  <c r="EE360" i="93"/>
  <c r="FK360" i="93"/>
  <c r="DQ354" i="93"/>
  <c r="EG354" i="93"/>
  <c r="EW354" i="93"/>
  <c r="FM354" i="93"/>
  <c r="GC354" i="93"/>
  <c r="AU355" i="93"/>
  <c r="AY355" i="93"/>
  <c r="BC355" i="93"/>
  <c r="BK355" i="93"/>
  <c r="BO355" i="93"/>
  <c r="BS355" i="93"/>
  <c r="CA355" i="93"/>
  <c r="CE355" i="93"/>
  <c r="CI355" i="93"/>
  <c r="DS355" i="93"/>
  <c r="EI355" i="93"/>
  <c r="EY355" i="93"/>
  <c r="FO355" i="93"/>
  <c r="GE355" i="93"/>
  <c r="AS356" i="93"/>
  <c r="AW356" i="93"/>
  <c r="BA356" i="93"/>
  <c r="BI356" i="93"/>
  <c r="BM356" i="93"/>
  <c r="BQ356" i="93"/>
  <c r="BY356" i="93"/>
  <c r="CC356" i="93"/>
  <c r="CG356" i="93"/>
  <c r="DQ356" i="93"/>
  <c r="EG356" i="93"/>
  <c r="EW356" i="93"/>
  <c r="FM356" i="93"/>
  <c r="GC356" i="93"/>
  <c r="CQ357" i="93"/>
  <c r="CA357" i="93"/>
  <c r="CU357" i="93"/>
  <c r="CE357" i="93"/>
  <c r="BO357" i="93"/>
  <c r="CY357" i="93"/>
  <c r="CI357" i="93"/>
  <c r="BS357" i="93"/>
  <c r="AU357" i="93"/>
  <c r="AY357" i="93"/>
  <c r="BC357" i="93"/>
  <c r="BK357" i="93"/>
  <c r="CR359" i="93"/>
  <c r="CB359" i="93"/>
  <c r="BL359" i="93"/>
  <c r="CV359" i="93"/>
  <c r="CF359" i="93"/>
  <c r="BP359" i="93"/>
  <c r="CZ359" i="93"/>
  <c r="CJ359" i="93"/>
  <c r="BT359" i="93"/>
  <c r="AZ359" i="93"/>
  <c r="GS359" i="93"/>
  <c r="GC359" i="93"/>
  <c r="FM359" i="93"/>
  <c r="EW359" i="93"/>
  <c r="EG359" i="93"/>
  <c r="DQ359" i="93"/>
  <c r="DE359" i="93"/>
  <c r="DU359" i="93"/>
  <c r="EK359" i="93"/>
  <c r="FA359" i="93"/>
  <c r="FQ359" i="93"/>
  <c r="GN360" i="93"/>
  <c r="FX360" i="93"/>
  <c r="FH360" i="93"/>
  <c r="ER360" i="93"/>
  <c r="EB360" i="93"/>
  <c r="DL360" i="93"/>
  <c r="DP360" i="93"/>
  <c r="EF360" i="93"/>
  <c r="EV360" i="93"/>
  <c r="FL360" i="93"/>
  <c r="GB360" i="93"/>
  <c r="DR354" i="93"/>
  <c r="EH354" i="93"/>
  <c r="EX354" i="93"/>
  <c r="FN354" i="93"/>
  <c r="GD354" i="93"/>
  <c r="AV355" i="93"/>
  <c r="AZ355" i="93"/>
  <c r="BD355" i="93"/>
  <c r="BL355" i="93"/>
  <c r="BP355" i="93"/>
  <c r="BT355" i="93"/>
  <c r="CB355" i="93"/>
  <c r="CF355" i="93"/>
  <c r="CJ355" i="93"/>
  <c r="DT355" i="93"/>
  <c r="EJ355" i="93"/>
  <c r="EZ355" i="93"/>
  <c r="FP355" i="93"/>
  <c r="GF355" i="93"/>
  <c r="AT356" i="93"/>
  <c r="AX356" i="93"/>
  <c r="BB356" i="93"/>
  <c r="BJ356" i="93"/>
  <c r="BN356" i="93"/>
  <c r="BR356" i="93"/>
  <c r="BZ356" i="93"/>
  <c r="CD356" i="93"/>
  <c r="CH356" i="93"/>
  <c r="DR356" i="93"/>
  <c r="EH356" i="93"/>
  <c r="EX356" i="93"/>
  <c r="FN356" i="93"/>
  <c r="GD356" i="93"/>
  <c r="CR357" i="93"/>
  <c r="CB357" i="93"/>
  <c r="CV357" i="93"/>
  <c r="CF357" i="93"/>
  <c r="BP357" i="93"/>
  <c r="CZ357" i="93"/>
  <c r="CJ357" i="93"/>
  <c r="BT357" i="93"/>
  <c r="AV357" i="93"/>
  <c r="AZ357" i="93"/>
  <c r="BD357" i="93"/>
  <c r="BL357" i="93"/>
  <c r="GH359" i="93"/>
  <c r="FR359" i="93"/>
  <c r="FB359" i="93"/>
  <c r="EL359" i="93"/>
  <c r="DV359" i="93"/>
  <c r="DF359" i="93"/>
  <c r="GG360" i="93"/>
  <c r="FQ360" i="93"/>
  <c r="FA360" i="93"/>
  <c r="EK360" i="93"/>
  <c r="DU360" i="93"/>
  <c r="DE360" i="93"/>
  <c r="GK360" i="93"/>
  <c r="FU360" i="93"/>
  <c r="FE360" i="93"/>
  <c r="EO360" i="93"/>
  <c r="DY360" i="93"/>
  <c r="DI360" i="93"/>
  <c r="GO360" i="93"/>
  <c r="FY360" i="93"/>
  <c r="FI360" i="93"/>
  <c r="ES360" i="93"/>
  <c r="EC360" i="93"/>
  <c r="DM360" i="93"/>
  <c r="DS357" i="93"/>
  <c r="EI357" i="93"/>
  <c r="EY357" i="93"/>
  <c r="FO357" i="93"/>
  <c r="GE357" i="93"/>
  <c r="AS359" i="93"/>
  <c r="AW359" i="93"/>
  <c r="BA359" i="93"/>
  <c r="BI359" i="93"/>
  <c r="BN359" i="93"/>
  <c r="BZ359" i="93"/>
  <c r="CH359" i="93"/>
  <c r="CT359" i="93"/>
  <c r="AY360" i="93"/>
  <c r="BK360" i="93"/>
  <c r="BS360" i="93"/>
  <c r="DS360" i="93"/>
  <c r="EI360" i="93"/>
  <c r="EY360" i="93"/>
  <c r="FO360" i="93"/>
  <c r="GE360" i="93"/>
  <c r="DT357" i="93"/>
  <c r="EJ357" i="93"/>
  <c r="EZ357" i="93"/>
  <c r="FP357" i="93"/>
  <c r="GF357" i="93"/>
  <c r="AT359" i="93"/>
  <c r="BQ359" i="93"/>
  <c r="AZ360" i="93"/>
  <c r="BL360" i="93"/>
  <c r="BT360" i="93"/>
  <c r="DT360" i="93"/>
  <c r="EJ360" i="93"/>
  <c r="EZ360" i="93"/>
  <c r="FP360" i="93"/>
  <c r="GF360" i="93"/>
  <c r="DS359" i="93"/>
  <c r="EI359" i="93"/>
  <c r="EY359" i="93"/>
  <c r="FO359" i="93"/>
  <c r="GE359" i="93"/>
  <c r="AS360" i="93"/>
  <c r="AW360" i="93"/>
  <c r="BA360" i="93"/>
  <c r="BI360" i="93"/>
  <c r="BM360" i="93"/>
  <c r="BQ360" i="93"/>
  <c r="BY360" i="93"/>
  <c r="CC360" i="93"/>
  <c r="CG360" i="93"/>
  <c r="DQ360" i="93"/>
  <c r="EG360" i="93"/>
  <c r="EW360" i="93"/>
  <c r="FM360" i="93"/>
  <c r="GC360" i="93"/>
  <c r="DT359" i="93"/>
  <c r="EJ359" i="93"/>
  <c r="EZ359" i="93"/>
  <c r="FP359" i="93"/>
  <c r="GF359" i="93"/>
  <c r="AT360" i="93"/>
  <c r="AX360" i="93"/>
  <c r="BB360" i="93"/>
  <c r="BJ360" i="93"/>
  <c r="BN360" i="93"/>
  <c r="BR360" i="93"/>
  <c r="BZ360" i="93"/>
  <c r="CD360" i="93"/>
  <c r="CH360" i="93"/>
  <c r="DR360" i="93"/>
  <c r="EH360" i="93"/>
  <c r="EX360" i="93"/>
  <c r="FN360" i="93"/>
  <c r="GD360" i="93"/>
  <c r="GL341" i="93"/>
  <c r="FV341" i="93"/>
  <c r="FF341" i="93"/>
  <c r="EP341" i="93"/>
  <c r="DZ341" i="93"/>
  <c r="DJ341" i="93"/>
  <c r="GM340" i="93"/>
  <c r="FW340" i="93"/>
  <c r="FG340" i="93"/>
  <c r="EQ340" i="93"/>
  <c r="EA340" i="93"/>
  <c r="DK340" i="93"/>
  <c r="GJ340" i="93"/>
  <c r="FT340" i="93"/>
  <c r="EN340" i="93"/>
  <c r="DX340" i="93"/>
  <c r="FD340" i="93"/>
  <c r="DH340" i="93"/>
  <c r="GR340" i="93"/>
  <c r="FL340" i="93"/>
  <c r="EV340" i="93"/>
  <c r="DP340" i="93"/>
  <c r="GB340" i="93"/>
  <c r="EF340" i="93"/>
  <c r="GK341" i="93"/>
  <c r="FU341" i="93"/>
  <c r="FE341" i="93"/>
  <c r="EO341" i="93"/>
  <c r="DY341" i="93"/>
  <c r="DI341" i="93"/>
  <c r="AY340" i="93"/>
  <c r="BK340" i="93"/>
  <c r="BS340" i="93"/>
  <c r="CE340" i="93"/>
  <c r="CQ340" i="93"/>
  <c r="CY340" i="93"/>
  <c r="DS340" i="93"/>
  <c r="EI340" i="93"/>
  <c r="EY340" i="93"/>
  <c r="FO340" i="93"/>
  <c r="GE340" i="93"/>
  <c r="GI341" i="93"/>
  <c r="FS341" i="93"/>
  <c r="FC341" i="93"/>
  <c r="EM341" i="93"/>
  <c r="DW341" i="93"/>
  <c r="DG341" i="93"/>
  <c r="GM341" i="93"/>
  <c r="FW341" i="93"/>
  <c r="FG341" i="93"/>
  <c r="EQ341" i="93"/>
  <c r="EA341" i="93"/>
  <c r="DK341" i="93"/>
  <c r="GQ341" i="93"/>
  <c r="GA341" i="93"/>
  <c r="FK341" i="93"/>
  <c r="EU341" i="93"/>
  <c r="EE341" i="93"/>
  <c r="DO341" i="93"/>
  <c r="GR342" i="93"/>
  <c r="EF342" i="93"/>
  <c r="GB342" i="93"/>
  <c r="DP342" i="93"/>
  <c r="GC342" i="93"/>
  <c r="DQ342" i="93"/>
  <c r="FM342" i="93"/>
  <c r="AU343" i="93"/>
  <c r="CQ343" i="93"/>
  <c r="BK343" i="93"/>
  <c r="BO343" i="93"/>
  <c r="AY343" i="93"/>
  <c r="CE343" i="93"/>
  <c r="CI343" i="93"/>
  <c r="BS343" i="93"/>
  <c r="BC343" i="93"/>
  <c r="GH347" i="93"/>
  <c r="FR347" i="93"/>
  <c r="FB347" i="93"/>
  <c r="EL347" i="93"/>
  <c r="DV347" i="93"/>
  <c r="DF347" i="93"/>
  <c r="GL347" i="93"/>
  <c r="FV347" i="93"/>
  <c r="FF347" i="93"/>
  <c r="EP347" i="93"/>
  <c r="DZ347" i="93"/>
  <c r="DJ347" i="93"/>
  <c r="GP347" i="93"/>
  <c r="FZ347" i="93"/>
  <c r="FJ347" i="93"/>
  <c r="ET347" i="93"/>
  <c r="ED347" i="93"/>
  <c r="DN347" i="93"/>
  <c r="GH340" i="93"/>
  <c r="FR340" i="93"/>
  <c r="FB340" i="93"/>
  <c r="EL340" i="93"/>
  <c r="DV340" i="93"/>
  <c r="DF340" i="93"/>
  <c r="AT341" i="93"/>
  <c r="CH341" i="93"/>
  <c r="GA343" i="93"/>
  <c r="EU343" i="93"/>
  <c r="DO343" i="93"/>
  <c r="AZ340" i="93"/>
  <c r="BL340" i="93"/>
  <c r="BT340" i="93"/>
  <c r="DL340" i="93"/>
  <c r="DT340" i="93"/>
  <c r="EB340" i="93"/>
  <c r="EJ340" i="93"/>
  <c r="ER340" i="93"/>
  <c r="EZ340" i="93"/>
  <c r="FH340" i="93"/>
  <c r="FP340" i="93"/>
  <c r="FX340" i="93"/>
  <c r="GF340" i="93"/>
  <c r="GJ341" i="93"/>
  <c r="FT341" i="93"/>
  <c r="FD341" i="93"/>
  <c r="EN341" i="93"/>
  <c r="DX341" i="93"/>
  <c r="DH341" i="93"/>
  <c r="GN341" i="93"/>
  <c r="FX341" i="93"/>
  <c r="FH341" i="93"/>
  <c r="ER341" i="93"/>
  <c r="EB341" i="93"/>
  <c r="DL341" i="93"/>
  <c r="GR341" i="93"/>
  <c r="GB341" i="93"/>
  <c r="FL341" i="93"/>
  <c r="EV341" i="93"/>
  <c r="EF341" i="93"/>
  <c r="DP341" i="93"/>
  <c r="AX341" i="93"/>
  <c r="BJ341" i="93"/>
  <c r="BR341" i="93"/>
  <c r="CD341" i="93"/>
  <c r="CP341" i="93"/>
  <c r="CX341" i="93"/>
  <c r="DR341" i="93"/>
  <c r="EH341" i="93"/>
  <c r="EX341" i="93"/>
  <c r="FN341" i="93"/>
  <c r="GD341" i="93"/>
  <c r="CO342" i="93"/>
  <c r="BY342" i="93"/>
  <c r="AW342" i="93"/>
  <c r="BM342" i="93"/>
  <c r="BQ342" i="93"/>
  <c r="CG342" i="93"/>
  <c r="CW342" i="93"/>
  <c r="BA342" i="93"/>
  <c r="AS342" i="93"/>
  <c r="CC342" i="93"/>
  <c r="CS342" i="93"/>
  <c r="FN342" i="93"/>
  <c r="EX342" i="93"/>
  <c r="DR342" i="93"/>
  <c r="EG342" i="93"/>
  <c r="EV342" i="93"/>
  <c r="CR343" i="93"/>
  <c r="CB343" i="93"/>
  <c r="AV343" i="93"/>
  <c r="AZ343" i="93"/>
  <c r="CV343" i="93"/>
  <c r="CF343" i="93"/>
  <c r="BP343" i="93"/>
  <c r="BT343" i="93"/>
  <c r="BD343" i="93"/>
  <c r="CZ343" i="93"/>
  <c r="BL343" i="93"/>
  <c r="CA343" i="93"/>
  <c r="FK343" i="93"/>
  <c r="GQ343" i="93"/>
  <c r="GL340" i="93"/>
  <c r="FV340" i="93"/>
  <c r="FF340" i="93"/>
  <c r="EP340" i="93"/>
  <c r="DZ340" i="93"/>
  <c r="DJ340" i="93"/>
  <c r="GP340" i="93"/>
  <c r="FZ340" i="93"/>
  <c r="FJ340" i="93"/>
  <c r="ET340" i="93"/>
  <c r="ED340" i="93"/>
  <c r="DN340" i="93"/>
  <c r="BN341" i="93"/>
  <c r="GG340" i="93"/>
  <c r="FQ340" i="93"/>
  <c r="FA340" i="93"/>
  <c r="EK340" i="93"/>
  <c r="DU340" i="93"/>
  <c r="DE340" i="93"/>
  <c r="GK340" i="93"/>
  <c r="FU340" i="93"/>
  <c r="FE340" i="93"/>
  <c r="EO340" i="93"/>
  <c r="DY340" i="93"/>
  <c r="DI340" i="93"/>
  <c r="GO340" i="93"/>
  <c r="FY340" i="93"/>
  <c r="FI340" i="93"/>
  <c r="ES340" i="93"/>
  <c r="EC340" i="93"/>
  <c r="DM340" i="93"/>
  <c r="AU340" i="93"/>
  <c r="BC340" i="93"/>
  <c r="BO340" i="93"/>
  <c r="AS341" i="93"/>
  <c r="BA341" i="93"/>
  <c r="BM341" i="93"/>
  <c r="DE341" i="93"/>
  <c r="DM341" i="93"/>
  <c r="DU341" i="93"/>
  <c r="EC341" i="93"/>
  <c r="EK341" i="93"/>
  <c r="ES341" i="93"/>
  <c r="FA341" i="93"/>
  <c r="FI341" i="93"/>
  <c r="FQ341" i="93"/>
  <c r="FY341" i="93"/>
  <c r="BI342" i="93"/>
  <c r="FH342" i="93"/>
  <c r="ER342" i="93"/>
  <c r="EH342" i="93"/>
  <c r="EW342" i="93"/>
  <c r="FL342" i="93"/>
  <c r="GN342" i="93"/>
  <c r="CU343" i="93"/>
  <c r="GE343" i="93"/>
  <c r="EY343" i="93"/>
  <c r="DS343" i="93"/>
  <c r="GU343" i="93"/>
  <c r="FO343" i="93"/>
  <c r="GP344" i="93"/>
  <c r="FZ344" i="93"/>
  <c r="FJ344" i="93"/>
  <c r="ET344" i="93"/>
  <c r="ED344" i="93"/>
  <c r="DN344" i="93"/>
  <c r="CP344" i="93"/>
  <c r="BZ344" i="93"/>
  <c r="AX344" i="93"/>
  <c r="CT344" i="93"/>
  <c r="BR344" i="93"/>
  <c r="BB344" i="93"/>
  <c r="CD344" i="93"/>
  <c r="CR346" i="93"/>
  <c r="CB346" i="93"/>
  <c r="BL346" i="93"/>
  <c r="AV346" i="93"/>
  <c r="CV346" i="93"/>
  <c r="CF346" i="93"/>
  <c r="BP346" i="93"/>
  <c r="AZ346" i="93"/>
  <c r="CZ346" i="93"/>
  <c r="CJ346" i="93"/>
  <c r="BT346" i="93"/>
  <c r="FM346" i="93"/>
  <c r="GC346" i="93"/>
  <c r="DQ346" i="93"/>
  <c r="EW346" i="93"/>
  <c r="AU347" i="93"/>
  <c r="CA347" i="93"/>
  <c r="BO347" i="93"/>
  <c r="AY347" i="93"/>
  <c r="CU347" i="93"/>
  <c r="CI347" i="93"/>
  <c r="CY347" i="93"/>
  <c r="BS347" i="93"/>
  <c r="CE347" i="93"/>
  <c r="AS340" i="93"/>
  <c r="AW340" i="93"/>
  <c r="BA340" i="93"/>
  <c r="BI340" i="93"/>
  <c r="BM340" i="93"/>
  <c r="BQ340" i="93"/>
  <c r="BY340" i="93"/>
  <c r="CC340" i="93"/>
  <c r="CG340" i="93"/>
  <c r="DQ340" i="93"/>
  <c r="EG340" i="93"/>
  <c r="EW340" i="93"/>
  <c r="FM340" i="93"/>
  <c r="GC340" i="93"/>
  <c r="AU341" i="93"/>
  <c r="AY341" i="93"/>
  <c r="BC341" i="93"/>
  <c r="BK341" i="93"/>
  <c r="BO341" i="93"/>
  <c r="BS341" i="93"/>
  <c r="CA341" i="93"/>
  <c r="CE341" i="93"/>
  <c r="CI341" i="93"/>
  <c r="DS341" i="93"/>
  <c r="EI341" i="93"/>
  <c r="EY341" i="93"/>
  <c r="FO341" i="93"/>
  <c r="GE341" i="93"/>
  <c r="AT342" i="93"/>
  <c r="CD342" i="93"/>
  <c r="CP342" i="93"/>
  <c r="DH342" i="93"/>
  <c r="FF342" i="93"/>
  <c r="FT342" i="93"/>
  <c r="GH343" i="93"/>
  <c r="FR343" i="93"/>
  <c r="FB343" i="93"/>
  <c r="EL343" i="93"/>
  <c r="DV343" i="93"/>
  <c r="DF343" i="93"/>
  <c r="DZ343" i="93"/>
  <c r="EJ343" i="93"/>
  <c r="FF343" i="93"/>
  <c r="FP343" i="93"/>
  <c r="GI344" i="93"/>
  <c r="FS344" i="93"/>
  <c r="FC344" i="93"/>
  <c r="EM344" i="93"/>
  <c r="DW344" i="93"/>
  <c r="DG344" i="93"/>
  <c r="GM344" i="93"/>
  <c r="FW344" i="93"/>
  <c r="FG344" i="93"/>
  <c r="EQ344" i="93"/>
  <c r="EA344" i="93"/>
  <c r="DK344" i="93"/>
  <c r="GQ344" i="93"/>
  <c r="GA344" i="93"/>
  <c r="FK344" i="93"/>
  <c r="EU344" i="93"/>
  <c r="EE344" i="93"/>
  <c r="DO344" i="93"/>
  <c r="BJ344" i="93"/>
  <c r="CH344" i="93"/>
  <c r="GK344" i="93"/>
  <c r="FU344" i="93"/>
  <c r="FE344" i="93"/>
  <c r="EO344" i="93"/>
  <c r="DY344" i="93"/>
  <c r="DI344" i="93"/>
  <c r="DH344" i="93"/>
  <c r="DR344" i="93"/>
  <c r="EC344" i="93"/>
  <c r="EN344" i="93"/>
  <c r="EX344" i="93"/>
  <c r="FI344" i="93"/>
  <c r="EO346" i="93"/>
  <c r="FE346" i="93"/>
  <c r="DI346" i="93"/>
  <c r="GS346" i="93"/>
  <c r="CQ347" i="93"/>
  <c r="AT340" i="93"/>
  <c r="AX340" i="93"/>
  <c r="BB340" i="93"/>
  <c r="BJ340" i="93"/>
  <c r="BN340" i="93"/>
  <c r="BR340" i="93"/>
  <c r="BZ340" i="93"/>
  <c r="CD340" i="93"/>
  <c r="CH340" i="93"/>
  <c r="DR340" i="93"/>
  <c r="EH340" i="93"/>
  <c r="EX340" i="93"/>
  <c r="FN340" i="93"/>
  <c r="GD340" i="93"/>
  <c r="AV341" i="93"/>
  <c r="AZ341" i="93"/>
  <c r="BD341" i="93"/>
  <c r="BL341" i="93"/>
  <c r="BP341" i="93"/>
  <c r="BT341" i="93"/>
  <c r="CB341" i="93"/>
  <c r="CF341" i="93"/>
  <c r="CJ341" i="93"/>
  <c r="DT341" i="93"/>
  <c r="EJ341" i="93"/>
  <c r="EZ341" i="93"/>
  <c r="FP341" i="93"/>
  <c r="GF341" i="93"/>
  <c r="GI342" i="93"/>
  <c r="FS342" i="93"/>
  <c r="FC342" i="93"/>
  <c r="EM342" i="93"/>
  <c r="DW342" i="93"/>
  <c r="DG342" i="93"/>
  <c r="GM342" i="93"/>
  <c r="FW342" i="93"/>
  <c r="FG342" i="93"/>
  <c r="EQ342" i="93"/>
  <c r="EA342" i="93"/>
  <c r="DK342" i="93"/>
  <c r="GQ342" i="93"/>
  <c r="GA342" i="93"/>
  <c r="FK342" i="93"/>
  <c r="EU342" i="93"/>
  <c r="EE342" i="93"/>
  <c r="DO342" i="93"/>
  <c r="GP342" i="93"/>
  <c r="FZ342" i="93"/>
  <c r="FJ342" i="93"/>
  <c r="ET342" i="93"/>
  <c r="ED342" i="93"/>
  <c r="DN342" i="93"/>
  <c r="DX342" i="93"/>
  <c r="ED343" i="93"/>
  <c r="FJ343" i="93"/>
  <c r="BN344" i="93"/>
  <c r="DL344" i="93"/>
  <c r="ER344" i="93"/>
  <c r="BD346" i="93"/>
  <c r="DY346" i="93"/>
  <c r="BC347" i="93"/>
  <c r="GG343" i="93"/>
  <c r="FQ343" i="93"/>
  <c r="FA343" i="93"/>
  <c r="EK343" i="93"/>
  <c r="DU343" i="93"/>
  <c r="DE343" i="93"/>
  <c r="GK343" i="93"/>
  <c r="FU343" i="93"/>
  <c r="FE343" i="93"/>
  <c r="EO343" i="93"/>
  <c r="DY343" i="93"/>
  <c r="DI343" i="93"/>
  <c r="GO343" i="93"/>
  <c r="FY343" i="93"/>
  <c r="FI343" i="93"/>
  <c r="ES343" i="93"/>
  <c r="EC343" i="93"/>
  <c r="DM343" i="93"/>
  <c r="BL344" i="93"/>
  <c r="CF344" i="93"/>
  <c r="CZ344" i="93"/>
  <c r="DT344" i="93"/>
  <c r="EJ344" i="93"/>
  <c r="EZ344" i="93"/>
  <c r="FP344" i="93"/>
  <c r="GF344" i="93"/>
  <c r="CP346" i="93"/>
  <c r="BZ346" i="93"/>
  <c r="BJ346" i="93"/>
  <c r="CT346" i="93"/>
  <c r="CD346" i="93"/>
  <c r="BN346" i="93"/>
  <c r="CX346" i="93"/>
  <c r="CH346" i="93"/>
  <c r="BR346" i="93"/>
  <c r="EK346" i="93"/>
  <c r="GJ347" i="93"/>
  <c r="FT347" i="93"/>
  <c r="FD347" i="93"/>
  <c r="EN347" i="93"/>
  <c r="DX347" i="93"/>
  <c r="DH347" i="93"/>
  <c r="GN347" i="93"/>
  <c r="FX347" i="93"/>
  <c r="FH347" i="93"/>
  <c r="ER347" i="93"/>
  <c r="EB347" i="93"/>
  <c r="DL347" i="93"/>
  <c r="GR347" i="93"/>
  <c r="GB347" i="93"/>
  <c r="FL347" i="93"/>
  <c r="EV347" i="93"/>
  <c r="EF347" i="93"/>
  <c r="DP347" i="93"/>
  <c r="DS347" i="93"/>
  <c r="GE347" i="93"/>
  <c r="DT342" i="93"/>
  <c r="EJ342" i="93"/>
  <c r="EZ342" i="93"/>
  <c r="FP342" i="93"/>
  <c r="GF342" i="93"/>
  <c r="DR343" i="93"/>
  <c r="EH343" i="93"/>
  <c r="EX343" i="93"/>
  <c r="FN343" i="93"/>
  <c r="GD343" i="93"/>
  <c r="DE344" i="93"/>
  <c r="DU344" i="93"/>
  <c r="EK344" i="93"/>
  <c r="FA344" i="93"/>
  <c r="FQ344" i="93"/>
  <c r="GI346" i="93"/>
  <c r="FS346" i="93"/>
  <c r="FC346" i="93"/>
  <c r="EM346" i="93"/>
  <c r="DW346" i="93"/>
  <c r="DG346" i="93"/>
  <c r="GM346" i="93"/>
  <c r="FW346" i="93"/>
  <c r="FG346" i="93"/>
  <c r="EQ346" i="93"/>
  <c r="EA346" i="93"/>
  <c r="DK346" i="93"/>
  <c r="CY346" i="93"/>
  <c r="CI346" i="93"/>
  <c r="BB346" i="93"/>
  <c r="CA346" i="93"/>
  <c r="GO346" i="93"/>
  <c r="FY346" i="93"/>
  <c r="FI346" i="93"/>
  <c r="ES346" i="93"/>
  <c r="EC346" i="93"/>
  <c r="DM346" i="93"/>
  <c r="DU346" i="93"/>
  <c r="AU342" i="93"/>
  <c r="AY342" i="93"/>
  <c r="BC342" i="93"/>
  <c r="BK342" i="93"/>
  <c r="BO342" i="93"/>
  <c r="BS342" i="93"/>
  <c r="CA342" i="93"/>
  <c r="CE342" i="93"/>
  <c r="CI342" i="93"/>
  <c r="DS342" i="93"/>
  <c r="EI342" i="93"/>
  <c r="EY342" i="93"/>
  <c r="FO342" i="93"/>
  <c r="GE342" i="93"/>
  <c r="AS343" i="93"/>
  <c r="AW343" i="93"/>
  <c r="BA343" i="93"/>
  <c r="BI343" i="93"/>
  <c r="BM343" i="93"/>
  <c r="BQ343" i="93"/>
  <c r="BY343" i="93"/>
  <c r="CC343" i="93"/>
  <c r="CG343" i="93"/>
  <c r="DQ343" i="93"/>
  <c r="EG343" i="93"/>
  <c r="EW343" i="93"/>
  <c r="FM343" i="93"/>
  <c r="GC343" i="93"/>
  <c r="AU344" i="93"/>
  <c r="AY344" i="93"/>
  <c r="BC344" i="93"/>
  <c r="BK344" i="93"/>
  <c r="BO344" i="93"/>
  <c r="BS344" i="93"/>
  <c r="CA344" i="93"/>
  <c r="CE344" i="93"/>
  <c r="CI344" i="93"/>
  <c r="DS344" i="93"/>
  <c r="EI344" i="93"/>
  <c r="EY344" i="93"/>
  <c r="FO344" i="93"/>
  <c r="GE344" i="93"/>
  <c r="AS346" i="93"/>
  <c r="AW346" i="93"/>
  <c r="BA346" i="93"/>
  <c r="CC346" i="93"/>
  <c r="GG347" i="93"/>
  <c r="FQ347" i="93"/>
  <c r="FA347" i="93"/>
  <c r="EK347" i="93"/>
  <c r="DU347" i="93"/>
  <c r="DE347" i="93"/>
  <c r="GK347" i="93"/>
  <c r="FU347" i="93"/>
  <c r="FE347" i="93"/>
  <c r="EO347" i="93"/>
  <c r="DY347" i="93"/>
  <c r="DI347" i="93"/>
  <c r="GO347" i="93"/>
  <c r="FY347" i="93"/>
  <c r="FI347" i="93"/>
  <c r="ES347" i="93"/>
  <c r="EC347" i="93"/>
  <c r="DM347" i="93"/>
  <c r="DR346" i="93"/>
  <c r="EH346" i="93"/>
  <c r="EX346" i="93"/>
  <c r="FN346" i="93"/>
  <c r="GD346" i="93"/>
  <c r="AV347" i="93"/>
  <c r="AZ347" i="93"/>
  <c r="BD347" i="93"/>
  <c r="BL347" i="93"/>
  <c r="BP347" i="93"/>
  <c r="BT347" i="93"/>
  <c r="CB347" i="93"/>
  <c r="CF347" i="93"/>
  <c r="CJ347" i="93"/>
  <c r="DT347" i="93"/>
  <c r="EJ347" i="93"/>
  <c r="EZ347" i="93"/>
  <c r="FP347" i="93"/>
  <c r="GF347" i="93"/>
  <c r="DS346" i="93"/>
  <c r="EI346" i="93"/>
  <c r="EY346" i="93"/>
  <c r="FO346" i="93"/>
  <c r="GE346" i="93"/>
  <c r="AS347" i="93"/>
  <c r="AW347" i="93"/>
  <c r="BA347" i="93"/>
  <c r="BI347" i="93"/>
  <c r="BM347" i="93"/>
  <c r="BQ347" i="93"/>
  <c r="BY347" i="93"/>
  <c r="CC347" i="93"/>
  <c r="CG347" i="93"/>
  <c r="DQ347" i="93"/>
  <c r="EG347" i="93"/>
  <c r="EW347" i="93"/>
  <c r="FM347" i="93"/>
  <c r="GC347" i="93"/>
  <c r="DT346" i="93"/>
  <c r="EJ346" i="93"/>
  <c r="EZ346" i="93"/>
  <c r="FP346" i="93"/>
  <c r="GF346" i="93"/>
  <c r="AT347" i="93"/>
  <c r="AX347" i="93"/>
  <c r="BB347" i="93"/>
  <c r="BJ347" i="93"/>
  <c r="BN347" i="93"/>
  <c r="BR347" i="93"/>
  <c r="BZ347" i="93"/>
  <c r="CD347" i="93"/>
  <c r="CH347" i="93"/>
  <c r="DR347" i="93"/>
  <c r="EH347" i="93"/>
  <c r="EX347" i="93"/>
  <c r="FN347" i="93"/>
  <c r="GD347" i="93"/>
  <c r="GM330" i="93"/>
  <c r="FW330" i="93"/>
  <c r="FG330" i="93"/>
  <c r="EQ330" i="93"/>
  <c r="EA330" i="93"/>
  <c r="DK330" i="93"/>
  <c r="GJ330" i="93"/>
  <c r="FT330" i="93"/>
  <c r="FD330" i="93"/>
  <c r="EN330" i="93"/>
  <c r="DX330" i="93"/>
  <c r="DH330" i="93"/>
  <c r="GN330" i="93"/>
  <c r="FX330" i="93"/>
  <c r="FH330" i="93"/>
  <c r="ER330" i="93"/>
  <c r="EB330" i="93"/>
  <c r="DL330" i="93"/>
  <c r="GR330" i="93"/>
  <c r="GB330" i="93"/>
  <c r="FL330" i="93"/>
  <c r="EV330" i="93"/>
  <c r="EF330" i="93"/>
  <c r="DP330" i="93"/>
  <c r="AY330" i="93"/>
  <c r="BK330" i="93"/>
  <c r="BS330" i="93"/>
  <c r="CE330" i="93"/>
  <c r="CQ330" i="93"/>
  <c r="CY330" i="93"/>
  <c r="DS330" i="93"/>
  <c r="EI330" i="93"/>
  <c r="EY330" i="93"/>
  <c r="FO330" i="93"/>
  <c r="GE330" i="93"/>
  <c r="CP331" i="93"/>
  <c r="BJ331" i="93"/>
  <c r="CD331" i="93"/>
  <c r="AX331" i="93"/>
  <c r="CX331" i="93"/>
  <c r="BR331" i="93"/>
  <c r="GG331" i="93"/>
  <c r="FQ331" i="93"/>
  <c r="FA331" i="93"/>
  <c r="EK331" i="93"/>
  <c r="DU331" i="93"/>
  <c r="DE331" i="93"/>
  <c r="GT331" i="93"/>
  <c r="GD331" i="93"/>
  <c r="FN331" i="93"/>
  <c r="EX331" i="93"/>
  <c r="EH331" i="93"/>
  <c r="DR331" i="93"/>
  <c r="DI331" i="93"/>
  <c r="DY331" i="93"/>
  <c r="EO331" i="93"/>
  <c r="GQ332" i="93"/>
  <c r="GA332" i="93"/>
  <c r="FK332" i="93"/>
  <c r="EU332" i="93"/>
  <c r="EE332" i="93"/>
  <c r="DO332" i="93"/>
  <c r="EI332" i="93"/>
  <c r="FO332" i="93"/>
  <c r="GU332" i="93"/>
  <c r="GI333" i="93"/>
  <c r="FS333" i="93"/>
  <c r="FC333" i="93"/>
  <c r="EM333" i="93"/>
  <c r="DW333" i="93"/>
  <c r="DG333" i="93"/>
  <c r="FW333" i="93"/>
  <c r="FG333" i="93"/>
  <c r="EQ333" i="93"/>
  <c r="EA333" i="93"/>
  <c r="DK333" i="93"/>
  <c r="GM333" i="93"/>
  <c r="GQ333" i="93"/>
  <c r="FK333" i="93"/>
  <c r="EU333" i="93"/>
  <c r="EE333" i="93"/>
  <c r="DO333" i="93"/>
  <c r="GA333" i="93"/>
  <c r="GO333" i="93"/>
  <c r="FY333" i="93"/>
  <c r="FI333" i="93"/>
  <c r="ES333" i="93"/>
  <c r="EC333" i="93"/>
  <c r="DM333" i="93"/>
  <c r="GK331" i="93"/>
  <c r="FU331" i="93"/>
  <c r="GI332" i="93"/>
  <c r="FS332" i="93"/>
  <c r="FC332" i="93"/>
  <c r="EM332" i="93"/>
  <c r="DW332" i="93"/>
  <c r="DG332" i="93"/>
  <c r="GS336" i="93"/>
  <c r="FM336" i="93"/>
  <c r="EG336" i="93"/>
  <c r="EW336" i="93"/>
  <c r="GC336" i="93"/>
  <c r="DQ336" i="93"/>
  <c r="GG330" i="93"/>
  <c r="FQ330" i="93"/>
  <c r="FA330" i="93"/>
  <c r="EK330" i="93"/>
  <c r="DU330" i="93"/>
  <c r="DE330" i="93"/>
  <c r="GK330" i="93"/>
  <c r="FU330" i="93"/>
  <c r="FE330" i="93"/>
  <c r="EO330" i="93"/>
  <c r="DY330" i="93"/>
  <c r="DI330" i="93"/>
  <c r="GO330" i="93"/>
  <c r="FY330" i="93"/>
  <c r="FI330" i="93"/>
  <c r="ES330" i="93"/>
  <c r="EC330" i="93"/>
  <c r="DM330" i="93"/>
  <c r="DF330" i="93"/>
  <c r="DN330" i="93"/>
  <c r="DV330" i="93"/>
  <c r="ED330" i="93"/>
  <c r="EL330" i="93"/>
  <c r="ET330" i="93"/>
  <c r="FB330" i="93"/>
  <c r="FJ330" i="93"/>
  <c r="FR330" i="93"/>
  <c r="FZ330" i="93"/>
  <c r="GI331" i="93"/>
  <c r="FS331" i="93"/>
  <c r="FC331" i="93"/>
  <c r="EM331" i="93"/>
  <c r="DW331" i="93"/>
  <c r="DG331" i="93"/>
  <c r="GM331" i="93"/>
  <c r="FW331" i="93"/>
  <c r="FG331" i="93"/>
  <c r="EQ331" i="93"/>
  <c r="EA331" i="93"/>
  <c r="DK331" i="93"/>
  <c r="GQ331" i="93"/>
  <c r="GA331" i="93"/>
  <c r="FK331" i="93"/>
  <c r="EU331" i="93"/>
  <c r="EE331" i="93"/>
  <c r="DO331" i="93"/>
  <c r="BB331" i="93"/>
  <c r="BZ331" i="93"/>
  <c r="CT331" i="93"/>
  <c r="CA332" i="93"/>
  <c r="AU332" i="93"/>
  <c r="CU332" i="93"/>
  <c r="BO332" i="93"/>
  <c r="CI332" i="93"/>
  <c r="BC332" i="93"/>
  <c r="BS332" i="93"/>
  <c r="AU337" i="93"/>
  <c r="BK337" i="93"/>
  <c r="CQ337" i="93"/>
  <c r="CA337" i="93"/>
  <c r="BO337" i="93"/>
  <c r="CE337" i="93"/>
  <c r="CU337" i="93"/>
  <c r="AY337" i="93"/>
  <c r="CI337" i="93"/>
  <c r="CY337" i="93"/>
  <c r="BC337" i="93"/>
  <c r="BS337" i="93"/>
  <c r="GL333" i="93"/>
  <c r="FV333" i="93"/>
  <c r="FF333" i="93"/>
  <c r="EP333" i="93"/>
  <c r="DZ333" i="93"/>
  <c r="DJ333" i="93"/>
  <c r="AU330" i="93"/>
  <c r="BC330" i="93"/>
  <c r="BO330" i="93"/>
  <c r="GO331" i="93"/>
  <c r="FY331" i="93"/>
  <c r="FI331" i="93"/>
  <c r="ES331" i="93"/>
  <c r="EC331" i="93"/>
  <c r="DM331" i="93"/>
  <c r="GN332" i="93"/>
  <c r="FX332" i="93"/>
  <c r="FH332" i="93"/>
  <c r="ER332" i="93"/>
  <c r="EB332" i="93"/>
  <c r="DL332" i="93"/>
  <c r="CE332" i="93"/>
  <c r="DS332" i="93"/>
  <c r="EY332" i="93"/>
  <c r="GG333" i="93"/>
  <c r="FQ333" i="93"/>
  <c r="FA333" i="93"/>
  <c r="EK333" i="93"/>
  <c r="DU333" i="93"/>
  <c r="DE333" i="93"/>
  <c r="DI333" i="93"/>
  <c r="FU333" i="93"/>
  <c r="GH334" i="93"/>
  <c r="FR334" i="93"/>
  <c r="FB334" i="93"/>
  <c r="EL334" i="93"/>
  <c r="DV334" i="93"/>
  <c r="DF334" i="93"/>
  <c r="GL334" i="93"/>
  <c r="FV334" i="93"/>
  <c r="FF334" i="93"/>
  <c r="EP334" i="93"/>
  <c r="DZ334" i="93"/>
  <c r="DJ334" i="93"/>
  <c r="GP334" i="93"/>
  <c r="FZ334" i="93"/>
  <c r="FJ334" i="93"/>
  <c r="ET334" i="93"/>
  <c r="ED334" i="93"/>
  <c r="DN334" i="93"/>
  <c r="AZ332" i="93"/>
  <c r="BL332" i="93"/>
  <c r="BT332" i="93"/>
  <c r="CF332" i="93"/>
  <c r="CR332" i="93"/>
  <c r="CZ332" i="93"/>
  <c r="DT332" i="93"/>
  <c r="EJ332" i="93"/>
  <c r="EZ332" i="93"/>
  <c r="FP332" i="93"/>
  <c r="GF332" i="93"/>
  <c r="GJ333" i="93"/>
  <c r="FT333" i="93"/>
  <c r="FD333" i="93"/>
  <c r="EN333" i="93"/>
  <c r="DX333" i="93"/>
  <c r="DH333" i="93"/>
  <c r="GN333" i="93"/>
  <c r="FX333" i="93"/>
  <c r="FH333" i="93"/>
  <c r="ER333" i="93"/>
  <c r="EB333" i="93"/>
  <c r="DL333" i="93"/>
  <c r="GR333" i="93"/>
  <c r="FL333" i="93"/>
  <c r="EV333" i="93"/>
  <c r="EF333" i="93"/>
  <c r="DP333" i="93"/>
  <c r="GB333" i="93"/>
  <c r="GK334" i="93"/>
  <c r="FU334" i="93"/>
  <c r="FE334" i="93"/>
  <c r="EO334" i="93"/>
  <c r="DY334" i="93"/>
  <c r="DI334" i="93"/>
  <c r="GG336" i="93"/>
  <c r="FA336" i="93"/>
  <c r="DU336" i="93"/>
  <c r="GO336" i="93"/>
  <c r="FY336" i="93"/>
  <c r="FI336" i="93"/>
  <c r="ES336" i="93"/>
  <c r="EC336" i="93"/>
  <c r="DM336" i="93"/>
  <c r="AV330" i="93"/>
  <c r="AZ330" i="93"/>
  <c r="BD330" i="93"/>
  <c r="BL330" i="93"/>
  <c r="BP330" i="93"/>
  <c r="BT330" i="93"/>
  <c r="CB330" i="93"/>
  <c r="CF330" i="93"/>
  <c r="CJ330" i="93"/>
  <c r="DT330" i="93"/>
  <c r="EJ330" i="93"/>
  <c r="EZ330" i="93"/>
  <c r="FP330" i="93"/>
  <c r="GF330" i="93"/>
  <c r="GJ331" i="93"/>
  <c r="FT331" i="93"/>
  <c r="FD331" i="93"/>
  <c r="EN331" i="93"/>
  <c r="DX331" i="93"/>
  <c r="DH331" i="93"/>
  <c r="GN331" i="93"/>
  <c r="FX331" i="93"/>
  <c r="FH331" i="93"/>
  <c r="ER331" i="93"/>
  <c r="EB331" i="93"/>
  <c r="DL331" i="93"/>
  <c r="GR331" i="93"/>
  <c r="GB331" i="93"/>
  <c r="FL331" i="93"/>
  <c r="EV331" i="93"/>
  <c r="EF331" i="93"/>
  <c r="DP331" i="93"/>
  <c r="GG332" i="93"/>
  <c r="FQ332" i="93"/>
  <c r="FA332" i="93"/>
  <c r="EK332" i="93"/>
  <c r="DU332" i="93"/>
  <c r="DE332" i="93"/>
  <c r="GK332" i="93"/>
  <c r="FU332" i="93"/>
  <c r="FE332" i="93"/>
  <c r="EO332" i="93"/>
  <c r="DY332" i="93"/>
  <c r="DI332" i="93"/>
  <c r="GO332" i="93"/>
  <c r="FY332" i="93"/>
  <c r="FI332" i="93"/>
  <c r="ES332" i="93"/>
  <c r="EC332" i="93"/>
  <c r="DM332" i="93"/>
  <c r="AS333" i="93"/>
  <c r="BA333" i="93"/>
  <c r="BM333" i="93"/>
  <c r="GS333" i="93"/>
  <c r="GC333" i="93"/>
  <c r="FZ333" i="93"/>
  <c r="GN334" i="93"/>
  <c r="FX334" i="93"/>
  <c r="FH334" i="93"/>
  <c r="ER334" i="93"/>
  <c r="EB334" i="93"/>
  <c r="DL334" i="93"/>
  <c r="DP334" i="93"/>
  <c r="EF334" i="93"/>
  <c r="EV334" i="93"/>
  <c r="FL334" i="93"/>
  <c r="GB334" i="93"/>
  <c r="GI336" i="93"/>
  <c r="FS336" i="93"/>
  <c r="FC336" i="93"/>
  <c r="EM336" i="93"/>
  <c r="DW336" i="93"/>
  <c r="DG336" i="93"/>
  <c r="EK336" i="93"/>
  <c r="AS330" i="93"/>
  <c r="AW330" i="93"/>
  <c r="BA330" i="93"/>
  <c r="BI330" i="93"/>
  <c r="BM330" i="93"/>
  <c r="BQ330" i="93"/>
  <c r="BY330" i="93"/>
  <c r="CC330" i="93"/>
  <c r="CG330" i="93"/>
  <c r="DQ330" i="93"/>
  <c r="EG330" i="93"/>
  <c r="EW330" i="93"/>
  <c r="FM330" i="93"/>
  <c r="GC330" i="93"/>
  <c r="AS331" i="93"/>
  <c r="BA331" i="93"/>
  <c r="BM331" i="93"/>
  <c r="GH332" i="93"/>
  <c r="FR332" i="93"/>
  <c r="FB332" i="93"/>
  <c r="EL332" i="93"/>
  <c r="DV332" i="93"/>
  <c r="DF332" i="93"/>
  <c r="GL332" i="93"/>
  <c r="FV332" i="93"/>
  <c r="FF332" i="93"/>
  <c r="EP332" i="93"/>
  <c r="DZ332" i="93"/>
  <c r="DJ332" i="93"/>
  <c r="GP332" i="93"/>
  <c r="FZ332" i="93"/>
  <c r="FJ332" i="93"/>
  <c r="ET332" i="93"/>
  <c r="ED332" i="93"/>
  <c r="DN332" i="93"/>
  <c r="AV332" i="93"/>
  <c r="BD332" i="93"/>
  <c r="BP332" i="93"/>
  <c r="AT333" i="93"/>
  <c r="BB333" i="93"/>
  <c r="BN333" i="93"/>
  <c r="DF333" i="93"/>
  <c r="DN333" i="93"/>
  <c r="DV333" i="93"/>
  <c r="ED333" i="93"/>
  <c r="EL333" i="93"/>
  <c r="ET333" i="93"/>
  <c r="FB333" i="93"/>
  <c r="FJ333" i="93"/>
  <c r="FR333" i="93"/>
  <c r="CO334" i="93"/>
  <c r="BI334" i="93"/>
  <c r="CC334" i="93"/>
  <c r="AW334" i="93"/>
  <c r="CW334" i="93"/>
  <c r="BQ334" i="93"/>
  <c r="AS334" i="93"/>
  <c r="BM334" i="93"/>
  <c r="CG334" i="93"/>
  <c r="GS334" i="93"/>
  <c r="GC334" i="93"/>
  <c r="FM334" i="93"/>
  <c r="EW334" i="93"/>
  <c r="EG334" i="93"/>
  <c r="DQ334" i="93"/>
  <c r="AU331" i="93"/>
  <c r="AY331" i="93"/>
  <c r="BC331" i="93"/>
  <c r="BK331" i="93"/>
  <c r="BO331" i="93"/>
  <c r="BS331" i="93"/>
  <c r="CA331" i="93"/>
  <c r="CE331" i="93"/>
  <c r="CI331" i="93"/>
  <c r="DS331" i="93"/>
  <c r="EI331" i="93"/>
  <c r="EY331" i="93"/>
  <c r="FO331" i="93"/>
  <c r="GE331" i="93"/>
  <c r="AS332" i="93"/>
  <c r="AW332" i="93"/>
  <c r="BA332" i="93"/>
  <c r="BI332" i="93"/>
  <c r="BM332" i="93"/>
  <c r="BQ332" i="93"/>
  <c r="BY332" i="93"/>
  <c r="CC332" i="93"/>
  <c r="CG332" i="93"/>
  <c r="DQ332" i="93"/>
  <c r="EG332" i="93"/>
  <c r="EW332" i="93"/>
  <c r="FM332" i="93"/>
  <c r="GC332" i="93"/>
  <c r="AU333" i="93"/>
  <c r="AY333" i="93"/>
  <c r="BC333" i="93"/>
  <c r="BK333" i="93"/>
  <c r="BO333" i="93"/>
  <c r="BS333" i="93"/>
  <c r="CA333" i="93"/>
  <c r="CE333" i="93"/>
  <c r="CI333" i="93"/>
  <c r="DS333" i="93"/>
  <c r="EI333" i="93"/>
  <c r="EY333" i="93"/>
  <c r="GI334" i="93"/>
  <c r="FS334" i="93"/>
  <c r="FC334" i="93"/>
  <c r="EM334" i="93"/>
  <c r="DW334" i="93"/>
  <c r="DG334" i="93"/>
  <c r="GM334" i="93"/>
  <c r="FW334" i="93"/>
  <c r="FG334" i="93"/>
  <c r="EQ334" i="93"/>
  <c r="EA334" i="93"/>
  <c r="DK334" i="93"/>
  <c r="GQ334" i="93"/>
  <c r="GA334" i="93"/>
  <c r="FK334" i="93"/>
  <c r="EU334" i="93"/>
  <c r="EE334" i="93"/>
  <c r="DO334" i="93"/>
  <c r="CP336" i="93"/>
  <c r="BZ336" i="93"/>
  <c r="BJ336" i="93"/>
  <c r="CT336" i="93"/>
  <c r="CD336" i="93"/>
  <c r="BN336" i="93"/>
  <c r="CX336" i="93"/>
  <c r="CH336" i="93"/>
  <c r="BR336" i="93"/>
  <c r="GK336" i="93"/>
  <c r="FU336" i="93"/>
  <c r="FE336" i="93"/>
  <c r="EO336" i="93"/>
  <c r="DY336" i="93"/>
  <c r="DI336" i="93"/>
  <c r="GU337" i="93"/>
  <c r="GE337" i="93"/>
  <c r="FO337" i="93"/>
  <c r="EY337" i="93"/>
  <c r="EI337" i="93"/>
  <c r="DS337" i="93"/>
  <c r="AV331" i="93"/>
  <c r="AZ331" i="93"/>
  <c r="BD331" i="93"/>
  <c r="BL331" i="93"/>
  <c r="BP331" i="93"/>
  <c r="BT331" i="93"/>
  <c r="CB331" i="93"/>
  <c r="CF331" i="93"/>
  <c r="CJ331" i="93"/>
  <c r="DT331" i="93"/>
  <c r="EJ331" i="93"/>
  <c r="EZ331" i="93"/>
  <c r="FP331" i="93"/>
  <c r="GF331" i="93"/>
  <c r="AT332" i="93"/>
  <c r="AX332" i="93"/>
  <c r="BB332" i="93"/>
  <c r="BJ332" i="93"/>
  <c r="BN332" i="93"/>
  <c r="BR332" i="93"/>
  <c r="BZ332" i="93"/>
  <c r="CD332" i="93"/>
  <c r="CH332" i="93"/>
  <c r="DR332" i="93"/>
  <c r="EH332" i="93"/>
  <c r="EX332" i="93"/>
  <c r="FN332" i="93"/>
  <c r="GD332" i="93"/>
  <c r="AV333" i="93"/>
  <c r="AZ333" i="93"/>
  <c r="BD333" i="93"/>
  <c r="BL333" i="93"/>
  <c r="BP333" i="93"/>
  <c r="BT333" i="93"/>
  <c r="CB333" i="93"/>
  <c r="CF333" i="93"/>
  <c r="CJ333" i="93"/>
  <c r="DT333" i="93"/>
  <c r="EJ333" i="93"/>
  <c r="EZ333" i="93"/>
  <c r="FP333" i="93"/>
  <c r="AZ334" i="93"/>
  <c r="BL334" i="93"/>
  <c r="BT334" i="93"/>
  <c r="DT334" i="93"/>
  <c r="EJ334" i="93"/>
  <c r="EZ334" i="93"/>
  <c r="FP334" i="93"/>
  <c r="GF334" i="93"/>
  <c r="CU336" i="93"/>
  <c r="BO336" i="93"/>
  <c r="AX336" i="93"/>
  <c r="BK336" i="93"/>
  <c r="CE336" i="93"/>
  <c r="CY336" i="93"/>
  <c r="GH337" i="93"/>
  <c r="FR337" i="93"/>
  <c r="FB337" i="93"/>
  <c r="EL337" i="93"/>
  <c r="DV337" i="93"/>
  <c r="DF337" i="93"/>
  <c r="GL337" i="93"/>
  <c r="FV337" i="93"/>
  <c r="FF337" i="93"/>
  <c r="EP337" i="93"/>
  <c r="DZ337" i="93"/>
  <c r="DJ337" i="93"/>
  <c r="GP337" i="93"/>
  <c r="FZ337" i="93"/>
  <c r="FJ337" i="93"/>
  <c r="ET337" i="93"/>
  <c r="ED337" i="93"/>
  <c r="DN337" i="93"/>
  <c r="AT334" i="93"/>
  <c r="AX334" i="93"/>
  <c r="BB334" i="93"/>
  <c r="BJ334" i="93"/>
  <c r="BN334" i="93"/>
  <c r="BR334" i="93"/>
  <c r="BZ334" i="93"/>
  <c r="CD334" i="93"/>
  <c r="CH334" i="93"/>
  <c r="DR334" i="93"/>
  <c r="EH334" i="93"/>
  <c r="EX334" i="93"/>
  <c r="FN334" i="93"/>
  <c r="GD334" i="93"/>
  <c r="CR336" i="93"/>
  <c r="CB336" i="93"/>
  <c r="BL336" i="93"/>
  <c r="CV336" i="93"/>
  <c r="CF336" i="93"/>
  <c r="BP336" i="93"/>
  <c r="CZ336" i="93"/>
  <c r="CJ336" i="93"/>
  <c r="BT336" i="93"/>
  <c r="AV336" i="93"/>
  <c r="AZ336" i="93"/>
  <c r="BD336" i="93"/>
  <c r="GJ337" i="93"/>
  <c r="FT337" i="93"/>
  <c r="FD337" i="93"/>
  <c r="EN337" i="93"/>
  <c r="DX337" i="93"/>
  <c r="DH337" i="93"/>
  <c r="GN337" i="93"/>
  <c r="FX337" i="93"/>
  <c r="FH337" i="93"/>
  <c r="ER337" i="93"/>
  <c r="EB337" i="93"/>
  <c r="DL337" i="93"/>
  <c r="GR337" i="93"/>
  <c r="GB337" i="93"/>
  <c r="FL337" i="93"/>
  <c r="EV337" i="93"/>
  <c r="EF337" i="93"/>
  <c r="DP337" i="93"/>
  <c r="AU334" i="93"/>
  <c r="AY334" i="93"/>
  <c r="BC334" i="93"/>
  <c r="BK334" i="93"/>
  <c r="BO334" i="93"/>
  <c r="BS334" i="93"/>
  <c r="CA334" i="93"/>
  <c r="CE334" i="93"/>
  <c r="CI334" i="93"/>
  <c r="DS334" i="93"/>
  <c r="EI334" i="93"/>
  <c r="EY334" i="93"/>
  <c r="FO334" i="93"/>
  <c r="GE334" i="93"/>
  <c r="AS336" i="93"/>
  <c r="AW336" i="93"/>
  <c r="BA336" i="93"/>
  <c r="BI336" i="93"/>
  <c r="BQ336" i="93"/>
  <c r="GG337" i="93"/>
  <c r="FQ337" i="93"/>
  <c r="FA337" i="93"/>
  <c r="EK337" i="93"/>
  <c r="DU337" i="93"/>
  <c r="DE337" i="93"/>
  <c r="GK337" i="93"/>
  <c r="FU337" i="93"/>
  <c r="FE337" i="93"/>
  <c r="EO337" i="93"/>
  <c r="DY337" i="93"/>
  <c r="DI337" i="93"/>
  <c r="GO337" i="93"/>
  <c r="FY337" i="93"/>
  <c r="FI337" i="93"/>
  <c r="ES337" i="93"/>
  <c r="EC337" i="93"/>
  <c r="DM337" i="93"/>
  <c r="DR336" i="93"/>
  <c r="EH336" i="93"/>
  <c r="EX336" i="93"/>
  <c r="FN336" i="93"/>
  <c r="GD336" i="93"/>
  <c r="AV337" i="93"/>
  <c r="AZ337" i="93"/>
  <c r="BD337" i="93"/>
  <c r="BL337" i="93"/>
  <c r="BP337" i="93"/>
  <c r="BT337" i="93"/>
  <c r="CB337" i="93"/>
  <c r="CF337" i="93"/>
  <c r="CJ337" i="93"/>
  <c r="DT337" i="93"/>
  <c r="EJ337" i="93"/>
  <c r="EZ337" i="93"/>
  <c r="FP337" i="93"/>
  <c r="GF337" i="93"/>
  <c r="DS336" i="93"/>
  <c r="EI336" i="93"/>
  <c r="EY336" i="93"/>
  <c r="FO336" i="93"/>
  <c r="GE336" i="93"/>
  <c r="AS337" i="93"/>
  <c r="AW337" i="93"/>
  <c r="BA337" i="93"/>
  <c r="BI337" i="93"/>
  <c r="BM337" i="93"/>
  <c r="BQ337" i="93"/>
  <c r="BY337" i="93"/>
  <c r="CC337" i="93"/>
  <c r="CG337" i="93"/>
  <c r="DQ337" i="93"/>
  <c r="EG337" i="93"/>
  <c r="EW337" i="93"/>
  <c r="FM337" i="93"/>
  <c r="GC337" i="93"/>
  <c r="DT336" i="93"/>
  <c r="EJ336" i="93"/>
  <c r="EZ336" i="93"/>
  <c r="FP336" i="93"/>
  <c r="GF336" i="93"/>
  <c r="AT337" i="93"/>
  <c r="AX337" i="93"/>
  <c r="BB337" i="93"/>
  <c r="BJ337" i="93"/>
  <c r="BN337" i="93"/>
  <c r="BR337" i="93"/>
  <c r="BZ337" i="93"/>
  <c r="CD337" i="93"/>
  <c r="CH337" i="93"/>
  <c r="DR337" i="93"/>
  <c r="EH337" i="93"/>
  <c r="EX337" i="93"/>
  <c r="FN337" i="93"/>
  <c r="GD337" i="93"/>
  <c r="GI316" i="93"/>
  <c r="FS316" i="93"/>
  <c r="FC316" i="93"/>
  <c r="EM316" i="93"/>
  <c r="DW316" i="93"/>
  <c r="DG316" i="93"/>
  <c r="GQ316" i="93"/>
  <c r="GA316" i="93"/>
  <c r="FK316" i="93"/>
  <c r="EU316" i="93"/>
  <c r="EE316" i="93"/>
  <c r="DO316" i="93"/>
  <c r="GR316" i="93"/>
  <c r="GB316" i="93"/>
  <c r="FL316" i="93"/>
  <c r="EV316" i="93"/>
  <c r="EF316" i="93"/>
  <c r="DP316" i="93"/>
  <c r="GG317" i="93"/>
  <c r="FQ317" i="93"/>
  <c r="FA317" i="93"/>
  <c r="EK317" i="93"/>
  <c r="DU317" i="93"/>
  <c r="DE317" i="93"/>
  <c r="GO317" i="93"/>
  <c r="FI317" i="93"/>
  <c r="EC317" i="93"/>
  <c r="FY317" i="93"/>
  <c r="ES317" i="93"/>
  <c r="DM317" i="93"/>
  <c r="GL317" i="93"/>
  <c r="FV317" i="93"/>
  <c r="FF317" i="93"/>
  <c r="EP317" i="93"/>
  <c r="DZ317" i="93"/>
  <c r="DJ317" i="93"/>
  <c r="AZ316" i="93"/>
  <c r="BT316" i="93"/>
  <c r="CR316" i="93"/>
  <c r="EJ316" i="93"/>
  <c r="GG316" i="93"/>
  <c r="FQ316" i="93"/>
  <c r="FA316" i="93"/>
  <c r="EK316" i="93"/>
  <c r="DU316" i="93"/>
  <c r="DE316" i="93"/>
  <c r="GK316" i="93"/>
  <c r="FU316" i="93"/>
  <c r="FE316" i="93"/>
  <c r="EO316" i="93"/>
  <c r="DY316" i="93"/>
  <c r="DI316" i="93"/>
  <c r="GO316" i="93"/>
  <c r="FY316" i="93"/>
  <c r="FI316" i="93"/>
  <c r="ES316" i="93"/>
  <c r="EC316" i="93"/>
  <c r="DM316" i="93"/>
  <c r="AS317" i="93"/>
  <c r="BA317" i="93"/>
  <c r="BM317" i="93"/>
  <c r="BY317" i="93"/>
  <c r="CG317" i="93"/>
  <c r="CS317" i="93"/>
  <c r="DX317" i="93"/>
  <c r="EI317" i="93"/>
  <c r="FD317" i="93"/>
  <c r="FO317" i="93"/>
  <c r="GJ317" i="93"/>
  <c r="GU317" i="93"/>
  <c r="GI318" i="93"/>
  <c r="FS318" i="93"/>
  <c r="FC318" i="93"/>
  <c r="EM318" i="93"/>
  <c r="DW318" i="93"/>
  <c r="DG318" i="93"/>
  <c r="GT318" i="93"/>
  <c r="GD318" i="93"/>
  <c r="FN318" i="93"/>
  <c r="EX318" i="93"/>
  <c r="EH318" i="93"/>
  <c r="DR318" i="93"/>
  <c r="DF318" i="93"/>
  <c r="DQ318" i="93"/>
  <c r="EA318" i="93"/>
  <c r="GQ318" i="93"/>
  <c r="DP319" i="93"/>
  <c r="EV319" i="93"/>
  <c r="GB319" i="93"/>
  <c r="FP316" i="93"/>
  <c r="GQ317" i="93"/>
  <c r="GA317" i="93"/>
  <c r="FK317" i="93"/>
  <c r="EU317" i="93"/>
  <c r="EE317" i="93"/>
  <c r="DO317" i="93"/>
  <c r="FX317" i="93"/>
  <c r="FR318" i="93"/>
  <c r="GH318" i="93"/>
  <c r="GH316" i="93"/>
  <c r="FR316" i="93"/>
  <c r="FB316" i="93"/>
  <c r="EL316" i="93"/>
  <c r="DV316" i="93"/>
  <c r="DF316" i="93"/>
  <c r="GL316" i="93"/>
  <c r="FV316" i="93"/>
  <c r="FF316" i="93"/>
  <c r="EP316" i="93"/>
  <c r="DZ316" i="93"/>
  <c r="DJ316" i="93"/>
  <c r="GP316" i="93"/>
  <c r="FZ316" i="93"/>
  <c r="FJ316" i="93"/>
  <c r="ET316" i="93"/>
  <c r="ED316" i="93"/>
  <c r="DN316" i="93"/>
  <c r="AV316" i="93"/>
  <c r="BD316" i="93"/>
  <c r="BP316" i="93"/>
  <c r="CB316" i="93"/>
  <c r="CJ316" i="93"/>
  <c r="CV316" i="93"/>
  <c r="GP317" i="93"/>
  <c r="FZ317" i="93"/>
  <c r="FJ317" i="93"/>
  <c r="ET317" i="93"/>
  <c r="ED317" i="93"/>
  <c r="DN317" i="93"/>
  <c r="AT317" i="93"/>
  <c r="BB317" i="93"/>
  <c r="BN317" i="93"/>
  <c r="CH317" i="93"/>
  <c r="EB317" i="93"/>
  <c r="FH317" i="93"/>
  <c r="GN317" i="93"/>
  <c r="CO318" i="93"/>
  <c r="BY318" i="93"/>
  <c r="AW318" i="93"/>
  <c r="CS318" i="93"/>
  <c r="BQ318" i="93"/>
  <c r="BA318" i="93"/>
  <c r="AS318" i="93"/>
  <c r="CG318" i="93"/>
  <c r="GM318" i="93"/>
  <c r="FW318" i="93"/>
  <c r="EE318" i="93"/>
  <c r="FK318" i="93"/>
  <c r="GA318" i="93"/>
  <c r="CP320" i="93"/>
  <c r="BZ320" i="93"/>
  <c r="BJ320" i="93"/>
  <c r="CT320" i="93"/>
  <c r="CD320" i="93"/>
  <c r="AX320" i="93"/>
  <c r="CX320" i="93"/>
  <c r="CH320" i="93"/>
  <c r="BR320" i="93"/>
  <c r="GI323" i="93"/>
  <c r="FS323" i="93"/>
  <c r="FC323" i="93"/>
  <c r="EM323" i="93"/>
  <c r="DW323" i="93"/>
  <c r="DG323" i="93"/>
  <c r="DT316" i="93"/>
  <c r="EZ316" i="93"/>
  <c r="GF316" i="93"/>
  <c r="GH317" i="93"/>
  <c r="FR317" i="93"/>
  <c r="FB317" i="93"/>
  <c r="EL317" i="93"/>
  <c r="DV317" i="93"/>
  <c r="DF317" i="93"/>
  <c r="DL317" i="93"/>
  <c r="GS318" i="93"/>
  <c r="GC318" i="93"/>
  <c r="DO318" i="93"/>
  <c r="GM319" i="93"/>
  <c r="FW319" i="93"/>
  <c r="DK319" i="93"/>
  <c r="EQ319" i="93"/>
  <c r="FG319" i="93"/>
  <c r="EA319" i="93"/>
  <c r="AY316" i="93"/>
  <c r="BK316" i="93"/>
  <c r="BS316" i="93"/>
  <c r="DK316" i="93"/>
  <c r="DS316" i="93"/>
  <c r="EA316" i="93"/>
  <c r="EI316" i="93"/>
  <c r="EQ316" i="93"/>
  <c r="EY316" i="93"/>
  <c r="FG316" i="93"/>
  <c r="FO316" i="93"/>
  <c r="FW316" i="93"/>
  <c r="GE316" i="93"/>
  <c r="GM317" i="93"/>
  <c r="FW317" i="93"/>
  <c r="FG317" i="93"/>
  <c r="EQ317" i="93"/>
  <c r="EA317" i="93"/>
  <c r="DK317" i="93"/>
  <c r="AW317" i="93"/>
  <c r="BI317" i="93"/>
  <c r="BQ317" i="93"/>
  <c r="DH317" i="93"/>
  <c r="DS317" i="93"/>
  <c r="EN317" i="93"/>
  <c r="EY317" i="93"/>
  <c r="BZ318" i="93"/>
  <c r="BJ318" i="93"/>
  <c r="CT318" i="93"/>
  <c r="CD318" i="93"/>
  <c r="BB318" i="93"/>
  <c r="CX318" i="93"/>
  <c r="AT318" i="93"/>
  <c r="BI318" i="93"/>
  <c r="CH318" i="93"/>
  <c r="CW318" i="93"/>
  <c r="DK318" i="93"/>
  <c r="DV318" i="93"/>
  <c r="EG318" i="93"/>
  <c r="EQ318" i="93"/>
  <c r="FB318" i="93"/>
  <c r="FM318" i="93"/>
  <c r="GH319" i="93"/>
  <c r="FR319" i="93"/>
  <c r="FB319" i="93"/>
  <c r="EL319" i="93"/>
  <c r="DV319" i="93"/>
  <c r="DF319" i="93"/>
  <c r="GL319" i="93"/>
  <c r="FV319" i="93"/>
  <c r="FF319" i="93"/>
  <c r="EP319" i="93"/>
  <c r="DZ319" i="93"/>
  <c r="DJ319" i="93"/>
  <c r="GP319" i="93"/>
  <c r="FZ319" i="93"/>
  <c r="FJ319" i="93"/>
  <c r="ET319" i="93"/>
  <c r="ED319" i="93"/>
  <c r="DN319" i="93"/>
  <c r="GN319" i="93"/>
  <c r="FX319" i="93"/>
  <c r="FH319" i="93"/>
  <c r="ER319" i="93"/>
  <c r="EB319" i="93"/>
  <c r="DL319" i="93"/>
  <c r="EF319" i="93"/>
  <c r="FL319" i="93"/>
  <c r="BB320" i="93"/>
  <c r="GM320" i="93"/>
  <c r="FW320" i="93"/>
  <c r="FG320" i="93"/>
  <c r="EQ320" i="93"/>
  <c r="EA320" i="93"/>
  <c r="DK320" i="93"/>
  <c r="BS319" i="93"/>
  <c r="CQ319" i="93"/>
  <c r="EJ320" i="93"/>
  <c r="GF320" i="93"/>
  <c r="GO322" i="93"/>
  <c r="FY322" i="93"/>
  <c r="FI322" i="93"/>
  <c r="ES322" i="93"/>
  <c r="EC322" i="93"/>
  <c r="DM322" i="93"/>
  <c r="GJ323" i="93"/>
  <c r="FT323" i="93"/>
  <c r="FD323" i="93"/>
  <c r="EN323" i="93"/>
  <c r="DX323" i="93"/>
  <c r="DH323" i="93"/>
  <c r="AY319" i="93"/>
  <c r="BK319" i="93"/>
  <c r="CE319" i="93"/>
  <c r="CY319" i="93"/>
  <c r="DS319" i="93"/>
  <c r="FO319" i="93"/>
  <c r="GE319" i="93"/>
  <c r="GU319" i="93"/>
  <c r="AS316" i="93"/>
  <c r="AW316" i="93"/>
  <c r="BA316" i="93"/>
  <c r="BI316" i="93"/>
  <c r="BM316" i="93"/>
  <c r="BQ316" i="93"/>
  <c r="BY316" i="93"/>
  <c r="CC316" i="93"/>
  <c r="CG316" i="93"/>
  <c r="DQ316" i="93"/>
  <c r="EG316" i="93"/>
  <c r="EW316" i="93"/>
  <c r="FM316" i="93"/>
  <c r="GC316" i="93"/>
  <c r="AU317" i="93"/>
  <c r="AY317" i="93"/>
  <c r="BC317" i="93"/>
  <c r="BK317" i="93"/>
  <c r="BO317" i="93"/>
  <c r="BS317" i="93"/>
  <c r="CA317" i="93"/>
  <c r="CE317" i="93"/>
  <c r="DT317" i="93"/>
  <c r="EJ317" i="93"/>
  <c r="EZ317" i="93"/>
  <c r="FP317" i="93"/>
  <c r="GF317" i="93"/>
  <c r="AU318" i="93"/>
  <c r="BO318" i="93"/>
  <c r="CI318" i="93"/>
  <c r="AZ319" i="93"/>
  <c r="BL319" i="93"/>
  <c r="BT319" i="93"/>
  <c r="DT319" i="93"/>
  <c r="EJ319" i="93"/>
  <c r="EZ319" i="93"/>
  <c r="FP319" i="93"/>
  <c r="GF319" i="93"/>
  <c r="DG320" i="93"/>
  <c r="DW320" i="93"/>
  <c r="EM320" i="93"/>
  <c r="FC320" i="93"/>
  <c r="FS320" i="93"/>
  <c r="BY322" i="93"/>
  <c r="BI322" i="93"/>
  <c r="CO322" i="93"/>
  <c r="CS322" i="93"/>
  <c r="BM322" i="93"/>
  <c r="AW322" i="93"/>
  <c r="CG322" i="93"/>
  <c r="BQ322" i="93"/>
  <c r="AS322" i="93"/>
  <c r="EI319" i="93"/>
  <c r="GR320" i="93"/>
  <c r="GB320" i="93"/>
  <c r="FL320" i="93"/>
  <c r="EV320" i="93"/>
  <c r="EF320" i="93"/>
  <c r="DP320" i="93"/>
  <c r="DT320" i="93"/>
  <c r="EZ320" i="93"/>
  <c r="FP320" i="93"/>
  <c r="AT316" i="93"/>
  <c r="AX316" i="93"/>
  <c r="BB316" i="93"/>
  <c r="BJ316" i="93"/>
  <c r="BN316" i="93"/>
  <c r="BR316" i="93"/>
  <c r="BZ316" i="93"/>
  <c r="CD316" i="93"/>
  <c r="CH316" i="93"/>
  <c r="DR316" i="93"/>
  <c r="EH316" i="93"/>
  <c r="EX316" i="93"/>
  <c r="FN316" i="93"/>
  <c r="GD316" i="93"/>
  <c r="AV317" i="93"/>
  <c r="AZ317" i="93"/>
  <c r="BD317" i="93"/>
  <c r="BL317" i="93"/>
  <c r="BP317" i="93"/>
  <c r="BT317" i="93"/>
  <c r="CB317" i="93"/>
  <c r="CF317" i="93"/>
  <c r="DP317" i="93"/>
  <c r="EF317" i="93"/>
  <c r="EV317" i="93"/>
  <c r="FL317" i="93"/>
  <c r="GB317" i="93"/>
  <c r="GJ318" i="93"/>
  <c r="FT318" i="93"/>
  <c r="FD318" i="93"/>
  <c r="EN318" i="93"/>
  <c r="DX318" i="93"/>
  <c r="DH318" i="93"/>
  <c r="GN318" i="93"/>
  <c r="FX318" i="93"/>
  <c r="FH318" i="93"/>
  <c r="ER318" i="93"/>
  <c r="EB318" i="93"/>
  <c r="DL318" i="93"/>
  <c r="GR318" i="93"/>
  <c r="GB318" i="93"/>
  <c r="FL318" i="93"/>
  <c r="EV318" i="93"/>
  <c r="EF318" i="93"/>
  <c r="DP318" i="93"/>
  <c r="DS318" i="93"/>
  <c r="EI318" i="93"/>
  <c r="EY318" i="93"/>
  <c r="FO318" i="93"/>
  <c r="GE318" i="93"/>
  <c r="CO319" i="93"/>
  <c r="BY319" i="93"/>
  <c r="BI319" i="93"/>
  <c r="AS319" i="93"/>
  <c r="GK319" i="93"/>
  <c r="FU319" i="93"/>
  <c r="FE319" i="93"/>
  <c r="EO319" i="93"/>
  <c r="DY319" i="93"/>
  <c r="DI319" i="93"/>
  <c r="GO319" i="93"/>
  <c r="FY319" i="93"/>
  <c r="FI319" i="93"/>
  <c r="ES319" i="93"/>
  <c r="EC319" i="93"/>
  <c r="DM319" i="93"/>
  <c r="AU319" i="93"/>
  <c r="BC319" i="93"/>
  <c r="BO319" i="93"/>
  <c r="CO320" i="93"/>
  <c r="BY320" i="93"/>
  <c r="CS320" i="93"/>
  <c r="CC320" i="93"/>
  <c r="CW320" i="93"/>
  <c r="CG320" i="93"/>
  <c r="AS320" i="93"/>
  <c r="BA320" i="93"/>
  <c r="BM320" i="93"/>
  <c r="GJ320" i="93"/>
  <c r="FT320" i="93"/>
  <c r="FD320" i="93"/>
  <c r="EN320" i="93"/>
  <c r="DX320" i="93"/>
  <c r="DH320" i="93"/>
  <c r="CC322" i="93"/>
  <c r="AW319" i="93"/>
  <c r="BA319" i="93"/>
  <c r="BM319" i="93"/>
  <c r="BQ319" i="93"/>
  <c r="CC319" i="93"/>
  <c r="CG319" i="93"/>
  <c r="DQ319" i="93"/>
  <c r="EG319" i="93"/>
  <c r="EW319" i="93"/>
  <c r="FM319" i="93"/>
  <c r="GC319" i="93"/>
  <c r="AU320" i="93"/>
  <c r="AY320" i="93"/>
  <c r="BC320" i="93"/>
  <c r="BK320" i="93"/>
  <c r="BO320" i="93"/>
  <c r="BS320" i="93"/>
  <c r="CB320" i="93"/>
  <c r="CJ320" i="93"/>
  <c r="CV320" i="93"/>
  <c r="CX322" i="93"/>
  <c r="BR322" i="93"/>
  <c r="AT322" i="93"/>
  <c r="BB322" i="93"/>
  <c r="GT322" i="93"/>
  <c r="GD322" i="93"/>
  <c r="FN322" i="93"/>
  <c r="EX322" i="93"/>
  <c r="EH322" i="93"/>
  <c r="DR322" i="93"/>
  <c r="CA323" i="93"/>
  <c r="AU323" i="93"/>
  <c r="CU323" i="93"/>
  <c r="BO323" i="93"/>
  <c r="CI323" i="93"/>
  <c r="BC323" i="93"/>
  <c r="BK323" i="93"/>
  <c r="CE323" i="93"/>
  <c r="CY323" i="93"/>
  <c r="DS323" i="93"/>
  <c r="EI323" i="93"/>
  <c r="EY323" i="93"/>
  <c r="FO323" i="93"/>
  <c r="GE323" i="93"/>
  <c r="DR317" i="93"/>
  <c r="EH317" i="93"/>
  <c r="EX317" i="93"/>
  <c r="FN317" i="93"/>
  <c r="GD317" i="93"/>
  <c r="AV318" i="93"/>
  <c r="AZ318" i="93"/>
  <c r="BD318" i="93"/>
  <c r="BL318" i="93"/>
  <c r="BP318" i="93"/>
  <c r="BT318" i="93"/>
  <c r="CB318" i="93"/>
  <c r="CF318" i="93"/>
  <c r="CJ318" i="93"/>
  <c r="DT318" i="93"/>
  <c r="EJ318" i="93"/>
  <c r="EZ318" i="93"/>
  <c r="FP318" i="93"/>
  <c r="GF318" i="93"/>
  <c r="AT319" i="93"/>
  <c r="AX319" i="93"/>
  <c r="BB319" i="93"/>
  <c r="BJ319" i="93"/>
  <c r="BN319" i="93"/>
  <c r="BR319" i="93"/>
  <c r="BZ319" i="93"/>
  <c r="CD319" i="93"/>
  <c r="CH319" i="93"/>
  <c r="DR319" i="93"/>
  <c r="EH319" i="93"/>
  <c r="EX319" i="93"/>
  <c r="FN319" i="93"/>
  <c r="GD319" i="93"/>
  <c r="AV320" i="93"/>
  <c r="AZ320" i="93"/>
  <c r="BD320" i="93"/>
  <c r="DS320" i="93"/>
  <c r="EI320" i="93"/>
  <c r="EY320" i="93"/>
  <c r="FO320" i="93"/>
  <c r="GE320" i="93"/>
  <c r="BZ322" i="93"/>
  <c r="CT322" i="93"/>
  <c r="CB323" i="93"/>
  <c r="AV323" i="93"/>
  <c r="CV323" i="93"/>
  <c r="BP323" i="93"/>
  <c r="CJ323" i="93"/>
  <c r="BD323" i="93"/>
  <c r="BL323" i="93"/>
  <c r="CF323" i="93"/>
  <c r="CZ323" i="93"/>
  <c r="DT323" i="93"/>
  <c r="EJ323" i="93"/>
  <c r="EZ323" i="93"/>
  <c r="FP323" i="93"/>
  <c r="GF323" i="93"/>
  <c r="DQ320" i="93"/>
  <c r="EG320" i="93"/>
  <c r="EW320" i="93"/>
  <c r="FM320" i="93"/>
  <c r="GC320" i="93"/>
  <c r="CQ322" i="93"/>
  <c r="CA322" i="93"/>
  <c r="CU322" i="93"/>
  <c r="CE322" i="93"/>
  <c r="BO322" i="93"/>
  <c r="CY322" i="93"/>
  <c r="CI322" i="93"/>
  <c r="BS322" i="93"/>
  <c r="AU322" i="93"/>
  <c r="AY322" i="93"/>
  <c r="BC322" i="93"/>
  <c r="BK322" i="93"/>
  <c r="GG323" i="93"/>
  <c r="FQ323" i="93"/>
  <c r="FA323" i="93"/>
  <c r="EK323" i="93"/>
  <c r="DU323" i="93"/>
  <c r="DE323" i="93"/>
  <c r="GK323" i="93"/>
  <c r="FU323" i="93"/>
  <c r="FE323" i="93"/>
  <c r="EO323" i="93"/>
  <c r="DY323" i="93"/>
  <c r="DI323" i="93"/>
  <c r="GO323" i="93"/>
  <c r="FY323" i="93"/>
  <c r="FI323" i="93"/>
  <c r="ES323" i="93"/>
  <c r="EC323" i="93"/>
  <c r="DM323" i="93"/>
  <c r="DR320" i="93"/>
  <c r="EH320" i="93"/>
  <c r="EX320" i="93"/>
  <c r="FN320" i="93"/>
  <c r="GD320" i="93"/>
  <c r="CR322" i="93"/>
  <c r="CB322" i="93"/>
  <c r="BL322" i="93"/>
  <c r="CV322" i="93"/>
  <c r="CF322" i="93"/>
  <c r="BP322" i="93"/>
  <c r="CZ322" i="93"/>
  <c r="CJ322" i="93"/>
  <c r="BT322" i="93"/>
  <c r="AV322" i="93"/>
  <c r="AZ322" i="93"/>
  <c r="BD322" i="93"/>
  <c r="GH323" i="93"/>
  <c r="FR323" i="93"/>
  <c r="FB323" i="93"/>
  <c r="EL323" i="93"/>
  <c r="DV323" i="93"/>
  <c r="DF323" i="93"/>
  <c r="GL323" i="93"/>
  <c r="FV323" i="93"/>
  <c r="FF323" i="93"/>
  <c r="EP323" i="93"/>
  <c r="DZ323" i="93"/>
  <c r="DJ323" i="93"/>
  <c r="GP323" i="93"/>
  <c r="FZ323" i="93"/>
  <c r="FJ323" i="93"/>
  <c r="ET323" i="93"/>
  <c r="ED323" i="93"/>
  <c r="DN323" i="93"/>
  <c r="DS322" i="93"/>
  <c r="EI322" i="93"/>
  <c r="EY322" i="93"/>
  <c r="FO322" i="93"/>
  <c r="GE322" i="93"/>
  <c r="AS323" i="93"/>
  <c r="AW323" i="93"/>
  <c r="BA323" i="93"/>
  <c r="BI323" i="93"/>
  <c r="BM323" i="93"/>
  <c r="BQ323" i="93"/>
  <c r="BY323" i="93"/>
  <c r="CC323" i="93"/>
  <c r="CG323" i="93"/>
  <c r="DQ323" i="93"/>
  <c r="EG323" i="93"/>
  <c r="EW323" i="93"/>
  <c r="FM323" i="93"/>
  <c r="GC323" i="93"/>
  <c r="DT322" i="93"/>
  <c r="EJ322" i="93"/>
  <c r="EZ322" i="93"/>
  <c r="FP322" i="93"/>
  <c r="GF322" i="93"/>
  <c r="AT323" i="93"/>
  <c r="AX323" i="93"/>
  <c r="BB323" i="93"/>
  <c r="BJ323" i="93"/>
  <c r="BN323" i="93"/>
  <c r="BR323" i="93"/>
  <c r="BZ323" i="93"/>
  <c r="CD323" i="93"/>
  <c r="CH323" i="93"/>
  <c r="DR323" i="93"/>
  <c r="EH323" i="93"/>
  <c r="EX323" i="93"/>
  <c r="FN323" i="93"/>
  <c r="GD323" i="93"/>
  <c r="FQ310" i="93"/>
  <c r="EK310" i="93"/>
  <c r="DE310" i="93"/>
  <c r="GG310" i="93"/>
  <c r="FA310" i="93"/>
  <c r="DU310" i="93"/>
  <c r="GI306" i="93"/>
  <c r="FS306" i="93"/>
  <c r="FC306" i="93"/>
  <c r="EM306" i="93"/>
  <c r="DW306" i="93"/>
  <c r="DG306" i="93"/>
  <c r="GM306" i="93"/>
  <c r="FW306" i="93"/>
  <c r="FG306" i="93"/>
  <c r="EQ306" i="93"/>
  <c r="EA306" i="93"/>
  <c r="DK306" i="93"/>
  <c r="GQ306" i="93"/>
  <c r="GA306" i="93"/>
  <c r="FK306" i="93"/>
  <c r="EU306" i="93"/>
  <c r="EE306" i="93"/>
  <c r="DO306" i="93"/>
  <c r="BB306" i="93"/>
  <c r="BZ306" i="93"/>
  <c r="CT306" i="93"/>
  <c r="GI307" i="93"/>
  <c r="FS307" i="93"/>
  <c r="FC307" i="93"/>
  <c r="EM307" i="93"/>
  <c r="DW307" i="93"/>
  <c r="DG307" i="93"/>
  <c r="GM307" i="93"/>
  <c r="FW307" i="93"/>
  <c r="FG307" i="93"/>
  <c r="EQ307" i="93"/>
  <c r="EA307" i="93"/>
  <c r="DK307" i="93"/>
  <c r="GQ307" i="93"/>
  <c r="GA307" i="93"/>
  <c r="FK307" i="93"/>
  <c r="EU307" i="93"/>
  <c r="EE307" i="93"/>
  <c r="DO307" i="93"/>
  <c r="AX306" i="93"/>
  <c r="GD306" i="93"/>
  <c r="FN306" i="93"/>
  <c r="DR306" i="93"/>
  <c r="GT306" i="93"/>
  <c r="EX306" i="93"/>
  <c r="EH306" i="93"/>
  <c r="GL307" i="93"/>
  <c r="FV307" i="93"/>
  <c r="FF307" i="93"/>
  <c r="EP307" i="93"/>
  <c r="DZ307" i="93"/>
  <c r="DJ307" i="93"/>
  <c r="GJ306" i="93"/>
  <c r="FT306" i="93"/>
  <c r="FD306" i="93"/>
  <c r="EN306" i="93"/>
  <c r="DX306" i="93"/>
  <c r="DH306" i="93"/>
  <c r="GN306" i="93"/>
  <c r="FX306" i="93"/>
  <c r="FH306" i="93"/>
  <c r="ER306" i="93"/>
  <c r="EB306" i="93"/>
  <c r="DL306" i="93"/>
  <c r="GR306" i="93"/>
  <c r="GB306" i="93"/>
  <c r="FL306" i="93"/>
  <c r="EV306" i="93"/>
  <c r="EF306" i="93"/>
  <c r="DP306" i="93"/>
  <c r="BJ306" i="93"/>
  <c r="CD306" i="93"/>
  <c r="CX306" i="93"/>
  <c r="GJ307" i="93"/>
  <c r="FT307" i="93"/>
  <c r="FD307" i="93"/>
  <c r="EN307" i="93"/>
  <c r="DX307" i="93"/>
  <c r="DH307" i="93"/>
  <c r="GN307" i="93"/>
  <c r="DL307" i="93"/>
  <c r="FX307" i="93"/>
  <c r="FH307" i="93"/>
  <c r="ER307" i="93"/>
  <c r="EB307" i="93"/>
  <c r="GR307" i="93"/>
  <c r="GB307" i="93"/>
  <c r="FL307" i="93"/>
  <c r="EF307" i="93"/>
  <c r="DP307" i="93"/>
  <c r="EV307" i="93"/>
  <c r="GO309" i="93"/>
  <c r="FY309" i="93"/>
  <c r="FI309" i="93"/>
  <c r="ES309" i="93"/>
  <c r="EC309" i="93"/>
  <c r="DM309" i="93"/>
  <c r="BR306" i="93"/>
  <c r="CP306" i="93"/>
  <c r="GH307" i="93"/>
  <c r="FR307" i="93"/>
  <c r="FB307" i="93"/>
  <c r="EL307" i="93"/>
  <c r="DV307" i="93"/>
  <c r="DF307" i="93"/>
  <c r="GP307" i="93"/>
  <c r="FZ307" i="93"/>
  <c r="FJ307" i="93"/>
  <c r="ET307" i="93"/>
  <c r="ED307" i="93"/>
  <c r="DN307" i="93"/>
  <c r="GG306" i="93"/>
  <c r="FQ306" i="93"/>
  <c r="FA306" i="93"/>
  <c r="EK306" i="93"/>
  <c r="DU306" i="93"/>
  <c r="DE306" i="93"/>
  <c r="GK306" i="93"/>
  <c r="FU306" i="93"/>
  <c r="FE306" i="93"/>
  <c r="EO306" i="93"/>
  <c r="DY306" i="93"/>
  <c r="DI306" i="93"/>
  <c r="GO306" i="93"/>
  <c r="FY306" i="93"/>
  <c r="FI306" i="93"/>
  <c r="ES306" i="93"/>
  <c r="EC306" i="93"/>
  <c r="DM306" i="93"/>
  <c r="GG307" i="93"/>
  <c r="FQ307" i="93"/>
  <c r="FA307" i="93"/>
  <c r="EK307" i="93"/>
  <c r="DU307" i="93"/>
  <c r="DE307" i="93"/>
  <c r="GK307" i="93"/>
  <c r="FU307" i="93"/>
  <c r="FE307" i="93"/>
  <c r="EO307" i="93"/>
  <c r="DY307" i="93"/>
  <c r="DI307" i="93"/>
  <c r="GO307" i="93"/>
  <c r="FY307" i="93"/>
  <c r="FI307" i="93"/>
  <c r="ES307" i="93"/>
  <c r="EC307" i="93"/>
  <c r="DM307" i="93"/>
  <c r="BI308" i="93"/>
  <c r="DZ308" i="93"/>
  <c r="DL309" i="93"/>
  <c r="FM312" i="93"/>
  <c r="GC312" i="93"/>
  <c r="DQ312" i="93"/>
  <c r="EW312" i="93"/>
  <c r="AU313" i="93"/>
  <c r="CA313" i="93"/>
  <c r="CI313" i="93"/>
  <c r="CY313" i="93"/>
  <c r="BS313" i="93"/>
  <c r="CJ307" i="93"/>
  <c r="FP307" i="93"/>
  <c r="GF307" i="93"/>
  <c r="AV306" i="93"/>
  <c r="AZ306" i="93"/>
  <c r="BD306" i="93"/>
  <c r="BL306" i="93"/>
  <c r="BP306" i="93"/>
  <c r="BT306" i="93"/>
  <c r="CB306" i="93"/>
  <c r="CF306" i="93"/>
  <c r="CJ306" i="93"/>
  <c r="DT306" i="93"/>
  <c r="EJ306" i="93"/>
  <c r="EZ306" i="93"/>
  <c r="FP306" i="93"/>
  <c r="GF306" i="93"/>
  <c r="AT307" i="93"/>
  <c r="AX307" i="93"/>
  <c r="BB307" i="93"/>
  <c r="BJ307" i="93"/>
  <c r="BN307" i="93"/>
  <c r="BR307" i="93"/>
  <c r="BZ307" i="93"/>
  <c r="CD307" i="93"/>
  <c r="CH307" i="93"/>
  <c r="DR307" i="93"/>
  <c r="EH307" i="93"/>
  <c r="EX307" i="93"/>
  <c r="FN307" i="93"/>
  <c r="GD307" i="93"/>
  <c r="GU307" i="93"/>
  <c r="AT308" i="93"/>
  <c r="AY308" i="93"/>
  <c r="BK308" i="93"/>
  <c r="BR308" i="93"/>
  <c r="CC308" i="93"/>
  <c r="CO308" i="93"/>
  <c r="CU308" i="93"/>
  <c r="GT308" i="93"/>
  <c r="GD308" i="93"/>
  <c r="FN308" i="93"/>
  <c r="EX308" i="93"/>
  <c r="EH308" i="93"/>
  <c r="DR308" i="93"/>
  <c r="DN308" i="93"/>
  <c r="EP308" i="93"/>
  <c r="EW308" i="93"/>
  <c r="FE308" i="93"/>
  <c r="FK308" i="93"/>
  <c r="FZ308" i="93"/>
  <c r="GH309" i="93"/>
  <c r="FR309" i="93"/>
  <c r="FB309" i="93"/>
  <c r="EL309" i="93"/>
  <c r="DV309" i="93"/>
  <c r="DF309" i="93"/>
  <c r="GL309" i="93"/>
  <c r="FV309" i="93"/>
  <c r="FF309" i="93"/>
  <c r="EP309" i="93"/>
  <c r="DZ309" i="93"/>
  <c r="DJ309" i="93"/>
  <c r="GP309" i="93"/>
  <c r="FZ309" i="93"/>
  <c r="FJ309" i="93"/>
  <c r="ET309" i="93"/>
  <c r="ED309" i="93"/>
  <c r="DN309" i="93"/>
  <c r="DP309" i="93"/>
  <c r="EA309" i="93"/>
  <c r="EV309" i="93"/>
  <c r="FG309" i="93"/>
  <c r="GB309" i="93"/>
  <c r="GJ310" i="93"/>
  <c r="FT310" i="93"/>
  <c r="FD310" i="93"/>
  <c r="EN310" i="93"/>
  <c r="DX310" i="93"/>
  <c r="DH310" i="93"/>
  <c r="GN310" i="93"/>
  <c r="FX310" i="93"/>
  <c r="FH310" i="93"/>
  <c r="ER310" i="93"/>
  <c r="EB310" i="93"/>
  <c r="DL310" i="93"/>
  <c r="GR310" i="93"/>
  <c r="GB310" i="93"/>
  <c r="FL310" i="93"/>
  <c r="EV310" i="93"/>
  <c r="EF310" i="93"/>
  <c r="DP310" i="93"/>
  <c r="GM310" i="93"/>
  <c r="FW310" i="93"/>
  <c r="FG310" i="93"/>
  <c r="EQ310" i="93"/>
  <c r="EA310" i="93"/>
  <c r="DK310" i="93"/>
  <c r="DJ310" i="93"/>
  <c r="EP310" i="93"/>
  <c r="FK310" i="93"/>
  <c r="CO312" i="93"/>
  <c r="BY312" i="93"/>
  <c r="CS312" i="93"/>
  <c r="CC312" i="93"/>
  <c r="BM312" i="93"/>
  <c r="AW312" i="93"/>
  <c r="BQ312" i="93"/>
  <c r="CW312" i="93"/>
  <c r="BA312" i="93"/>
  <c r="AS312" i="93"/>
  <c r="GS312" i="93"/>
  <c r="CQ313" i="93"/>
  <c r="AV307" i="93"/>
  <c r="AZ307" i="93"/>
  <c r="BD307" i="93"/>
  <c r="BL307" i="93"/>
  <c r="BP307" i="93"/>
  <c r="BT307" i="93"/>
  <c r="CB307" i="93"/>
  <c r="CF307" i="93"/>
  <c r="DT307" i="93"/>
  <c r="EJ307" i="93"/>
  <c r="EZ307" i="93"/>
  <c r="GJ308" i="93"/>
  <c r="FT308" i="93"/>
  <c r="FD308" i="93"/>
  <c r="EN308" i="93"/>
  <c r="DX308" i="93"/>
  <c r="DH308" i="93"/>
  <c r="GN308" i="93"/>
  <c r="FX308" i="93"/>
  <c r="FH308" i="93"/>
  <c r="ER308" i="93"/>
  <c r="EB308" i="93"/>
  <c r="DL308" i="93"/>
  <c r="GR308" i="93"/>
  <c r="GB308" i="93"/>
  <c r="FL308" i="93"/>
  <c r="EV308" i="93"/>
  <c r="EF308" i="93"/>
  <c r="DP308" i="93"/>
  <c r="GI308" i="93"/>
  <c r="FS308" i="93"/>
  <c r="FC308" i="93"/>
  <c r="EM308" i="93"/>
  <c r="DW308" i="93"/>
  <c r="DG308" i="93"/>
  <c r="EE308" i="93"/>
  <c r="GQ308" i="93"/>
  <c r="EF309" i="93"/>
  <c r="FL309" i="93"/>
  <c r="GS310" i="93"/>
  <c r="GC310" i="93"/>
  <c r="FM310" i="93"/>
  <c r="EW310" i="93"/>
  <c r="EG310" i="93"/>
  <c r="DQ310" i="93"/>
  <c r="GH313" i="93"/>
  <c r="FR313" i="93"/>
  <c r="FB313" i="93"/>
  <c r="EL313" i="93"/>
  <c r="DV313" i="93"/>
  <c r="DF313" i="93"/>
  <c r="GL313" i="93"/>
  <c r="FV313" i="93"/>
  <c r="FF313" i="93"/>
  <c r="EP313" i="93"/>
  <c r="DZ313" i="93"/>
  <c r="DJ313" i="93"/>
  <c r="GP313" i="93"/>
  <c r="FZ313" i="93"/>
  <c r="FJ313" i="93"/>
  <c r="ET313" i="93"/>
  <c r="ED313" i="93"/>
  <c r="DN313" i="93"/>
  <c r="AU306" i="93"/>
  <c r="AY306" i="93"/>
  <c r="BC306" i="93"/>
  <c r="BK306" i="93"/>
  <c r="BO306" i="93"/>
  <c r="BS306" i="93"/>
  <c r="CA306" i="93"/>
  <c r="CE306" i="93"/>
  <c r="CI306" i="93"/>
  <c r="DS306" i="93"/>
  <c r="EI306" i="93"/>
  <c r="EY306" i="93"/>
  <c r="FO306" i="93"/>
  <c r="GE306" i="93"/>
  <c r="AS307" i="93"/>
  <c r="AW307" i="93"/>
  <c r="BA307" i="93"/>
  <c r="BI307" i="93"/>
  <c r="BM307" i="93"/>
  <c r="BQ307" i="93"/>
  <c r="BY307" i="93"/>
  <c r="CC307" i="93"/>
  <c r="CG307" i="93"/>
  <c r="DQ307" i="93"/>
  <c r="EG307" i="93"/>
  <c r="EW307" i="93"/>
  <c r="FM307" i="93"/>
  <c r="GC307" i="93"/>
  <c r="AS308" i="93"/>
  <c r="BQ308" i="93"/>
  <c r="EG308" i="93"/>
  <c r="EO308" i="93"/>
  <c r="EU308" i="93"/>
  <c r="GL308" i="93"/>
  <c r="GS308" i="93"/>
  <c r="CO309" i="93"/>
  <c r="BY309" i="93"/>
  <c r="AW309" i="93"/>
  <c r="CS309" i="93"/>
  <c r="BQ309" i="93"/>
  <c r="BA309" i="93"/>
  <c r="AS309" i="93"/>
  <c r="ER309" i="93"/>
  <c r="FX309" i="93"/>
  <c r="ED310" i="93"/>
  <c r="FJ310" i="93"/>
  <c r="GP310" i="93"/>
  <c r="BO313" i="93"/>
  <c r="AY313" i="93"/>
  <c r="CU313" i="93"/>
  <c r="AS306" i="93"/>
  <c r="AW306" i="93"/>
  <c r="BA306" i="93"/>
  <c r="BI306" i="93"/>
  <c r="BM306" i="93"/>
  <c r="BQ306" i="93"/>
  <c r="BY306" i="93"/>
  <c r="CC306" i="93"/>
  <c r="CG306" i="93"/>
  <c r="DQ306" i="93"/>
  <c r="EG306" i="93"/>
  <c r="EW306" i="93"/>
  <c r="FM306" i="93"/>
  <c r="GC306" i="93"/>
  <c r="AU307" i="93"/>
  <c r="AY307" i="93"/>
  <c r="BC307" i="93"/>
  <c r="BK307" i="93"/>
  <c r="BO307" i="93"/>
  <c r="BS307" i="93"/>
  <c r="CA307" i="93"/>
  <c r="CE307" i="93"/>
  <c r="CI307" i="93"/>
  <c r="DS307" i="93"/>
  <c r="EI307" i="93"/>
  <c r="EY307" i="93"/>
  <c r="FO307" i="93"/>
  <c r="BB308" i="93"/>
  <c r="BM308" i="93"/>
  <c r="BS308" i="93"/>
  <c r="CE308" i="93"/>
  <c r="CP308" i="93"/>
  <c r="CW308" i="93"/>
  <c r="DI308" i="93"/>
  <c r="DO308" i="93"/>
  <c r="ED308" i="93"/>
  <c r="BI309" i="93"/>
  <c r="CG309" i="93"/>
  <c r="GJ309" i="93"/>
  <c r="FT309" i="93"/>
  <c r="FD309" i="93"/>
  <c r="EN309" i="93"/>
  <c r="DX309" i="93"/>
  <c r="DH309" i="93"/>
  <c r="DG309" i="93"/>
  <c r="DQ309" i="93"/>
  <c r="EB309" i="93"/>
  <c r="EM309" i="93"/>
  <c r="EW309" i="93"/>
  <c r="FH309" i="93"/>
  <c r="BY310" i="93"/>
  <c r="BI310" i="93"/>
  <c r="CS310" i="93"/>
  <c r="CC310" i="93"/>
  <c r="BA310" i="93"/>
  <c r="CW310" i="93"/>
  <c r="AS310" i="93"/>
  <c r="BQ310" i="93"/>
  <c r="GH310" i="93"/>
  <c r="FR310" i="93"/>
  <c r="FB310" i="93"/>
  <c r="EL310" i="93"/>
  <c r="DV310" i="93"/>
  <c r="DF310" i="93"/>
  <c r="DN310" i="93"/>
  <c r="ET310" i="93"/>
  <c r="BC313" i="93"/>
  <c r="BK309" i="93"/>
  <c r="CE309" i="93"/>
  <c r="CY309" i="93"/>
  <c r="DS309" i="93"/>
  <c r="EI309" i="93"/>
  <c r="EY309" i="93"/>
  <c r="FO309" i="93"/>
  <c r="GE309" i="93"/>
  <c r="AT310" i="93"/>
  <c r="BN310" i="93"/>
  <c r="CH310" i="93"/>
  <c r="GI312" i="93"/>
  <c r="FS312" i="93"/>
  <c r="FC312" i="93"/>
  <c r="EM312" i="93"/>
  <c r="DW312" i="93"/>
  <c r="DG312" i="93"/>
  <c r="GM312" i="93"/>
  <c r="FW312" i="93"/>
  <c r="FG312" i="93"/>
  <c r="EQ312" i="93"/>
  <c r="EA312" i="93"/>
  <c r="DK312" i="93"/>
  <c r="CY312" i="93"/>
  <c r="CI312" i="93"/>
  <c r="BK312" i="93"/>
  <c r="GJ313" i="93"/>
  <c r="FT313" i="93"/>
  <c r="FD313" i="93"/>
  <c r="EN313" i="93"/>
  <c r="DX313" i="93"/>
  <c r="DH313" i="93"/>
  <c r="GN313" i="93"/>
  <c r="FX313" i="93"/>
  <c r="FH313" i="93"/>
  <c r="ER313" i="93"/>
  <c r="EB313" i="93"/>
  <c r="DL313" i="93"/>
  <c r="GR313" i="93"/>
  <c r="GB313" i="93"/>
  <c r="FL313" i="93"/>
  <c r="EV313" i="93"/>
  <c r="EF313" i="93"/>
  <c r="DP313" i="93"/>
  <c r="DS313" i="93"/>
  <c r="GE313" i="93"/>
  <c r="DT309" i="93"/>
  <c r="EJ309" i="93"/>
  <c r="EZ309" i="93"/>
  <c r="FP309" i="93"/>
  <c r="GF309" i="93"/>
  <c r="DG310" i="93"/>
  <c r="DR310" i="93"/>
  <c r="DW310" i="93"/>
  <c r="EH310" i="93"/>
  <c r="EM310" i="93"/>
  <c r="EX310" i="93"/>
  <c r="FC310" i="93"/>
  <c r="FN310" i="93"/>
  <c r="FS310" i="93"/>
  <c r="GD310" i="93"/>
  <c r="CR312" i="93"/>
  <c r="CB312" i="93"/>
  <c r="BL312" i="93"/>
  <c r="CV312" i="93"/>
  <c r="CF312" i="93"/>
  <c r="BP312" i="93"/>
  <c r="CZ312" i="93"/>
  <c r="CJ312" i="93"/>
  <c r="BT312" i="93"/>
  <c r="BC312" i="93"/>
  <c r="CA312" i="93"/>
  <c r="AV308" i="93"/>
  <c r="AZ308" i="93"/>
  <c r="BD308" i="93"/>
  <c r="BL308" i="93"/>
  <c r="BP308" i="93"/>
  <c r="BT308" i="93"/>
  <c r="CB308" i="93"/>
  <c r="CF308" i="93"/>
  <c r="CJ308" i="93"/>
  <c r="DT308" i="93"/>
  <c r="EJ308" i="93"/>
  <c r="EZ308" i="93"/>
  <c r="FP308" i="93"/>
  <c r="GF308" i="93"/>
  <c r="AT309" i="93"/>
  <c r="AX309" i="93"/>
  <c r="BB309" i="93"/>
  <c r="BJ309" i="93"/>
  <c r="BN309" i="93"/>
  <c r="BR309" i="93"/>
  <c r="BZ309" i="93"/>
  <c r="CD309" i="93"/>
  <c r="CH309" i="93"/>
  <c r="DR309" i="93"/>
  <c r="EH309" i="93"/>
  <c r="EX309" i="93"/>
  <c r="FN309" i="93"/>
  <c r="GD309" i="93"/>
  <c r="AV310" i="93"/>
  <c r="AZ310" i="93"/>
  <c r="BD310" i="93"/>
  <c r="BL310" i="93"/>
  <c r="BP310" i="93"/>
  <c r="BT310" i="93"/>
  <c r="CB310" i="93"/>
  <c r="CF310" i="93"/>
  <c r="CJ310" i="93"/>
  <c r="DT310" i="93"/>
  <c r="EJ310" i="93"/>
  <c r="EZ310" i="93"/>
  <c r="FP310" i="93"/>
  <c r="GF310" i="93"/>
  <c r="CP312" i="93"/>
  <c r="BZ312" i="93"/>
  <c r="CT312" i="93"/>
  <c r="CD312" i="93"/>
  <c r="BN312" i="93"/>
  <c r="CX312" i="93"/>
  <c r="CH312" i="93"/>
  <c r="BR312" i="93"/>
  <c r="AT312" i="93"/>
  <c r="AX312" i="93"/>
  <c r="BB312" i="93"/>
  <c r="BJ312" i="93"/>
  <c r="GG313" i="93"/>
  <c r="FQ313" i="93"/>
  <c r="FA313" i="93"/>
  <c r="EK313" i="93"/>
  <c r="DU313" i="93"/>
  <c r="DE313" i="93"/>
  <c r="GK313" i="93"/>
  <c r="FU313" i="93"/>
  <c r="FE313" i="93"/>
  <c r="EO313" i="93"/>
  <c r="DY313" i="93"/>
  <c r="DI313" i="93"/>
  <c r="GO313" i="93"/>
  <c r="FY313" i="93"/>
  <c r="FI313" i="93"/>
  <c r="ES313" i="93"/>
  <c r="EC313" i="93"/>
  <c r="DM313" i="93"/>
  <c r="DR312" i="93"/>
  <c r="EH312" i="93"/>
  <c r="EX312" i="93"/>
  <c r="FN312" i="93"/>
  <c r="GD312" i="93"/>
  <c r="AV313" i="93"/>
  <c r="AZ313" i="93"/>
  <c r="BD313" i="93"/>
  <c r="BL313" i="93"/>
  <c r="BP313" i="93"/>
  <c r="BT313" i="93"/>
  <c r="CB313" i="93"/>
  <c r="CF313" i="93"/>
  <c r="CJ313" i="93"/>
  <c r="DT313" i="93"/>
  <c r="EJ313" i="93"/>
  <c r="EZ313" i="93"/>
  <c r="FP313" i="93"/>
  <c r="GF313" i="93"/>
  <c r="DS312" i="93"/>
  <c r="EI312" i="93"/>
  <c r="EY312" i="93"/>
  <c r="FO312" i="93"/>
  <c r="GE312" i="93"/>
  <c r="AS313" i="93"/>
  <c r="AW313" i="93"/>
  <c r="BA313" i="93"/>
  <c r="BI313" i="93"/>
  <c r="BM313" i="93"/>
  <c r="BQ313" i="93"/>
  <c r="BY313" i="93"/>
  <c r="CC313" i="93"/>
  <c r="CG313" i="93"/>
  <c r="DQ313" i="93"/>
  <c r="EG313" i="93"/>
  <c r="EW313" i="93"/>
  <c r="FM313" i="93"/>
  <c r="GC313" i="93"/>
  <c r="DT312" i="93"/>
  <c r="EJ312" i="93"/>
  <c r="EZ312" i="93"/>
  <c r="FP312" i="93"/>
  <c r="GF312" i="93"/>
  <c r="AT313" i="93"/>
  <c r="AX313" i="93"/>
  <c r="BB313" i="93"/>
  <c r="BJ313" i="93"/>
  <c r="BN313" i="93"/>
  <c r="BR313" i="93"/>
  <c r="BZ313" i="93"/>
  <c r="CD313" i="93"/>
  <c r="CH313" i="93"/>
  <c r="DR313" i="93"/>
  <c r="EH313" i="93"/>
  <c r="EX313" i="93"/>
  <c r="FN313" i="93"/>
  <c r="GD313" i="93"/>
  <c r="GH293" i="93"/>
  <c r="FR293" i="93"/>
  <c r="FB293" i="93"/>
  <c r="EL293" i="93"/>
  <c r="DV293" i="93"/>
  <c r="DF293" i="93"/>
  <c r="ET293" i="93"/>
  <c r="FZ293" i="93"/>
  <c r="DN293" i="93"/>
  <c r="GP293" i="93"/>
  <c r="ED293" i="93"/>
  <c r="FJ293" i="93"/>
  <c r="GK292" i="93"/>
  <c r="FU292" i="93"/>
  <c r="FE292" i="93"/>
  <c r="EO292" i="93"/>
  <c r="DY292" i="93"/>
  <c r="DI292" i="93"/>
  <c r="GJ292" i="93"/>
  <c r="FT292" i="93"/>
  <c r="FD292" i="93"/>
  <c r="EN292" i="93"/>
  <c r="DX292" i="93"/>
  <c r="DH292" i="93"/>
  <c r="GR292" i="93"/>
  <c r="GB292" i="93"/>
  <c r="FL292" i="93"/>
  <c r="EV292" i="93"/>
  <c r="EF292" i="93"/>
  <c r="DP292" i="93"/>
  <c r="GI292" i="93"/>
  <c r="FS292" i="93"/>
  <c r="FC292" i="93"/>
  <c r="EM292" i="93"/>
  <c r="DW292" i="93"/>
  <c r="DG292" i="93"/>
  <c r="GM292" i="93"/>
  <c r="FW292" i="93"/>
  <c r="FG292" i="93"/>
  <c r="EQ292" i="93"/>
  <c r="EA292" i="93"/>
  <c r="DK292" i="93"/>
  <c r="GQ292" i="93"/>
  <c r="GA292" i="93"/>
  <c r="FK292" i="93"/>
  <c r="EU292" i="93"/>
  <c r="EE292" i="93"/>
  <c r="DO292" i="93"/>
  <c r="AW292" i="93"/>
  <c r="BI292" i="93"/>
  <c r="BQ292" i="93"/>
  <c r="CC292" i="93"/>
  <c r="CO292" i="93"/>
  <c r="CW292" i="93"/>
  <c r="DQ292" i="93"/>
  <c r="EG292" i="93"/>
  <c r="EW292" i="93"/>
  <c r="FM292" i="93"/>
  <c r="GC292" i="93"/>
  <c r="GM293" i="93"/>
  <c r="FW293" i="93"/>
  <c r="FG293" i="93"/>
  <c r="EQ293" i="93"/>
  <c r="EA293" i="93"/>
  <c r="GT293" i="93"/>
  <c r="GD293" i="93"/>
  <c r="FN293" i="93"/>
  <c r="EX293" i="93"/>
  <c r="EH293" i="93"/>
  <c r="DR293" i="93"/>
  <c r="DO293" i="93"/>
  <c r="DY293" i="93"/>
  <c r="EP293" i="93"/>
  <c r="FQ293" i="93"/>
  <c r="GA293" i="93"/>
  <c r="GK293" i="93"/>
  <c r="CO294" i="93"/>
  <c r="BY294" i="93"/>
  <c r="AW294" i="93"/>
  <c r="CS294" i="93"/>
  <c r="BQ294" i="93"/>
  <c r="BA294" i="93"/>
  <c r="AS294" i="93"/>
  <c r="CW294" i="93"/>
  <c r="DL294" i="93"/>
  <c r="ER294" i="93"/>
  <c r="ED295" i="93"/>
  <c r="FJ295" i="93"/>
  <c r="CR298" i="93"/>
  <c r="CB298" i="93"/>
  <c r="AV298" i="93"/>
  <c r="CV298" i="93"/>
  <c r="CF298" i="93"/>
  <c r="BP298" i="93"/>
  <c r="CZ298" i="93"/>
  <c r="CJ298" i="93"/>
  <c r="BT298" i="93"/>
  <c r="BD298" i="93"/>
  <c r="AS292" i="93"/>
  <c r="BA292" i="93"/>
  <c r="BM292" i="93"/>
  <c r="GJ293" i="93"/>
  <c r="FT293" i="93"/>
  <c r="FD293" i="93"/>
  <c r="EN293" i="93"/>
  <c r="DX293" i="93"/>
  <c r="DH293" i="93"/>
  <c r="GN293" i="93"/>
  <c r="FX293" i="93"/>
  <c r="FH293" i="93"/>
  <c r="ER293" i="93"/>
  <c r="EB293" i="93"/>
  <c r="DL293" i="93"/>
  <c r="GR293" i="93"/>
  <c r="GB293" i="93"/>
  <c r="FL293" i="93"/>
  <c r="EV293" i="93"/>
  <c r="EF293" i="93"/>
  <c r="DP293" i="93"/>
  <c r="GI293" i="93"/>
  <c r="FS293" i="93"/>
  <c r="FC293" i="93"/>
  <c r="EM293" i="93"/>
  <c r="DW293" i="93"/>
  <c r="EU293" i="93"/>
  <c r="GJ294" i="93"/>
  <c r="FT294" i="93"/>
  <c r="FD294" i="93"/>
  <c r="EN294" i="93"/>
  <c r="DX294" i="93"/>
  <c r="DH294" i="93"/>
  <c r="BY295" i="93"/>
  <c r="BI295" i="93"/>
  <c r="CS295" i="93"/>
  <c r="CC295" i="93"/>
  <c r="BA295" i="93"/>
  <c r="CW295" i="93"/>
  <c r="AS295" i="93"/>
  <c r="BQ295" i="93"/>
  <c r="GH295" i="93"/>
  <c r="FR295" i="93"/>
  <c r="FB295" i="93"/>
  <c r="EL295" i="93"/>
  <c r="DV295" i="93"/>
  <c r="DF295" i="93"/>
  <c r="CO296" i="93"/>
  <c r="BI296" i="93"/>
  <c r="BY296" i="93"/>
  <c r="AW296" i="93"/>
  <c r="CS296" i="93"/>
  <c r="BQ296" i="93"/>
  <c r="CG296" i="93"/>
  <c r="AS296" i="93"/>
  <c r="CC296" i="93"/>
  <c r="FW296" i="93"/>
  <c r="DK296" i="93"/>
  <c r="FG296" i="93"/>
  <c r="GU296" i="93"/>
  <c r="GE296" i="93"/>
  <c r="FO296" i="93"/>
  <c r="EY296" i="93"/>
  <c r="EI296" i="93"/>
  <c r="DS296" i="93"/>
  <c r="GM296" i="93"/>
  <c r="GH292" i="93"/>
  <c r="FR292" i="93"/>
  <c r="FB292" i="93"/>
  <c r="EL292" i="93"/>
  <c r="DV292" i="93"/>
  <c r="DF292" i="93"/>
  <c r="GL292" i="93"/>
  <c r="FV292" i="93"/>
  <c r="FF292" i="93"/>
  <c r="EP292" i="93"/>
  <c r="DZ292" i="93"/>
  <c r="DJ292" i="93"/>
  <c r="GP292" i="93"/>
  <c r="FZ292" i="93"/>
  <c r="FJ292" i="93"/>
  <c r="ET292" i="93"/>
  <c r="ED292" i="93"/>
  <c r="DN292" i="93"/>
  <c r="GO293" i="93"/>
  <c r="FY293" i="93"/>
  <c r="FI293" i="93"/>
  <c r="ES293" i="93"/>
  <c r="EC293" i="93"/>
  <c r="DM293" i="93"/>
  <c r="DU293" i="93"/>
  <c r="EE293" i="93"/>
  <c r="EO293" i="93"/>
  <c r="FF293" i="93"/>
  <c r="GG293" i="93"/>
  <c r="GQ293" i="93"/>
  <c r="DK294" i="93"/>
  <c r="EF294" i="93"/>
  <c r="EQ294" i="93"/>
  <c r="FL294" i="93"/>
  <c r="FW294" i="93"/>
  <c r="GR294" i="93"/>
  <c r="AW295" i="93"/>
  <c r="GS295" i="93"/>
  <c r="GC295" i="93"/>
  <c r="FM295" i="93"/>
  <c r="EW295" i="93"/>
  <c r="EG295" i="93"/>
  <c r="DQ295" i="93"/>
  <c r="DO295" i="93"/>
  <c r="EU295" i="93"/>
  <c r="GA295" i="93"/>
  <c r="CT296" i="93"/>
  <c r="AX296" i="93"/>
  <c r="BN296" i="93"/>
  <c r="BB296" i="93"/>
  <c r="CH296" i="93"/>
  <c r="CX296" i="93"/>
  <c r="AT296" i="93"/>
  <c r="BM296" i="93"/>
  <c r="CD296" i="93"/>
  <c r="CW296" i="93"/>
  <c r="EA296" i="93"/>
  <c r="CQ298" i="93"/>
  <c r="CA298" i="93"/>
  <c r="BK298" i="93"/>
  <c r="AU298" i="93"/>
  <c r="CU298" i="93"/>
  <c r="CE298" i="93"/>
  <c r="BO298" i="93"/>
  <c r="AY298" i="93"/>
  <c r="CY298" i="93"/>
  <c r="CI298" i="93"/>
  <c r="BS298" i="93"/>
  <c r="BC298" i="93"/>
  <c r="GH299" i="93"/>
  <c r="FR299" i="93"/>
  <c r="FB299" i="93"/>
  <c r="EL299" i="93"/>
  <c r="DV299" i="93"/>
  <c r="DF299" i="93"/>
  <c r="GL299" i="93"/>
  <c r="FV299" i="93"/>
  <c r="FF299" i="93"/>
  <c r="EP299" i="93"/>
  <c r="DZ299" i="93"/>
  <c r="DJ299" i="93"/>
  <c r="GP299" i="93"/>
  <c r="FZ299" i="93"/>
  <c r="FJ299" i="93"/>
  <c r="ET299" i="93"/>
  <c r="ED299" i="93"/>
  <c r="DN299" i="93"/>
  <c r="GM299" i="93"/>
  <c r="EA299" i="93"/>
  <c r="DK299" i="93"/>
  <c r="FW299" i="93"/>
  <c r="EQ299" i="93"/>
  <c r="AZ292" i="93"/>
  <c r="BL292" i="93"/>
  <c r="BT292" i="93"/>
  <c r="DL292" i="93"/>
  <c r="DT292" i="93"/>
  <c r="EB292" i="93"/>
  <c r="EJ292" i="93"/>
  <c r="ER292" i="93"/>
  <c r="EZ292" i="93"/>
  <c r="FH292" i="93"/>
  <c r="FP292" i="93"/>
  <c r="FX292" i="93"/>
  <c r="GF292" i="93"/>
  <c r="AX293" i="93"/>
  <c r="BJ293" i="93"/>
  <c r="BR293" i="93"/>
  <c r="DJ293" i="93"/>
  <c r="DZ293" i="93"/>
  <c r="EI293" i="93"/>
  <c r="FA293" i="93"/>
  <c r="FU293" i="93"/>
  <c r="GH294" i="93"/>
  <c r="FR294" i="93"/>
  <c r="FB294" i="93"/>
  <c r="EL294" i="93"/>
  <c r="DV294" i="93"/>
  <c r="DF294" i="93"/>
  <c r="GL294" i="93"/>
  <c r="FV294" i="93"/>
  <c r="FF294" i="93"/>
  <c r="EP294" i="93"/>
  <c r="DZ294" i="93"/>
  <c r="DJ294" i="93"/>
  <c r="GP294" i="93"/>
  <c r="FZ294" i="93"/>
  <c r="FJ294" i="93"/>
  <c r="ET294" i="93"/>
  <c r="ED294" i="93"/>
  <c r="DN294" i="93"/>
  <c r="CC294" i="93"/>
  <c r="DP294" i="93"/>
  <c r="EA294" i="93"/>
  <c r="EV294" i="93"/>
  <c r="FG294" i="93"/>
  <c r="FT295" i="93"/>
  <c r="FD295" i="93"/>
  <c r="EN295" i="93"/>
  <c r="DX295" i="93"/>
  <c r="DH295" i="93"/>
  <c r="GJ295" i="93"/>
  <c r="FX295" i="93"/>
  <c r="FH295" i="93"/>
  <c r="ER295" i="93"/>
  <c r="EB295" i="93"/>
  <c r="DL295" i="93"/>
  <c r="GR295" i="93"/>
  <c r="GB295" i="93"/>
  <c r="FL295" i="93"/>
  <c r="EV295" i="93"/>
  <c r="EF295" i="93"/>
  <c r="DP295" i="93"/>
  <c r="BM295" i="93"/>
  <c r="CO295" i="93"/>
  <c r="GM295" i="93"/>
  <c r="FW295" i="93"/>
  <c r="FG295" i="93"/>
  <c r="EQ295" i="93"/>
  <c r="EA295" i="93"/>
  <c r="DK295" i="93"/>
  <c r="DJ295" i="93"/>
  <c r="EE295" i="93"/>
  <c r="EP295" i="93"/>
  <c r="FK295" i="93"/>
  <c r="FV295" i="93"/>
  <c r="BA296" i="93"/>
  <c r="CP296" i="93"/>
  <c r="GD296" i="93"/>
  <c r="DR296" i="93"/>
  <c r="FN296" i="93"/>
  <c r="EH296" i="93"/>
  <c r="BL298" i="93"/>
  <c r="GG298" i="93"/>
  <c r="DU298" i="93"/>
  <c r="FQ298" i="93"/>
  <c r="EK298" i="93"/>
  <c r="DE298" i="93"/>
  <c r="BO299" i="93"/>
  <c r="AY299" i="93"/>
  <c r="AT292" i="93"/>
  <c r="AX292" i="93"/>
  <c r="BB292" i="93"/>
  <c r="BJ292" i="93"/>
  <c r="BN292" i="93"/>
  <c r="BR292" i="93"/>
  <c r="BZ292" i="93"/>
  <c r="CD292" i="93"/>
  <c r="CH292" i="93"/>
  <c r="DR292" i="93"/>
  <c r="EH292" i="93"/>
  <c r="EX292" i="93"/>
  <c r="FN292" i="93"/>
  <c r="GD292" i="93"/>
  <c r="AV293" i="93"/>
  <c r="AZ293" i="93"/>
  <c r="BD293" i="93"/>
  <c r="BL293" i="93"/>
  <c r="BP293" i="93"/>
  <c r="BT293" i="93"/>
  <c r="CB293" i="93"/>
  <c r="CF293" i="93"/>
  <c r="CJ293" i="93"/>
  <c r="GV293" i="93"/>
  <c r="GF293" i="93"/>
  <c r="FP293" i="93"/>
  <c r="EZ293" i="93"/>
  <c r="EJ293" i="93"/>
  <c r="DT293" i="93"/>
  <c r="BK294" i="93"/>
  <c r="CE294" i="93"/>
  <c r="CY294" i="93"/>
  <c r="DS294" i="93"/>
  <c r="EI294" i="93"/>
  <c r="EY294" i="93"/>
  <c r="FO294" i="93"/>
  <c r="GE294" i="93"/>
  <c r="AT295" i="93"/>
  <c r="BN295" i="93"/>
  <c r="CH295" i="93"/>
  <c r="GT295" i="93"/>
  <c r="GD295" i="93"/>
  <c r="AU296" i="93"/>
  <c r="BC296" i="93"/>
  <c r="CQ296" i="93"/>
  <c r="EE296" i="93"/>
  <c r="GQ296" i="93"/>
  <c r="GO298" i="93"/>
  <c r="FY298" i="93"/>
  <c r="FI298" i="93"/>
  <c r="ES298" i="93"/>
  <c r="EC298" i="93"/>
  <c r="DM298" i="93"/>
  <c r="EG298" i="93"/>
  <c r="GJ299" i="93"/>
  <c r="FT299" i="93"/>
  <c r="FD299" i="93"/>
  <c r="EN299" i="93"/>
  <c r="DX299" i="93"/>
  <c r="DH299" i="93"/>
  <c r="GN299" i="93"/>
  <c r="FX299" i="93"/>
  <c r="FH299" i="93"/>
  <c r="ER299" i="93"/>
  <c r="EB299" i="93"/>
  <c r="DL299" i="93"/>
  <c r="GR299" i="93"/>
  <c r="GB299" i="93"/>
  <c r="FL299" i="93"/>
  <c r="EV299" i="93"/>
  <c r="EF299" i="93"/>
  <c r="DP299" i="93"/>
  <c r="CE299" i="93"/>
  <c r="AU299" i="93"/>
  <c r="CA299" i="93"/>
  <c r="CI299" i="93"/>
  <c r="CY299" i="93"/>
  <c r="BS299" i="93"/>
  <c r="AU292" i="93"/>
  <c r="AY292" i="93"/>
  <c r="BC292" i="93"/>
  <c r="BK292" i="93"/>
  <c r="BO292" i="93"/>
  <c r="BS292" i="93"/>
  <c r="CA292" i="93"/>
  <c r="CE292" i="93"/>
  <c r="CI292" i="93"/>
  <c r="DS292" i="93"/>
  <c r="EI292" i="93"/>
  <c r="EY292" i="93"/>
  <c r="FO292" i="93"/>
  <c r="GE292" i="93"/>
  <c r="AS293" i="93"/>
  <c r="AW293" i="93"/>
  <c r="BA293" i="93"/>
  <c r="BI293" i="93"/>
  <c r="BM293" i="93"/>
  <c r="BQ293" i="93"/>
  <c r="BY293" i="93"/>
  <c r="CC293" i="93"/>
  <c r="CG293" i="93"/>
  <c r="DT294" i="93"/>
  <c r="EJ294" i="93"/>
  <c r="EZ294" i="93"/>
  <c r="FP294" i="93"/>
  <c r="GF294" i="93"/>
  <c r="DG295" i="93"/>
  <c r="DR295" i="93"/>
  <c r="DW295" i="93"/>
  <c r="EH295" i="93"/>
  <c r="EM295" i="93"/>
  <c r="EX295" i="93"/>
  <c r="FC295" i="93"/>
  <c r="FN295" i="93"/>
  <c r="BO296" i="93"/>
  <c r="CA296" i="93"/>
  <c r="EG296" i="93"/>
  <c r="GS298" i="93"/>
  <c r="BC299" i="93"/>
  <c r="CQ299" i="93"/>
  <c r="DS299" i="93"/>
  <c r="EY299" i="93"/>
  <c r="AT294" i="93"/>
  <c r="AX294" i="93"/>
  <c r="BB294" i="93"/>
  <c r="BJ294" i="93"/>
  <c r="BN294" i="93"/>
  <c r="BR294" i="93"/>
  <c r="BZ294" i="93"/>
  <c r="CD294" i="93"/>
  <c r="CH294" i="93"/>
  <c r="DR294" i="93"/>
  <c r="EH294" i="93"/>
  <c r="EX294" i="93"/>
  <c r="FN294" i="93"/>
  <c r="GD294" i="93"/>
  <c r="AV295" i="93"/>
  <c r="AZ295" i="93"/>
  <c r="BD295" i="93"/>
  <c r="BL295" i="93"/>
  <c r="BP295" i="93"/>
  <c r="BT295" i="93"/>
  <c r="CB295" i="93"/>
  <c r="CF295" i="93"/>
  <c r="CJ295" i="93"/>
  <c r="DT295" i="93"/>
  <c r="EJ295" i="93"/>
  <c r="EZ295" i="93"/>
  <c r="GJ296" i="93"/>
  <c r="FT296" i="93"/>
  <c r="FD296" i="93"/>
  <c r="EN296" i="93"/>
  <c r="DX296" i="93"/>
  <c r="DH296" i="93"/>
  <c r="GN296" i="93"/>
  <c r="FX296" i="93"/>
  <c r="FH296" i="93"/>
  <c r="ER296" i="93"/>
  <c r="EB296" i="93"/>
  <c r="DL296" i="93"/>
  <c r="GR296" i="93"/>
  <c r="GB296" i="93"/>
  <c r="FL296" i="93"/>
  <c r="EV296" i="93"/>
  <c r="EF296" i="93"/>
  <c r="DP296" i="93"/>
  <c r="AS298" i="93"/>
  <c r="BQ298" i="93"/>
  <c r="AV296" i="93"/>
  <c r="AZ296" i="93"/>
  <c r="BD296" i="93"/>
  <c r="BL296" i="93"/>
  <c r="BP296" i="93"/>
  <c r="BT296" i="93"/>
  <c r="CB296" i="93"/>
  <c r="CF296" i="93"/>
  <c r="CJ296" i="93"/>
  <c r="DT296" i="93"/>
  <c r="EJ296" i="93"/>
  <c r="EZ296" i="93"/>
  <c r="FP296" i="93"/>
  <c r="GF296" i="93"/>
  <c r="CP298" i="93"/>
  <c r="BZ298" i="93"/>
  <c r="BJ298" i="93"/>
  <c r="CT298" i="93"/>
  <c r="CD298" i="93"/>
  <c r="BN298" i="93"/>
  <c r="CX298" i="93"/>
  <c r="CH298" i="93"/>
  <c r="BR298" i="93"/>
  <c r="AT298" i="93"/>
  <c r="AX298" i="93"/>
  <c r="BB298" i="93"/>
  <c r="GG299" i="93"/>
  <c r="FQ299" i="93"/>
  <c r="FA299" i="93"/>
  <c r="EK299" i="93"/>
  <c r="DU299" i="93"/>
  <c r="DE299" i="93"/>
  <c r="GK299" i="93"/>
  <c r="FU299" i="93"/>
  <c r="FE299" i="93"/>
  <c r="EO299" i="93"/>
  <c r="DY299" i="93"/>
  <c r="DI299" i="93"/>
  <c r="GO299" i="93"/>
  <c r="FY299" i="93"/>
  <c r="FI299" i="93"/>
  <c r="ES299" i="93"/>
  <c r="EC299" i="93"/>
  <c r="DM299" i="93"/>
  <c r="DR298" i="93"/>
  <c r="EH298" i="93"/>
  <c r="EX298" i="93"/>
  <c r="FN298" i="93"/>
  <c r="GD298" i="93"/>
  <c r="AV299" i="93"/>
  <c r="AZ299" i="93"/>
  <c r="BD299" i="93"/>
  <c r="BL299" i="93"/>
  <c r="BP299" i="93"/>
  <c r="BT299" i="93"/>
  <c r="CB299" i="93"/>
  <c r="CF299" i="93"/>
  <c r="CJ299" i="93"/>
  <c r="DT299" i="93"/>
  <c r="EJ299" i="93"/>
  <c r="EZ299" i="93"/>
  <c r="FP299" i="93"/>
  <c r="GF299" i="93"/>
  <c r="DS298" i="93"/>
  <c r="EI298" i="93"/>
  <c r="EY298" i="93"/>
  <c r="FO298" i="93"/>
  <c r="GE298" i="93"/>
  <c r="AS299" i="93"/>
  <c r="AW299" i="93"/>
  <c r="BA299" i="93"/>
  <c r="BI299" i="93"/>
  <c r="BM299" i="93"/>
  <c r="BQ299" i="93"/>
  <c r="BY299" i="93"/>
  <c r="CC299" i="93"/>
  <c r="CG299" i="93"/>
  <c r="DQ299" i="93"/>
  <c r="EG299" i="93"/>
  <c r="EW299" i="93"/>
  <c r="FM299" i="93"/>
  <c r="GC299" i="93"/>
  <c r="DT298" i="93"/>
  <c r="EJ298" i="93"/>
  <c r="EZ298" i="93"/>
  <c r="FP298" i="93"/>
  <c r="GF298" i="93"/>
  <c r="AT299" i="93"/>
  <c r="AX299" i="93"/>
  <c r="BB299" i="93"/>
  <c r="BJ299" i="93"/>
  <c r="BN299" i="93"/>
  <c r="BR299" i="93"/>
  <c r="BZ299" i="93"/>
  <c r="CD299" i="93"/>
  <c r="CH299" i="93"/>
  <c r="DR299" i="93"/>
  <c r="EH299" i="93"/>
  <c r="EX299" i="93"/>
  <c r="FN299" i="93"/>
  <c r="GD299" i="93"/>
  <c r="GI282" i="93"/>
  <c r="FS282" i="93"/>
  <c r="FC282" i="93"/>
  <c r="EM282" i="93"/>
  <c r="DW282" i="93"/>
  <c r="DG282" i="93"/>
  <c r="GQ282" i="93"/>
  <c r="GA282" i="93"/>
  <c r="FK282" i="93"/>
  <c r="EU282" i="93"/>
  <c r="EE282" i="93"/>
  <c r="DO282" i="93"/>
  <c r="GK284" i="93"/>
  <c r="FU284" i="93"/>
  <c r="FE284" i="93"/>
  <c r="EO284" i="93"/>
  <c r="DY284" i="93"/>
  <c r="DI284" i="93"/>
  <c r="GJ282" i="93"/>
  <c r="FT282" i="93"/>
  <c r="FD282" i="93"/>
  <c r="EN282" i="93"/>
  <c r="DX282" i="93"/>
  <c r="DH282" i="93"/>
  <c r="GR282" i="93"/>
  <c r="GB282" i="93"/>
  <c r="FL282" i="93"/>
  <c r="EV282" i="93"/>
  <c r="EF282" i="93"/>
  <c r="DP282" i="93"/>
  <c r="GK282" i="93"/>
  <c r="FU282" i="93"/>
  <c r="FE282" i="93"/>
  <c r="EO282" i="93"/>
  <c r="DY282" i="93"/>
  <c r="DI282" i="93"/>
  <c r="EE283" i="93"/>
  <c r="GA283" i="93"/>
  <c r="CD284" i="93"/>
  <c r="AX284" i="93"/>
  <c r="GT284" i="93"/>
  <c r="GD284" i="93"/>
  <c r="FN284" i="93"/>
  <c r="EX284" i="93"/>
  <c r="EH284" i="93"/>
  <c r="DR284" i="93"/>
  <c r="FD285" i="93"/>
  <c r="CT288" i="93"/>
  <c r="CD288" i="93"/>
  <c r="BN288" i="93"/>
  <c r="GS288" i="93"/>
  <c r="FM288" i="93"/>
  <c r="EG288" i="93"/>
  <c r="EW288" i="93"/>
  <c r="GC288" i="93"/>
  <c r="DQ288" i="93"/>
  <c r="GH282" i="93"/>
  <c r="FR282" i="93"/>
  <c r="FB282" i="93"/>
  <c r="EL282" i="93"/>
  <c r="DV282" i="93"/>
  <c r="DF282" i="93"/>
  <c r="GL282" i="93"/>
  <c r="FV282" i="93"/>
  <c r="FF282" i="93"/>
  <c r="EP282" i="93"/>
  <c r="DZ282" i="93"/>
  <c r="DJ282" i="93"/>
  <c r="GP282" i="93"/>
  <c r="FZ282" i="93"/>
  <c r="FJ282" i="93"/>
  <c r="ET282" i="93"/>
  <c r="ED282" i="93"/>
  <c r="DN282" i="93"/>
  <c r="AV282" i="93"/>
  <c r="BD282" i="93"/>
  <c r="BP282" i="93"/>
  <c r="CB282" i="93"/>
  <c r="CJ282" i="93"/>
  <c r="CV282" i="93"/>
  <c r="GN283" i="93"/>
  <c r="FX283" i="93"/>
  <c r="FH283" i="93"/>
  <c r="ER283" i="93"/>
  <c r="EB283" i="93"/>
  <c r="DL283" i="93"/>
  <c r="DP283" i="93"/>
  <c r="EF283" i="93"/>
  <c r="EV283" i="93"/>
  <c r="FL283" i="93"/>
  <c r="GB283" i="93"/>
  <c r="FR285" i="93"/>
  <c r="FB285" i="93"/>
  <c r="EL285" i="93"/>
  <c r="DV285" i="93"/>
  <c r="DF285" i="93"/>
  <c r="GH285" i="93"/>
  <c r="FV285" i="93"/>
  <c r="FF285" i="93"/>
  <c r="EP285" i="93"/>
  <c r="DZ285" i="93"/>
  <c r="DJ285" i="93"/>
  <c r="GL285" i="93"/>
  <c r="FZ285" i="93"/>
  <c r="FJ285" i="93"/>
  <c r="ET285" i="93"/>
  <c r="ED285" i="93"/>
  <c r="DN285" i="93"/>
  <c r="GP285" i="93"/>
  <c r="GN285" i="93"/>
  <c r="FX285" i="93"/>
  <c r="FH285" i="93"/>
  <c r="ER285" i="93"/>
  <c r="EB285" i="93"/>
  <c r="DL285" i="93"/>
  <c r="EF285" i="93"/>
  <c r="FL285" i="93"/>
  <c r="AZ282" i="93"/>
  <c r="BL282" i="93"/>
  <c r="BT282" i="93"/>
  <c r="DT282" i="93"/>
  <c r="EJ282" i="93"/>
  <c r="EZ282" i="93"/>
  <c r="FP282" i="93"/>
  <c r="GF282" i="93"/>
  <c r="GH283" i="93"/>
  <c r="FR283" i="93"/>
  <c r="FB283" i="93"/>
  <c r="EL283" i="93"/>
  <c r="DV283" i="93"/>
  <c r="DF283" i="93"/>
  <c r="GL283" i="93"/>
  <c r="FV283" i="93"/>
  <c r="FF283" i="93"/>
  <c r="EP283" i="93"/>
  <c r="DZ283" i="93"/>
  <c r="DJ283" i="93"/>
  <c r="GP283" i="93"/>
  <c r="FZ283" i="93"/>
  <c r="FJ283" i="93"/>
  <c r="ET283" i="93"/>
  <c r="ED283" i="93"/>
  <c r="DN283" i="93"/>
  <c r="CO284" i="93"/>
  <c r="BI284" i="93"/>
  <c r="CC284" i="93"/>
  <c r="AW284" i="93"/>
  <c r="CW284" i="93"/>
  <c r="BQ284" i="93"/>
  <c r="AS284" i="93"/>
  <c r="BM284" i="93"/>
  <c r="CG284" i="93"/>
  <c r="GS284" i="93"/>
  <c r="GC284" i="93"/>
  <c r="FM284" i="93"/>
  <c r="EW284" i="93"/>
  <c r="EG284" i="93"/>
  <c r="DQ284" i="93"/>
  <c r="DP285" i="93"/>
  <c r="EV285" i="93"/>
  <c r="GB285" i="93"/>
  <c r="GJ286" i="93"/>
  <c r="FT286" i="93"/>
  <c r="FD286" i="93"/>
  <c r="EN286" i="93"/>
  <c r="DX286" i="93"/>
  <c r="DH286" i="93"/>
  <c r="GG282" i="93"/>
  <c r="FQ282" i="93"/>
  <c r="FA282" i="93"/>
  <c r="EK282" i="93"/>
  <c r="DU282" i="93"/>
  <c r="DE282" i="93"/>
  <c r="GO282" i="93"/>
  <c r="FY282" i="93"/>
  <c r="FI282" i="93"/>
  <c r="ES282" i="93"/>
  <c r="EC282" i="93"/>
  <c r="DM282" i="93"/>
  <c r="GM283" i="93"/>
  <c r="FW283" i="93"/>
  <c r="FG283" i="93"/>
  <c r="EQ283" i="93"/>
  <c r="EA283" i="93"/>
  <c r="DK283" i="93"/>
  <c r="DO283" i="93"/>
  <c r="EU283" i="93"/>
  <c r="FK283" i="93"/>
  <c r="CP284" i="93"/>
  <c r="BJ284" i="93"/>
  <c r="CX284" i="93"/>
  <c r="BR284" i="93"/>
  <c r="BN284" i="93"/>
  <c r="CH284" i="93"/>
  <c r="DX285" i="93"/>
  <c r="CP288" i="93"/>
  <c r="BZ288" i="93"/>
  <c r="BJ288" i="93"/>
  <c r="AT288" i="93"/>
  <c r="CX288" i="93"/>
  <c r="CH288" i="93"/>
  <c r="BR288" i="93"/>
  <c r="BB288" i="93"/>
  <c r="AY282" i="93"/>
  <c r="BK282" i="93"/>
  <c r="BS282" i="93"/>
  <c r="DK282" i="93"/>
  <c r="DS282" i="93"/>
  <c r="EA282" i="93"/>
  <c r="EI282" i="93"/>
  <c r="EQ282" i="93"/>
  <c r="EY282" i="93"/>
  <c r="FG282" i="93"/>
  <c r="FO282" i="93"/>
  <c r="FW282" i="93"/>
  <c r="GE282" i="93"/>
  <c r="GG283" i="93"/>
  <c r="FQ283" i="93"/>
  <c r="FA283" i="93"/>
  <c r="EK283" i="93"/>
  <c r="DU283" i="93"/>
  <c r="DE283" i="93"/>
  <c r="GK283" i="93"/>
  <c r="FU283" i="93"/>
  <c r="FE283" i="93"/>
  <c r="EO283" i="93"/>
  <c r="DY283" i="93"/>
  <c r="DI283" i="93"/>
  <c r="GO283" i="93"/>
  <c r="FY283" i="93"/>
  <c r="FI283" i="93"/>
  <c r="ES283" i="93"/>
  <c r="EC283" i="93"/>
  <c r="DM283" i="93"/>
  <c r="DG283" i="93"/>
  <c r="DW283" i="93"/>
  <c r="EM283" i="93"/>
  <c r="FC283" i="93"/>
  <c r="FS283" i="93"/>
  <c r="BB284" i="93"/>
  <c r="BZ284" i="93"/>
  <c r="CT284" i="93"/>
  <c r="GM285" i="93"/>
  <c r="FW285" i="93"/>
  <c r="FG285" i="93"/>
  <c r="EQ285" i="93"/>
  <c r="EA285" i="93"/>
  <c r="DK285" i="93"/>
  <c r="DH285" i="93"/>
  <c r="EN285" i="93"/>
  <c r="FT285" i="93"/>
  <c r="AU289" i="93"/>
  <c r="BK289" i="93"/>
  <c r="CQ289" i="93"/>
  <c r="CA289" i="93"/>
  <c r="BO289" i="93"/>
  <c r="CE289" i="93"/>
  <c r="CU289" i="93"/>
  <c r="AY289" i="93"/>
  <c r="CI289" i="93"/>
  <c r="CY289" i="93"/>
  <c r="BC289" i="93"/>
  <c r="BS289" i="93"/>
  <c r="AY285" i="93"/>
  <c r="BK285" i="93"/>
  <c r="BS285" i="93"/>
  <c r="CE285" i="93"/>
  <c r="CQ285" i="93"/>
  <c r="CY285" i="93"/>
  <c r="GU285" i="93"/>
  <c r="GE285" i="93"/>
  <c r="DS285" i="93"/>
  <c r="EI285" i="93"/>
  <c r="EY285" i="93"/>
  <c r="FO285" i="93"/>
  <c r="GI286" i="93"/>
  <c r="FS286" i="93"/>
  <c r="FC286" i="93"/>
  <c r="EM286" i="93"/>
  <c r="DW286" i="93"/>
  <c r="DG286" i="93"/>
  <c r="GM286" i="93"/>
  <c r="FW286" i="93"/>
  <c r="FG286" i="93"/>
  <c r="EQ286" i="93"/>
  <c r="EA286" i="93"/>
  <c r="DK286" i="93"/>
  <c r="GQ286" i="93"/>
  <c r="GA286" i="93"/>
  <c r="FK286" i="93"/>
  <c r="EU286" i="93"/>
  <c r="EE286" i="93"/>
  <c r="DO286" i="93"/>
  <c r="GO286" i="93"/>
  <c r="FY286" i="93"/>
  <c r="FI286" i="93"/>
  <c r="ES286" i="93"/>
  <c r="EC286" i="93"/>
  <c r="DM286" i="93"/>
  <c r="CQ288" i="93"/>
  <c r="CA288" i="93"/>
  <c r="CU288" i="93"/>
  <c r="BO288" i="93"/>
  <c r="AY288" i="93"/>
  <c r="CY288" i="93"/>
  <c r="CI288" i="93"/>
  <c r="BS288" i="93"/>
  <c r="BC288" i="93"/>
  <c r="CE288" i="93"/>
  <c r="AS282" i="93"/>
  <c r="AW282" i="93"/>
  <c r="BA282" i="93"/>
  <c r="BI282" i="93"/>
  <c r="BM282" i="93"/>
  <c r="BQ282" i="93"/>
  <c r="BY282" i="93"/>
  <c r="CC282" i="93"/>
  <c r="CG282" i="93"/>
  <c r="DQ282" i="93"/>
  <c r="EG282" i="93"/>
  <c r="EW282" i="93"/>
  <c r="FM282" i="93"/>
  <c r="GC282" i="93"/>
  <c r="AY283" i="93"/>
  <c r="BK283" i="93"/>
  <c r="BS283" i="93"/>
  <c r="DS283" i="93"/>
  <c r="EI283" i="93"/>
  <c r="EY283" i="93"/>
  <c r="FO283" i="93"/>
  <c r="GE283" i="93"/>
  <c r="GI284" i="93"/>
  <c r="FS284" i="93"/>
  <c r="FC284" i="93"/>
  <c r="EM284" i="93"/>
  <c r="DW284" i="93"/>
  <c r="DG284" i="93"/>
  <c r="GM284" i="93"/>
  <c r="FW284" i="93"/>
  <c r="FG284" i="93"/>
  <c r="EQ284" i="93"/>
  <c r="EA284" i="93"/>
  <c r="DK284" i="93"/>
  <c r="GQ284" i="93"/>
  <c r="GA284" i="93"/>
  <c r="FK284" i="93"/>
  <c r="EU284" i="93"/>
  <c r="EE284" i="93"/>
  <c r="DO284" i="93"/>
  <c r="AZ285" i="93"/>
  <c r="BL285" i="93"/>
  <c r="BT285" i="93"/>
  <c r="GV285" i="93"/>
  <c r="GF285" i="93"/>
  <c r="DT285" i="93"/>
  <c r="EJ285" i="93"/>
  <c r="EZ285" i="93"/>
  <c r="FP285" i="93"/>
  <c r="CB286" i="93"/>
  <c r="AV286" i="93"/>
  <c r="CV286" i="93"/>
  <c r="BP286" i="93"/>
  <c r="CJ286" i="93"/>
  <c r="BD286" i="93"/>
  <c r="BL286" i="93"/>
  <c r="CF286" i="93"/>
  <c r="CZ286" i="93"/>
  <c r="DT286" i="93"/>
  <c r="EJ286" i="93"/>
  <c r="EZ286" i="93"/>
  <c r="FP286" i="93"/>
  <c r="GF286" i="93"/>
  <c r="BK288" i="93"/>
  <c r="AT282" i="93"/>
  <c r="AX282" i="93"/>
  <c r="BB282" i="93"/>
  <c r="BJ282" i="93"/>
  <c r="BN282" i="93"/>
  <c r="BR282" i="93"/>
  <c r="BZ282" i="93"/>
  <c r="CD282" i="93"/>
  <c r="CH282" i="93"/>
  <c r="DR282" i="93"/>
  <c r="EH282" i="93"/>
  <c r="EX282" i="93"/>
  <c r="FN282" i="93"/>
  <c r="GD282" i="93"/>
  <c r="AZ283" i="93"/>
  <c r="BL283" i="93"/>
  <c r="BT283" i="93"/>
  <c r="DT283" i="93"/>
  <c r="EJ283" i="93"/>
  <c r="EZ283" i="93"/>
  <c r="FP283" i="93"/>
  <c r="GF283" i="93"/>
  <c r="GJ284" i="93"/>
  <c r="FT284" i="93"/>
  <c r="FD284" i="93"/>
  <c r="EN284" i="93"/>
  <c r="DX284" i="93"/>
  <c r="DH284" i="93"/>
  <c r="GN284" i="93"/>
  <c r="FX284" i="93"/>
  <c r="FH284" i="93"/>
  <c r="ER284" i="93"/>
  <c r="EB284" i="93"/>
  <c r="DL284" i="93"/>
  <c r="GR284" i="93"/>
  <c r="GB284" i="93"/>
  <c r="FL284" i="93"/>
  <c r="EV284" i="93"/>
  <c r="EF284" i="93"/>
  <c r="DP284" i="93"/>
  <c r="GG285" i="93"/>
  <c r="FQ285" i="93"/>
  <c r="FA285" i="93"/>
  <c r="EK285" i="93"/>
  <c r="DU285" i="93"/>
  <c r="DE285" i="93"/>
  <c r="GK285" i="93"/>
  <c r="FU285" i="93"/>
  <c r="FE285" i="93"/>
  <c r="EO285" i="93"/>
  <c r="DY285" i="93"/>
  <c r="DI285" i="93"/>
  <c r="GO285" i="93"/>
  <c r="FY285" i="93"/>
  <c r="FI285" i="93"/>
  <c r="ES285" i="93"/>
  <c r="EC285" i="93"/>
  <c r="DM285" i="93"/>
  <c r="AU285" i="93"/>
  <c r="BC285" i="93"/>
  <c r="BO285" i="93"/>
  <c r="GG286" i="93"/>
  <c r="FQ286" i="93"/>
  <c r="FA286" i="93"/>
  <c r="EK286" i="93"/>
  <c r="DU286" i="93"/>
  <c r="DE286" i="93"/>
  <c r="DI286" i="93"/>
  <c r="DY286" i="93"/>
  <c r="EO286" i="93"/>
  <c r="FE286" i="93"/>
  <c r="FU286" i="93"/>
  <c r="AU288" i="93"/>
  <c r="AS283" i="93"/>
  <c r="AW283" i="93"/>
  <c r="BA283" i="93"/>
  <c r="BI283" i="93"/>
  <c r="BM283" i="93"/>
  <c r="BQ283" i="93"/>
  <c r="BY283" i="93"/>
  <c r="CC283" i="93"/>
  <c r="CG283" i="93"/>
  <c r="DQ283" i="93"/>
  <c r="EG283" i="93"/>
  <c r="EW283" i="93"/>
  <c r="FM283" i="93"/>
  <c r="GC283" i="93"/>
  <c r="AU284" i="93"/>
  <c r="AY284" i="93"/>
  <c r="BC284" i="93"/>
  <c r="BK284" i="93"/>
  <c r="BO284" i="93"/>
  <c r="BS284" i="93"/>
  <c r="CA284" i="93"/>
  <c r="CE284" i="93"/>
  <c r="CI284" i="93"/>
  <c r="DS284" i="93"/>
  <c r="EI284" i="93"/>
  <c r="EY284" i="93"/>
  <c r="FO284" i="93"/>
  <c r="GE284" i="93"/>
  <c r="AS285" i="93"/>
  <c r="AW285" i="93"/>
  <c r="BA285" i="93"/>
  <c r="BI285" i="93"/>
  <c r="BM285" i="93"/>
  <c r="BQ285" i="93"/>
  <c r="BY285" i="93"/>
  <c r="CC285" i="93"/>
  <c r="CG285" i="93"/>
  <c r="GS285" i="93"/>
  <c r="GC285" i="93"/>
  <c r="DQ285" i="93"/>
  <c r="EG285" i="93"/>
  <c r="EW285" i="93"/>
  <c r="FM285" i="93"/>
  <c r="GD285" i="93"/>
  <c r="GT285" i="93"/>
  <c r="AS286" i="93"/>
  <c r="BA286" i="93"/>
  <c r="BM286" i="93"/>
  <c r="GU289" i="93"/>
  <c r="GE289" i="93"/>
  <c r="FO289" i="93"/>
  <c r="EY289" i="93"/>
  <c r="EI289" i="93"/>
  <c r="DS289" i="93"/>
  <c r="AT283" i="93"/>
  <c r="AX283" i="93"/>
  <c r="BB283" i="93"/>
  <c r="BJ283" i="93"/>
  <c r="BN283" i="93"/>
  <c r="BR283" i="93"/>
  <c r="BZ283" i="93"/>
  <c r="CD283" i="93"/>
  <c r="CH283" i="93"/>
  <c r="DR283" i="93"/>
  <c r="EH283" i="93"/>
  <c r="EX283" i="93"/>
  <c r="FN283" i="93"/>
  <c r="GD283" i="93"/>
  <c r="AV284" i="93"/>
  <c r="AZ284" i="93"/>
  <c r="BD284" i="93"/>
  <c r="BL284" i="93"/>
  <c r="BP284" i="93"/>
  <c r="BT284" i="93"/>
  <c r="CB284" i="93"/>
  <c r="CF284" i="93"/>
  <c r="CJ284" i="93"/>
  <c r="DT284" i="93"/>
  <c r="EJ284" i="93"/>
  <c r="EZ284" i="93"/>
  <c r="FP284" i="93"/>
  <c r="GF284" i="93"/>
  <c r="AT285" i="93"/>
  <c r="AX285" i="93"/>
  <c r="BB285" i="93"/>
  <c r="BJ285" i="93"/>
  <c r="BN285" i="93"/>
  <c r="BR285" i="93"/>
  <c r="BZ285" i="93"/>
  <c r="CD285" i="93"/>
  <c r="CH285" i="93"/>
  <c r="DR285" i="93"/>
  <c r="EH285" i="93"/>
  <c r="EX285" i="93"/>
  <c r="GH286" i="93"/>
  <c r="FR286" i="93"/>
  <c r="FB286" i="93"/>
  <c r="EL286" i="93"/>
  <c r="DV286" i="93"/>
  <c r="DF286" i="93"/>
  <c r="GL286" i="93"/>
  <c r="FV286" i="93"/>
  <c r="FF286" i="93"/>
  <c r="EP286" i="93"/>
  <c r="DZ286" i="93"/>
  <c r="DJ286" i="93"/>
  <c r="GP286" i="93"/>
  <c r="FZ286" i="93"/>
  <c r="FJ286" i="93"/>
  <c r="ET286" i="93"/>
  <c r="ED286" i="93"/>
  <c r="DN286" i="93"/>
  <c r="GK288" i="93"/>
  <c r="FU288" i="93"/>
  <c r="FE288" i="93"/>
  <c r="EO288" i="93"/>
  <c r="DY288" i="93"/>
  <c r="DI288" i="93"/>
  <c r="GO288" i="93"/>
  <c r="FY288" i="93"/>
  <c r="FI288" i="93"/>
  <c r="ES288" i="93"/>
  <c r="EC288" i="93"/>
  <c r="DM288" i="93"/>
  <c r="GH289" i="93"/>
  <c r="FR289" i="93"/>
  <c r="FB289" i="93"/>
  <c r="EL289" i="93"/>
  <c r="DV289" i="93"/>
  <c r="DF289" i="93"/>
  <c r="GL289" i="93"/>
  <c r="FV289" i="93"/>
  <c r="FF289" i="93"/>
  <c r="EP289" i="93"/>
  <c r="DZ289" i="93"/>
  <c r="DJ289" i="93"/>
  <c r="GP289" i="93"/>
  <c r="FZ289" i="93"/>
  <c r="FJ289" i="93"/>
  <c r="ET289" i="93"/>
  <c r="ED289" i="93"/>
  <c r="DN289" i="93"/>
  <c r="AT286" i="93"/>
  <c r="AX286" i="93"/>
  <c r="BB286" i="93"/>
  <c r="BJ286" i="93"/>
  <c r="BN286" i="93"/>
  <c r="BR286" i="93"/>
  <c r="BZ286" i="93"/>
  <c r="CD286" i="93"/>
  <c r="CH286" i="93"/>
  <c r="DR286" i="93"/>
  <c r="EH286" i="93"/>
  <c r="EX286" i="93"/>
  <c r="FN286" i="93"/>
  <c r="GD286" i="93"/>
  <c r="CR288" i="93"/>
  <c r="CB288" i="93"/>
  <c r="BL288" i="93"/>
  <c r="CV288" i="93"/>
  <c r="CF288" i="93"/>
  <c r="BP288" i="93"/>
  <c r="CZ288" i="93"/>
  <c r="CJ288" i="93"/>
  <c r="BT288" i="93"/>
  <c r="AV288" i="93"/>
  <c r="AZ288" i="93"/>
  <c r="BD288" i="93"/>
  <c r="CO288" i="93"/>
  <c r="GJ289" i="93"/>
  <c r="FT289" i="93"/>
  <c r="FD289" i="93"/>
  <c r="EN289" i="93"/>
  <c r="DX289" i="93"/>
  <c r="DH289" i="93"/>
  <c r="GN289" i="93"/>
  <c r="FX289" i="93"/>
  <c r="FH289" i="93"/>
  <c r="ER289" i="93"/>
  <c r="EB289" i="93"/>
  <c r="DL289" i="93"/>
  <c r="GR289" i="93"/>
  <c r="GB289" i="93"/>
  <c r="FL289" i="93"/>
  <c r="EV289" i="93"/>
  <c r="EF289" i="93"/>
  <c r="DP289" i="93"/>
  <c r="AU286" i="93"/>
  <c r="AY286" i="93"/>
  <c r="BC286" i="93"/>
  <c r="BK286" i="93"/>
  <c r="BO286" i="93"/>
  <c r="BS286" i="93"/>
  <c r="CA286" i="93"/>
  <c r="CE286" i="93"/>
  <c r="CI286" i="93"/>
  <c r="DS286" i="93"/>
  <c r="EI286" i="93"/>
  <c r="EY286" i="93"/>
  <c r="FO286" i="93"/>
  <c r="GE286" i="93"/>
  <c r="AS288" i="93"/>
  <c r="AW288" i="93"/>
  <c r="BA288" i="93"/>
  <c r="CC288" i="93"/>
  <c r="GG289" i="93"/>
  <c r="FQ289" i="93"/>
  <c r="FA289" i="93"/>
  <c r="EK289" i="93"/>
  <c r="DU289" i="93"/>
  <c r="DE289" i="93"/>
  <c r="GK289" i="93"/>
  <c r="FU289" i="93"/>
  <c r="FE289" i="93"/>
  <c r="EO289" i="93"/>
  <c r="DY289" i="93"/>
  <c r="DI289" i="93"/>
  <c r="GO289" i="93"/>
  <c r="FY289" i="93"/>
  <c r="FI289" i="93"/>
  <c r="ES289" i="93"/>
  <c r="EC289" i="93"/>
  <c r="DM289" i="93"/>
  <c r="DR288" i="93"/>
  <c r="EH288" i="93"/>
  <c r="EX288" i="93"/>
  <c r="FN288" i="93"/>
  <c r="GD288" i="93"/>
  <c r="AV289" i="93"/>
  <c r="AZ289" i="93"/>
  <c r="BD289" i="93"/>
  <c r="BL289" i="93"/>
  <c r="BP289" i="93"/>
  <c r="BT289" i="93"/>
  <c r="CB289" i="93"/>
  <c r="CF289" i="93"/>
  <c r="CJ289" i="93"/>
  <c r="DT289" i="93"/>
  <c r="EJ289" i="93"/>
  <c r="EZ289" i="93"/>
  <c r="FP289" i="93"/>
  <c r="GF289" i="93"/>
  <c r="DS288" i="93"/>
  <c r="EI288" i="93"/>
  <c r="EY288" i="93"/>
  <c r="FO288" i="93"/>
  <c r="GE288" i="93"/>
  <c r="AS289" i="93"/>
  <c r="AW289" i="93"/>
  <c r="BA289" i="93"/>
  <c r="BI289" i="93"/>
  <c r="BM289" i="93"/>
  <c r="BQ289" i="93"/>
  <c r="BY289" i="93"/>
  <c r="CC289" i="93"/>
  <c r="CG289" i="93"/>
  <c r="DQ289" i="93"/>
  <c r="EG289" i="93"/>
  <c r="EW289" i="93"/>
  <c r="FM289" i="93"/>
  <c r="GC289" i="93"/>
  <c r="DT288" i="93"/>
  <c r="EJ288" i="93"/>
  <c r="EZ288" i="93"/>
  <c r="FP288" i="93"/>
  <c r="GF288" i="93"/>
  <c r="AT289" i="93"/>
  <c r="AX289" i="93"/>
  <c r="BB289" i="93"/>
  <c r="BJ289" i="93"/>
  <c r="BN289" i="93"/>
  <c r="BR289" i="93"/>
  <c r="BZ289" i="93"/>
  <c r="CD289" i="93"/>
  <c r="CH289" i="93"/>
  <c r="DR289" i="93"/>
  <c r="EH289" i="93"/>
  <c r="EX289" i="93"/>
  <c r="FN289" i="93"/>
  <c r="GD289" i="93"/>
  <c r="GK268" i="93"/>
  <c r="FU268" i="93"/>
  <c r="FE268" i="93"/>
  <c r="EO268" i="93"/>
  <c r="DY268" i="93"/>
  <c r="DI268" i="93"/>
  <c r="GH268" i="93"/>
  <c r="FR268" i="93"/>
  <c r="FB268" i="93"/>
  <c r="EL268" i="93"/>
  <c r="DV268" i="93"/>
  <c r="DF268" i="93"/>
  <c r="GL268" i="93"/>
  <c r="FV268" i="93"/>
  <c r="FF268" i="93"/>
  <c r="EP268" i="93"/>
  <c r="DZ268" i="93"/>
  <c r="DJ268" i="93"/>
  <c r="GI269" i="93"/>
  <c r="FS269" i="93"/>
  <c r="FC269" i="93"/>
  <c r="EM269" i="93"/>
  <c r="DW269" i="93"/>
  <c r="DG269" i="93"/>
  <c r="GL270" i="93"/>
  <c r="FV270" i="93"/>
  <c r="FF270" i="93"/>
  <c r="EP270" i="93"/>
  <c r="DZ270" i="93"/>
  <c r="DJ270" i="93"/>
  <c r="AZ269" i="93"/>
  <c r="BL269" i="93"/>
  <c r="BT269" i="93"/>
  <c r="CF269" i="93"/>
  <c r="CY269" i="93"/>
  <c r="DS269" i="93"/>
  <c r="EI269" i="93"/>
  <c r="EY269" i="93"/>
  <c r="FO269" i="93"/>
  <c r="GE269" i="93"/>
  <c r="GI270" i="93"/>
  <c r="FS270" i="93"/>
  <c r="FC270" i="93"/>
  <c r="EM270" i="93"/>
  <c r="DW270" i="93"/>
  <c r="DG270" i="93"/>
  <c r="GM270" i="93"/>
  <c r="FW270" i="93"/>
  <c r="FG270" i="93"/>
  <c r="EQ270" i="93"/>
  <c r="EA270" i="93"/>
  <c r="DK270" i="93"/>
  <c r="GQ270" i="93"/>
  <c r="GA270" i="93"/>
  <c r="FK270" i="93"/>
  <c r="EU270" i="93"/>
  <c r="EE270" i="93"/>
  <c r="DO270" i="93"/>
  <c r="GN271" i="93"/>
  <c r="FX271" i="93"/>
  <c r="FH271" i="93"/>
  <c r="ER271" i="93"/>
  <c r="EB271" i="93"/>
  <c r="DL271" i="93"/>
  <c r="CE271" i="93"/>
  <c r="AT268" i="93"/>
  <c r="BB268" i="93"/>
  <c r="BN268" i="93"/>
  <c r="BZ268" i="93"/>
  <c r="BK269" i="93"/>
  <c r="BS269" i="93"/>
  <c r="CE269" i="93"/>
  <c r="GN269" i="93"/>
  <c r="FX269" i="93"/>
  <c r="FH269" i="93"/>
  <c r="ER269" i="93"/>
  <c r="EB269" i="93"/>
  <c r="DL269" i="93"/>
  <c r="CD270" i="93"/>
  <c r="AX270" i="93"/>
  <c r="GG270" i="93"/>
  <c r="FQ270" i="93"/>
  <c r="FA270" i="93"/>
  <c r="EK270" i="93"/>
  <c r="DU270" i="93"/>
  <c r="DE270" i="93"/>
  <c r="CA271" i="93"/>
  <c r="AU271" i="93"/>
  <c r="CI271" i="93"/>
  <c r="BC271" i="93"/>
  <c r="GM268" i="93"/>
  <c r="FW268" i="93"/>
  <c r="FG268" i="93"/>
  <c r="EQ268" i="93"/>
  <c r="EA268" i="93"/>
  <c r="DK268" i="93"/>
  <c r="GJ268" i="93"/>
  <c r="FT268" i="93"/>
  <c r="FD268" i="93"/>
  <c r="EN268" i="93"/>
  <c r="DX268" i="93"/>
  <c r="DH268" i="93"/>
  <c r="GN268" i="93"/>
  <c r="FX268" i="93"/>
  <c r="FH268" i="93"/>
  <c r="ER268" i="93"/>
  <c r="EB268" i="93"/>
  <c r="DL268" i="93"/>
  <c r="GR268" i="93"/>
  <c r="GB268" i="93"/>
  <c r="FL268" i="93"/>
  <c r="EV268" i="93"/>
  <c r="EF268" i="93"/>
  <c r="DP268" i="93"/>
  <c r="AX268" i="93"/>
  <c r="BJ268" i="93"/>
  <c r="BR268" i="93"/>
  <c r="CD268" i="93"/>
  <c r="CX268" i="93"/>
  <c r="DR268" i="93"/>
  <c r="EH268" i="93"/>
  <c r="EX268" i="93"/>
  <c r="FN268" i="93"/>
  <c r="GD268" i="93"/>
  <c r="AU269" i="93"/>
  <c r="BC269" i="93"/>
  <c r="BO269" i="93"/>
  <c r="CA269" i="93"/>
  <c r="CJ269" i="93"/>
  <c r="DH269" i="93"/>
  <c r="DX269" i="93"/>
  <c r="EN269" i="93"/>
  <c r="FD269" i="93"/>
  <c r="FT269" i="93"/>
  <c r="GO270" i="93"/>
  <c r="FY270" i="93"/>
  <c r="FI270" i="93"/>
  <c r="ES270" i="93"/>
  <c r="EC270" i="93"/>
  <c r="DM270" i="93"/>
  <c r="CQ271" i="93"/>
  <c r="GP275" i="93"/>
  <c r="FZ275" i="93"/>
  <c r="FJ275" i="93"/>
  <c r="ET275" i="93"/>
  <c r="ED275" i="93"/>
  <c r="DN275" i="93"/>
  <c r="AY269" i="93"/>
  <c r="CP270" i="93"/>
  <c r="BJ270" i="93"/>
  <c r="CX270" i="93"/>
  <c r="BR270" i="93"/>
  <c r="GT270" i="93"/>
  <c r="GD270" i="93"/>
  <c r="FN270" i="93"/>
  <c r="EX270" i="93"/>
  <c r="EH270" i="93"/>
  <c r="DR270" i="93"/>
  <c r="CU271" i="93"/>
  <c r="BO271" i="93"/>
  <c r="BS271" i="93"/>
  <c r="GI268" i="93"/>
  <c r="FS268" i="93"/>
  <c r="FC268" i="93"/>
  <c r="EM268" i="93"/>
  <c r="DW268" i="93"/>
  <c r="DG268" i="93"/>
  <c r="GQ268" i="93"/>
  <c r="GA268" i="93"/>
  <c r="FK268" i="93"/>
  <c r="EU268" i="93"/>
  <c r="EE268" i="93"/>
  <c r="DO268" i="93"/>
  <c r="AS268" i="93"/>
  <c r="BA268" i="93"/>
  <c r="BM268" i="93"/>
  <c r="DE268" i="93"/>
  <c r="DM268" i="93"/>
  <c r="DU268" i="93"/>
  <c r="EC268" i="93"/>
  <c r="EK268" i="93"/>
  <c r="ES268" i="93"/>
  <c r="FA268" i="93"/>
  <c r="FI268" i="93"/>
  <c r="FQ268" i="93"/>
  <c r="FY268" i="93"/>
  <c r="AV269" i="93"/>
  <c r="BD269" i="93"/>
  <c r="CB269" i="93"/>
  <c r="DK269" i="93"/>
  <c r="EA269" i="93"/>
  <c r="EQ269" i="93"/>
  <c r="FG269" i="93"/>
  <c r="FW269" i="93"/>
  <c r="AT270" i="93"/>
  <c r="BN270" i="93"/>
  <c r="CH270" i="93"/>
  <c r="BK271" i="93"/>
  <c r="CY271" i="93"/>
  <c r="EI271" i="93"/>
  <c r="FO271" i="93"/>
  <c r="GK272" i="93"/>
  <c r="FU272" i="93"/>
  <c r="FE272" i="93"/>
  <c r="EO272" i="93"/>
  <c r="DY272" i="93"/>
  <c r="DI272" i="93"/>
  <c r="AZ271" i="93"/>
  <c r="BL271" i="93"/>
  <c r="BT271" i="93"/>
  <c r="CF271" i="93"/>
  <c r="CR271" i="93"/>
  <c r="CZ271" i="93"/>
  <c r="DT271" i="93"/>
  <c r="EJ271" i="93"/>
  <c r="EZ271" i="93"/>
  <c r="FP271" i="93"/>
  <c r="GF271" i="93"/>
  <c r="GL272" i="93"/>
  <c r="FV272" i="93"/>
  <c r="FF272" i="93"/>
  <c r="EP272" i="93"/>
  <c r="DZ272" i="93"/>
  <c r="DJ272" i="93"/>
  <c r="GH275" i="93"/>
  <c r="FR275" i="93"/>
  <c r="FB275" i="93"/>
  <c r="EL275" i="93"/>
  <c r="DV275" i="93"/>
  <c r="DF275" i="93"/>
  <c r="GL275" i="93"/>
  <c r="FV275" i="93"/>
  <c r="FF275" i="93"/>
  <c r="EP275" i="93"/>
  <c r="DZ275" i="93"/>
  <c r="DJ275" i="93"/>
  <c r="AU268" i="93"/>
  <c r="AY268" i="93"/>
  <c r="BC268" i="93"/>
  <c r="BK268" i="93"/>
  <c r="BO268" i="93"/>
  <c r="BS268" i="93"/>
  <c r="CA268" i="93"/>
  <c r="CE268" i="93"/>
  <c r="CI268" i="93"/>
  <c r="DS268" i="93"/>
  <c r="EI268" i="93"/>
  <c r="EY268" i="93"/>
  <c r="FO268" i="93"/>
  <c r="GE268" i="93"/>
  <c r="GG269" i="93"/>
  <c r="FQ269" i="93"/>
  <c r="FA269" i="93"/>
  <c r="EK269" i="93"/>
  <c r="DU269" i="93"/>
  <c r="DE269" i="93"/>
  <c r="GK269" i="93"/>
  <c r="FU269" i="93"/>
  <c r="FE269" i="93"/>
  <c r="EO269" i="93"/>
  <c r="DY269" i="93"/>
  <c r="DI269" i="93"/>
  <c r="GO269" i="93"/>
  <c r="FY269" i="93"/>
  <c r="FI269" i="93"/>
  <c r="ES269" i="93"/>
  <c r="EC269" i="93"/>
  <c r="DM269" i="93"/>
  <c r="AS269" i="93"/>
  <c r="AW269" i="93"/>
  <c r="BA269" i="93"/>
  <c r="BI269" i="93"/>
  <c r="BM269" i="93"/>
  <c r="BQ269" i="93"/>
  <c r="BY269" i="93"/>
  <c r="CC269" i="93"/>
  <c r="CG269" i="93"/>
  <c r="DT269" i="93"/>
  <c r="EJ269" i="93"/>
  <c r="EZ269" i="93"/>
  <c r="FP269" i="93"/>
  <c r="GF269" i="93"/>
  <c r="GJ270" i="93"/>
  <c r="FT270" i="93"/>
  <c r="FD270" i="93"/>
  <c r="EN270" i="93"/>
  <c r="DX270" i="93"/>
  <c r="DH270" i="93"/>
  <c r="GN270" i="93"/>
  <c r="FX270" i="93"/>
  <c r="FH270" i="93"/>
  <c r="ER270" i="93"/>
  <c r="EB270" i="93"/>
  <c r="DL270" i="93"/>
  <c r="GR270" i="93"/>
  <c r="GB270" i="93"/>
  <c r="FL270" i="93"/>
  <c r="EV270" i="93"/>
  <c r="EF270" i="93"/>
  <c r="DP270" i="93"/>
  <c r="GG271" i="93"/>
  <c r="FQ271" i="93"/>
  <c r="FA271" i="93"/>
  <c r="EK271" i="93"/>
  <c r="DU271" i="93"/>
  <c r="DE271" i="93"/>
  <c r="GK271" i="93"/>
  <c r="FU271" i="93"/>
  <c r="FE271" i="93"/>
  <c r="EO271" i="93"/>
  <c r="DY271" i="93"/>
  <c r="DI271" i="93"/>
  <c r="GO271" i="93"/>
  <c r="FY271" i="93"/>
  <c r="FI271" i="93"/>
  <c r="ES271" i="93"/>
  <c r="EC271" i="93"/>
  <c r="DM271" i="93"/>
  <c r="CW272" i="93"/>
  <c r="BQ272" i="93"/>
  <c r="AS272" i="93"/>
  <c r="BA272" i="93"/>
  <c r="BM272" i="93"/>
  <c r="CG272" i="93"/>
  <c r="GS272" i="93"/>
  <c r="GC272" i="93"/>
  <c r="FM272" i="93"/>
  <c r="EW272" i="93"/>
  <c r="EG272" i="93"/>
  <c r="DQ272" i="93"/>
  <c r="DE272" i="93"/>
  <c r="DU272" i="93"/>
  <c r="EK272" i="93"/>
  <c r="FA272" i="93"/>
  <c r="FQ272" i="93"/>
  <c r="CQ274" i="93"/>
  <c r="CA274" i="93"/>
  <c r="AU274" i="93"/>
  <c r="CU274" i="93"/>
  <c r="CE274" i="93"/>
  <c r="BO274" i="93"/>
  <c r="CY274" i="93"/>
  <c r="CI274" i="93"/>
  <c r="BS274" i="93"/>
  <c r="BC274" i="93"/>
  <c r="GK274" i="93"/>
  <c r="FU274" i="93"/>
  <c r="FE274" i="93"/>
  <c r="EO274" i="93"/>
  <c r="DY274" i="93"/>
  <c r="DI274" i="93"/>
  <c r="GI275" i="93"/>
  <c r="FS275" i="93"/>
  <c r="FC275" i="93"/>
  <c r="EM275" i="93"/>
  <c r="DW275" i="93"/>
  <c r="DG275" i="93"/>
  <c r="GM275" i="93"/>
  <c r="FW275" i="93"/>
  <c r="FG275" i="93"/>
  <c r="EQ275" i="93"/>
  <c r="EA275" i="93"/>
  <c r="DK275" i="93"/>
  <c r="AV268" i="93"/>
  <c r="AZ268" i="93"/>
  <c r="BD268" i="93"/>
  <c r="BL268" i="93"/>
  <c r="BP268" i="93"/>
  <c r="BT268" i="93"/>
  <c r="CB268" i="93"/>
  <c r="CF268" i="93"/>
  <c r="CJ268" i="93"/>
  <c r="DT268" i="93"/>
  <c r="EJ268" i="93"/>
  <c r="EZ268" i="93"/>
  <c r="FP268" i="93"/>
  <c r="GF268" i="93"/>
  <c r="GH269" i="93"/>
  <c r="FR269" i="93"/>
  <c r="FB269" i="93"/>
  <c r="EL269" i="93"/>
  <c r="DV269" i="93"/>
  <c r="DF269" i="93"/>
  <c r="GL269" i="93"/>
  <c r="FV269" i="93"/>
  <c r="FF269" i="93"/>
  <c r="EP269" i="93"/>
  <c r="DZ269" i="93"/>
  <c r="DJ269" i="93"/>
  <c r="CX269" i="93"/>
  <c r="CH269" i="93"/>
  <c r="AT269" i="93"/>
  <c r="AX269" i="93"/>
  <c r="BB269" i="93"/>
  <c r="BJ269" i="93"/>
  <c r="BN269" i="93"/>
  <c r="BR269" i="93"/>
  <c r="BZ269" i="93"/>
  <c r="CD269" i="93"/>
  <c r="AS270" i="93"/>
  <c r="BA270" i="93"/>
  <c r="BM270" i="93"/>
  <c r="GH271" i="93"/>
  <c r="FR271" i="93"/>
  <c r="FB271" i="93"/>
  <c r="EL271" i="93"/>
  <c r="DV271" i="93"/>
  <c r="DF271" i="93"/>
  <c r="GL271" i="93"/>
  <c r="FV271" i="93"/>
  <c r="FF271" i="93"/>
  <c r="EP271" i="93"/>
  <c r="DZ271" i="93"/>
  <c r="DJ271" i="93"/>
  <c r="GP271" i="93"/>
  <c r="FZ271" i="93"/>
  <c r="FJ271" i="93"/>
  <c r="ET271" i="93"/>
  <c r="ED271" i="93"/>
  <c r="DN271" i="93"/>
  <c r="AV271" i="93"/>
  <c r="BD271" i="93"/>
  <c r="BP271" i="93"/>
  <c r="CX272" i="93"/>
  <c r="BR272" i="93"/>
  <c r="AT272" i="93"/>
  <c r="BB272" i="93"/>
  <c r="BN272" i="93"/>
  <c r="CH272" i="93"/>
  <c r="GT272" i="93"/>
  <c r="GD272" i="93"/>
  <c r="FN272" i="93"/>
  <c r="EX272" i="93"/>
  <c r="EH272" i="93"/>
  <c r="DR272" i="93"/>
  <c r="DF272" i="93"/>
  <c r="DV272" i="93"/>
  <c r="EL272" i="93"/>
  <c r="FB272" i="93"/>
  <c r="FR272" i="93"/>
  <c r="BK274" i="93"/>
  <c r="GP274" i="93"/>
  <c r="FZ274" i="93"/>
  <c r="FJ274" i="93"/>
  <c r="ET274" i="93"/>
  <c r="ED274" i="93"/>
  <c r="DN274" i="93"/>
  <c r="EE275" i="93"/>
  <c r="FK275" i="93"/>
  <c r="DQ269" i="93"/>
  <c r="EG269" i="93"/>
  <c r="EW269" i="93"/>
  <c r="FM269" i="93"/>
  <c r="GC269" i="93"/>
  <c r="AU270" i="93"/>
  <c r="AY270" i="93"/>
  <c r="BC270" i="93"/>
  <c r="BK270" i="93"/>
  <c r="BO270" i="93"/>
  <c r="BS270" i="93"/>
  <c r="CA270" i="93"/>
  <c r="CE270" i="93"/>
  <c r="CI270" i="93"/>
  <c r="DS270" i="93"/>
  <c r="EI270" i="93"/>
  <c r="EY270" i="93"/>
  <c r="FO270" i="93"/>
  <c r="GE270" i="93"/>
  <c r="AS271" i="93"/>
  <c r="AW271" i="93"/>
  <c r="BA271" i="93"/>
  <c r="BI271" i="93"/>
  <c r="BM271" i="93"/>
  <c r="BQ271" i="93"/>
  <c r="BY271" i="93"/>
  <c r="CC271" i="93"/>
  <c r="CG271" i="93"/>
  <c r="DQ271" i="93"/>
  <c r="EG271" i="93"/>
  <c r="EW271" i="93"/>
  <c r="FM271" i="93"/>
  <c r="GC271" i="93"/>
  <c r="CQ272" i="93"/>
  <c r="CA272" i="93"/>
  <c r="CU272" i="93"/>
  <c r="CE272" i="93"/>
  <c r="BO272" i="93"/>
  <c r="CY272" i="93"/>
  <c r="CI272" i="93"/>
  <c r="BS272" i="93"/>
  <c r="AU272" i="93"/>
  <c r="AY272" i="93"/>
  <c r="BC272" i="93"/>
  <c r="BK272" i="93"/>
  <c r="CR274" i="93"/>
  <c r="CB274" i="93"/>
  <c r="BL274" i="93"/>
  <c r="CV274" i="93"/>
  <c r="CF274" i="93"/>
  <c r="BP274" i="93"/>
  <c r="CZ274" i="93"/>
  <c r="CJ274" i="93"/>
  <c r="BT274" i="93"/>
  <c r="AZ274" i="93"/>
  <c r="GS274" i="93"/>
  <c r="GC274" i="93"/>
  <c r="FM274" i="93"/>
  <c r="EW274" i="93"/>
  <c r="EG274" i="93"/>
  <c r="DQ274" i="93"/>
  <c r="DE274" i="93"/>
  <c r="DU274" i="93"/>
  <c r="EK274" i="93"/>
  <c r="FA274" i="93"/>
  <c r="FQ274" i="93"/>
  <c r="GN275" i="93"/>
  <c r="FX275" i="93"/>
  <c r="FH275" i="93"/>
  <c r="ER275" i="93"/>
  <c r="EB275" i="93"/>
  <c r="DL275" i="93"/>
  <c r="DP275" i="93"/>
  <c r="EF275" i="93"/>
  <c r="EV275" i="93"/>
  <c r="FL275" i="93"/>
  <c r="GB275" i="93"/>
  <c r="DR269" i="93"/>
  <c r="EH269" i="93"/>
  <c r="EX269" i="93"/>
  <c r="FN269" i="93"/>
  <c r="GD269" i="93"/>
  <c r="AV270" i="93"/>
  <c r="AZ270" i="93"/>
  <c r="BD270" i="93"/>
  <c r="BL270" i="93"/>
  <c r="BP270" i="93"/>
  <c r="BT270" i="93"/>
  <c r="CB270" i="93"/>
  <c r="CF270" i="93"/>
  <c r="CJ270" i="93"/>
  <c r="DT270" i="93"/>
  <c r="EJ270" i="93"/>
  <c r="EZ270" i="93"/>
  <c r="FP270" i="93"/>
  <c r="GF270" i="93"/>
  <c r="AT271" i="93"/>
  <c r="AX271" i="93"/>
  <c r="BB271" i="93"/>
  <c r="BJ271" i="93"/>
  <c r="BN271" i="93"/>
  <c r="BR271" i="93"/>
  <c r="BZ271" i="93"/>
  <c r="CD271" i="93"/>
  <c r="CH271" i="93"/>
  <c r="DR271" i="93"/>
  <c r="EH271" i="93"/>
  <c r="EX271" i="93"/>
  <c r="FN271" i="93"/>
  <c r="GD271" i="93"/>
  <c r="CR272" i="93"/>
  <c r="CB272" i="93"/>
  <c r="CV272" i="93"/>
  <c r="CF272" i="93"/>
  <c r="BP272" i="93"/>
  <c r="CZ272" i="93"/>
  <c r="CJ272" i="93"/>
  <c r="BT272" i="93"/>
  <c r="AV272" i="93"/>
  <c r="AZ272" i="93"/>
  <c r="BD272" i="93"/>
  <c r="BL272" i="93"/>
  <c r="GH274" i="93"/>
  <c r="FR274" i="93"/>
  <c r="FB274" i="93"/>
  <c r="EL274" i="93"/>
  <c r="DV274" i="93"/>
  <c r="DF274" i="93"/>
  <c r="GG275" i="93"/>
  <c r="FQ275" i="93"/>
  <c r="FA275" i="93"/>
  <c r="EK275" i="93"/>
  <c r="DU275" i="93"/>
  <c r="DE275" i="93"/>
  <c r="GK275" i="93"/>
  <c r="FU275" i="93"/>
  <c r="FE275" i="93"/>
  <c r="EO275" i="93"/>
  <c r="DY275" i="93"/>
  <c r="DI275" i="93"/>
  <c r="GO275" i="93"/>
  <c r="FY275" i="93"/>
  <c r="FI275" i="93"/>
  <c r="ES275" i="93"/>
  <c r="EC275" i="93"/>
  <c r="DM275" i="93"/>
  <c r="DS272" i="93"/>
  <c r="EI272" i="93"/>
  <c r="EY272" i="93"/>
  <c r="FO272" i="93"/>
  <c r="GE272" i="93"/>
  <c r="AS274" i="93"/>
  <c r="AW274" i="93"/>
  <c r="BA274" i="93"/>
  <c r="BI274" i="93"/>
  <c r="BN274" i="93"/>
  <c r="BZ274" i="93"/>
  <c r="CH274" i="93"/>
  <c r="CT274" i="93"/>
  <c r="AY275" i="93"/>
  <c r="BK275" i="93"/>
  <c r="BS275" i="93"/>
  <c r="DS275" i="93"/>
  <c r="EI275" i="93"/>
  <c r="EY275" i="93"/>
  <c r="FO275" i="93"/>
  <c r="GE275" i="93"/>
  <c r="DT272" i="93"/>
  <c r="EJ272" i="93"/>
  <c r="EZ272" i="93"/>
  <c r="FP272" i="93"/>
  <c r="GF272" i="93"/>
  <c r="AT274" i="93"/>
  <c r="BQ274" i="93"/>
  <c r="AZ275" i="93"/>
  <c r="BL275" i="93"/>
  <c r="BT275" i="93"/>
  <c r="DT275" i="93"/>
  <c r="EJ275" i="93"/>
  <c r="EZ275" i="93"/>
  <c r="FP275" i="93"/>
  <c r="GF275" i="93"/>
  <c r="DS274" i="93"/>
  <c r="EI274" i="93"/>
  <c r="EY274" i="93"/>
  <c r="FO274" i="93"/>
  <c r="GE274" i="93"/>
  <c r="AS275" i="93"/>
  <c r="AW275" i="93"/>
  <c r="BA275" i="93"/>
  <c r="BI275" i="93"/>
  <c r="BM275" i="93"/>
  <c r="BQ275" i="93"/>
  <c r="BY275" i="93"/>
  <c r="CC275" i="93"/>
  <c r="CG275" i="93"/>
  <c r="DQ275" i="93"/>
  <c r="EG275" i="93"/>
  <c r="EW275" i="93"/>
  <c r="FM275" i="93"/>
  <c r="GC275" i="93"/>
  <c r="DT274" i="93"/>
  <c r="EJ274" i="93"/>
  <c r="EZ274" i="93"/>
  <c r="FP274" i="93"/>
  <c r="GF274" i="93"/>
  <c r="AT275" i="93"/>
  <c r="AX275" i="93"/>
  <c r="BB275" i="93"/>
  <c r="BJ275" i="93"/>
  <c r="BN275" i="93"/>
  <c r="BR275" i="93"/>
  <c r="BZ275" i="93"/>
  <c r="CD275" i="93"/>
  <c r="CH275" i="93"/>
  <c r="DR275" i="93"/>
  <c r="EH275" i="93"/>
  <c r="EX275" i="93"/>
  <c r="FN275" i="93"/>
  <c r="GD275" i="93"/>
  <c r="EN258" i="93"/>
  <c r="DX258" i="93"/>
  <c r="DH258" i="93"/>
  <c r="GJ258" i="93"/>
  <c r="FT258" i="93"/>
  <c r="FD258" i="93"/>
  <c r="GR258" i="93"/>
  <c r="GB258" i="93"/>
  <c r="FL258" i="93"/>
  <c r="EV258" i="93"/>
  <c r="EF258" i="93"/>
  <c r="DP258" i="93"/>
  <c r="GG258" i="93"/>
  <c r="FQ258" i="93"/>
  <c r="FA258" i="93"/>
  <c r="EK258" i="93"/>
  <c r="DU258" i="93"/>
  <c r="DE258" i="93"/>
  <c r="GO258" i="93"/>
  <c r="FY258" i="93"/>
  <c r="FI258" i="93"/>
  <c r="ES258" i="93"/>
  <c r="EC258" i="93"/>
  <c r="DM258" i="93"/>
  <c r="GI262" i="93"/>
  <c r="FS262" i="93"/>
  <c r="FC262" i="93"/>
  <c r="EM262" i="93"/>
  <c r="DW262" i="93"/>
  <c r="DG262" i="93"/>
  <c r="GH265" i="93"/>
  <c r="FR265" i="93"/>
  <c r="FB265" i="93"/>
  <c r="EL265" i="93"/>
  <c r="DV265" i="93"/>
  <c r="DF265" i="93"/>
  <c r="GP265" i="93"/>
  <c r="FZ265" i="93"/>
  <c r="FJ265" i="93"/>
  <c r="ET265" i="93"/>
  <c r="ED265" i="93"/>
  <c r="DN265" i="93"/>
  <c r="AS258" i="93"/>
  <c r="BA258" i="93"/>
  <c r="BM258" i="93"/>
  <c r="BY258" i="93"/>
  <c r="CG258" i="93"/>
  <c r="CS258" i="93"/>
  <c r="GS258" i="93"/>
  <c r="GC258" i="93"/>
  <c r="FM258" i="93"/>
  <c r="GL264" i="93"/>
  <c r="FV264" i="93"/>
  <c r="FF264" i="93"/>
  <c r="EP264" i="93"/>
  <c r="DZ264" i="93"/>
  <c r="DJ264" i="93"/>
  <c r="GH258" i="93"/>
  <c r="FR258" i="93"/>
  <c r="FB258" i="93"/>
  <c r="EL258" i="93"/>
  <c r="DV258" i="93"/>
  <c r="DF258" i="93"/>
  <c r="GL258" i="93"/>
  <c r="FV258" i="93"/>
  <c r="FF258" i="93"/>
  <c r="EP258" i="93"/>
  <c r="DZ258" i="93"/>
  <c r="DJ258" i="93"/>
  <c r="GP258" i="93"/>
  <c r="FZ258" i="93"/>
  <c r="FJ258" i="93"/>
  <c r="ET258" i="93"/>
  <c r="ED258" i="93"/>
  <c r="DN258" i="93"/>
  <c r="FH258" i="93"/>
  <c r="FX258" i="93"/>
  <c r="GN258" i="93"/>
  <c r="CP259" i="93"/>
  <c r="BZ259" i="93"/>
  <c r="BJ259" i="93"/>
  <c r="AT259" i="93"/>
  <c r="CT259" i="93"/>
  <c r="CD259" i="93"/>
  <c r="BN259" i="93"/>
  <c r="AX259" i="93"/>
  <c r="CX259" i="93"/>
  <c r="CH259" i="93"/>
  <c r="BR259" i="93"/>
  <c r="BB259" i="93"/>
  <c r="CO260" i="93"/>
  <c r="BI260" i="93"/>
  <c r="CC260" i="93"/>
  <c r="AW260" i="93"/>
  <c r="CW260" i="93"/>
  <c r="BQ260" i="93"/>
  <c r="AS260" i="93"/>
  <c r="CG260" i="93"/>
  <c r="GH261" i="93"/>
  <c r="FR261" i="93"/>
  <c r="FB261" i="93"/>
  <c r="EL261" i="93"/>
  <c r="DV261" i="93"/>
  <c r="DF261" i="93"/>
  <c r="GL261" i="93"/>
  <c r="FV261" i="93"/>
  <c r="FF261" i="93"/>
  <c r="EP261" i="93"/>
  <c r="DZ261" i="93"/>
  <c r="DJ261" i="93"/>
  <c r="GP261" i="93"/>
  <c r="FZ261" i="93"/>
  <c r="FJ261" i="93"/>
  <c r="ET261" i="93"/>
  <c r="ED261" i="93"/>
  <c r="DN261" i="93"/>
  <c r="GN261" i="93"/>
  <c r="FX261" i="93"/>
  <c r="FH261" i="93"/>
  <c r="ER261" i="93"/>
  <c r="EB261" i="93"/>
  <c r="DL261" i="93"/>
  <c r="GL265" i="93"/>
  <c r="FV265" i="93"/>
  <c r="FF265" i="93"/>
  <c r="EP265" i="93"/>
  <c r="DZ265" i="93"/>
  <c r="DJ265" i="93"/>
  <c r="GI258" i="93"/>
  <c r="FS258" i="93"/>
  <c r="FC258" i="93"/>
  <c r="EM258" i="93"/>
  <c r="DW258" i="93"/>
  <c r="DG258" i="93"/>
  <c r="GM258" i="93"/>
  <c r="FW258" i="93"/>
  <c r="FG258" i="93"/>
  <c r="EQ258" i="93"/>
  <c r="EA258" i="93"/>
  <c r="DK258" i="93"/>
  <c r="GQ258" i="93"/>
  <c r="GA258" i="93"/>
  <c r="FK258" i="93"/>
  <c r="EU258" i="93"/>
  <c r="EE258" i="93"/>
  <c r="DO258" i="93"/>
  <c r="AW258" i="93"/>
  <c r="BI258" i="93"/>
  <c r="BQ258" i="93"/>
  <c r="DQ258" i="93"/>
  <c r="EG258" i="93"/>
  <c r="EW258" i="93"/>
  <c r="GM259" i="93"/>
  <c r="FW259" i="93"/>
  <c r="FG259" i="93"/>
  <c r="EQ259" i="93"/>
  <c r="EA259" i="93"/>
  <c r="DK259" i="93"/>
  <c r="DW259" i="93"/>
  <c r="FC259" i="93"/>
  <c r="FR260" i="93"/>
  <c r="FB260" i="93"/>
  <c r="EL260" i="93"/>
  <c r="DV260" i="93"/>
  <c r="DF260" i="93"/>
  <c r="GH260" i="93"/>
  <c r="GP260" i="93"/>
  <c r="FZ260" i="93"/>
  <c r="FJ260" i="93"/>
  <c r="ET260" i="93"/>
  <c r="ED260" i="93"/>
  <c r="DN260" i="93"/>
  <c r="BA260" i="93"/>
  <c r="CS260" i="93"/>
  <c r="GM261" i="93"/>
  <c r="FW261" i="93"/>
  <c r="FG261" i="93"/>
  <c r="EQ261" i="93"/>
  <c r="EA261" i="93"/>
  <c r="DK261" i="93"/>
  <c r="AZ258" i="93"/>
  <c r="BL258" i="93"/>
  <c r="BT258" i="93"/>
  <c r="DL258" i="93"/>
  <c r="DT258" i="93"/>
  <c r="EB258" i="93"/>
  <c r="EJ258" i="93"/>
  <c r="EZ258" i="93"/>
  <c r="FP258" i="93"/>
  <c r="GF258" i="93"/>
  <c r="FT259" i="93"/>
  <c r="FD259" i="93"/>
  <c r="EN259" i="93"/>
  <c r="GJ259" i="93"/>
  <c r="DX259" i="93"/>
  <c r="DH259" i="93"/>
  <c r="GR259" i="93"/>
  <c r="DP259" i="93"/>
  <c r="GB259" i="93"/>
  <c r="FL259" i="93"/>
  <c r="EV259" i="93"/>
  <c r="EF259" i="93"/>
  <c r="EE259" i="93"/>
  <c r="FK259" i="93"/>
  <c r="BM260" i="93"/>
  <c r="GS260" i="93"/>
  <c r="GC260" i="93"/>
  <c r="FM260" i="93"/>
  <c r="EW260" i="93"/>
  <c r="EG260" i="93"/>
  <c r="DQ260" i="93"/>
  <c r="DP261" i="93"/>
  <c r="EV261" i="93"/>
  <c r="BB260" i="93"/>
  <c r="BN260" i="93"/>
  <c r="BZ260" i="93"/>
  <c r="BK261" i="93"/>
  <c r="BS261" i="93"/>
  <c r="CE261" i="93"/>
  <c r="DS261" i="93"/>
  <c r="EI261" i="93"/>
  <c r="EY261" i="93"/>
  <c r="FO261" i="93"/>
  <c r="GE261" i="93"/>
  <c r="GN262" i="93"/>
  <c r="FX262" i="93"/>
  <c r="FH262" i="93"/>
  <c r="ER262" i="93"/>
  <c r="EB262" i="93"/>
  <c r="DL262" i="93"/>
  <c r="GL262" i="93"/>
  <c r="FV262" i="93"/>
  <c r="FF262" i="93"/>
  <c r="EP262" i="93"/>
  <c r="DZ262" i="93"/>
  <c r="DJ262" i="93"/>
  <c r="AT258" i="93"/>
  <c r="AX258" i="93"/>
  <c r="BB258" i="93"/>
  <c r="BJ258" i="93"/>
  <c r="BN258" i="93"/>
  <c r="BR258" i="93"/>
  <c r="BZ258" i="93"/>
  <c r="CD258" i="93"/>
  <c r="CH258" i="93"/>
  <c r="DR258" i="93"/>
  <c r="EH258" i="93"/>
  <c r="EX258" i="93"/>
  <c r="FN258" i="93"/>
  <c r="GD258" i="93"/>
  <c r="AY259" i="93"/>
  <c r="BK259" i="93"/>
  <c r="BS259" i="93"/>
  <c r="DS259" i="93"/>
  <c r="EI259" i="93"/>
  <c r="EY259" i="93"/>
  <c r="FO259" i="93"/>
  <c r="GE259" i="93"/>
  <c r="GI260" i="93"/>
  <c r="FS260" i="93"/>
  <c r="FC260" i="93"/>
  <c r="EM260" i="93"/>
  <c r="DW260" i="93"/>
  <c r="DG260" i="93"/>
  <c r="GM260" i="93"/>
  <c r="FW260" i="93"/>
  <c r="FG260" i="93"/>
  <c r="EQ260" i="93"/>
  <c r="EA260" i="93"/>
  <c r="DK260" i="93"/>
  <c r="GQ260" i="93"/>
  <c r="GA260" i="93"/>
  <c r="FK260" i="93"/>
  <c r="EU260" i="93"/>
  <c r="EE260" i="93"/>
  <c r="DO260" i="93"/>
  <c r="AZ261" i="93"/>
  <c r="BL261" i="93"/>
  <c r="BT261" i="93"/>
  <c r="DT261" i="93"/>
  <c r="EJ261" i="93"/>
  <c r="EZ261" i="93"/>
  <c r="FP261" i="93"/>
  <c r="GF261" i="93"/>
  <c r="GG262" i="93"/>
  <c r="FQ262" i="93"/>
  <c r="FA262" i="93"/>
  <c r="EK262" i="93"/>
  <c r="DU262" i="93"/>
  <c r="DE262" i="93"/>
  <c r="GK262" i="93"/>
  <c r="FU262" i="93"/>
  <c r="FE262" i="93"/>
  <c r="EO262" i="93"/>
  <c r="DY262" i="93"/>
  <c r="DI262" i="93"/>
  <c r="GO262" i="93"/>
  <c r="FY262" i="93"/>
  <c r="FI262" i="93"/>
  <c r="ES262" i="93"/>
  <c r="EC262" i="93"/>
  <c r="DM262" i="93"/>
  <c r="GH264" i="93"/>
  <c r="FR264" i="93"/>
  <c r="FB264" i="93"/>
  <c r="EL264" i="93"/>
  <c r="DV264" i="93"/>
  <c r="DF264" i="93"/>
  <c r="ED264" i="93"/>
  <c r="GP264" i="93"/>
  <c r="AT260" i="93"/>
  <c r="CH260" i="93"/>
  <c r="CT260" i="93"/>
  <c r="AY261" i="93"/>
  <c r="CQ261" i="93"/>
  <c r="CY261" i="93"/>
  <c r="GJ262" i="93"/>
  <c r="FT262" i="93"/>
  <c r="FD262" i="93"/>
  <c r="EN262" i="93"/>
  <c r="DX262" i="93"/>
  <c r="DH262" i="93"/>
  <c r="GR262" i="93"/>
  <c r="GB262" i="93"/>
  <c r="FL262" i="93"/>
  <c r="EV262" i="93"/>
  <c r="EF262" i="93"/>
  <c r="DP262" i="93"/>
  <c r="AU258" i="93"/>
  <c r="AY258" i="93"/>
  <c r="BC258" i="93"/>
  <c r="BK258" i="93"/>
  <c r="BO258" i="93"/>
  <c r="BS258" i="93"/>
  <c r="CA258" i="93"/>
  <c r="CE258" i="93"/>
  <c r="CI258" i="93"/>
  <c r="DS258" i="93"/>
  <c r="EI258" i="93"/>
  <c r="EY258" i="93"/>
  <c r="FO258" i="93"/>
  <c r="GE258" i="93"/>
  <c r="CO259" i="93"/>
  <c r="BY259" i="93"/>
  <c r="BI259" i="93"/>
  <c r="AS259" i="93"/>
  <c r="CS259" i="93"/>
  <c r="CC259" i="93"/>
  <c r="BM259" i="93"/>
  <c r="AW259" i="93"/>
  <c r="CW259" i="93"/>
  <c r="CG259" i="93"/>
  <c r="BQ259" i="93"/>
  <c r="BA259" i="93"/>
  <c r="AZ259" i="93"/>
  <c r="BL259" i="93"/>
  <c r="BT259" i="93"/>
  <c r="DL259" i="93"/>
  <c r="DT259" i="93"/>
  <c r="EB259" i="93"/>
  <c r="EJ259" i="93"/>
  <c r="ER259" i="93"/>
  <c r="EZ259" i="93"/>
  <c r="FH259" i="93"/>
  <c r="FP259" i="93"/>
  <c r="FX259" i="93"/>
  <c r="GF259" i="93"/>
  <c r="GJ260" i="93"/>
  <c r="FT260" i="93"/>
  <c r="FD260" i="93"/>
  <c r="EN260" i="93"/>
  <c r="DX260" i="93"/>
  <c r="DH260" i="93"/>
  <c r="GN260" i="93"/>
  <c r="FX260" i="93"/>
  <c r="FH260" i="93"/>
  <c r="ER260" i="93"/>
  <c r="EB260" i="93"/>
  <c r="DL260" i="93"/>
  <c r="GR260" i="93"/>
  <c r="GB260" i="93"/>
  <c r="FL260" i="93"/>
  <c r="EV260" i="93"/>
  <c r="EF260" i="93"/>
  <c r="DP260" i="93"/>
  <c r="AX260" i="93"/>
  <c r="BJ260" i="93"/>
  <c r="BR260" i="93"/>
  <c r="DR260" i="93"/>
  <c r="EH260" i="93"/>
  <c r="EX260" i="93"/>
  <c r="FN260" i="93"/>
  <c r="GD260" i="93"/>
  <c r="GG261" i="93"/>
  <c r="FQ261" i="93"/>
  <c r="FA261" i="93"/>
  <c r="EK261" i="93"/>
  <c r="DU261" i="93"/>
  <c r="DE261" i="93"/>
  <c r="GK261" i="93"/>
  <c r="FU261" i="93"/>
  <c r="FE261" i="93"/>
  <c r="EO261" i="93"/>
  <c r="DY261" i="93"/>
  <c r="DI261" i="93"/>
  <c r="GO261" i="93"/>
  <c r="FY261" i="93"/>
  <c r="FI261" i="93"/>
  <c r="ES261" i="93"/>
  <c r="EC261" i="93"/>
  <c r="DM261" i="93"/>
  <c r="AU261" i="93"/>
  <c r="BC261" i="93"/>
  <c r="BO261" i="93"/>
  <c r="GQ262" i="93"/>
  <c r="GA262" i="93"/>
  <c r="FK262" i="93"/>
  <c r="EU262" i="93"/>
  <c r="EE262" i="93"/>
  <c r="DO262" i="93"/>
  <c r="GK264" i="93"/>
  <c r="FU264" i="93"/>
  <c r="FE264" i="93"/>
  <c r="EO264" i="93"/>
  <c r="DY264" i="93"/>
  <c r="DI264" i="93"/>
  <c r="DN264" i="93"/>
  <c r="DQ259" i="93"/>
  <c r="EG259" i="93"/>
  <c r="EW259" i="93"/>
  <c r="FM259" i="93"/>
  <c r="GC259" i="93"/>
  <c r="AU260" i="93"/>
  <c r="AY260" i="93"/>
  <c r="BC260" i="93"/>
  <c r="BK260" i="93"/>
  <c r="BO260" i="93"/>
  <c r="BS260" i="93"/>
  <c r="CA260" i="93"/>
  <c r="CE260" i="93"/>
  <c r="CI260" i="93"/>
  <c r="DS260" i="93"/>
  <c r="EI260" i="93"/>
  <c r="EY260" i="93"/>
  <c r="FO260" i="93"/>
  <c r="GE260" i="93"/>
  <c r="AS261" i="93"/>
  <c r="AW261" i="93"/>
  <c r="BA261" i="93"/>
  <c r="BI261" i="93"/>
  <c r="BM261" i="93"/>
  <c r="BQ261" i="93"/>
  <c r="BY261" i="93"/>
  <c r="CC261" i="93"/>
  <c r="CG261" i="93"/>
  <c r="DQ261" i="93"/>
  <c r="EG261" i="93"/>
  <c r="EW261" i="93"/>
  <c r="FM261" i="93"/>
  <c r="GC261" i="93"/>
  <c r="CR264" i="93"/>
  <c r="CB264" i="93"/>
  <c r="BL264" i="93"/>
  <c r="CV264" i="93"/>
  <c r="CF264" i="93"/>
  <c r="BP264" i="93"/>
  <c r="CZ264" i="93"/>
  <c r="CJ264" i="93"/>
  <c r="BT264" i="93"/>
  <c r="AZ264" i="93"/>
  <c r="GS264" i="93"/>
  <c r="GC264" i="93"/>
  <c r="FM264" i="93"/>
  <c r="EW264" i="93"/>
  <c r="EG264" i="93"/>
  <c r="DQ264" i="93"/>
  <c r="BO265" i="93"/>
  <c r="CE265" i="93"/>
  <c r="CI265" i="93"/>
  <c r="BC265" i="93"/>
  <c r="CY265" i="93"/>
  <c r="CQ265" i="93"/>
  <c r="GU265" i="93"/>
  <c r="GE265" i="93"/>
  <c r="FO265" i="93"/>
  <c r="EY265" i="93"/>
  <c r="EI265" i="93"/>
  <c r="DS265" i="93"/>
  <c r="DR259" i="93"/>
  <c r="EH259" i="93"/>
  <c r="EX259" i="93"/>
  <c r="FN259" i="93"/>
  <c r="GD259" i="93"/>
  <c r="AV260" i="93"/>
  <c r="AZ260" i="93"/>
  <c r="BD260" i="93"/>
  <c r="BL260" i="93"/>
  <c r="BP260" i="93"/>
  <c r="BT260" i="93"/>
  <c r="CB260" i="93"/>
  <c r="CF260" i="93"/>
  <c r="CJ260" i="93"/>
  <c r="DT260" i="93"/>
  <c r="EJ260" i="93"/>
  <c r="EZ260" i="93"/>
  <c r="FP260" i="93"/>
  <c r="GF260" i="93"/>
  <c r="AT261" i="93"/>
  <c r="AX261" i="93"/>
  <c r="BB261" i="93"/>
  <c r="BJ261" i="93"/>
  <c r="BN261" i="93"/>
  <c r="BR261" i="93"/>
  <c r="BZ261" i="93"/>
  <c r="CD261" i="93"/>
  <c r="CH261" i="93"/>
  <c r="DR261" i="93"/>
  <c r="EH261" i="93"/>
  <c r="EX261" i="93"/>
  <c r="FN261" i="93"/>
  <c r="GD261" i="93"/>
  <c r="AX262" i="93"/>
  <c r="BJ262" i="93"/>
  <c r="BR262" i="93"/>
  <c r="DR262" i="93"/>
  <c r="EH262" i="93"/>
  <c r="EX262" i="93"/>
  <c r="FN262" i="93"/>
  <c r="GD262" i="93"/>
  <c r="CW264" i="93"/>
  <c r="BQ264" i="93"/>
  <c r="AS264" i="93"/>
  <c r="BA264" i="93"/>
  <c r="GT264" i="93"/>
  <c r="GD264" i="93"/>
  <c r="FN264" i="93"/>
  <c r="EX264" i="93"/>
  <c r="EH264" i="93"/>
  <c r="DR264" i="93"/>
  <c r="BK265" i="93"/>
  <c r="CU265" i="93"/>
  <c r="AV262" i="93"/>
  <c r="AZ262" i="93"/>
  <c r="BD262" i="93"/>
  <c r="BL262" i="93"/>
  <c r="BP262" i="93"/>
  <c r="BT262" i="93"/>
  <c r="CB262" i="93"/>
  <c r="CF262" i="93"/>
  <c r="CJ262" i="93"/>
  <c r="DT262" i="93"/>
  <c r="EJ262" i="93"/>
  <c r="EZ262" i="93"/>
  <c r="FP262" i="93"/>
  <c r="GF262" i="93"/>
  <c r="AT264" i="93"/>
  <c r="AX264" i="93"/>
  <c r="BB264" i="93"/>
  <c r="BJ264" i="93"/>
  <c r="CR265" i="93"/>
  <c r="CB265" i="93"/>
  <c r="CV265" i="93"/>
  <c r="CF265" i="93"/>
  <c r="BP265" i="93"/>
  <c r="CZ265" i="93"/>
  <c r="CJ265" i="93"/>
  <c r="BT265" i="93"/>
  <c r="AZ265" i="93"/>
  <c r="BL265" i="93"/>
  <c r="AS262" i="93"/>
  <c r="AW262" i="93"/>
  <c r="BA262" i="93"/>
  <c r="BI262" i="93"/>
  <c r="BM262" i="93"/>
  <c r="BQ262" i="93"/>
  <c r="BY262" i="93"/>
  <c r="CC262" i="93"/>
  <c r="CG262" i="93"/>
  <c r="DQ262" i="93"/>
  <c r="EG262" i="93"/>
  <c r="EW262" i="93"/>
  <c r="FM262" i="93"/>
  <c r="GC262" i="93"/>
  <c r="CQ264" i="93"/>
  <c r="CA264" i="93"/>
  <c r="CU264" i="93"/>
  <c r="CE264" i="93"/>
  <c r="BO264" i="93"/>
  <c r="CY264" i="93"/>
  <c r="CI264" i="93"/>
  <c r="BS264" i="93"/>
  <c r="AU264" i="93"/>
  <c r="AY264" i="93"/>
  <c r="BC264" i="93"/>
  <c r="BK264" i="93"/>
  <c r="BR264" i="93"/>
  <c r="GG265" i="93"/>
  <c r="FQ265" i="93"/>
  <c r="FA265" i="93"/>
  <c r="EK265" i="93"/>
  <c r="DU265" i="93"/>
  <c r="DE265" i="93"/>
  <c r="GK265" i="93"/>
  <c r="FU265" i="93"/>
  <c r="FE265" i="93"/>
  <c r="EO265" i="93"/>
  <c r="DY265" i="93"/>
  <c r="DI265" i="93"/>
  <c r="GO265" i="93"/>
  <c r="FY265" i="93"/>
  <c r="FI265" i="93"/>
  <c r="ES265" i="93"/>
  <c r="EC265" i="93"/>
  <c r="DM265" i="93"/>
  <c r="DT265" i="93"/>
  <c r="EJ265" i="93"/>
  <c r="EZ265" i="93"/>
  <c r="FP265" i="93"/>
  <c r="GF265" i="93"/>
  <c r="DS264" i="93"/>
  <c r="EI264" i="93"/>
  <c r="EY264" i="93"/>
  <c r="FO264" i="93"/>
  <c r="GE264" i="93"/>
  <c r="AS265" i="93"/>
  <c r="AW265" i="93"/>
  <c r="BA265" i="93"/>
  <c r="BI265" i="93"/>
  <c r="BM265" i="93"/>
  <c r="BQ265" i="93"/>
  <c r="BY265" i="93"/>
  <c r="CC265" i="93"/>
  <c r="CG265" i="93"/>
  <c r="DQ265" i="93"/>
  <c r="EG265" i="93"/>
  <c r="EW265" i="93"/>
  <c r="FM265" i="93"/>
  <c r="GC265" i="93"/>
  <c r="DT264" i="93"/>
  <c r="EJ264" i="93"/>
  <c r="EZ264" i="93"/>
  <c r="FP264" i="93"/>
  <c r="GF264" i="93"/>
  <c r="AT265" i="93"/>
  <c r="AX265" i="93"/>
  <c r="BB265" i="93"/>
  <c r="BJ265" i="93"/>
  <c r="BN265" i="93"/>
  <c r="BR265" i="93"/>
  <c r="BZ265" i="93"/>
  <c r="CD265" i="93"/>
  <c r="CH265" i="93"/>
  <c r="DR265" i="93"/>
  <c r="EH265" i="93"/>
  <c r="EX265" i="93"/>
  <c r="FN265" i="93"/>
  <c r="GD265" i="93"/>
  <c r="GJ244" i="93"/>
  <c r="FT244" i="93"/>
  <c r="FD244" i="93"/>
  <c r="EN244" i="93"/>
  <c r="DX244" i="93"/>
  <c r="DH244" i="93"/>
  <c r="GR244" i="93"/>
  <c r="GB244" i="93"/>
  <c r="FL244" i="93"/>
  <c r="EV244" i="93"/>
  <c r="EF244" i="93"/>
  <c r="DP244" i="93"/>
  <c r="ED245" i="93"/>
  <c r="GL248" i="93"/>
  <c r="FF248" i="93"/>
  <c r="DZ248" i="93"/>
  <c r="GH244" i="93"/>
  <c r="FR244" i="93"/>
  <c r="FB244" i="93"/>
  <c r="EL244" i="93"/>
  <c r="DV244" i="93"/>
  <c r="DF244" i="93"/>
  <c r="GL244" i="93"/>
  <c r="FV244" i="93"/>
  <c r="FF244" i="93"/>
  <c r="EP244" i="93"/>
  <c r="DZ244" i="93"/>
  <c r="DJ244" i="93"/>
  <c r="GP244" i="93"/>
  <c r="FZ244" i="93"/>
  <c r="FJ244" i="93"/>
  <c r="ET244" i="93"/>
  <c r="ED244" i="93"/>
  <c r="DN244" i="93"/>
  <c r="AU245" i="93"/>
  <c r="CQ245" i="93"/>
  <c r="BO245" i="93"/>
  <c r="AY245" i="93"/>
  <c r="CI245" i="93"/>
  <c r="BS245" i="93"/>
  <c r="CU245" i="93"/>
  <c r="DJ245" i="93"/>
  <c r="EP245" i="93"/>
  <c r="FV245" i="93"/>
  <c r="GP246" i="93"/>
  <c r="FZ246" i="93"/>
  <c r="FJ246" i="93"/>
  <c r="ET246" i="93"/>
  <c r="ED246" i="93"/>
  <c r="DN246" i="93"/>
  <c r="DM246" i="93"/>
  <c r="ES246" i="93"/>
  <c r="FY246" i="93"/>
  <c r="GM247" i="93"/>
  <c r="FW247" i="93"/>
  <c r="FG247" i="93"/>
  <c r="EA247" i="93"/>
  <c r="EQ247" i="93"/>
  <c r="DK247" i="93"/>
  <c r="DO247" i="93"/>
  <c r="FF247" i="93"/>
  <c r="GA247" i="93"/>
  <c r="EP248" i="93"/>
  <c r="BY250" i="93"/>
  <c r="CO250" i="93"/>
  <c r="BI250" i="93"/>
  <c r="CS250" i="93"/>
  <c r="BM250" i="93"/>
  <c r="AW250" i="93"/>
  <c r="CW250" i="93"/>
  <c r="BQ250" i="93"/>
  <c r="BA250" i="93"/>
  <c r="CG250" i="93"/>
  <c r="AS250" i="93"/>
  <c r="CC250" i="93"/>
  <c r="BA244" i="93"/>
  <c r="BY244" i="93"/>
  <c r="CS244" i="93"/>
  <c r="DL246" i="93"/>
  <c r="ER246" i="93"/>
  <c r="FX246" i="93"/>
  <c r="GI247" i="93"/>
  <c r="FS247" i="93"/>
  <c r="FC247" i="93"/>
  <c r="EM247" i="93"/>
  <c r="DW247" i="93"/>
  <c r="DG247" i="93"/>
  <c r="DJ247" i="93"/>
  <c r="FV247" i="93"/>
  <c r="GI244" i="93"/>
  <c r="FS244" i="93"/>
  <c r="FC244" i="93"/>
  <c r="EM244" i="93"/>
  <c r="DW244" i="93"/>
  <c r="DG244" i="93"/>
  <c r="GM244" i="93"/>
  <c r="FW244" i="93"/>
  <c r="FG244" i="93"/>
  <c r="EQ244" i="93"/>
  <c r="EA244" i="93"/>
  <c r="DK244" i="93"/>
  <c r="GQ244" i="93"/>
  <c r="GA244" i="93"/>
  <c r="FK244" i="93"/>
  <c r="EU244" i="93"/>
  <c r="EE244" i="93"/>
  <c r="DO244" i="93"/>
  <c r="AW244" i="93"/>
  <c r="BI244" i="93"/>
  <c r="BQ244" i="93"/>
  <c r="CC244" i="93"/>
  <c r="CO244" i="93"/>
  <c r="CW244" i="93"/>
  <c r="DQ244" i="93"/>
  <c r="EG244" i="93"/>
  <c r="EW244" i="93"/>
  <c r="FM244" i="93"/>
  <c r="GC244" i="93"/>
  <c r="CR245" i="93"/>
  <c r="CB245" i="93"/>
  <c r="AZ245" i="93"/>
  <c r="CV245" i="93"/>
  <c r="BT245" i="93"/>
  <c r="BD245" i="93"/>
  <c r="CA245" i="93"/>
  <c r="CJ245" i="93"/>
  <c r="CY245" i="93"/>
  <c r="DN245" i="93"/>
  <c r="EI245" i="93"/>
  <c r="ET245" i="93"/>
  <c r="FO245" i="93"/>
  <c r="FZ245" i="93"/>
  <c r="CP246" i="93"/>
  <c r="BZ246" i="93"/>
  <c r="AX246" i="93"/>
  <c r="CT246" i="93"/>
  <c r="BR246" i="93"/>
  <c r="BB246" i="93"/>
  <c r="CD246" i="93"/>
  <c r="EB246" i="93"/>
  <c r="FH246" i="93"/>
  <c r="AV247" i="93"/>
  <c r="CR247" i="93"/>
  <c r="BP247" i="93"/>
  <c r="AZ247" i="93"/>
  <c r="CJ247" i="93"/>
  <c r="BT247" i="93"/>
  <c r="CV247" i="93"/>
  <c r="EP247" i="93"/>
  <c r="FK247" i="93"/>
  <c r="GJ248" i="93"/>
  <c r="FT248" i="93"/>
  <c r="FD248" i="93"/>
  <c r="EN248" i="93"/>
  <c r="DX248" i="93"/>
  <c r="DH248" i="93"/>
  <c r="GN248" i="93"/>
  <c r="FX248" i="93"/>
  <c r="FH248" i="93"/>
  <c r="ER248" i="93"/>
  <c r="EB248" i="93"/>
  <c r="DL248" i="93"/>
  <c r="GR248" i="93"/>
  <c r="GB248" i="93"/>
  <c r="FL248" i="93"/>
  <c r="EV248" i="93"/>
  <c r="EF248" i="93"/>
  <c r="DP248" i="93"/>
  <c r="FJ245" i="93"/>
  <c r="AZ244" i="93"/>
  <c r="BL244" i="93"/>
  <c r="BT244" i="93"/>
  <c r="DL244" i="93"/>
  <c r="DT244" i="93"/>
  <c r="EB244" i="93"/>
  <c r="EJ244" i="93"/>
  <c r="ER244" i="93"/>
  <c r="EZ244" i="93"/>
  <c r="FH244" i="93"/>
  <c r="FP244" i="93"/>
  <c r="FX244" i="93"/>
  <c r="GF244" i="93"/>
  <c r="BC245" i="93"/>
  <c r="BP245" i="93"/>
  <c r="CE245" i="93"/>
  <c r="GH245" i="93"/>
  <c r="FR245" i="93"/>
  <c r="FB245" i="93"/>
  <c r="EL245" i="93"/>
  <c r="DV245" i="93"/>
  <c r="DF245" i="93"/>
  <c r="CZ245" i="93"/>
  <c r="DZ245" i="93"/>
  <c r="EJ245" i="93"/>
  <c r="FF245" i="93"/>
  <c r="FP245" i="93"/>
  <c r="GI246" i="93"/>
  <c r="FS246" i="93"/>
  <c r="FC246" i="93"/>
  <c r="EM246" i="93"/>
  <c r="DW246" i="93"/>
  <c r="DG246" i="93"/>
  <c r="GM246" i="93"/>
  <c r="FW246" i="93"/>
  <c r="FG246" i="93"/>
  <c r="EQ246" i="93"/>
  <c r="EA246" i="93"/>
  <c r="DK246" i="93"/>
  <c r="GQ246" i="93"/>
  <c r="GA246" i="93"/>
  <c r="FK246" i="93"/>
  <c r="EU246" i="93"/>
  <c r="EE246" i="93"/>
  <c r="DO246" i="93"/>
  <c r="BJ246" i="93"/>
  <c r="CH246" i="93"/>
  <c r="GK246" i="93"/>
  <c r="FU246" i="93"/>
  <c r="FE246" i="93"/>
  <c r="EO246" i="93"/>
  <c r="DY246" i="93"/>
  <c r="DI246" i="93"/>
  <c r="DH246" i="93"/>
  <c r="DR246" i="93"/>
  <c r="EC246" i="93"/>
  <c r="EN246" i="93"/>
  <c r="EX246" i="93"/>
  <c r="FI246" i="93"/>
  <c r="FQ247" i="93"/>
  <c r="FA247" i="93"/>
  <c r="EK247" i="93"/>
  <c r="DU247" i="93"/>
  <c r="DE247" i="93"/>
  <c r="FU247" i="93"/>
  <c r="FE247" i="93"/>
  <c r="EO247" i="93"/>
  <c r="DY247" i="93"/>
  <c r="DI247" i="93"/>
  <c r="GK247" i="93"/>
  <c r="FY247" i="93"/>
  <c r="FI247" i="93"/>
  <c r="ES247" i="93"/>
  <c r="EC247" i="93"/>
  <c r="DM247" i="93"/>
  <c r="CB247" i="93"/>
  <c r="GH247" i="93"/>
  <c r="FR247" i="93"/>
  <c r="EL247" i="93"/>
  <c r="DF247" i="93"/>
  <c r="FB247" i="93"/>
  <c r="DV247" i="93"/>
  <c r="CZ247" i="93"/>
  <c r="DZ247" i="93"/>
  <c r="EU247" i="93"/>
  <c r="FP247" i="93"/>
  <c r="GG247" i="93"/>
  <c r="DJ248" i="93"/>
  <c r="FV248" i="93"/>
  <c r="GG248" i="93"/>
  <c r="FQ248" i="93"/>
  <c r="FA248" i="93"/>
  <c r="EK248" i="93"/>
  <c r="DU248" i="93"/>
  <c r="DE248" i="93"/>
  <c r="AT244" i="93"/>
  <c r="AX244" i="93"/>
  <c r="BB244" i="93"/>
  <c r="BJ244" i="93"/>
  <c r="BN244" i="93"/>
  <c r="BR244" i="93"/>
  <c r="BZ244" i="93"/>
  <c r="CD244" i="93"/>
  <c r="CH244" i="93"/>
  <c r="DR244" i="93"/>
  <c r="EH244" i="93"/>
  <c r="EX244" i="93"/>
  <c r="FN244" i="93"/>
  <c r="GD244" i="93"/>
  <c r="GG245" i="93"/>
  <c r="FQ245" i="93"/>
  <c r="FA245" i="93"/>
  <c r="EK245" i="93"/>
  <c r="DU245" i="93"/>
  <c r="DE245" i="93"/>
  <c r="GK245" i="93"/>
  <c r="FU245" i="93"/>
  <c r="FE245" i="93"/>
  <c r="EO245" i="93"/>
  <c r="DY245" i="93"/>
  <c r="DI245" i="93"/>
  <c r="GO245" i="93"/>
  <c r="FY245" i="93"/>
  <c r="FI245" i="93"/>
  <c r="ES245" i="93"/>
  <c r="EC245" i="93"/>
  <c r="DM245" i="93"/>
  <c r="BL246" i="93"/>
  <c r="CF246" i="93"/>
  <c r="CZ246" i="93"/>
  <c r="DT246" i="93"/>
  <c r="EJ246" i="93"/>
  <c r="EZ246" i="93"/>
  <c r="FP246" i="93"/>
  <c r="GF246" i="93"/>
  <c r="BJ247" i="93"/>
  <c r="CD247" i="93"/>
  <c r="CX247" i="93"/>
  <c r="GT247" i="93"/>
  <c r="GD247" i="93"/>
  <c r="DR247" i="93"/>
  <c r="EH247" i="93"/>
  <c r="EX247" i="93"/>
  <c r="FN247" i="93"/>
  <c r="GQ248" i="93"/>
  <c r="GA248" i="93"/>
  <c r="FK248" i="93"/>
  <c r="EU248" i="93"/>
  <c r="EE248" i="93"/>
  <c r="DO248" i="93"/>
  <c r="DN248" i="93"/>
  <c r="EI248" i="93"/>
  <c r="ET248" i="93"/>
  <c r="FO248" i="93"/>
  <c r="GS250" i="93"/>
  <c r="FM250" i="93"/>
  <c r="EG250" i="93"/>
  <c r="EW250" i="93"/>
  <c r="AU251" i="93"/>
  <c r="BK251" i="93"/>
  <c r="BO251" i="93"/>
  <c r="CE251" i="93"/>
  <c r="CU251" i="93"/>
  <c r="CI251" i="93"/>
  <c r="CY251" i="93"/>
  <c r="BC251" i="93"/>
  <c r="CA251" i="93"/>
  <c r="GU251" i="93"/>
  <c r="GE251" i="93"/>
  <c r="FO251" i="93"/>
  <c r="EY251" i="93"/>
  <c r="EI251" i="93"/>
  <c r="DS251" i="93"/>
  <c r="GK248" i="93"/>
  <c r="FU248" i="93"/>
  <c r="FE248" i="93"/>
  <c r="EO248" i="93"/>
  <c r="DY248" i="93"/>
  <c r="DI248" i="93"/>
  <c r="GO248" i="93"/>
  <c r="FY248" i="93"/>
  <c r="FI248" i="93"/>
  <c r="ES248" i="93"/>
  <c r="EC248" i="93"/>
  <c r="DM248" i="93"/>
  <c r="AU244" i="93"/>
  <c r="AY244" i="93"/>
  <c r="BC244" i="93"/>
  <c r="BK244" i="93"/>
  <c r="BO244" i="93"/>
  <c r="BS244" i="93"/>
  <c r="CA244" i="93"/>
  <c r="CE244" i="93"/>
  <c r="CI244" i="93"/>
  <c r="DS244" i="93"/>
  <c r="EI244" i="93"/>
  <c r="EY244" i="93"/>
  <c r="FO244" i="93"/>
  <c r="GE244" i="93"/>
  <c r="DR245" i="93"/>
  <c r="EH245" i="93"/>
  <c r="EX245" i="93"/>
  <c r="FN245" i="93"/>
  <c r="GD245" i="93"/>
  <c r="DE246" i="93"/>
  <c r="DU246" i="93"/>
  <c r="EK246" i="93"/>
  <c r="FA246" i="93"/>
  <c r="FQ246" i="93"/>
  <c r="DS247" i="93"/>
  <c r="EI247" i="93"/>
  <c r="EY247" i="93"/>
  <c r="FO247" i="93"/>
  <c r="CA248" i="93"/>
  <c r="AU248" i="93"/>
  <c r="CU248" i="93"/>
  <c r="BO248" i="93"/>
  <c r="CI248" i="93"/>
  <c r="BC248" i="93"/>
  <c r="AY248" i="93"/>
  <c r="CQ248" i="93"/>
  <c r="DF248" i="93"/>
  <c r="EL248" i="93"/>
  <c r="DQ250" i="93"/>
  <c r="CQ251" i="93"/>
  <c r="AS245" i="93"/>
  <c r="AW245" i="93"/>
  <c r="BA245" i="93"/>
  <c r="BI245" i="93"/>
  <c r="BM245" i="93"/>
  <c r="BQ245" i="93"/>
  <c r="BY245" i="93"/>
  <c r="CC245" i="93"/>
  <c r="CG245" i="93"/>
  <c r="DQ245" i="93"/>
  <c r="EG245" i="93"/>
  <c r="EW245" i="93"/>
  <c r="FM245" i="93"/>
  <c r="GC245" i="93"/>
  <c r="AU246" i="93"/>
  <c r="AY246" i="93"/>
  <c r="BC246" i="93"/>
  <c r="BK246" i="93"/>
  <c r="BO246" i="93"/>
  <c r="BS246" i="93"/>
  <c r="CA246" i="93"/>
  <c r="CE246" i="93"/>
  <c r="CI246" i="93"/>
  <c r="DS246" i="93"/>
  <c r="EI246" i="93"/>
  <c r="EY246" i="93"/>
  <c r="FO246" i="93"/>
  <c r="GE246" i="93"/>
  <c r="AS247" i="93"/>
  <c r="AW247" i="93"/>
  <c r="BA247" i="93"/>
  <c r="BI247" i="93"/>
  <c r="BM247" i="93"/>
  <c r="BQ247" i="93"/>
  <c r="BY247" i="93"/>
  <c r="CC247" i="93"/>
  <c r="CG247" i="93"/>
  <c r="DQ247" i="93"/>
  <c r="EG247" i="93"/>
  <c r="EW247" i="93"/>
  <c r="FM247" i="93"/>
  <c r="GC247" i="93"/>
  <c r="CR250" i="93"/>
  <c r="CB250" i="93"/>
  <c r="BL250" i="93"/>
  <c r="CV250" i="93"/>
  <c r="CF250" i="93"/>
  <c r="BP250" i="93"/>
  <c r="CZ250" i="93"/>
  <c r="CJ250" i="93"/>
  <c r="BT250" i="93"/>
  <c r="AZ250" i="93"/>
  <c r="GH251" i="93"/>
  <c r="FR251" i="93"/>
  <c r="FB251" i="93"/>
  <c r="EL251" i="93"/>
  <c r="DV251" i="93"/>
  <c r="DF251" i="93"/>
  <c r="GL251" i="93"/>
  <c r="FV251" i="93"/>
  <c r="FF251" i="93"/>
  <c r="EP251" i="93"/>
  <c r="DZ251" i="93"/>
  <c r="DJ251" i="93"/>
  <c r="GP251" i="93"/>
  <c r="FZ251" i="93"/>
  <c r="FJ251" i="93"/>
  <c r="ET251" i="93"/>
  <c r="ED251" i="93"/>
  <c r="DN251" i="93"/>
  <c r="AV248" i="93"/>
  <c r="AZ248" i="93"/>
  <c r="BD248" i="93"/>
  <c r="BL248" i="93"/>
  <c r="BP248" i="93"/>
  <c r="BT248" i="93"/>
  <c r="CB248" i="93"/>
  <c r="CF248" i="93"/>
  <c r="CJ248" i="93"/>
  <c r="DT248" i="93"/>
  <c r="EJ248" i="93"/>
  <c r="EZ248" i="93"/>
  <c r="FP248" i="93"/>
  <c r="GF248" i="93"/>
  <c r="CP250" i="93"/>
  <c r="BZ250" i="93"/>
  <c r="BJ250" i="93"/>
  <c r="CT250" i="93"/>
  <c r="CD250" i="93"/>
  <c r="BN250" i="93"/>
  <c r="CX250" i="93"/>
  <c r="CH250" i="93"/>
  <c r="BR250" i="93"/>
  <c r="AT250" i="93"/>
  <c r="AX250" i="93"/>
  <c r="BB250" i="93"/>
  <c r="GJ251" i="93"/>
  <c r="FT251" i="93"/>
  <c r="FD251" i="93"/>
  <c r="EN251" i="93"/>
  <c r="DX251" i="93"/>
  <c r="DH251" i="93"/>
  <c r="GN251" i="93"/>
  <c r="FX251" i="93"/>
  <c r="FH251" i="93"/>
  <c r="ER251" i="93"/>
  <c r="EB251" i="93"/>
  <c r="DL251" i="93"/>
  <c r="GR251" i="93"/>
  <c r="GB251" i="93"/>
  <c r="FL251" i="93"/>
  <c r="EV251" i="93"/>
  <c r="EF251" i="93"/>
  <c r="DP251" i="93"/>
  <c r="AS248" i="93"/>
  <c r="AW248" i="93"/>
  <c r="BA248" i="93"/>
  <c r="BI248" i="93"/>
  <c r="BM248" i="93"/>
  <c r="BQ248" i="93"/>
  <c r="BY248" i="93"/>
  <c r="CC248" i="93"/>
  <c r="CG248" i="93"/>
  <c r="DQ248" i="93"/>
  <c r="EG248" i="93"/>
  <c r="EW248" i="93"/>
  <c r="FM248" i="93"/>
  <c r="GC248" i="93"/>
  <c r="CQ250" i="93"/>
  <c r="CA250" i="93"/>
  <c r="CU250" i="93"/>
  <c r="CE250" i="93"/>
  <c r="CY250" i="93"/>
  <c r="CI250" i="93"/>
  <c r="AU250" i="93"/>
  <c r="AY250" i="93"/>
  <c r="BC250" i="93"/>
  <c r="GG251" i="93"/>
  <c r="FQ251" i="93"/>
  <c r="FA251" i="93"/>
  <c r="EK251" i="93"/>
  <c r="DU251" i="93"/>
  <c r="DE251" i="93"/>
  <c r="GK251" i="93"/>
  <c r="FU251" i="93"/>
  <c r="FE251" i="93"/>
  <c r="EO251" i="93"/>
  <c r="DY251" i="93"/>
  <c r="DI251" i="93"/>
  <c r="GO251" i="93"/>
  <c r="FY251" i="93"/>
  <c r="FI251" i="93"/>
  <c r="ES251" i="93"/>
  <c r="EC251" i="93"/>
  <c r="DM251" i="93"/>
  <c r="DR250" i="93"/>
  <c r="EH250" i="93"/>
  <c r="EX250" i="93"/>
  <c r="FN250" i="93"/>
  <c r="GD250" i="93"/>
  <c r="AV251" i="93"/>
  <c r="AZ251" i="93"/>
  <c r="BD251" i="93"/>
  <c r="BL251" i="93"/>
  <c r="BP251" i="93"/>
  <c r="BT251" i="93"/>
  <c r="CB251" i="93"/>
  <c r="CF251" i="93"/>
  <c r="CJ251" i="93"/>
  <c r="DT251" i="93"/>
  <c r="EJ251" i="93"/>
  <c r="EZ251" i="93"/>
  <c r="FP251" i="93"/>
  <c r="GF251" i="93"/>
  <c r="DS250" i="93"/>
  <c r="EI250" i="93"/>
  <c r="EY250" i="93"/>
  <c r="FO250" i="93"/>
  <c r="GE250" i="93"/>
  <c r="AS251" i="93"/>
  <c r="AW251" i="93"/>
  <c r="BA251" i="93"/>
  <c r="BI251" i="93"/>
  <c r="BM251" i="93"/>
  <c r="BQ251" i="93"/>
  <c r="BY251" i="93"/>
  <c r="CC251" i="93"/>
  <c r="CG251" i="93"/>
  <c r="DQ251" i="93"/>
  <c r="EG251" i="93"/>
  <c r="EW251" i="93"/>
  <c r="FM251" i="93"/>
  <c r="GC251" i="93"/>
  <c r="DT250" i="93"/>
  <c r="EJ250" i="93"/>
  <c r="EZ250" i="93"/>
  <c r="FP250" i="93"/>
  <c r="GF250" i="93"/>
  <c r="AT251" i="93"/>
  <c r="AX251" i="93"/>
  <c r="BB251" i="93"/>
  <c r="BJ251" i="93"/>
  <c r="BN251" i="93"/>
  <c r="BR251" i="93"/>
  <c r="BZ251" i="93"/>
  <c r="CD251" i="93"/>
  <c r="CH251" i="93"/>
  <c r="DR251" i="93"/>
  <c r="EH251" i="93"/>
  <c r="EX251" i="93"/>
  <c r="FN251" i="93"/>
  <c r="GD251" i="93"/>
  <c r="GK240" i="93"/>
  <c r="FU240" i="93"/>
  <c r="FE240" i="93"/>
  <c r="EO240" i="93"/>
  <c r="DY240" i="93"/>
  <c r="DI240" i="93"/>
  <c r="AW240" i="93"/>
  <c r="BA240" i="93"/>
  <c r="CC240" i="93"/>
  <c r="CW240" i="93"/>
  <c r="GL241" i="93"/>
  <c r="FV241" i="93"/>
  <c r="FF241" i="93"/>
  <c r="EP241" i="93"/>
  <c r="DZ241" i="93"/>
  <c r="DJ241" i="93"/>
  <c r="CP240" i="93"/>
  <c r="BZ240" i="93"/>
  <c r="CX240" i="93"/>
  <c r="CH240" i="93"/>
  <c r="BR240" i="93"/>
  <c r="BQ240" i="93"/>
  <c r="BC241" i="93"/>
  <c r="CQ240" i="93"/>
  <c r="CA240" i="93"/>
  <c r="CU240" i="93"/>
  <c r="CE240" i="93"/>
  <c r="CY240" i="93"/>
  <c r="CI240" i="93"/>
  <c r="AU240" i="93"/>
  <c r="AY240" i="93"/>
  <c r="BC240" i="93"/>
  <c r="BK240" i="93"/>
  <c r="BS240" i="93"/>
  <c r="CO240" i="93"/>
  <c r="GJ241" i="93"/>
  <c r="FT241" i="93"/>
  <c r="FD241" i="93"/>
  <c r="EN241" i="93"/>
  <c r="DX241" i="93"/>
  <c r="DH241" i="93"/>
  <c r="GN241" i="93"/>
  <c r="FX241" i="93"/>
  <c r="FH241" i="93"/>
  <c r="ER241" i="93"/>
  <c r="EB241" i="93"/>
  <c r="DL241" i="93"/>
  <c r="GR241" i="93"/>
  <c r="GB241" i="93"/>
  <c r="FL241" i="93"/>
  <c r="EV241" i="93"/>
  <c r="EF241" i="93"/>
  <c r="DP241" i="93"/>
  <c r="BK241" i="93"/>
  <c r="CE241" i="93"/>
  <c r="CY241" i="93"/>
  <c r="DS241" i="93"/>
  <c r="EI241" i="93"/>
  <c r="EY241" i="93"/>
  <c r="FO241" i="93"/>
  <c r="GE241" i="93"/>
  <c r="AS240" i="93"/>
  <c r="BI240" i="93"/>
  <c r="GH241" i="93"/>
  <c r="FR241" i="93"/>
  <c r="FB241" i="93"/>
  <c r="EL241" i="93"/>
  <c r="DV241" i="93"/>
  <c r="DF241" i="93"/>
  <c r="GP241" i="93"/>
  <c r="FZ241" i="93"/>
  <c r="FJ241" i="93"/>
  <c r="ET241" i="93"/>
  <c r="ED241" i="93"/>
  <c r="DN241" i="93"/>
  <c r="CT240" i="93"/>
  <c r="CD240" i="93"/>
  <c r="BN240" i="93"/>
  <c r="AT240" i="93"/>
  <c r="AX240" i="93"/>
  <c r="BB240" i="93"/>
  <c r="BJ240" i="93"/>
  <c r="CA241" i="93"/>
  <c r="CU241" i="93"/>
  <c r="CR240" i="93"/>
  <c r="CB240" i="93"/>
  <c r="BL240" i="93"/>
  <c r="CV240" i="93"/>
  <c r="CF240" i="93"/>
  <c r="BP240" i="93"/>
  <c r="CZ240" i="93"/>
  <c r="CJ240" i="93"/>
  <c r="BT240" i="93"/>
  <c r="AV240" i="93"/>
  <c r="AZ240" i="93"/>
  <c r="BD240" i="93"/>
  <c r="BM240" i="93"/>
  <c r="GG241" i="93"/>
  <c r="FQ241" i="93"/>
  <c r="FA241" i="93"/>
  <c r="EK241" i="93"/>
  <c r="DU241" i="93"/>
  <c r="DE241" i="93"/>
  <c r="GK241" i="93"/>
  <c r="FU241" i="93"/>
  <c r="FE241" i="93"/>
  <c r="EO241" i="93"/>
  <c r="DY241" i="93"/>
  <c r="DI241" i="93"/>
  <c r="GO241" i="93"/>
  <c r="FY241" i="93"/>
  <c r="FI241" i="93"/>
  <c r="ES241" i="93"/>
  <c r="EC241" i="93"/>
  <c r="DM241" i="93"/>
  <c r="DG241" i="93"/>
  <c r="DW241" i="93"/>
  <c r="EM241" i="93"/>
  <c r="FC241" i="93"/>
  <c r="FS241" i="93"/>
  <c r="DR240" i="93"/>
  <c r="EH240" i="93"/>
  <c r="EX240" i="93"/>
  <c r="FN240" i="93"/>
  <c r="GD240" i="93"/>
  <c r="AV241" i="93"/>
  <c r="AZ241" i="93"/>
  <c r="BD241" i="93"/>
  <c r="BL241" i="93"/>
  <c r="BP241" i="93"/>
  <c r="BT241" i="93"/>
  <c r="CB241" i="93"/>
  <c r="CF241" i="93"/>
  <c r="CJ241" i="93"/>
  <c r="DT241" i="93"/>
  <c r="EJ241" i="93"/>
  <c r="EZ241" i="93"/>
  <c r="FP241" i="93"/>
  <c r="GF241" i="93"/>
  <c r="DS240" i="93"/>
  <c r="EI240" i="93"/>
  <c r="EY240" i="93"/>
  <c r="FO240" i="93"/>
  <c r="GE240" i="93"/>
  <c r="AS241" i="93"/>
  <c r="AW241" i="93"/>
  <c r="BA241" i="93"/>
  <c r="BI241" i="93"/>
  <c r="BM241" i="93"/>
  <c r="BQ241" i="93"/>
  <c r="BY241" i="93"/>
  <c r="CC241" i="93"/>
  <c r="CG241" i="93"/>
  <c r="DQ241" i="93"/>
  <c r="EG241" i="93"/>
  <c r="EW241" i="93"/>
  <c r="FM241" i="93"/>
  <c r="GC241" i="93"/>
  <c r="DT240" i="93"/>
  <c r="EJ240" i="93"/>
  <c r="EZ240" i="93"/>
  <c r="FP240" i="93"/>
  <c r="GF240" i="93"/>
  <c r="AT241" i="93"/>
  <c r="AX241" i="93"/>
  <c r="BB241" i="93"/>
  <c r="BJ241" i="93"/>
  <c r="BN241" i="93"/>
  <c r="BR241" i="93"/>
  <c r="BZ241" i="93"/>
  <c r="CD241" i="93"/>
  <c r="CH241" i="93"/>
  <c r="DR241" i="93"/>
  <c r="EH241" i="93"/>
  <c r="EX241" i="93"/>
  <c r="FN241" i="93"/>
  <c r="GD241" i="93"/>
  <c r="GI234" i="93"/>
  <c r="FS234" i="93"/>
  <c r="FC234" i="93"/>
  <c r="EM234" i="93"/>
  <c r="DW234" i="93"/>
  <c r="DG234" i="93"/>
  <c r="GQ234" i="93"/>
  <c r="GA234" i="93"/>
  <c r="FK234" i="93"/>
  <c r="EU234" i="93"/>
  <c r="EE234" i="93"/>
  <c r="DO234" i="93"/>
  <c r="GN235" i="93"/>
  <c r="FX235" i="93"/>
  <c r="FH235" i="93"/>
  <c r="ER235" i="93"/>
  <c r="EB235" i="93"/>
  <c r="DL235" i="93"/>
  <c r="GG234" i="93"/>
  <c r="FQ234" i="93"/>
  <c r="FA234" i="93"/>
  <c r="EK234" i="93"/>
  <c r="DU234" i="93"/>
  <c r="DE234" i="93"/>
  <c r="CF235" i="93"/>
  <c r="CZ235" i="93"/>
  <c r="EJ235" i="93"/>
  <c r="GF235" i="93"/>
  <c r="GL238" i="93"/>
  <c r="FV238" i="93"/>
  <c r="FF238" i="93"/>
  <c r="EP238" i="93"/>
  <c r="DZ238" i="93"/>
  <c r="DJ238" i="93"/>
  <c r="GP238" i="93"/>
  <c r="FZ238" i="93"/>
  <c r="FJ238" i="93"/>
  <c r="ET238" i="93"/>
  <c r="ED238" i="93"/>
  <c r="DN238" i="93"/>
  <c r="AU234" i="93"/>
  <c r="BC234" i="93"/>
  <c r="BO234" i="93"/>
  <c r="CA234" i="93"/>
  <c r="CI234" i="93"/>
  <c r="CU234" i="93"/>
  <c r="GG235" i="93"/>
  <c r="FQ235" i="93"/>
  <c r="FA235" i="93"/>
  <c r="EK235" i="93"/>
  <c r="DU235" i="93"/>
  <c r="DE235" i="93"/>
  <c r="GK235" i="93"/>
  <c r="FU235" i="93"/>
  <c r="FE235" i="93"/>
  <c r="EO235" i="93"/>
  <c r="DY235" i="93"/>
  <c r="DI235" i="93"/>
  <c r="GO235" i="93"/>
  <c r="FY235" i="93"/>
  <c r="FI235" i="93"/>
  <c r="ES235" i="93"/>
  <c r="EC235" i="93"/>
  <c r="DM235" i="93"/>
  <c r="AV235" i="93"/>
  <c r="BP235" i="93"/>
  <c r="CJ235" i="93"/>
  <c r="AT236" i="93"/>
  <c r="BN236" i="93"/>
  <c r="CT236" i="93"/>
  <c r="DV236" i="93"/>
  <c r="ET236" i="93"/>
  <c r="GH236" i="93"/>
  <c r="GK234" i="93"/>
  <c r="FU234" i="93"/>
  <c r="FE234" i="93"/>
  <c r="EO234" i="93"/>
  <c r="DY234" i="93"/>
  <c r="DI234" i="93"/>
  <c r="GO234" i="93"/>
  <c r="FY234" i="93"/>
  <c r="FI234" i="93"/>
  <c r="ES234" i="93"/>
  <c r="EC234" i="93"/>
  <c r="DM234" i="93"/>
  <c r="BL235" i="93"/>
  <c r="DT235" i="93"/>
  <c r="EZ235" i="93"/>
  <c r="GV235" i="93"/>
  <c r="GH238" i="93"/>
  <c r="FR238" i="93"/>
  <c r="FB238" i="93"/>
  <c r="EL238" i="93"/>
  <c r="DV238" i="93"/>
  <c r="DF238" i="93"/>
  <c r="DJ234" i="93"/>
  <c r="DZ234" i="93"/>
  <c r="EP234" i="93"/>
  <c r="FF234" i="93"/>
  <c r="FV234" i="93"/>
  <c r="GH235" i="93"/>
  <c r="FR235" i="93"/>
  <c r="FB235" i="93"/>
  <c r="EL235" i="93"/>
  <c r="DV235" i="93"/>
  <c r="DF235" i="93"/>
  <c r="GL235" i="93"/>
  <c r="FV235" i="93"/>
  <c r="FF235" i="93"/>
  <c r="EP235" i="93"/>
  <c r="DZ235" i="93"/>
  <c r="DJ235" i="93"/>
  <c r="GP235" i="93"/>
  <c r="FZ235" i="93"/>
  <c r="FJ235" i="93"/>
  <c r="ET235" i="93"/>
  <c r="ED235" i="93"/>
  <c r="DN235" i="93"/>
  <c r="AZ235" i="93"/>
  <c r="BT235" i="93"/>
  <c r="CR235" i="93"/>
  <c r="AX236" i="93"/>
  <c r="BR236" i="93"/>
  <c r="DF236" i="93"/>
  <c r="ED236" i="93"/>
  <c r="FR236" i="93"/>
  <c r="GP236" i="93"/>
  <c r="GJ234" i="93"/>
  <c r="FT234" i="93"/>
  <c r="FD234" i="93"/>
  <c r="EN234" i="93"/>
  <c r="DX234" i="93"/>
  <c r="DH234" i="93"/>
  <c r="GN234" i="93"/>
  <c r="FX234" i="93"/>
  <c r="FH234" i="93"/>
  <c r="ER234" i="93"/>
  <c r="EB234" i="93"/>
  <c r="DL234" i="93"/>
  <c r="GR234" i="93"/>
  <c r="GB234" i="93"/>
  <c r="FL234" i="93"/>
  <c r="EV234" i="93"/>
  <c r="EF234" i="93"/>
  <c r="DP234" i="93"/>
  <c r="AY234" i="93"/>
  <c r="BK234" i="93"/>
  <c r="BS234" i="93"/>
  <c r="DS234" i="93"/>
  <c r="EI234" i="93"/>
  <c r="EY234" i="93"/>
  <c r="FO234" i="93"/>
  <c r="GE234" i="93"/>
  <c r="GI235" i="93"/>
  <c r="FS235" i="93"/>
  <c r="FC235" i="93"/>
  <c r="EM235" i="93"/>
  <c r="DW235" i="93"/>
  <c r="DG235" i="93"/>
  <c r="GM235" i="93"/>
  <c r="FW235" i="93"/>
  <c r="FG235" i="93"/>
  <c r="EQ235" i="93"/>
  <c r="EA235" i="93"/>
  <c r="DK235" i="93"/>
  <c r="GQ235" i="93"/>
  <c r="GA235" i="93"/>
  <c r="FK235" i="93"/>
  <c r="EU235" i="93"/>
  <c r="EE235" i="93"/>
  <c r="DO235" i="93"/>
  <c r="GI236" i="93"/>
  <c r="FS236" i="93"/>
  <c r="FC236" i="93"/>
  <c r="EM236" i="93"/>
  <c r="DW236" i="93"/>
  <c r="DG236" i="93"/>
  <c r="GQ236" i="93"/>
  <c r="GA236" i="93"/>
  <c r="FK236" i="93"/>
  <c r="EU236" i="93"/>
  <c r="EE236" i="93"/>
  <c r="DO236" i="93"/>
  <c r="BB236" i="93"/>
  <c r="BZ236" i="93"/>
  <c r="DN236" i="93"/>
  <c r="GK237" i="93"/>
  <c r="FU237" i="93"/>
  <c r="FE237" i="93"/>
  <c r="EO237" i="93"/>
  <c r="DY237" i="93"/>
  <c r="DI237" i="93"/>
  <c r="AS235" i="93"/>
  <c r="AW235" i="93"/>
  <c r="BA235" i="93"/>
  <c r="BI235" i="93"/>
  <c r="BM235" i="93"/>
  <c r="BQ235" i="93"/>
  <c r="BY235" i="93"/>
  <c r="CC235" i="93"/>
  <c r="CG235" i="93"/>
  <c r="DQ235" i="93"/>
  <c r="EG235" i="93"/>
  <c r="EW235" i="93"/>
  <c r="FM235" i="93"/>
  <c r="GC235" i="93"/>
  <c r="AU236" i="93"/>
  <c r="AY236" i="93"/>
  <c r="BC236" i="93"/>
  <c r="BK236" i="93"/>
  <c r="BO236" i="93"/>
  <c r="BS236" i="93"/>
  <c r="CA236" i="93"/>
  <c r="CI236" i="93"/>
  <c r="CU236" i="93"/>
  <c r="CR237" i="93"/>
  <c r="CB237" i="93"/>
  <c r="CV237" i="93"/>
  <c r="CF237" i="93"/>
  <c r="BP237" i="93"/>
  <c r="CZ237" i="93"/>
  <c r="CJ237" i="93"/>
  <c r="BT237" i="93"/>
  <c r="AZ237" i="93"/>
  <c r="BL237" i="93"/>
  <c r="GP237" i="93"/>
  <c r="FZ237" i="93"/>
  <c r="FJ237" i="93"/>
  <c r="ET237" i="93"/>
  <c r="ED237" i="93"/>
  <c r="DN237" i="93"/>
  <c r="GM238" i="93"/>
  <c r="FW238" i="93"/>
  <c r="FG238" i="93"/>
  <c r="EQ238" i="93"/>
  <c r="EA238" i="93"/>
  <c r="DK238" i="93"/>
  <c r="DO238" i="93"/>
  <c r="EE238" i="93"/>
  <c r="EU238" i="93"/>
  <c r="FK238" i="93"/>
  <c r="GA238" i="93"/>
  <c r="AV234" i="93"/>
  <c r="AZ234" i="93"/>
  <c r="BD234" i="93"/>
  <c r="BL234" i="93"/>
  <c r="BP234" i="93"/>
  <c r="BT234" i="93"/>
  <c r="CB234" i="93"/>
  <c r="CF234" i="93"/>
  <c r="CJ234" i="93"/>
  <c r="DT234" i="93"/>
  <c r="EJ234" i="93"/>
  <c r="EZ234" i="93"/>
  <c r="FP234" i="93"/>
  <c r="GF234" i="93"/>
  <c r="AT235" i="93"/>
  <c r="AX235" i="93"/>
  <c r="BB235" i="93"/>
  <c r="BJ235" i="93"/>
  <c r="BN235" i="93"/>
  <c r="BR235" i="93"/>
  <c r="BZ235" i="93"/>
  <c r="CD235" i="93"/>
  <c r="CH235" i="93"/>
  <c r="DR235" i="93"/>
  <c r="EH235" i="93"/>
  <c r="EX235" i="93"/>
  <c r="FN235" i="93"/>
  <c r="GD235" i="93"/>
  <c r="CR236" i="93"/>
  <c r="CB236" i="93"/>
  <c r="CV236" i="93"/>
  <c r="CF236" i="93"/>
  <c r="CZ236" i="93"/>
  <c r="CJ236" i="93"/>
  <c r="AV236" i="93"/>
  <c r="AZ236" i="93"/>
  <c r="BD236" i="93"/>
  <c r="BL236" i="93"/>
  <c r="BP236" i="93"/>
  <c r="BT236" i="93"/>
  <c r="DR236" i="93"/>
  <c r="EH236" i="93"/>
  <c r="EX236" i="93"/>
  <c r="FN236" i="93"/>
  <c r="GD236" i="93"/>
  <c r="CW237" i="93"/>
  <c r="BQ237" i="93"/>
  <c r="AS237" i="93"/>
  <c r="BA237" i="93"/>
  <c r="BM237" i="93"/>
  <c r="CG237" i="93"/>
  <c r="GS237" i="93"/>
  <c r="GC237" i="93"/>
  <c r="FM237" i="93"/>
  <c r="EW237" i="93"/>
  <c r="EG237" i="93"/>
  <c r="DQ237" i="93"/>
  <c r="DE237" i="93"/>
  <c r="DU237" i="93"/>
  <c r="EK237" i="93"/>
  <c r="FA237" i="93"/>
  <c r="FQ237" i="93"/>
  <c r="GN238" i="93"/>
  <c r="FX238" i="93"/>
  <c r="FH238" i="93"/>
  <c r="ER238" i="93"/>
  <c r="EB238" i="93"/>
  <c r="DL238" i="93"/>
  <c r="DP238" i="93"/>
  <c r="EF238" i="93"/>
  <c r="EV238" i="93"/>
  <c r="FL238" i="93"/>
  <c r="GB238" i="93"/>
  <c r="AS234" i="93"/>
  <c r="AW234" i="93"/>
  <c r="BA234" i="93"/>
  <c r="BI234" i="93"/>
  <c r="BM234" i="93"/>
  <c r="BQ234" i="93"/>
  <c r="BY234" i="93"/>
  <c r="CC234" i="93"/>
  <c r="CG234" i="93"/>
  <c r="DQ234" i="93"/>
  <c r="EG234" i="93"/>
  <c r="EW234" i="93"/>
  <c r="FM234" i="93"/>
  <c r="GC234" i="93"/>
  <c r="AU235" i="93"/>
  <c r="AY235" i="93"/>
  <c r="BC235" i="93"/>
  <c r="BK235" i="93"/>
  <c r="BO235" i="93"/>
  <c r="BS235" i="93"/>
  <c r="CA235" i="93"/>
  <c r="CE235" i="93"/>
  <c r="CI235" i="93"/>
  <c r="DS235" i="93"/>
  <c r="EI235" i="93"/>
  <c r="EY235" i="93"/>
  <c r="FO235" i="93"/>
  <c r="GE235" i="93"/>
  <c r="GG236" i="93"/>
  <c r="FQ236" i="93"/>
  <c r="FA236" i="93"/>
  <c r="EK236" i="93"/>
  <c r="DU236" i="93"/>
  <c r="DE236" i="93"/>
  <c r="CS236" i="93"/>
  <c r="CC236" i="93"/>
  <c r="CW236" i="93"/>
  <c r="CG236" i="93"/>
  <c r="AS236" i="93"/>
  <c r="AW236" i="93"/>
  <c r="BA236" i="93"/>
  <c r="BI236" i="93"/>
  <c r="BM236" i="93"/>
  <c r="BQ236" i="93"/>
  <c r="BY236" i="93"/>
  <c r="AV237" i="93"/>
  <c r="BD237" i="93"/>
  <c r="GH237" i="93"/>
  <c r="FR237" i="93"/>
  <c r="FB237" i="93"/>
  <c r="EL237" i="93"/>
  <c r="DV237" i="93"/>
  <c r="DF237" i="93"/>
  <c r="DJ237" i="93"/>
  <c r="DZ237" i="93"/>
  <c r="EP237" i="93"/>
  <c r="FF237" i="93"/>
  <c r="FV237" i="93"/>
  <c r="GG238" i="93"/>
  <c r="FQ238" i="93"/>
  <c r="FA238" i="93"/>
  <c r="EK238" i="93"/>
  <c r="DU238" i="93"/>
  <c r="DE238" i="93"/>
  <c r="GK238" i="93"/>
  <c r="FU238" i="93"/>
  <c r="FE238" i="93"/>
  <c r="EO238" i="93"/>
  <c r="DY238" i="93"/>
  <c r="DI238" i="93"/>
  <c r="GO238" i="93"/>
  <c r="FY238" i="93"/>
  <c r="FI238" i="93"/>
  <c r="ES238" i="93"/>
  <c r="EC238" i="93"/>
  <c r="DM238" i="93"/>
  <c r="DG238" i="93"/>
  <c r="DW238" i="93"/>
  <c r="EM238" i="93"/>
  <c r="FC238" i="93"/>
  <c r="FS238" i="93"/>
  <c r="DT236" i="93"/>
  <c r="EJ236" i="93"/>
  <c r="EZ236" i="93"/>
  <c r="FP236" i="93"/>
  <c r="GF236" i="93"/>
  <c r="AT237" i="93"/>
  <c r="AX237" i="93"/>
  <c r="BB237" i="93"/>
  <c r="BJ237" i="93"/>
  <c r="BN237" i="93"/>
  <c r="AY238" i="93"/>
  <c r="BK238" i="93"/>
  <c r="BS238" i="93"/>
  <c r="DS238" i="93"/>
  <c r="EI238" i="93"/>
  <c r="EY238" i="93"/>
  <c r="FO238" i="93"/>
  <c r="GE238" i="93"/>
  <c r="DQ236" i="93"/>
  <c r="EG236" i="93"/>
  <c r="EW236" i="93"/>
  <c r="FM236" i="93"/>
  <c r="GC236" i="93"/>
  <c r="CQ237" i="93"/>
  <c r="CA237" i="93"/>
  <c r="CU237" i="93"/>
  <c r="CE237" i="93"/>
  <c r="BO237" i="93"/>
  <c r="CY237" i="93"/>
  <c r="CI237" i="93"/>
  <c r="BS237" i="93"/>
  <c r="AU237" i="93"/>
  <c r="AY237" i="93"/>
  <c r="BC237" i="93"/>
  <c r="BK237" i="93"/>
  <c r="AZ238" i="93"/>
  <c r="BL238" i="93"/>
  <c r="BT238" i="93"/>
  <c r="DT238" i="93"/>
  <c r="EJ238" i="93"/>
  <c r="EZ238" i="93"/>
  <c r="FP238" i="93"/>
  <c r="GF238" i="93"/>
  <c r="DS237" i="93"/>
  <c r="EI237" i="93"/>
  <c r="EY237" i="93"/>
  <c r="FO237" i="93"/>
  <c r="GE237" i="93"/>
  <c r="AS238" i="93"/>
  <c r="AW238" i="93"/>
  <c r="BA238" i="93"/>
  <c r="BI238" i="93"/>
  <c r="BM238" i="93"/>
  <c r="BQ238" i="93"/>
  <c r="BY238" i="93"/>
  <c r="CC238" i="93"/>
  <c r="CG238" i="93"/>
  <c r="DQ238" i="93"/>
  <c r="EG238" i="93"/>
  <c r="EW238" i="93"/>
  <c r="FM238" i="93"/>
  <c r="GC238" i="93"/>
  <c r="DT237" i="93"/>
  <c r="EJ237" i="93"/>
  <c r="EZ237" i="93"/>
  <c r="FP237" i="93"/>
  <c r="GF237" i="93"/>
  <c r="AT238" i="93"/>
  <c r="AX238" i="93"/>
  <c r="BB238" i="93"/>
  <c r="BJ238" i="93"/>
  <c r="BN238" i="93"/>
  <c r="BR238" i="93"/>
  <c r="BZ238" i="93"/>
  <c r="CD238" i="93"/>
  <c r="CH238" i="93"/>
  <c r="DR238" i="93"/>
  <c r="EH238" i="93"/>
  <c r="EX238" i="93"/>
  <c r="FN238" i="93"/>
  <c r="GD238" i="93"/>
  <c r="GK226" i="93"/>
  <c r="FU226" i="93"/>
  <c r="FE226" i="93"/>
  <c r="EO226" i="93"/>
  <c r="DY226" i="93"/>
  <c r="DI226" i="93"/>
  <c r="AS226" i="93"/>
  <c r="GH227" i="93"/>
  <c r="FR227" i="93"/>
  <c r="FB227" i="93"/>
  <c r="EL227" i="93"/>
  <c r="DV227" i="93"/>
  <c r="DF227" i="93"/>
  <c r="GL227" i="93"/>
  <c r="FV227" i="93"/>
  <c r="FF227" i="93"/>
  <c r="EP227" i="93"/>
  <c r="DZ227" i="93"/>
  <c r="DJ227" i="93"/>
  <c r="CP226" i="93"/>
  <c r="BZ226" i="93"/>
  <c r="CX226" i="93"/>
  <c r="CH226" i="93"/>
  <c r="BR226" i="93"/>
  <c r="BQ226" i="93"/>
  <c r="CQ226" i="93"/>
  <c r="CA226" i="93"/>
  <c r="CU226" i="93"/>
  <c r="CE226" i="93"/>
  <c r="CY226" i="93"/>
  <c r="CI226" i="93"/>
  <c r="AU226" i="93"/>
  <c r="AY226" i="93"/>
  <c r="BC226" i="93"/>
  <c r="BK226" i="93"/>
  <c r="BS226" i="93"/>
  <c r="CO226" i="93"/>
  <c r="GJ227" i="93"/>
  <c r="FT227" i="93"/>
  <c r="FD227" i="93"/>
  <c r="EN227" i="93"/>
  <c r="DX227" i="93"/>
  <c r="DH227" i="93"/>
  <c r="GN227" i="93"/>
  <c r="FX227" i="93"/>
  <c r="FH227" i="93"/>
  <c r="ER227" i="93"/>
  <c r="EB227" i="93"/>
  <c r="DL227" i="93"/>
  <c r="GR227" i="93"/>
  <c r="GB227" i="93"/>
  <c r="FL227" i="93"/>
  <c r="EV227" i="93"/>
  <c r="EF227" i="93"/>
  <c r="DP227" i="93"/>
  <c r="BK227" i="93"/>
  <c r="CE227" i="93"/>
  <c r="CY227" i="93"/>
  <c r="DS227" i="93"/>
  <c r="EI227" i="93"/>
  <c r="EY227" i="93"/>
  <c r="FO227" i="93"/>
  <c r="GE227" i="93"/>
  <c r="AW226" i="93"/>
  <c r="BA226" i="93"/>
  <c r="BI226" i="93"/>
  <c r="CC226" i="93"/>
  <c r="CW226" i="93"/>
  <c r="GP227" i="93"/>
  <c r="FZ227" i="93"/>
  <c r="FJ227" i="93"/>
  <c r="ET227" i="93"/>
  <c r="ED227" i="93"/>
  <c r="DN227" i="93"/>
  <c r="CT226" i="93"/>
  <c r="CD226" i="93"/>
  <c r="BN226" i="93"/>
  <c r="AT226" i="93"/>
  <c r="BB226" i="93"/>
  <c r="BJ226" i="93"/>
  <c r="CA227" i="93"/>
  <c r="CU227" i="93"/>
  <c r="CR226" i="93"/>
  <c r="CB226" i="93"/>
  <c r="BL226" i="93"/>
  <c r="CV226" i="93"/>
  <c r="CF226" i="93"/>
  <c r="BP226" i="93"/>
  <c r="CZ226" i="93"/>
  <c r="CJ226" i="93"/>
  <c r="BT226" i="93"/>
  <c r="AV226" i="93"/>
  <c r="AZ226" i="93"/>
  <c r="BD226" i="93"/>
  <c r="BM226" i="93"/>
  <c r="GG227" i="93"/>
  <c r="FQ227" i="93"/>
  <c r="FA227" i="93"/>
  <c r="EK227" i="93"/>
  <c r="DU227" i="93"/>
  <c r="DE227" i="93"/>
  <c r="GK227" i="93"/>
  <c r="FU227" i="93"/>
  <c r="FE227" i="93"/>
  <c r="EO227" i="93"/>
  <c r="DY227" i="93"/>
  <c r="DI227" i="93"/>
  <c r="GO227" i="93"/>
  <c r="FY227" i="93"/>
  <c r="FI227" i="93"/>
  <c r="ES227" i="93"/>
  <c r="EC227" i="93"/>
  <c r="DM227" i="93"/>
  <c r="DG227" i="93"/>
  <c r="DW227" i="93"/>
  <c r="EM227" i="93"/>
  <c r="FC227" i="93"/>
  <c r="FS227" i="93"/>
  <c r="DR226" i="93"/>
  <c r="EH226" i="93"/>
  <c r="EX226" i="93"/>
  <c r="FN226" i="93"/>
  <c r="GD226" i="93"/>
  <c r="AV227" i="93"/>
  <c r="AZ227" i="93"/>
  <c r="BD227" i="93"/>
  <c r="BL227" i="93"/>
  <c r="BP227" i="93"/>
  <c r="BT227" i="93"/>
  <c r="CB227" i="93"/>
  <c r="CF227" i="93"/>
  <c r="CJ227" i="93"/>
  <c r="DT227" i="93"/>
  <c r="EJ227" i="93"/>
  <c r="EZ227" i="93"/>
  <c r="FP227" i="93"/>
  <c r="GF227" i="93"/>
  <c r="DS226" i="93"/>
  <c r="EI226" i="93"/>
  <c r="EY226" i="93"/>
  <c r="FO226" i="93"/>
  <c r="GE226" i="93"/>
  <c r="AS227" i="93"/>
  <c r="AW227" i="93"/>
  <c r="BA227" i="93"/>
  <c r="BI227" i="93"/>
  <c r="BM227" i="93"/>
  <c r="BQ227" i="93"/>
  <c r="BY227" i="93"/>
  <c r="CC227" i="93"/>
  <c r="CG227" i="93"/>
  <c r="DQ227" i="93"/>
  <c r="EG227" i="93"/>
  <c r="EW227" i="93"/>
  <c r="FM227" i="93"/>
  <c r="GC227" i="93"/>
  <c r="DT226" i="93"/>
  <c r="EJ226" i="93"/>
  <c r="EZ226" i="93"/>
  <c r="FP226" i="93"/>
  <c r="GF226" i="93"/>
  <c r="AT227" i="93"/>
  <c r="AX227" i="93"/>
  <c r="BB227" i="93"/>
  <c r="BJ227" i="93"/>
  <c r="BN227" i="93"/>
  <c r="BR227" i="93"/>
  <c r="BZ227" i="93"/>
  <c r="CD227" i="93"/>
  <c r="CH227" i="93"/>
  <c r="DR227" i="93"/>
  <c r="EH227" i="93"/>
  <c r="EX227" i="93"/>
  <c r="FN227" i="93"/>
  <c r="GD227" i="93"/>
  <c r="FT220" i="93"/>
  <c r="FD220" i="93"/>
  <c r="EN220" i="93"/>
  <c r="DX220" i="93"/>
  <c r="DH220" i="93"/>
  <c r="GJ220" i="93"/>
  <c r="GR220" i="93"/>
  <c r="GB220" i="93"/>
  <c r="FL220" i="93"/>
  <c r="EV220" i="93"/>
  <c r="EF220" i="93"/>
  <c r="DP220" i="93"/>
  <c r="GG220" i="93"/>
  <c r="FQ220" i="93"/>
  <c r="FA220" i="93"/>
  <c r="EK220" i="93"/>
  <c r="DU220" i="93"/>
  <c r="DE220" i="93"/>
  <c r="GO220" i="93"/>
  <c r="FY220" i="93"/>
  <c r="FI220" i="93"/>
  <c r="ES220" i="93"/>
  <c r="EC220" i="93"/>
  <c r="DM220" i="93"/>
  <c r="GP221" i="93"/>
  <c r="FZ221" i="93"/>
  <c r="FJ221" i="93"/>
  <c r="ET221" i="93"/>
  <c r="ED221" i="93"/>
  <c r="DN221" i="93"/>
  <c r="AS220" i="93"/>
  <c r="BA220" i="93"/>
  <c r="BM220" i="93"/>
  <c r="BY220" i="93"/>
  <c r="CG220" i="93"/>
  <c r="CS220" i="93"/>
  <c r="GG221" i="93"/>
  <c r="FQ221" i="93"/>
  <c r="FA221" i="93"/>
  <c r="EK221" i="93"/>
  <c r="DU221" i="93"/>
  <c r="DE221" i="93"/>
  <c r="GJ222" i="93"/>
  <c r="FT222" i="93"/>
  <c r="FD222" i="93"/>
  <c r="EN222" i="93"/>
  <c r="DX222" i="93"/>
  <c r="DH222" i="93"/>
  <c r="GR222" i="93"/>
  <c r="GB222" i="93"/>
  <c r="FL222" i="93"/>
  <c r="EV222" i="93"/>
  <c r="EF222" i="93"/>
  <c r="DP222" i="93"/>
  <c r="AU224" i="93"/>
  <c r="BK224" i="93"/>
  <c r="CA224" i="93"/>
  <c r="CQ224" i="93"/>
  <c r="CI224" i="93"/>
  <c r="CY224" i="93"/>
  <c r="BC224" i="93"/>
  <c r="GH220" i="93"/>
  <c r="FR220" i="93"/>
  <c r="FB220" i="93"/>
  <c r="EL220" i="93"/>
  <c r="DV220" i="93"/>
  <c r="DF220" i="93"/>
  <c r="GN220" i="93"/>
  <c r="AX221" i="93"/>
  <c r="BR221" i="93"/>
  <c r="CP221" i="93"/>
  <c r="CC222" i="93"/>
  <c r="AW222" i="93"/>
  <c r="GS222" i="93"/>
  <c r="GC222" i="93"/>
  <c r="FM222" i="93"/>
  <c r="EW222" i="93"/>
  <c r="EG222" i="93"/>
  <c r="DQ222" i="93"/>
  <c r="EG223" i="93"/>
  <c r="DQ223" i="93"/>
  <c r="GS223" i="93"/>
  <c r="FM223" i="93"/>
  <c r="GC223" i="93"/>
  <c r="EW223" i="93"/>
  <c r="GI220" i="93"/>
  <c r="FS220" i="93"/>
  <c r="FC220" i="93"/>
  <c r="EM220" i="93"/>
  <c r="DW220" i="93"/>
  <c r="DG220" i="93"/>
  <c r="GM220" i="93"/>
  <c r="FW220" i="93"/>
  <c r="FG220" i="93"/>
  <c r="EQ220" i="93"/>
  <c r="EA220" i="93"/>
  <c r="DK220" i="93"/>
  <c r="GQ220" i="93"/>
  <c r="GA220" i="93"/>
  <c r="FK220" i="93"/>
  <c r="EU220" i="93"/>
  <c r="EE220" i="93"/>
  <c r="DO220" i="93"/>
  <c r="AW220" i="93"/>
  <c r="BI220" i="93"/>
  <c r="BQ220" i="93"/>
  <c r="DQ220" i="93"/>
  <c r="EG220" i="93"/>
  <c r="EW220" i="93"/>
  <c r="FM220" i="93"/>
  <c r="GC220" i="93"/>
  <c r="GM221" i="93"/>
  <c r="DK221" i="93"/>
  <c r="FW221" i="93"/>
  <c r="FG221" i="93"/>
  <c r="EQ221" i="93"/>
  <c r="EA221" i="93"/>
  <c r="BB221" i="93"/>
  <c r="BZ221" i="93"/>
  <c r="CT221" i="93"/>
  <c r="BS224" i="93"/>
  <c r="GK221" i="93"/>
  <c r="FU221" i="93"/>
  <c r="FE221" i="93"/>
  <c r="EO221" i="93"/>
  <c r="DY221" i="93"/>
  <c r="DI221" i="93"/>
  <c r="GO221" i="93"/>
  <c r="FY221" i="93"/>
  <c r="FI221" i="93"/>
  <c r="ES221" i="93"/>
  <c r="EC221" i="93"/>
  <c r="DM221" i="93"/>
  <c r="BO224" i="93"/>
  <c r="CE224" i="93"/>
  <c r="CU224" i="93"/>
  <c r="AY224" i="93"/>
  <c r="GL220" i="93"/>
  <c r="FV220" i="93"/>
  <c r="FF220" i="93"/>
  <c r="EP220" i="93"/>
  <c r="DZ220" i="93"/>
  <c r="DJ220" i="93"/>
  <c r="GP220" i="93"/>
  <c r="FZ220" i="93"/>
  <c r="FJ220" i="93"/>
  <c r="ET220" i="93"/>
  <c r="ED220" i="93"/>
  <c r="DN220" i="93"/>
  <c r="CO222" i="93"/>
  <c r="BI222" i="93"/>
  <c r="CW222" i="93"/>
  <c r="BQ222" i="93"/>
  <c r="BM222" i="93"/>
  <c r="CG222" i="93"/>
  <c r="AZ220" i="93"/>
  <c r="BL220" i="93"/>
  <c r="BT220" i="93"/>
  <c r="DL220" i="93"/>
  <c r="DT220" i="93"/>
  <c r="EB220" i="93"/>
  <c r="EJ220" i="93"/>
  <c r="ER220" i="93"/>
  <c r="EZ220" i="93"/>
  <c r="FH220" i="93"/>
  <c r="FP220" i="93"/>
  <c r="GF220" i="93"/>
  <c r="GJ221" i="93"/>
  <c r="FT221" i="93"/>
  <c r="FD221" i="93"/>
  <c r="EN221" i="93"/>
  <c r="DX221" i="93"/>
  <c r="DH221" i="93"/>
  <c r="GN221" i="93"/>
  <c r="FX221" i="93"/>
  <c r="FH221" i="93"/>
  <c r="ER221" i="93"/>
  <c r="EB221" i="93"/>
  <c r="DL221" i="93"/>
  <c r="GR221" i="93"/>
  <c r="GB221" i="93"/>
  <c r="FL221" i="93"/>
  <c r="EV221" i="93"/>
  <c r="EF221" i="93"/>
  <c r="DP221" i="93"/>
  <c r="DR221" i="93"/>
  <c r="EH221" i="93"/>
  <c r="EX221" i="93"/>
  <c r="FN221" i="93"/>
  <c r="GD221" i="93"/>
  <c r="BA222" i="93"/>
  <c r="BY222" i="93"/>
  <c r="CS222" i="93"/>
  <c r="CQ221" i="93"/>
  <c r="CY221" i="93"/>
  <c r="EI221" i="93"/>
  <c r="EY221" i="93"/>
  <c r="FO221" i="93"/>
  <c r="GH222" i="93"/>
  <c r="FR222" i="93"/>
  <c r="FB222" i="93"/>
  <c r="EL222" i="93"/>
  <c r="DV222" i="93"/>
  <c r="DF222" i="93"/>
  <c r="GP222" i="93"/>
  <c r="FZ222" i="93"/>
  <c r="FJ222" i="93"/>
  <c r="ET222" i="93"/>
  <c r="ED222" i="93"/>
  <c r="DN222" i="93"/>
  <c r="GO223" i="93"/>
  <c r="FY223" i="93"/>
  <c r="FI223" i="93"/>
  <c r="ES223" i="93"/>
  <c r="AT220" i="93"/>
  <c r="AX220" i="93"/>
  <c r="BB220" i="93"/>
  <c r="BJ220" i="93"/>
  <c r="BN220" i="93"/>
  <c r="BR220" i="93"/>
  <c r="BZ220" i="93"/>
  <c r="CD220" i="93"/>
  <c r="CH220" i="93"/>
  <c r="DR220" i="93"/>
  <c r="EH220" i="93"/>
  <c r="EX220" i="93"/>
  <c r="FN220" i="93"/>
  <c r="GD220" i="93"/>
  <c r="AV221" i="93"/>
  <c r="AZ221" i="93"/>
  <c r="BD221" i="93"/>
  <c r="BL221" i="93"/>
  <c r="BP221" i="93"/>
  <c r="BT221" i="93"/>
  <c r="CB221" i="93"/>
  <c r="CF221" i="93"/>
  <c r="CJ221" i="93"/>
  <c r="DT221" i="93"/>
  <c r="EJ221" i="93"/>
  <c r="EZ221" i="93"/>
  <c r="FP221" i="93"/>
  <c r="GF221" i="93"/>
  <c r="GS221" i="93"/>
  <c r="GI222" i="93"/>
  <c r="FS222" i="93"/>
  <c r="FC222" i="93"/>
  <c r="EM222" i="93"/>
  <c r="DW222" i="93"/>
  <c r="DG222" i="93"/>
  <c r="GM222" i="93"/>
  <c r="FW222" i="93"/>
  <c r="FG222" i="93"/>
  <c r="EQ222" i="93"/>
  <c r="EA222" i="93"/>
  <c r="DK222" i="93"/>
  <c r="GQ222" i="93"/>
  <c r="GA222" i="93"/>
  <c r="FK222" i="93"/>
  <c r="EU222" i="93"/>
  <c r="EE222" i="93"/>
  <c r="DO222" i="93"/>
  <c r="CP223" i="93"/>
  <c r="BZ223" i="93"/>
  <c r="BJ223" i="93"/>
  <c r="CT223" i="93"/>
  <c r="CD223" i="93"/>
  <c r="BN223" i="93"/>
  <c r="CX223" i="93"/>
  <c r="CH223" i="93"/>
  <c r="BR223" i="93"/>
  <c r="AU223" i="93"/>
  <c r="BC223" i="93"/>
  <c r="DY223" i="93"/>
  <c r="DI223" i="93"/>
  <c r="GK223" i="93"/>
  <c r="FU223" i="93"/>
  <c r="FE223" i="93"/>
  <c r="EO223" i="93"/>
  <c r="DM223" i="93"/>
  <c r="EC223" i="93"/>
  <c r="FA223" i="93"/>
  <c r="GU224" i="93"/>
  <c r="GE224" i="93"/>
  <c r="FO224" i="93"/>
  <c r="EY224" i="93"/>
  <c r="EI224" i="93"/>
  <c r="DS224" i="93"/>
  <c r="AU221" i="93"/>
  <c r="AY221" i="93"/>
  <c r="BC221" i="93"/>
  <c r="BK221" i="93"/>
  <c r="BO221" i="93"/>
  <c r="BS221" i="93"/>
  <c r="CE221" i="93"/>
  <c r="DS221" i="93"/>
  <c r="GL222" i="93"/>
  <c r="FV222" i="93"/>
  <c r="FF222" i="93"/>
  <c r="EP222" i="93"/>
  <c r="DZ222" i="93"/>
  <c r="DJ222" i="93"/>
  <c r="GI223" i="93"/>
  <c r="FS223" i="93"/>
  <c r="FC223" i="93"/>
  <c r="EM223" i="93"/>
  <c r="DW223" i="93"/>
  <c r="DG223" i="93"/>
  <c r="AU220" i="93"/>
  <c r="AY220" i="93"/>
  <c r="BC220" i="93"/>
  <c r="BK220" i="93"/>
  <c r="BO220" i="93"/>
  <c r="BS220" i="93"/>
  <c r="CA220" i="93"/>
  <c r="CE220" i="93"/>
  <c r="CI220" i="93"/>
  <c r="DS220" i="93"/>
  <c r="EI220" i="93"/>
  <c r="EY220" i="93"/>
  <c r="FO220" i="93"/>
  <c r="GE220" i="93"/>
  <c r="AS221" i="93"/>
  <c r="AW221" i="93"/>
  <c r="BA221" i="93"/>
  <c r="BI221" i="93"/>
  <c r="BM221" i="93"/>
  <c r="BQ221" i="93"/>
  <c r="BY221" i="93"/>
  <c r="CC221" i="93"/>
  <c r="CG221" i="93"/>
  <c r="DQ221" i="93"/>
  <c r="EG221" i="93"/>
  <c r="EW221" i="93"/>
  <c r="FM221" i="93"/>
  <c r="AZ222" i="93"/>
  <c r="BL222" i="93"/>
  <c r="BT222" i="93"/>
  <c r="DL222" i="93"/>
  <c r="DT222" i="93"/>
  <c r="EB222" i="93"/>
  <c r="EJ222" i="93"/>
  <c r="ER222" i="93"/>
  <c r="EZ222" i="93"/>
  <c r="FH222" i="93"/>
  <c r="FP222" i="93"/>
  <c r="FX222" i="93"/>
  <c r="GF222" i="93"/>
  <c r="CU223" i="93"/>
  <c r="BO223" i="93"/>
  <c r="BK223" i="93"/>
  <c r="CE223" i="93"/>
  <c r="CY223" i="93"/>
  <c r="GH224" i="93"/>
  <c r="FR224" i="93"/>
  <c r="FB224" i="93"/>
  <c r="EL224" i="93"/>
  <c r="DV224" i="93"/>
  <c r="DF224" i="93"/>
  <c r="GL224" i="93"/>
  <c r="FV224" i="93"/>
  <c r="FF224" i="93"/>
  <c r="EP224" i="93"/>
  <c r="DZ224" i="93"/>
  <c r="DJ224" i="93"/>
  <c r="GP224" i="93"/>
  <c r="FZ224" i="93"/>
  <c r="FJ224" i="93"/>
  <c r="ET224" i="93"/>
  <c r="ED224" i="93"/>
  <c r="DN224" i="93"/>
  <c r="AT222" i="93"/>
  <c r="AX222" i="93"/>
  <c r="BB222" i="93"/>
  <c r="BJ222" i="93"/>
  <c r="BN222" i="93"/>
  <c r="BR222" i="93"/>
  <c r="BZ222" i="93"/>
  <c r="CD222" i="93"/>
  <c r="CH222" i="93"/>
  <c r="DR222" i="93"/>
  <c r="EH222" i="93"/>
  <c r="EX222" i="93"/>
  <c r="FN222" i="93"/>
  <c r="GD222" i="93"/>
  <c r="CR223" i="93"/>
  <c r="CB223" i="93"/>
  <c r="BL223" i="93"/>
  <c r="CV223" i="93"/>
  <c r="CF223" i="93"/>
  <c r="BP223" i="93"/>
  <c r="CZ223" i="93"/>
  <c r="CJ223" i="93"/>
  <c r="BT223" i="93"/>
  <c r="AV223" i="93"/>
  <c r="AZ223" i="93"/>
  <c r="BD223" i="93"/>
  <c r="GJ224" i="93"/>
  <c r="FT224" i="93"/>
  <c r="FD224" i="93"/>
  <c r="EN224" i="93"/>
  <c r="DX224" i="93"/>
  <c r="DH224" i="93"/>
  <c r="GN224" i="93"/>
  <c r="FX224" i="93"/>
  <c r="FH224" i="93"/>
  <c r="ER224" i="93"/>
  <c r="EB224" i="93"/>
  <c r="DL224" i="93"/>
  <c r="GR224" i="93"/>
  <c r="GB224" i="93"/>
  <c r="FL224" i="93"/>
  <c r="EV224" i="93"/>
  <c r="EF224" i="93"/>
  <c r="DP224" i="93"/>
  <c r="AU222" i="93"/>
  <c r="AY222" i="93"/>
  <c r="BC222" i="93"/>
  <c r="BK222" i="93"/>
  <c r="BO222" i="93"/>
  <c r="BS222" i="93"/>
  <c r="CA222" i="93"/>
  <c r="CE222" i="93"/>
  <c r="CI222" i="93"/>
  <c r="DS222" i="93"/>
  <c r="EI222" i="93"/>
  <c r="EY222" i="93"/>
  <c r="FO222" i="93"/>
  <c r="GE222" i="93"/>
  <c r="AS223" i="93"/>
  <c r="AW223" i="93"/>
  <c r="BA223" i="93"/>
  <c r="BI223" i="93"/>
  <c r="BQ223" i="93"/>
  <c r="GU223" i="93"/>
  <c r="GE223" i="93"/>
  <c r="FO223" i="93"/>
  <c r="EY223" i="93"/>
  <c r="GG224" i="93"/>
  <c r="FQ224" i="93"/>
  <c r="FA224" i="93"/>
  <c r="EK224" i="93"/>
  <c r="DU224" i="93"/>
  <c r="DE224" i="93"/>
  <c r="GK224" i="93"/>
  <c r="FU224" i="93"/>
  <c r="FE224" i="93"/>
  <c r="EO224" i="93"/>
  <c r="DY224" i="93"/>
  <c r="DI224" i="93"/>
  <c r="GO224" i="93"/>
  <c r="FY224" i="93"/>
  <c r="FI224" i="93"/>
  <c r="ES224" i="93"/>
  <c r="EC224" i="93"/>
  <c r="DM224" i="93"/>
  <c r="DR223" i="93"/>
  <c r="EH223" i="93"/>
  <c r="EX223" i="93"/>
  <c r="FN223" i="93"/>
  <c r="GD223" i="93"/>
  <c r="AV224" i="93"/>
  <c r="AZ224" i="93"/>
  <c r="BD224" i="93"/>
  <c r="BL224" i="93"/>
  <c r="BP224" i="93"/>
  <c r="BT224" i="93"/>
  <c r="CB224" i="93"/>
  <c r="CF224" i="93"/>
  <c r="CJ224" i="93"/>
  <c r="DT224" i="93"/>
  <c r="EJ224" i="93"/>
  <c r="EZ224" i="93"/>
  <c r="FP224" i="93"/>
  <c r="GF224" i="93"/>
  <c r="AS224" i="93"/>
  <c r="AW224" i="93"/>
  <c r="BA224" i="93"/>
  <c r="BI224" i="93"/>
  <c r="BM224" i="93"/>
  <c r="BQ224" i="93"/>
  <c r="BY224" i="93"/>
  <c r="CC224" i="93"/>
  <c r="CG224" i="93"/>
  <c r="DQ224" i="93"/>
  <c r="EG224" i="93"/>
  <c r="EW224" i="93"/>
  <c r="FM224" i="93"/>
  <c r="GC224" i="93"/>
  <c r="DT223" i="93"/>
  <c r="EJ223" i="93"/>
  <c r="EZ223" i="93"/>
  <c r="FP223" i="93"/>
  <c r="GF223" i="93"/>
  <c r="AT224" i="93"/>
  <c r="AX224" i="93"/>
  <c r="BB224" i="93"/>
  <c r="BJ224" i="93"/>
  <c r="BN224" i="93"/>
  <c r="BR224" i="93"/>
  <c r="BZ224" i="93"/>
  <c r="CD224" i="93"/>
  <c r="CH224" i="93"/>
  <c r="DR224" i="93"/>
  <c r="EH224" i="93"/>
  <c r="EX224" i="93"/>
  <c r="FN224" i="93"/>
  <c r="GD224" i="93"/>
  <c r="GG216" i="93"/>
  <c r="FQ216" i="93"/>
  <c r="FA216" i="93"/>
  <c r="EK216" i="93"/>
  <c r="DU216" i="93"/>
  <c r="DE216" i="93"/>
  <c r="GO216" i="93"/>
  <c r="FY216" i="93"/>
  <c r="FI216" i="93"/>
  <c r="ES216" i="93"/>
  <c r="EC216" i="93"/>
  <c r="DM216" i="93"/>
  <c r="GM216" i="93"/>
  <c r="FW216" i="93"/>
  <c r="FG216" i="93"/>
  <c r="EQ216" i="93"/>
  <c r="EA216" i="93"/>
  <c r="DK216" i="93"/>
  <c r="AS216" i="93"/>
  <c r="AW216" i="93"/>
  <c r="BA216" i="93"/>
  <c r="BI216" i="93"/>
  <c r="CE216" i="93"/>
  <c r="CQ216" i="93"/>
  <c r="CY216" i="93"/>
  <c r="GH217" i="93"/>
  <c r="FR217" i="93"/>
  <c r="FB217" i="93"/>
  <c r="EL217" i="93"/>
  <c r="DV217" i="93"/>
  <c r="DF217" i="93"/>
  <c r="GL217" i="93"/>
  <c r="FV217" i="93"/>
  <c r="FF217" i="93"/>
  <c r="EP217" i="93"/>
  <c r="DZ217" i="93"/>
  <c r="DJ217" i="93"/>
  <c r="GP217" i="93"/>
  <c r="FZ217" i="93"/>
  <c r="FJ217" i="93"/>
  <c r="ET217" i="93"/>
  <c r="ED217" i="93"/>
  <c r="DN217" i="93"/>
  <c r="CP216" i="93"/>
  <c r="BZ216" i="93"/>
  <c r="CT216" i="93"/>
  <c r="CD216" i="93"/>
  <c r="CX216" i="93"/>
  <c r="CH216" i="93"/>
  <c r="AT216" i="93"/>
  <c r="AX216" i="93"/>
  <c r="BB216" i="93"/>
  <c r="BJ216" i="93"/>
  <c r="BO216" i="93"/>
  <c r="BY216" i="93"/>
  <c r="CG216" i="93"/>
  <c r="CS216" i="93"/>
  <c r="BC217" i="93"/>
  <c r="CA217" i="93"/>
  <c r="CU217" i="93"/>
  <c r="DO217" i="93"/>
  <c r="EE217" i="93"/>
  <c r="EU217" i="93"/>
  <c r="FK217" i="93"/>
  <c r="GA217" i="93"/>
  <c r="AU216" i="93"/>
  <c r="AY216" i="93"/>
  <c r="BC216" i="93"/>
  <c r="BK216" i="93"/>
  <c r="BQ216" i="93"/>
  <c r="GJ217" i="93"/>
  <c r="FT217" i="93"/>
  <c r="FD217" i="93"/>
  <c r="EN217" i="93"/>
  <c r="DX217" i="93"/>
  <c r="DH217" i="93"/>
  <c r="GN217" i="93"/>
  <c r="FX217" i="93"/>
  <c r="FH217" i="93"/>
  <c r="ER217" i="93"/>
  <c r="EB217" i="93"/>
  <c r="DL217" i="93"/>
  <c r="GR217" i="93"/>
  <c r="GB217" i="93"/>
  <c r="FL217" i="93"/>
  <c r="EV217" i="93"/>
  <c r="EF217" i="93"/>
  <c r="DP217" i="93"/>
  <c r="DS217" i="93"/>
  <c r="EI217" i="93"/>
  <c r="EY217" i="93"/>
  <c r="FO217" i="93"/>
  <c r="GE217" i="93"/>
  <c r="CR216" i="93"/>
  <c r="CB216" i="93"/>
  <c r="BL216" i="93"/>
  <c r="CV216" i="93"/>
  <c r="CF216" i="93"/>
  <c r="BP216" i="93"/>
  <c r="CZ216" i="93"/>
  <c r="CJ216" i="93"/>
  <c r="BT216" i="93"/>
  <c r="AV216" i="93"/>
  <c r="AZ216" i="93"/>
  <c r="BD216" i="93"/>
  <c r="BM216" i="93"/>
  <c r="BR216" i="93"/>
  <c r="DQ216" i="93"/>
  <c r="EG216" i="93"/>
  <c r="EW216" i="93"/>
  <c r="FM216" i="93"/>
  <c r="GC216" i="93"/>
  <c r="GG217" i="93"/>
  <c r="FQ217" i="93"/>
  <c r="FA217" i="93"/>
  <c r="EK217" i="93"/>
  <c r="DU217" i="93"/>
  <c r="DE217" i="93"/>
  <c r="GK217" i="93"/>
  <c r="FU217" i="93"/>
  <c r="FE217" i="93"/>
  <c r="EO217" i="93"/>
  <c r="DY217" i="93"/>
  <c r="DI217" i="93"/>
  <c r="GO217" i="93"/>
  <c r="FY217" i="93"/>
  <c r="FI217" i="93"/>
  <c r="ES217" i="93"/>
  <c r="EC217" i="93"/>
  <c r="DM217" i="93"/>
  <c r="DG217" i="93"/>
  <c r="DW217" i="93"/>
  <c r="EM217" i="93"/>
  <c r="FC217" i="93"/>
  <c r="FS217" i="93"/>
  <c r="DR216" i="93"/>
  <c r="EH216" i="93"/>
  <c r="EX216" i="93"/>
  <c r="FN216" i="93"/>
  <c r="GD216" i="93"/>
  <c r="AV217" i="93"/>
  <c r="AZ217" i="93"/>
  <c r="BD217" i="93"/>
  <c r="BL217" i="93"/>
  <c r="BP217" i="93"/>
  <c r="BT217" i="93"/>
  <c r="CB217" i="93"/>
  <c r="CF217" i="93"/>
  <c r="CJ217" i="93"/>
  <c r="DT217" i="93"/>
  <c r="EJ217" i="93"/>
  <c r="EZ217" i="93"/>
  <c r="FP217" i="93"/>
  <c r="GF217" i="93"/>
  <c r="AS217" i="93"/>
  <c r="AW217" i="93"/>
  <c r="BA217" i="93"/>
  <c r="BI217" i="93"/>
  <c r="BM217" i="93"/>
  <c r="BQ217" i="93"/>
  <c r="BY217" i="93"/>
  <c r="CC217" i="93"/>
  <c r="CG217" i="93"/>
  <c r="DQ217" i="93"/>
  <c r="EG217" i="93"/>
  <c r="EW217" i="93"/>
  <c r="FM217" i="93"/>
  <c r="GC217" i="93"/>
  <c r="DT216" i="93"/>
  <c r="EJ216" i="93"/>
  <c r="EZ216" i="93"/>
  <c r="FP216" i="93"/>
  <c r="GF216" i="93"/>
  <c r="AT217" i="93"/>
  <c r="AX217" i="93"/>
  <c r="BB217" i="93"/>
  <c r="BJ217" i="93"/>
  <c r="BN217" i="93"/>
  <c r="BR217" i="93"/>
  <c r="BZ217" i="93"/>
  <c r="CD217" i="93"/>
  <c r="CH217" i="93"/>
  <c r="DR217" i="93"/>
  <c r="EH217" i="93"/>
  <c r="EX217" i="93"/>
  <c r="FN217" i="93"/>
  <c r="GD217" i="93"/>
  <c r="FQ210" i="93"/>
  <c r="FA210" i="93"/>
  <c r="GG210" i="93"/>
  <c r="EK210" i="93"/>
  <c r="DU210" i="93"/>
  <c r="DE210" i="93"/>
  <c r="GO210" i="93"/>
  <c r="FY210" i="93"/>
  <c r="ES210" i="93"/>
  <c r="EC210" i="93"/>
  <c r="DM210" i="93"/>
  <c r="FI210" i="93"/>
  <c r="GR210" i="93"/>
  <c r="GB210" i="93"/>
  <c r="FL210" i="93"/>
  <c r="EV210" i="93"/>
  <c r="EF210" i="93"/>
  <c r="DP210" i="93"/>
  <c r="EQ211" i="93"/>
  <c r="DK211" i="93"/>
  <c r="GM211" i="93"/>
  <c r="FW211" i="93"/>
  <c r="FG211" i="93"/>
  <c r="EA211" i="93"/>
  <c r="EP212" i="93"/>
  <c r="DZ212" i="93"/>
  <c r="DJ212" i="93"/>
  <c r="FV212" i="93"/>
  <c r="FF212" i="93"/>
  <c r="GL212" i="93"/>
  <c r="CR210" i="93"/>
  <c r="DT210" i="93"/>
  <c r="AT212" i="93"/>
  <c r="CP212" i="93"/>
  <c r="CH212" i="93"/>
  <c r="BR212" i="93"/>
  <c r="BZ212" i="93"/>
  <c r="CO213" i="93"/>
  <c r="BY213" i="93"/>
  <c r="BI213" i="93"/>
  <c r="BQ213" i="93"/>
  <c r="CG213" i="93"/>
  <c r="AS210" i="93"/>
  <c r="CG210" i="93"/>
  <c r="CS210" i="93"/>
  <c r="GN211" i="93"/>
  <c r="FX211" i="93"/>
  <c r="FH211" i="93"/>
  <c r="ER211" i="93"/>
  <c r="EB211" i="93"/>
  <c r="DL211" i="93"/>
  <c r="BS211" i="93"/>
  <c r="CE211" i="93"/>
  <c r="CQ211" i="93"/>
  <c r="DS211" i="93"/>
  <c r="EI211" i="93"/>
  <c r="EY211" i="93"/>
  <c r="CQ212" i="93"/>
  <c r="CA212" i="93"/>
  <c r="BS212" i="93"/>
  <c r="BC212" i="93"/>
  <c r="BO212" i="93"/>
  <c r="CD212" i="93"/>
  <c r="GH210" i="93"/>
  <c r="FR210" i="93"/>
  <c r="FB210" i="93"/>
  <c r="EL210" i="93"/>
  <c r="DV210" i="93"/>
  <c r="DF210" i="93"/>
  <c r="GL210" i="93"/>
  <c r="FV210" i="93"/>
  <c r="FF210" i="93"/>
  <c r="EP210" i="93"/>
  <c r="DZ210" i="93"/>
  <c r="DJ210" i="93"/>
  <c r="GP210" i="93"/>
  <c r="FZ210" i="93"/>
  <c r="FJ210" i="93"/>
  <c r="ET210" i="93"/>
  <c r="ED210" i="93"/>
  <c r="DN210" i="93"/>
  <c r="AV210" i="93"/>
  <c r="BD210" i="93"/>
  <c r="BP210" i="93"/>
  <c r="CB210" i="93"/>
  <c r="CJ210" i="93"/>
  <c r="CV210" i="93"/>
  <c r="GG211" i="93"/>
  <c r="FQ211" i="93"/>
  <c r="FA211" i="93"/>
  <c r="EK211" i="93"/>
  <c r="DU211" i="93"/>
  <c r="DE211" i="93"/>
  <c r="GK211" i="93"/>
  <c r="FU211" i="93"/>
  <c r="FE211" i="93"/>
  <c r="EO211" i="93"/>
  <c r="DY211" i="93"/>
  <c r="DI211" i="93"/>
  <c r="GO211" i="93"/>
  <c r="FY211" i="93"/>
  <c r="FI211" i="93"/>
  <c r="ES211" i="93"/>
  <c r="EC211" i="93"/>
  <c r="DM211" i="93"/>
  <c r="DF211" i="93"/>
  <c r="DN211" i="93"/>
  <c r="DV211" i="93"/>
  <c r="ED211" i="93"/>
  <c r="EL211" i="93"/>
  <c r="ET211" i="93"/>
  <c r="FB211" i="93"/>
  <c r="FJ211" i="93"/>
  <c r="FR211" i="93"/>
  <c r="FZ211" i="93"/>
  <c r="GN212" i="93"/>
  <c r="FX212" i="93"/>
  <c r="FH212" i="93"/>
  <c r="BB212" i="93"/>
  <c r="FN212" i="93"/>
  <c r="BA213" i="93"/>
  <c r="CW213" i="93"/>
  <c r="AZ210" i="93"/>
  <c r="BT210" i="93"/>
  <c r="EJ210" i="93"/>
  <c r="EZ210" i="93"/>
  <c r="FP210" i="93"/>
  <c r="GF210" i="93"/>
  <c r="BN212" i="93"/>
  <c r="AX212" i="93"/>
  <c r="GQ212" i="93"/>
  <c r="GA212" i="93"/>
  <c r="FK212" i="93"/>
  <c r="EU212" i="93"/>
  <c r="EE212" i="93"/>
  <c r="DO212" i="93"/>
  <c r="CS213" i="93"/>
  <c r="BM213" i="93"/>
  <c r="CC213" i="93"/>
  <c r="AW213" i="93"/>
  <c r="AS213" i="93"/>
  <c r="BA210" i="93"/>
  <c r="BM210" i="93"/>
  <c r="BY210" i="93"/>
  <c r="GJ211" i="93"/>
  <c r="FT211" i="93"/>
  <c r="FD211" i="93"/>
  <c r="EN211" i="93"/>
  <c r="DX211" i="93"/>
  <c r="DH211" i="93"/>
  <c r="GB211" i="93"/>
  <c r="FL211" i="93"/>
  <c r="EV211" i="93"/>
  <c r="EF211" i="93"/>
  <c r="DP211" i="93"/>
  <c r="AY211" i="93"/>
  <c r="BK211" i="93"/>
  <c r="CY211" i="93"/>
  <c r="FO211" i="93"/>
  <c r="GE211" i="93"/>
  <c r="AY212" i="93"/>
  <c r="CU212" i="93"/>
  <c r="GJ212" i="93"/>
  <c r="FT212" i="93"/>
  <c r="FD212" i="93"/>
  <c r="EN212" i="93"/>
  <c r="DX212" i="93"/>
  <c r="GO214" i="93"/>
  <c r="FI214" i="93"/>
  <c r="EC214" i="93"/>
  <c r="FY214" i="93"/>
  <c r="ES214" i="93"/>
  <c r="DM214" i="93"/>
  <c r="GE214" i="93"/>
  <c r="EY214" i="93"/>
  <c r="DS214" i="93"/>
  <c r="GU214" i="93"/>
  <c r="FO214" i="93"/>
  <c r="EI214" i="93"/>
  <c r="GI210" i="93"/>
  <c r="FS210" i="93"/>
  <c r="FC210" i="93"/>
  <c r="EM210" i="93"/>
  <c r="DW210" i="93"/>
  <c r="DG210" i="93"/>
  <c r="GM210" i="93"/>
  <c r="FW210" i="93"/>
  <c r="FG210" i="93"/>
  <c r="EQ210" i="93"/>
  <c r="EA210" i="93"/>
  <c r="DK210" i="93"/>
  <c r="GQ210" i="93"/>
  <c r="GA210" i="93"/>
  <c r="FK210" i="93"/>
  <c r="EU210" i="93"/>
  <c r="EE210" i="93"/>
  <c r="DO210" i="93"/>
  <c r="AW210" i="93"/>
  <c r="BI210" i="93"/>
  <c r="BQ210" i="93"/>
  <c r="DQ210" i="93"/>
  <c r="EG210" i="93"/>
  <c r="EW210" i="93"/>
  <c r="FM210" i="93"/>
  <c r="GC210" i="93"/>
  <c r="AU211" i="93"/>
  <c r="BC211" i="93"/>
  <c r="BO211" i="93"/>
  <c r="GR211" i="93"/>
  <c r="AU212" i="93"/>
  <c r="BJ212" i="93"/>
  <c r="CI212" i="93"/>
  <c r="CX212" i="93"/>
  <c r="GU212" i="93"/>
  <c r="GE212" i="93"/>
  <c r="FO212" i="93"/>
  <c r="EY212" i="93"/>
  <c r="EI212" i="93"/>
  <c r="DL212" i="93"/>
  <c r="ER212" i="93"/>
  <c r="GL214" i="93"/>
  <c r="FV214" i="93"/>
  <c r="FF214" i="93"/>
  <c r="EP214" i="93"/>
  <c r="DZ214" i="93"/>
  <c r="DJ214" i="93"/>
  <c r="GP214" i="93"/>
  <c r="FZ214" i="93"/>
  <c r="FJ214" i="93"/>
  <c r="ET214" i="93"/>
  <c r="ED214" i="93"/>
  <c r="DN214" i="93"/>
  <c r="GQ214" i="93"/>
  <c r="GA214" i="93"/>
  <c r="FK214" i="93"/>
  <c r="EU214" i="93"/>
  <c r="EE214" i="93"/>
  <c r="DO214" i="93"/>
  <c r="AT210" i="93"/>
  <c r="AX210" i="93"/>
  <c r="BB210" i="93"/>
  <c r="BJ210" i="93"/>
  <c r="BN210" i="93"/>
  <c r="BR210" i="93"/>
  <c r="BZ210" i="93"/>
  <c r="CD210" i="93"/>
  <c r="CH210" i="93"/>
  <c r="DR210" i="93"/>
  <c r="EH210" i="93"/>
  <c r="EX210" i="93"/>
  <c r="FN210" i="93"/>
  <c r="GD210" i="93"/>
  <c r="AV211" i="93"/>
  <c r="AZ211" i="93"/>
  <c r="BD211" i="93"/>
  <c r="BL211" i="93"/>
  <c r="BP211" i="93"/>
  <c r="BT211" i="93"/>
  <c r="CB211" i="93"/>
  <c r="CF211" i="93"/>
  <c r="CJ211" i="93"/>
  <c r="DT211" i="93"/>
  <c r="EJ211" i="93"/>
  <c r="EZ211" i="93"/>
  <c r="FP211" i="93"/>
  <c r="GS211" i="93"/>
  <c r="BL212" i="93"/>
  <c r="CF212" i="93"/>
  <c r="CZ212" i="93"/>
  <c r="GV212" i="93"/>
  <c r="GF212" i="93"/>
  <c r="FP212" i="93"/>
  <c r="EZ212" i="93"/>
  <c r="DT212" i="93"/>
  <c r="EJ212" i="93"/>
  <c r="GI213" i="93"/>
  <c r="FS213" i="93"/>
  <c r="FC213" i="93"/>
  <c r="EM213" i="93"/>
  <c r="DW213" i="93"/>
  <c r="DG213" i="93"/>
  <c r="GT213" i="93"/>
  <c r="GD213" i="93"/>
  <c r="FN213" i="93"/>
  <c r="EX213" i="93"/>
  <c r="EH213" i="93"/>
  <c r="DR213" i="93"/>
  <c r="DF213" i="93"/>
  <c r="DQ213" i="93"/>
  <c r="EA213" i="93"/>
  <c r="EL213" i="93"/>
  <c r="EW213" i="93"/>
  <c r="FG213" i="93"/>
  <c r="CQ214" i="93"/>
  <c r="CA214" i="93"/>
  <c r="AY214" i="93"/>
  <c r="CU214" i="93"/>
  <c r="BS214" i="93"/>
  <c r="BC214" i="93"/>
  <c r="BO214" i="93"/>
  <c r="EB214" i="93"/>
  <c r="FH214" i="93"/>
  <c r="GP213" i="93"/>
  <c r="FZ213" i="93"/>
  <c r="FJ213" i="93"/>
  <c r="ET213" i="93"/>
  <c r="ED213" i="93"/>
  <c r="DN213" i="93"/>
  <c r="DZ213" i="93"/>
  <c r="FF213" i="93"/>
  <c r="GL213" i="93"/>
  <c r="GH214" i="93"/>
  <c r="FR214" i="93"/>
  <c r="FB214" i="93"/>
  <c r="EL214" i="93"/>
  <c r="DV214" i="93"/>
  <c r="DF214" i="93"/>
  <c r="AU210" i="93"/>
  <c r="AY210" i="93"/>
  <c r="BC210" i="93"/>
  <c r="BK210" i="93"/>
  <c r="BO210" i="93"/>
  <c r="BS210" i="93"/>
  <c r="CA210" i="93"/>
  <c r="CE210" i="93"/>
  <c r="CI210" i="93"/>
  <c r="DS210" i="93"/>
  <c r="EI210" i="93"/>
  <c r="EY210" i="93"/>
  <c r="FO210" i="93"/>
  <c r="GE210" i="93"/>
  <c r="AS211" i="93"/>
  <c r="AW211" i="93"/>
  <c r="BA211" i="93"/>
  <c r="BI211" i="93"/>
  <c r="BM211" i="93"/>
  <c r="BQ211" i="93"/>
  <c r="BY211" i="93"/>
  <c r="CC211" i="93"/>
  <c r="CG211" i="93"/>
  <c r="DQ211" i="93"/>
  <c r="EG211" i="93"/>
  <c r="EW211" i="93"/>
  <c r="FM211" i="93"/>
  <c r="GG212" i="93"/>
  <c r="FQ212" i="93"/>
  <c r="FA212" i="93"/>
  <c r="EK212" i="93"/>
  <c r="DU212" i="93"/>
  <c r="DE212" i="93"/>
  <c r="GK212" i="93"/>
  <c r="FU212" i="93"/>
  <c r="FE212" i="93"/>
  <c r="EO212" i="93"/>
  <c r="DY212" i="93"/>
  <c r="DI212" i="93"/>
  <c r="GO212" i="93"/>
  <c r="FY212" i="93"/>
  <c r="FI212" i="93"/>
  <c r="ES212" i="93"/>
  <c r="EC212" i="93"/>
  <c r="DM212" i="93"/>
  <c r="CR213" i="93"/>
  <c r="CB213" i="93"/>
  <c r="BL213" i="93"/>
  <c r="CV213" i="93"/>
  <c r="CF213" i="93"/>
  <c r="BP213" i="93"/>
  <c r="CZ213" i="93"/>
  <c r="CJ213" i="93"/>
  <c r="BT213" i="93"/>
  <c r="AZ213" i="93"/>
  <c r="DJ213" i="93"/>
  <c r="EE213" i="93"/>
  <c r="EP213" i="93"/>
  <c r="FK213" i="93"/>
  <c r="CE214" i="93"/>
  <c r="GK214" i="93"/>
  <c r="FU214" i="93"/>
  <c r="FE214" i="93"/>
  <c r="EO214" i="93"/>
  <c r="DY214" i="93"/>
  <c r="DI214" i="93"/>
  <c r="DH214" i="93"/>
  <c r="EN214" i="93"/>
  <c r="AT213" i="93"/>
  <c r="AX213" i="93"/>
  <c r="BB213" i="93"/>
  <c r="BJ213" i="93"/>
  <c r="CD213" i="93"/>
  <c r="AW214" i="93"/>
  <c r="BL214" i="93"/>
  <c r="BQ214" i="93"/>
  <c r="CF214" i="93"/>
  <c r="CO214" i="93"/>
  <c r="CZ214" i="93"/>
  <c r="DT214" i="93"/>
  <c r="EJ214" i="93"/>
  <c r="EZ214" i="93"/>
  <c r="FP214" i="93"/>
  <c r="GF214" i="93"/>
  <c r="AS212" i="93"/>
  <c r="AW212" i="93"/>
  <c r="BA212" i="93"/>
  <c r="BI212" i="93"/>
  <c r="BM212" i="93"/>
  <c r="BQ212" i="93"/>
  <c r="BY212" i="93"/>
  <c r="CC212" i="93"/>
  <c r="CG212" i="93"/>
  <c r="DQ212" i="93"/>
  <c r="EG212" i="93"/>
  <c r="EW212" i="93"/>
  <c r="FM212" i="93"/>
  <c r="GC212" i="93"/>
  <c r="AU213" i="93"/>
  <c r="AY213" i="93"/>
  <c r="BC213" i="93"/>
  <c r="DS213" i="93"/>
  <c r="EI213" i="93"/>
  <c r="EY213" i="93"/>
  <c r="FO213" i="93"/>
  <c r="GE213" i="93"/>
  <c r="DT213" i="93"/>
  <c r="EJ213" i="93"/>
  <c r="EZ213" i="93"/>
  <c r="FP213" i="93"/>
  <c r="GF213" i="93"/>
  <c r="AT214" i="93"/>
  <c r="AX214" i="93"/>
  <c r="BB214" i="93"/>
  <c r="BJ214" i="93"/>
  <c r="BN214" i="93"/>
  <c r="BR214" i="93"/>
  <c r="BZ214" i="93"/>
  <c r="CD214" i="93"/>
  <c r="CH214" i="93"/>
  <c r="DR214" i="93"/>
  <c r="EH214" i="93"/>
  <c r="EX214" i="93"/>
  <c r="FN214" i="93"/>
  <c r="GD214" i="93"/>
  <c r="GM198" i="93"/>
  <c r="FW198" i="93"/>
  <c r="FG198" i="93"/>
  <c r="EQ198" i="93"/>
  <c r="EA198" i="93"/>
  <c r="DK198" i="93"/>
  <c r="GJ198" i="93"/>
  <c r="FT198" i="93"/>
  <c r="FD198" i="93"/>
  <c r="EN198" i="93"/>
  <c r="DX198" i="93"/>
  <c r="DH198" i="93"/>
  <c r="GR198" i="93"/>
  <c r="GB198" i="93"/>
  <c r="FL198" i="93"/>
  <c r="EV198" i="93"/>
  <c r="EF198" i="93"/>
  <c r="DP198" i="93"/>
  <c r="AY198" i="93"/>
  <c r="BK198" i="93"/>
  <c r="BS198" i="93"/>
  <c r="CE198" i="93"/>
  <c r="CQ198" i="93"/>
  <c r="CY198" i="93"/>
  <c r="DS198" i="93"/>
  <c r="EI198" i="93"/>
  <c r="EY198" i="93"/>
  <c r="GH199" i="93"/>
  <c r="FR199" i="93"/>
  <c r="FB199" i="93"/>
  <c r="EL199" i="93"/>
  <c r="DV199" i="93"/>
  <c r="DF199" i="93"/>
  <c r="GL199" i="93"/>
  <c r="FV199" i="93"/>
  <c r="FF199" i="93"/>
  <c r="EP199" i="93"/>
  <c r="DZ199" i="93"/>
  <c r="DJ199" i="93"/>
  <c r="GP199" i="93"/>
  <c r="FZ199" i="93"/>
  <c r="FJ199" i="93"/>
  <c r="ET199" i="93"/>
  <c r="ED199" i="93"/>
  <c r="DN199" i="93"/>
  <c r="GP200" i="93"/>
  <c r="FZ200" i="93"/>
  <c r="FJ200" i="93"/>
  <c r="ET200" i="93"/>
  <c r="ED200" i="93"/>
  <c r="DN200" i="93"/>
  <c r="AZ198" i="93"/>
  <c r="BL198" i="93"/>
  <c r="BT198" i="93"/>
  <c r="GV198" i="93"/>
  <c r="GF198" i="93"/>
  <c r="FP198" i="93"/>
  <c r="DL198" i="93"/>
  <c r="DT198" i="93"/>
  <c r="EB198" i="93"/>
  <c r="EJ198" i="93"/>
  <c r="EZ198" i="93"/>
  <c r="FO198" i="93"/>
  <c r="GE198" i="93"/>
  <c r="GI199" i="93"/>
  <c r="FS199" i="93"/>
  <c r="FC199" i="93"/>
  <c r="EM199" i="93"/>
  <c r="DW199" i="93"/>
  <c r="DG199" i="93"/>
  <c r="GM199" i="93"/>
  <c r="FW199" i="93"/>
  <c r="FG199" i="93"/>
  <c r="EQ199" i="93"/>
  <c r="EA199" i="93"/>
  <c r="DK199" i="93"/>
  <c r="GQ199" i="93"/>
  <c r="GA199" i="93"/>
  <c r="FK199" i="93"/>
  <c r="EU199" i="93"/>
  <c r="EE199" i="93"/>
  <c r="DO199" i="93"/>
  <c r="BA199" i="93"/>
  <c r="BY199" i="93"/>
  <c r="CS199" i="93"/>
  <c r="EK199" i="93"/>
  <c r="FQ199" i="93"/>
  <c r="GG198" i="93"/>
  <c r="FQ198" i="93"/>
  <c r="FA198" i="93"/>
  <c r="EK198" i="93"/>
  <c r="DU198" i="93"/>
  <c r="DE198" i="93"/>
  <c r="GK198" i="93"/>
  <c r="FU198" i="93"/>
  <c r="FE198" i="93"/>
  <c r="EO198" i="93"/>
  <c r="DY198" i="93"/>
  <c r="DI198" i="93"/>
  <c r="GO198" i="93"/>
  <c r="FY198" i="93"/>
  <c r="FI198" i="93"/>
  <c r="ES198" i="93"/>
  <c r="EC198" i="93"/>
  <c r="DM198" i="93"/>
  <c r="AU198" i="93"/>
  <c r="BC198" i="93"/>
  <c r="BO198" i="93"/>
  <c r="DH199" i="93"/>
  <c r="GJ199" i="93"/>
  <c r="FT199" i="93"/>
  <c r="FD199" i="93"/>
  <c r="EN199" i="93"/>
  <c r="DX199" i="93"/>
  <c r="GN199" i="93"/>
  <c r="FX199" i="93"/>
  <c r="FH199" i="93"/>
  <c r="ER199" i="93"/>
  <c r="EB199" i="93"/>
  <c r="DL199" i="93"/>
  <c r="DP199" i="93"/>
  <c r="GR199" i="93"/>
  <c r="GB199" i="93"/>
  <c r="FL199" i="93"/>
  <c r="EV199" i="93"/>
  <c r="EF199" i="93"/>
  <c r="BI199" i="93"/>
  <c r="CC199" i="93"/>
  <c r="CW199" i="93"/>
  <c r="FX200" i="93"/>
  <c r="ER200" i="93"/>
  <c r="DL200" i="93"/>
  <c r="GN200" i="93"/>
  <c r="FH200" i="93"/>
  <c r="EB200" i="93"/>
  <c r="GR200" i="93"/>
  <c r="GB200" i="93"/>
  <c r="FL200" i="93"/>
  <c r="EV200" i="93"/>
  <c r="EF200" i="93"/>
  <c r="DP200" i="93"/>
  <c r="GI201" i="93"/>
  <c r="FS201" i="93"/>
  <c r="FC201" i="93"/>
  <c r="EM201" i="93"/>
  <c r="DW201" i="93"/>
  <c r="DG201" i="93"/>
  <c r="GQ201" i="93"/>
  <c r="GA201" i="93"/>
  <c r="FK201" i="93"/>
  <c r="EU201" i="93"/>
  <c r="EE201" i="93"/>
  <c r="DO201" i="93"/>
  <c r="GH198" i="93"/>
  <c r="FR198" i="93"/>
  <c r="FB198" i="93"/>
  <c r="EL198" i="93"/>
  <c r="DV198" i="93"/>
  <c r="DF198" i="93"/>
  <c r="GL198" i="93"/>
  <c r="FV198" i="93"/>
  <c r="FF198" i="93"/>
  <c r="EP198" i="93"/>
  <c r="DZ198" i="93"/>
  <c r="DJ198" i="93"/>
  <c r="GP198" i="93"/>
  <c r="FZ198" i="93"/>
  <c r="FJ198" i="93"/>
  <c r="ET198" i="93"/>
  <c r="ED198" i="93"/>
  <c r="DN198" i="93"/>
  <c r="GN198" i="93"/>
  <c r="FX198" i="93"/>
  <c r="FH198" i="93"/>
  <c r="GS199" i="93"/>
  <c r="GC199" i="93"/>
  <c r="FM199" i="93"/>
  <c r="EW199" i="93"/>
  <c r="EG199" i="93"/>
  <c r="DE199" i="93"/>
  <c r="DU199" i="93"/>
  <c r="FA199" i="93"/>
  <c r="AT199" i="93"/>
  <c r="AX199" i="93"/>
  <c r="BB199" i="93"/>
  <c r="BJ199" i="93"/>
  <c r="BN199" i="93"/>
  <c r="BR199" i="93"/>
  <c r="BZ199" i="93"/>
  <c r="CD199" i="93"/>
  <c r="CH199" i="93"/>
  <c r="GT199" i="93"/>
  <c r="GD199" i="93"/>
  <c r="FN199" i="93"/>
  <c r="EX199" i="93"/>
  <c r="EH199" i="93"/>
  <c r="DR199" i="93"/>
  <c r="CR201" i="93"/>
  <c r="BL201" i="93"/>
  <c r="AV201" i="93"/>
  <c r="CF201" i="93"/>
  <c r="AZ201" i="93"/>
  <c r="CZ201" i="93"/>
  <c r="BT201" i="93"/>
  <c r="GM201" i="93"/>
  <c r="FW201" i="93"/>
  <c r="FG201" i="93"/>
  <c r="EQ201" i="93"/>
  <c r="EA201" i="93"/>
  <c r="DK201" i="93"/>
  <c r="AS198" i="93"/>
  <c r="AW198" i="93"/>
  <c r="BA198" i="93"/>
  <c r="BI198" i="93"/>
  <c r="BM198" i="93"/>
  <c r="BQ198" i="93"/>
  <c r="BY198" i="93"/>
  <c r="CC198" i="93"/>
  <c r="CG198" i="93"/>
  <c r="DQ198" i="93"/>
  <c r="EG198" i="93"/>
  <c r="EW198" i="93"/>
  <c r="FM198" i="93"/>
  <c r="GC198" i="93"/>
  <c r="AU199" i="93"/>
  <c r="AY199" i="93"/>
  <c r="BC199" i="93"/>
  <c r="BK199" i="93"/>
  <c r="BO199" i="93"/>
  <c r="BS199" i="93"/>
  <c r="CA199" i="93"/>
  <c r="CE199" i="93"/>
  <c r="CI199" i="93"/>
  <c r="GU199" i="93"/>
  <c r="GE199" i="93"/>
  <c r="FO199" i="93"/>
  <c r="EY199" i="93"/>
  <c r="EI199" i="93"/>
  <c r="DS199" i="93"/>
  <c r="CP200" i="93"/>
  <c r="BZ200" i="93"/>
  <c r="GL200" i="93"/>
  <c r="FV200" i="93"/>
  <c r="FF200" i="93"/>
  <c r="EP200" i="93"/>
  <c r="DZ200" i="93"/>
  <c r="DJ200" i="93"/>
  <c r="CD200" i="93"/>
  <c r="GK200" i="93"/>
  <c r="FU200" i="93"/>
  <c r="FE200" i="93"/>
  <c r="EO200" i="93"/>
  <c r="DY200" i="93"/>
  <c r="DI200" i="93"/>
  <c r="DH200" i="93"/>
  <c r="DR200" i="93"/>
  <c r="EC200" i="93"/>
  <c r="EN200" i="93"/>
  <c r="EX200" i="93"/>
  <c r="FI200" i="93"/>
  <c r="GG201" i="93"/>
  <c r="FQ201" i="93"/>
  <c r="FA201" i="93"/>
  <c r="EK201" i="93"/>
  <c r="DU201" i="93"/>
  <c r="DE201" i="93"/>
  <c r="GK201" i="93"/>
  <c r="FU201" i="93"/>
  <c r="FE201" i="93"/>
  <c r="EO201" i="93"/>
  <c r="DY201" i="93"/>
  <c r="DI201" i="93"/>
  <c r="GO201" i="93"/>
  <c r="FY201" i="93"/>
  <c r="FI201" i="93"/>
  <c r="ES201" i="93"/>
  <c r="EC201" i="93"/>
  <c r="DM201" i="93"/>
  <c r="BD201" i="93"/>
  <c r="CB201" i="93"/>
  <c r="CV201" i="93"/>
  <c r="AT198" i="93"/>
  <c r="AX198" i="93"/>
  <c r="BB198" i="93"/>
  <c r="BJ198" i="93"/>
  <c r="BN198" i="93"/>
  <c r="BR198" i="93"/>
  <c r="BZ198" i="93"/>
  <c r="CD198" i="93"/>
  <c r="CH198" i="93"/>
  <c r="DR198" i="93"/>
  <c r="EH198" i="93"/>
  <c r="EX198" i="93"/>
  <c r="FN198" i="93"/>
  <c r="GD198" i="93"/>
  <c r="AV199" i="93"/>
  <c r="AZ199" i="93"/>
  <c r="BD199" i="93"/>
  <c r="BL199" i="93"/>
  <c r="BP199" i="93"/>
  <c r="BT199" i="93"/>
  <c r="CB199" i="93"/>
  <c r="CF199" i="93"/>
  <c r="CJ199" i="93"/>
  <c r="DT199" i="93"/>
  <c r="EJ199" i="93"/>
  <c r="EZ199" i="93"/>
  <c r="FP199" i="93"/>
  <c r="GF199" i="93"/>
  <c r="CQ200" i="93"/>
  <c r="CA200" i="93"/>
  <c r="CU200" i="93"/>
  <c r="CE200" i="93"/>
  <c r="BO200" i="93"/>
  <c r="CY200" i="93"/>
  <c r="CI200" i="93"/>
  <c r="BS200" i="93"/>
  <c r="AX200" i="93"/>
  <c r="BJ200" i="93"/>
  <c r="CH200" i="93"/>
  <c r="AV200" i="93"/>
  <c r="AZ200" i="93"/>
  <c r="BD200" i="93"/>
  <c r="BL200" i="93"/>
  <c r="BQ200" i="93"/>
  <c r="CF200" i="93"/>
  <c r="CO200" i="93"/>
  <c r="DT200" i="93"/>
  <c r="EJ200" i="93"/>
  <c r="EZ200" i="93"/>
  <c r="FP200" i="93"/>
  <c r="GF200" i="93"/>
  <c r="CP201" i="93"/>
  <c r="BZ201" i="93"/>
  <c r="BJ201" i="93"/>
  <c r="CT201" i="93"/>
  <c r="CD201" i="93"/>
  <c r="BN201" i="93"/>
  <c r="CX201" i="93"/>
  <c r="CH201" i="93"/>
  <c r="BR201" i="93"/>
  <c r="AU201" i="93"/>
  <c r="BK201" i="93"/>
  <c r="BS201" i="93"/>
  <c r="DS201" i="93"/>
  <c r="EI201" i="93"/>
  <c r="EY201" i="93"/>
  <c r="FO201" i="93"/>
  <c r="GE201" i="93"/>
  <c r="AS200" i="93"/>
  <c r="AW200" i="93"/>
  <c r="BA200" i="93"/>
  <c r="BB201" i="93"/>
  <c r="DT201" i="93"/>
  <c r="EJ201" i="93"/>
  <c r="EZ201" i="93"/>
  <c r="FP201" i="93"/>
  <c r="GF201" i="93"/>
  <c r="DS200" i="93"/>
  <c r="EI200" i="93"/>
  <c r="EY200" i="93"/>
  <c r="FO200" i="93"/>
  <c r="GE200" i="93"/>
  <c r="AS201" i="93"/>
  <c r="AW201" i="93"/>
  <c r="BA201" i="93"/>
  <c r="BI201" i="93"/>
  <c r="BM201" i="93"/>
  <c r="BQ201" i="93"/>
  <c r="BY201" i="93"/>
  <c r="CC201" i="93"/>
  <c r="CG201" i="93"/>
  <c r="DQ201" i="93"/>
  <c r="EG201" i="93"/>
  <c r="EW201" i="93"/>
  <c r="FM201" i="93"/>
  <c r="GC201" i="93"/>
  <c r="DR201" i="93"/>
  <c r="EH201" i="93"/>
  <c r="EX201" i="93"/>
  <c r="FN201" i="93"/>
  <c r="GD201" i="93"/>
  <c r="GR191" i="93"/>
  <c r="GB191" i="93"/>
  <c r="FL191" i="93"/>
  <c r="EV191" i="93"/>
  <c r="EF191" i="93"/>
  <c r="DP191" i="93"/>
  <c r="GO194" i="93"/>
  <c r="FY194" i="93"/>
  <c r="FI194" i="93"/>
  <c r="ES194" i="93"/>
  <c r="EC194" i="93"/>
  <c r="DM194" i="93"/>
  <c r="BY191" i="93"/>
  <c r="BI191" i="93"/>
  <c r="CS191" i="93"/>
  <c r="CC191" i="93"/>
  <c r="BM191" i="93"/>
  <c r="BA191" i="93"/>
  <c r="CW191" i="93"/>
  <c r="CG191" i="93"/>
  <c r="AS191" i="93"/>
  <c r="DN193" i="93"/>
  <c r="GP193" i="93"/>
  <c r="FZ193" i="93"/>
  <c r="ET193" i="93"/>
  <c r="ED193" i="93"/>
  <c r="FJ193" i="93"/>
  <c r="GG191" i="93"/>
  <c r="FA191" i="93"/>
  <c r="EK191" i="93"/>
  <c r="DU191" i="93"/>
  <c r="DE191" i="93"/>
  <c r="GV191" i="93"/>
  <c r="GF191" i="93"/>
  <c r="FP191" i="93"/>
  <c r="GG194" i="93"/>
  <c r="FQ194" i="93"/>
  <c r="FA194" i="93"/>
  <c r="EK194" i="93"/>
  <c r="DU194" i="93"/>
  <c r="DE194" i="93"/>
  <c r="GK194" i="93"/>
  <c r="FU194" i="93"/>
  <c r="FE194" i="93"/>
  <c r="EO194" i="93"/>
  <c r="DY194" i="93"/>
  <c r="DI194" i="93"/>
  <c r="GP191" i="93"/>
  <c r="FZ191" i="93"/>
  <c r="AW191" i="93"/>
  <c r="GL191" i="93"/>
  <c r="FV191" i="93"/>
  <c r="FF191" i="93"/>
  <c r="EP191" i="93"/>
  <c r="DZ191" i="93"/>
  <c r="DJ191" i="93"/>
  <c r="DN191" i="93"/>
  <c r="EJ191" i="93"/>
  <c r="EM192" i="93"/>
  <c r="GI192" i="93"/>
  <c r="FC192" i="93"/>
  <c r="DG192" i="93"/>
  <c r="GI194" i="93"/>
  <c r="FS194" i="93"/>
  <c r="DG194" i="93"/>
  <c r="EM194" i="93"/>
  <c r="DW194" i="93"/>
  <c r="BQ191" i="93"/>
  <c r="DT191" i="93"/>
  <c r="FJ191" i="93"/>
  <c r="DW192" i="93"/>
  <c r="FS192" i="93"/>
  <c r="FC194" i="93"/>
  <c r="AT191" i="93"/>
  <c r="AX191" i="93"/>
  <c r="BR191" i="93"/>
  <c r="CP191" i="93"/>
  <c r="GN191" i="93"/>
  <c r="FQ192" i="93"/>
  <c r="DE192" i="93"/>
  <c r="GK192" i="93"/>
  <c r="FU192" i="93"/>
  <c r="FE192" i="93"/>
  <c r="EO192" i="93"/>
  <c r="DY192" i="93"/>
  <c r="DI192" i="93"/>
  <c r="BQ192" i="93"/>
  <c r="BA192" i="93"/>
  <c r="AS192" i="93"/>
  <c r="CG192" i="93"/>
  <c r="FW192" i="93"/>
  <c r="DK192" i="93"/>
  <c r="GD192" i="93"/>
  <c r="DR192" i="93"/>
  <c r="EA192" i="93"/>
  <c r="EK192" i="93"/>
  <c r="GG192" i="93"/>
  <c r="GS193" i="93"/>
  <c r="GC193" i="93"/>
  <c r="FM193" i="93"/>
  <c r="EW193" i="93"/>
  <c r="EG193" i="93"/>
  <c r="DQ193" i="93"/>
  <c r="GQ194" i="93"/>
  <c r="FK194" i="93"/>
  <c r="EE194" i="93"/>
  <c r="DO194" i="93"/>
  <c r="CQ191" i="93"/>
  <c r="CA191" i="93"/>
  <c r="BK191" i="93"/>
  <c r="CU191" i="93"/>
  <c r="CE191" i="93"/>
  <c r="BO191" i="93"/>
  <c r="AY191" i="93"/>
  <c r="CY191" i="93"/>
  <c r="CI191" i="93"/>
  <c r="BS191" i="93"/>
  <c r="BC191" i="93"/>
  <c r="AU191" i="93"/>
  <c r="BN191" i="93"/>
  <c r="CH191" i="93"/>
  <c r="GT191" i="93"/>
  <c r="GD191" i="93"/>
  <c r="FN191" i="93"/>
  <c r="DL191" i="93"/>
  <c r="DQ191" i="93"/>
  <c r="EB191" i="93"/>
  <c r="EG191" i="93"/>
  <c r="ER191" i="93"/>
  <c r="EW191" i="93"/>
  <c r="FM191" i="93"/>
  <c r="FT191" i="93"/>
  <c r="BZ192" i="93"/>
  <c r="BJ192" i="93"/>
  <c r="GL192" i="93"/>
  <c r="DZ192" i="93"/>
  <c r="AT192" i="93"/>
  <c r="BB192" i="93"/>
  <c r="BM192" i="93"/>
  <c r="BY192" i="93"/>
  <c r="CW192" i="93"/>
  <c r="GU192" i="93"/>
  <c r="GE192" i="93"/>
  <c r="FO192" i="93"/>
  <c r="EY192" i="93"/>
  <c r="EI192" i="93"/>
  <c r="DS192" i="93"/>
  <c r="DJ192" i="93"/>
  <c r="DU192" i="93"/>
  <c r="FF192" i="93"/>
  <c r="FN192" i="93"/>
  <c r="CQ193" i="93"/>
  <c r="CA193" i="93"/>
  <c r="CU193" i="93"/>
  <c r="CE193" i="93"/>
  <c r="BO193" i="93"/>
  <c r="AY193" i="93"/>
  <c r="CY193" i="93"/>
  <c r="CI193" i="93"/>
  <c r="BS193" i="93"/>
  <c r="BC193" i="93"/>
  <c r="FR193" i="93"/>
  <c r="EL193" i="93"/>
  <c r="DF193" i="93"/>
  <c r="FB193" i="93"/>
  <c r="CU194" i="93"/>
  <c r="CE194" i="93"/>
  <c r="BO194" i="93"/>
  <c r="AY194" i="93"/>
  <c r="BS194" i="93"/>
  <c r="EU194" i="93"/>
  <c r="GA194" i="93"/>
  <c r="DH191" i="93"/>
  <c r="DR191" i="93"/>
  <c r="DX191" i="93"/>
  <c r="EH191" i="93"/>
  <c r="EN191" i="93"/>
  <c r="EX191" i="93"/>
  <c r="FD191" i="93"/>
  <c r="AW192" i="93"/>
  <c r="BN192" i="93"/>
  <c r="CC192" i="93"/>
  <c r="CP192" i="93"/>
  <c r="CX192" i="93"/>
  <c r="EP192" i="93"/>
  <c r="EX192" i="93"/>
  <c r="FG192" i="93"/>
  <c r="GT192" i="93"/>
  <c r="CR193" i="93"/>
  <c r="CB193" i="93"/>
  <c r="BL193" i="93"/>
  <c r="AV193" i="93"/>
  <c r="CV193" i="93"/>
  <c r="CF193" i="93"/>
  <c r="BP193" i="93"/>
  <c r="CZ193" i="93"/>
  <c r="CJ193" i="93"/>
  <c r="BT193" i="93"/>
  <c r="BD193" i="93"/>
  <c r="CA194" i="93"/>
  <c r="DS191" i="93"/>
  <c r="EI191" i="93"/>
  <c r="AU192" i="93"/>
  <c r="BO192" i="93"/>
  <c r="EG192" i="93"/>
  <c r="DZ193" i="93"/>
  <c r="GH194" i="93"/>
  <c r="FR194" i="93"/>
  <c r="FB194" i="93"/>
  <c r="EL194" i="93"/>
  <c r="DV194" i="93"/>
  <c r="DF194" i="93"/>
  <c r="GL194" i="93"/>
  <c r="FV194" i="93"/>
  <c r="FF194" i="93"/>
  <c r="EP194" i="93"/>
  <c r="DZ194" i="93"/>
  <c r="DJ194" i="93"/>
  <c r="GP194" i="93"/>
  <c r="FZ194" i="93"/>
  <c r="FJ194" i="93"/>
  <c r="ET194" i="93"/>
  <c r="ED194" i="93"/>
  <c r="DN194" i="93"/>
  <c r="GN194" i="93"/>
  <c r="FX194" i="93"/>
  <c r="FH194" i="93"/>
  <c r="ER194" i="93"/>
  <c r="EB194" i="93"/>
  <c r="DL194" i="93"/>
  <c r="GE194" i="93"/>
  <c r="EY194" i="93"/>
  <c r="DS194" i="93"/>
  <c r="GU194" i="93"/>
  <c r="CR192" i="93"/>
  <c r="CB192" i="93"/>
  <c r="CV192" i="93"/>
  <c r="CF192" i="93"/>
  <c r="BP192" i="93"/>
  <c r="CZ192" i="93"/>
  <c r="CJ192" i="93"/>
  <c r="BT192" i="93"/>
  <c r="AV192" i="93"/>
  <c r="AZ192" i="93"/>
  <c r="BD192" i="93"/>
  <c r="BL192" i="93"/>
  <c r="CW193" i="93"/>
  <c r="BQ193" i="93"/>
  <c r="AS193" i="93"/>
  <c r="CS193" i="93"/>
  <c r="DR193" i="93"/>
  <c r="EX193" i="93"/>
  <c r="DH194" i="93"/>
  <c r="EN194" i="93"/>
  <c r="DT192" i="93"/>
  <c r="EJ192" i="93"/>
  <c r="EZ192" i="93"/>
  <c r="FP192" i="93"/>
  <c r="GF192" i="93"/>
  <c r="AT193" i="93"/>
  <c r="AZ194" i="93"/>
  <c r="BL194" i="93"/>
  <c r="BT194" i="93"/>
  <c r="DT194" i="93"/>
  <c r="EJ194" i="93"/>
  <c r="EZ194" i="93"/>
  <c r="FP194" i="93"/>
  <c r="GF194" i="93"/>
  <c r="DS193" i="93"/>
  <c r="EI193" i="93"/>
  <c r="EY193" i="93"/>
  <c r="FO193" i="93"/>
  <c r="GE193" i="93"/>
  <c r="AS194" i="93"/>
  <c r="AW194" i="93"/>
  <c r="BA194" i="93"/>
  <c r="BI194" i="93"/>
  <c r="BM194" i="93"/>
  <c r="BQ194" i="93"/>
  <c r="BY194" i="93"/>
  <c r="CC194" i="93"/>
  <c r="CG194" i="93"/>
  <c r="DQ194" i="93"/>
  <c r="EG194" i="93"/>
  <c r="EW194" i="93"/>
  <c r="FM194" i="93"/>
  <c r="GC194" i="93"/>
  <c r="DT193" i="93"/>
  <c r="EJ193" i="93"/>
  <c r="EZ193" i="93"/>
  <c r="FP193" i="93"/>
  <c r="GF193" i="93"/>
  <c r="AT194" i="93"/>
  <c r="AX194" i="93"/>
  <c r="BB194" i="93"/>
  <c r="BJ194" i="93"/>
  <c r="BN194" i="93"/>
  <c r="BR194" i="93"/>
  <c r="BZ194" i="93"/>
  <c r="CD194" i="93"/>
  <c r="CH194" i="93"/>
  <c r="DR194" i="93"/>
  <c r="EH194" i="93"/>
  <c r="EX194" i="93"/>
  <c r="FN194" i="93"/>
  <c r="GD194" i="93"/>
  <c r="GG178" i="93"/>
  <c r="FQ178" i="93"/>
  <c r="FA178" i="93"/>
  <c r="EK178" i="93"/>
  <c r="DU178" i="93"/>
  <c r="DE178" i="93"/>
  <c r="GK178" i="93"/>
  <c r="FU178" i="93"/>
  <c r="FE178" i="93"/>
  <c r="EO178" i="93"/>
  <c r="DY178" i="93"/>
  <c r="DI178" i="93"/>
  <c r="GO178" i="93"/>
  <c r="FY178" i="93"/>
  <c r="FI178" i="93"/>
  <c r="ES178" i="93"/>
  <c r="EC178" i="93"/>
  <c r="DM178" i="93"/>
  <c r="GH178" i="93"/>
  <c r="FR178" i="93"/>
  <c r="FB178" i="93"/>
  <c r="EL178" i="93"/>
  <c r="DV178" i="93"/>
  <c r="DF178" i="93"/>
  <c r="GL178" i="93"/>
  <c r="FV178" i="93"/>
  <c r="FF178" i="93"/>
  <c r="EP178" i="93"/>
  <c r="DZ178" i="93"/>
  <c r="DJ178" i="93"/>
  <c r="GP178" i="93"/>
  <c r="FZ178" i="93"/>
  <c r="FJ178" i="93"/>
  <c r="ET178" i="93"/>
  <c r="ED178" i="93"/>
  <c r="DN178" i="93"/>
  <c r="GI178" i="93"/>
  <c r="FC178" i="93"/>
  <c r="DW178" i="93"/>
  <c r="DG178" i="93"/>
  <c r="FS178" i="93"/>
  <c r="EM178" i="93"/>
  <c r="EU178" i="93"/>
  <c r="EE178" i="93"/>
  <c r="DO178" i="93"/>
  <c r="GQ178" i="93"/>
  <c r="GA178" i="93"/>
  <c r="FK178" i="93"/>
  <c r="BC178" i="93"/>
  <c r="CA178" i="93"/>
  <c r="CU178" i="93"/>
  <c r="DL178" i="93"/>
  <c r="GN178" i="93"/>
  <c r="FX178" i="93"/>
  <c r="FH178" i="93"/>
  <c r="ER178" i="93"/>
  <c r="EB178" i="93"/>
  <c r="DS178" i="93"/>
  <c r="EY178" i="93"/>
  <c r="AZ178" i="93"/>
  <c r="BP178" i="93"/>
  <c r="BT178" i="93"/>
  <c r="CR178" i="93"/>
  <c r="CZ178" i="93"/>
  <c r="EJ178" i="93"/>
  <c r="EZ178" i="93"/>
  <c r="FP178" i="93"/>
  <c r="GF178" i="93"/>
  <c r="GV178" i="93"/>
  <c r="AS178" i="93"/>
  <c r="AW178" i="93"/>
  <c r="BA178" i="93"/>
  <c r="BI178" i="93"/>
  <c r="BM178" i="93"/>
  <c r="BQ178" i="93"/>
  <c r="BY178" i="93"/>
  <c r="CC178" i="93"/>
  <c r="CG178" i="93"/>
  <c r="DQ178" i="93"/>
  <c r="EG178" i="93"/>
  <c r="EW178" i="93"/>
  <c r="FM178" i="93"/>
  <c r="GC178" i="93"/>
  <c r="EI178" i="93"/>
  <c r="FO178" i="93"/>
  <c r="GE178" i="93"/>
  <c r="AV178" i="93"/>
  <c r="BD178" i="93"/>
  <c r="BL178" i="93"/>
  <c r="CF178" i="93"/>
  <c r="AT178" i="93"/>
  <c r="AX178" i="93"/>
  <c r="BB178" i="93"/>
  <c r="BJ178" i="93"/>
  <c r="BN178" i="93"/>
  <c r="BR178" i="93"/>
  <c r="BZ178" i="93"/>
  <c r="CD178" i="93"/>
  <c r="CH178" i="93"/>
  <c r="DR178" i="93"/>
  <c r="EH178" i="93"/>
  <c r="EX178" i="93"/>
  <c r="FN178" i="93"/>
  <c r="GD178" i="93"/>
  <c r="GH158" i="93"/>
  <c r="FR158" i="93"/>
  <c r="FB158" i="93"/>
  <c r="EL158" i="93"/>
  <c r="DV158" i="93"/>
  <c r="DF158" i="93"/>
  <c r="GL158" i="93"/>
  <c r="FV158" i="93"/>
  <c r="FF158" i="93"/>
  <c r="EP158" i="93"/>
  <c r="DZ158" i="93"/>
  <c r="DJ158" i="93"/>
  <c r="GP158" i="93"/>
  <c r="FZ158" i="93"/>
  <c r="FJ158" i="93"/>
  <c r="ET158" i="93"/>
  <c r="ED158" i="93"/>
  <c r="DN158" i="93"/>
  <c r="GG159" i="93"/>
  <c r="FQ159" i="93"/>
  <c r="FA159" i="93"/>
  <c r="EK159" i="93"/>
  <c r="DU159" i="93"/>
  <c r="DE159" i="93"/>
  <c r="GK159" i="93"/>
  <c r="FU159" i="93"/>
  <c r="FE159" i="93"/>
  <c r="EO159" i="93"/>
  <c r="DY159" i="93"/>
  <c r="DI159" i="93"/>
  <c r="GO159" i="93"/>
  <c r="FY159" i="93"/>
  <c r="FI159" i="93"/>
  <c r="ES159" i="93"/>
  <c r="EC159" i="93"/>
  <c r="DM159" i="93"/>
  <c r="GJ160" i="93"/>
  <c r="FT160" i="93"/>
  <c r="FD160" i="93"/>
  <c r="EN160" i="93"/>
  <c r="DX160" i="93"/>
  <c r="DH160" i="93"/>
  <c r="DL160" i="93"/>
  <c r="GN160" i="93"/>
  <c r="FX160" i="93"/>
  <c r="FH160" i="93"/>
  <c r="ER160" i="93"/>
  <c r="EB160" i="93"/>
  <c r="GR160" i="93"/>
  <c r="GB160" i="93"/>
  <c r="FL160" i="93"/>
  <c r="EV160" i="93"/>
  <c r="EF160" i="93"/>
  <c r="DP160" i="93"/>
  <c r="GI158" i="93"/>
  <c r="FS158" i="93"/>
  <c r="FC158" i="93"/>
  <c r="EM158" i="93"/>
  <c r="DW158" i="93"/>
  <c r="DG158" i="93"/>
  <c r="GM158" i="93"/>
  <c r="FW158" i="93"/>
  <c r="FG158" i="93"/>
  <c r="EQ158" i="93"/>
  <c r="EA158" i="93"/>
  <c r="DK158" i="93"/>
  <c r="GQ158" i="93"/>
  <c r="GA158" i="93"/>
  <c r="FK158" i="93"/>
  <c r="EU158" i="93"/>
  <c r="EE158" i="93"/>
  <c r="DO158" i="93"/>
  <c r="GH159" i="93"/>
  <c r="FR159" i="93"/>
  <c r="FB159" i="93"/>
  <c r="EL159" i="93"/>
  <c r="DV159" i="93"/>
  <c r="DF159" i="93"/>
  <c r="GL159" i="93"/>
  <c r="FV159" i="93"/>
  <c r="FF159" i="93"/>
  <c r="EP159" i="93"/>
  <c r="DZ159" i="93"/>
  <c r="DJ159" i="93"/>
  <c r="GP159" i="93"/>
  <c r="FZ159" i="93"/>
  <c r="FJ159" i="93"/>
  <c r="ET159" i="93"/>
  <c r="ED159" i="93"/>
  <c r="DN159" i="93"/>
  <c r="GG160" i="93"/>
  <c r="FQ160" i="93"/>
  <c r="FA160" i="93"/>
  <c r="EK160" i="93"/>
  <c r="DU160" i="93"/>
  <c r="DE160" i="93"/>
  <c r="GK160" i="93"/>
  <c r="FU160" i="93"/>
  <c r="FE160" i="93"/>
  <c r="EO160" i="93"/>
  <c r="DY160" i="93"/>
  <c r="DI160" i="93"/>
  <c r="GO160" i="93"/>
  <c r="FY160" i="93"/>
  <c r="FI160" i="93"/>
  <c r="ES160" i="93"/>
  <c r="EC160" i="93"/>
  <c r="DM160" i="93"/>
  <c r="GH161" i="93"/>
  <c r="FR161" i="93"/>
  <c r="FB161" i="93"/>
  <c r="EL161" i="93"/>
  <c r="DV161" i="93"/>
  <c r="DF161" i="93"/>
  <c r="GJ158" i="93"/>
  <c r="FT158" i="93"/>
  <c r="FD158" i="93"/>
  <c r="EN158" i="93"/>
  <c r="DX158" i="93"/>
  <c r="DH158" i="93"/>
  <c r="GN158" i="93"/>
  <c r="FX158" i="93"/>
  <c r="FH158" i="93"/>
  <c r="ER158" i="93"/>
  <c r="EB158" i="93"/>
  <c r="DL158" i="93"/>
  <c r="GR158" i="93"/>
  <c r="GB158" i="93"/>
  <c r="FL158" i="93"/>
  <c r="EV158" i="93"/>
  <c r="EF158" i="93"/>
  <c r="DP158" i="93"/>
  <c r="GI159" i="93"/>
  <c r="FS159" i="93"/>
  <c r="FC159" i="93"/>
  <c r="EM159" i="93"/>
  <c r="DW159" i="93"/>
  <c r="DG159" i="93"/>
  <c r="GM159" i="93"/>
  <c r="FW159" i="93"/>
  <c r="FG159" i="93"/>
  <c r="EQ159" i="93"/>
  <c r="EA159" i="93"/>
  <c r="DK159" i="93"/>
  <c r="GQ159" i="93"/>
  <c r="GA159" i="93"/>
  <c r="FK159" i="93"/>
  <c r="EU159" i="93"/>
  <c r="EE159" i="93"/>
  <c r="DO159" i="93"/>
  <c r="DF160" i="93"/>
  <c r="GH160" i="93"/>
  <c r="FR160" i="93"/>
  <c r="FB160" i="93"/>
  <c r="EL160" i="93"/>
  <c r="DV160" i="93"/>
  <c r="GL160" i="93"/>
  <c r="FV160" i="93"/>
  <c r="FF160" i="93"/>
  <c r="EP160" i="93"/>
  <c r="DZ160" i="93"/>
  <c r="DJ160" i="93"/>
  <c r="DN160" i="93"/>
  <c r="GP160" i="93"/>
  <c r="FZ160" i="93"/>
  <c r="FJ160" i="93"/>
  <c r="ET160" i="93"/>
  <c r="ED160" i="93"/>
  <c r="GG158" i="93"/>
  <c r="FQ158" i="93"/>
  <c r="FA158" i="93"/>
  <c r="EK158" i="93"/>
  <c r="DU158" i="93"/>
  <c r="DE158" i="93"/>
  <c r="GK158" i="93"/>
  <c r="FU158" i="93"/>
  <c r="FE158" i="93"/>
  <c r="EO158" i="93"/>
  <c r="DY158" i="93"/>
  <c r="DI158" i="93"/>
  <c r="GO158" i="93"/>
  <c r="FY158" i="93"/>
  <c r="FI158" i="93"/>
  <c r="ES158" i="93"/>
  <c r="EC158" i="93"/>
  <c r="DM158" i="93"/>
  <c r="GJ159" i="93"/>
  <c r="FT159" i="93"/>
  <c r="FD159" i="93"/>
  <c r="EN159" i="93"/>
  <c r="DX159" i="93"/>
  <c r="DH159" i="93"/>
  <c r="GN159" i="93"/>
  <c r="FX159" i="93"/>
  <c r="FH159" i="93"/>
  <c r="ER159" i="93"/>
  <c r="EB159" i="93"/>
  <c r="DL159" i="93"/>
  <c r="GR159" i="93"/>
  <c r="GB159" i="93"/>
  <c r="FL159" i="93"/>
  <c r="EV159" i="93"/>
  <c r="EF159" i="93"/>
  <c r="DP159" i="93"/>
  <c r="GI160" i="93"/>
  <c r="FS160" i="93"/>
  <c r="FC160" i="93"/>
  <c r="EM160" i="93"/>
  <c r="DW160" i="93"/>
  <c r="DG160" i="93"/>
  <c r="GM160" i="93"/>
  <c r="FW160" i="93"/>
  <c r="FG160" i="93"/>
  <c r="EQ160" i="93"/>
  <c r="EA160" i="93"/>
  <c r="DK160" i="93"/>
  <c r="GQ160" i="93"/>
  <c r="GA160" i="93"/>
  <c r="FK160" i="93"/>
  <c r="EU160" i="93"/>
  <c r="EE160" i="93"/>
  <c r="DO160" i="93"/>
  <c r="AU158" i="93"/>
  <c r="AY158" i="93"/>
  <c r="BC158" i="93"/>
  <c r="BK158" i="93"/>
  <c r="BO158" i="93"/>
  <c r="BS158" i="93"/>
  <c r="CA158" i="93"/>
  <c r="CE158" i="93"/>
  <c r="CI158" i="93"/>
  <c r="DS158" i="93"/>
  <c r="EI158" i="93"/>
  <c r="EY158" i="93"/>
  <c r="FO158" i="93"/>
  <c r="GE158" i="93"/>
  <c r="AS159" i="93"/>
  <c r="AW159" i="93"/>
  <c r="BA159" i="93"/>
  <c r="BI159" i="93"/>
  <c r="BM159" i="93"/>
  <c r="BQ159" i="93"/>
  <c r="BY159" i="93"/>
  <c r="CC159" i="93"/>
  <c r="CG159" i="93"/>
  <c r="DQ159" i="93"/>
  <c r="EG159" i="93"/>
  <c r="EW159" i="93"/>
  <c r="FM159" i="93"/>
  <c r="GC159" i="93"/>
  <c r="AU160" i="93"/>
  <c r="AY160" i="93"/>
  <c r="BC160" i="93"/>
  <c r="BK160" i="93"/>
  <c r="BO160" i="93"/>
  <c r="BS160" i="93"/>
  <c r="CA160" i="93"/>
  <c r="CE160" i="93"/>
  <c r="CI160" i="93"/>
  <c r="GU160" i="93"/>
  <c r="GE160" i="93"/>
  <c r="FO160" i="93"/>
  <c r="EY160" i="93"/>
  <c r="EI160" i="93"/>
  <c r="DS160" i="93"/>
  <c r="GI161" i="93"/>
  <c r="FS161" i="93"/>
  <c r="FC161" i="93"/>
  <c r="EM161" i="93"/>
  <c r="DW161" i="93"/>
  <c r="DG161" i="93"/>
  <c r="GM161" i="93"/>
  <c r="FW161" i="93"/>
  <c r="FG161" i="93"/>
  <c r="EQ161" i="93"/>
  <c r="EA161" i="93"/>
  <c r="DK161" i="93"/>
  <c r="GQ161" i="93"/>
  <c r="GA161" i="93"/>
  <c r="FK161" i="93"/>
  <c r="EU161" i="93"/>
  <c r="EE161" i="93"/>
  <c r="DO161" i="93"/>
  <c r="BL162" i="93"/>
  <c r="AV162" i="93"/>
  <c r="CB162" i="93"/>
  <c r="BP162" i="93"/>
  <c r="CF162" i="93"/>
  <c r="CV162" i="93"/>
  <c r="CJ162" i="93"/>
  <c r="CZ162" i="93"/>
  <c r="BD162" i="93"/>
  <c r="CR162" i="93"/>
  <c r="AV158" i="93"/>
  <c r="AZ158" i="93"/>
  <c r="BD158" i="93"/>
  <c r="BL158" i="93"/>
  <c r="BP158" i="93"/>
  <c r="BT158" i="93"/>
  <c r="CB158" i="93"/>
  <c r="CF158" i="93"/>
  <c r="CJ158" i="93"/>
  <c r="DT158" i="93"/>
  <c r="EJ158" i="93"/>
  <c r="EZ158" i="93"/>
  <c r="FP158" i="93"/>
  <c r="GF158" i="93"/>
  <c r="AT159" i="93"/>
  <c r="AX159" i="93"/>
  <c r="BB159" i="93"/>
  <c r="BJ159" i="93"/>
  <c r="BN159" i="93"/>
  <c r="BR159" i="93"/>
  <c r="BZ159" i="93"/>
  <c r="CD159" i="93"/>
  <c r="CH159" i="93"/>
  <c r="DR159" i="93"/>
  <c r="EH159" i="93"/>
  <c r="EX159" i="93"/>
  <c r="FN159" i="93"/>
  <c r="GD159" i="93"/>
  <c r="AV160" i="93"/>
  <c r="AZ160" i="93"/>
  <c r="BD160" i="93"/>
  <c r="BL160" i="93"/>
  <c r="BP160" i="93"/>
  <c r="BT160" i="93"/>
  <c r="CB160" i="93"/>
  <c r="CF160" i="93"/>
  <c r="CJ160" i="93"/>
  <c r="GJ161" i="93"/>
  <c r="FT161" i="93"/>
  <c r="FD161" i="93"/>
  <c r="EN161" i="93"/>
  <c r="DX161" i="93"/>
  <c r="DH161" i="93"/>
  <c r="GN161" i="93"/>
  <c r="FX161" i="93"/>
  <c r="FH161" i="93"/>
  <c r="ER161" i="93"/>
  <c r="EB161" i="93"/>
  <c r="DL161" i="93"/>
  <c r="GR161" i="93"/>
  <c r="GB161" i="93"/>
  <c r="FL161" i="93"/>
  <c r="EV161" i="93"/>
  <c r="EF161" i="93"/>
  <c r="DP161" i="93"/>
  <c r="AS158" i="93"/>
  <c r="AW158" i="93"/>
  <c r="BA158" i="93"/>
  <c r="BI158" i="93"/>
  <c r="BM158" i="93"/>
  <c r="BQ158" i="93"/>
  <c r="BY158" i="93"/>
  <c r="CC158" i="93"/>
  <c r="CG158" i="93"/>
  <c r="DQ158" i="93"/>
  <c r="EG158" i="93"/>
  <c r="EW158" i="93"/>
  <c r="FM158" i="93"/>
  <c r="GC158" i="93"/>
  <c r="AU159" i="93"/>
  <c r="AY159" i="93"/>
  <c r="BC159" i="93"/>
  <c r="BK159" i="93"/>
  <c r="BO159" i="93"/>
  <c r="BS159" i="93"/>
  <c r="CA159" i="93"/>
  <c r="CE159" i="93"/>
  <c r="CI159" i="93"/>
  <c r="DS159" i="93"/>
  <c r="EI159" i="93"/>
  <c r="EY159" i="93"/>
  <c r="FO159" i="93"/>
  <c r="GE159" i="93"/>
  <c r="AS160" i="93"/>
  <c r="AW160" i="93"/>
  <c r="BA160" i="93"/>
  <c r="BI160" i="93"/>
  <c r="BM160" i="93"/>
  <c r="BQ160" i="93"/>
  <c r="BY160" i="93"/>
  <c r="CC160" i="93"/>
  <c r="CG160" i="93"/>
  <c r="GS160" i="93"/>
  <c r="GC160" i="93"/>
  <c r="FM160" i="93"/>
  <c r="EW160" i="93"/>
  <c r="EG160" i="93"/>
  <c r="DQ160" i="93"/>
  <c r="GG161" i="93"/>
  <c r="FQ161" i="93"/>
  <c r="FA161" i="93"/>
  <c r="EK161" i="93"/>
  <c r="DU161" i="93"/>
  <c r="DE161" i="93"/>
  <c r="GK161" i="93"/>
  <c r="FU161" i="93"/>
  <c r="FE161" i="93"/>
  <c r="EO161" i="93"/>
  <c r="DY161" i="93"/>
  <c r="DI161" i="93"/>
  <c r="GO161" i="93"/>
  <c r="FY161" i="93"/>
  <c r="FI161" i="93"/>
  <c r="ES161" i="93"/>
  <c r="EC161" i="93"/>
  <c r="DM161" i="93"/>
  <c r="AT161" i="93"/>
  <c r="BN161" i="93"/>
  <c r="CH161" i="93"/>
  <c r="AZ162" i="93"/>
  <c r="CP163" i="93"/>
  <c r="BZ163" i="93"/>
  <c r="BJ163" i="93"/>
  <c r="AT163" i="93"/>
  <c r="CT163" i="93"/>
  <c r="CD163" i="93"/>
  <c r="BN163" i="93"/>
  <c r="CX163" i="93"/>
  <c r="CH163" i="93"/>
  <c r="BR163" i="93"/>
  <c r="BB163" i="93"/>
  <c r="AT158" i="93"/>
  <c r="AX158" i="93"/>
  <c r="BB158" i="93"/>
  <c r="BJ158" i="93"/>
  <c r="BN158" i="93"/>
  <c r="BR158" i="93"/>
  <c r="BZ158" i="93"/>
  <c r="CD158" i="93"/>
  <c r="CH158" i="93"/>
  <c r="DR158" i="93"/>
  <c r="EH158" i="93"/>
  <c r="EX158" i="93"/>
  <c r="FN158" i="93"/>
  <c r="GD158" i="93"/>
  <c r="AV159" i="93"/>
  <c r="AZ159" i="93"/>
  <c r="BD159" i="93"/>
  <c r="BL159" i="93"/>
  <c r="BP159" i="93"/>
  <c r="BT159" i="93"/>
  <c r="CB159" i="93"/>
  <c r="CF159" i="93"/>
  <c r="CJ159" i="93"/>
  <c r="DT159" i="93"/>
  <c r="EJ159" i="93"/>
  <c r="EZ159" i="93"/>
  <c r="FP159" i="93"/>
  <c r="GF159" i="93"/>
  <c r="AT160" i="93"/>
  <c r="AX160" i="93"/>
  <c r="BB160" i="93"/>
  <c r="BJ160" i="93"/>
  <c r="BN160" i="93"/>
  <c r="BR160" i="93"/>
  <c r="BZ160" i="93"/>
  <c r="CD160" i="93"/>
  <c r="CH160" i="93"/>
  <c r="DR160" i="93"/>
  <c r="EH160" i="93"/>
  <c r="EX160" i="93"/>
  <c r="FN160" i="93"/>
  <c r="GD160" i="93"/>
  <c r="DJ161" i="93"/>
  <c r="DZ161" i="93"/>
  <c r="EP161" i="93"/>
  <c r="FF161" i="93"/>
  <c r="FV161" i="93"/>
  <c r="BT162" i="93"/>
  <c r="AU161" i="93"/>
  <c r="AY161" i="93"/>
  <c r="BC161" i="93"/>
  <c r="BK161" i="93"/>
  <c r="BO161" i="93"/>
  <c r="BS161" i="93"/>
  <c r="CA161" i="93"/>
  <c r="CE161" i="93"/>
  <c r="CI161" i="93"/>
  <c r="DS161" i="93"/>
  <c r="EI161" i="93"/>
  <c r="EY161" i="93"/>
  <c r="FO161" i="93"/>
  <c r="GE161" i="93"/>
  <c r="GG162" i="93"/>
  <c r="FQ162" i="93"/>
  <c r="FA162" i="93"/>
  <c r="EK162" i="93"/>
  <c r="DU162" i="93"/>
  <c r="DE162" i="93"/>
  <c r="GK162" i="93"/>
  <c r="FU162" i="93"/>
  <c r="FE162" i="93"/>
  <c r="EO162" i="93"/>
  <c r="DY162" i="93"/>
  <c r="DI162" i="93"/>
  <c r="GO162" i="93"/>
  <c r="FY162" i="93"/>
  <c r="FI162" i="93"/>
  <c r="ES162" i="93"/>
  <c r="EC162" i="93"/>
  <c r="DM162" i="93"/>
  <c r="GI163" i="93"/>
  <c r="FS163" i="93"/>
  <c r="FC163" i="93"/>
  <c r="EM163" i="93"/>
  <c r="DW163" i="93"/>
  <c r="DG163" i="93"/>
  <c r="GM163" i="93"/>
  <c r="FW163" i="93"/>
  <c r="FG163" i="93"/>
  <c r="EQ163" i="93"/>
  <c r="EA163" i="93"/>
  <c r="DK163" i="93"/>
  <c r="GQ163" i="93"/>
  <c r="GA163" i="93"/>
  <c r="FK163" i="93"/>
  <c r="EU163" i="93"/>
  <c r="EE163" i="93"/>
  <c r="DO163" i="93"/>
  <c r="AV161" i="93"/>
  <c r="AZ161" i="93"/>
  <c r="BD161" i="93"/>
  <c r="BL161" i="93"/>
  <c r="BP161" i="93"/>
  <c r="BT161" i="93"/>
  <c r="CB161" i="93"/>
  <c r="CF161" i="93"/>
  <c r="CJ161" i="93"/>
  <c r="DT161" i="93"/>
  <c r="EJ161" i="93"/>
  <c r="EZ161" i="93"/>
  <c r="FP161" i="93"/>
  <c r="GF161" i="93"/>
  <c r="GH162" i="93"/>
  <c r="FR162" i="93"/>
  <c r="FB162" i="93"/>
  <c r="EL162" i="93"/>
  <c r="DV162" i="93"/>
  <c r="DF162" i="93"/>
  <c r="GL162" i="93"/>
  <c r="FV162" i="93"/>
  <c r="FF162" i="93"/>
  <c r="EP162" i="93"/>
  <c r="DZ162" i="93"/>
  <c r="DJ162" i="93"/>
  <c r="GP162" i="93"/>
  <c r="FZ162" i="93"/>
  <c r="FJ162" i="93"/>
  <c r="ET162" i="93"/>
  <c r="ED162" i="93"/>
  <c r="DN162" i="93"/>
  <c r="DT162" i="93"/>
  <c r="EJ162" i="93"/>
  <c r="EZ162" i="93"/>
  <c r="FP162" i="93"/>
  <c r="GF162" i="93"/>
  <c r="GJ163" i="93"/>
  <c r="FT163" i="93"/>
  <c r="FD163" i="93"/>
  <c r="EN163" i="93"/>
  <c r="DX163" i="93"/>
  <c r="DH163" i="93"/>
  <c r="GN163" i="93"/>
  <c r="FX163" i="93"/>
  <c r="FH163" i="93"/>
  <c r="ER163" i="93"/>
  <c r="EB163" i="93"/>
  <c r="DL163" i="93"/>
  <c r="GR163" i="93"/>
  <c r="GB163" i="93"/>
  <c r="FL163" i="93"/>
  <c r="EV163" i="93"/>
  <c r="EF163" i="93"/>
  <c r="DP163" i="93"/>
  <c r="AS161" i="93"/>
  <c r="AW161" i="93"/>
  <c r="BA161" i="93"/>
  <c r="BI161" i="93"/>
  <c r="BM161" i="93"/>
  <c r="BQ161" i="93"/>
  <c r="BY161" i="93"/>
  <c r="CC161" i="93"/>
  <c r="CG161" i="93"/>
  <c r="DQ161" i="93"/>
  <c r="EG161" i="93"/>
  <c r="EW161" i="93"/>
  <c r="FM161" i="93"/>
  <c r="GC161" i="93"/>
  <c r="CQ162" i="93"/>
  <c r="CA162" i="93"/>
  <c r="BK162" i="93"/>
  <c r="CU162" i="93"/>
  <c r="CE162" i="93"/>
  <c r="BO162" i="93"/>
  <c r="CY162" i="93"/>
  <c r="CI162" i="93"/>
  <c r="BS162" i="93"/>
  <c r="BC162" i="93"/>
  <c r="AY162" i="93"/>
  <c r="GG163" i="93"/>
  <c r="FQ163" i="93"/>
  <c r="FA163" i="93"/>
  <c r="EK163" i="93"/>
  <c r="DU163" i="93"/>
  <c r="DE163" i="93"/>
  <c r="GK163" i="93"/>
  <c r="FU163" i="93"/>
  <c r="FE163" i="93"/>
  <c r="EO163" i="93"/>
  <c r="DY163" i="93"/>
  <c r="DI163" i="93"/>
  <c r="GO163" i="93"/>
  <c r="FY163" i="93"/>
  <c r="FI163" i="93"/>
  <c r="ES163" i="93"/>
  <c r="EC163" i="93"/>
  <c r="DM163" i="93"/>
  <c r="AT162" i="93"/>
  <c r="AX162" i="93"/>
  <c r="BB162" i="93"/>
  <c r="BJ162" i="93"/>
  <c r="BN162" i="93"/>
  <c r="BR162" i="93"/>
  <c r="BZ162" i="93"/>
  <c r="CD162" i="93"/>
  <c r="CH162" i="93"/>
  <c r="DR162" i="93"/>
  <c r="EH162" i="93"/>
  <c r="EX162" i="93"/>
  <c r="FN162" i="93"/>
  <c r="GD162" i="93"/>
  <c r="AV163" i="93"/>
  <c r="AZ163" i="93"/>
  <c r="BD163" i="93"/>
  <c r="BL163" i="93"/>
  <c r="BP163" i="93"/>
  <c r="BT163" i="93"/>
  <c r="CB163" i="93"/>
  <c r="CF163" i="93"/>
  <c r="CJ163" i="93"/>
  <c r="GV163" i="93"/>
  <c r="GF163" i="93"/>
  <c r="DT163" i="93"/>
  <c r="EJ163" i="93"/>
  <c r="EZ163" i="93"/>
  <c r="FP163" i="93"/>
  <c r="GD163" i="93"/>
  <c r="GH164" i="93"/>
  <c r="FR164" i="93"/>
  <c r="FB164" i="93"/>
  <c r="EL164" i="93"/>
  <c r="DV164" i="93"/>
  <c r="DF164" i="93"/>
  <c r="GL164" i="93"/>
  <c r="FV164" i="93"/>
  <c r="FF164" i="93"/>
  <c r="EP164" i="93"/>
  <c r="DZ164" i="93"/>
  <c r="DJ164" i="93"/>
  <c r="GP164" i="93"/>
  <c r="FZ164" i="93"/>
  <c r="FJ164" i="93"/>
  <c r="ET164" i="93"/>
  <c r="ED164" i="93"/>
  <c r="DN164" i="93"/>
  <c r="GK165" i="93"/>
  <c r="FU165" i="93"/>
  <c r="FE165" i="93"/>
  <c r="EO165" i="93"/>
  <c r="DY165" i="93"/>
  <c r="DI165" i="93"/>
  <c r="DS162" i="93"/>
  <c r="EI162" i="93"/>
  <c r="EY162" i="93"/>
  <c r="FO162" i="93"/>
  <c r="GE162" i="93"/>
  <c r="AS163" i="93"/>
  <c r="AW163" i="93"/>
  <c r="BA163" i="93"/>
  <c r="BI163" i="93"/>
  <c r="BM163" i="93"/>
  <c r="BQ163" i="93"/>
  <c r="BY163" i="93"/>
  <c r="CC163" i="93"/>
  <c r="CG163" i="93"/>
  <c r="GS163" i="93"/>
  <c r="GC163" i="93"/>
  <c r="DQ163" i="93"/>
  <c r="EG163" i="93"/>
  <c r="EW163" i="93"/>
  <c r="FM163" i="93"/>
  <c r="GI164" i="93"/>
  <c r="FS164" i="93"/>
  <c r="FC164" i="93"/>
  <c r="EM164" i="93"/>
  <c r="DW164" i="93"/>
  <c r="DG164" i="93"/>
  <c r="GM164" i="93"/>
  <c r="FW164" i="93"/>
  <c r="FG164" i="93"/>
  <c r="EQ164" i="93"/>
  <c r="EA164" i="93"/>
  <c r="DK164" i="93"/>
  <c r="GQ164" i="93"/>
  <c r="GA164" i="93"/>
  <c r="FK164" i="93"/>
  <c r="EU164" i="93"/>
  <c r="EE164" i="93"/>
  <c r="DO164" i="93"/>
  <c r="DR163" i="93"/>
  <c r="EH163" i="93"/>
  <c r="EX163" i="93"/>
  <c r="FN163" i="93"/>
  <c r="GJ164" i="93"/>
  <c r="FT164" i="93"/>
  <c r="FD164" i="93"/>
  <c r="EN164" i="93"/>
  <c r="DX164" i="93"/>
  <c r="DH164" i="93"/>
  <c r="GN164" i="93"/>
  <c r="FX164" i="93"/>
  <c r="FH164" i="93"/>
  <c r="ER164" i="93"/>
  <c r="EB164" i="93"/>
  <c r="DL164" i="93"/>
  <c r="GR164" i="93"/>
  <c r="GB164" i="93"/>
  <c r="FL164" i="93"/>
  <c r="EV164" i="93"/>
  <c r="EF164" i="93"/>
  <c r="DP164" i="93"/>
  <c r="GM166" i="93"/>
  <c r="FW166" i="93"/>
  <c r="FG166" i="93"/>
  <c r="EQ166" i="93"/>
  <c r="EA166" i="93"/>
  <c r="DK166" i="93"/>
  <c r="AS162" i="93"/>
  <c r="AW162" i="93"/>
  <c r="BA162" i="93"/>
  <c r="BI162" i="93"/>
  <c r="BM162" i="93"/>
  <c r="BQ162" i="93"/>
  <c r="BY162" i="93"/>
  <c r="CC162" i="93"/>
  <c r="CG162" i="93"/>
  <c r="DQ162" i="93"/>
  <c r="EG162" i="93"/>
  <c r="EW162" i="93"/>
  <c r="FM162" i="93"/>
  <c r="GC162" i="93"/>
  <c r="AU163" i="93"/>
  <c r="AY163" i="93"/>
  <c r="BC163" i="93"/>
  <c r="BK163" i="93"/>
  <c r="BO163" i="93"/>
  <c r="BS163" i="93"/>
  <c r="CA163" i="93"/>
  <c r="CE163" i="93"/>
  <c r="CI163" i="93"/>
  <c r="GU163" i="93"/>
  <c r="GE163" i="93"/>
  <c r="DS163" i="93"/>
  <c r="EI163" i="93"/>
  <c r="EY163" i="93"/>
  <c r="FO163" i="93"/>
  <c r="GG164" i="93"/>
  <c r="FQ164" i="93"/>
  <c r="FA164" i="93"/>
  <c r="EK164" i="93"/>
  <c r="DU164" i="93"/>
  <c r="DE164" i="93"/>
  <c r="GK164" i="93"/>
  <c r="FU164" i="93"/>
  <c r="FE164" i="93"/>
  <c r="EO164" i="93"/>
  <c r="DY164" i="93"/>
  <c r="DI164" i="93"/>
  <c r="GO164" i="93"/>
  <c r="FY164" i="93"/>
  <c r="FI164" i="93"/>
  <c r="ES164" i="93"/>
  <c r="EC164" i="93"/>
  <c r="DM164" i="93"/>
  <c r="AV164" i="93"/>
  <c r="AZ164" i="93"/>
  <c r="BD164" i="93"/>
  <c r="BL164" i="93"/>
  <c r="BP164" i="93"/>
  <c r="BT164" i="93"/>
  <c r="CB164" i="93"/>
  <c r="CF164" i="93"/>
  <c r="CJ164" i="93"/>
  <c r="DT164" i="93"/>
  <c r="EJ164" i="93"/>
  <c r="EZ164" i="93"/>
  <c r="FP164" i="93"/>
  <c r="GF164" i="93"/>
  <c r="CP165" i="93"/>
  <c r="BZ165" i="93"/>
  <c r="CT165" i="93"/>
  <c r="CD165" i="93"/>
  <c r="CX165" i="93"/>
  <c r="CH165" i="93"/>
  <c r="BR165" i="93"/>
  <c r="AT165" i="93"/>
  <c r="AX165" i="93"/>
  <c r="BB165" i="93"/>
  <c r="BJ165" i="93"/>
  <c r="BN165" i="93"/>
  <c r="CC165" i="93"/>
  <c r="CW165" i="93"/>
  <c r="FM165" i="93"/>
  <c r="GC165" i="93"/>
  <c r="GH166" i="93"/>
  <c r="FR166" i="93"/>
  <c r="FB166" i="93"/>
  <c r="EL166" i="93"/>
  <c r="DV166" i="93"/>
  <c r="DF166" i="93"/>
  <c r="GL166" i="93"/>
  <c r="FV166" i="93"/>
  <c r="FF166" i="93"/>
  <c r="EP166" i="93"/>
  <c r="DZ166" i="93"/>
  <c r="DJ166" i="93"/>
  <c r="GP166" i="93"/>
  <c r="FZ166" i="93"/>
  <c r="FJ166" i="93"/>
  <c r="ET166" i="93"/>
  <c r="ED166" i="93"/>
  <c r="DN166" i="93"/>
  <c r="CQ166" i="93"/>
  <c r="AS164" i="93"/>
  <c r="AW164" i="93"/>
  <c r="BA164" i="93"/>
  <c r="BI164" i="93"/>
  <c r="BM164" i="93"/>
  <c r="BQ164" i="93"/>
  <c r="BY164" i="93"/>
  <c r="CC164" i="93"/>
  <c r="CG164" i="93"/>
  <c r="DQ164" i="93"/>
  <c r="EG164" i="93"/>
  <c r="EW164" i="93"/>
  <c r="FM164" i="93"/>
  <c r="GC164" i="93"/>
  <c r="CQ165" i="93"/>
  <c r="CA165" i="93"/>
  <c r="CU165" i="93"/>
  <c r="CE165" i="93"/>
  <c r="BO165" i="93"/>
  <c r="CY165" i="93"/>
  <c r="CI165" i="93"/>
  <c r="BS165" i="93"/>
  <c r="AU165" i="93"/>
  <c r="AY165" i="93"/>
  <c r="BC165" i="93"/>
  <c r="BK165" i="93"/>
  <c r="CG165" i="93"/>
  <c r="BC166" i="93"/>
  <c r="DO166" i="93"/>
  <c r="EE166" i="93"/>
  <c r="EU166" i="93"/>
  <c r="FK166" i="93"/>
  <c r="GA166" i="93"/>
  <c r="AT164" i="93"/>
  <c r="AX164" i="93"/>
  <c r="BB164" i="93"/>
  <c r="BJ164" i="93"/>
  <c r="BN164" i="93"/>
  <c r="BR164" i="93"/>
  <c r="BZ164" i="93"/>
  <c r="CD164" i="93"/>
  <c r="CH164" i="93"/>
  <c r="DR164" i="93"/>
  <c r="EH164" i="93"/>
  <c r="EX164" i="93"/>
  <c r="FN164" i="93"/>
  <c r="GD164" i="93"/>
  <c r="CR165" i="93"/>
  <c r="CB165" i="93"/>
  <c r="CV165" i="93"/>
  <c r="CF165" i="93"/>
  <c r="CZ165" i="93"/>
  <c r="CJ165" i="93"/>
  <c r="BT165" i="93"/>
  <c r="AV165" i="93"/>
  <c r="AZ165" i="93"/>
  <c r="BD165" i="93"/>
  <c r="BL165" i="93"/>
  <c r="BQ165" i="93"/>
  <c r="CO165" i="93"/>
  <c r="GJ166" i="93"/>
  <c r="FT166" i="93"/>
  <c r="FD166" i="93"/>
  <c r="EN166" i="93"/>
  <c r="DX166" i="93"/>
  <c r="DH166" i="93"/>
  <c r="GN166" i="93"/>
  <c r="FX166" i="93"/>
  <c r="FH166" i="93"/>
  <c r="ER166" i="93"/>
  <c r="EB166" i="93"/>
  <c r="DL166" i="93"/>
  <c r="GR166" i="93"/>
  <c r="GB166" i="93"/>
  <c r="FL166" i="93"/>
  <c r="EV166" i="93"/>
  <c r="EF166" i="93"/>
  <c r="DP166" i="93"/>
  <c r="DS166" i="93"/>
  <c r="EI166" i="93"/>
  <c r="EY166" i="93"/>
  <c r="FO166" i="93"/>
  <c r="GE166" i="93"/>
  <c r="AU164" i="93"/>
  <c r="AY164" i="93"/>
  <c r="BC164" i="93"/>
  <c r="BK164" i="93"/>
  <c r="BO164" i="93"/>
  <c r="BS164" i="93"/>
  <c r="CA164" i="93"/>
  <c r="CE164" i="93"/>
  <c r="CI164" i="93"/>
  <c r="DS164" i="93"/>
  <c r="EI164" i="93"/>
  <c r="EY164" i="93"/>
  <c r="FO164" i="93"/>
  <c r="GE164" i="93"/>
  <c r="AS165" i="93"/>
  <c r="AW165" i="93"/>
  <c r="BI165" i="93"/>
  <c r="BM165" i="93"/>
  <c r="GG166" i="93"/>
  <c r="FQ166" i="93"/>
  <c r="FA166" i="93"/>
  <c r="EK166" i="93"/>
  <c r="DU166" i="93"/>
  <c r="DE166" i="93"/>
  <c r="GK166" i="93"/>
  <c r="FU166" i="93"/>
  <c r="FE166" i="93"/>
  <c r="EO166" i="93"/>
  <c r="DY166" i="93"/>
  <c r="DI166" i="93"/>
  <c r="GO166" i="93"/>
  <c r="FY166" i="93"/>
  <c r="FI166" i="93"/>
  <c r="ES166" i="93"/>
  <c r="EC166" i="93"/>
  <c r="DM166" i="93"/>
  <c r="DR165" i="93"/>
  <c r="EH165" i="93"/>
  <c r="EX165" i="93"/>
  <c r="FN165" i="93"/>
  <c r="GD165" i="93"/>
  <c r="AV166" i="93"/>
  <c r="AZ166" i="93"/>
  <c r="BD166" i="93"/>
  <c r="BL166" i="93"/>
  <c r="BP166" i="93"/>
  <c r="BT166" i="93"/>
  <c r="CB166" i="93"/>
  <c r="CF166" i="93"/>
  <c r="CJ166" i="93"/>
  <c r="DT166" i="93"/>
  <c r="EJ166" i="93"/>
  <c r="EZ166" i="93"/>
  <c r="FP166" i="93"/>
  <c r="GF166" i="93"/>
  <c r="DS165" i="93"/>
  <c r="EI165" i="93"/>
  <c r="EY165" i="93"/>
  <c r="FO165" i="93"/>
  <c r="GE165" i="93"/>
  <c r="AS166" i="93"/>
  <c r="AW166" i="93"/>
  <c r="BA166" i="93"/>
  <c r="BI166" i="93"/>
  <c r="BM166" i="93"/>
  <c r="BQ166" i="93"/>
  <c r="BY166" i="93"/>
  <c r="CC166" i="93"/>
  <c r="CG166" i="93"/>
  <c r="DQ166" i="93"/>
  <c r="EG166" i="93"/>
  <c r="EW166" i="93"/>
  <c r="FM166" i="93"/>
  <c r="GC166" i="93"/>
  <c r="DT165" i="93"/>
  <c r="EJ165" i="93"/>
  <c r="EZ165" i="93"/>
  <c r="FP165" i="93"/>
  <c r="GF165" i="93"/>
  <c r="AT166" i="93"/>
  <c r="AX166" i="93"/>
  <c r="BB166" i="93"/>
  <c r="BJ166" i="93"/>
  <c r="BN166" i="93"/>
  <c r="BR166" i="93"/>
  <c r="BZ166" i="93"/>
  <c r="CD166" i="93"/>
  <c r="CH166" i="93"/>
  <c r="DR166" i="93"/>
  <c r="EH166" i="93"/>
  <c r="EX166" i="93"/>
  <c r="FN166" i="93"/>
  <c r="GD166" i="93"/>
  <c r="FT148" i="93"/>
  <c r="FD148" i="93"/>
  <c r="DH148" i="93"/>
  <c r="GJ148" i="93"/>
  <c r="EN148" i="93"/>
  <c r="DX148" i="93"/>
  <c r="GR148" i="93"/>
  <c r="EV148" i="93"/>
  <c r="EF148" i="93"/>
  <c r="DP148" i="93"/>
  <c r="GB148" i="93"/>
  <c r="FL148" i="93"/>
  <c r="GM148" i="93"/>
  <c r="FW148" i="93"/>
  <c r="FG148" i="93"/>
  <c r="EQ148" i="93"/>
  <c r="EA148" i="93"/>
  <c r="DK148" i="93"/>
  <c r="DF147" i="93"/>
  <c r="GH147" i="93"/>
  <c r="FR147" i="93"/>
  <c r="FB147" i="93"/>
  <c r="EL147" i="93"/>
  <c r="DV147" i="93"/>
  <c r="DK147" i="93"/>
  <c r="GM147" i="93"/>
  <c r="FW147" i="93"/>
  <c r="FG147" i="93"/>
  <c r="EQ147" i="93"/>
  <c r="EA147" i="93"/>
  <c r="AT147" i="93"/>
  <c r="BN147" i="93"/>
  <c r="CH147" i="93"/>
  <c r="GH148" i="93"/>
  <c r="FR148" i="93"/>
  <c r="FB148" i="93"/>
  <c r="EL148" i="93"/>
  <c r="DV148" i="93"/>
  <c r="DF148" i="93"/>
  <c r="GP148" i="93"/>
  <c r="FZ148" i="93"/>
  <c r="FJ148" i="93"/>
  <c r="ET148" i="93"/>
  <c r="ED148" i="93"/>
  <c r="DN148" i="93"/>
  <c r="CP149" i="93"/>
  <c r="BZ149" i="93"/>
  <c r="CT149" i="93"/>
  <c r="CD149" i="93"/>
  <c r="BN149" i="93"/>
  <c r="AT149" i="93"/>
  <c r="GG149" i="93"/>
  <c r="FQ149" i="93"/>
  <c r="FA149" i="93"/>
  <c r="EK149" i="93"/>
  <c r="DU149" i="93"/>
  <c r="DE149" i="93"/>
  <c r="GN150" i="93"/>
  <c r="FX150" i="93"/>
  <c r="FH150" i="93"/>
  <c r="ER150" i="93"/>
  <c r="EB150" i="93"/>
  <c r="DL150" i="93"/>
  <c r="AU147" i="93"/>
  <c r="BJ147" i="93"/>
  <c r="BO147" i="93"/>
  <c r="CD147" i="93"/>
  <c r="CI147" i="93"/>
  <c r="CX147" i="93"/>
  <c r="DG147" i="93"/>
  <c r="DM147" i="93"/>
  <c r="DR147" i="93"/>
  <c r="DW147" i="93"/>
  <c r="EC147" i="93"/>
  <c r="EH147" i="93"/>
  <c r="EM147" i="93"/>
  <c r="ES147" i="93"/>
  <c r="EX147" i="93"/>
  <c r="FC147" i="93"/>
  <c r="FI147" i="93"/>
  <c r="FN147" i="93"/>
  <c r="FS147" i="93"/>
  <c r="FY147" i="93"/>
  <c r="GD147" i="93"/>
  <c r="AY148" i="93"/>
  <c r="BK148" i="93"/>
  <c r="BS148" i="93"/>
  <c r="CE148" i="93"/>
  <c r="CQ148" i="93"/>
  <c r="CY148" i="93"/>
  <c r="DS148" i="93"/>
  <c r="EI148" i="93"/>
  <c r="EY148" i="93"/>
  <c r="FO148" i="93"/>
  <c r="GE148" i="93"/>
  <c r="GM149" i="93"/>
  <c r="FW149" i="93"/>
  <c r="FG149" i="93"/>
  <c r="EQ149" i="93"/>
  <c r="EA149" i="93"/>
  <c r="DK149" i="93"/>
  <c r="GU149" i="93"/>
  <c r="GE149" i="93"/>
  <c r="FO149" i="93"/>
  <c r="EY149" i="93"/>
  <c r="EI149" i="93"/>
  <c r="DS149" i="93"/>
  <c r="DO149" i="93"/>
  <c r="EE149" i="93"/>
  <c r="EU149" i="93"/>
  <c r="FK149" i="93"/>
  <c r="GA149" i="93"/>
  <c r="CO150" i="93"/>
  <c r="BY150" i="93"/>
  <c r="BI150" i="93"/>
  <c r="CS150" i="93"/>
  <c r="CC150" i="93"/>
  <c r="BM150" i="93"/>
  <c r="AW150" i="93"/>
  <c r="CW150" i="93"/>
  <c r="CG150" i="93"/>
  <c r="BQ150" i="93"/>
  <c r="BA150" i="93"/>
  <c r="AS150" i="93"/>
  <c r="GI150" i="93"/>
  <c r="FS150" i="93"/>
  <c r="FC150" i="93"/>
  <c r="EM150" i="93"/>
  <c r="DW150" i="93"/>
  <c r="DG150" i="93"/>
  <c r="GJ147" i="93"/>
  <c r="FT147" i="93"/>
  <c r="FD147" i="93"/>
  <c r="EN147" i="93"/>
  <c r="DX147" i="93"/>
  <c r="DH147" i="93"/>
  <c r="GN147" i="93"/>
  <c r="FX147" i="93"/>
  <c r="FH147" i="93"/>
  <c r="ER147" i="93"/>
  <c r="EB147" i="93"/>
  <c r="DL147" i="93"/>
  <c r="GR147" i="93"/>
  <c r="GB147" i="93"/>
  <c r="FL147" i="93"/>
  <c r="EV147" i="93"/>
  <c r="EF147" i="93"/>
  <c r="DP147" i="93"/>
  <c r="BB147" i="93"/>
  <c r="BK147" i="93"/>
  <c r="BQ147" i="93"/>
  <c r="BZ147" i="93"/>
  <c r="CE147" i="93"/>
  <c r="CO147" i="93"/>
  <c r="CT147" i="93"/>
  <c r="CY147" i="93"/>
  <c r="DI147" i="93"/>
  <c r="DS147" i="93"/>
  <c r="DY147" i="93"/>
  <c r="EI147" i="93"/>
  <c r="EO147" i="93"/>
  <c r="EY147" i="93"/>
  <c r="FE147" i="93"/>
  <c r="FO147" i="93"/>
  <c r="FU147" i="93"/>
  <c r="GE147" i="93"/>
  <c r="AZ148" i="93"/>
  <c r="BL148" i="93"/>
  <c r="BT148" i="93"/>
  <c r="DL148" i="93"/>
  <c r="DT148" i="93"/>
  <c r="EB148" i="93"/>
  <c r="EJ148" i="93"/>
  <c r="ER148" i="93"/>
  <c r="EZ148" i="93"/>
  <c r="FH148" i="93"/>
  <c r="FP148" i="93"/>
  <c r="FX148" i="93"/>
  <c r="GF148" i="93"/>
  <c r="AX149" i="93"/>
  <c r="BJ149" i="93"/>
  <c r="CW149" i="93"/>
  <c r="GU150" i="93"/>
  <c r="GE150" i="93"/>
  <c r="FO150" i="93"/>
  <c r="EY150" i="93"/>
  <c r="EI150" i="93"/>
  <c r="DS150" i="93"/>
  <c r="EA150" i="93"/>
  <c r="FG150" i="93"/>
  <c r="GL148" i="93"/>
  <c r="FV148" i="93"/>
  <c r="FF148" i="93"/>
  <c r="EP148" i="93"/>
  <c r="DZ148" i="93"/>
  <c r="DJ148" i="93"/>
  <c r="CX149" i="93"/>
  <c r="CH149" i="93"/>
  <c r="BR149" i="93"/>
  <c r="BB149" i="93"/>
  <c r="GJ150" i="93"/>
  <c r="FT150" i="93"/>
  <c r="FD150" i="93"/>
  <c r="EN150" i="93"/>
  <c r="DX150" i="93"/>
  <c r="DH150" i="93"/>
  <c r="GR150" i="93"/>
  <c r="GB150" i="93"/>
  <c r="FL150" i="93"/>
  <c r="EV150" i="93"/>
  <c r="EF150" i="93"/>
  <c r="DP150" i="93"/>
  <c r="GG148" i="93"/>
  <c r="FQ148" i="93"/>
  <c r="FA148" i="93"/>
  <c r="EK148" i="93"/>
  <c r="DU148" i="93"/>
  <c r="DE148" i="93"/>
  <c r="GK148" i="93"/>
  <c r="FU148" i="93"/>
  <c r="FE148" i="93"/>
  <c r="EO148" i="93"/>
  <c r="DY148" i="93"/>
  <c r="DI148" i="93"/>
  <c r="GO148" i="93"/>
  <c r="FY148" i="93"/>
  <c r="FI148" i="93"/>
  <c r="ES148" i="93"/>
  <c r="EC148" i="93"/>
  <c r="DM148" i="93"/>
  <c r="AU148" i="93"/>
  <c r="BC148" i="93"/>
  <c r="BO148" i="93"/>
  <c r="CS149" i="93"/>
  <c r="BM149" i="93"/>
  <c r="AS149" i="93"/>
  <c r="BA149" i="93"/>
  <c r="DG149" i="93"/>
  <c r="DW149" i="93"/>
  <c r="EM149" i="93"/>
  <c r="FC149" i="93"/>
  <c r="FS149" i="93"/>
  <c r="AS148" i="93"/>
  <c r="AW148" i="93"/>
  <c r="BA148" i="93"/>
  <c r="BI148" i="93"/>
  <c r="BM148" i="93"/>
  <c r="BQ148" i="93"/>
  <c r="BY148" i="93"/>
  <c r="CC148" i="93"/>
  <c r="CG148" i="93"/>
  <c r="DQ148" i="93"/>
  <c r="EG148" i="93"/>
  <c r="EW148" i="93"/>
  <c r="FM148" i="93"/>
  <c r="GC148" i="93"/>
  <c r="AU149" i="93"/>
  <c r="AY149" i="93"/>
  <c r="BC149" i="93"/>
  <c r="BK149" i="93"/>
  <c r="BS149" i="93"/>
  <c r="GH150" i="93"/>
  <c r="FR150" i="93"/>
  <c r="FB150" i="93"/>
  <c r="EL150" i="93"/>
  <c r="DV150" i="93"/>
  <c r="DF150" i="93"/>
  <c r="GL150" i="93"/>
  <c r="FV150" i="93"/>
  <c r="FF150" i="93"/>
  <c r="EP150" i="93"/>
  <c r="DZ150" i="93"/>
  <c r="DJ150" i="93"/>
  <c r="GP150" i="93"/>
  <c r="FZ150" i="93"/>
  <c r="FJ150" i="93"/>
  <c r="ET150" i="93"/>
  <c r="ED150" i="93"/>
  <c r="DN150" i="93"/>
  <c r="AV147" i="93"/>
  <c r="AZ147" i="93"/>
  <c r="BD147" i="93"/>
  <c r="BL147" i="93"/>
  <c r="BP147" i="93"/>
  <c r="BT147" i="93"/>
  <c r="CB147" i="93"/>
  <c r="CF147" i="93"/>
  <c r="CJ147" i="93"/>
  <c r="DT147" i="93"/>
  <c r="EJ147" i="93"/>
  <c r="EZ147" i="93"/>
  <c r="FP147" i="93"/>
  <c r="GF147" i="93"/>
  <c r="AT148" i="93"/>
  <c r="AX148" i="93"/>
  <c r="BB148" i="93"/>
  <c r="BJ148" i="93"/>
  <c r="BN148" i="93"/>
  <c r="BR148" i="93"/>
  <c r="BZ148" i="93"/>
  <c r="CD148" i="93"/>
  <c r="CH148" i="93"/>
  <c r="DR148" i="93"/>
  <c r="EH148" i="93"/>
  <c r="EX148" i="93"/>
  <c r="FN148" i="93"/>
  <c r="GD148" i="93"/>
  <c r="CR149" i="93"/>
  <c r="CB149" i="93"/>
  <c r="BL149" i="93"/>
  <c r="CV149" i="93"/>
  <c r="CF149" i="93"/>
  <c r="BP149" i="93"/>
  <c r="CZ149" i="93"/>
  <c r="CJ149" i="93"/>
  <c r="BT149" i="93"/>
  <c r="AV149" i="93"/>
  <c r="AZ149" i="93"/>
  <c r="BD149" i="93"/>
  <c r="DR149" i="93"/>
  <c r="EH149" i="93"/>
  <c r="EX149" i="93"/>
  <c r="FN149" i="93"/>
  <c r="GD149" i="93"/>
  <c r="AV150" i="93"/>
  <c r="AZ150" i="93"/>
  <c r="BD150" i="93"/>
  <c r="BL150" i="93"/>
  <c r="BP150" i="93"/>
  <c r="BT150" i="93"/>
  <c r="CB150" i="93"/>
  <c r="CF150" i="93"/>
  <c r="CJ150" i="93"/>
  <c r="DT150" i="93"/>
  <c r="EJ150" i="93"/>
  <c r="EZ150" i="93"/>
  <c r="FP150" i="93"/>
  <c r="GF150" i="93"/>
  <c r="DQ150" i="93"/>
  <c r="EG150" i="93"/>
  <c r="EW150" i="93"/>
  <c r="FM150" i="93"/>
  <c r="GC150" i="93"/>
  <c r="DT149" i="93"/>
  <c r="EJ149" i="93"/>
  <c r="EZ149" i="93"/>
  <c r="FP149" i="93"/>
  <c r="GF149" i="93"/>
  <c r="AT150" i="93"/>
  <c r="AX150" i="93"/>
  <c r="BB150" i="93"/>
  <c r="BJ150" i="93"/>
  <c r="BN150" i="93"/>
  <c r="BR150" i="93"/>
  <c r="BZ150" i="93"/>
  <c r="CD150" i="93"/>
  <c r="CH150" i="93"/>
  <c r="DR150" i="93"/>
  <c r="EH150" i="93"/>
  <c r="EX150" i="93"/>
  <c r="FN150" i="93"/>
  <c r="GD150" i="93"/>
  <c r="GH135" i="93"/>
  <c r="FR135" i="93"/>
  <c r="FB135" i="93"/>
  <c r="EL135" i="93"/>
  <c r="DV135" i="93"/>
  <c r="DF135" i="93"/>
  <c r="FS135" i="93"/>
  <c r="FC135" i="93"/>
  <c r="EM135" i="93"/>
  <c r="DW135" i="93"/>
  <c r="DG135" i="93"/>
  <c r="GI135" i="93"/>
  <c r="GM135" i="93"/>
  <c r="FW135" i="93"/>
  <c r="FG135" i="93"/>
  <c r="EQ135" i="93"/>
  <c r="EA135" i="93"/>
  <c r="DK135" i="93"/>
  <c r="GA135" i="93"/>
  <c r="FK135" i="93"/>
  <c r="EU135" i="93"/>
  <c r="EE135" i="93"/>
  <c r="DO135" i="93"/>
  <c r="GQ135" i="93"/>
  <c r="GH136" i="93"/>
  <c r="FR136" i="93"/>
  <c r="FB136" i="93"/>
  <c r="EL136" i="93"/>
  <c r="DV136" i="93"/>
  <c r="DF136" i="93"/>
  <c r="GP136" i="93"/>
  <c r="FZ136" i="93"/>
  <c r="FJ136" i="93"/>
  <c r="ET136" i="93"/>
  <c r="ED136" i="93"/>
  <c r="DN136" i="93"/>
  <c r="GL135" i="93"/>
  <c r="FV135" i="93"/>
  <c r="FF135" i="93"/>
  <c r="EP135" i="93"/>
  <c r="DZ135" i="93"/>
  <c r="DJ135" i="93"/>
  <c r="GG136" i="93"/>
  <c r="FQ136" i="93"/>
  <c r="FA136" i="93"/>
  <c r="EK136" i="93"/>
  <c r="DU136" i="93"/>
  <c r="DE136" i="93"/>
  <c r="GO136" i="93"/>
  <c r="FY136" i="93"/>
  <c r="FI136" i="93"/>
  <c r="ES136" i="93"/>
  <c r="EC136" i="93"/>
  <c r="DM136" i="93"/>
  <c r="FT135" i="93"/>
  <c r="FD135" i="93"/>
  <c r="EN135" i="93"/>
  <c r="DX135" i="93"/>
  <c r="DH135" i="93"/>
  <c r="GJ135" i="93"/>
  <c r="GN135" i="93"/>
  <c r="FX135" i="93"/>
  <c r="FH135" i="93"/>
  <c r="ER135" i="93"/>
  <c r="EB135" i="93"/>
  <c r="DL135" i="93"/>
  <c r="GB135" i="93"/>
  <c r="FL135" i="93"/>
  <c r="EV135" i="93"/>
  <c r="EF135" i="93"/>
  <c r="DP135" i="93"/>
  <c r="GR135" i="93"/>
  <c r="GP135" i="93"/>
  <c r="FZ135" i="93"/>
  <c r="FJ135" i="93"/>
  <c r="ET135" i="93"/>
  <c r="ED135" i="93"/>
  <c r="DN135" i="93"/>
  <c r="GG135" i="93"/>
  <c r="FQ135" i="93"/>
  <c r="FA135" i="93"/>
  <c r="EK135" i="93"/>
  <c r="DU135" i="93"/>
  <c r="DE135" i="93"/>
  <c r="GK135" i="93"/>
  <c r="FU135" i="93"/>
  <c r="FE135" i="93"/>
  <c r="EO135" i="93"/>
  <c r="DY135" i="93"/>
  <c r="DI135" i="93"/>
  <c r="GO135" i="93"/>
  <c r="FY135" i="93"/>
  <c r="FI135" i="93"/>
  <c r="ES135" i="93"/>
  <c r="EC135" i="93"/>
  <c r="DM135" i="93"/>
  <c r="AS135" i="93"/>
  <c r="AW135" i="93"/>
  <c r="BA135" i="93"/>
  <c r="BI135" i="93"/>
  <c r="BM135" i="93"/>
  <c r="BQ135" i="93"/>
  <c r="BY135" i="93"/>
  <c r="CC135" i="93"/>
  <c r="CG135" i="93"/>
  <c r="DQ135" i="93"/>
  <c r="EG135" i="93"/>
  <c r="EW135" i="93"/>
  <c r="FM135" i="93"/>
  <c r="GC135" i="93"/>
  <c r="AS136" i="93"/>
  <c r="BA136" i="93"/>
  <c r="BM136" i="93"/>
  <c r="BY136" i="93"/>
  <c r="CG136" i="93"/>
  <c r="CS136" i="93"/>
  <c r="AU138" i="93"/>
  <c r="BK138" i="93"/>
  <c r="BO138" i="93"/>
  <c r="CE138" i="93"/>
  <c r="CI138" i="93"/>
  <c r="CY138" i="93"/>
  <c r="BS138" i="93"/>
  <c r="AT135" i="93"/>
  <c r="AX135" i="93"/>
  <c r="BB135" i="93"/>
  <c r="BJ135" i="93"/>
  <c r="BN135" i="93"/>
  <c r="BR135" i="93"/>
  <c r="BZ135" i="93"/>
  <c r="CD135" i="93"/>
  <c r="CH135" i="93"/>
  <c r="DR135" i="93"/>
  <c r="EH135" i="93"/>
  <c r="EX135" i="93"/>
  <c r="FN135" i="93"/>
  <c r="GD135" i="93"/>
  <c r="AT136" i="93"/>
  <c r="BB136" i="93"/>
  <c r="BN136" i="93"/>
  <c r="BZ136" i="93"/>
  <c r="CH136" i="93"/>
  <c r="CT136" i="93"/>
  <c r="CQ137" i="93"/>
  <c r="CA137" i="93"/>
  <c r="BK137" i="93"/>
  <c r="CU137" i="93"/>
  <c r="CE137" i="93"/>
  <c r="BO137" i="93"/>
  <c r="CY137" i="93"/>
  <c r="CI137" i="93"/>
  <c r="AY137" i="93"/>
  <c r="DQ137" i="93"/>
  <c r="EW137" i="93"/>
  <c r="GC137" i="93"/>
  <c r="CA138" i="93"/>
  <c r="AU135" i="93"/>
  <c r="AY135" i="93"/>
  <c r="BC135" i="93"/>
  <c r="BK135" i="93"/>
  <c r="BO135" i="93"/>
  <c r="BS135" i="93"/>
  <c r="CA135" i="93"/>
  <c r="CE135" i="93"/>
  <c r="CI135" i="93"/>
  <c r="DS135" i="93"/>
  <c r="EI135" i="93"/>
  <c r="EY135" i="93"/>
  <c r="FO135" i="93"/>
  <c r="GE135" i="93"/>
  <c r="GI136" i="93"/>
  <c r="FS136" i="93"/>
  <c r="FC136" i="93"/>
  <c r="EM136" i="93"/>
  <c r="DW136" i="93"/>
  <c r="DG136" i="93"/>
  <c r="GM136" i="93"/>
  <c r="FW136" i="93"/>
  <c r="FG136" i="93"/>
  <c r="EQ136" i="93"/>
  <c r="EA136" i="93"/>
  <c r="DK136" i="93"/>
  <c r="GQ136" i="93"/>
  <c r="GA136" i="93"/>
  <c r="FK136" i="93"/>
  <c r="EU136" i="93"/>
  <c r="EE136" i="93"/>
  <c r="DO136" i="93"/>
  <c r="AW136" i="93"/>
  <c r="BI136" i="93"/>
  <c r="BQ136" i="93"/>
  <c r="DQ136" i="93"/>
  <c r="EG136" i="93"/>
  <c r="EW136" i="93"/>
  <c r="FM136" i="93"/>
  <c r="GC136" i="93"/>
  <c r="CR137" i="93"/>
  <c r="CB137" i="93"/>
  <c r="CV137" i="93"/>
  <c r="CF137" i="93"/>
  <c r="BP137" i="93"/>
  <c r="CZ137" i="93"/>
  <c r="CJ137" i="93"/>
  <c r="BT137" i="93"/>
  <c r="AZ137" i="93"/>
  <c r="AY138" i="93"/>
  <c r="CQ138" i="93"/>
  <c r="GU138" i="93"/>
  <c r="GE138" i="93"/>
  <c r="FO138" i="93"/>
  <c r="EY138" i="93"/>
  <c r="EI138" i="93"/>
  <c r="DS138" i="93"/>
  <c r="AV135" i="93"/>
  <c r="AZ135" i="93"/>
  <c r="BD135" i="93"/>
  <c r="BL135" i="93"/>
  <c r="BP135" i="93"/>
  <c r="BT135" i="93"/>
  <c r="CB135" i="93"/>
  <c r="CF135" i="93"/>
  <c r="CJ135" i="93"/>
  <c r="DT135" i="93"/>
  <c r="EJ135" i="93"/>
  <c r="EZ135" i="93"/>
  <c r="FP135" i="93"/>
  <c r="GF135" i="93"/>
  <c r="GJ136" i="93"/>
  <c r="FT136" i="93"/>
  <c r="FD136" i="93"/>
  <c r="EN136" i="93"/>
  <c r="DX136" i="93"/>
  <c r="DH136" i="93"/>
  <c r="GN136" i="93"/>
  <c r="FX136" i="93"/>
  <c r="FH136" i="93"/>
  <c r="ER136" i="93"/>
  <c r="EB136" i="93"/>
  <c r="DL136" i="93"/>
  <c r="GR136" i="93"/>
  <c r="GB136" i="93"/>
  <c r="FL136" i="93"/>
  <c r="EV136" i="93"/>
  <c r="EF136" i="93"/>
  <c r="DP136" i="93"/>
  <c r="AX136" i="93"/>
  <c r="BJ136" i="93"/>
  <c r="BR136" i="93"/>
  <c r="DR136" i="93"/>
  <c r="EH136" i="93"/>
  <c r="EX136" i="93"/>
  <c r="FN136" i="93"/>
  <c r="GD136" i="93"/>
  <c r="GK137" i="93"/>
  <c r="FU137" i="93"/>
  <c r="FE137" i="93"/>
  <c r="EO137" i="93"/>
  <c r="DY137" i="93"/>
  <c r="DI137" i="93"/>
  <c r="AU137" i="93"/>
  <c r="BC137" i="93"/>
  <c r="GO137" i="93"/>
  <c r="FY137" i="93"/>
  <c r="FI137" i="93"/>
  <c r="ES137" i="93"/>
  <c r="EC137" i="93"/>
  <c r="DM137" i="93"/>
  <c r="EG137" i="93"/>
  <c r="FM137" i="93"/>
  <c r="GH138" i="93"/>
  <c r="FR138" i="93"/>
  <c r="FB138" i="93"/>
  <c r="EL138" i="93"/>
  <c r="DV138" i="93"/>
  <c r="DF138" i="93"/>
  <c r="GL138" i="93"/>
  <c r="FV138" i="93"/>
  <c r="FF138" i="93"/>
  <c r="EP138" i="93"/>
  <c r="DZ138" i="93"/>
  <c r="DJ138" i="93"/>
  <c r="GP138" i="93"/>
  <c r="FZ138" i="93"/>
  <c r="FJ138" i="93"/>
  <c r="ET138" i="93"/>
  <c r="ED138" i="93"/>
  <c r="DN138" i="93"/>
  <c r="BC138" i="93"/>
  <c r="CU138" i="93"/>
  <c r="AU136" i="93"/>
  <c r="AY136" i="93"/>
  <c r="BC136" i="93"/>
  <c r="BK136" i="93"/>
  <c r="BO136" i="93"/>
  <c r="BS136" i="93"/>
  <c r="CA136" i="93"/>
  <c r="CE136" i="93"/>
  <c r="CI136" i="93"/>
  <c r="DS136" i="93"/>
  <c r="EI136" i="93"/>
  <c r="EY136" i="93"/>
  <c r="FO136" i="93"/>
  <c r="GE136" i="93"/>
  <c r="AS137" i="93"/>
  <c r="AW137" i="93"/>
  <c r="BI137" i="93"/>
  <c r="CO137" i="93"/>
  <c r="GJ138" i="93"/>
  <c r="FT138" i="93"/>
  <c r="FD138" i="93"/>
  <c r="EN138" i="93"/>
  <c r="DX138" i="93"/>
  <c r="DH138" i="93"/>
  <c r="GN138" i="93"/>
  <c r="FX138" i="93"/>
  <c r="FH138" i="93"/>
  <c r="ER138" i="93"/>
  <c r="EB138" i="93"/>
  <c r="DL138" i="93"/>
  <c r="GR138" i="93"/>
  <c r="GB138" i="93"/>
  <c r="FL138" i="93"/>
  <c r="EV138" i="93"/>
  <c r="EF138" i="93"/>
  <c r="DP138" i="93"/>
  <c r="AV136" i="93"/>
  <c r="AZ136" i="93"/>
  <c r="BD136" i="93"/>
  <c r="BL136" i="93"/>
  <c r="BP136" i="93"/>
  <c r="BT136" i="93"/>
  <c r="CB136" i="93"/>
  <c r="CF136" i="93"/>
  <c r="CJ136" i="93"/>
  <c r="DT136" i="93"/>
  <c r="EJ136" i="93"/>
  <c r="EZ136" i="93"/>
  <c r="FP136" i="93"/>
  <c r="GF136" i="93"/>
  <c r="CP137" i="93"/>
  <c r="BZ137" i="93"/>
  <c r="BJ137" i="93"/>
  <c r="CT137" i="93"/>
  <c r="CD137" i="93"/>
  <c r="BN137" i="93"/>
  <c r="CX137" i="93"/>
  <c r="CH137" i="93"/>
  <c r="BR137" i="93"/>
  <c r="AT137" i="93"/>
  <c r="AX137" i="93"/>
  <c r="BB137" i="93"/>
  <c r="GG138" i="93"/>
  <c r="FQ138" i="93"/>
  <c r="FA138" i="93"/>
  <c r="EK138" i="93"/>
  <c r="DU138" i="93"/>
  <c r="DE138" i="93"/>
  <c r="GK138" i="93"/>
  <c r="FU138" i="93"/>
  <c r="FE138" i="93"/>
  <c r="EO138" i="93"/>
  <c r="DY138" i="93"/>
  <c r="DI138" i="93"/>
  <c r="GO138" i="93"/>
  <c r="FY138" i="93"/>
  <c r="FI138" i="93"/>
  <c r="ES138" i="93"/>
  <c r="EC138" i="93"/>
  <c r="DM138" i="93"/>
  <c r="DR137" i="93"/>
  <c r="EH137" i="93"/>
  <c r="EX137" i="93"/>
  <c r="FN137" i="93"/>
  <c r="GD137" i="93"/>
  <c r="AV138" i="93"/>
  <c r="AZ138" i="93"/>
  <c r="BD138" i="93"/>
  <c r="BL138" i="93"/>
  <c r="BP138" i="93"/>
  <c r="BT138" i="93"/>
  <c r="CB138" i="93"/>
  <c r="CF138" i="93"/>
  <c r="CJ138" i="93"/>
  <c r="DT138" i="93"/>
  <c r="EJ138" i="93"/>
  <c r="EZ138" i="93"/>
  <c r="FP138" i="93"/>
  <c r="GF138" i="93"/>
  <c r="DS137" i="93"/>
  <c r="EI137" i="93"/>
  <c r="EY137" i="93"/>
  <c r="FO137" i="93"/>
  <c r="GE137" i="93"/>
  <c r="AS138" i="93"/>
  <c r="AW138" i="93"/>
  <c r="BA138" i="93"/>
  <c r="BI138" i="93"/>
  <c r="BM138" i="93"/>
  <c r="BQ138" i="93"/>
  <c r="BY138" i="93"/>
  <c r="CC138" i="93"/>
  <c r="CG138" i="93"/>
  <c r="DQ138" i="93"/>
  <c r="EG138" i="93"/>
  <c r="EW138" i="93"/>
  <c r="FM138" i="93"/>
  <c r="GC138" i="93"/>
  <c r="DT137" i="93"/>
  <c r="EJ137" i="93"/>
  <c r="EZ137" i="93"/>
  <c r="FP137" i="93"/>
  <c r="GF137" i="93"/>
  <c r="AT138" i="93"/>
  <c r="AX138" i="93"/>
  <c r="BB138" i="93"/>
  <c r="BJ138" i="93"/>
  <c r="BN138" i="93"/>
  <c r="BR138" i="93"/>
  <c r="BZ138" i="93"/>
  <c r="CD138" i="93"/>
  <c r="CH138" i="93"/>
  <c r="DR138" i="93"/>
  <c r="EH138" i="93"/>
  <c r="EX138" i="93"/>
  <c r="FN138" i="93"/>
  <c r="GD138" i="93"/>
  <c r="EK126" i="93"/>
  <c r="DU126" i="93"/>
  <c r="GG126" i="93"/>
  <c r="FQ126" i="93"/>
  <c r="FA126" i="93"/>
  <c r="DE126" i="93"/>
  <c r="ES126" i="93"/>
  <c r="GO126" i="93"/>
  <c r="FY126" i="93"/>
  <c r="FI126" i="93"/>
  <c r="EC126" i="93"/>
  <c r="DM126" i="93"/>
  <c r="AS126" i="93"/>
  <c r="FA127" i="93"/>
  <c r="GG127" i="93"/>
  <c r="FQ127" i="93"/>
  <c r="EK127" i="93"/>
  <c r="DU127" i="93"/>
  <c r="GO127" i="93"/>
  <c r="FY127" i="93"/>
  <c r="FI127" i="93"/>
  <c r="ES127" i="93"/>
  <c r="EC127" i="93"/>
  <c r="DM127" i="93"/>
  <c r="CG126" i="93"/>
  <c r="CS126" i="93"/>
  <c r="GM127" i="93"/>
  <c r="FW127" i="93"/>
  <c r="FG127" i="93"/>
  <c r="EQ127" i="93"/>
  <c r="EA127" i="93"/>
  <c r="DK127" i="93"/>
  <c r="GH128" i="93"/>
  <c r="FR128" i="93"/>
  <c r="FB128" i="93"/>
  <c r="EL128" i="93"/>
  <c r="DV128" i="93"/>
  <c r="DF128" i="93"/>
  <c r="GL128" i="93"/>
  <c r="FV128" i="93"/>
  <c r="FF128" i="93"/>
  <c r="EP128" i="93"/>
  <c r="DZ128" i="93"/>
  <c r="DJ128" i="93"/>
  <c r="GP128" i="93"/>
  <c r="FZ128" i="93"/>
  <c r="FJ128" i="93"/>
  <c r="ET128" i="93"/>
  <c r="ED128" i="93"/>
  <c r="DN128" i="93"/>
  <c r="GI126" i="93"/>
  <c r="FS126" i="93"/>
  <c r="FC126" i="93"/>
  <c r="EM126" i="93"/>
  <c r="DW126" i="93"/>
  <c r="DG126" i="93"/>
  <c r="GM126" i="93"/>
  <c r="FW126" i="93"/>
  <c r="FG126" i="93"/>
  <c r="EQ126" i="93"/>
  <c r="EA126" i="93"/>
  <c r="DK126" i="93"/>
  <c r="GQ126" i="93"/>
  <c r="GA126" i="93"/>
  <c r="FK126" i="93"/>
  <c r="EU126" i="93"/>
  <c r="EE126" i="93"/>
  <c r="DO126" i="93"/>
  <c r="AW126" i="93"/>
  <c r="BI126" i="93"/>
  <c r="BZ126" i="93"/>
  <c r="CH126" i="93"/>
  <c r="CT126" i="93"/>
  <c r="DF126" i="93"/>
  <c r="DN126" i="93"/>
  <c r="DV126" i="93"/>
  <c r="ED126" i="93"/>
  <c r="EL126" i="93"/>
  <c r="ET126" i="93"/>
  <c r="FB126" i="93"/>
  <c r="FJ126" i="93"/>
  <c r="FR126" i="93"/>
  <c r="FZ126" i="93"/>
  <c r="CQ127" i="93"/>
  <c r="BK127" i="93"/>
  <c r="CY127" i="93"/>
  <c r="BS127" i="93"/>
  <c r="AY127" i="93"/>
  <c r="DE127" i="93"/>
  <c r="FM127" i="93"/>
  <c r="GI128" i="93"/>
  <c r="FS128" i="93"/>
  <c r="FC128" i="93"/>
  <c r="EM128" i="93"/>
  <c r="DW128" i="93"/>
  <c r="DG128" i="93"/>
  <c r="BA126" i="93"/>
  <c r="BM126" i="93"/>
  <c r="GK127" i="93"/>
  <c r="FU127" i="93"/>
  <c r="FE127" i="93"/>
  <c r="EO127" i="93"/>
  <c r="DY127" i="93"/>
  <c r="DI127" i="93"/>
  <c r="AT126" i="93"/>
  <c r="BN126" i="93"/>
  <c r="BY126" i="93"/>
  <c r="GJ126" i="93"/>
  <c r="FT126" i="93"/>
  <c r="FD126" i="93"/>
  <c r="EN126" i="93"/>
  <c r="DX126" i="93"/>
  <c r="DH126" i="93"/>
  <c r="GN126" i="93"/>
  <c r="FX126" i="93"/>
  <c r="FH126" i="93"/>
  <c r="ER126" i="93"/>
  <c r="EB126" i="93"/>
  <c r="DL126" i="93"/>
  <c r="GR126" i="93"/>
  <c r="GB126" i="93"/>
  <c r="FL126" i="93"/>
  <c r="EV126" i="93"/>
  <c r="EF126" i="93"/>
  <c r="DP126" i="93"/>
  <c r="BQ126" i="93"/>
  <c r="DQ126" i="93"/>
  <c r="EG126" i="93"/>
  <c r="EW126" i="93"/>
  <c r="FM126" i="93"/>
  <c r="GC126" i="93"/>
  <c r="CR127" i="93"/>
  <c r="CB127" i="93"/>
  <c r="BL127" i="93"/>
  <c r="CV127" i="93"/>
  <c r="CF127" i="93"/>
  <c r="BP127" i="93"/>
  <c r="CZ127" i="93"/>
  <c r="CJ127" i="93"/>
  <c r="BT127" i="93"/>
  <c r="AZ127" i="93"/>
  <c r="BO127" i="93"/>
  <c r="CI127" i="93"/>
  <c r="DQ127" i="93"/>
  <c r="BC128" i="93"/>
  <c r="CA128" i="93"/>
  <c r="CU128" i="93"/>
  <c r="AU126" i="93"/>
  <c r="AY126" i="93"/>
  <c r="BC126" i="93"/>
  <c r="BK126" i="93"/>
  <c r="BS126" i="93"/>
  <c r="CA126" i="93"/>
  <c r="CE126" i="93"/>
  <c r="CI126" i="93"/>
  <c r="DS126" i="93"/>
  <c r="EI126" i="93"/>
  <c r="EY126" i="93"/>
  <c r="FO126" i="93"/>
  <c r="GE126" i="93"/>
  <c r="AS127" i="93"/>
  <c r="AW127" i="93"/>
  <c r="BA127" i="93"/>
  <c r="BI127" i="93"/>
  <c r="BQ127" i="93"/>
  <c r="GU127" i="93"/>
  <c r="GE127" i="93"/>
  <c r="FO127" i="93"/>
  <c r="EY127" i="93"/>
  <c r="EI127" i="93"/>
  <c r="DS127" i="93"/>
  <c r="GJ128" i="93"/>
  <c r="FT128" i="93"/>
  <c r="FD128" i="93"/>
  <c r="EN128" i="93"/>
  <c r="DX128" i="93"/>
  <c r="DH128" i="93"/>
  <c r="GN128" i="93"/>
  <c r="FX128" i="93"/>
  <c r="FH128" i="93"/>
  <c r="ER128" i="93"/>
  <c r="EB128" i="93"/>
  <c r="DL128" i="93"/>
  <c r="GR128" i="93"/>
  <c r="GB128" i="93"/>
  <c r="FL128" i="93"/>
  <c r="EV128" i="93"/>
  <c r="EF128" i="93"/>
  <c r="DP128" i="93"/>
  <c r="BK128" i="93"/>
  <c r="CE128" i="93"/>
  <c r="CY128" i="93"/>
  <c r="DS128" i="93"/>
  <c r="EI128" i="93"/>
  <c r="EY128" i="93"/>
  <c r="FO128" i="93"/>
  <c r="GE128" i="93"/>
  <c r="AV126" i="93"/>
  <c r="AZ126" i="93"/>
  <c r="BD126" i="93"/>
  <c r="BL126" i="93"/>
  <c r="BP126" i="93"/>
  <c r="BT126" i="93"/>
  <c r="CB126" i="93"/>
  <c r="CF126" i="93"/>
  <c r="CJ126" i="93"/>
  <c r="DT126" i="93"/>
  <c r="EJ126" i="93"/>
  <c r="EZ126" i="93"/>
  <c r="FP126" i="93"/>
  <c r="GF126" i="93"/>
  <c r="CP127" i="93"/>
  <c r="BZ127" i="93"/>
  <c r="BJ127" i="93"/>
  <c r="CT127" i="93"/>
  <c r="CD127" i="93"/>
  <c r="BN127" i="93"/>
  <c r="CX127" i="93"/>
  <c r="CH127" i="93"/>
  <c r="BR127" i="93"/>
  <c r="AT127" i="93"/>
  <c r="AX127" i="93"/>
  <c r="BB127" i="93"/>
  <c r="GG128" i="93"/>
  <c r="FQ128" i="93"/>
  <c r="FA128" i="93"/>
  <c r="EK128" i="93"/>
  <c r="DU128" i="93"/>
  <c r="DE128" i="93"/>
  <c r="GK128" i="93"/>
  <c r="FU128" i="93"/>
  <c r="FE128" i="93"/>
  <c r="EO128" i="93"/>
  <c r="DY128" i="93"/>
  <c r="DI128" i="93"/>
  <c r="GO128" i="93"/>
  <c r="FY128" i="93"/>
  <c r="FI128" i="93"/>
  <c r="ES128" i="93"/>
  <c r="EC128" i="93"/>
  <c r="DM128" i="93"/>
  <c r="DR127" i="93"/>
  <c r="EH127" i="93"/>
  <c r="EX127" i="93"/>
  <c r="FN127" i="93"/>
  <c r="GD127" i="93"/>
  <c r="AV128" i="93"/>
  <c r="AZ128" i="93"/>
  <c r="BD128" i="93"/>
  <c r="BL128" i="93"/>
  <c r="BP128" i="93"/>
  <c r="BT128" i="93"/>
  <c r="CB128" i="93"/>
  <c r="CF128" i="93"/>
  <c r="CJ128" i="93"/>
  <c r="DT128" i="93"/>
  <c r="EJ128" i="93"/>
  <c r="EZ128" i="93"/>
  <c r="FP128" i="93"/>
  <c r="GF128" i="93"/>
  <c r="AS128" i="93"/>
  <c r="AW128" i="93"/>
  <c r="BA128" i="93"/>
  <c r="BI128" i="93"/>
  <c r="BM128" i="93"/>
  <c r="BQ128" i="93"/>
  <c r="BY128" i="93"/>
  <c r="CC128" i="93"/>
  <c r="CG128" i="93"/>
  <c r="DQ128" i="93"/>
  <c r="EG128" i="93"/>
  <c r="EW128" i="93"/>
  <c r="FM128" i="93"/>
  <c r="GC128" i="93"/>
  <c r="DT127" i="93"/>
  <c r="EJ127" i="93"/>
  <c r="EZ127" i="93"/>
  <c r="FP127" i="93"/>
  <c r="GF127" i="93"/>
  <c r="AT128" i="93"/>
  <c r="AX128" i="93"/>
  <c r="BB128" i="93"/>
  <c r="BJ128" i="93"/>
  <c r="BN128" i="93"/>
  <c r="BR128" i="93"/>
  <c r="BZ128" i="93"/>
  <c r="CD128" i="93"/>
  <c r="CH128" i="93"/>
  <c r="DR128" i="93"/>
  <c r="EH128" i="93"/>
  <c r="EX128" i="93"/>
  <c r="FN128" i="93"/>
  <c r="GD128" i="93"/>
  <c r="GL116" i="93"/>
  <c r="FV116" i="93"/>
  <c r="FF116" i="93"/>
  <c r="EP116" i="93"/>
  <c r="DZ116" i="93"/>
  <c r="DJ116" i="93"/>
  <c r="FT117" i="93"/>
  <c r="FD117" i="93"/>
  <c r="EN117" i="93"/>
  <c r="DX117" i="93"/>
  <c r="GJ117" i="93"/>
  <c r="DH117" i="93"/>
  <c r="FL117" i="93"/>
  <c r="EV117" i="93"/>
  <c r="EF117" i="93"/>
  <c r="GR117" i="93"/>
  <c r="GB117" i="93"/>
  <c r="DP117" i="93"/>
  <c r="GG116" i="93"/>
  <c r="FQ116" i="93"/>
  <c r="FA116" i="93"/>
  <c r="EK116" i="93"/>
  <c r="DU116" i="93"/>
  <c r="DE116" i="93"/>
  <c r="GO116" i="93"/>
  <c r="FY116" i="93"/>
  <c r="FI116" i="93"/>
  <c r="ES116" i="93"/>
  <c r="EC116" i="93"/>
  <c r="DM116" i="93"/>
  <c r="GI117" i="93"/>
  <c r="FS117" i="93"/>
  <c r="FC117" i="93"/>
  <c r="EM117" i="93"/>
  <c r="DW117" i="93"/>
  <c r="DG117" i="93"/>
  <c r="GQ117" i="93"/>
  <c r="GA117" i="93"/>
  <c r="FK117" i="93"/>
  <c r="EU117" i="93"/>
  <c r="EE117" i="93"/>
  <c r="DO117" i="93"/>
  <c r="GJ116" i="93"/>
  <c r="FT116" i="93"/>
  <c r="FD116" i="93"/>
  <c r="EN116" i="93"/>
  <c r="DX116" i="93"/>
  <c r="DH116" i="93"/>
  <c r="GN116" i="93"/>
  <c r="FX116" i="93"/>
  <c r="FH116" i="93"/>
  <c r="ER116" i="93"/>
  <c r="EB116" i="93"/>
  <c r="DL116" i="93"/>
  <c r="GR116" i="93"/>
  <c r="GB116" i="93"/>
  <c r="FL116" i="93"/>
  <c r="EV116" i="93"/>
  <c r="EF116" i="93"/>
  <c r="DP116" i="93"/>
  <c r="GG117" i="93"/>
  <c r="FQ117" i="93"/>
  <c r="FA117" i="93"/>
  <c r="EK117" i="93"/>
  <c r="DU117" i="93"/>
  <c r="DE117" i="93"/>
  <c r="GK117" i="93"/>
  <c r="FU117" i="93"/>
  <c r="FE117" i="93"/>
  <c r="EO117" i="93"/>
  <c r="DY117" i="93"/>
  <c r="DI117" i="93"/>
  <c r="GO117" i="93"/>
  <c r="FY117" i="93"/>
  <c r="FI117" i="93"/>
  <c r="ES117" i="93"/>
  <c r="EC117" i="93"/>
  <c r="DM117" i="93"/>
  <c r="GS120" i="93"/>
  <c r="FM120" i="93"/>
  <c r="EG120" i="93"/>
  <c r="EW120" i="93"/>
  <c r="GC120" i="93"/>
  <c r="DQ120" i="93"/>
  <c r="AS116" i="93"/>
  <c r="BA116" i="93"/>
  <c r="BM116" i="93"/>
  <c r="BY116" i="93"/>
  <c r="CG116" i="93"/>
  <c r="CS116" i="93"/>
  <c r="GH117" i="93"/>
  <c r="FR117" i="93"/>
  <c r="FB117" i="93"/>
  <c r="EL117" i="93"/>
  <c r="DV117" i="93"/>
  <c r="DF117" i="93"/>
  <c r="GL117" i="93"/>
  <c r="FV117" i="93"/>
  <c r="FF117" i="93"/>
  <c r="EP117" i="93"/>
  <c r="DZ117" i="93"/>
  <c r="DJ117" i="93"/>
  <c r="GP117" i="93"/>
  <c r="FZ117" i="93"/>
  <c r="FJ117" i="93"/>
  <c r="ET117" i="93"/>
  <c r="ED117" i="93"/>
  <c r="DN117" i="93"/>
  <c r="GN117" i="93"/>
  <c r="FX117" i="93"/>
  <c r="FH117" i="93"/>
  <c r="ER117" i="93"/>
  <c r="EB117" i="93"/>
  <c r="FC118" i="93"/>
  <c r="DW118" i="93"/>
  <c r="DG118" i="93"/>
  <c r="FS118" i="93"/>
  <c r="EM118" i="93"/>
  <c r="GT118" i="93"/>
  <c r="FN118" i="93"/>
  <c r="EH118" i="93"/>
  <c r="GD118" i="93"/>
  <c r="EX118" i="93"/>
  <c r="DR118" i="93"/>
  <c r="GS119" i="93"/>
  <c r="GC119" i="93"/>
  <c r="FM119" i="93"/>
  <c r="EW119" i="93"/>
  <c r="EG119" i="93"/>
  <c r="DQ119" i="93"/>
  <c r="AT116" i="93"/>
  <c r="BB116" i="93"/>
  <c r="BN116" i="93"/>
  <c r="DF116" i="93"/>
  <c r="DN116" i="93"/>
  <c r="DV116" i="93"/>
  <c r="ED116" i="93"/>
  <c r="EL116" i="93"/>
  <c r="ET116" i="93"/>
  <c r="FB116" i="93"/>
  <c r="FJ116" i="93"/>
  <c r="FR116" i="93"/>
  <c r="FZ116" i="93"/>
  <c r="AY117" i="93"/>
  <c r="BK117" i="93"/>
  <c r="BS117" i="93"/>
  <c r="DK117" i="93"/>
  <c r="CP118" i="93"/>
  <c r="BJ118" i="93"/>
  <c r="BZ118" i="93"/>
  <c r="AX118" i="93"/>
  <c r="CT118" i="93"/>
  <c r="CD118" i="93"/>
  <c r="BR118" i="93"/>
  <c r="CX118" i="93"/>
  <c r="BB118" i="93"/>
  <c r="BN118" i="93"/>
  <c r="GH119" i="93"/>
  <c r="FB119" i="93"/>
  <c r="DV119" i="93"/>
  <c r="FR119" i="93"/>
  <c r="DF119" i="93"/>
  <c r="EL119" i="93"/>
  <c r="GI116" i="93"/>
  <c r="FS116" i="93"/>
  <c r="FC116" i="93"/>
  <c r="EM116" i="93"/>
  <c r="DW116" i="93"/>
  <c r="DG116" i="93"/>
  <c r="GM116" i="93"/>
  <c r="FW116" i="93"/>
  <c r="FG116" i="93"/>
  <c r="EQ116" i="93"/>
  <c r="EA116" i="93"/>
  <c r="DK116" i="93"/>
  <c r="GQ116" i="93"/>
  <c r="GA116" i="93"/>
  <c r="FK116" i="93"/>
  <c r="EU116" i="93"/>
  <c r="EE116" i="93"/>
  <c r="DO116" i="93"/>
  <c r="AW116" i="93"/>
  <c r="BI116" i="93"/>
  <c r="BQ116" i="93"/>
  <c r="DQ116" i="93"/>
  <c r="EG116" i="93"/>
  <c r="EW116" i="93"/>
  <c r="FM116" i="93"/>
  <c r="GC116" i="93"/>
  <c r="AZ117" i="93"/>
  <c r="BL117" i="93"/>
  <c r="BT117" i="93"/>
  <c r="GV117" i="93"/>
  <c r="GF117" i="93"/>
  <c r="DT117" i="93"/>
  <c r="FP117" i="93"/>
  <c r="EZ117" i="93"/>
  <c r="EJ117" i="93"/>
  <c r="DL117" i="93"/>
  <c r="EA117" i="93"/>
  <c r="EQ117" i="93"/>
  <c r="FG117" i="93"/>
  <c r="FW117" i="93"/>
  <c r="CH118" i="93"/>
  <c r="GO118" i="93"/>
  <c r="FY118" i="93"/>
  <c r="ES118" i="93"/>
  <c r="DM118" i="93"/>
  <c r="FI118" i="93"/>
  <c r="EC118" i="93"/>
  <c r="EQ118" i="93"/>
  <c r="GI118" i="93"/>
  <c r="GP119" i="93"/>
  <c r="FJ119" i="93"/>
  <c r="ED119" i="93"/>
  <c r="AU121" i="93"/>
  <c r="BK121" i="93"/>
  <c r="CQ121" i="93"/>
  <c r="CA121" i="93"/>
  <c r="BO121" i="93"/>
  <c r="CE121" i="93"/>
  <c r="CU121" i="93"/>
  <c r="AY121" i="93"/>
  <c r="CI121" i="93"/>
  <c r="CY121" i="93"/>
  <c r="BC121" i="93"/>
  <c r="BS121" i="93"/>
  <c r="CI118" i="93"/>
  <c r="GN119" i="93"/>
  <c r="FX119" i="93"/>
  <c r="FH119" i="93"/>
  <c r="ER119" i="93"/>
  <c r="EB119" i="93"/>
  <c r="DL119" i="93"/>
  <c r="DR119" i="93"/>
  <c r="GD119" i="93"/>
  <c r="AU116" i="93"/>
  <c r="AY116" i="93"/>
  <c r="BC116" i="93"/>
  <c r="BK116" i="93"/>
  <c r="BO116" i="93"/>
  <c r="BS116" i="93"/>
  <c r="CA116" i="93"/>
  <c r="CE116" i="93"/>
  <c r="CI116" i="93"/>
  <c r="DS116" i="93"/>
  <c r="EI116" i="93"/>
  <c r="EY116" i="93"/>
  <c r="FO116" i="93"/>
  <c r="GE116" i="93"/>
  <c r="AS117" i="93"/>
  <c r="AW117" i="93"/>
  <c r="BA117" i="93"/>
  <c r="BI117" i="93"/>
  <c r="BM117" i="93"/>
  <c r="BQ117" i="93"/>
  <c r="BY117" i="93"/>
  <c r="CC117" i="93"/>
  <c r="CG117" i="93"/>
  <c r="DQ117" i="93"/>
  <c r="EG117" i="93"/>
  <c r="EW117" i="93"/>
  <c r="FM117" i="93"/>
  <c r="GC117" i="93"/>
  <c r="FT118" i="93"/>
  <c r="FD118" i="93"/>
  <c r="EN118" i="93"/>
  <c r="DX118" i="93"/>
  <c r="DH118" i="93"/>
  <c r="FX118" i="93"/>
  <c r="FH118" i="93"/>
  <c r="ER118" i="93"/>
  <c r="EB118" i="93"/>
  <c r="DL118" i="93"/>
  <c r="GB118" i="93"/>
  <c r="FL118" i="93"/>
  <c r="EV118" i="93"/>
  <c r="EF118" i="93"/>
  <c r="DP118" i="93"/>
  <c r="BK118" i="93"/>
  <c r="CE118" i="93"/>
  <c r="CY118" i="93"/>
  <c r="DI118" i="93"/>
  <c r="DS118" i="93"/>
  <c r="DY118" i="93"/>
  <c r="EI118" i="93"/>
  <c r="EO118" i="93"/>
  <c r="EY118" i="93"/>
  <c r="FE118" i="93"/>
  <c r="FO118" i="93"/>
  <c r="FU118" i="93"/>
  <c r="GE118" i="93"/>
  <c r="GN118" i="93"/>
  <c r="CO119" i="93"/>
  <c r="BI119" i="93"/>
  <c r="CC119" i="93"/>
  <c r="AW119" i="93"/>
  <c r="CW119" i="93"/>
  <c r="BQ119" i="93"/>
  <c r="AS119" i="93"/>
  <c r="CG119" i="93"/>
  <c r="DJ119" i="93"/>
  <c r="EP119" i="93"/>
  <c r="FV119" i="93"/>
  <c r="CQ120" i="93"/>
  <c r="BK120" i="93"/>
  <c r="AU120" i="93"/>
  <c r="CU120" i="93"/>
  <c r="CE120" i="93"/>
  <c r="BO120" i="93"/>
  <c r="CY120" i="93"/>
  <c r="BS120" i="93"/>
  <c r="BC120" i="93"/>
  <c r="CI120" i="93"/>
  <c r="AU118" i="93"/>
  <c r="BO118" i="93"/>
  <c r="GJ119" i="93"/>
  <c r="FT119" i="93"/>
  <c r="FD119" i="93"/>
  <c r="EN119" i="93"/>
  <c r="DX119" i="93"/>
  <c r="DH119" i="93"/>
  <c r="GR119" i="93"/>
  <c r="GB119" i="93"/>
  <c r="FL119" i="93"/>
  <c r="EV119" i="93"/>
  <c r="EF119" i="93"/>
  <c r="DP119" i="93"/>
  <c r="GK119" i="93"/>
  <c r="FU119" i="93"/>
  <c r="FE119" i="93"/>
  <c r="EO119" i="93"/>
  <c r="DY119" i="93"/>
  <c r="DI119" i="93"/>
  <c r="EX119" i="93"/>
  <c r="AV116" i="93"/>
  <c r="AZ116" i="93"/>
  <c r="BD116" i="93"/>
  <c r="BL116" i="93"/>
  <c r="BP116" i="93"/>
  <c r="BT116" i="93"/>
  <c r="CB116" i="93"/>
  <c r="CF116" i="93"/>
  <c r="CJ116" i="93"/>
  <c r="DT116" i="93"/>
  <c r="EJ116" i="93"/>
  <c r="EZ116" i="93"/>
  <c r="FP116" i="93"/>
  <c r="GF116" i="93"/>
  <c r="AT117" i="93"/>
  <c r="AX117" i="93"/>
  <c r="BB117" i="93"/>
  <c r="BJ117" i="93"/>
  <c r="BN117" i="93"/>
  <c r="BR117" i="93"/>
  <c r="BZ117" i="93"/>
  <c r="CD117" i="93"/>
  <c r="CH117" i="93"/>
  <c r="DR117" i="93"/>
  <c r="EH117" i="93"/>
  <c r="EX117" i="93"/>
  <c r="FN117" i="93"/>
  <c r="GD117" i="93"/>
  <c r="DE118" i="93"/>
  <c r="DU118" i="93"/>
  <c r="EK118" i="93"/>
  <c r="FA118" i="93"/>
  <c r="FQ118" i="93"/>
  <c r="AT119" i="93"/>
  <c r="BY119" i="93"/>
  <c r="CH119" i="93"/>
  <c r="EH119" i="93"/>
  <c r="FN119" i="93"/>
  <c r="AV118" i="93"/>
  <c r="AZ118" i="93"/>
  <c r="BD118" i="93"/>
  <c r="BL118" i="93"/>
  <c r="BP118" i="93"/>
  <c r="BT118" i="93"/>
  <c r="CB118" i="93"/>
  <c r="CF118" i="93"/>
  <c r="CJ118" i="93"/>
  <c r="DT118" i="93"/>
  <c r="EJ118" i="93"/>
  <c r="EZ118" i="93"/>
  <c r="FP118" i="93"/>
  <c r="GI119" i="93"/>
  <c r="FS119" i="93"/>
  <c r="FC119" i="93"/>
  <c r="EM119" i="93"/>
  <c r="DW119" i="93"/>
  <c r="DG119" i="93"/>
  <c r="GM119" i="93"/>
  <c r="FW119" i="93"/>
  <c r="FG119" i="93"/>
  <c r="EQ119" i="93"/>
  <c r="EA119" i="93"/>
  <c r="DK119" i="93"/>
  <c r="GQ119" i="93"/>
  <c r="GA119" i="93"/>
  <c r="FK119" i="93"/>
  <c r="EU119" i="93"/>
  <c r="EE119" i="93"/>
  <c r="DO119" i="93"/>
  <c r="CR120" i="93"/>
  <c r="CB120" i="93"/>
  <c r="BL120" i="93"/>
  <c r="CV120" i="93"/>
  <c r="CF120" i="93"/>
  <c r="BP120" i="93"/>
  <c r="CZ120" i="93"/>
  <c r="CJ120" i="93"/>
  <c r="BT120" i="93"/>
  <c r="AZ120" i="93"/>
  <c r="DU120" i="93"/>
  <c r="FA120" i="93"/>
  <c r="GU121" i="93"/>
  <c r="GE121" i="93"/>
  <c r="FO121" i="93"/>
  <c r="EY121" i="93"/>
  <c r="EI121" i="93"/>
  <c r="DS121" i="93"/>
  <c r="GK120" i="93"/>
  <c r="FU120" i="93"/>
  <c r="FE120" i="93"/>
  <c r="EO120" i="93"/>
  <c r="DY120" i="93"/>
  <c r="DI120" i="93"/>
  <c r="GO120" i="93"/>
  <c r="FY120" i="93"/>
  <c r="FI120" i="93"/>
  <c r="ES120" i="93"/>
  <c r="EC120" i="93"/>
  <c r="DM120" i="93"/>
  <c r="GH121" i="93"/>
  <c r="FR121" i="93"/>
  <c r="FB121" i="93"/>
  <c r="EL121" i="93"/>
  <c r="DV121" i="93"/>
  <c r="DF121" i="93"/>
  <c r="GL121" i="93"/>
  <c r="FV121" i="93"/>
  <c r="FF121" i="93"/>
  <c r="EP121" i="93"/>
  <c r="DZ121" i="93"/>
  <c r="DJ121" i="93"/>
  <c r="GP121" i="93"/>
  <c r="FZ121" i="93"/>
  <c r="FJ121" i="93"/>
  <c r="ET121" i="93"/>
  <c r="ED121" i="93"/>
  <c r="DN121" i="93"/>
  <c r="AU119" i="93"/>
  <c r="AY119" i="93"/>
  <c r="BC119" i="93"/>
  <c r="BK119" i="93"/>
  <c r="BO119" i="93"/>
  <c r="BS119" i="93"/>
  <c r="CA119" i="93"/>
  <c r="CE119" i="93"/>
  <c r="CI119" i="93"/>
  <c r="DS119" i="93"/>
  <c r="EI119" i="93"/>
  <c r="EY119" i="93"/>
  <c r="FO119" i="93"/>
  <c r="GE119" i="93"/>
  <c r="AS120" i="93"/>
  <c r="AW120" i="93"/>
  <c r="BA120" i="93"/>
  <c r="BI120" i="93"/>
  <c r="CC120" i="93"/>
  <c r="GJ121" i="93"/>
  <c r="FT121" i="93"/>
  <c r="FD121" i="93"/>
  <c r="EN121" i="93"/>
  <c r="DX121" i="93"/>
  <c r="DH121" i="93"/>
  <c r="GN121" i="93"/>
  <c r="FX121" i="93"/>
  <c r="FH121" i="93"/>
  <c r="ER121" i="93"/>
  <c r="EB121" i="93"/>
  <c r="DL121" i="93"/>
  <c r="GR121" i="93"/>
  <c r="GB121" i="93"/>
  <c r="FL121" i="93"/>
  <c r="EV121" i="93"/>
  <c r="EF121" i="93"/>
  <c r="DP121" i="93"/>
  <c r="AV119" i="93"/>
  <c r="AZ119" i="93"/>
  <c r="BD119" i="93"/>
  <c r="BL119" i="93"/>
  <c r="BP119" i="93"/>
  <c r="BT119" i="93"/>
  <c r="CB119" i="93"/>
  <c r="CF119" i="93"/>
  <c r="CJ119" i="93"/>
  <c r="DT119" i="93"/>
  <c r="EJ119" i="93"/>
  <c r="EZ119" i="93"/>
  <c r="FP119" i="93"/>
  <c r="GF119" i="93"/>
  <c r="CP120" i="93"/>
  <c r="BZ120" i="93"/>
  <c r="BJ120" i="93"/>
  <c r="CT120" i="93"/>
  <c r="CD120" i="93"/>
  <c r="BN120" i="93"/>
  <c r="CX120" i="93"/>
  <c r="CH120" i="93"/>
  <c r="BR120" i="93"/>
  <c r="AT120" i="93"/>
  <c r="AX120" i="93"/>
  <c r="BB120" i="93"/>
  <c r="GG121" i="93"/>
  <c r="FQ121" i="93"/>
  <c r="FA121" i="93"/>
  <c r="EK121" i="93"/>
  <c r="DU121" i="93"/>
  <c r="DE121" i="93"/>
  <c r="GK121" i="93"/>
  <c r="FU121" i="93"/>
  <c r="FE121" i="93"/>
  <c r="EO121" i="93"/>
  <c r="DY121" i="93"/>
  <c r="DI121" i="93"/>
  <c r="GO121" i="93"/>
  <c r="FY121" i="93"/>
  <c r="FI121" i="93"/>
  <c r="ES121" i="93"/>
  <c r="EC121" i="93"/>
  <c r="DM121" i="93"/>
  <c r="DR120" i="93"/>
  <c r="EH120" i="93"/>
  <c r="EX120" i="93"/>
  <c r="FN120" i="93"/>
  <c r="GD120" i="93"/>
  <c r="AV121" i="93"/>
  <c r="AZ121" i="93"/>
  <c r="BD121" i="93"/>
  <c r="BL121" i="93"/>
  <c r="BP121" i="93"/>
  <c r="BT121" i="93"/>
  <c r="CB121" i="93"/>
  <c r="CF121" i="93"/>
  <c r="CJ121" i="93"/>
  <c r="DT121" i="93"/>
  <c r="EJ121" i="93"/>
  <c r="EZ121" i="93"/>
  <c r="FP121" i="93"/>
  <c r="GF121" i="93"/>
  <c r="DS120" i="93"/>
  <c r="EI120" i="93"/>
  <c r="EY120" i="93"/>
  <c r="FO120" i="93"/>
  <c r="GE120" i="93"/>
  <c r="AS121" i="93"/>
  <c r="AW121" i="93"/>
  <c r="BA121" i="93"/>
  <c r="BI121" i="93"/>
  <c r="BM121" i="93"/>
  <c r="BQ121" i="93"/>
  <c r="BY121" i="93"/>
  <c r="CC121" i="93"/>
  <c r="CG121" i="93"/>
  <c r="DQ121" i="93"/>
  <c r="EG121" i="93"/>
  <c r="EW121" i="93"/>
  <c r="FM121" i="93"/>
  <c r="GC121" i="93"/>
  <c r="DT120" i="93"/>
  <c r="EJ120" i="93"/>
  <c r="EZ120" i="93"/>
  <c r="FP120" i="93"/>
  <c r="GF120" i="93"/>
  <c r="AT121" i="93"/>
  <c r="AX121" i="93"/>
  <c r="BB121" i="93"/>
  <c r="BJ121" i="93"/>
  <c r="BN121" i="93"/>
  <c r="BR121" i="93"/>
  <c r="BZ121" i="93"/>
  <c r="CD121" i="93"/>
  <c r="CH121" i="93"/>
  <c r="DR121" i="93"/>
  <c r="EH121" i="93"/>
  <c r="EX121" i="93"/>
  <c r="FN121" i="93"/>
  <c r="GD121" i="93"/>
  <c r="GH95" i="93"/>
  <c r="FR95" i="93"/>
  <c r="FB95" i="93"/>
  <c r="EL95" i="93"/>
  <c r="DV95" i="93"/>
  <c r="DF95" i="93"/>
  <c r="GM95" i="93"/>
  <c r="FW95" i="93"/>
  <c r="FG95" i="93"/>
  <c r="EQ95" i="93"/>
  <c r="EA95" i="93"/>
  <c r="DK95" i="93"/>
  <c r="GR95" i="93"/>
  <c r="GB95" i="93"/>
  <c r="FL95" i="93"/>
  <c r="EV95" i="93"/>
  <c r="EF95" i="93"/>
  <c r="DP95" i="93"/>
  <c r="GG95" i="93"/>
  <c r="FQ95" i="93"/>
  <c r="FA95" i="93"/>
  <c r="EK95" i="93"/>
  <c r="DU95" i="93"/>
  <c r="DE95" i="93"/>
  <c r="GK95" i="93"/>
  <c r="FU95" i="93"/>
  <c r="FE95" i="93"/>
  <c r="EO95" i="93"/>
  <c r="DY95" i="93"/>
  <c r="DI95" i="93"/>
  <c r="GO95" i="93"/>
  <c r="FY95" i="93"/>
  <c r="FI95" i="93"/>
  <c r="ES95" i="93"/>
  <c r="EC95" i="93"/>
  <c r="DM95" i="93"/>
  <c r="CR96" i="93"/>
  <c r="CB96" i="93"/>
  <c r="CV96" i="93"/>
  <c r="CF96" i="93"/>
  <c r="BP96" i="93"/>
  <c r="CZ96" i="93"/>
  <c r="CJ96" i="93"/>
  <c r="BT96" i="93"/>
  <c r="GS96" i="93"/>
  <c r="GC96" i="93"/>
  <c r="FM96" i="93"/>
  <c r="EW96" i="93"/>
  <c r="EG96" i="93"/>
  <c r="DQ96" i="93"/>
  <c r="GK97" i="93"/>
  <c r="FU97" i="93"/>
  <c r="FE97" i="93"/>
  <c r="EO97" i="93"/>
  <c r="DY97" i="93"/>
  <c r="DI97" i="93"/>
  <c r="GT97" i="93"/>
  <c r="FN97" i="93"/>
  <c r="EH97" i="93"/>
  <c r="EX97" i="93"/>
  <c r="GG98" i="93"/>
  <c r="FQ98" i="93"/>
  <c r="FA98" i="93"/>
  <c r="EK98" i="93"/>
  <c r="DU98" i="93"/>
  <c r="DE98" i="93"/>
  <c r="GK98" i="93"/>
  <c r="FU98" i="93"/>
  <c r="FE98" i="93"/>
  <c r="EO98" i="93"/>
  <c r="DY98" i="93"/>
  <c r="DI98" i="93"/>
  <c r="GO98" i="93"/>
  <c r="FY98" i="93"/>
  <c r="FI98" i="93"/>
  <c r="ES98" i="93"/>
  <c r="EC98" i="93"/>
  <c r="DM98" i="93"/>
  <c r="GM98" i="93"/>
  <c r="FG98" i="93"/>
  <c r="EA98" i="93"/>
  <c r="DK98" i="93"/>
  <c r="FW98" i="93"/>
  <c r="BJ95" i="93"/>
  <c r="CD95" i="93"/>
  <c r="CX95" i="93"/>
  <c r="DG95" i="93"/>
  <c r="DL95" i="93"/>
  <c r="DR95" i="93"/>
  <c r="DW95" i="93"/>
  <c r="EB95" i="93"/>
  <c r="EH95" i="93"/>
  <c r="EM95" i="93"/>
  <c r="ER95" i="93"/>
  <c r="EX95" i="93"/>
  <c r="FC95" i="93"/>
  <c r="FH95" i="93"/>
  <c r="FN95" i="93"/>
  <c r="FS95" i="93"/>
  <c r="FX95" i="93"/>
  <c r="GD95" i="93"/>
  <c r="CS96" i="93"/>
  <c r="CC96" i="93"/>
  <c r="GO96" i="93"/>
  <c r="FY96" i="93"/>
  <c r="FI96" i="93"/>
  <c r="ES96" i="93"/>
  <c r="EC96" i="93"/>
  <c r="DM96" i="93"/>
  <c r="AS96" i="93"/>
  <c r="AZ96" i="93"/>
  <c r="BL96" i="93"/>
  <c r="CG96" i="93"/>
  <c r="GL97" i="93"/>
  <c r="FF97" i="93"/>
  <c r="DZ97" i="93"/>
  <c r="DR97" i="93"/>
  <c r="GN98" i="93"/>
  <c r="FX98" i="93"/>
  <c r="FH98" i="93"/>
  <c r="ER98" i="93"/>
  <c r="EB98" i="93"/>
  <c r="DL98" i="93"/>
  <c r="GU98" i="93"/>
  <c r="FO98" i="93"/>
  <c r="EI98" i="93"/>
  <c r="DS98" i="93"/>
  <c r="GE98" i="93"/>
  <c r="BB95" i="93"/>
  <c r="BK95" i="93"/>
  <c r="BZ95" i="93"/>
  <c r="CE95" i="93"/>
  <c r="CT95" i="93"/>
  <c r="CY95" i="93"/>
  <c r="DH95" i="93"/>
  <c r="DS95" i="93"/>
  <c r="DX95" i="93"/>
  <c r="EI95" i="93"/>
  <c r="EN95" i="93"/>
  <c r="EY95" i="93"/>
  <c r="FD95" i="93"/>
  <c r="FO95" i="93"/>
  <c r="FT95" i="93"/>
  <c r="GE95" i="93"/>
  <c r="CD96" i="93"/>
  <c r="BN96" i="93"/>
  <c r="AX96" i="93"/>
  <c r="CX96" i="93"/>
  <c r="CH96" i="93"/>
  <c r="BB96" i="93"/>
  <c r="AT96" i="93"/>
  <c r="BA96" i="93"/>
  <c r="BM96" i="93"/>
  <c r="BZ96" i="93"/>
  <c r="CO96" i="93"/>
  <c r="GM96" i="93"/>
  <c r="FW96" i="93"/>
  <c r="FG96" i="93"/>
  <c r="EQ96" i="93"/>
  <c r="EA96" i="93"/>
  <c r="DK96" i="93"/>
  <c r="DJ96" i="93"/>
  <c r="EP96" i="93"/>
  <c r="CO97" i="93"/>
  <c r="BY97" i="93"/>
  <c r="CC97" i="93"/>
  <c r="BM97" i="93"/>
  <c r="AW97" i="93"/>
  <c r="CW97" i="93"/>
  <c r="BQ97" i="93"/>
  <c r="BA97" i="93"/>
  <c r="AS97" i="93"/>
  <c r="FV97" i="93"/>
  <c r="FS98" i="93"/>
  <c r="EM98" i="93"/>
  <c r="DG98" i="93"/>
  <c r="DW98" i="93"/>
  <c r="EQ98" i="93"/>
  <c r="GI98" i="93"/>
  <c r="DT95" i="93"/>
  <c r="EJ95" i="93"/>
  <c r="EZ95" i="93"/>
  <c r="FP95" i="93"/>
  <c r="GF95" i="93"/>
  <c r="AV96" i="93"/>
  <c r="BD96" i="93"/>
  <c r="BQ96" i="93"/>
  <c r="CP96" i="93"/>
  <c r="EP97" i="93"/>
  <c r="GD97" i="93"/>
  <c r="GJ98" i="93"/>
  <c r="FD98" i="93"/>
  <c r="DX98" i="93"/>
  <c r="GB98" i="93"/>
  <c r="EV98" i="93"/>
  <c r="DP98" i="93"/>
  <c r="DH98" i="93"/>
  <c r="EY98" i="93"/>
  <c r="FT98" i="93"/>
  <c r="CQ97" i="93"/>
  <c r="CA97" i="93"/>
  <c r="CU97" i="93"/>
  <c r="CE97" i="93"/>
  <c r="BO97" i="93"/>
  <c r="CY97" i="93"/>
  <c r="CI97" i="93"/>
  <c r="BS97" i="93"/>
  <c r="BK97" i="93"/>
  <c r="GH98" i="93"/>
  <c r="FR98" i="93"/>
  <c r="FB98" i="93"/>
  <c r="EL98" i="93"/>
  <c r="DV98" i="93"/>
  <c r="DF98" i="93"/>
  <c r="GL98" i="93"/>
  <c r="FV98" i="93"/>
  <c r="FF98" i="93"/>
  <c r="EP98" i="93"/>
  <c r="DZ98" i="93"/>
  <c r="DJ98" i="93"/>
  <c r="GP98" i="93"/>
  <c r="FZ98" i="93"/>
  <c r="FJ98" i="93"/>
  <c r="ET98" i="93"/>
  <c r="ED98" i="93"/>
  <c r="DN98" i="93"/>
  <c r="DO98" i="93"/>
  <c r="EU98" i="93"/>
  <c r="AS95" i="93"/>
  <c r="AW95" i="93"/>
  <c r="BA95" i="93"/>
  <c r="BI95" i="93"/>
  <c r="BM95" i="93"/>
  <c r="BQ95" i="93"/>
  <c r="BY95" i="93"/>
  <c r="CC95" i="93"/>
  <c r="CG95" i="93"/>
  <c r="DQ95" i="93"/>
  <c r="EG95" i="93"/>
  <c r="EW95" i="93"/>
  <c r="FM95" i="93"/>
  <c r="GC95" i="93"/>
  <c r="AU96" i="93"/>
  <c r="AY96" i="93"/>
  <c r="BC96" i="93"/>
  <c r="DG96" i="93"/>
  <c r="DR96" i="93"/>
  <c r="DW96" i="93"/>
  <c r="EH96" i="93"/>
  <c r="EM96" i="93"/>
  <c r="EX96" i="93"/>
  <c r="FC96" i="93"/>
  <c r="FN96" i="93"/>
  <c r="FS96" i="93"/>
  <c r="GD96" i="93"/>
  <c r="CR97" i="93"/>
  <c r="CB97" i="93"/>
  <c r="BL97" i="93"/>
  <c r="CV97" i="93"/>
  <c r="CF97" i="93"/>
  <c r="BP97" i="93"/>
  <c r="CZ97" i="93"/>
  <c r="CJ97" i="93"/>
  <c r="BT97" i="93"/>
  <c r="BC97" i="93"/>
  <c r="GS97" i="93"/>
  <c r="GC97" i="93"/>
  <c r="FM97" i="93"/>
  <c r="EW97" i="93"/>
  <c r="EG97" i="93"/>
  <c r="DQ97" i="93"/>
  <c r="DN97" i="93"/>
  <c r="ET97" i="93"/>
  <c r="AY98" i="93"/>
  <c r="DT96" i="93"/>
  <c r="EJ96" i="93"/>
  <c r="EZ96" i="93"/>
  <c r="FP96" i="93"/>
  <c r="GF96" i="93"/>
  <c r="AT97" i="93"/>
  <c r="AZ98" i="93"/>
  <c r="BL98" i="93"/>
  <c r="BT98" i="93"/>
  <c r="DT98" i="93"/>
  <c r="EJ98" i="93"/>
  <c r="EZ98" i="93"/>
  <c r="FP98" i="93"/>
  <c r="GF98" i="93"/>
  <c r="DS97" i="93"/>
  <c r="EI97" i="93"/>
  <c r="EY97" i="93"/>
  <c r="FO97" i="93"/>
  <c r="GE97" i="93"/>
  <c r="AS98" i="93"/>
  <c r="AW98" i="93"/>
  <c r="BA98" i="93"/>
  <c r="BI98" i="93"/>
  <c r="BM98" i="93"/>
  <c r="BQ98" i="93"/>
  <c r="BY98" i="93"/>
  <c r="CC98" i="93"/>
  <c r="CG98" i="93"/>
  <c r="DQ98" i="93"/>
  <c r="EG98" i="93"/>
  <c r="EW98" i="93"/>
  <c r="FM98" i="93"/>
  <c r="GC98" i="93"/>
  <c r="DT97" i="93"/>
  <c r="EJ97" i="93"/>
  <c r="EZ97" i="93"/>
  <c r="FP97" i="93"/>
  <c r="GF97" i="93"/>
  <c r="AT98" i="93"/>
  <c r="AX98" i="93"/>
  <c r="BB98" i="93"/>
  <c r="BJ98" i="93"/>
  <c r="BN98" i="93"/>
  <c r="BR98" i="93"/>
  <c r="BZ98" i="93"/>
  <c r="CD98" i="93"/>
  <c r="CH98" i="93"/>
  <c r="DR98" i="93"/>
  <c r="EH98" i="93"/>
  <c r="EX98" i="93"/>
  <c r="FN98" i="93"/>
  <c r="GD98" i="93"/>
  <c r="GP80" i="93"/>
  <c r="FZ80" i="93"/>
  <c r="FJ80" i="93"/>
  <c r="ET80" i="93"/>
  <c r="ED80" i="93"/>
  <c r="DN80" i="93"/>
  <c r="GI80" i="93"/>
  <c r="FS80" i="93"/>
  <c r="FC80" i="93"/>
  <c r="EM80" i="93"/>
  <c r="DW80" i="93"/>
  <c r="DG80" i="93"/>
  <c r="GM80" i="93"/>
  <c r="FW80" i="93"/>
  <c r="FG80" i="93"/>
  <c r="EQ80" i="93"/>
  <c r="EA80" i="93"/>
  <c r="DK80" i="93"/>
  <c r="GQ80" i="93"/>
  <c r="GA80" i="93"/>
  <c r="FK80" i="93"/>
  <c r="EU80" i="93"/>
  <c r="EE80" i="93"/>
  <c r="DO80" i="93"/>
  <c r="FS81" i="93"/>
  <c r="FC81" i="93"/>
  <c r="EM81" i="93"/>
  <c r="GI81" i="93"/>
  <c r="DW81" i="93"/>
  <c r="DG81" i="93"/>
  <c r="GL80" i="93"/>
  <c r="FV80" i="93"/>
  <c r="FF80" i="93"/>
  <c r="EP80" i="93"/>
  <c r="DZ80" i="93"/>
  <c r="DJ80" i="93"/>
  <c r="FD80" i="93"/>
  <c r="EN80" i="93"/>
  <c r="DX80" i="93"/>
  <c r="FT80" i="93"/>
  <c r="DH80" i="93"/>
  <c r="GJ80" i="93"/>
  <c r="GN80" i="93"/>
  <c r="FX80" i="93"/>
  <c r="FH80" i="93"/>
  <c r="ER80" i="93"/>
  <c r="EB80" i="93"/>
  <c r="DL80" i="93"/>
  <c r="GR80" i="93"/>
  <c r="GB80" i="93"/>
  <c r="FL80" i="93"/>
  <c r="EV80" i="93"/>
  <c r="EF80" i="93"/>
  <c r="DP80" i="93"/>
  <c r="FT81" i="93"/>
  <c r="GJ81" i="93"/>
  <c r="FD81" i="93"/>
  <c r="EN81" i="93"/>
  <c r="DX81" i="93"/>
  <c r="DH81" i="93"/>
  <c r="GR81" i="93"/>
  <c r="GB81" i="93"/>
  <c r="FL81" i="93"/>
  <c r="EV81" i="93"/>
  <c r="EF81" i="93"/>
  <c r="DP81" i="93"/>
  <c r="FA80" i="93"/>
  <c r="EK80" i="93"/>
  <c r="DU80" i="93"/>
  <c r="DE80" i="93"/>
  <c r="GG80" i="93"/>
  <c r="FQ80" i="93"/>
  <c r="FE80" i="93"/>
  <c r="EO80" i="93"/>
  <c r="DY80" i="93"/>
  <c r="DI80" i="93"/>
  <c r="GK80" i="93"/>
  <c r="FU80" i="93"/>
  <c r="FI80" i="93"/>
  <c r="ES80" i="93"/>
  <c r="EC80" i="93"/>
  <c r="DM80" i="93"/>
  <c r="GO80" i="93"/>
  <c r="FY80" i="93"/>
  <c r="AT80" i="93"/>
  <c r="BN80" i="93"/>
  <c r="BR80" i="93"/>
  <c r="BZ80" i="93"/>
  <c r="CD80" i="93"/>
  <c r="CH80" i="93"/>
  <c r="CP80" i="93"/>
  <c r="DR80" i="93"/>
  <c r="EH80" i="93"/>
  <c r="EX80" i="93"/>
  <c r="FN80" i="93"/>
  <c r="GT80" i="93"/>
  <c r="GK81" i="93"/>
  <c r="FU81" i="93"/>
  <c r="FE81" i="93"/>
  <c r="EO81" i="93"/>
  <c r="DY81" i="93"/>
  <c r="DI81" i="93"/>
  <c r="ES81" i="93"/>
  <c r="EC81" i="93"/>
  <c r="DM81" i="93"/>
  <c r="GT82" i="93"/>
  <c r="GD82" i="93"/>
  <c r="FN82" i="93"/>
  <c r="EX82" i="93"/>
  <c r="EH82" i="93"/>
  <c r="DR82" i="93"/>
  <c r="EQ82" i="93"/>
  <c r="DX83" i="93"/>
  <c r="FD83" i="93"/>
  <c r="GJ83" i="93"/>
  <c r="FY84" i="93"/>
  <c r="FI84" i="93"/>
  <c r="ES84" i="93"/>
  <c r="EC84" i="93"/>
  <c r="DM84" i="93"/>
  <c r="GM85" i="93"/>
  <c r="FW85" i="93"/>
  <c r="FG85" i="93"/>
  <c r="EQ85" i="93"/>
  <c r="EA85" i="93"/>
  <c r="DK85" i="93"/>
  <c r="GI86" i="93"/>
  <c r="FC86" i="93"/>
  <c r="DW86" i="93"/>
  <c r="FS86" i="93"/>
  <c r="GI84" i="93"/>
  <c r="FS84" i="93"/>
  <c r="FC84" i="93"/>
  <c r="EM84" i="93"/>
  <c r="DW84" i="93"/>
  <c r="DG84" i="93"/>
  <c r="EG84" i="93"/>
  <c r="GS84" i="93"/>
  <c r="CR85" i="93"/>
  <c r="CB85" i="93"/>
  <c r="BL85" i="93"/>
  <c r="AV85" i="93"/>
  <c r="CV85" i="93"/>
  <c r="CF85" i="93"/>
  <c r="BP85" i="93"/>
  <c r="AZ85" i="93"/>
  <c r="CZ85" i="93"/>
  <c r="CJ85" i="93"/>
  <c r="BT85" i="93"/>
  <c r="AX80" i="93"/>
  <c r="BB80" i="93"/>
  <c r="GG81" i="93"/>
  <c r="FQ81" i="93"/>
  <c r="FA81" i="93"/>
  <c r="EK81" i="93"/>
  <c r="DU81" i="93"/>
  <c r="DE81" i="93"/>
  <c r="GM81" i="93"/>
  <c r="FW81" i="93"/>
  <c r="FG81" i="93"/>
  <c r="GQ83" i="93"/>
  <c r="GA83" i="93"/>
  <c r="FK83" i="93"/>
  <c r="EU83" i="93"/>
  <c r="EE83" i="93"/>
  <c r="DO83" i="93"/>
  <c r="AU80" i="93"/>
  <c r="AY80" i="93"/>
  <c r="BC80" i="93"/>
  <c r="BK80" i="93"/>
  <c r="BO80" i="93"/>
  <c r="BS80" i="93"/>
  <c r="CA80" i="93"/>
  <c r="CE80" i="93"/>
  <c r="CI80" i="93"/>
  <c r="GU80" i="93"/>
  <c r="GE80" i="93"/>
  <c r="FO80" i="93"/>
  <c r="DS80" i="93"/>
  <c r="EI80" i="93"/>
  <c r="EY80" i="93"/>
  <c r="CP81" i="93"/>
  <c r="BZ81" i="93"/>
  <c r="CT81" i="93"/>
  <c r="CD81" i="93"/>
  <c r="BN81" i="93"/>
  <c r="CX81" i="93"/>
  <c r="CH81" i="93"/>
  <c r="BR81" i="93"/>
  <c r="BJ81" i="93"/>
  <c r="FY81" i="93"/>
  <c r="GO82" i="93"/>
  <c r="FY82" i="93"/>
  <c r="FI82" i="93"/>
  <c r="ES82" i="93"/>
  <c r="EC82" i="93"/>
  <c r="DM82" i="93"/>
  <c r="EA82" i="93"/>
  <c r="GM82" i="93"/>
  <c r="GH83" i="93"/>
  <c r="FR83" i="93"/>
  <c r="FB83" i="93"/>
  <c r="EL83" i="93"/>
  <c r="DV83" i="93"/>
  <c r="DF83" i="93"/>
  <c r="GL83" i="93"/>
  <c r="FV83" i="93"/>
  <c r="FF83" i="93"/>
  <c r="EP83" i="93"/>
  <c r="DZ83" i="93"/>
  <c r="DJ83" i="93"/>
  <c r="GP83" i="93"/>
  <c r="FZ83" i="93"/>
  <c r="FJ83" i="93"/>
  <c r="ET83" i="93"/>
  <c r="ED83" i="93"/>
  <c r="DN83" i="93"/>
  <c r="GK83" i="93"/>
  <c r="FU83" i="93"/>
  <c r="FE83" i="93"/>
  <c r="EO83" i="93"/>
  <c r="DY83" i="93"/>
  <c r="DI83" i="93"/>
  <c r="CO84" i="93"/>
  <c r="BY84" i="93"/>
  <c r="AW84" i="93"/>
  <c r="CS84" i="93"/>
  <c r="BQ84" i="93"/>
  <c r="BA84" i="93"/>
  <c r="AS84" i="93"/>
  <c r="CC84" i="93"/>
  <c r="GH84" i="93"/>
  <c r="FR84" i="93"/>
  <c r="EL84" i="93"/>
  <c r="GO84" i="93"/>
  <c r="GS85" i="93"/>
  <c r="GC85" i="93"/>
  <c r="FM85" i="93"/>
  <c r="EW85" i="93"/>
  <c r="EG85" i="93"/>
  <c r="DQ85" i="93"/>
  <c r="GJ86" i="93"/>
  <c r="FT86" i="93"/>
  <c r="FD86" i="93"/>
  <c r="EN86" i="93"/>
  <c r="DX86" i="93"/>
  <c r="DH86" i="93"/>
  <c r="EM86" i="93"/>
  <c r="AV80" i="93"/>
  <c r="AZ80" i="93"/>
  <c r="BD80" i="93"/>
  <c r="BL80" i="93"/>
  <c r="BP80" i="93"/>
  <c r="BT80" i="93"/>
  <c r="CB80" i="93"/>
  <c r="CF80" i="93"/>
  <c r="CJ80" i="93"/>
  <c r="DT80" i="93"/>
  <c r="EJ80" i="93"/>
  <c r="BB81" i="93"/>
  <c r="BK81" i="93"/>
  <c r="BS81" i="93"/>
  <c r="CY81" i="93"/>
  <c r="DK81" i="93"/>
  <c r="DS81" i="93"/>
  <c r="EA81" i="93"/>
  <c r="EI81" i="93"/>
  <c r="EQ81" i="93"/>
  <c r="EY81" i="93"/>
  <c r="FH81" i="93"/>
  <c r="GN81" i="93"/>
  <c r="CO82" i="93"/>
  <c r="BY82" i="93"/>
  <c r="AW82" i="93"/>
  <c r="CS82" i="93"/>
  <c r="BQ82" i="93"/>
  <c r="BA82" i="93"/>
  <c r="AS82" i="93"/>
  <c r="CC82" i="93"/>
  <c r="DK82" i="93"/>
  <c r="EL82" i="93"/>
  <c r="FW82" i="93"/>
  <c r="CQ83" i="93"/>
  <c r="CA83" i="93"/>
  <c r="AY83" i="93"/>
  <c r="CU83" i="93"/>
  <c r="BS83" i="93"/>
  <c r="BC83" i="93"/>
  <c r="BK83" i="93"/>
  <c r="CI83" i="93"/>
  <c r="DH83" i="93"/>
  <c r="EN83" i="93"/>
  <c r="BZ84" i="93"/>
  <c r="BJ84" i="93"/>
  <c r="CT84" i="93"/>
  <c r="CD84" i="93"/>
  <c r="BB84" i="93"/>
  <c r="CX84" i="93"/>
  <c r="AT84" i="93"/>
  <c r="BI84" i="93"/>
  <c r="BR84" i="93"/>
  <c r="AS80" i="93"/>
  <c r="AW80" i="93"/>
  <c r="BA80" i="93"/>
  <c r="BI80" i="93"/>
  <c r="BM80" i="93"/>
  <c r="BQ80" i="93"/>
  <c r="BY80" i="93"/>
  <c r="CC80" i="93"/>
  <c r="CG80" i="93"/>
  <c r="DQ80" i="93"/>
  <c r="EG80" i="93"/>
  <c r="EW80" i="93"/>
  <c r="FM80" i="93"/>
  <c r="GC80" i="93"/>
  <c r="AX81" i="93"/>
  <c r="BL81" i="93"/>
  <c r="BT81" i="93"/>
  <c r="GV81" i="93"/>
  <c r="GF81" i="93"/>
  <c r="FP81" i="93"/>
  <c r="DL81" i="93"/>
  <c r="DT81" i="93"/>
  <c r="EB81" i="93"/>
  <c r="EJ81" i="93"/>
  <c r="EZ81" i="93"/>
  <c r="FI81" i="93"/>
  <c r="GO81" i="93"/>
  <c r="BZ82" i="93"/>
  <c r="BJ82" i="93"/>
  <c r="CT82" i="93"/>
  <c r="CD82" i="93"/>
  <c r="BB82" i="93"/>
  <c r="CX82" i="93"/>
  <c r="AT82" i="93"/>
  <c r="BI82" i="93"/>
  <c r="BR82" i="93"/>
  <c r="GI82" i="93"/>
  <c r="FS82" i="93"/>
  <c r="FC82" i="93"/>
  <c r="EM82" i="93"/>
  <c r="DW82" i="93"/>
  <c r="DG82" i="93"/>
  <c r="DV82" i="93"/>
  <c r="EG82" i="93"/>
  <c r="GR83" i="93"/>
  <c r="GB83" i="93"/>
  <c r="FL83" i="93"/>
  <c r="EV83" i="93"/>
  <c r="EF83" i="93"/>
  <c r="DP83" i="93"/>
  <c r="BO83" i="93"/>
  <c r="AX84" i="93"/>
  <c r="CG84" i="93"/>
  <c r="GM84" i="93"/>
  <c r="FW84" i="93"/>
  <c r="GT84" i="93"/>
  <c r="FN84" i="93"/>
  <c r="EX84" i="93"/>
  <c r="EH84" i="93"/>
  <c r="DR84" i="93"/>
  <c r="DF84" i="93"/>
  <c r="DQ84" i="93"/>
  <c r="EQ84" i="93"/>
  <c r="GD84" i="93"/>
  <c r="GK85" i="93"/>
  <c r="FE85" i="93"/>
  <c r="DY85" i="93"/>
  <c r="FU85" i="93"/>
  <c r="DI85" i="93"/>
  <c r="GO85" i="93"/>
  <c r="FY85" i="93"/>
  <c r="FI85" i="93"/>
  <c r="ES85" i="93"/>
  <c r="EC85" i="93"/>
  <c r="DM85" i="93"/>
  <c r="GM86" i="93"/>
  <c r="FW86" i="93"/>
  <c r="FG86" i="93"/>
  <c r="EQ86" i="93"/>
  <c r="DG86" i="93"/>
  <c r="AS81" i="93"/>
  <c r="AW81" i="93"/>
  <c r="BA81" i="93"/>
  <c r="BI81" i="93"/>
  <c r="BM81" i="93"/>
  <c r="BQ81" i="93"/>
  <c r="BY81" i="93"/>
  <c r="CC81" i="93"/>
  <c r="CG81" i="93"/>
  <c r="DQ81" i="93"/>
  <c r="EG81" i="93"/>
  <c r="AW83" i="93"/>
  <c r="BQ83" i="93"/>
  <c r="CO83" i="93"/>
  <c r="DT83" i="93"/>
  <c r="EJ83" i="93"/>
  <c r="EZ83" i="93"/>
  <c r="FP83" i="93"/>
  <c r="GF83" i="93"/>
  <c r="GU84" i="93"/>
  <c r="GE84" i="93"/>
  <c r="FO84" i="93"/>
  <c r="FZ85" i="93"/>
  <c r="ET85" i="93"/>
  <c r="DN85" i="93"/>
  <c r="GH85" i="93"/>
  <c r="FR85" i="93"/>
  <c r="FB85" i="93"/>
  <c r="EL85" i="93"/>
  <c r="DV85" i="93"/>
  <c r="DF85" i="93"/>
  <c r="FJ85" i="93"/>
  <c r="FX86" i="93"/>
  <c r="ER86" i="93"/>
  <c r="DL86" i="93"/>
  <c r="EB86" i="93"/>
  <c r="GT81" i="93"/>
  <c r="GD81" i="93"/>
  <c r="FN81" i="93"/>
  <c r="DR81" i="93"/>
  <c r="EH81" i="93"/>
  <c r="EX81" i="93"/>
  <c r="GJ82" i="93"/>
  <c r="FT82" i="93"/>
  <c r="FD82" i="93"/>
  <c r="EN82" i="93"/>
  <c r="DX82" i="93"/>
  <c r="DH82" i="93"/>
  <c r="GN82" i="93"/>
  <c r="FX82" i="93"/>
  <c r="FH82" i="93"/>
  <c r="ER82" i="93"/>
  <c r="EB82" i="93"/>
  <c r="DL82" i="93"/>
  <c r="GR82" i="93"/>
  <c r="GB82" i="93"/>
  <c r="FL82" i="93"/>
  <c r="EV82" i="93"/>
  <c r="EF82" i="93"/>
  <c r="DP82" i="93"/>
  <c r="GJ84" i="93"/>
  <c r="FT84" i="93"/>
  <c r="FD84" i="93"/>
  <c r="EN84" i="93"/>
  <c r="DX84" i="93"/>
  <c r="DH84" i="93"/>
  <c r="GN84" i="93"/>
  <c r="FX84" i="93"/>
  <c r="FH84" i="93"/>
  <c r="ER84" i="93"/>
  <c r="EB84" i="93"/>
  <c r="DL84" i="93"/>
  <c r="GR84" i="93"/>
  <c r="GB84" i="93"/>
  <c r="FL84" i="93"/>
  <c r="EV84" i="93"/>
  <c r="EF84" i="93"/>
  <c r="DP84" i="93"/>
  <c r="GQ84" i="93"/>
  <c r="GA84" i="93"/>
  <c r="DJ85" i="93"/>
  <c r="DZ85" i="93"/>
  <c r="FV85" i="93"/>
  <c r="CO86" i="93"/>
  <c r="BY86" i="93"/>
  <c r="BI86" i="93"/>
  <c r="AW86" i="93"/>
  <c r="CS86" i="93"/>
  <c r="BQ86" i="93"/>
  <c r="BA86" i="93"/>
  <c r="CW86" i="93"/>
  <c r="AS86" i="93"/>
  <c r="GS86" i="93"/>
  <c r="FM86" i="93"/>
  <c r="EG86" i="93"/>
  <c r="DQ86" i="93"/>
  <c r="AV82" i="93"/>
  <c r="AZ82" i="93"/>
  <c r="BD82" i="93"/>
  <c r="BL82" i="93"/>
  <c r="BP82" i="93"/>
  <c r="BT82" i="93"/>
  <c r="CB82" i="93"/>
  <c r="CF82" i="93"/>
  <c r="CJ82" i="93"/>
  <c r="DT82" i="93"/>
  <c r="EJ82" i="93"/>
  <c r="EZ82" i="93"/>
  <c r="FP82" i="93"/>
  <c r="GF82" i="93"/>
  <c r="AT83" i="93"/>
  <c r="AX83" i="93"/>
  <c r="BB83" i="93"/>
  <c r="BJ83" i="93"/>
  <c r="BN83" i="93"/>
  <c r="BR83" i="93"/>
  <c r="BZ83" i="93"/>
  <c r="CD83" i="93"/>
  <c r="CH83" i="93"/>
  <c r="DR83" i="93"/>
  <c r="EH83" i="93"/>
  <c r="EX83" i="93"/>
  <c r="FN83" i="93"/>
  <c r="GD83" i="93"/>
  <c r="AV84" i="93"/>
  <c r="AZ84" i="93"/>
  <c r="BD84" i="93"/>
  <c r="BL84" i="93"/>
  <c r="BP84" i="93"/>
  <c r="BT84" i="93"/>
  <c r="CB84" i="93"/>
  <c r="CF84" i="93"/>
  <c r="CJ84" i="93"/>
  <c r="GV84" i="93"/>
  <c r="GF84" i="93"/>
  <c r="FP84" i="93"/>
  <c r="DT84" i="93"/>
  <c r="EJ84" i="93"/>
  <c r="EZ84" i="93"/>
  <c r="GI85" i="93"/>
  <c r="FS85" i="93"/>
  <c r="FC85" i="93"/>
  <c r="EM85" i="93"/>
  <c r="DW85" i="93"/>
  <c r="DG85" i="93"/>
  <c r="CI85" i="93"/>
  <c r="BS85" i="93"/>
  <c r="AY85" i="93"/>
  <c r="BK85" i="93"/>
  <c r="CY85" i="93"/>
  <c r="GH86" i="93"/>
  <c r="FR86" i="93"/>
  <c r="FB86" i="93"/>
  <c r="EL86" i="93"/>
  <c r="DV86" i="93"/>
  <c r="DF86" i="93"/>
  <c r="GL86" i="93"/>
  <c r="FV86" i="93"/>
  <c r="FF86" i="93"/>
  <c r="EP86" i="93"/>
  <c r="DZ86" i="93"/>
  <c r="DJ86" i="93"/>
  <c r="GP86" i="93"/>
  <c r="FZ86" i="93"/>
  <c r="FJ86" i="93"/>
  <c r="ET86" i="93"/>
  <c r="ED86" i="93"/>
  <c r="DN86" i="93"/>
  <c r="AS85" i="93"/>
  <c r="AW85" i="93"/>
  <c r="BA85" i="93"/>
  <c r="BI85" i="93"/>
  <c r="BN85" i="93"/>
  <c r="CC85" i="93"/>
  <c r="CH85" i="93"/>
  <c r="AV86" i="93"/>
  <c r="BK86" i="93"/>
  <c r="BP86" i="93"/>
  <c r="CE86" i="93"/>
  <c r="CJ86" i="93"/>
  <c r="CY86" i="93"/>
  <c r="DS86" i="93"/>
  <c r="EI86" i="93"/>
  <c r="EY86" i="93"/>
  <c r="FO86" i="93"/>
  <c r="GE86" i="93"/>
  <c r="AT85" i="93"/>
  <c r="AX85" i="93"/>
  <c r="BB85" i="93"/>
  <c r="DR85" i="93"/>
  <c r="EH85" i="93"/>
  <c r="EX85" i="93"/>
  <c r="FN85" i="93"/>
  <c r="GD85" i="93"/>
  <c r="DT86" i="93"/>
  <c r="EJ86" i="93"/>
  <c r="EZ86" i="93"/>
  <c r="FP86" i="93"/>
  <c r="GF86" i="93"/>
  <c r="DT85" i="93"/>
  <c r="EJ85" i="93"/>
  <c r="EZ85" i="93"/>
  <c r="FP85" i="93"/>
  <c r="GF85" i="93"/>
  <c r="AT86" i="93"/>
  <c r="AX86" i="93"/>
  <c r="BB86" i="93"/>
  <c r="BJ86" i="93"/>
  <c r="BN86" i="93"/>
  <c r="BR86" i="93"/>
  <c r="BZ86" i="93"/>
  <c r="CD86" i="93"/>
  <c r="CH86" i="93"/>
  <c r="DR86" i="93"/>
  <c r="EH86" i="93"/>
  <c r="EX86" i="93"/>
  <c r="FN86" i="93"/>
  <c r="GD86" i="93"/>
  <c r="FY72" i="93"/>
  <c r="ES72" i="93"/>
  <c r="EC72" i="93"/>
  <c r="DM72" i="93"/>
  <c r="GO72" i="93"/>
  <c r="FI72" i="93"/>
  <c r="GA71" i="93"/>
  <c r="FK71" i="93"/>
  <c r="EU71" i="93"/>
  <c r="DO71" i="93"/>
  <c r="GQ71" i="93"/>
  <c r="EE71" i="93"/>
  <c r="EM72" i="93"/>
  <c r="DW72" i="93"/>
  <c r="GI72" i="93"/>
  <c r="FS72" i="93"/>
  <c r="FC72" i="93"/>
  <c r="DG72" i="93"/>
  <c r="FE73" i="93"/>
  <c r="GK73" i="93"/>
  <c r="FU73" i="93"/>
  <c r="EO73" i="93"/>
  <c r="DY73" i="93"/>
  <c r="DI73" i="93"/>
  <c r="GK71" i="93"/>
  <c r="DY71" i="93"/>
  <c r="DI71" i="93"/>
  <c r="FU71" i="93"/>
  <c r="FE71" i="93"/>
  <c r="EO71" i="93"/>
  <c r="GQ73" i="93"/>
  <c r="GA73" i="93"/>
  <c r="FK73" i="93"/>
  <c r="EU73" i="93"/>
  <c r="EE73" i="93"/>
  <c r="DO73" i="93"/>
  <c r="DT71" i="93"/>
  <c r="AU72" i="93"/>
  <c r="CF73" i="93"/>
  <c r="GG73" i="93"/>
  <c r="FQ73" i="93"/>
  <c r="FA73" i="93"/>
  <c r="GM73" i="93"/>
  <c r="FW73" i="93"/>
  <c r="CZ73" i="93"/>
  <c r="DT73" i="93"/>
  <c r="EJ73" i="93"/>
  <c r="GF73" i="93"/>
  <c r="GV73" i="93"/>
  <c r="GP74" i="93"/>
  <c r="FZ74" i="93"/>
  <c r="FJ74" i="93"/>
  <c r="ET74" i="93"/>
  <c r="ED74" i="93"/>
  <c r="DN74" i="93"/>
  <c r="AS71" i="93"/>
  <c r="BD71" i="93"/>
  <c r="BM71" i="93"/>
  <c r="CB71" i="93"/>
  <c r="CG71" i="93"/>
  <c r="CQ71" i="93"/>
  <c r="CV71" i="93"/>
  <c r="DE71" i="93"/>
  <c r="DK71" i="93"/>
  <c r="DU71" i="93"/>
  <c r="EA71" i="93"/>
  <c r="EK71" i="93"/>
  <c r="EQ71" i="93"/>
  <c r="FA71" i="93"/>
  <c r="FG71" i="93"/>
  <c r="FQ71" i="93"/>
  <c r="FW71" i="93"/>
  <c r="GJ72" i="93"/>
  <c r="FT72" i="93"/>
  <c r="FD72" i="93"/>
  <c r="EN72" i="93"/>
  <c r="DX72" i="93"/>
  <c r="DH72" i="93"/>
  <c r="GN72" i="93"/>
  <c r="FX72" i="93"/>
  <c r="FH72" i="93"/>
  <c r="ER72" i="93"/>
  <c r="EB72" i="93"/>
  <c r="DL72" i="93"/>
  <c r="GR72" i="93"/>
  <c r="GB72" i="93"/>
  <c r="FL72" i="93"/>
  <c r="EV72" i="93"/>
  <c r="EF72" i="93"/>
  <c r="DP72" i="93"/>
  <c r="AW72" i="93"/>
  <c r="BK72" i="93"/>
  <c r="BQ72" i="93"/>
  <c r="CE72" i="93"/>
  <c r="CO72" i="93"/>
  <c r="CY72" i="93"/>
  <c r="DI72" i="93"/>
  <c r="DN72" i="93"/>
  <c r="DS72" i="93"/>
  <c r="DY72" i="93"/>
  <c r="ED72" i="93"/>
  <c r="EI72" i="93"/>
  <c r="EO72" i="93"/>
  <c r="ET72" i="93"/>
  <c r="EY72" i="93"/>
  <c r="FE72" i="93"/>
  <c r="FJ72" i="93"/>
  <c r="FO72" i="93"/>
  <c r="FU72" i="93"/>
  <c r="FZ72" i="93"/>
  <c r="GE72" i="93"/>
  <c r="AS73" i="93"/>
  <c r="BD73" i="93"/>
  <c r="BM73" i="93"/>
  <c r="CB73" i="93"/>
  <c r="CG73" i="93"/>
  <c r="CQ73" i="93"/>
  <c r="CV73" i="93"/>
  <c r="GC73" i="93"/>
  <c r="EW73" i="93"/>
  <c r="FM73" i="93"/>
  <c r="DE73" i="93"/>
  <c r="DK73" i="93"/>
  <c r="DU73" i="93"/>
  <c r="EA73" i="93"/>
  <c r="EK73" i="93"/>
  <c r="EQ73" i="93"/>
  <c r="FG73" i="93"/>
  <c r="GJ75" i="93"/>
  <c r="FT75" i="93"/>
  <c r="FD75" i="93"/>
  <c r="EN75" i="93"/>
  <c r="DX75" i="93"/>
  <c r="DH75" i="93"/>
  <c r="GN75" i="93"/>
  <c r="FX75" i="93"/>
  <c r="FH75" i="93"/>
  <c r="ER75" i="93"/>
  <c r="EB75" i="93"/>
  <c r="DL75" i="93"/>
  <c r="GR75" i="93"/>
  <c r="GB75" i="93"/>
  <c r="FL75" i="93"/>
  <c r="EV75" i="93"/>
  <c r="EF75" i="93"/>
  <c r="DP75" i="93"/>
  <c r="GS76" i="93"/>
  <c r="FM76" i="93"/>
  <c r="EG76" i="93"/>
  <c r="EW76" i="93"/>
  <c r="GC76" i="93"/>
  <c r="DQ76" i="93"/>
  <c r="BL71" i="93"/>
  <c r="CZ71" i="93"/>
  <c r="FP71" i="93"/>
  <c r="GF71" i="93"/>
  <c r="CI72" i="93"/>
  <c r="GH71" i="93"/>
  <c r="FR71" i="93"/>
  <c r="FB71" i="93"/>
  <c r="EL71" i="93"/>
  <c r="DV71" i="93"/>
  <c r="DF71" i="93"/>
  <c r="GL71" i="93"/>
  <c r="FV71" i="93"/>
  <c r="FF71" i="93"/>
  <c r="EP71" i="93"/>
  <c r="DZ71" i="93"/>
  <c r="DJ71" i="93"/>
  <c r="GP71" i="93"/>
  <c r="FZ71" i="93"/>
  <c r="FJ71" i="93"/>
  <c r="ET71" i="93"/>
  <c r="ED71" i="93"/>
  <c r="DN71" i="93"/>
  <c r="AZ71" i="93"/>
  <c r="BT71" i="93"/>
  <c r="CR71" i="93"/>
  <c r="AS72" i="93"/>
  <c r="BC72" i="93"/>
  <c r="BM72" i="93"/>
  <c r="CA72" i="93"/>
  <c r="CG72" i="93"/>
  <c r="CU72" i="93"/>
  <c r="GH73" i="93"/>
  <c r="FR73" i="93"/>
  <c r="FB73" i="93"/>
  <c r="EL73" i="93"/>
  <c r="DV73" i="93"/>
  <c r="DF73" i="93"/>
  <c r="GL73" i="93"/>
  <c r="FF73" i="93"/>
  <c r="EP73" i="93"/>
  <c r="DZ73" i="93"/>
  <c r="DJ73" i="93"/>
  <c r="FV73" i="93"/>
  <c r="GP73" i="93"/>
  <c r="FJ73" i="93"/>
  <c r="ET73" i="93"/>
  <c r="ED73" i="93"/>
  <c r="DN73" i="93"/>
  <c r="AZ73" i="93"/>
  <c r="BT73" i="93"/>
  <c r="CC73" i="93"/>
  <c r="CR73" i="93"/>
  <c r="CW73" i="93"/>
  <c r="EG73" i="93"/>
  <c r="EZ73" i="93"/>
  <c r="FZ73" i="93"/>
  <c r="BZ74" i="93"/>
  <c r="AT74" i="93"/>
  <c r="CT74" i="93"/>
  <c r="BN74" i="93"/>
  <c r="CH74" i="93"/>
  <c r="BB74" i="93"/>
  <c r="AX74" i="93"/>
  <c r="BR74" i="93"/>
  <c r="CP74" i="93"/>
  <c r="CF71" i="93"/>
  <c r="EJ71" i="93"/>
  <c r="EZ71" i="93"/>
  <c r="BO72" i="93"/>
  <c r="BL73" i="93"/>
  <c r="DM71" i="93"/>
  <c r="DS71" i="93"/>
  <c r="EC71" i="93"/>
  <c r="EI71" i="93"/>
  <c r="ES71" i="93"/>
  <c r="EY71" i="93"/>
  <c r="FI71" i="93"/>
  <c r="FO71" i="93"/>
  <c r="FY71" i="93"/>
  <c r="GE71" i="93"/>
  <c r="DF72" i="93"/>
  <c r="DQ72" i="93"/>
  <c r="DV72" i="93"/>
  <c r="EG72" i="93"/>
  <c r="EL72" i="93"/>
  <c r="EW72" i="93"/>
  <c r="FB72" i="93"/>
  <c r="FM72" i="93"/>
  <c r="FR72" i="93"/>
  <c r="GC72" i="93"/>
  <c r="GU73" i="93"/>
  <c r="GE73" i="93"/>
  <c r="DS73" i="93"/>
  <c r="EI73" i="93"/>
  <c r="GS73" i="93"/>
  <c r="CQ74" i="93"/>
  <c r="BK74" i="93"/>
  <c r="CE74" i="93"/>
  <c r="AY74" i="93"/>
  <c r="CY74" i="93"/>
  <c r="BS74" i="93"/>
  <c r="BC74" i="93"/>
  <c r="CA74" i="93"/>
  <c r="CU74" i="93"/>
  <c r="GU74" i="93"/>
  <c r="GE74" i="93"/>
  <c r="FO74" i="93"/>
  <c r="EY74" i="93"/>
  <c r="EI74" i="93"/>
  <c r="DS74" i="93"/>
  <c r="GH75" i="93"/>
  <c r="FR75" i="93"/>
  <c r="FB75" i="93"/>
  <c r="EL75" i="93"/>
  <c r="DV75" i="93"/>
  <c r="DF75" i="93"/>
  <c r="AU77" i="93"/>
  <c r="BK77" i="93"/>
  <c r="CQ77" i="93"/>
  <c r="CA77" i="93"/>
  <c r="BO77" i="93"/>
  <c r="CE77" i="93"/>
  <c r="CU77" i="93"/>
  <c r="AY77" i="93"/>
  <c r="CI77" i="93"/>
  <c r="CY77" i="93"/>
  <c r="BC77" i="93"/>
  <c r="BS77" i="93"/>
  <c r="GI75" i="93"/>
  <c r="FS75" i="93"/>
  <c r="FC75" i="93"/>
  <c r="EM75" i="93"/>
  <c r="DW75" i="93"/>
  <c r="DG75" i="93"/>
  <c r="BY76" i="93"/>
  <c r="CO76" i="93"/>
  <c r="BI76" i="93"/>
  <c r="CS76" i="93"/>
  <c r="BM76" i="93"/>
  <c r="AW76" i="93"/>
  <c r="CW76" i="93"/>
  <c r="CG76" i="93"/>
  <c r="AS76" i="93"/>
  <c r="FT74" i="93"/>
  <c r="FD74" i="93"/>
  <c r="EN74" i="93"/>
  <c r="DX74" i="93"/>
  <c r="DH74" i="93"/>
  <c r="FX74" i="93"/>
  <c r="FH74" i="93"/>
  <c r="ER74" i="93"/>
  <c r="EB74" i="93"/>
  <c r="DL74" i="93"/>
  <c r="GR74" i="93"/>
  <c r="GB74" i="93"/>
  <c r="FL74" i="93"/>
  <c r="EV74" i="93"/>
  <c r="EF74" i="93"/>
  <c r="DP74" i="93"/>
  <c r="GP75" i="93"/>
  <c r="FZ75" i="93"/>
  <c r="FJ75" i="93"/>
  <c r="ET75" i="93"/>
  <c r="ED75" i="93"/>
  <c r="DN75" i="93"/>
  <c r="BQ76" i="93"/>
  <c r="AT71" i="93"/>
  <c r="AX71" i="93"/>
  <c r="BB71" i="93"/>
  <c r="BJ71" i="93"/>
  <c r="BN71" i="93"/>
  <c r="BR71" i="93"/>
  <c r="BZ71" i="93"/>
  <c r="CD71" i="93"/>
  <c r="CH71" i="93"/>
  <c r="DR71" i="93"/>
  <c r="EH71" i="93"/>
  <c r="EX71" i="93"/>
  <c r="FN71" i="93"/>
  <c r="GD71" i="93"/>
  <c r="AV72" i="93"/>
  <c r="AZ72" i="93"/>
  <c r="BD72" i="93"/>
  <c r="BL72" i="93"/>
  <c r="BP72" i="93"/>
  <c r="BT72" i="93"/>
  <c r="CB72" i="93"/>
  <c r="CF72" i="93"/>
  <c r="CJ72" i="93"/>
  <c r="DT72" i="93"/>
  <c r="EJ72" i="93"/>
  <c r="EZ72" i="93"/>
  <c r="FP72" i="93"/>
  <c r="GF72" i="93"/>
  <c r="AT73" i="93"/>
  <c r="AX73" i="93"/>
  <c r="BB73" i="93"/>
  <c r="BJ73" i="93"/>
  <c r="BN73" i="93"/>
  <c r="BR73" i="93"/>
  <c r="BZ73" i="93"/>
  <c r="CD73" i="93"/>
  <c r="CH73" i="93"/>
  <c r="DR73" i="93"/>
  <c r="EH73" i="93"/>
  <c r="EX73" i="93"/>
  <c r="FN73" i="93"/>
  <c r="GG74" i="93"/>
  <c r="FQ74" i="93"/>
  <c r="FA74" i="93"/>
  <c r="EK74" i="93"/>
  <c r="DU74" i="93"/>
  <c r="DE74" i="93"/>
  <c r="FU74" i="93"/>
  <c r="FE74" i="93"/>
  <c r="EO74" i="93"/>
  <c r="DY74" i="93"/>
  <c r="DI74" i="93"/>
  <c r="GK74" i="93"/>
  <c r="FY74" i="93"/>
  <c r="FI74" i="93"/>
  <c r="ES74" i="93"/>
  <c r="EC74" i="93"/>
  <c r="DM74" i="93"/>
  <c r="CA75" i="93"/>
  <c r="AU75" i="93"/>
  <c r="CU75" i="93"/>
  <c r="BO75" i="93"/>
  <c r="CI75" i="93"/>
  <c r="BC75" i="93"/>
  <c r="AY75" i="93"/>
  <c r="CE75" i="93"/>
  <c r="CY75" i="93"/>
  <c r="DS75" i="93"/>
  <c r="EI75" i="93"/>
  <c r="EY75" i="93"/>
  <c r="FO75" i="93"/>
  <c r="GE75" i="93"/>
  <c r="BA76" i="93"/>
  <c r="CC76" i="93"/>
  <c r="AV74" i="93"/>
  <c r="AZ74" i="93"/>
  <c r="BD74" i="93"/>
  <c r="BL74" i="93"/>
  <c r="BP74" i="93"/>
  <c r="BT74" i="93"/>
  <c r="CB74" i="93"/>
  <c r="CF74" i="93"/>
  <c r="CJ74" i="93"/>
  <c r="DT74" i="93"/>
  <c r="EJ74" i="93"/>
  <c r="EZ74" i="93"/>
  <c r="FP74" i="93"/>
  <c r="GG75" i="93"/>
  <c r="FQ75" i="93"/>
  <c r="FA75" i="93"/>
  <c r="EK75" i="93"/>
  <c r="DU75" i="93"/>
  <c r="DE75" i="93"/>
  <c r="GK75" i="93"/>
  <c r="FU75" i="93"/>
  <c r="FE75" i="93"/>
  <c r="EO75" i="93"/>
  <c r="DY75" i="93"/>
  <c r="DI75" i="93"/>
  <c r="GO75" i="93"/>
  <c r="FY75" i="93"/>
  <c r="FI75" i="93"/>
  <c r="ES75" i="93"/>
  <c r="EC75" i="93"/>
  <c r="DM75" i="93"/>
  <c r="GU77" i="93"/>
  <c r="GE77" i="93"/>
  <c r="FO77" i="93"/>
  <c r="EY77" i="93"/>
  <c r="EI77" i="93"/>
  <c r="DS77" i="93"/>
  <c r="AS74" i="93"/>
  <c r="AW74" i="93"/>
  <c r="BA74" i="93"/>
  <c r="BI74" i="93"/>
  <c r="BM74" i="93"/>
  <c r="BQ74" i="93"/>
  <c r="BY74" i="93"/>
  <c r="CC74" i="93"/>
  <c r="CG74" i="93"/>
  <c r="DQ74" i="93"/>
  <c r="EG74" i="93"/>
  <c r="EW74" i="93"/>
  <c r="FM74" i="93"/>
  <c r="GC74" i="93"/>
  <c r="CR76" i="93"/>
  <c r="CB76" i="93"/>
  <c r="BL76" i="93"/>
  <c r="CV76" i="93"/>
  <c r="CF76" i="93"/>
  <c r="BP76" i="93"/>
  <c r="CZ76" i="93"/>
  <c r="CJ76" i="93"/>
  <c r="BT76" i="93"/>
  <c r="AZ76" i="93"/>
  <c r="GH77" i="93"/>
  <c r="FR77" i="93"/>
  <c r="FB77" i="93"/>
  <c r="EL77" i="93"/>
  <c r="DV77" i="93"/>
  <c r="DF77" i="93"/>
  <c r="GL77" i="93"/>
  <c r="FV77" i="93"/>
  <c r="FF77" i="93"/>
  <c r="EP77" i="93"/>
  <c r="DZ77" i="93"/>
  <c r="DJ77" i="93"/>
  <c r="GP77" i="93"/>
  <c r="FZ77" i="93"/>
  <c r="FJ77" i="93"/>
  <c r="ET77" i="93"/>
  <c r="ED77" i="93"/>
  <c r="DN77" i="93"/>
  <c r="AV75" i="93"/>
  <c r="AZ75" i="93"/>
  <c r="BD75" i="93"/>
  <c r="BL75" i="93"/>
  <c r="BP75" i="93"/>
  <c r="BT75" i="93"/>
  <c r="CB75" i="93"/>
  <c r="CF75" i="93"/>
  <c r="CJ75" i="93"/>
  <c r="DT75" i="93"/>
  <c r="EJ75" i="93"/>
  <c r="EZ75" i="93"/>
  <c r="FP75" i="93"/>
  <c r="GF75" i="93"/>
  <c r="CP76" i="93"/>
  <c r="BZ76" i="93"/>
  <c r="BJ76" i="93"/>
  <c r="CT76" i="93"/>
  <c r="CD76" i="93"/>
  <c r="BN76" i="93"/>
  <c r="CX76" i="93"/>
  <c r="CH76" i="93"/>
  <c r="BR76" i="93"/>
  <c r="AT76" i="93"/>
  <c r="AX76" i="93"/>
  <c r="BB76" i="93"/>
  <c r="GJ77" i="93"/>
  <c r="FT77" i="93"/>
  <c r="FD77" i="93"/>
  <c r="EN77" i="93"/>
  <c r="DX77" i="93"/>
  <c r="DH77" i="93"/>
  <c r="GN77" i="93"/>
  <c r="FX77" i="93"/>
  <c r="FH77" i="93"/>
  <c r="ER77" i="93"/>
  <c r="EB77" i="93"/>
  <c r="DL77" i="93"/>
  <c r="GR77" i="93"/>
  <c r="GB77" i="93"/>
  <c r="FL77" i="93"/>
  <c r="EV77" i="93"/>
  <c r="EF77" i="93"/>
  <c r="DP77" i="93"/>
  <c r="AS75" i="93"/>
  <c r="AW75" i="93"/>
  <c r="BA75" i="93"/>
  <c r="BI75" i="93"/>
  <c r="BM75" i="93"/>
  <c r="BQ75" i="93"/>
  <c r="BY75" i="93"/>
  <c r="CC75" i="93"/>
  <c r="CG75" i="93"/>
  <c r="DQ75" i="93"/>
  <c r="EG75" i="93"/>
  <c r="EW75" i="93"/>
  <c r="FM75" i="93"/>
  <c r="GC75" i="93"/>
  <c r="CQ76" i="93"/>
  <c r="CA76" i="93"/>
  <c r="CU76" i="93"/>
  <c r="CE76" i="93"/>
  <c r="CY76" i="93"/>
  <c r="CI76" i="93"/>
  <c r="AU76" i="93"/>
  <c r="AY76" i="93"/>
  <c r="BC76" i="93"/>
  <c r="GG77" i="93"/>
  <c r="FQ77" i="93"/>
  <c r="FA77" i="93"/>
  <c r="EK77" i="93"/>
  <c r="DU77" i="93"/>
  <c r="DE77" i="93"/>
  <c r="GK77" i="93"/>
  <c r="FU77" i="93"/>
  <c r="FE77" i="93"/>
  <c r="EO77" i="93"/>
  <c r="DY77" i="93"/>
  <c r="DI77" i="93"/>
  <c r="GO77" i="93"/>
  <c r="FY77" i="93"/>
  <c r="FI77" i="93"/>
  <c r="ES77" i="93"/>
  <c r="EC77" i="93"/>
  <c r="DM77" i="93"/>
  <c r="DR76" i="93"/>
  <c r="EH76" i="93"/>
  <c r="EX76" i="93"/>
  <c r="FN76" i="93"/>
  <c r="GD76" i="93"/>
  <c r="AV77" i="93"/>
  <c r="AZ77" i="93"/>
  <c r="BD77" i="93"/>
  <c r="BL77" i="93"/>
  <c r="BP77" i="93"/>
  <c r="BT77" i="93"/>
  <c r="CB77" i="93"/>
  <c r="CF77" i="93"/>
  <c r="CJ77" i="93"/>
  <c r="DT77" i="93"/>
  <c r="EJ77" i="93"/>
  <c r="EZ77" i="93"/>
  <c r="FP77" i="93"/>
  <c r="GF77" i="93"/>
  <c r="DS76" i="93"/>
  <c r="EI76" i="93"/>
  <c r="EY76" i="93"/>
  <c r="FO76" i="93"/>
  <c r="GE76" i="93"/>
  <c r="AS77" i="93"/>
  <c r="AW77" i="93"/>
  <c r="BA77" i="93"/>
  <c r="BI77" i="93"/>
  <c r="BM77" i="93"/>
  <c r="BQ77" i="93"/>
  <c r="BY77" i="93"/>
  <c r="CC77" i="93"/>
  <c r="CG77" i="93"/>
  <c r="DQ77" i="93"/>
  <c r="EG77" i="93"/>
  <c r="EW77" i="93"/>
  <c r="FM77" i="93"/>
  <c r="GC77" i="93"/>
  <c r="DT76" i="93"/>
  <c r="EJ76" i="93"/>
  <c r="EZ76" i="93"/>
  <c r="FP76" i="93"/>
  <c r="GF76" i="93"/>
  <c r="AT77" i="93"/>
  <c r="AX77" i="93"/>
  <c r="BB77" i="93"/>
  <c r="BJ77" i="93"/>
  <c r="BN77" i="93"/>
  <c r="BR77" i="93"/>
  <c r="BZ77" i="93"/>
  <c r="CD77" i="93"/>
  <c r="CH77" i="93"/>
  <c r="DR77" i="93"/>
  <c r="EH77" i="93"/>
  <c r="EX77" i="93"/>
  <c r="FN77" i="93"/>
  <c r="GD77" i="93"/>
  <c r="GK64" i="93"/>
  <c r="FU64" i="93"/>
  <c r="FE64" i="93"/>
  <c r="EO64" i="93"/>
  <c r="DY64" i="93"/>
  <c r="DI64" i="93"/>
  <c r="CP64" i="93"/>
  <c r="BZ64" i="93"/>
  <c r="BJ64" i="93"/>
  <c r="CT64" i="93"/>
  <c r="CD64" i="93"/>
  <c r="BN64" i="93"/>
  <c r="CX64" i="93"/>
  <c r="CH64" i="93"/>
  <c r="BR64" i="93"/>
  <c r="AT64" i="93"/>
  <c r="AX64" i="93"/>
  <c r="BB64" i="93"/>
  <c r="GH65" i="93"/>
  <c r="FR65" i="93"/>
  <c r="FB65" i="93"/>
  <c r="EL65" i="93"/>
  <c r="DV65" i="93"/>
  <c r="DF65" i="93"/>
  <c r="GL65" i="93"/>
  <c r="FV65" i="93"/>
  <c r="FF65" i="93"/>
  <c r="EP65" i="93"/>
  <c r="DZ65" i="93"/>
  <c r="DJ65" i="93"/>
  <c r="GP65" i="93"/>
  <c r="FZ65" i="93"/>
  <c r="FJ65" i="93"/>
  <c r="ET65" i="93"/>
  <c r="ED65" i="93"/>
  <c r="DN65" i="93"/>
  <c r="CQ64" i="93"/>
  <c r="CA64" i="93"/>
  <c r="CU64" i="93"/>
  <c r="CE64" i="93"/>
  <c r="BO64" i="93"/>
  <c r="CY64" i="93"/>
  <c r="CI64" i="93"/>
  <c r="BS64" i="93"/>
  <c r="AU64" i="93"/>
  <c r="AY64" i="93"/>
  <c r="BC64" i="93"/>
  <c r="BC65" i="93"/>
  <c r="CA65" i="93"/>
  <c r="CU65" i="93"/>
  <c r="CR64" i="93"/>
  <c r="CB64" i="93"/>
  <c r="BL64" i="93"/>
  <c r="CV64" i="93"/>
  <c r="CF64" i="93"/>
  <c r="BP64" i="93"/>
  <c r="CZ64" i="93"/>
  <c r="CJ64" i="93"/>
  <c r="BT64" i="93"/>
  <c r="AV64" i="93"/>
  <c r="AZ64" i="93"/>
  <c r="BD64" i="93"/>
  <c r="GJ65" i="93"/>
  <c r="FT65" i="93"/>
  <c r="FD65" i="93"/>
  <c r="EN65" i="93"/>
  <c r="DX65" i="93"/>
  <c r="DH65" i="93"/>
  <c r="GN65" i="93"/>
  <c r="FX65" i="93"/>
  <c r="FH65" i="93"/>
  <c r="ER65" i="93"/>
  <c r="EB65" i="93"/>
  <c r="DL65" i="93"/>
  <c r="GR65" i="93"/>
  <c r="GB65" i="93"/>
  <c r="FL65" i="93"/>
  <c r="EV65" i="93"/>
  <c r="EF65" i="93"/>
  <c r="DP65" i="93"/>
  <c r="BK65" i="93"/>
  <c r="CE65" i="93"/>
  <c r="CY65" i="93"/>
  <c r="DS65" i="93"/>
  <c r="EI65" i="93"/>
  <c r="EY65" i="93"/>
  <c r="FO65" i="93"/>
  <c r="GE65" i="93"/>
  <c r="AS64" i="93"/>
  <c r="AW64" i="93"/>
  <c r="BI64" i="93"/>
  <c r="DM64" i="93"/>
  <c r="EC64" i="93"/>
  <c r="ES64" i="93"/>
  <c r="FI64" i="93"/>
  <c r="FY64" i="93"/>
  <c r="GG65" i="93"/>
  <c r="FQ65" i="93"/>
  <c r="FA65" i="93"/>
  <c r="EK65" i="93"/>
  <c r="DU65" i="93"/>
  <c r="DE65" i="93"/>
  <c r="GK65" i="93"/>
  <c r="FU65" i="93"/>
  <c r="FE65" i="93"/>
  <c r="EO65" i="93"/>
  <c r="DY65" i="93"/>
  <c r="DI65" i="93"/>
  <c r="GO65" i="93"/>
  <c r="FY65" i="93"/>
  <c r="FI65" i="93"/>
  <c r="ES65" i="93"/>
  <c r="EC65" i="93"/>
  <c r="DM65" i="93"/>
  <c r="DG65" i="93"/>
  <c r="DW65" i="93"/>
  <c r="EM65" i="93"/>
  <c r="FC65" i="93"/>
  <c r="FS65" i="93"/>
  <c r="DR64" i="93"/>
  <c r="EH64" i="93"/>
  <c r="EX64" i="93"/>
  <c r="FN64" i="93"/>
  <c r="GD64" i="93"/>
  <c r="AV65" i="93"/>
  <c r="AZ65" i="93"/>
  <c r="BD65" i="93"/>
  <c r="BL65" i="93"/>
  <c r="BP65" i="93"/>
  <c r="BT65" i="93"/>
  <c r="CB65" i="93"/>
  <c r="CF65" i="93"/>
  <c r="CJ65" i="93"/>
  <c r="DT65" i="93"/>
  <c r="EJ65" i="93"/>
  <c r="EZ65" i="93"/>
  <c r="FP65" i="93"/>
  <c r="GF65" i="93"/>
  <c r="DS64" i="93"/>
  <c r="EI64" i="93"/>
  <c r="EY64" i="93"/>
  <c r="FO64" i="93"/>
  <c r="GE64" i="93"/>
  <c r="AS65" i="93"/>
  <c r="AW65" i="93"/>
  <c r="BA65" i="93"/>
  <c r="BI65" i="93"/>
  <c r="BM65" i="93"/>
  <c r="BQ65" i="93"/>
  <c r="BY65" i="93"/>
  <c r="CC65" i="93"/>
  <c r="CG65" i="93"/>
  <c r="DQ65" i="93"/>
  <c r="EG65" i="93"/>
  <c r="EW65" i="93"/>
  <c r="FM65" i="93"/>
  <c r="GC65" i="93"/>
  <c r="DT64" i="93"/>
  <c r="EJ64" i="93"/>
  <c r="EZ64" i="93"/>
  <c r="FP64" i="93"/>
  <c r="GF64" i="93"/>
  <c r="AT65" i="93"/>
  <c r="AX65" i="93"/>
  <c r="BB65" i="93"/>
  <c r="BJ65" i="93"/>
  <c r="BN65" i="93"/>
  <c r="BR65" i="93"/>
  <c r="BZ65" i="93"/>
  <c r="CD65" i="93"/>
  <c r="CH65" i="93"/>
  <c r="DR65" i="93"/>
  <c r="EH65" i="93"/>
  <c r="EX65" i="93"/>
  <c r="FN65" i="93"/>
  <c r="GD65" i="93"/>
  <c r="GG57" i="93"/>
  <c r="FQ57" i="93"/>
  <c r="FA57" i="93"/>
  <c r="EK57" i="93"/>
  <c r="DU57" i="93"/>
  <c r="DE57" i="93"/>
  <c r="GK57" i="93"/>
  <c r="FU57" i="93"/>
  <c r="FE57" i="93"/>
  <c r="EO57" i="93"/>
  <c r="DY57" i="93"/>
  <c r="DI57" i="93"/>
  <c r="GO57" i="93"/>
  <c r="FY57" i="93"/>
  <c r="FI57" i="93"/>
  <c r="ES57" i="93"/>
  <c r="EC57" i="93"/>
  <c r="DM57" i="93"/>
  <c r="DZ57" i="93"/>
  <c r="FF57" i="93"/>
  <c r="DJ57" i="93"/>
  <c r="GL57" i="93"/>
  <c r="FV57" i="93"/>
  <c r="EP57" i="93"/>
  <c r="GI57" i="93"/>
  <c r="FS57" i="93"/>
  <c r="FC57" i="93"/>
  <c r="EM57" i="93"/>
  <c r="DW57" i="93"/>
  <c r="DG57" i="93"/>
  <c r="GM57" i="93"/>
  <c r="FW57" i="93"/>
  <c r="FG57" i="93"/>
  <c r="EQ57" i="93"/>
  <c r="EA57" i="93"/>
  <c r="DK57" i="93"/>
  <c r="GQ57" i="93"/>
  <c r="GA57" i="93"/>
  <c r="FK57" i="93"/>
  <c r="EU57" i="93"/>
  <c r="EE57" i="93"/>
  <c r="DO57" i="93"/>
  <c r="GL58" i="93"/>
  <c r="FV58" i="93"/>
  <c r="FF58" i="93"/>
  <c r="EP58" i="93"/>
  <c r="DZ58" i="93"/>
  <c r="DJ58" i="93"/>
  <c r="FT57" i="93"/>
  <c r="FD57" i="93"/>
  <c r="EN57" i="93"/>
  <c r="DX57" i="93"/>
  <c r="DH57" i="93"/>
  <c r="GJ57" i="93"/>
  <c r="GN57" i="93"/>
  <c r="FX57" i="93"/>
  <c r="FH57" i="93"/>
  <c r="ER57" i="93"/>
  <c r="EB57" i="93"/>
  <c r="DL57" i="93"/>
  <c r="GR57" i="93"/>
  <c r="GB57" i="93"/>
  <c r="FL57" i="93"/>
  <c r="EV57" i="93"/>
  <c r="EF57" i="93"/>
  <c r="DP57" i="93"/>
  <c r="AX57" i="93"/>
  <c r="BJ57" i="93"/>
  <c r="CX57" i="93"/>
  <c r="FN57" i="93"/>
  <c r="GO58" i="93"/>
  <c r="FY58" i="93"/>
  <c r="FI58" i="93"/>
  <c r="ES58" i="93"/>
  <c r="EC58" i="93"/>
  <c r="DM58" i="93"/>
  <c r="AU57" i="93"/>
  <c r="AY57" i="93"/>
  <c r="BC57" i="93"/>
  <c r="BK57" i="93"/>
  <c r="BO57" i="93"/>
  <c r="BS57" i="93"/>
  <c r="CA57" i="93"/>
  <c r="CE57" i="93"/>
  <c r="CI57" i="93"/>
  <c r="DS57" i="93"/>
  <c r="EI57" i="93"/>
  <c r="EY57" i="93"/>
  <c r="FO57" i="93"/>
  <c r="GE57" i="93"/>
  <c r="GT57" i="93"/>
  <c r="BN58" i="93"/>
  <c r="CH58" i="93"/>
  <c r="DF58" i="93"/>
  <c r="DV58" i="93"/>
  <c r="EL58" i="93"/>
  <c r="FB58" i="93"/>
  <c r="FR58" i="93"/>
  <c r="GH60" i="93"/>
  <c r="FR60" i="93"/>
  <c r="FB60" i="93"/>
  <c r="EL60" i="93"/>
  <c r="DV60" i="93"/>
  <c r="DF60" i="93"/>
  <c r="GL60" i="93"/>
  <c r="FV60" i="93"/>
  <c r="FF60" i="93"/>
  <c r="EP60" i="93"/>
  <c r="DZ60" i="93"/>
  <c r="DJ60" i="93"/>
  <c r="GP60" i="93"/>
  <c r="FZ60" i="93"/>
  <c r="FJ60" i="93"/>
  <c r="ET60" i="93"/>
  <c r="ED60" i="93"/>
  <c r="DN60" i="93"/>
  <c r="BR57" i="93"/>
  <c r="CD57" i="93"/>
  <c r="CP57" i="93"/>
  <c r="EH57" i="93"/>
  <c r="GK58" i="93"/>
  <c r="FU58" i="93"/>
  <c r="FE58" i="93"/>
  <c r="EO58" i="93"/>
  <c r="DY58" i="93"/>
  <c r="DI58" i="93"/>
  <c r="AV57" i="93"/>
  <c r="AZ57" i="93"/>
  <c r="BD57" i="93"/>
  <c r="BL57" i="93"/>
  <c r="BP57" i="93"/>
  <c r="BT57" i="93"/>
  <c r="CB57" i="93"/>
  <c r="CF57" i="93"/>
  <c r="CJ57" i="93"/>
  <c r="DT57" i="93"/>
  <c r="EJ57" i="93"/>
  <c r="EZ57" i="93"/>
  <c r="FP57" i="93"/>
  <c r="GF57" i="93"/>
  <c r="GI58" i="93"/>
  <c r="FS58" i="93"/>
  <c r="FC58" i="93"/>
  <c r="EM58" i="93"/>
  <c r="DW58" i="93"/>
  <c r="DG58" i="93"/>
  <c r="GM58" i="93"/>
  <c r="FW58" i="93"/>
  <c r="FG58" i="93"/>
  <c r="EQ58" i="93"/>
  <c r="EA58" i="93"/>
  <c r="DK58" i="93"/>
  <c r="GQ58" i="93"/>
  <c r="GA58" i="93"/>
  <c r="FK58" i="93"/>
  <c r="EU58" i="93"/>
  <c r="EE58" i="93"/>
  <c r="DO58" i="93"/>
  <c r="CR59" i="93"/>
  <c r="CB59" i="93"/>
  <c r="BL59" i="93"/>
  <c r="CV59" i="93"/>
  <c r="CF59" i="93"/>
  <c r="BP59" i="93"/>
  <c r="CZ59" i="93"/>
  <c r="CJ59" i="93"/>
  <c r="BT59" i="93"/>
  <c r="GO59" i="93"/>
  <c r="FY59" i="93"/>
  <c r="FI59" i="93"/>
  <c r="ES59" i="93"/>
  <c r="EC59" i="93"/>
  <c r="DM59" i="93"/>
  <c r="GI60" i="93"/>
  <c r="FS60" i="93"/>
  <c r="FC60" i="93"/>
  <c r="EM60" i="93"/>
  <c r="DW60" i="93"/>
  <c r="DG60" i="93"/>
  <c r="AT57" i="93"/>
  <c r="BB57" i="93"/>
  <c r="BN57" i="93"/>
  <c r="DR57" i="93"/>
  <c r="EX57" i="93"/>
  <c r="GG58" i="93"/>
  <c r="FQ58" i="93"/>
  <c r="FA58" i="93"/>
  <c r="EK58" i="93"/>
  <c r="DU58" i="93"/>
  <c r="DE58" i="93"/>
  <c r="AS57" i="93"/>
  <c r="AW57" i="93"/>
  <c r="BA57" i="93"/>
  <c r="BI57" i="93"/>
  <c r="BM57" i="93"/>
  <c r="BQ57" i="93"/>
  <c r="BY57" i="93"/>
  <c r="CC57" i="93"/>
  <c r="CG57" i="93"/>
  <c r="DQ57" i="93"/>
  <c r="EG57" i="93"/>
  <c r="EW57" i="93"/>
  <c r="FM57" i="93"/>
  <c r="GC57" i="93"/>
  <c r="CR58" i="93"/>
  <c r="CB58" i="93"/>
  <c r="BL58" i="93"/>
  <c r="CV58" i="93"/>
  <c r="CF58" i="93"/>
  <c r="BP58" i="93"/>
  <c r="AZ58" i="93"/>
  <c r="CZ58" i="93"/>
  <c r="CJ58" i="93"/>
  <c r="BT58" i="93"/>
  <c r="BD58" i="93"/>
  <c r="DN58" i="93"/>
  <c r="ED58" i="93"/>
  <c r="ET58" i="93"/>
  <c r="FJ58" i="93"/>
  <c r="FZ58" i="93"/>
  <c r="GK59" i="93"/>
  <c r="FU59" i="93"/>
  <c r="FE59" i="93"/>
  <c r="EO59" i="93"/>
  <c r="DY59" i="93"/>
  <c r="DI59" i="93"/>
  <c r="AV59" i="93"/>
  <c r="AU58" i="93"/>
  <c r="AY58" i="93"/>
  <c r="BC58" i="93"/>
  <c r="BK58" i="93"/>
  <c r="BO58" i="93"/>
  <c r="BS58" i="93"/>
  <c r="CA58" i="93"/>
  <c r="CE58" i="93"/>
  <c r="CI58" i="93"/>
  <c r="DS58" i="93"/>
  <c r="EI58" i="93"/>
  <c r="EY58" i="93"/>
  <c r="FO58" i="93"/>
  <c r="GE58" i="93"/>
  <c r="AS59" i="93"/>
  <c r="AW59" i="93"/>
  <c r="BA59" i="93"/>
  <c r="BI59" i="93"/>
  <c r="BQ59" i="93"/>
  <c r="BC60" i="93"/>
  <c r="CA60" i="93"/>
  <c r="CU60" i="93"/>
  <c r="DT58" i="93"/>
  <c r="EJ58" i="93"/>
  <c r="EZ58" i="93"/>
  <c r="FP58" i="93"/>
  <c r="GF58" i="93"/>
  <c r="CP59" i="93"/>
  <c r="BZ59" i="93"/>
  <c r="BJ59" i="93"/>
  <c r="CT59" i="93"/>
  <c r="CD59" i="93"/>
  <c r="BN59" i="93"/>
  <c r="CX59" i="93"/>
  <c r="CH59" i="93"/>
  <c r="BR59" i="93"/>
  <c r="AT59" i="93"/>
  <c r="AX59" i="93"/>
  <c r="BB59" i="93"/>
  <c r="CO59" i="93"/>
  <c r="GJ60" i="93"/>
  <c r="FT60" i="93"/>
  <c r="FD60" i="93"/>
  <c r="EN60" i="93"/>
  <c r="DX60" i="93"/>
  <c r="DH60" i="93"/>
  <c r="GN60" i="93"/>
  <c r="FX60" i="93"/>
  <c r="FH60" i="93"/>
  <c r="ER60" i="93"/>
  <c r="EB60" i="93"/>
  <c r="DL60" i="93"/>
  <c r="GR60" i="93"/>
  <c r="GB60" i="93"/>
  <c r="FL60" i="93"/>
  <c r="EV60" i="93"/>
  <c r="EF60" i="93"/>
  <c r="DP60" i="93"/>
  <c r="BK60" i="93"/>
  <c r="CE60" i="93"/>
  <c r="CY60" i="93"/>
  <c r="DS60" i="93"/>
  <c r="EI60" i="93"/>
  <c r="EY60" i="93"/>
  <c r="FO60" i="93"/>
  <c r="GE60" i="93"/>
  <c r="AS58" i="93"/>
  <c r="AW58" i="93"/>
  <c r="BA58" i="93"/>
  <c r="BI58" i="93"/>
  <c r="BM58" i="93"/>
  <c r="BQ58" i="93"/>
  <c r="BY58" i="93"/>
  <c r="CC58" i="93"/>
  <c r="CG58" i="93"/>
  <c r="DQ58" i="93"/>
  <c r="EG58" i="93"/>
  <c r="EW58" i="93"/>
  <c r="FM58" i="93"/>
  <c r="GC58" i="93"/>
  <c r="CQ59" i="93"/>
  <c r="CA59" i="93"/>
  <c r="CU59" i="93"/>
  <c r="CE59" i="93"/>
  <c r="CY59" i="93"/>
  <c r="CI59" i="93"/>
  <c r="AU59" i="93"/>
  <c r="AY59" i="93"/>
  <c r="BC59" i="93"/>
  <c r="BM59" i="93"/>
  <c r="GG60" i="93"/>
  <c r="FQ60" i="93"/>
  <c r="FA60" i="93"/>
  <c r="EK60" i="93"/>
  <c r="DU60" i="93"/>
  <c r="DE60" i="93"/>
  <c r="GK60" i="93"/>
  <c r="FU60" i="93"/>
  <c r="FE60" i="93"/>
  <c r="EO60" i="93"/>
  <c r="DY60" i="93"/>
  <c r="DI60" i="93"/>
  <c r="GO60" i="93"/>
  <c r="FY60" i="93"/>
  <c r="FI60" i="93"/>
  <c r="ES60" i="93"/>
  <c r="EC60" i="93"/>
  <c r="DM60" i="93"/>
  <c r="DR59" i="93"/>
  <c r="EH59" i="93"/>
  <c r="EX59" i="93"/>
  <c r="FN59" i="93"/>
  <c r="GD59" i="93"/>
  <c r="AV60" i="93"/>
  <c r="AZ60" i="93"/>
  <c r="BD60" i="93"/>
  <c r="BL60" i="93"/>
  <c r="BP60" i="93"/>
  <c r="BT60" i="93"/>
  <c r="CB60" i="93"/>
  <c r="CF60" i="93"/>
  <c r="CJ60" i="93"/>
  <c r="DT60" i="93"/>
  <c r="EJ60" i="93"/>
  <c r="EZ60" i="93"/>
  <c r="FP60" i="93"/>
  <c r="GF60" i="93"/>
  <c r="DS59" i="93"/>
  <c r="EI59" i="93"/>
  <c r="EY59" i="93"/>
  <c r="FO59" i="93"/>
  <c r="GE59" i="93"/>
  <c r="AS60" i="93"/>
  <c r="AW60" i="93"/>
  <c r="BA60" i="93"/>
  <c r="BI60" i="93"/>
  <c r="BM60" i="93"/>
  <c r="BQ60" i="93"/>
  <c r="BY60" i="93"/>
  <c r="CC60" i="93"/>
  <c r="CG60" i="93"/>
  <c r="DQ60" i="93"/>
  <c r="EG60" i="93"/>
  <c r="EW60" i="93"/>
  <c r="FM60" i="93"/>
  <c r="GC60" i="93"/>
  <c r="DT59" i="93"/>
  <c r="EJ59" i="93"/>
  <c r="EZ59" i="93"/>
  <c r="FP59" i="93"/>
  <c r="GF59" i="93"/>
  <c r="AT60" i="93"/>
  <c r="AX60" i="93"/>
  <c r="BB60" i="93"/>
  <c r="BJ60" i="93"/>
  <c r="BN60" i="93"/>
  <c r="BR60" i="93"/>
  <c r="BZ60" i="93"/>
  <c r="CD60" i="93"/>
  <c r="CH60" i="93"/>
  <c r="DR60" i="93"/>
  <c r="EH60" i="93"/>
  <c r="EX60" i="93"/>
  <c r="FN60" i="93"/>
  <c r="GD60" i="93"/>
  <c r="BA44" i="93"/>
  <c r="CW44" i="93"/>
  <c r="GO44" i="93" s="1"/>
  <c r="CG45" i="93"/>
  <c r="FI45" i="93"/>
  <c r="BI44" i="93"/>
  <c r="FD46" i="93"/>
  <c r="BQ44" i="93"/>
  <c r="BC38" i="93"/>
  <c r="CU38" i="93"/>
  <c r="EA38" i="93" s="1"/>
  <c r="BA39" i="93"/>
  <c r="CS39" i="93"/>
  <c r="FU39" i="93" s="1"/>
  <c r="FA39" i="93"/>
  <c r="AU40" i="93"/>
  <c r="CU40" i="93"/>
  <c r="GM40" i="93" s="1"/>
  <c r="BO38" i="93"/>
  <c r="BI39" i="93"/>
  <c r="DU39" i="93"/>
  <c r="BK40" i="93"/>
  <c r="FC40" i="93"/>
  <c r="CT37" i="93"/>
  <c r="AT38" i="93"/>
  <c r="BS38" i="93"/>
  <c r="BY39" i="93"/>
  <c r="GG39" i="93"/>
  <c r="CA40" i="93"/>
  <c r="DW40" i="93"/>
  <c r="CP36" i="93"/>
  <c r="FR36" i="93" s="1"/>
  <c r="AV35" i="93"/>
  <c r="BN36" i="93"/>
  <c r="CT36" i="93"/>
  <c r="FF36" i="93" s="1"/>
  <c r="BP35" i="93"/>
  <c r="BR36" i="93"/>
  <c r="BB36" i="93"/>
  <c r="CJ35" i="93"/>
  <c r="AT36" i="93"/>
  <c r="CH36" i="93"/>
  <c r="CC44" i="93"/>
  <c r="BQ45" i="93"/>
  <c r="CH45" i="93"/>
  <c r="CX45" i="93"/>
  <c r="ET45" i="93" s="1"/>
  <c r="ES45" i="93"/>
  <c r="AU46" i="93"/>
  <c r="BO46" i="93"/>
  <c r="CI46" i="93"/>
  <c r="DH46" i="93"/>
  <c r="FT46" i="93"/>
  <c r="BD46" i="93"/>
  <c r="CV46" i="93"/>
  <c r="GN46" i="93" s="1"/>
  <c r="BR45" i="93"/>
  <c r="CP45" i="93"/>
  <c r="EC45" i="93"/>
  <c r="GO45" i="93"/>
  <c r="AV46" i="93"/>
  <c r="BP46" i="93"/>
  <c r="CJ46" i="93"/>
  <c r="DX46" i="93"/>
  <c r="GJ46" i="93"/>
  <c r="BN45" i="93"/>
  <c r="CT45" i="93"/>
  <c r="CB46" i="93"/>
  <c r="BM45" i="93"/>
  <c r="BZ45" i="93"/>
  <c r="CS45" i="93"/>
  <c r="FE45" i="93" s="1"/>
  <c r="DM45" i="93"/>
  <c r="BC46" i="93"/>
  <c r="CA46" i="93"/>
  <c r="CU46" i="93"/>
  <c r="EQ46" i="93" s="1"/>
  <c r="FK40" i="93"/>
  <c r="GQ40" i="93"/>
  <c r="GA40" i="93"/>
  <c r="AX35" i="93"/>
  <c r="CP35" i="93"/>
  <c r="GH35" i="93" s="1"/>
  <c r="BA37" i="93"/>
  <c r="CD37" i="93"/>
  <c r="CV38" i="93"/>
  <c r="GN38" i="93" s="1"/>
  <c r="CT35" i="93"/>
  <c r="DJ35" i="93" s="1"/>
  <c r="AY36" i="93"/>
  <c r="CA36" i="93"/>
  <c r="AW37" i="93"/>
  <c r="CC37" i="93"/>
  <c r="AZ38" i="93"/>
  <c r="CB38" i="93"/>
  <c r="FD38" i="93"/>
  <c r="BR39" i="93"/>
  <c r="BD40" i="93"/>
  <c r="CJ40" i="93"/>
  <c r="BR35" i="93"/>
  <c r="CU36" i="93"/>
  <c r="GM36" i="93" s="1"/>
  <c r="BQ37" i="93"/>
  <c r="CW37" i="93"/>
  <c r="FT38" i="93"/>
  <c r="CB40" i="93"/>
  <c r="BB35" i="93"/>
  <c r="BZ35" i="93"/>
  <c r="BC36" i="93"/>
  <c r="BS36" i="93"/>
  <c r="BB37" i="93"/>
  <c r="BY37" i="93"/>
  <c r="CO37" i="93"/>
  <c r="FQ37" i="93" s="1"/>
  <c r="CX37" i="93"/>
  <c r="ET37" i="93" s="1"/>
  <c r="BD38" i="93"/>
  <c r="BT38" i="93"/>
  <c r="CJ38" i="93"/>
  <c r="DH38" i="93"/>
  <c r="AV40" i="93"/>
  <c r="BP40" i="93"/>
  <c r="CV40" i="93"/>
  <c r="ER40" i="93" s="1"/>
  <c r="AT35" i="93"/>
  <c r="BN35" i="93"/>
  <c r="CH35" i="93"/>
  <c r="AX36" i="93"/>
  <c r="BZ36" i="93"/>
  <c r="CQ36" i="93"/>
  <c r="GI36" i="93" s="1"/>
  <c r="BI37" i="93"/>
  <c r="BZ37" i="93"/>
  <c r="CS37" i="93"/>
  <c r="CA38" i="93"/>
  <c r="CP38" i="93"/>
  <c r="FR38" i="93" s="1"/>
  <c r="AW39" i="93"/>
  <c r="BJ39" i="93"/>
  <c r="CH39" i="93"/>
  <c r="GP39" i="93"/>
  <c r="BC40" i="93"/>
  <c r="BS40" i="93"/>
  <c r="CI40" i="93"/>
  <c r="EA43" i="93"/>
  <c r="DK43" i="93"/>
  <c r="GM43" i="93"/>
  <c r="FW43" i="93"/>
  <c r="FG43" i="93"/>
  <c r="EQ43" i="93"/>
  <c r="GJ43" i="93"/>
  <c r="FT43" i="93"/>
  <c r="FD43" i="93"/>
  <c r="EN43" i="93"/>
  <c r="DX43" i="93"/>
  <c r="DH43" i="93"/>
  <c r="GR43" i="93"/>
  <c r="GB43" i="93"/>
  <c r="FL43" i="93"/>
  <c r="EV43" i="93"/>
  <c r="EF43" i="93"/>
  <c r="DP43" i="93"/>
  <c r="GG43" i="93"/>
  <c r="FQ43" i="93"/>
  <c r="FA43" i="93"/>
  <c r="EK43" i="93"/>
  <c r="DU43" i="93"/>
  <c r="DE43" i="93"/>
  <c r="GK43" i="93"/>
  <c r="FU43" i="93"/>
  <c r="FE43" i="93"/>
  <c r="EO43" i="93"/>
  <c r="DY43" i="93"/>
  <c r="DI43" i="93"/>
  <c r="GO43" i="93"/>
  <c r="FY43" i="93"/>
  <c r="FI43" i="93"/>
  <c r="ES43" i="93"/>
  <c r="EC43" i="93"/>
  <c r="DM43" i="93"/>
  <c r="GP44" i="93"/>
  <c r="FZ44" i="93"/>
  <c r="FJ44" i="93"/>
  <c r="ET44" i="93"/>
  <c r="ED44" i="93"/>
  <c r="DN44" i="93"/>
  <c r="GN43" i="93"/>
  <c r="FX43" i="93"/>
  <c r="FH43" i="93"/>
  <c r="ER43" i="93"/>
  <c r="EB43" i="93"/>
  <c r="DL43" i="93"/>
  <c r="FU44" i="93"/>
  <c r="DY44" i="93"/>
  <c r="DI44" i="93"/>
  <c r="GK44" i="93"/>
  <c r="FE44" i="93"/>
  <c r="EO44" i="93"/>
  <c r="AX43" i="93"/>
  <c r="BB43" i="93"/>
  <c r="BJ43" i="93"/>
  <c r="BZ43" i="93"/>
  <c r="CH43" i="93"/>
  <c r="CP43" i="93"/>
  <c r="CT43" i="93"/>
  <c r="CX43" i="93"/>
  <c r="AT44" i="93"/>
  <c r="CH44" i="93"/>
  <c r="CT44" i="93"/>
  <c r="GI45" i="93"/>
  <c r="FS45" i="93"/>
  <c r="FC45" i="93"/>
  <c r="EM45" i="93"/>
  <c r="DW45" i="93"/>
  <c r="DG45" i="93"/>
  <c r="CU45" i="93"/>
  <c r="BO45" i="93"/>
  <c r="AY45" i="93"/>
  <c r="BK45" i="93"/>
  <c r="GH46" i="93"/>
  <c r="FR46" i="93"/>
  <c r="FB46" i="93"/>
  <c r="EL46" i="93"/>
  <c r="DV46" i="93"/>
  <c r="DF46" i="93"/>
  <c r="GP46" i="93"/>
  <c r="FZ46" i="93"/>
  <c r="FJ46" i="93"/>
  <c r="ET46" i="93"/>
  <c r="ED46" i="93"/>
  <c r="DN46" i="93"/>
  <c r="AY43" i="93"/>
  <c r="BK43" i="93"/>
  <c r="BO43" i="93"/>
  <c r="BS43" i="93"/>
  <c r="CA43" i="93"/>
  <c r="CE43" i="93"/>
  <c r="CI43" i="93"/>
  <c r="CQ43" i="93"/>
  <c r="CY43" i="93"/>
  <c r="EI43" i="93"/>
  <c r="EY43" i="93"/>
  <c r="FO43" i="93"/>
  <c r="CQ44" i="93"/>
  <c r="CA44" i="93"/>
  <c r="CY44" i="93"/>
  <c r="CI44" i="93"/>
  <c r="BS44" i="93"/>
  <c r="AU44" i="93"/>
  <c r="CR45" i="93"/>
  <c r="CB45" i="93"/>
  <c r="BL45" i="93"/>
  <c r="CZ45" i="93"/>
  <c r="CJ45" i="93"/>
  <c r="BT45" i="93"/>
  <c r="FW46" i="93"/>
  <c r="FG46" i="93"/>
  <c r="DK46" i="93"/>
  <c r="DO46" i="93"/>
  <c r="GA46" i="93"/>
  <c r="AV43" i="93"/>
  <c r="AZ43" i="93"/>
  <c r="BD43" i="93"/>
  <c r="BL43" i="93"/>
  <c r="BP43" i="93"/>
  <c r="BT43" i="93"/>
  <c r="CB43" i="93"/>
  <c r="CF43" i="93"/>
  <c r="CJ43" i="93"/>
  <c r="DT43" i="93"/>
  <c r="EJ43" i="93"/>
  <c r="EZ43" i="93"/>
  <c r="FP43" i="93"/>
  <c r="GJ44" i="93"/>
  <c r="FT44" i="93"/>
  <c r="FD44" i="93"/>
  <c r="EN44" i="93"/>
  <c r="DX44" i="93"/>
  <c r="DH44" i="93"/>
  <c r="GN44" i="93"/>
  <c r="FX44" i="93"/>
  <c r="FH44" i="93"/>
  <c r="ER44" i="93"/>
  <c r="EB44" i="93"/>
  <c r="DL44" i="93"/>
  <c r="GR44" i="93"/>
  <c r="GB44" i="93"/>
  <c r="FL44" i="93"/>
  <c r="EV44" i="93"/>
  <c r="EF44" i="93"/>
  <c r="DP44" i="93"/>
  <c r="AW44" i="93"/>
  <c r="BB44" i="93"/>
  <c r="BK44" i="93"/>
  <c r="BR44" i="93"/>
  <c r="CD44" i="93"/>
  <c r="CP44" i="93"/>
  <c r="DR44" i="93"/>
  <c r="EH44" i="93"/>
  <c r="EX44" i="93"/>
  <c r="FN44" i="93"/>
  <c r="GD44" i="93"/>
  <c r="AU45" i="93"/>
  <c r="CA45" i="93"/>
  <c r="GH45" i="93"/>
  <c r="FR45" i="93"/>
  <c r="FB45" i="93"/>
  <c r="EL45" i="93"/>
  <c r="DV45" i="93"/>
  <c r="DF45" i="93"/>
  <c r="GS45" i="93"/>
  <c r="GC45" i="93"/>
  <c r="FM45" i="93"/>
  <c r="EW45" i="93"/>
  <c r="EG45" i="93"/>
  <c r="DQ45" i="93"/>
  <c r="DE45" i="93"/>
  <c r="DU45" i="93"/>
  <c r="EK45" i="93"/>
  <c r="FA45" i="93"/>
  <c r="FQ45" i="93"/>
  <c r="DP46" i="93"/>
  <c r="EF46" i="93"/>
  <c r="EV46" i="93"/>
  <c r="FL46" i="93"/>
  <c r="GB46" i="93"/>
  <c r="BN43" i="93"/>
  <c r="DR43" i="93"/>
  <c r="EH43" i="93"/>
  <c r="EX43" i="93"/>
  <c r="FN43" i="93"/>
  <c r="GD43" i="93"/>
  <c r="BN44" i="93"/>
  <c r="BZ44" i="93"/>
  <c r="CY45" i="93"/>
  <c r="CI45" i="93"/>
  <c r="BS45" i="93"/>
  <c r="GL46" i="93"/>
  <c r="FV46" i="93"/>
  <c r="FF46" i="93"/>
  <c r="EP46" i="93"/>
  <c r="DZ46" i="93"/>
  <c r="DJ46" i="93"/>
  <c r="DS43" i="93"/>
  <c r="CU44" i="93"/>
  <c r="CE44" i="93"/>
  <c r="BO44" i="93"/>
  <c r="CV45" i="93"/>
  <c r="CF45" i="93"/>
  <c r="BP45" i="93"/>
  <c r="AZ45" i="93"/>
  <c r="EE46" i="93"/>
  <c r="EU46" i="93"/>
  <c r="FK46" i="93"/>
  <c r="AS43" i="93"/>
  <c r="AW43" i="93"/>
  <c r="BA43" i="93"/>
  <c r="BI43" i="93"/>
  <c r="BM43" i="93"/>
  <c r="BQ43" i="93"/>
  <c r="BY43" i="93"/>
  <c r="CC43" i="93"/>
  <c r="CG43" i="93"/>
  <c r="DQ43" i="93"/>
  <c r="EG43" i="93"/>
  <c r="EW43" i="93"/>
  <c r="FM43" i="93"/>
  <c r="GC43" i="93"/>
  <c r="AS44" i="93"/>
  <c r="BC44" i="93"/>
  <c r="BM44" i="93"/>
  <c r="DE44" i="93"/>
  <c r="DM44" i="93"/>
  <c r="DU44" i="93"/>
  <c r="EC44" i="93"/>
  <c r="EK44" i="93"/>
  <c r="ES44" i="93"/>
  <c r="FA44" i="93"/>
  <c r="FI44" i="93"/>
  <c r="FQ44" i="93"/>
  <c r="FY44" i="93"/>
  <c r="AV45" i="93"/>
  <c r="BD45" i="93"/>
  <c r="CE45" i="93"/>
  <c r="GK45" i="93"/>
  <c r="FU45" i="93"/>
  <c r="DY45" i="93"/>
  <c r="DI45" i="93"/>
  <c r="GG46" i="93"/>
  <c r="FQ46" i="93"/>
  <c r="FA46" i="93"/>
  <c r="EK46" i="93"/>
  <c r="DU46" i="93"/>
  <c r="DE46" i="93"/>
  <c r="GK46" i="93"/>
  <c r="FU46" i="93"/>
  <c r="FE46" i="93"/>
  <c r="EO46" i="93"/>
  <c r="DY46" i="93"/>
  <c r="DI46" i="93"/>
  <c r="GO46" i="93"/>
  <c r="FY46" i="93"/>
  <c r="FI46" i="93"/>
  <c r="ES46" i="93"/>
  <c r="EC46" i="93"/>
  <c r="DM46" i="93"/>
  <c r="DG46" i="93"/>
  <c r="DW46" i="93"/>
  <c r="EM46" i="93"/>
  <c r="FC46" i="93"/>
  <c r="FS46" i="93"/>
  <c r="DS44" i="93"/>
  <c r="EI44" i="93"/>
  <c r="EY44" i="93"/>
  <c r="FO44" i="93"/>
  <c r="GE44" i="93"/>
  <c r="AS45" i="93"/>
  <c r="AW45" i="93"/>
  <c r="BA45" i="93"/>
  <c r="BI45" i="93"/>
  <c r="AY46" i="93"/>
  <c r="BK46" i="93"/>
  <c r="BS46" i="93"/>
  <c r="DS46" i="93"/>
  <c r="EI46" i="93"/>
  <c r="EY46" i="93"/>
  <c r="FO46" i="93"/>
  <c r="GE46" i="93"/>
  <c r="AV44" i="93"/>
  <c r="AZ44" i="93"/>
  <c r="BD44" i="93"/>
  <c r="BL44" i="93"/>
  <c r="BP44" i="93"/>
  <c r="BT44" i="93"/>
  <c r="CB44" i="93"/>
  <c r="CF44" i="93"/>
  <c r="CJ44" i="93"/>
  <c r="DT44" i="93"/>
  <c r="EJ44" i="93"/>
  <c r="EZ44" i="93"/>
  <c r="FP44" i="93"/>
  <c r="GF44" i="93"/>
  <c r="AT45" i="93"/>
  <c r="AX45" i="93"/>
  <c r="BY45" i="93"/>
  <c r="AZ46" i="93"/>
  <c r="BL46" i="93"/>
  <c r="BT46" i="93"/>
  <c r="DT46" i="93"/>
  <c r="EJ46" i="93"/>
  <c r="EZ46" i="93"/>
  <c r="FP46" i="93"/>
  <c r="GF46" i="93"/>
  <c r="DS45" i="93"/>
  <c r="EI45" i="93"/>
  <c r="EY45" i="93"/>
  <c r="FO45" i="93"/>
  <c r="GE45" i="93"/>
  <c r="AS46" i="93"/>
  <c r="AW46" i="93"/>
  <c r="BA46" i="93"/>
  <c r="BI46" i="93"/>
  <c r="BM46" i="93"/>
  <c r="BQ46" i="93"/>
  <c r="BY46" i="93"/>
  <c r="CC46" i="93"/>
  <c r="CG46" i="93"/>
  <c r="DQ46" i="93"/>
  <c r="EG46" i="93"/>
  <c r="EW46" i="93"/>
  <c r="FM46" i="93"/>
  <c r="GC46" i="93"/>
  <c r="DT45" i="93"/>
  <c r="EJ45" i="93"/>
  <c r="EZ45" i="93"/>
  <c r="FP45" i="93"/>
  <c r="GF45" i="93"/>
  <c r="AT46" i="93"/>
  <c r="AX46" i="93"/>
  <c r="BB46" i="93"/>
  <c r="BJ46" i="93"/>
  <c r="BN46" i="93"/>
  <c r="BR46" i="93"/>
  <c r="BZ46" i="93"/>
  <c r="CD46" i="93"/>
  <c r="CH46" i="93"/>
  <c r="DR46" i="93"/>
  <c r="EH46" i="93"/>
  <c r="EX46" i="93"/>
  <c r="FN46" i="93"/>
  <c r="GD46" i="93"/>
  <c r="GG34" i="93"/>
  <c r="FQ34" i="93"/>
  <c r="FA34" i="93"/>
  <c r="EK34" i="93"/>
  <c r="DU34" i="93"/>
  <c r="DE34" i="93"/>
  <c r="GO34" i="93"/>
  <c r="FY34" i="93"/>
  <c r="FI34" i="93"/>
  <c r="ES34" i="93"/>
  <c r="EC34" i="93"/>
  <c r="DM34" i="93"/>
  <c r="FT35" i="93"/>
  <c r="FD35" i="93"/>
  <c r="EN35" i="93"/>
  <c r="DX35" i="93"/>
  <c r="DH35" i="93"/>
  <c r="GJ35" i="93"/>
  <c r="GI33" i="93"/>
  <c r="FS33" i="93"/>
  <c r="FC33" i="93"/>
  <c r="EM33" i="93"/>
  <c r="DW33" i="93"/>
  <c r="DG33" i="93"/>
  <c r="FR34" i="93"/>
  <c r="FB34" i="93"/>
  <c r="EL34" i="93"/>
  <c r="DV34" i="93"/>
  <c r="DF34" i="93"/>
  <c r="GH34" i="93"/>
  <c r="GP34" i="93"/>
  <c r="FZ34" i="93"/>
  <c r="FJ34" i="93"/>
  <c r="ET34" i="93"/>
  <c r="ED34" i="93"/>
  <c r="DN34" i="93"/>
  <c r="GJ33" i="93"/>
  <c r="FT33" i="93"/>
  <c r="FD33" i="93"/>
  <c r="EN33" i="93"/>
  <c r="DX33" i="93"/>
  <c r="DH33" i="93"/>
  <c r="GN33" i="93"/>
  <c r="FX33" i="93"/>
  <c r="FH33" i="93"/>
  <c r="ER33" i="93"/>
  <c r="EB33" i="93"/>
  <c r="DL33" i="93"/>
  <c r="GR33" i="93"/>
  <c r="GB33" i="93"/>
  <c r="FL33" i="93"/>
  <c r="EV33" i="93"/>
  <c r="EF33" i="93"/>
  <c r="DP33" i="93"/>
  <c r="GI34" i="93"/>
  <c r="FS34" i="93"/>
  <c r="FC34" i="93"/>
  <c r="EM34" i="93"/>
  <c r="DW34" i="93"/>
  <c r="DG34" i="93"/>
  <c r="FZ35" i="93"/>
  <c r="FJ35" i="93"/>
  <c r="ET35" i="93"/>
  <c r="ED35" i="93"/>
  <c r="GP35" i="93"/>
  <c r="DN35" i="93"/>
  <c r="GL33" i="93"/>
  <c r="FV33" i="93"/>
  <c r="FF33" i="93"/>
  <c r="EP33" i="93"/>
  <c r="DZ33" i="93"/>
  <c r="DJ33" i="93"/>
  <c r="GK34" i="93"/>
  <c r="FU34" i="93"/>
  <c r="FE34" i="93"/>
  <c r="EO34" i="93"/>
  <c r="DY34" i="93"/>
  <c r="DI34" i="93"/>
  <c r="GM33" i="93"/>
  <c r="FW33" i="93"/>
  <c r="FG33" i="93"/>
  <c r="EQ33" i="93"/>
  <c r="EA33" i="93"/>
  <c r="DK33" i="93"/>
  <c r="GQ33" i="93"/>
  <c r="GA33" i="93"/>
  <c r="FK33" i="93"/>
  <c r="EU33" i="93"/>
  <c r="EE33" i="93"/>
  <c r="DO33" i="93"/>
  <c r="FV34" i="93"/>
  <c r="FF34" i="93"/>
  <c r="EP34" i="93"/>
  <c r="DZ34" i="93"/>
  <c r="DJ34" i="93"/>
  <c r="GL34" i="93"/>
  <c r="FE33" i="93"/>
  <c r="EO33" i="93"/>
  <c r="GK33" i="93"/>
  <c r="FU33" i="93"/>
  <c r="DY33" i="93"/>
  <c r="DI33" i="93"/>
  <c r="GO33" i="93"/>
  <c r="FY33" i="93"/>
  <c r="FI33" i="93"/>
  <c r="DM33" i="93"/>
  <c r="ES33" i="93"/>
  <c r="EC33" i="93"/>
  <c r="EN34" i="93"/>
  <c r="GJ34" i="93"/>
  <c r="FT34" i="93"/>
  <c r="FD34" i="93"/>
  <c r="DX34" i="93"/>
  <c r="DH34" i="93"/>
  <c r="GB36" i="93"/>
  <c r="EV36" i="93"/>
  <c r="DP36" i="93"/>
  <c r="GR36" i="93"/>
  <c r="FL36" i="93"/>
  <c r="EF36" i="93"/>
  <c r="AW33" i="93"/>
  <c r="BA33" i="93"/>
  <c r="BI33" i="93"/>
  <c r="BM33" i="93"/>
  <c r="BQ33" i="93"/>
  <c r="BY33" i="93"/>
  <c r="CC33" i="93"/>
  <c r="CG33" i="93"/>
  <c r="CO33" i="93"/>
  <c r="DQ33" i="93"/>
  <c r="FM33" i="93"/>
  <c r="GC33" i="93"/>
  <c r="GS33" i="93"/>
  <c r="AY34" i="93"/>
  <c r="BC34" i="93"/>
  <c r="BK34" i="93"/>
  <c r="BS34" i="93"/>
  <c r="CA34" i="93"/>
  <c r="CU34" i="93"/>
  <c r="CY34" i="93"/>
  <c r="CE35" i="93"/>
  <c r="DS35" i="93"/>
  <c r="FK36" i="93"/>
  <c r="AZ37" i="93"/>
  <c r="CV37" i="93"/>
  <c r="BT37" i="93"/>
  <c r="BD37" i="93"/>
  <c r="GP37" i="93"/>
  <c r="AT33" i="93"/>
  <c r="BN33" i="93"/>
  <c r="BR33" i="93"/>
  <c r="BZ33" i="93"/>
  <c r="CD33" i="93"/>
  <c r="CH33" i="93"/>
  <c r="CP33" i="93"/>
  <c r="CX33" i="93"/>
  <c r="DR33" i="93"/>
  <c r="EH33" i="93"/>
  <c r="EX33" i="93"/>
  <c r="FN33" i="93"/>
  <c r="GD33" i="93"/>
  <c r="CV34" i="93"/>
  <c r="CZ34" i="93"/>
  <c r="EJ34" i="93"/>
  <c r="BL35" i="93"/>
  <c r="CA35" i="93"/>
  <c r="FR35" i="93"/>
  <c r="FB35" i="93"/>
  <c r="EL35" i="93"/>
  <c r="CU35" i="93"/>
  <c r="CZ35" i="93"/>
  <c r="DT35" i="93"/>
  <c r="EI35" i="93"/>
  <c r="AV36" i="93"/>
  <c r="CR36" i="93"/>
  <c r="BP36" i="93"/>
  <c r="AZ36" i="93"/>
  <c r="DV36" i="93"/>
  <c r="FB36" i="93"/>
  <c r="FW36" i="93"/>
  <c r="CZ37" i="93"/>
  <c r="DN37" i="93"/>
  <c r="FP37" i="93"/>
  <c r="GK39" i="93"/>
  <c r="DY39" i="93"/>
  <c r="AU33" i="93"/>
  <c r="AY33" i="93"/>
  <c r="BC33" i="93"/>
  <c r="BK33" i="93"/>
  <c r="BO33" i="93"/>
  <c r="BS33" i="93"/>
  <c r="CA33" i="93"/>
  <c r="CE33" i="93"/>
  <c r="CI33" i="93"/>
  <c r="DS33" i="93"/>
  <c r="EI33" i="93"/>
  <c r="EY33" i="93"/>
  <c r="FO33" i="93"/>
  <c r="GE33" i="93"/>
  <c r="AS34" i="93"/>
  <c r="AW34" i="93"/>
  <c r="BA34" i="93"/>
  <c r="BI34" i="93"/>
  <c r="BM34" i="93"/>
  <c r="BQ34" i="93"/>
  <c r="BY34" i="93"/>
  <c r="CC34" i="93"/>
  <c r="CG34" i="93"/>
  <c r="DQ34" i="93"/>
  <c r="EG34" i="93"/>
  <c r="EW34" i="93"/>
  <c r="GG35" i="93"/>
  <c r="FQ35" i="93"/>
  <c r="FA35" i="93"/>
  <c r="EK35" i="93"/>
  <c r="DU35" i="93"/>
  <c r="DE35" i="93"/>
  <c r="GK35" i="93"/>
  <c r="FU35" i="93"/>
  <c r="FE35" i="93"/>
  <c r="EO35" i="93"/>
  <c r="DY35" i="93"/>
  <c r="DI35" i="93"/>
  <c r="FY35" i="93"/>
  <c r="FI35" i="93"/>
  <c r="ES35" i="93"/>
  <c r="EC35" i="93"/>
  <c r="DM35" i="93"/>
  <c r="AY35" i="93"/>
  <c r="BD35" i="93"/>
  <c r="BS35" i="93"/>
  <c r="CB35" i="93"/>
  <c r="CQ35" i="93"/>
  <c r="CV35" i="93"/>
  <c r="DF35" i="93"/>
  <c r="DV35" i="93"/>
  <c r="EJ35" i="93"/>
  <c r="EZ35" i="93"/>
  <c r="FP35" i="93"/>
  <c r="GF35" i="93"/>
  <c r="GO35" i="93"/>
  <c r="GG36" i="93"/>
  <c r="FQ36" i="93"/>
  <c r="FA36" i="93"/>
  <c r="EK36" i="93"/>
  <c r="DU36" i="93"/>
  <c r="DE36" i="93"/>
  <c r="GK36" i="93"/>
  <c r="FU36" i="93"/>
  <c r="FE36" i="93"/>
  <c r="EO36" i="93"/>
  <c r="DY36" i="93"/>
  <c r="DI36" i="93"/>
  <c r="GO36" i="93"/>
  <c r="FY36" i="93"/>
  <c r="FI36" i="93"/>
  <c r="ES36" i="93"/>
  <c r="EC36" i="93"/>
  <c r="DM36" i="93"/>
  <c r="CB36" i="93"/>
  <c r="FC36" i="93"/>
  <c r="DO36" i="93"/>
  <c r="EJ36" i="93"/>
  <c r="EU36" i="93"/>
  <c r="FP36" i="93"/>
  <c r="GA36" i="93"/>
  <c r="CF37" i="93"/>
  <c r="GL37" i="93"/>
  <c r="FV37" i="93"/>
  <c r="FF37" i="93"/>
  <c r="EP37" i="93"/>
  <c r="DZ37" i="93"/>
  <c r="DJ37" i="93"/>
  <c r="DY37" i="93"/>
  <c r="EZ37" i="93"/>
  <c r="FJ37" i="93"/>
  <c r="GK37" i="93"/>
  <c r="CD38" i="93"/>
  <c r="CT38" i="93"/>
  <c r="AX38" i="93"/>
  <c r="CX38" i="93"/>
  <c r="CH38" i="93"/>
  <c r="BR38" i="93"/>
  <c r="BB38" i="93"/>
  <c r="ER38" i="93"/>
  <c r="GG40" i="93"/>
  <c r="FQ40" i="93"/>
  <c r="FA40" i="93"/>
  <c r="EK40" i="93"/>
  <c r="DU40" i="93"/>
  <c r="DE40" i="93"/>
  <c r="GK40" i="93"/>
  <c r="FU40" i="93"/>
  <c r="FE40" i="93"/>
  <c r="EO40" i="93"/>
  <c r="DY40" i="93"/>
  <c r="DI40" i="93"/>
  <c r="GO40" i="93"/>
  <c r="FY40" i="93"/>
  <c r="FI40" i="93"/>
  <c r="ES40" i="93"/>
  <c r="EC40" i="93"/>
  <c r="DM40" i="93"/>
  <c r="EA40" i="93"/>
  <c r="FW40" i="93"/>
  <c r="EG33" i="93"/>
  <c r="AU34" i="93"/>
  <c r="BO34" i="93"/>
  <c r="GU34" i="93"/>
  <c r="GE34" i="93"/>
  <c r="DS34" i="93"/>
  <c r="EI34" i="93"/>
  <c r="EY34" i="93"/>
  <c r="FO34" i="93"/>
  <c r="BK35" i="93"/>
  <c r="FF35" i="93"/>
  <c r="EP35" i="93"/>
  <c r="CY35" i="93"/>
  <c r="EE36" i="93"/>
  <c r="CR37" i="93"/>
  <c r="CB37" i="93"/>
  <c r="BP37" i="93"/>
  <c r="GG37" i="93"/>
  <c r="DU37" i="93"/>
  <c r="ED37" i="93"/>
  <c r="GR38" i="93"/>
  <c r="EF38" i="93"/>
  <c r="GB38" i="93"/>
  <c r="DP38" i="93"/>
  <c r="EL38" i="93"/>
  <c r="AX33" i="93"/>
  <c r="AV34" i="93"/>
  <c r="AZ34" i="93"/>
  <c r="BD34" i="93"/>
  <c r="BL34" i="93"/>
  <c r="BP34" i="93"/>
  <c r="BT34" i="93"/>
  <c r="CB34" i="93"/>
  <c r="DT34" i="93"/>
  <c r="EZ34" i="93"/>
  <c r="FP34" i="93"/>
  <c r="BC35" i="93"/>
  <c r="CF35" i="93"/>
  <c r="EY35" i="93"/>
  <c r="FO35" i="93"/>
  <c r="GE35" i="93"/>
  <c r="CJ36" i="93"/>
  <c r="BT36" i="93"/>
  <c r="CV36" i="93"/>
  <c r="GH36" i="93"/>
  <c r="EO37" i="93"/>
  <c r="FZ37" i="93"/>
  <c r="FW38" i="93"/>
  <c r="DK38" i="93"/>
  <c r="FG38" i="93"/>
  <c r="FL38" i="93"/>
  <c r="GM38" i="93"/>
  <c r="FZ39" i="93"/>
  <c r="ET39" i="93"/>
  <c r="DN39" i="93"/>
  <c r="ED39" i="93"/>
  <c r="GJ40" i="93"/>
  <c r="FT40" i="93"/>
  <c r="FD40" i="93"/>
  <c r="GB40" i="93"/>
  <c r="EV40" i="93"/>
  <c r="DP40" i="93"/>
  <c r="EF40" i="93"/>
  <c r="DX40" i="93"/>
  <c r="AV33" i="93"/>
  <c r="AZ33" i="93"/>
  <c r="BD33" i="93"/>
  <c r="BL33" i="93"/>
  <c r="BP33" i="93"/>
  <c r="BT33" i="93"/>
  <c r="CB33" i="93"/>
  <c r="CF33" i="93"/>
  <c r="CJ33" i="93"/>
  <c r="DT33" i="93"/>
  <c r="EJ33" i="93"/>
  <c r="EZ33" i="93"/>
  <c r="FP33" i="93"/>
  <c r="GF33" i="93"/>
  <c r="AT34" i="93"/>
  <c r="AX34" i="93"/>
  <c r="BB34" i="93"/>
  <c r="BJ34" i="93"/>
  <c r="BN34" i="93"/>
  <c r="BR34" i="93"/>
  <c r="BZ34" i="93"/>
  <c r="CD34" i="93"/>
  <c r="CH34" i="93"/>
  <c r="DR34" i="93"/>
  <c r="EH34" i="93"/>
  <c r="EX34" i="93"/>
  <c r="GF34" i="93"/>
  <c r="GD35" i="93"/>
  <c r="FN35" i="93"/>
  <c r="EX35" i="93"/>
  <c r="EH35" i="93"/>
  <c r="DR35" i="93"/>
  <c r="GP36" i="93"/>
  <c r="FZ36" i="93"/>
  <c r="FJ36" i="93"/>
  <c r="ET36" i="93"/>
  <c r="ED36" i="93"/>
  <c r="DN36" i="93"/>
  <c r="BD36" i="93"/>
  <c r="CF36" i="93"/>
  <c r="DF36" i="93"/>
  <c r="EL36" i="93"/>
  <c r="GI37" i="93"/>
  <c r="FS37" i="93"/>
  <c r="FC37" i="93"/>
  <c r="EM37" i="93"/>
  <c r="DW37" i="93"/>
  <c r="DG37" i="93"/>
  <c r="GM37" i="93"/>
  <c r="FW37" i="93"/>
  <c r="FG37" i="93"/>
  <c r="EQ37" i="93"/>
  <c r="EA37" i="93"/>
  <c r="DK37" i="93"/>
  <c r="GQ37" i="93"/>
  <c r="GA37" i="93"/>
  <c r="FK37" i="93"/>
  <c r="EU37" i="93"/>
  <c r="EE37" i="93"/>
  <c r="DO37" i="93"/>
  <c r="BL37" i="93"/>
  <c r="CJ37" i="93"/>
  <c r="DI37" i="93"/>
  <c r="EJ37" i="93"/>
  <c r="GI38" i="93"/>
  <c r="FS38" i="93"/>
  <c r="FC38" i="93"/>
  <c r="EM38" i="93"/>
  <c r="DW38" i="93"/>
  <c r="DG38" i="93"/>
  <c r="BJ38" i="93"/>
  <c r="EQ38" i="93"/>
  <c r="CR39" i="93"/>
  <c r="CB39" i="93"/>
  <c r="AV39" i="93"/>
  <c r="BL39" i="93"/>
  <c r="CV39" i="93"/>
  <c r="CF39" i="93"/>
  <c r="BP39" i="93"/>
  <c r="CZ39" i="93"/>
  <c r="CJ39" i="93"/>
  <c r="BT39" i="93"/>
  <c r="BD39" i="93"/>
  <c r="DR39" i="93"/>
  <c r="GT39" i="93"/>
  <c r="FN39" i="93"/>
  <c r="EN40" i="93"/>
  <c r="GR40" i="93"/>
  <c r="AS35" i="93"/>
  <c r="AW35" i="93"/>
  <c r="BA35" i="93"/>
  <c r="BI35" i="93"/>
  <c r="BM35" i="93"/>
  <c r="BQ35" i="93"/>
  <c r="BY35" i="93"/>
  <c r="CC35" i="93"/>
  <c r="CG35" i="93"/>
  <c r="DQ35" i="93"/>
  <c r="EG35" i="93"/>
  <c r="EW35" i="93"/>
  <c r="FM35" i="93"/>
  <c r="AU36" i="93"/>
  <c r="BO36" i="93"/>
  <c r="CI36" i="93"/>
  <c r="DR36" i="93"/>
  <c r="EH36" i="93"/>
  <c r="EX36" i="93"/>
  <c r="FN36" i="93"/>
  <c r="GD36" i="93"/>
  <c r="AX37" i="93"/>
  <c r="BR37" i="93"/>
  <c r="CP37" i="93"/>
  <c r="AV38" i="93"/>
  <c r="BK38" i="93"/>
  <c r="BP38" i="93"/>
  <c r="CY38" i="93"/>
  <c r="DX38" i="93"/>
  <c r="EZ38" i="93"/>
  <c r="GJ38" i="93"/>
  <c r="CD39" i="93"/>
  <c r="CT39" i="93"/>
  <c r="GH40" i="93"/>
  <c r="FR40" i="93"/>
  <c r="FB40" i="93"/>
  <c r="EL40" i="93"/>
  <c r="DV40" i="93"/>
  <c r="DF40" i="93"/>
  <c r="GL40" i="93"/>
  <c r="FV40" i="93"/>
  <c r="FF40" i="93"/>
  <c r="EP40" i="93"/>
  <c r="DZ40" i="93"/>
  <c r="DJ40" i="93"/>
  <c r="GP40" i="93"/>
  <c r="FZ40" i="93"/>
  <c r="FJ40" i="93"/>
  <c r="ET40" i="93"/>
  <c r="ED40" i="93"/>
  <c r="DN40" i="93"/>
  <c r="FH40" i="93"/>
  <c r="DO40" i="93"/>
  <c r="EE40" i="93"/>
  <c r="DS36" i="93"/>
  <c r="EI36" i="93"/>
  <c r="EY36" i="93"/>
  <c r="FO36" i="93"/>
  <c r="GE36" i="93"/>
  <c r="BL38" i="93"/>
  <c r="CP39" i="93"/>
  <c r="BZ39" i="93"/>
  <c r="BB39" i="93"/>
  <c r="BN39" i="93"/>
  <c r="FS40" i="93"/>
  <c r="EM40" i="93"/>
  <c r="DG40" i="93"/>
  <c r="EU40" i="93"/>
  <c r="AS36" i="93"/>
  <c r="AW36" i="93"/>
  <c r="BA36" i="93"/>
  <c r="BI36" i="93"/>
  <c r="BM36" i="93"/>
  <c r="BQ36" i="93"/>
  <c r="BY36" i="93"/>
  <c r="CC36" i="93"/>
  <c r="CG36" i="93"/>
  <c r="DQ36" i="93"/>
  <c r="EG36" i="93"/>
  <c r="EW36" i="93"/>
  <c r="FM36" i="93"/>
  <c r="GC36" i="93"/>
  <c r="AU37" i="93"/>
  <c r="AY37" i="93"/>
  <c r="BC37" i="93"/>
  <c r="BK37" i="93"/>
  <c r="BO37" i="93"/>
  <c r="BS37" i="93"/>
  <c r="CA37" i="93"/>
  <c r="CE37" i="93"/>
  <c r="CI37" i="93"/>
  <c r="DS37" i="93"/>
  <c r="EI37" i="93"/>
  <c r="EY37" i="93"/>
  <c r="FO37" i="93"/>
  <c r="GE37" i="93"/>
  <c r="GG38" i="93"/>
  <c r="FQ38" i="93"/>
  <c r="FA38" i="93"/>
  <c r="EK38" i="93"/>
  <c r="DU38" i="93"/>
  <c r="DE38" i="93"/>
  <c r="CS38" i="93"/>
  <c r="CC38" i="93"/>
  <c r="CW38" i="93"/>
  <c r="CG38" i="93"/>
  <c r="AS38" i="93"/>
  <c r="AW38" i="93"/>
  <c r="BA38" i="93"/>
  <c r="BI38" i="93"/>
  <c r="BM38" i="93"/>
  <c r="BQ38" i="93"/>
  <c r="BY38" i="93"/>
  <c r="DR38" i="93"/>
  <c r="EH38" i="93"/>
  <c r="EX38" i="93"/>
  <c r="FN38" i="93"/>
  <c r="GD38" i="93"/>
  <c r="CW39" i="93"/>
  <c r="BQ39" i="93"/>
  <c r="AS39" i="93"/>
  <c r="BM39" i="93"/>
  <c r="GS39" i="93"/>
  <c r="GC39" i="93"/>
  <c r="FM39" i="93"/>
  <c r="EW39" i="93"/>
  <c r="EG39" i="93"/>
  <c r="DQ39" i="93"/>
  <c r="DE39" i="93"/>
  <c r="EK39" i="93"/>
  <c r="AY40" i="93"/>
  <c r="DQ38" i="93"/>
  <c r="EG38" i="93"/>
  <c r="EW38" i="93"/>
  <c r="FM38" i="93"/>
  <c r="GC38" i="93"/>
  <c r="CQ39" i="93"/>
  <c r="CA39" i="93"/>
  <c r="CU39" i="93"/>
  <c r="CE39" i="93"/>
  <c r="BO39" i="93"/>
  <c r="CY39" i="93"/>
  <c r="CI39" i="93"/>
  <c r="BS39" i="93"/>
  <c r="AU39" i="93"/>
  <c r="AY39" i="93"/>
  <c r="BC39" i="93"/>
  <c r="BK39" i="93"/>
  <c r="AZ40" i="93"/>
  <c r="BL40" i="93"/>
  <c r="BT40" i="93"/>
  <c r="DT40" i="93"/>
  <c r="EJ40" i="93"/>
  <c r="EZ40" i="93"/>
  <c r="FP40" i="93"/>
  <c r="GF40" i="93"/>
  <c r="DS39" i="93"/>
  <c r="EI39" i="93"/>
  <c r="EY39" i="93"/>
  <c r="FO39" i="93"/>
  <c r="GE39" i="93"/>
  <c r="AS40" i="93"/>
  <c r="AW40" i="93"/>
  <c r="BA40" i="93"/>
  <c r="BI40" i="93"/>
  <c r="BM40" i="93"/>
  <c r="BQ40" i="93"/>
  <c r="BY40" i="93"/>
  <c r="CC40" i="93"/>
  <c r="CG40" i="93"/>
  <c r="DQ40" i="93"/>
  <c r="EG40" i="93"/>
  <c r="EW40" i="93"/>
  <c r="FM40" i="93"/>
  <c r="GC40" i="93"/>
  <c r="DT39" i="93"/>
  <c r="EJ39" i="93"/>
  <c r="EZ39" i="93"/>
  <c r="FP39" i="93"/>
  <c r="GF39" i="93"/>
  <c r="AT40" i="93"/>
  <c r="AX40" i="93"/>
  <c r="BB40" i="93"/>
  <c r="BJ40" i="93"/>
  <c r="BN40" i="93"/>
  <c r="BR40" i="93"/>
  <c r="BZ40" i="93"/>
  <c r="CD40" i="93"/>
  <c r="CH40" i="93"/>
  <c r="DR40" i="93"/>
  <c r="EH40" i="93"/>
  <c r="EX40" i="93"/>
  <c r="FN40" i="93"/>
  <c r="GD40" i="93"/>
  <c r="ID28" i="93"/>
  <c r="HL28" i="93"/>
  <c r="HZ29" i="93"/>
  <c r="DP28" i="93"/>
  <c r="HK28" i="93" s="1"/>
  <c r="HZ28" i="93"/>
  <c r="FL28" i="93"/>
  <c r="HN28" i="93" s="1"/>
  <c r="EV28" i="93"/>
  <c r="HM28" i="93" s="1"/>
  <c r="GY28" i="93" s="1"/>
  <c r="GH27" i="93"/>
  <c r="FR27" i="93"/>
  <c r="FB27" i="93"/>
  <c r="EL27" i="93"/>
  <c r="DV27" i="93"/>
  <c r="DF27" i="93"/>
  <c r="GL27" i="93"/>
  <c r="FV27" i="93"/>
  <c r="FF27" i="93"/>
  <c r="EP27" i="93"/>
  <c r="DZ27" i="93"/>
  <c r="DJ27" i="93"/>
  <c r="GP27" i="93"/>
  <c r="FZ27" i="93"/>
  <c r="FJ27" i="93"/>
  <c r="ET27" i="93"/>
  <c r="ED27" i="93"/>
  <c r="DN27" i="93"/>
  <c r="FS27" i="93"/>
  <c r="FC27" i="93"/>
  <c r="DG27" i="93"/>
  <c r="GI27" i="93"/>
  <c r="EM27" i="93"/>
  <c r="DW27" i="93"/>
  <c r="BC27" i="93"/>
  <c r="CA27" i="93"/>
  <c r="CU27" i="93"/>
  <c r="FX27" i="93"/>
  <c r="FH27" i="93"/>
  <c r="ER27" i="93"/>
  <c r="EB27" i="93"/>
  <c r="DL27" i="93"/>
  <c r="GN27" i="93"/>
  <c r="GR27" i="93"/>
  <c r="GB27" i="93"/>
  <c r="FL27" i="93"/>
  <c r="EV27" i="93"/>
  <c r="EF27" i="93"/>
  <c r="DP27" i="93"/>
  <c r="BK27" i="93"/>
  <c r="CE27" i="93"/>
  <c r="CY27" i="93"/>
  <c r="GG27" i="93"/>
  <c r="FQ27" i="93"/>
  <c r="FA27" i="93"/>
  <c r="EK27" i="93"/>
  <c r="DU27" i="93"/>
  <c r="DE27" i="93"/>
  <c r="GK27" i="93"/>
  <c r="FU27" i="93"/>
  <c r="FE27" i="93"/>
  <c r="EO27" i="93"/>
  <c r="DY27" i="93"/>
  <c r="DI27" i="93"/>
  <c r="GO27" i="93"/>
  <c r="FY27" i="93"/>
  <c r="FI27" i="93"/>
  <c r="ES27" i="93"/>
  <c r="EC27" i="93"/>
  <c r="DM27" i="93"/>
  <c r="EY27" i="93"/>
  <c r="FO27" i="93"/>
  <c r="GE27" i="93"/>
  <c r="CF27" i="93"/>
  <c r="CJ27" i="93"/>
  <c r="CR27" i="93"/>
  <c r="GV27" i="93"/>
  <c r="AS27" i="93"/>
  <c r="AW27" i="93"/>
  <c r="BA27" i="93"/>
  <c r="BI27" i="93"/>
  <c r="BM27" i="93"/>
  <c r="BQ27" i="93"/>
  <c r="BY27" i="93"/>
  <c r="CC27" i="93"/>
  <c r="CG27" i="93"/>
  <c r="DQ27" i="93"/>
  <c r="EG27" i="93"/>
  <c r="EW27" i="93"/>
  <c r="FM27" i="93"/>
  <c r="GC27" i="93"/>
  <c r="DS27" i="93"/>
  <c r="EI27" i="93"/>
  <c r="AV27" i="93"/>
  <c r="AZ27" i="93"/>
  <c r="BD27" i="93"/>
  <c r="BL27" i="93"/>
  <c r="BP27" i="93"/>
  <c r="BT27" i="93"/>
  <c r="DT27" i="93"/>
  <c r="EJ27" i="93"/>
  <c r="EZ27" i="93"/>
  <c r="FP27" i="93"/>
  <c r="AT27" i="93"/>
  <c r="AX27" i="93"/>
  <c r="BB27" i="93"/>
  <c r="BJ27" i="93"/>
  <c r="BN27" i="93"/>
  <c r="BR27" i="93"/>
  <c r="BZ27" i="93"/>
  <c r="CD27" i="93"/>
  <c r="CH27" i="93"/>
  <c r="DR27" i="93"/>
  <c r="EH27" i="93"/>
  <c r="EX27" i="93"/>
  <c r="FN27" i="93"/>
  <c r="GD27" i="93"/>
  <c r="HQ471" i="93" l="1"/>
  <c r="HY471" i="93" s="1"/>
  <c r="HS471" i="93"/>
  <c r="HR466" i="93"/>
  <c r="HZ466" i="93" s="1"/>
  <c r="HH30" i="93"/>
  <c r="GZ30" i="93" s="1"/>
  <c r="IF30" i="93" s="1"/>
  <c r="ID30" i="93"/>
  <c r="HS75" i="93"/>
  <c r="HQ74" i="93"/>
  <c r="HY74" i="93" s="1"/>
  <c r="HR73" i="93"/>
  <c r="HZ73" i="93" s="1"/>
  <c r="HS83" i="93"/>
  <c r="HR95" i="93"/>
  <c r="HR96" i="93"/>
  <c r="HS137" i="93"/>
  <c r="HQ147" i="93"/>
  <c r="HY147" i="93" s="1"/>
  <c r="HR201" i="93"/>
  <c r="HR247" i="93"/>
  <c r="HR245" i="93"/>
  <c r="HZ245" i="93" s="1"/>
  <c r="HS272" i="93"/>
  <c r="HS293" i="93"/>
  <c r="HR320" i="93"/>
  <c r="HS333" i="93"/>
  <c r="HR346" i="93"/>
  <c r="HZ346" i="93" s="1"/>
  <c r="HS355" i="93"/>
  <c r="HQ367" i="93"/>
  <c r="HY367" i="93" s="1"/>
  <c r="HQ366" i="93"/>
  <c r="HY366" i="93" s="1"/>
  <c r="ID366" i="93" s="1"/>
  <c r="HS384" i="93"/>
  <c r="HS381" i="93"/>
  <c r="HR428" i="93"/>
  <c r="HR442" i="93"/>
  <c r="HZ442" i="93" s="1"/>
  <c r="HQ439" i="93"/>
  <c r="HY439" i="93" s="1"/>
  <c r="ID439" i="93" s="1"/>
  <c r="HS439" i="93"/>
  <c r="HS452" i="93"/>
  <c r="HR45" i="93"/>
  <c r="HZ45" i="93" s="1"/>
  <c r="HS59" i="93"/>
  <c r="HR58" i="93"/>
  <c r="HQ221" i="93"/>
  <c r="HY221" i="93" s="1"/>
  <c r="HS85" i="93"/>
  <c r="HA21" i="93"/>
  <c r="HI21" i="93" s="1"/>
  <c r="HB21" i="93" s="1"/>
  <c r="HA20" i="93"/>
  <c r="HI20" i="93" s="1"/>
  <c r="HE20" i="93" s="1"/>
  <c r="HA19" i="93"/>
  <c r="HI19" i="93" s="1"/>
  <c r="HB19" i="93" s="1"/>
  <c r="HJ18" i="93"/>
  <c r="IF18" i="93"/>
  <c r="IE17" i="93"/>
  <c r="IF17" i="93"/>
  <c r="HJ17" i="93"/>
  <c r="HQ97" i="93"/>
  <c r="HY97" i="93" s="1"/>
  <c r="HS165" i="93"/>
  <c r="HS193" i="93"/>
  <c r="HS191" i="93"/>
  <c r="HR214" i="93"/>
  <c r="HQ214" i="93"/>
  <c r="HY214" i="93" s="1"/>
  <c r="HR212" i="93"/>
  <c r="HS223" i="93"/>
  <c r="HQ222" i="93"/>
  <c r="HY222" i="93" s="1"/>
  <c r="ID222" i="93" s="1"/>
  <c r="HS246" i="93"/>
  <c r="HR264" i="93"/>
  <c r="HR268" i="93"/>
  <c r="HZ268" i="93" s="1"/>
  <c r="HS292" i="93"/>
  <c r="HS365" i="93"/>
  <c r="HS443" i="93"/>
  <c r="HS469" i="93"/>
  <c r="HR469" i="93"/>
  <c r="HZ469" i="93" s="1"/>
  <c r="HS461" i="93"/>
  <c r="HS73" i="93"/>
  <c r="HS226" i="93"/>
  <c r="HQ246" i="93"/>
  <c r="HY246" i="93" s="1"/>
  <c r="HQ244" i="93"/>
  <c r="HY244" i="93" s="1"/>
  <c r="HQ262" i="93"/>
  <c r="HY262" i="93" s="1"/>
  <c r="HS264" i="93"/>
  <c r="HR261" i="93"/>
  <c r="HZ261" i="93" s="1"/>
  <c r="HR288" i="93"/>
  <c r="HS284" i="93"/>
  <c r="HS288" i="93"/>
  <c r="HR294" i="93"/>
  <c r="HK293" i="93"/>
  <c r="HS308" i="93"/>
  <c r="HS332" i="93"/>
  <c r="HS357" i="93"/>
  <c r="HR383" i="93"/>
  <c r="HR390" i="93"/>
  <c r="HZ390" i="93" s="1"/>
  <c r="HS396" i="93"/>
  <c r="HS404" i="93"/>
  <c r="HS414" i="93"/>
  <c r="HR430" i="93"/>
  <c r="HZ430" i="93" s="1"/>
  <c r="HS430" i="93"/>
  <c r="HS428" i="93"/>
  <c r="HS426" i="93"/>
  <c r="HR439" i="93"/>
  <c r="HZ439" i="93" s="1"/>
  <c r="HR451" i="93"/>
  <c r="HZ451" i="93" s="1"/>
  <c r="HS466" i="93"/>
  <c r="HS470" i="93"/>
  <c r="HR463" i="93"/>
  <c r="HZ463" i="93" s="1"/>
  <c r="HR461" i="93"/>
  <c r="HZ461" i="93" s="1"/>
  <c r="HH29" i="93"/>
  <c r="GZ29" i="93" s="1"/>
  <c r="HR97" i="93"/>
  <c r="HS64" i="93"/>
  <c r="HS72" i="93"/>
  <c r="HS118" i="93"/>
  <c r="HR147" i="93"/>
  <c r="HS39" i="93"/>
  <c r="HR71" i="93"/>
  <c r="HZ71" i="93" s="1"/>
  <c r="HQ83" i="93"/>
  <c r="HY83" i="93" s="1"/>
  <c r="HS81" i="93"/>
  <c r="HS96" i="93"/>
  <c r="HS120" i="93"/>
  <c r="HS127" i="93"/>
  <c r="HR149" i="93"/>
  <c r="HS149" i="93"/>
  <c r="HS147" i="93"/>
  <c r="HR193" i="93"/>
  <c r="HR192" i="93"/>
  <c r="HS200" i="93"/>
  <c r="HS214" i="93"/>
  <c r="HS237" i="93"/>
  <c r="HR237" i="93"/>
  <c r="HR236" i="93"/>
  <c r="HS240" i="93"/>
  <c r="HS274" i="93"/>
  <c r="HR272" i="93"/>
  <c r="HR270" i="93"/>
  <c r="HQ288" i="93"/>
  <c r="HY288" i="93" s="1"/>
  <c r="ID288" i="93" s="1"/>
  <c r="HR286" i="93"/>
  <c r="HR298" i="93"/>
  <c r="HR312" i="93"/>
  <c r="HQ306" i="93"/>
  <c r="HY306" i="93" s="1"/>
  <c r="ID306" i="93" s="1"/>
  <c r="HR333" i="93"/>
  <c r="HR331" i="93"/>
  <c r="HQ344" i="93"/>
  <c r="HY344" i="93" s="1"/>
  <c r="ID344" i="93" s="1"/>
  <c r="HS346" i="93"/>
  <c r="HS341" i="93"/>
  <c r="HQ353" i="93"/>
  <c r="HY353" i="93" s="1"/>
  <c r="HQ365" i="93"/>
  <c r="HY365" i="93" s="1"/>
  <c r="ID365" i="93" s="1"/>
  <c r="HS383" i="93"/>
  <c r="HS379" i="93"/>
  <c r="HS380" i="93"/>
  <c r="HR404" i="93"/>
  <c r="HZ404" i="93" s="1"/>
  <c r="HR426" i="93"/>
  <c r="HZ426" i="93" s="1"/>
  <c r="HR440" i="93"/>
  <c r="HS437" i="93"/>
  <c r="HS463" i="93"/>
  <c r="HS71" i="93"/>
  <c r="HR118" i="93"/>
  <c r="HQ161" i="93"/>
  <c r="HY161" i="93" s="1"/>
  <c r="HH28" i="93"/>
  <c r="HR72" i="93"/>
  <c r="HZ72" i="93" s="1"/>
  <c r="HR165" i="93"/>
  <c r="HQ199" i="93"/>
  <c r="HY199" i="93" s="1"/>
  <c r="HS211" i="93"/>
  <c r="HS248" i="93"/>
  <c r="HQ247" i="93"/>
  <c r="HY247" i="93" s="1"/>
  <c r="HS260" i="93"/>
  <c r="HQ274" i="93"/>
  <c r="HY274" i="93" s="1"/>
  <c r="HQ271" i="93"/>
  <c r="HY271" i="93" s="1"/>
  <c r="ID271" i="93" s="1"/>
  <c r="HS270" i="93"/>
  <c r="HS268" i="93"/>
  <c r="HS286" i="93"/>
  <c r="HS298" i="93"/>
  <c r="HN293" i="93"/>
  <c r="HM293" i="93"/>
  <c r="GY293" i="93" s="1"/>
  <c r="HQ336" i="93"/>
  <c r="HY336" i="93" s="1"/>
  <c r="ID336" i="93" s="1"/>
  <c r="HS336" i="93"/>
  <c r="HS334" i="93"/>
  <c r="HR330" i="93"/>
  <c r="HS331" i="93"/>
  <c r="HS344" i="93"/>
  <c r="HR341" i="93"/>
  <c r="HS359" i="93"/>
  <c r="HR357" i="93"/>
  <c r="HZ357" i="93" s="1"/>
  <c r="HR355" i="93"/>
  <c r="HZ355" i="93" s="1"/>
  <c r="HQ364" i="93"/>
  <c r="HY364" i="93" s="1"/>
  <c r="ID364" i="93" s="1"/>
  <c r="HR365" i="93"/>
  <c r="HS397" i="93"/>
  <c r="HQ403" i="93"/>
  <c r="HY403" i="93" s="1"/>
  <c r="ID403" i="93" s="1"/>
  <c r="HS416" i="93"/>
  <c r="HR414" i="93"/>
  <c r="HQ428" i="93"/>
  <c r="HY428" i="93" s="1"/>
  <c r="ID428" i="93" s="1"/>
  <c r="HQ441" i="93"/>
  <c r="HY441" i="93" s="1"/>
  <c r="ID441" i="93" s="1"/>
  <c r="HS440" i="93"/>
  <c r="HS442" i="93"/>
  <c r="HR450" i="93"/>
  <c r="HZ450" i="93" s="1"/>
  <c r="HQ466" i="93"/>
  <c r="HY466" i="93" s="1"/>
  <c r="HP463" i="93"/>
  <c r="HQ472" i="93"/>
  <c r="HY472" i="93" s="1"/>
  <c r="ID471" i="93"/>
  <c r="HM472" i="93"/>
  <c r="GY472" i="93" s="1"/>
  <c r="GN471" i="93"/>
  <c r="FX471" i="93"/>
  <c r="FH471" i="93"/>
  <c r="ER471" i="93"/>
  <c r="EB471" i="93"/>
  <c r="DL471" i="93"/>
  <c r="GQ471" i="93"/>
  <c r="GA471" i="93"/>
  <c r="FK471" i="93"/>
  <c r="EU471" i="93"/>
  <c r="EE471" i="93"/>
  <c r="DO471" i="93"/>
  <c r="GP469" i="93"/>
  <c r="FJ469" i="93"/>
  <c r="ED469" i="93"/>
  <c r="FZ469" i="93"/>
  <c r="ET469" i="93"/>
  <c r="DN469" i="93"/>
  <c r="GH469" i="93"/>
  <c r="FR469" i="93"/>
  <c r="HO469" i="93" s="1"/>
  <c r="FB469" i="93"/>
  <c r="EL469" i="93"/>
  <c r="DV469" i="93"/>
  <c r="HL469" i="93" s="1"/>
  <c r="DF469" i="93"/>
  <c r="GG466" i="93"/>
  <c r="FQ466" i="93"/>
  <c r="FA466" i="93"/>
  <c r="EK466" i="93"/>
  <c r="DU466" i="93"/>
  <c r="DE466" i="93"/>
  <c r="HQ464" i="93"/>
  <c r="HY464" i="93" s="1"/>
  <c r="HQ462" i="93"/>
  <c r="HY462" i="93" s="1"/>
  <c r="HR465" i="93"/>
  <c r="GK467" i="93"/>
  <c r="FE467" i="93"/>
  <c r="DY467" i="93"/>
  <c r="FU467" i="93"/>
  <c r="EO467" i="93"/>
  <c r="DI467" i="93"/>
  <c r="GO465" i="93"/>
  <c r="FY465" i="93"/>
  <c r="FI465" i="93"/>
  <c r="ES465" i="93"/>
  <c r="EC465" i="93"/>
  <c r="DM465" i="93"/>
  <c r="GJ464" i="93"/>
  <c r="FT464" i="93"/>
  <c r="FD464" i="93"/>
  <c r="EN464" i="93"/>
  <c r="DX464" i="93"/>
  <c r="DH464" i="93"/>
  <c r="GL461" i="93"/>
  <c r="FV461" i="93"/>
  <c r="FF461" i="93"/>
  <c r="EP461" i="93"/>
  <c r="DZ461" i="93"/>
  <c r="DJ461" i="93"/>
  <c r="HR472" i="93"/>
  <c r="GL471" i="93"/>
  <c r="FV471" i="93"/>
  <c r="FF471" i="93"/>
  <c r="EP471" i="93"/>
  <c r="DZ471" i="93"/>
  <c r="DJ471" i="93"/>
  <c r="HR471" i="93"/>
  <c r="HN472" i="93"/>
  <c r="GR471" i="93"/>
  <c r="GB471" i="93"/>
  <c r="FL471" i="93"/>
  <c r="EV471" i="93"/>
  <c r="EF471" i="93"/>
  <c r="DP471" i="93"/>
  <c r="HQ470" i="93"/>
  <c r="HY470" i="93" s="1"/>
  <c r="HQ468" i="93"/>
  <c r="HY468" i="93" s="1"/>
  <c r="GI470" i="93"/>
  <c r="FS470" i="93"/>
  <c r="FC470" i="93"/>
  <c r="EM470" i="93"/>
  <c r="DW470" i="93"/>
  <c r="DG470" i="93"/>
  <c r="HR464" i="93"/>
  <c r="HR462" i="93"/>
  <c r="GJ470" i="93"/>
  <c r="FT470" i="93"/>
  <c r="FD470" i="93"/>
  <c r="EN470" i="93"/>
  <c r="DX470" i="93"/>
  <c r="DH470" i="93"/>
  <c r="HR467" i="93"/>
  <c r="HN463" i="93"/>
  <c r="HL463" i="93"/>
  <c r="GN468" i="93"/>
  <c r="FH468" i="93"/>
  <c r="EB468" i="93"/>
  <c r="FX468" i="93"/>
  <c r="ER468" i="93"/>
  <c r="DL468" i="93"/>
  <c r="FT468" i="93"/>
  <c r="EN468" i="93"/>
  <c r="DH468" i="93"/>
  <c r="GJ468" i="93"/>
  <c r="FD468" i="93"/>
  <c r="DX468" i="93"/>
  <c r="GQ462" i="93"/>
  <c r="GA462" i="93"/>
  <c r="FK462" i="93"/>
  <c r="EU462" i="93"/>
  <c r="EE462" i="93"/>
  <c r="DO462" i="93"/>
  <c r="HS472" i="93"/>
  <c r="HK472" i="93"/>
  <c r="HO472" i="93"/>
  <c r="HR470" i="93"/>
  <c r="HR468" i="93"/>
  <c r="HQ469" i="93"/>
  <c r="HY469" i="93" s="1"/>
  <c r="GR467" i="93"/>
  <c r="GB467" i="93"/>
  <c r="FL467" i="93"/>
  <c r="EV467" i="93"/>
  <c r="EF467" i="93"/>
  <c r="DP467" i="93"/>
  <c r="GI471" i="93"/>
  <c r="FS471" i="93"/>
  <c r="FC471" i="93"/>
  <c r="EM471" i="93"/>
  <c r="DW471" i="93"/>
  <c r="DG471" i="93"/>
  <c r="GM470" i="93"/>
  <c r="FW470" i="93"/>
  <c r="FG470" i="93"/>
  <c r="EQ470" i="93"/>
  <c r="EA470" i="93"/>
  <c r="DK470" i="93"/>
  <c r="GR465" i="93"/>
  <c r="GB465" i="93"/>
  <c r="FL465" i="93"/>
  <c r="EV465" i="93"/>
  <c r="EF465" i="93"/>
  <c r="DP465" i="93"/>
  <c r="GR466" i="93"/>
  <c r="GB466" i="93"/>
  <c r="FL466" i="93"/>
  <c r="EV466" i="93"/>
  <c r="EF466" i="93"/>
  <c r="DP466" i="93"/>
  <c r="HS464" i="93"/>
  <c r="HS462" i="93"/>
  <c r="HQ461" i="93"/>
  <c r="HY461" i="93" s="1"/>
  <c r="GR470" i="93"/>
  <c r="GB470" i="93"/>
  <c r="FL470" i="93"/>
  <c r="EV470" i="93"/>
  <c r="EF470" i="93"/>
  <c r="DP470" i="93"/>
  <c r="GN470" i="93"/>
  <c r="FX470" i="93"/>
  <c r="FH470" i="93"/>
  <c r="ER470" i="93"/>
  <c r="EB470" i="93"/>
  <c r="DL470" i="93"/>
  <c r="HQ467" i="93"/>
  <c r="HY467" i="93" s="1"/>
  <c r="HS467" i="93"/>
  <c r="HQ463" i="93"/>
  <c r="HY463" i="93" s="1"/>
  <c r="HQ465" i="93"/>
  <c r="HY465" i="93" s="1"/>
  <c r="GR462" i="93"/>
  <c r="GB462" i="93"/>
  <c r="FL462" i="93"/>
  <c r="EV462" i="93"/>
  <c r="EF462" i="93"/>
  <c r="DP462" i="93"/>
  <c r="GI462" i="93"/>
  <c r="FS462" i="93"/>
  <c r="FC462" i="93"/>
  <c r="EM462" i="93"/>
  <c r="DW462" i="93"/>
  <c r="DG462" i="93"/>
  <c r="ET461" i="93"/>
  <c r="FJ461" i="93"/>
  <c r="FZ461" i="93"/>
  <c r="DN461" i="93"/>
  <c r="GP461" i="93"/>
  <c r="ED461" i="93"/>
  <c r="GH461" i="93"/>
  <c r="DV461" i="93"/>
  <c r="EL461" i="93"/>
  <c r="FB461" i="93"/>
  <c r="FR461" i="93"/>
  <c r="DF461" i="93"/>
  <c r="HL472" i="93"/>
  <c r="HP472" i="93"/>
  <c r="GJ471" i="93"/>
  <c r="FT471" i="93"/>
  <c r="FD471" i="93"/>
  <c r="EN471" i="93"/>
  <c r="DX471" i="93"/>
  <c r="DH471" i="93"/>
  <c r="HS468" i="93"/>
  <c r="GM471" i="93"/>
  <c r="FW471" i="93"/>
  <c r="FG471" i="93"/>
  <c r="EQ471" i="93"/>
  <c r="EA471" i="93"/>
  <c r="DK471" i="93"/>
  <c r="GQ470" i="93"/>
  <c r="GA470" i="93"/>
  <c r="FK470" i="93"/>
  <c r="EU470" i="93"/>
  <c r="EE470" i="93"/>
  <c r="DO470" i="93"/>
  <c r="GM468" i="93"/>
  <c r="FG468" i="93"/>
  <c r="EA468" i="93"/>
  <c r="DK468" i="93"/>
  <c r="EQ468" i="93"/>
  <c r="FW468" i="93"/>
  <c r="GQ467" i="93"/>
  <c r="GA467" i="93"/>
  <c r="FK467" i="93"/>
  <c r="EU467" i="93"/>
  <c r="EE467" i="93"/>
  <c r="DO467" i="93"/>
  <c r="GM466" i="93"/>
  <c r="FW466" i="93"/>
  <c r="FG466" i="93"/>
  <c r="EQ466" i="93"/>
  <c r="EA466" i="93"/>
  <c r="DK466" i="93"/>
  <c r="GQ466" i="93"/>
  <c r="GA466" i="93"/>
  <c r="FK466" i="93"/>
  <c r="EU466" i="93"/>
  <c r="EE466" i="93"/>
  <c r="DO466" i="93"/>
  <c r="GO467" i="93"/>
  <c r="FI467" i="93"/>
  <c r="EC467" i="93"/>
  <c r="FY467" i="93"/>
  <c r="ES467" i="93"/>
  <c r="DM467" i="93"/>
  <c r="FQ467" i="93"/>
  <c r="EK467" i="93"/>
  <c r="DE467" i="93"/>
  <c r="GG467" i="93"/>
  <c r="FA467" i="93"/>
  <c r="DU467" i="93"/>
  <c r="HO463" i="93"/>
  <c r="HM463" i="93"/>
  <c r="GY463" i="93" s="1"/>
  <c r="HK463" i="93"/>
  <c r="HS465" i="93"/>
  <c r="GJ462" i="93"/>
  <c r="FT462" i="93"/>
  <c r="FD462" i="93"/>
  <c r="EN462" i="93"/>
  <c r="DX462" i="93"/>
  <c r="DH462" i="93"/>
  <c r="GR468" i="93"/>
  <c r="GB468" i="93"/>
  <c r="EV468" i="93"/>
  <c r="DP468" i="93"/>
  <c r="EF468" i="93"/>
  <c r="FL468" i="93"/>
  <c r="GR464" i="93"/>
  <c r="GB464" i="93"/>
  <c r="FL464" i="93"/>
  <c r="EV464" i="93"/>
  <c r="EF464" i="93"/>
  <c r="DP464" i="93"/>
  <c r="HR453" i="93"/>
  <c r="HR452" i="93"/>
  <c r="GR452" i="93"/>
  <c r="GB452" i="93"/>
  <c r="FL452" i="93"/>
  <c r="EV452" i="93"/>
  <c r="EF452" i="93"/>
  <c r="DP452" i="93"/>
  <c r="GM453" i="93"/>
  <c r="FG453" i="93"/>
  <c r="EA453" i="93"/>
  <c r="DK453" i="93"/>
  <c r="EQ453" i="93"/>
  <c r="FW453" i="93"/>
  <c r="HS451" i="93"/>
  <c r="GI452" i="93"/>
  <c r="FS452" i="93"/>
  <c r="FC452" i="93"/>
  <c r="EM452" i="93"/>
  <c r="DW452" i="93"/>
  <c r="DG452" i="93"/>
  <c r="HS453" i="93"/>
  <c r="GQ453" i="93"/>
  <c r="FK453" i="93"/>
  <c r="EE453" i="93"/>
  <c r="EU453" i="93"/>
  <c r="GA453" i="93"/>
  <c r="DO453" i="93"/>
  <c r="EK451" i="93"/>
  <c r="GG451" i="93"/>
  <c r="DU451" i="93"/>
  <c r="FA451" i="93"/>
  <c r="FQ451" i="93"/>
  <c r="DE451" i="93"/>
  <c r="FT450" i="93"/>
  <c r="FD450" i="93"/>
  <c r="EN450" i="93"/>
  <c r="DX450" i="93"/>
  <c r="DH450" i="93"/>
  <c r="GJ450" i="93"/>
  <c r="GM452" i="93"/>
  <c r="FW452" i="93"/>
  <c r="FG452" i="93"/>
  <c r="EQ452" i="93"/>
  <c r="EA452" i="93"/>
  <c r="DK452" i="93"/>
  <c r="FX450" i="93"/>
  <c r="FH450" i="93"/>
  <c r="ER450" i="93"/>
  <c r="EB450" i="93"/>
  <c r="DL450" i="93"/>
  <c r="GN450" i="93"/>
  <c r="GO451" i="93"/>
  <c r="FY451" i="93"/>
  <c r="FI451" i="93"/>
  <c r="ES451" i="93"/>
  <c r="EC451" i="93"/>
  <c r="DM451" i="93"/>
  <c r="GH452" i="93"/>
  <c r="FR452" i="93"/>
  <c r="FB452" i="93"/>
  <c r="EL452" i="93"/>
  <c r="DV452" i="93"/>
  <c r="DF452" i="93"/>
  <c r="GJ452" i="93"/>
  <c r="FT452" i="93"/>
  <c r="FD452" i="93"/>
  <c r="EN452" i="93"/>
  <c r="DX452" i="93"/>
  <c r="DH452" i="93"/>
  <c r="GK451" i="93"/>
  <c r="FU451" i="93"/>
  <c r="FE451" i="93"/>
  <c r="EO451" i="93"/>
  <c r="DY451" i="93"/>
  <c r="DI451" i="93"/>
  <c r="GR450" i="93"/>
  <c r="GB450" i="93"/>
  <c r="FL450" i="93"/>
  <c r="EV450" i="93"/>
  <c r="EF450" i="93"/>
  <c r="DP450" i="93"/>
  <c r="GQ452" i="93"/>
  <c r="GA452" i="93"/>
  <c r="FK452" i="93"/>
  <c r="EU452" i="93"/>
  <c r="EE452" i="93"/>
  <c r="DO452" i="93"/>
  <c r="FV451" i="93"/>
  <c r="DJ451" i="93"/>
  <c r="FF451" i="93"/>
  <c r="GL451" i="93"/>
  <c r="DZ451" i="93"/>
  <c r="EP451" i="93"/>
  <c r="FU450" i="93"/>
  <c r="FE450" i="93"/>
  <c r="EO450" i="93"/>
  <c r="GK450" i="93"/>
  <c r="DY450" i="93"/>
  <c r="DI450" i="93"/>
  <c r="HQ450" i="93"/>
  <c r="HY450" i="93" s="1"/>
  <c r="GP452" i="93"/>
  <c r="FZ452" i="93"/>
  <c r="FJ452" i="93"/>
  <c r="ET452" i="93"/>
  <c r="ED452" i="93"/>
  <c r="DN452" i="93"/>
  <c r="HQ453" i="93"/>
  <c r="HY453" i="93" s="1"/>
  <c r="GL452" i="93"/>
  <c r="FV452" i="93"/>
  <c r="FF452" i="93"/>
  <c r="EP452" i="93"/>
  <c r="DZ452" i="93"/>
  <c r="DJ452" i="93"/>
  <c r="HQ452" i="93"/>
  <c r="HY452" i="93" s="1"/>
  <c r="GN452" i="93"/>
  <c r="FX452" i="93"/>
  <c r="FH452" i="93"/>
  <c r="ER452" i="93"/>
  <c r="EB452" i="93"/>
  <c r="DL452" i="93"/>
  <c r="GI453" i="93"/>
  <c r="FS453" i="93"/>
  <c r="FC453" i="93"/>
  <c r="EM453" i="93"/>
  <c r="DW453" i="93"/>
  <c r="DG453" i="93"/>
  <c r="HQ451" i="93"/>
  <c r="HY451" i="93" s="1"/>
  <c r="GP451" i="93"/>
  <c r="FZ451" i="93"/>
  <c r="FJ451" i="93"/>
  <c r="ET451" i="93"/>
  <c r="ED451" i="93"/>
  <c r="DN451" i="93"/>
  <c r="HS450" i="93"/>
  <c r="HS444" i="93"/>
  <c r="HQ443" i="93"/>
  <c r="HY443" i="93" s="1"/>
  <c r="GR443" i="93"/>
  <c r="GB443" i="93"/>
  <c r="FL443" i="93"/>
  <c r="EV443" i="93"/>
  <c r="EF443" i="93"/>
  <c r="DP443" i="93"/>
  <c r="GJ443" i="93"/>
  <c r="FT443" i="93"/>
  <c r="FD443" i="93"/>
  <c r="EN443" i="93"/>
  <c r="DX443" i="93"/>
  <c r="DH443" i="93"/>
  <c r="GQ442" i="93"/>
  <c r="GA442" i="93"/>
  <c r="FK442" i="93"/>
  <c r="EU442" i="93"/>
  <c r="EE442" i="93"/>
  <c r="DO442" i="93"/>
  <c r="GI442" i="93"/>
  <c r="FS442" i="93"/>
  <c r="FC442" i="93"/>
  <c r="EM442" i="93"/>
  <c r="DW442" i="93"/>
  <c r="DG442" i="93"/>
  <c r="HS441" i="93"/>
  <c r="HM444" i="93"/>
  <c r="GY444" i="93" s="1"/>
  <c r="GH440" i="93"/>
  <c r="DV440" i="93"/>
  <c r="FR440" i="93"/>
  <c r="DF440" i="93"/>
  <c r="FB440" i="93"/>
  <c r="EL440" i="93"/>
  <c r="HQ438" i="93"/>
  <c r="HY438" i="93" s="1"/>
  <c r="HQ442" i="93"/>
  <c r="HY442" i="93" s="1"/>
  <c r="HQ440" i="93"/>
  <c r="HY440" i="93" s="1"/>
  <c r="GG439" i="93"/>
  <c r="HP439" i="93" s="1"/>
  <c r="FQ439" i="93"/>
  <c r="HO439" i="93" s="1"/>
  <c r="FA439" i="93"/>
  <c r="HN439" i="93" s="1"/>
  <c r="EK439" i="93"/>
  <c r="HM439" i="93" s="1"/>
  <c r="GY439" i="93" s="1"/>
  <c r="DU439" i="93"/>
  <c r="HL439" i="93" s="1"/>
  <c r="DE439" i="93"/>
  <c r="HK439" i="93" s="1"/>
  <c r="GK438" i="93"/>
  <c r="FU438" i="93"/>
  <c r="FE438" i="93"/>
  <c r="EO438" i="93"/>
  <c r="DY438" i="93"/>
  <c r="DI438" i="93"/>
  <c r="GQ443" i="93"/>
  <c r="GA443" i="93"/>
  <c r="FK443" i="93"/>
  <c r="EU443" i="93"/>
  <c r="EE443" i="93"/>
  <c r="DO443" i="93"/>
  <c r="GG437" i="93"/>
  <c r="FQ437" i="93"/>
  <c r="FA437" i="93"/>
  <c r="EK437" i="93"/>
  <c r="DU437" i="93"/>
  <c r="DE437" i="93"/>
  <c r="HR443" i="93"/>
  <c r="HN444" i="93"/>
  <c r="GP442" i="93"/>
  <c r="FZ442" i="93"/>
  <c r="FJ442" i="93"/>
  <c r="ET442" i="93"/>
  <c r="ED442" i="93"/>
  <c r="DN442" i="93"/>
  <c r="GH442" i="93"/>
  <c r="FR442" i="93"/>
  <c r="FB442" i="93"/>
  <c r="EL442" i="93"/>
  <c r="DV442" i="93"/>
  <c r="DF442" i="93"/>
  <c r="HR438" i="93"/>
  <c r="HS438" i="93"/>
  <c r="GR438" i="93"/>
  <c r="GB438" i="93"/>
  <c r="FL438" i="93"/>
  <c r="EV438" i="93"/>
  <c r="EF438" i="93"/>
  <c r="DP438" i="93"/>
  <c r="GJ438" i="93"/>
  <c r="FT438" i="93"/>
  <c r="FD438" i="93"/>
  <c r="EN438" i="93"/>
  <c r="DX438" i="93"/>
  <c r="DH438" i="93"/>
  <c r="HQ437" i="93"/>
  <c r="HY437" i="93" s="1"/>
  <c r="FK438" i="93"/>
  <c r="GA438" i="93"/>
  <c r="EE438" i="93"/>
  <c r="GQ438" i="93"/>
  <c r="EU438" i="93"/>
  <c r="DO438" i="93"/>
  <c r="FF441" i="93"/>
  <c r="EP441" i="93"/>
  <c r="GL441" i="93"/>
  <c r="DZ441" i="93"/>
  <c r="DJ441" i="93"/>
  <c r="FV441" i="93"/>
  <c r="GH441" i="93"/>
  <c r="FR441" i="93"/>
  <c r="FB441" i="93"/>
  <c r="EL441" i="93"/>
  <c r="DV441" i="93"/>
  <c r="DF441" i="93"/>
  <c r="FF438" i="93"/>
  <c r="EP438" i="93"/>
  <c r="DJ438" i="93"/>
  <c r="FV438" i="93"/>
  <c r="GL438" i="93"/>
  <c r="DZ438" i="93"/>
  <c r="HQ444" i="93"/>
  <c r="HY444" i="93" s="1"/>
  <c r="GN443" i="93"/>
  <c r="FX443" i="93"/>
  <c r="FH443" i="93"/>
  <c r="ER443" i="93"/>
  <c r="EB443" i="93"/>
  <c r="DL443" i="93"/>
  <c r="GM442" i="93"/>
  <c r="FW442" i="93"/>
  <c r="FG442" i="93"/>
  <c r="EQ442" i="93"/>
  <c r="EA442" i="93"/>
  <c r="DK442" i="93"/>
  <c r="HK444" i="93"/>
  <c r="HO444" i="93"/>
  <c r="GO442" i="93"/>
  <c r="FY442" i="93"/>
  <c r="FI442" i="93"/>
  <c r="ES442" i="93"/>
  <c r="EC442" i="93"/>
  <c r="DM442" i="93"/>
  <c r="ER440" i="93"/>
  <c r="GN440" i="93"/>
  <c r="EB440" i="93"/>
  <c r="FX440" i="93"/>
  <c r="DL440" i="93"/>
  <c r="FH440" i="93"/>
  <c r="GI443" i="93"/>
  <c r="FS443" i="93"/>
  <c r="FC443" i="93"/>
  <c r="EM443" i="93"/>
  <c r="DW443" i="93"/>
  <c r="DG443" i="93"/>
  <c r="GM438" i="93"/>
  <c r="FW438" i="93"/>
  <c r="FG438" i="93"/>
  <c r="EQ438" i="93"/>
  <c r="DK438" i="93"/>
  <c r="EA438" i="93"/>
  <c r="GP441" i="93"/>
  <c r="ED441" i="93"/>
  <c r="FZ441" i="93"/>
  <c r="DN441" i="93"/>
  <c r="FJ441" i="93"/>
  <c r="ET441" i="93"/>
  <c r="HR444" i="93"/>
  <c r="HR441" i="93"/>
  <c r="HL444" i="93"/>
  <c r="HP444" i="93"/>
  <c r="GL442" i="93"/>
  <c r="FV442" i="93"/>
  <c r="FF442" i="93"/>
  <c r="EP442" i="93"/>
  <c r="DZ442" i="93"/>
  <c r="DJ442" i="93"/>
  <c r="GO440" i="93"/>
  <c r="FY440" i="93"/>
  <c r="FI440" i="93"/>
  <c r="ES440" i="93"/>
  <c r="EC440" i="93"/>
  <c r="DM440" i="93"/>
  <c r="GM441" i="93"/>
  <c r="FW441" i="93"/>
  <c r="FG441" i="93"/>
  <c r="EQ441" i="93"/>
  <c r="EA441" i="93"/>
  <c r="DK441" i="93"/>
  <c r="EK440" i="93"/>
  <c r="GG440" i="93"/>
  <c r="DU440" i="93"/>
  <c r="FQ440" i="93"/>
  <c r="DE440" i="93"/>
  <c r="FA440" i="93"/>
  <c r="GN438" i="93"/>
  <c r="FX438" i="93"/>
  <c r="FH438" i="93"/>
  <c r="ER438" i="93"/>
  <c r="EB438" i="93"/>
  <c r="DL438" i="93"/>
  <c r="GM443" i="93"/>
  <c r="FW443" i="93"/>
  <c r="FG443" i="93"/>
  <c r="EQ443" i="93"/>
  <c r="EA443" i="93"/>
  <c r="DK443" i="93"/>
  <c r="GO437" i="93"/>
  <c r="FY437" i="93"/>
  <c r="FI437" i="93"/>
  <c r="ES437" i="93"/>
  <c r="EC437" i="93"/>
  <c r="DM437" i="93"/>
  <c r="HR437" i="93"/>
  <c r="HS431" i="93"/>
  <c r="GI430" i="93"/>
  <c r="FS430" i="93"/>
  <c r="FC430" i="93"/>
  <c r="EM430" i="93"/>
  <c r="DW430" i="93"/>
  <c r="DG430" i="93"/>
  <c r="GG430" i="93"/>
  <c r="FQ430" i="93"/>
  <c r="FA430" i="93"/>
  <c r="EK430" i="93"/>
  <c r="DU430" i="93"/>
  <c r="DE430" i="93"/>
  <c r="EL427" i="93"/>
  <c r="FB427" i="93"/>
  <c r="FR427" i="93"/>
  <c r="DF427" i="93"/>
  <c r="GH427" i="93"/>
  <c r="DV427" i="93"/>
  <c r="HQ424" i="93"/>
  <c r="HY424" i="93" s="1"/>
  <c r="GK429" i="93"/>
  <c r="FU429" i="93"/>
  <c r="FE429" i="93"/>
  <c r="EO429" i="93"/>
  <c r="DY429" i="93"/>
  <c r="DI429" i="93"/>
  <c r="GG429" i="93"/>
  <c r="FA429" i="93"/>
  <c r="DU429" i="93"/>
  <c r="FQ429" i="93"/>
  <c r="EK429" i="93"/>
  <c r="DE429" i="93"/>
  <c r="GL426" i="93"/>
  <c r="FV426" i="93"/>
  <c r="FF426" i="93"/>
  <c r="EP426" i="93"/>
  <c r="DZ426" i="93"/>
  <c r="DJ426" i="93"/>
  <c r="HM425" i="93"/>
  <c r="GY425" i="93" s="1"/>
  <c r="DG424" i="93"/>
  <c r="FS424" i="93"/>
  <c r="FC424" i="93"/>
  <c r="EM424" i="93"/>
  <c r="DW424" i="93"/>
  <c r="GI424" i="93"/>
  <c r="FW431" i="93"/>
  <c r="HO431" i="93" s="1"/>
  <c r="EQ431" i="93"/>
  <c r="HM431" i="93" s="1"/>
  <c r="GY431" i="93" s="1"/>
  <c r="DK431" i="93"/>
  <c r="EA431" i="93"/>
  <c r="HL431" i="93" s="1"/>
  <c r="FG431" i="93"/>
  <c r="HN431" i="93" s="1"/>
  <c r="GM431" i="93"/>
  <c r="HP431" i="93" s="1"/>
  <c r="GL430" i="93"/>
  <c r="FV430" i="93"/>
  <c r="FF430" i="93"/>
  <c r="EP430" i="93"/>
  <c r="DZ430" i="93"/>
  <c r="DJ430" i="93"/>
  <c r="HQ430" i="93"/>
  <c r="HY430" i="93" s="1"/>
  <c r="GP427" i="93"/>
  <c r="FZ427" i="93"/>
  <c r="FJ427" i="93"/>
  <c r="ET427" i="93"/>
  <c r="ED427" i="93"/>
  <c r="DN427" i="93"/>
  <c r="GL427" i="93"/>
  <c r="FV427" i="93"/>
  <c r="FF427" i="93"/>
  <c r="EP427" i="93"/>
  <c r="DZ427" i="93"/>
  <c r="DJ427" i="93"/>
  <c r="GR426" i="93"/>
  <c r="GB426" i="93"/>
  <c r="FL426" i="93"/>
  <c r="EV426" i="93"/>
  <c r="EF426" i="93"/>
  <c r="DP426" i="93"/>
  <c r="HQ426" i="93"/>
  <c r="HY426" i="93" s="1"/>
  <c r="HS427" i="93"/>
  <c r="HR424" i="93"/>
  <c r="GI428" i="93"/>
  <c r="FS428" i="93"/>
  <c r="FC428" i="93"/>
  <c r="EM428" i="93"/>
  <c r="DW428" i="93"/>
  <c r="DG428" i="93"/>
  <c r="GO426" i="93"/>
  <c r="FI426" i="93"/>
  <c r="EC426" i="93"/>
  <c r="FY426" i="93"/>
  <c r="ES426" i="93"/>
  <c r="DM426" i="93"/>
  <c r="GP426" i="93"/>
  <c r="FZ426" i="93"/>
  <c r="FJ426" i="93"/>
  <c r="ET426" i="93"/>
  <c r="ED426" i="93"/>
  <c r="DN426" i="93"/>
  <c r="HQ425" i="93"/>
  <c r="HY425" i="93" s="1"/>
  <c r="HN425" i="93"/>
  <c r="EU424" i="93"/>
  <c r="EE424" i="93"/>
  <c r="GQ424" i="93"/>
  <c r="GA424" i="93"/>
  <c r="FK424" i="93"/>
  <c r="DO424" i="93"/>
  <c r="HQ431" i="93"/>
  <c r="HY431" i="93" s="1"/>
  <c r="GM430" i="93"/>
  <c r="FW430" i="93"/>
  <c r="FG430" i="93"/>
  <c r="EQ430" i="93"/>
  <c r="EA430" i="93"/>
  <c r="DK430" i="93"/>
  <c r="GP430" i="93"/>
  <c r="FZ430" i="93"/>
  <c r="FJ430" i="93"/>
  <c r="ET430" i="93"/>
  <c r="ED430" i="93"/>
  <c r="DN430" i="93"/>
  <c r="GO430" i="93"/>
  <c r="FY430" i="93"/>
  <c r="FI430" i="93"/>
  <c r="ES430" i="93"/>
  <c r="EC430" i="93"/>
  <c r="DM430" i="93"/>
  <c r="GK426" i="93"/>
  <c r="FU426" i="93"/>
  <c r="FE426" i="93"/>
  <c r="EO426" i="93"/>
  <c r="DY426" i="93"/>
  <c r="DI426" i="93"/>
  <c r="GG427" i="93"/>
  <c r="FQ427" i="93"/>
  <c r="FA427" i="93"/>
  <c r="EK427" i="93"/>
  <c r="DU427" i="93"/>
  <c r="DE427" i="93"/>
  <c r="HS424" i="93"/>
  <c r="GA428" i="93"/>
  <c r="FK428" i="93"/>
  <c r="EU428" i="93"/>
  <c r="EE428" i="93"/>
  <c r="DO428" i="93"/>
  <c r="GQ428" i="93"/>
  <c r="FW428" i="93"/>
  <c r="FG428" i="93"/>
  <c r="EQ428" i="93"/>
  <c r="EA428" i="93"/>
  <c r="DK428" i="93"/>
  <c r="GM428" i="93"/>
  <c r="GG426" i="93"/>
  <c r="FQ426" i="93"/>
  <c r="FA426" i="93"/>
  <c r="EK426" i="93"/>
  <c r="DU426" i="93"/>
  <c r="DE426" i="93"/>
  <c r="GO429" i="93"/>
  <c r="FY429" i="93"/>
  <c r="FI429" i="93"/>
  <c r="ES429" i="93"/>
  <c r="EC429" i="93"/>
  <c r="DM429" i="93"/>
  <c r="HQ429" i="93"/>
  <c r="HY429" i="93" s="1"/>
  <c r="HR429" i="93"/>
  <c r="HR425" i="93"/>
  <c r="HK425" i="93"/>
  <c r="HO425" i="93"/>
  <c r="HR431" i="93"/>
  <c r="HK431" i="93"/>
  <c r="GQ430" i="93"/>
  <c r="GA430" i="93"/>
  <c r="FK430" i="93"/>
  <c r="EU430" i="93"/>
  <c r="EE430" i="93"/>
  <c r="DO430" i="93"/>
  <c r="GH430" i="93"/>
  <c r="FR430" i="93"/>
  <c r="FB430" i="93"/>
  <c r="EL430" i="93"/>
  <c r="DV430" i="93"/>
  <c r="DF430" i="93"/>
  <c r="FU430" i="93"/>
  <c r="EO430" i="93"/>
  <c r="DI430" i="93"/>
  <c r="FE430" i="93"/>
  <c r="GK430" i="93"/>
  <c r="DY430" i="93"/>
  <c r="HR427" i="93"/>
  <c r="HQ427" i="93"/>
  <c r="HY427" i="93" s="1"/>
  <c r="GK427" i="93"/>
  <c r="FU427" i="93"/>
  <c r="FE427" i="93"/>
  <c r="EO427" i="93"/>
  <c r="DY427" i="93"/>
  <c r="DI427" i="93"/>
  <c r="FT426" i="93"/>
  <c r="EN426" i="93"/>
  <c r="GJ426" i="93"/>
  <c r="FD426" i="93"/>
  <c r="DX426" i="93"/>
  <c r="DH426" i="93"/>
  <c r="HS429" i="93"/>
  <c r="GH426" i="93"/>
  <c r="FR426" i="93"/>
  <c r="FB426" i="93"/>
  <c r="EL426" i="93"/>
  <c r="DV426" i="93"/>
  <c r="DF426" i="93"/>
  <c r="HS425" i="93"/>
  <c r="HL425" i="93"/>
  <c r="HP425" i="93"/>
  <c r="DK424" i="93"/>
  <c r="GM424" i="93"/>
  <c r="FW424" i="93"/>
  <c r="FG424" i="93"/>
  <c r="EQ424" i="93"/>
  <c r="EA424" i="93"/>
  <c r="HZ414" i="93"/>
  <c r="HQ417" i="93"/>
  <c r="HY417" i="93" s="1"/>
  <c r="GN416" i="93"/>
  <c r="FX416" i="93"/>
  <c r="FH416" i="93"/>
  <c r="ER416" i="93"/>
  <c r="EB416" i="93"/>
  <c r="DL416" i="93"/>
  <c r="GO416" i="93"/>
  <c r="FY416" i="93"/>
  <c r="FI416" i="93"/>
  <c r="ES416" i="93"/>
  <c r="EC416" i="93"/>
  <c r="DM416" i="93"/>
  <c r="GI417" i="93"/>
  <c r="FS417" i="93"/>
  <c r="FC417" i="93"/>
  <c r="EM417" i="93"/>
  <c r="DW417" i="93"/>
  <c r="DG417" i="93"/>
  <c r="FV414" i="93"/>
  <c r="FF414" i="93"/>
  <c r="DZ414" i="93"/>
  <c r="DJ414" i="93"/>
  <c r="GL414" i="93"/>
  <c r="EP414" i="93"/>
  <c r="GQ417" i="93"/>
  <c r="FK417" i="93"/>
  <c r="EE417" i="93"/>
  <c r="GA417" i="93"/>
  <c r="EU417" i="93"/>
  <c r="DO417" i="93"/>
  <c r="HQ414" i="93"/>
  <c r="HY414" i="93" s="1"/>
  <c r="HR417" i="93"/>
  <c r="GR416" i="93"/>
  <c r="GB416" i="93"/>
  <c r="FL416" i="93"/>
  <c r="EV416" i="93"/>
  <c r="EF416" i="93"/>
  <c r="DP416" i="93"/>
  <c r="HQ415" i="93"/>
  <c r="HY415" i="93" s="1"/>
  <c r="HR416" i="93"/>
  <c r="EK416" i="93"/>
  <c r="GG416" i="93"/>
  <c r="FA416" i="93"/>
  <c r="DU416" i="93"/>
  <c r="FQ416" i="93"/>
  <c r="DE416" i="93"/>
  <c r="GH416" i="93"/>
  <c r="FR416" i="93"/>
  <c r="FB416" i="93"/>
  <c r="EL416" i="93"/>
  <c r="DV416" i="93"/>
  <c r="DF416" i="93"/>
  <c r="HQ416" i="93"/>
  <c r="HY416" i="93" s="1"/>
  <c r="FX415" i="93"/>
  <c r="ER415" i="93"/>
  <c r="GN415" i="93"/>
  <c r="FH415" i="93"/>
  <c r="EB415" i="93"/>
  <c r="DL415" i="93"/>
  <c r="HS417" i="93"/>
  <c r="GJ416" i="93"/>
  <c r="FT416" i="93"/>
  <c r="FD416" i="93"/>
  <c r="EN416" i="93"/>
  <c r="DX416" i="93"/>
  <c r="DH416" i="93"/>
  <c r="HR415" i="93"/>
  <c r="FW417" i="93"/>
  <c r="DK417" i="93"/>
  <c r="GM417" i="93"/>
  <c r="FG417" i="93"/>
  <c r="EA417" i="93"/>
  <c r="EQ417" i="93"/>
  <c r="GL416" i="93"/>
  <c r="FV416" i="93"/>
  <c r="FF416" i="93"/>
  <c r="EP416" i="93"/>
  <c r="DZ416" i="93"/>
  <c r="DJ416" i="93"/>
  <c r="GR415" i="93"/>
  <c r="GB415" i="93"/>
  <c r="FL415" i="93"/>
  <c r="EV415" i="93"/>
  <c r="EF415" i="93"/>
  <c r="DP415" i="93"/>
  <c r="GJ415" i="93"/>
  <c r="FT415" i="93"/>
  <c r="FD415" i="93"/>
  <c r="EN415" i="93"/>
  <c r="DX415" i="93"/>
  <c r="DH415" i="93"/>
  <c r="HS415" i="93"/>
  <c r="GP416" i="93"/>
  <c r="FZ416" i="93"/>
  <c r="FJ416" i="93"/>
  <c r="ET416" i="93"/>
  <c r="ED416" i="93"/>
  <c r="DN416" i="93"/>
  <c r="GK416" i="93"/>
  <c r="FU416" i="93"/>
  <c r="FE416" i="93"/>
  <c r="EO416" i="93"/>
  <c r="DY416" i="93"/>
  <c r="DI416" i="93"/>
  <c r="GP414" i="93"/>
  <c r="FZ414" i="93"/>
  <c r="ET414" i="93"/>
  <c r="ED414" i="93"/>
  <c r="FJ414" i="93"/>
  <c r="DN414" i="93"/>
  <c r="HK414" i="93" s="1"/>
  <c r="GM404" i="93"/>
  <c r="FW404" i="93"/>
  <c r="FG404" i="93"/>
  <c r="EQ404" i="93"/>
  <c r="EA404" i="93"/>
  <c r="DK404" i="93"/>
  <c r="HQ405" i="93"/>
  <c r="HY405" i="93" s="1"/>
  <c r="HR403" i="93"/>
  <c r="GP404" i="93"/>
  <c r="FZ404" i="93"/>
  <c r="FJ404" i="93"/>
  <c r="ET404" i="93"/>
  <c r="ED404" i="93"/>
  <c r="DN404" i="93"/>
  <c r="GR404" i="93"/>
  <c r="GB404" i="93"/>
  <c r="FL404" i="93"/>
  <c r="EV404" i="93"/>
  <c r="EF404" i="93"/>
  <c r="DP404" i="93"/>
  <c r="GL404" i="93"/>
  <c r="FV404" i="93"/>
  <c r="FF404" i="93"/>
  <c r="EP404" i="93"/>
  <c r="DZ404" i="93"/>
  <c r="DJ404" i="93"/>
  <c r="GM405" i="93"/>
  <c r="EA405" i="93"/>
  <c r="FW405" i="93"/>
  <c r="DK405" i="93"/>
  <c r="FG405" i="93"/>
  <c r="EQ405" i="93"/>
  <c r="GN404" i="93"/>
  <c r="FX404" i="93"/>
  <c r="FH404" i="93"/>
  <c r="ER404" i="93"/>
  <c r="EB404" i="93"/>
  <c r="DL404" i="93"/>
  <c r="HR405" i="93"/>
  <c r="GQ404" i="93"/>
  <c r="GA404" i="93"/>
  <c r="FK404" i="93"/>
  <c r="EU404" i="93"/>
  <c r="EE404" i="93"/>
  <c r="DO404" i="93"/>
  <c r="GI404" i="93"/>
  <c r="FS404" i="93"/>
  <c r="FC404" i="93"/>
  <c r="EM404" i="93"/>
  <c r="DW404" i="93"/>
  <c r="DG404" i="93"/>
  <c r="HS403" i="93"/>
  <c r="GQ405" i="93"/>
  <c r="GA405" i="93"/>
  <c r="FK405" i="93"/>
  <c r="EU405" i="93"/>
  <c r="EE405" i="93"/>
  <c r="DO405" i="93"/>
  <c r="HK405" i="93" s="1"/>
  <c r="GL403" i="93"/>
  <c r="HP403" i="93" s="1"/>
  <c r="FV403" i="93"/>
  <c r="HO403" i="93" s="1"/>
  <c r="FF403" i="93"/>
  <c r="HN403" i="93" s="1"/>
  <c r="EP403" i="93"/>
  <c r="HM403" i="93" s="1"/>
  <c r="GY403" i="93" s="1"/>
  <c r="DZ403" i="93"/>
  <c r="HL403" i="93" s="1"/>
  <c r="DJ403" i="93"/>
  <c r="HK403" i="93" s="1"/>
  <c r="HS405" i="93"/>
  <c r="GG404" i="93"/>
  <c r="FQ404" i="93"/>
  <c r="FA404" i="93"/>
  <c r="EK404" i="93"/>
  <c r="DU404" i="93"/>
  <c r="DE404" i="93"/>
  <c r="GH404" i="93"/>
  <c r="FR404" i="93"/>
  <c r="FB404" i="93"/>
  <c r="EL404" i="93"/>
  <c r="DV404" i="93"/>
  <c r="DF404" i="93"/>
  <c r="HQ404" i="93"/>
  <c r="HY404" i="93" s="1"/>
  <c r="GJ404" i="93"/>
  <c r="FT404" i="93"/>
  <c r="FD404" i="93"/>
  <c r="EN404" i="93"/>
  <c r="DX404" i="93"/>
  <c r="DH404" i="93"/>
  <c r="HS398" i="93"/>
  <c r="GG396" i="93"/>
  <c r="FQ396" i="93"/>
  <c r="FA396" i="93"/>
  <c r="EK396" i="93"/>
  <c r="DU396" i="93"/>
  <c r="DE396" i="93"/>
  <c r="GQ397" i="93"/>
  <c r="GA397" i="93"/>
  <c r="FK397" i="93"/>
  <c r="EU397" i="93"/>
  <c r="EE397" i="93"/>
  <c r="DO397" i="93"/>
  <c r="GI397" i="93"/>
  <c r="FS397" i="93"/>
  <c r="FC397" i="93"/>
  <c r="EM397" i="93"/>
  <c r="DW397" i="93"/>
  <c r="DG397" i="93"/>
  <c r="GH397" i="93"/>
  <c r="FR397" i="93"/>
  <c r="FB397" i="93"/>
  <c r="EL397" i="93"/>
  <c r="DV397" i="93"/>
  <c r="DF397" i="93"/>
  <c r="GQ398" i="93"/>
  <c r="GA398" i="93"/>
  <c r="FK398" i="93"/>
  <c r="EU398" i="93"/>
  <c r="EE398" i="93"/>
  <c r="DO398" i="93"/>
  <c r="GJ397" i="93"/>
  <c r="FT397" i="93"/>
  <c r="FD397" i="93"/>
  <c r="EN397" i="93"/>
  <c r="DX397" i="93"/>
  <c r="DH397" i="93"/>
  <c r="GL396" i="93"/>
  <c r="FV396" i="93"/>
  <c r="FF396" i="93"/>
  <c r="EP396" i="93"/>
  <c r="DZ396" i="93"/>
  <c r="DJ396" i="93"/>
  <c r="HQ398" i="93"/>
  <c r="HY398" i="93" s="1"/>
  <c r="GL397" i="93"/>
  <c r="FV397" i="93"/>
  <c r="FF397" i="93"/>
  <c r="EP397" i="93"/>
  <c r="DZ397" i="93"/>
  <c r="DJ397" i="93"/>
  <c r="HQ397" i="93"/>
  <c r="HY397" i="93" s="1"/>
  <c r="GM398" i="93"/>
  <c r="EA398" i="93"/>
  <c r="FW398" i="93"/>
  <c r="DK398" i="93"/>
  <c r="HK398" i="93" s="1"/>
  <c r="FG398" i="93"/>
  <c r="HN398" i="93" s="1"/>
  <c r="EQ398" i="93"/>
  <c r="HM398" i="93" s="1"/>
  <c r="GY398" i="93" s="1"/>
  <c r="HQ396" i="93"/>
  <c r="HY396" i="93" s="1"/>
  <c r="GN397" i="93"/>
  <c r="FX397" i="93"/>
  <c r="FH397" i="93"/>
  <c r="ER397" i="93"/>
  <c r="EB397" i="93"/>
  <c r="DL397" i="93"/>
  <c r="GM397" i="93"/>
  <c r="FW397" i="93"/>
  <c r="FG397" i="93"/>
  <c r="EQ397" i="93"/>
  <c r="EA397" i="93"/>
  <c r="DK397" i="93"/>
  <c r="HR398" i="93"/>
  <c r="GP397" i="93"/>
  <c r="FZ397" i="93"/>
  <c r="FJ397" i="93"/>
  <c r="ET397" i="93"/>
  <c r="ED397" i="93"/>
  <c r="DN397" i="93"/>
  <c r="HR397" i="93"/>
  <c r="GR397" i="93"/>
  <c r="GB397" i="93"/>
  <c r="FL397" i="93"/>
  <c r="EV397" i="93"/>
  <c r="EF397" i="93"/>
  <c r="DP397" i="93"/>
  <c r="EC396" i="93"/>
  <c r="DM396" i="93"/>
  <c r="GO396" i="93"/>
  <c r="FY396" i="93"/>
  <c r="FI396" i="93"/>
  <c r="ES396" i="93"/>
  <c r="HR396" i="93"/>
  <c r="GK396" i="93"/>
  <c r="FU396" i="93"/>
  <c r="FE396" i="93"/>
  <c r="EO396" i="93"/>
  <c r="DY396" i="93"/>
  <c r="DI396" i="93"/>
  <c r="HS391" i="93"/>
  <c r="GO390" i="93"/>
  <c r="FY390" i="93"/>
  <c r="FI390" i="93"/>
  <c r="ES390" i="93"/>
  <c r="EC390" i="93"/>
  <c r="DM390" i="93"/>
  <c r="HQ390" i="93"/>
  <c r="HY390" i="93" s="1"/>
  <c r="GQ390" i="93"/>
  <c r="GA390" i="93"/>
  <c r="FK390" i="93"/>
  <c r="EU390" i="93"/>
  <c r="EE390" i="93"/>
  <c r="DO390" i="93"/>
  <c r="GH390" i="93"/>
  <c r="FR390" i="93"/>
  <c r="FB390" i="93"/>
  <c r="EL390" i="93"/>
  <c r="DV390" i="93"/>
  <c r="DF390" i="93"/>
  <c r="GK390" i="93"/>
  <c r="FU390" i="93"/>
  <c r="FE390" i="93"/>
  <c r="EO390" i="93"/>
  <c r="DY390" i="93"/>
  <c r="DI390" i="93"/>
  <c r="GL390" i="93"/>
  <c r="FV390" i="93"/>
  <c r="FF390" i="93"/>
  <c r="EP390" i="93"/>
  <c r="DZ390" i="93"/>
  <c r="DJ390" i="93"/>
  <c r="HQ391" i="93"/>
  <c r="HY391" i="93" s="1"/>
  <c r="DU390" i="93"/>
  <c r="DE390" i="93"/>
  <c r="GG390" i="93"/>
  <c r="FQ390" i="93"/>
  <c r="FA390" i="93"/>
  <c r="EK390" i="93"/>
  <c r="GM391" i="93"/>
  <c r="HP391" i="93" s="1"/>
  <c r="FW391" i="93"/>
  <c r="HO391" i="93" s="1"/>
  <c r="FG391" i="93"/>
  <c r="HN391" i="93" s="1"/>
  <c r="EQ391" i="93"/>
  <c r="HM391" i="93" s="1"/>
  <c r="GY391" i="93" s="1"/>
  <c r="EA391" i="93"/>
  <c r="HL391" i="93" s="1"/>
  <c r="DK391" i="93"/>
  <c r="GP390" i="93"/>
  <c r="FZ390" i="93"/>
  <c r="FJ390" i="93"/>
  <c r="ET390" i="93"/>
  <c r="ED390" i="93"/>
  <c r="DN390" i="93"/>
  <c r="HR391" i="93"/>
  <c r="HK391" i="93"/>
  <c r="HS390" i="93"/>
  <c r="HZ383" i="93"/>
  <c r="HL385" i="93"/>
  <c r="HP385" i="93"/>
  <c r="GM383" i="93"/>
  <c r="FW383" i="93"/>
  <c r="FG383" i="93"/>
  <c r="EQ383" i="93"/>
  <c r="EA383" i="93"/>
  <c r="DK383" i="93"/>
  <c r="GJ384" i="93"/>
  <c r="FT384" i="93"/>
  <c r="FD384" i="93"/>
  <c r="EN384" i="93"/>
  <c r="DX384" i="93"/>
  <c r="DH384" i="93"/>
  <c r="FY383" i="93"/>
  <c r="DM383" i="93"/>
  <c r="GO383" i="93"/>
  <c r="FI383" i="93"/>
  <c r="EC383" i="93"/>
  <c r="ES383" i="93"/>
  <c r="GQ384" i="93"/>
  <c r="GA384" i="93"/>
  <c r="FK384" i="93"/>
  <c r="EU384" i="93"/>
  <c r="EE384" i="93"/>
  <c r="DO384" i="93"/>
  <c r="GR383" i="93"/>
  <c r="GB383" i="93"/>
  <c r="FL383" i="93"/>
  <c r="EV383" i="93"/>
  <c r="EF383" i="93"/>
  <c r="DP383" i="93"/>
  <c r="HN382" i="93"/>
  <c r="HQ380" i="93"/>
  <c r="HY380" i="93" s="1"/>
  <c r="HN380" i="93"/>
  <c r="HQ385" i="93"/>
  <c r="HY385" i="93" s="1"/>
  <c r="HQ384" i="93"/>
  <c r="HY384" i="93" s="1"/>
  <c r="HM385" i="93"/>
  <c r="GY385" i="93" s="1"/>
  <c r="GQ383" i="93"/>
  <c r="GA383" i="93"/>
  <c r="FK383" i="93"/>
  <c r="EU383" i="93"/>
  <c r="EE383" i="93"/>
  <c r="DO383" i="93"/>
  <c r="HQ382" i="93"/>
  <c r="HY382" i="93" s="1"/>
  <c r="GN384" i="93"/>
  <c r="FX384" i="93"/>
  <c r="FH384" i="93"/>
  <c r="ER384" i="93"/>
  <c r="EB384" i="93"/>
  <c r="DL384" i="93"/>
  <c r="HK382" i="93"/>
  <c r="HO382" i="93"/>
  <c r="HK380" i="93"/>
  <c r="HO380" i="93"/>
  <c r="HQ381" i="93"/>
  <c r="HY381" i="93" s="1"/>
  <c r="HR385" i="93"/>
  <c r="GL384" i="93"/>
  <c r="FV384" i="93"/>
  <c r="FF384" i="93"/>
  <c r="EP384" i="93"/>
  <c r="DZ384" i="93"/>
  <c r="DJ384" i="93"/>
  <c r="HR384" i="93"/>
  <c r="HN385" i="93"/>
  <c r="HR382" i="93"/>
  <c r="GR384" i="93"/>
  <c r="GB384" i="93"/>
  <c r="FL384" i="93"/>
  <c r="EV384" i="93"/>
  <c r="EF384" i="93"/>
  <c r="DP384" i="93"/>
  <c r="HQ383" i="93"/>
  <c r="HY383" i="93" s="1"/>
  <c r="GI384" i="93"/>
  <c r="FS384" i="93"/>
  <c r="FC384" i="93"/>
  <c r="EM384" i="93"/>
  <c r="DW384" i="93"/>
  <c r="DG384" i="93"/>
  <c r="GJ383" i="93"/>
  <c r="FT383" i="93"/>
  <c r="FD383" i="93"/>
  <c r="EN383" i="93"/>
  <c r="DX383" i="93"/>
  <c r="DH383" i="93"/>
  <c r="HQ379" i="93"/>
  <c r="HY379" i="93" s="1"/>
  <c r="HL382" i="93"/>
  <c r="HP382" i="93"/>
  <c r="HL380" i="93"/>
  <c r="HP380" i="93"/>
  <c r="HR381" i="93"/>
  <c r="FK379" i="93"/>
  <c r="EU379" i="93"/>
  <c r="EE379" i="93"/>
  <c r="DO379" i="93"/>
  <c r="GQ379" i="93"/>
  <c r="GA379" i="93"/>
  <c r="GR379" i="93"/>
  <c r="GB379" i="93"/>
  <c r="FL379" i="93"/>
  <c r="EV379" i="93"/>
  <c r="EF379" i="93"/>
  <c r="DP379" i="93"/>
  <c r="HS385" i="93"/>
  <c r="HK385" i="93"/>
  <c r="HO385" i="93"/>
  <c r="GI383" i="93"/>
  <c r="FS383" i="93"/>
  <c r="FC383" i="93"/>
  <c r="EM383" i="93"/>
  <c r="DW383" i="93"/>
  <c r="DG383" i="93"/>
  <c r="HS382" i="93"/>
  <c r="GM384" i="93"/>
  <c r="FW384" i="93"/>
  <c r="FG384" i="93"/>
  <c r="EQ384" i="93"/>
  <c r="EA384" i="93"/>
  <c r="DK384" i="93"/>
  <c r="GN383" i="93"/>
  <c r="FX383" i="93"/>
  <c r="FH383" i="93"/>
  <c r="ER383" i="93"/>
  <c r="EB383" i="93"/>
  <c r="DL383" i="93"/>
  <c r="HR379" i="93"/>
  <c r="HM382" i="93"/>
  <c r="GY382" i="93" s="1"/>
  <c r="HR380" i="93"/>
  <c r="HM380" i="93"/>
  <c r="GY380" i="93" s="1"/>
  <c r="FY381" i="93"/>
  <c r="ES381" i="93"/>
  <c r="DM381" i="93"/>
  <c r="GO381" i="93"/>
  <c r="FI381" i="93"/>
  <c r="EC381" i="93"/>
  <c r="DU381" i="93"/>
  <c r="FQ381" i="93"/>
  <c r="EK381" i="93"/>
  <c r="DE381" i="93"/>
  <c r="GG381" i="93"/>
  <c r="FA381" i="93"/>
  <c r="GJ379" i="93"/>
  <c r="FT379" i="93"/>
  <c r="FD379" i="93"/>
  <c r="EN379" i="93"/>
  <c r="HM379" i="93" s="1"/>
  <c r="GY379" i="93" s="1"/>
  <c r="DX379" i="93"/>
  <c r="HL379" i="93" s="1"/>
  <c r="DH379" i="93"/>
  <c r="HK379" i="93" s="1"/>
  <c r="HZ365" i="93"/>
  <c r="HR370" i="93"/>
  <c r="GQ369" i="93"/>
  <c r="GA369" i="93"/>
  <c r="FK369" i="93"/>
  <c r="EU369" i="93"/>
  <c r="EE369" i="93"/>
  <c r="DO369" i="93"/>
  <c r="GI369" i="93"/>
  <c r="FS369" i="93"/>
  <c r="FC369" i="93"/>
  <c r="EM369" i="93"/>
  <c r="DW369" i="93"/>
  <c r="DG369" i="93"/>
  <c r="HS367" i="93"/>
  <c r="HR366" i="93"/>
  <c r="HS364" i="93"/>
  <c r="GP367" i="93"/>
  <c r="FZ367" i="93"/>
  <c r="FJ367" i="93"/>
  <c r="ET367" i="93"/>
  <c r="ED367" i="93"/>
  <c r="DN367" i="93"/>
  <c r="HQ369" i="93"/>
  <c r="HY369" i="93" s="1"/>
  <c r="GL365" i="93"/>
  <c r="FV365" i="93"/>
  <c r="FF365" i="93"/>
  <c r="EP365" i="93"/>
  <c r="DZ365" i="93"/>
  <c r="DJ365" i="93"/>
  <c r="GA364" i="93"/>
  <c r="EU364" i="93"/>
  <c r="DO364" i="93"/>
  <c r="GQ364" i="93"/>
  <c r="FK364" i="93"/>
  <c r="EE364" i="93"/>
  <c r="HS363" i="93"/>
  <c r="HM363" i="93"/>
  <c r="GY363" i="93" s="1"/>
  <c r="HS370" i="93"/>
  <c r="GP369" i="93"/>
  <c r="FZ369" i="93"/>
  <c r="FJ369" i="93"/>
  <c r="ET369" i="93"/>
  <c r="ED369" i="93"/>
  <c r="DN369" i="93"/>
  <c r="GH369" i="93"/>
  <c r="FR369" i="93"/>
  <c r="FB369" i="93"/>
  <c r="EL369" i="93"/>
  <c r="DV369" i="93"/>
  <c r="DF369" i="93"/>
  <c r="HS366" i="93"/>
  <c r="GR365" i="93"/>
  <c r="GB365" i="93"/>
  <c r="FL365" i="93"/>
  <c r="EV365" i="93"/>
  <c r="EF365" i="93"/>
  <c r="DP365" i="93"/>
  <c r="GM370" i="93"/>
  <c r="EA370" i="93"/>
  <c r="FW370" i="93"/>
  <c r="EQ370" i="93"/>
  <c r="DK370" i="93"/>
  <c r="FG370" i="93"/>
  <c r="GK369" i="93"/>
  <c r="FU369" i="93"/>
  <c r="FE369" i="93"/>
  <c r="EO369" i="93"/>
  <c r="DY369" i="93"/>
  <c r="DI369" i="93"/>
  <c r="EU370" i="93"/>
  <c r="DO370" i="93"/>
  <c r="GQ370" i="93"/>
  <c r="FK370" i="93"/>
  <c r="EE370" i="93"/>
  <c r="GA370" i="93"/>
  <c r="GR367" i="93"/>
  <c r="EF367" i="93"/>
  <c r="GB367" i="93"/>
  <c r="DP367" i="93"/>
  <c r="FL367" i="93"/>
  <c r="EV367" i="93"/>
  <c r="GJ367" i="93"/>
  <c r="FT367" i="93"/>
  <c r="FD367" i="93"/>
  <c r="EN367" i="93"/>
  <c r="DX367" i="93"/>
  <c r="DH367" i="93"/>
  <c r="GI364" i="93"/>
  <c r="FS364" i="93"/>
  <c r="FC364" i="93"/>
  <c r="HN364" i="93" s="1"/>
  <c r="EM364" i="93"/>
  <c r="HM364" i="93" s="1"/>
  <c r="GY364" i="93" s="1"/>
  <c r="DW364" i="93"/>
  <c r="DG364" i="93"/>
  <c r="HN363" i="93"/>
  <c r="GM369" i="93"/>
  <c r="FW369" i="93"/>
  <c r="FG369" i="93"/>
  <c r="EQ369" i="93"/>
  <c r="EA369" i="93"/>
  <c r="DK369" i="93"/>
  <c r="FZ366" i="93"/>
  <c r="FJ366" i="93"/>
  <c r="ET366" i="93"/>
  <c r="ED366" i="93"/>
  <c r="DN366" i="93"/>
  <c r="GP366" i="93"/>
  <c r="GG365" i="93"/>
  <c r="FQ365" i="93"/>
  <c r="FA365" i="93"/>
  <c r="EK365" i="93"/>
  <c r="DU365" i="93"/>
  <c r="DE365" i="93"/>
  <c r="FI369" i="93"/>
  <c r="EC369" i="93"/>
  <c r="FY369" i="93"/>
  <c r="GO369" i="93"/>
  <c r="DM369" i="93"/>
  <c r="ES369" i="93"/>
  <c r="HR369" i="93"/>
  <c r="FT366" i="93"/>
  <c r="FD366" i="93"/>
  <c r="EN366" i="93"/>
  <c r="DX366" i="93"/>
  <c r="DH366" i="93"/>
  <c r="GJ366" i="93"/>
  <c r="FS370" i="93"/>
  <c r="DG370" i="93"/>
  <c r="EM370" i="93"/>
  <c r="DW370" i="93"/>
  <c r="FC370" i="93"/>
  <c r="GI370" i="93"/>
  <c r="GR369" i="93"/>
  <c r="GB369" i="93"/>
  <c r="FL369" i="93"/>
  <c r="EV369" i="93"/>
  <c r="EF369" i="93"/>
  <c r="DP369" i="93"/>
  <c r="GN369" i="93"/>
  <c r="FX369" i="93"/>
  <c r="FH369" i="93"/>
  <c r="ER369" i="93"/>
  <c r="EB369" i="93"/>
  <c r="DL369" i="93"/>
  <c r="GJ369" i="93"/>
  <c r="FT369" i="93"/>
  <c r="FD369" i="93"/>
  <c r="EN369" i="93"/>
  <c r="DX369" i="93"/>
  <c r="DH369" i="93"/>
  <c r="HQ363" i="93"/>
  <c r="HY363" i="93" s="1"/>
  <c r="HK363" i="93"/>
  <c r="HO363" i="93"/>
  <c r="HQ370" i="93"/>
  <c r="HY370" i="93" s="1"/>
  <c r="HR367" i="93"/>
  <c r="GL369" i="93"/>
  <c r="FV369" i="93"/>
  <c r="FF369" i="93"/>
  <c r="EP369" i="93"/>
  <c r="DZ369" i="93"/>
  <c r="DJ369" i="93"/>
  <c r="HR364" i="93"/>
  <c r="HS369" i="93"/>
  <c r="EK369" i="93"/>
  <c r="GG369" i="93"/>
  <c r="FA369" i="93"/>
  <c r="DU369" i="93"/>
  <c r="FQ369" i="93"/>
  <c r="DE369" i="93"/>
  <c r="GP365" i="93"/>
  <c r="FZ365" i="93"/>
  <c r="FJ365" i="93"/>
  <c r="ET365" i="93"/>
  <c r="ED365" i="93"/>
  <c r="DN365" i="93"/>
  <c r="FR365" i="93"/>
  <c r="EL365" i="93"/>
  <c r="DF365" i="93"/>
  <c r="GH365" i="93"/>
  <c r="FB365" i="93"/>
  <c r="DV365" i="93"/>
  <c r="HR363" i="93"/>
  <c r="HL363" i="93"/>
  <c r="HP363" i="93"/>
  <c r="HS360" i="93"/>
  <c r="HK360" i="93"/>
  <c r="HO360" i="93"/>
  <c r="GJ359" i="93"/>
  <c r="FT359" i="93"/>
  <c r="FD359" i="93"/>
  <c r="EN359" i="93"/>
  <c r="DX359" i="93"/>
  <c r="DH359" i="93"/>
  <c r="GI357" i="93"/>
  <c r="FS357" i="93"/>
  <c r="FC357" i="93"/>
  <c r="EM357" i="93"/>
  <c r="DW357" i="93"/>
  <c r="DG357" i="93"/>
  <c r="HS356" i="93"/>
  <c r="GQ359" i="93"/>
  <c r="GA359" i="93"/>
  <c r="FK359" i="93"/>
  <c r="EU359" i="93"/>
  <c r="EE359" i="93"/>
  <c r="DO359" i="93"/>
  <c r="GJ356" i="93"/>
  <c r="FT356" i="93"/>
  <c r="FD356" i="93"/>
  <c r="EN356" i="93"/>
  <c r="DX356" i="93"/>
  <c r="DH356" i="93"/>
  <c r="HM354" i="93"/>
  <c r="GY354" i="93" s="1"/>
  <c r="FZ355" i="93"/>
  <c r="DN355" i="93"/>
  <c r="GP355" i="93"/>
  <c r="ED355" i="93"/>
  <c r="FJ355" i="93"/>
  <c r="ET355" i="93"/>
  <c r="FB355" i="93"/>
  <c r="FR355" i="93"/>
  <c r="DF355" i="93"/>
  <c r="EL355" i="93"/>
  <c r="HM355" i="93" s="1"/>
  <c r="GY355" i="93" s="1"/>
  <c r="GH355" i="93"/>
  <c r="HP355" i="93" s="1"/>
  <c r="DV355" i="93"/>
  <c r="HL355" i="93" s="1"/>
  <c r="GQ353" i="93"/>
  <c r="GA353" i="93"/>
  <c r="FK353" i="93"/>
  <c r="EU353" i="93"/>
  <c r="EE353" i="93"/>
  <c r="DO353" i="93"/>
  <c r="HL360" i="93"/>
  <c r="HP360" i="93"/>
  <c r="GN357" i="93"/>
  <c r="FX357" i="93"/>
  <c r="FH357" i="93"/>
  <c r="ER357" i="93"/>
  <c r="EB357" i="93"/>
  <c r="DL357" i="93"/>
  <c r="GN359" i="93"/>
  <c r="FX359" i="93"/>
  <c r="FH359" i="93"/>
  <c r="ER359" i="93"/>
  <c r="EB359" i="93"/>
  <c r="DL359" i="93"/>
  <c r="ID353" i="93"/>
  <c r="HQ357" i="93"/>
  <c r="HY357" i="93" s="1"/>
  <c r="HQ354" i="93"/>
  <c r="HY354" i="93" s="1"/>
  <c r="HN354" i="93"/>
  <c r="GI353" i="93"/>
  <c r="FS353" i="93"/>
  <c r="HO353" i="93" s="1"/>
  <c r="FC353" i="93"/>
  <c r="HN353" i="93" s="1"/>
  <c r="EM353" i="93"/>
  <c r="DW353" i="93"/>
  <c r="DG353" i="93"/>
  <c r="HK353" i="93" s="1"/>
  <c r="HQ360" i="93"/>
  <c r="HY360" i="93" s="1"/>
  <c r="HQ359" i="93"/>
  <c r="HY359" i="93" s="1"/>
  <c r="HM360" i="93"/>
  <c r="GY360" i="93" s="1"/>
  <c r="GR357" i="93"/>
  <c r="GB357" i="93"/>
  <c r="FL357" i="93"/>
  <c r="EV357" i="93"/>
  <c r="EF357" i="93"/>
  <c r="DP357" i="93"/>
  <c r="GR359" i="93"/>
  <c r="GB359" i="93"/>
  <c r="FL359" i="93"/>
  <c r="EV359" i="93"/>
  <c r="EF359" i="93"/>
  <c r="DP359" i="93"/>
  <c r="GM357" i="93"/>
  <c r="FW357" i="93"/>
  <c r="FG357" i="93"/>
  <c r="EQ357" i="93"/>
  <c r="EA357" i="93"/>
  <c r="DK357" i="93"/>
  <c r="HQ356" i="93"/>
  <c r="HY356" i="93" s="1"/>
  <c r="HQ355" i="93"/>
  <c r="HY355" i="93" s="1"/>
  <c r="HR353" i="93"/>
  <c r="GI359" i="93"/>
  <c r="FS359" i="93"/>
  <c r="FC359" i="93"/>
  <c r="EM359" i="93"/>
  <c r="DW359" i="93"/>
  <c r="DG359" i="93"/>
  <c r="HR354" i="93"/>
  <c r="HK354" i="93"/>
  <c r="HO354" i="93"/>
  <c r="GQ356" i="93"/>
  <c r="GA356" i="93"/>
  <c r="FK356" i="93"/>
  <c r="EU356" i="93"/>
  <c r="EE356" i="93"/>
  <c r="DO356" i="93"/>
  <c r="GI356" i="93"/>
  <c r="FS356" i="93"/>
  <c r="FC356" i="93"/>
  <c r="EM356" i="93"/>
  <c r="DW356" i="93"/>
  <c r="DG356" i="93"/>
  <c r="GM356" i="93"/>
  <c r="FG356" i="93"/>
  <c r="EA356" i="93"/>
  <c r="FW356" i="93"/>
  <c r="EQ356" i="93"/>
  <c r="DK356" i="93"/>
  <c r="HR360" i="93"/>
  <c r="GL359" i="93"/>
  <c r="FV359" i="93"/>
  <c r="FF359" i="93"/>
  <c r="EP359" i="93"/>
  <c r="DZ359" i="93"/>
  <c r="DJ359" i="93"/>
  <c r="HR359" i="93"/>
  <c r="HN360" i="93"/>
  <c r="GJ357" i="93"/>
  <c r="FT357" i="93"/>
  <c r="FD357" i="93"/>
  <c r="EN357" i="93"/>
  <c r="DX357" i="93"/>
  <c r="DH357" i="93"/>
  <c r="GQ357" i="93"/>
  <c r="GA357" i="93"/>
  <c r="FK357" i="93"/>
  <c r="EU357" i="93"/>
  <c r="EE357" i="93"/>
  <c r="DO357" i="93"/>
  <c r="HR356" i="93"/>
  <c r="GP357" i="93"/>
  <c r="FZ357" i="93"/>
  <c r="FJ357" i="93"/>
  <c r="ET357" i="93"/>
  <c r="ED357" i="93"/>
  <c r="DN357" i="93"/>
  <c r="HS353" i="93"/>
  <c r="GM359" i="93"/>
  <c r="FW359" i="93"/>
  <c r="FG359" i="93"/>
  <c r="EQ359" i="93"/>
  <c r="EA359" i="93"/>
  <c r="DK359" i="93"/>
  <c r="ES357" i="93"/>
  <c r="GO357" i="93"/>
  <c r="EC357" i="93"/>
  <c r="FI357" i="93"/>
  <c r="FY357" i="93"/>
  <c r="DM357" i="93"/>
  <c r="GR356" i="93"/>
  <c r="GB356" i="93"/>
  <c r="FL356" i="93"/>
  <c r="EV356" i="93"/>
  <c r="EF356" i="93"/>
  <c r="DP356" i="93"/>
  <c r="HS354" i="93"/>
  <c r="HL354" i="93"/>
  <c r="HP354" i="93"/>
  <c r="HS347" i="93"/>
  <c r="HR340" i="93"/>
  <c r="GM347" i="93"/>
  <c r="EA347" i="93"/>
  <c r="EQ347" i="93"/>
  <c r="DK347" i="93"/>
  <c r="FG347" i="93"/>
  <c r="FW347" i="93"/>
  <c r="GR346" i="93"/>
  <c r="GB346" i="93"/>
  <c r="FL346" i="93"/>
  <c r="EV346" i="93"/>
  <c r="EF346" i="93"/>
  <c r="DP346" i="93"/>
  <c r="GN346" i="93"/>
  <c r="FX346" i="93"/>
  <c r="FH346" i="93"/>
  <c r="ER346" i="93"/>
  <c r="EB346" i="93"/>
  <c r="DL346" i="93"/>
  <c r="GJ346" i="93"/>
  <c r="FT346" i="93"/>
  <c r="FD346" i="93"/>
  <c r="EN346" i="93"/>
  <c r="DX346" i="93"/>
  <c r="DH346" i="93"/>
  <c r="GL344" i="93"/>
  <c r="FV344" i="93"/>
  <c r="FF344" i="93"/>
  <c r="EP344" i="93"/>
  <c r="DZ344" i="93"/>
  <c r="DJ344" i="93"/>
  <c r="HR342" i="93"/>
  <c r="GR343" i="93"/>
  <c r="GB343" i="93"/>
  <c r="FL343" i="93"/>
  <c r="EV343" i="93"/>
  <c r="EF343" i="93"/>
  <c r="DP343" i="93"/>
  <c r="HS342" i="93"/>
  <c r="GH341" i="93"/>
  <c r="FR341" i="93"/>
  <c r="FB341" i="93"/>
  <c r="DF341" i="93"/>
  <c r="EL341" i="93"/>
  <c r="DV341" i="93"/>
  <c r="GI343" i="93"/>
  <c r="FS343" i="93"/>
  <c r="FC343" i="93"/>
  <c r="EM343" i="93"/>
  <c r="DW343" i="93"/>
  <c r="DG343" i="93"/>
  <c r="GQ340" i="93"/>
  <c r="GA340" i="93"/>
  <c r="FK340" i="93"/>
  <c r="EU340" i="93"/>
  <c r="EE340" i="93"/>
  <c r="DO340" i="93"/>
  <c r="HQ346" i="93"/>
  <c r="HY346" i="93" s="1"/>
  <c r="HQ343" i="93"/>
  <c r="HY343" i="93" s="1"/>
  <c r="GH346" i="93"/>
  <c r="FR346" i="93"/>
  <c r="FB346" i="93"/>
  <c r="EL346" i="93"/>
  <c r="DV346" i="93"/>
  <c r="DF346" i="93"/>
  <c r="GI347" i="93"/>
  <c r="FS347" i="93"/>
  <c r="FC347" i="93"/>
  <c r="EM347" i="93"/>
  <c r="DW347" i="93"/>
  <c r="DG347" i="93"/>
  <c r="HR344" i="93"/>
  <c r="EL342" i="93"/>
  <c r="GH342" i="93"/>
  <c r="DV342" i="93"/>
  <c r="FB342" i="93"/>
  <c r="DF342" i="93"/>
  <c r="FR342" i="93"/>
  <c r="HS340" i="93"/>
  <c r="GM343" i="93"/>
  <c r="FW343" i="93"/>
  <c r="FG343" i="93"/>
  <c r="EQ343" i="93"/>
  <c r="EA343" i="93"/>
  <c r="DK343" i="93"/>
  <c r="HQ341" i="93"/>
  <c r="HY341" i="93" s="1"/>
  <c r="GN343" i="93"/>
  <c r="FX343" i="93"/>
  <c r="FH343" i="93"/>
  <c r="ER343" i="93"/>
  <c r="EB343" i="93"/>
  <c r="DL343" i="93"/>
  <c r="FT343" i="93"/>
  <c r="EN343" i="93"/>
  <c r="DH343" i="93"/>
  <c r="GJ343" i="93"/>
  <c r="FD343" i="93"/>
  <c r="DX343" i="93"/>
  <c r="HQ342" i="93"/>
  <c r="HY342" i="93" s="1"/>
  <c r="FA342" i="93"/>
  <c r="EK342" i="93"/>
  <c r="DU342" i="93"/>
  <c r="FQ342" i="93"/>
  <c r="GG342" i="93"/>
  <c r="DE342" i="93"/>
  <c r="GI340" i="93"/>
  <c r="FS340" i="93"/>
  <c r="FC340" i="93"/>
  <c r="EM340" i="93"/>
  <c r="DW340" i="93"/>
  <c r="DG340" i="93"/>
  <c r="HQ347" i="93"/>
  <c r="HY347" i="93" s="1"/>
  <c r="HR343" i="93"/>
  <c r="GL346" i="93"/>
  <c r="FV346" i="93"/>
  <c r="FF346" i="93"/>
  <c r="EP346" i="93"/>
  <c r="DZ346" i="93"/>
  <c r="DJ346" i="93"/>
  <c r="EU347" i="93"/>
  <c r="FK347" i="93"/>
  <c r="GQ347" i="93"/>
  <c r="GA347" i="93"/>
  <c r="EE347" i="93"/>
  <c r="DO347" i="93"/>
  <c r="HR347" i="93"/>
  <c r="HS343" i="93"/>
  <c r="GQ346" i="93"/>
  <c r="GA346" i="93"/>
  <c r="FK346" i="93"/>
  <c r="EU346" i="93"/>
  <c r="EE346" i="93"/>
  <c r="DO346" i="93"/>
  <c r="GP346" i="93"/>
  <c r="FZ346" i="93"/>
  <c r="FJ346" i="93"/>
  <c r="ET346" i="93"/>
  <c r="ED346" i="93"/>
  <c r="DN346" i="93"/>
  <c r="GR344" i="93"/>
  <c r="GB344" i="93"/>
  <c r="FL344" i="93"/>
  <c r="EV344" i="93"/>
  <c r="EF344" i="93"/>
  <c r="DP344" i="93"/>
  <c r="HQ340" i="93"/>
  <c r="HY340" i="93" s="1"/>
  <c r="GH344" i="93"/>
  <c r="FB344" i="93"/>
  <c r="DV344" i="93"/>
  <c r="FR344" i="93"/>
  <c r="EL344" i="93"/>
  <c r="DF344" i="93"/>
  <c r="GK342" i="93"/>
  <c r="FU342" i="93"/>
  <c r="FE342" i="93"/>
  <c r="EO342" i="93"/>
  <c r="DY342" i="93"/>
  <c r="DI342" i="93"/>
  <c r="ES342" i="93"/>
  <c r="GO342" i="93"/>
  <c r="EC342" i="93"/>
  <c r="FY342" i="93"/>
  <c r="FI342" i="93"/>
  <c r="DM342" i="93"/>
  <c r="ED341" i="93"/>
  <c r="DN341" i="93"/>
  <c r="GP341" i="93"/>
  <c r="FZ341" i="93"/>
  <c r="FJ341" i="93"/>
  <c r="ET341" i="93"/>
  <c r="HZ331" i="93"/>
  <c r="HQ337" i="93"/>
  <c r="HY337" i="93" s="1"/>
  <c r="GJ336" i="93"/>
  <c r="FT336" i="93"/>
  <c r="FD336" i="93"/>
  <c r="EN336" i="93"/>
  <c r="DX336" i="93"/>
  <c r="DH336" i="93"/>
  <c r="GO334" i="93"/>
  <c r="FY334" i="93"/>
  <c r="FI334" i="93"/>
  <c r="ES334" i="93"/>
  <c r="EC334" i="93"/>
  <c r="DM334" i="93"/>
  <c r="GG334" i="93"/>
  <c r="FQ334" i="93"/>
  <c r="FA334" i="93"/>
  <c r="EK334" i="93"/>
  <c r="DU334" i="93"/>
  <c r="DE334" i="93"/>
  <c r="HZ330" i="93"/>
  <c r="HL333" i="93"/>
  <c r="HP333" i="93"/>
  <c r="GL331" i="93"/>
  <c r="FV331" i="93"/>
  <c r="FF331" i="93"/>
  <c r="EP331" i="93"/>
  <c r="DZ331" i="93"/>
  <c r="DJ331" i="93"/>
  <c r="HR337" i="93"/>
  <c r="HR336" i="93"/>
  <c r="GN336" i="93"/>
  <c r="FX336" i="93"/>
  <c r="FH336" i="93"/>
  <c r="ER336" i="93"/>
  <c r="EB336" i="93"/>
  <c r="DL336" i="93"/>
  <c r="GQ336" i="93"/>
  <c r="GA336" i="93"/>
  <c r="FK336" i="93"/>
  <c r="EU336" i="93"/>
  <c r="EE336" i="93"/>
  <c r="DO336" i="93"/>
  <c r="GH336" i="93"/>
  <c r="FR336" i="93"/>
  <c r="FB336" i="93"/>
  <c r="EL336" i="93"/>
  <c r="DV336" i="93"/>
  <c r="DF336" i="93"/>
  <c r="HQ331" i="93"/>
  <c r="HY331" i="93" s="1"/>
  <c r="HS330" i="93"/>
  <c r="GR332" i="93"/>
  <c r="GB332" i="93"/>
  <c r="FL332" i="93"/>
  <c r="EV332" i="93"/>
  <c r="EF332" i="93"/>
  <c r="DP332" i="93"/>
  <c r="HM333" i="93"/>
  <c r="GY333" i="93" s="1"/>
  <c r="FW332" i="93"/>
  <c r="EQ332" i="93"/>
  <c r="DK332" i="93"/>
  <c r="GM332" i="93"/>
  <c r="EA332" i="93"/>
  <c r="FG332" i="93"/>
  <c r="GQ330" i="93"/>
  <c r="GA330" i="93"/>
  <c r="FK330" i="93"/>
  <c r="EU330" i="93"/>
  <c r="EE330" i="93"/>
  <c r="DO330" i="93"/>
  <c r="HS337" i="93"/>
  <c r="GR336" i="93"/>
  <c r="GB336" i="93"/>
  <c r="FL336" i="93"/>
  <c r="EV336" i="93"/>
  <c r="EF336" i="93"/>
  <c r="DP336" i="93"/>
  <c r="GM336" i="93"/>
  <c r="FW336" i="93"/>
  <c r="FG336" i="93"/>
  <c r="EQ336" i="93"/>
  <c r="EA336" i="93"/>
  <c r="DK336" i="93"/>
  <c r="GL336" i="93"/>
  <c r="FV336" i="93"/>
  <c r="FF336" i="93"/>
  <c r="EP336" i="93"/>
  <c r="DZ336" i="93"/>
  <c r="DJ336" i="93"/>
  <c r="HQ332" i="93"/>
  <c r="HY332" i="93" s="1"/>
  <c r="HQ334" i="93"/>
  <c r="HY334" i="93" s="1"/>
  <c r="GJ332" i="93"/>
  <c r="FT332" i="93"/>
  <c r="FD332" i="93"/>
  <c r="EN332" i="93"/>
  <c r="DX332" i="93"/>
  <c r="DH332" i="93"/>
  <c r="HK332" i="93" s="1"/>
  <c r="HN333" i="93"/>
  <c r="GM337" i="93"/>
  <c r="FG337" i="93"/>
  <c r="EA337" i="93"/>
  <c r="EQ337" i="93"/>
  <c r="FW337" i="93"/>
  <c r="DK337" i="93"/>
  <c r="GI337" i="93"/>
  <c r="FS337" i="93"/>
  <c r="FC337" i="93"/>
  <c r="EM337" i="93"/>
  <c r="DW337" i="93"/>
  <c r="DG337" i="93"/>
  <c r="GI330" i="93"/>
  <c r="FS330" i="93"/>
  <c r="FC330" i="93"/>
  <c r="EM330" i="93"/>
  <c r="DW330" i="93"/>
  <c r="DG330" i="93"/>
  <c r="GP336" i="93"/>
  <c r="FZ336" i="93"/>
  <c r="FJ336" i="93"/>
  <c r="ET336" i="93"/>
  <c r="ED336" i="93"/>
  <c r="DN336" i="93"/>
  <c r="HR332" i="93"/>
  <c r="HR334" i="93"/>
  <c r="HQ330" i="93"/>
  <c r="HY330" i="93" s="1"/>
  <c r="HQ333" i="93"/>
  <c r="HY333" i="93" s="1"/>
  <c r="HK333" i="93"/>
  <c r="HO333" i="93"/>
  <c r="GQ337" i="93"/>
  <c r="FK337" i="93"/>
  <c r="EE337" i="93"/>
  <c r="EU337" i="93"/>
  <c r="GA337" i="93"/>
  <c r="DO337" i="93"/>
  <c r="FJ331" i="93"/>
  <c r="ET331" i="93"/>
  <c r="ED331" i="93"/>
  <c r="DN331" i="93"/>
  <c r="GP331" i="93"/>
  <c r="FZ331" i="93"/>
  <c r="GH331" i="93"/>
  <c r="EL331" i="93"/>
  <c r="FR331" i="93"/>
  <c r="DV331" i="93"/>
  <c r="DF331" i="93"/>
  <c r="FB331" i="93"/>
  <c r="HZ320" i="93"/>
  <c r="HR323" i="93"/>
  <c r="GN322" i="93"/>
  <c r="FX322" i="93"/>
  <c r="FH322" i="93"/>
  <c r="ER322" i="93"/>
  <c r="EB322" i="93"/>
  <c r="DL322" i="93"/>
  <c r="GM322" i="93"/>
  <c r="FW322" i="93"/>
  <c r="FG322" i="93"/>
  <c r="EQ322" i="93"/>
  <c r="EA322" i="93"/>
  <c r="DK322" i="93"/>
  <c r="FW323" i="93"/>
  <c r="EQ323" i="93"/>
  <c r="DK323" i="93"/>
  <c r="EA323" i="93"/>
  <c r="GM323" i="93"/>
  <c r="FG323" i="93"/>
  <c r="GP322" i="93"/>
  <c r="FZ322" i="93"/>
  <c r="FJ322" i="93"/>
  <c r="ET322" i="93"/>
  <c r="ED322" i="93"/>
  <c r="DN322" i="93"/>
  <c r="HQ320" i="93"/>
  <c r="HY320" i="93" s="1"/>
  <c r="GK320" i="93"/>
  <c r="FU320" i="93"/>
  <c r="FE320" i="93"/>
  <c r="EO320" i="93"/>
  <c r="DY320" i="93"/>
  <c r="DI320" i="93"/>
  <c r="HS319" i="93"/>
  <c r="GG322" i="93"/>
  <c r="FQ322" i="93"/>
  <c r="FA322" i="93"/>
  <c r="EK322" i="93"/>
  <c r="DU322" i="93"/>
  <c r="DE322" i="93"/>
  <c r="HS316" i="93"/>
  <c r="GH320" i="93"/>
  <c r="FR320" i="93"/>
  <c r="FB320" i="93"/>
  <c r="EL320" i="93"/>
  <c r="DV320" i="93"/>
  <c r="DF320" i="93"/>
  <c r="HS318" i="93"/>
  <c r="HQ317" i="93"/>
  <c r="HY317" i="93" s="1"/>
  <c r="GJ316" i="93"/>
  <c r="FT316" i="93"/>
  <c r="FD316" i="93"/>
  <c r="EN316" i="93"/>
  <c r="DX316" i="93"/>
  <c r="DH316" i="93"/>
  <c r="HS323" i="93"/>
  <c r="GR322" i="93"/>
  <c r="GB322" i="93"/>
  <c r="FL322" i="93"/>
  <c r="EV322" i="93"/>
  <c r="EF322" i="93"/>
  <c r="DP322" i="93"/>
  <c r="GQ322" i="93"/>
  <c r="GA322" i="93"/>
  <c r="FK322" i="93"/>
  <c r="EU322" i="93"/>
  <c r="EE322" i="93"/>
  <c r="DO322" i="93"/>
  <c r="GR323" i="93"/>
  <c r="GB323" i="93"/>
  <c r="FL323" i="93"/>
  <c r="EV323" i="93"/>
  <c r="EF323" i="93"/>
  <c r="DP323" i="93"/>
  <c r="GN320" i="93"/>
  <c r="FX320" i="93"/>
  <c r="FH320" i="93"/>
  <c r="ER320" i="93"/>
  <c r="EB320" i="93"/>
  <c r="DL320" i="93"/>
  <c r="HS320" i="93"/>
  <c r="GG319" i="93"/>
  <c r="FQ319" i="93"/>
  <c r="FA319" i="93"/>
  <c r="EK319" i="93"/>
  <c r="DU319" i="93"/>
  <c r="DE319" i="93"/>
  <c r="HR322" i="93"/>
  <c r="HR318" i="93"/>
  <c r="GL320" i="93"/>
  <c r="FV320" i="93"/>
  <c r="FF320" i="93"/>
  <c r="EP320" i="93"/>
  <c r="DZ320" i="93"/>
  <c r="DJ320" i="93"/>
  <c r="GG318" i="93"/>
  <c r="FQ318" i="93"/>
  <c r="EK318" i="93"/>
  <c r="FA318" i="93"/>
  <c r="DU318" i="93"/>
  <c r="DE318" i="93"/>
  <c r="HS317" i="93"/>
  <c r="GI322" i="93"/>
  <c r="FS322" i="93"/>
  <c r="FC322" i="93"/>
  <c r="EM322" i="93"/>
  <c r="DW322" i="93"/>
  <c r="DG322" i="93"/>
  <c r="GL322" i="93"/>
  <c r="FV322" i="93"/>
  <c r="FF322" i="93"/>
  <c r="EP322" i="93"/>
  <c r="DZ322" i="93"/>
  <c r="DJ322" i="93"/>
  <c r="GQ323" i="93"/>
  <c r="GA323" i="93"/>
  <c r="FK323" i="93"/>
  <c r="EU323" i="93"/>
  <c r="EE323" i="93"/>
  <c r="DO323" i="93"/>
  <c r="GO320" i="93"/>
  <c r="FY320" i="93"/>
  <c r="FI320" i="93"/>
  <c r="ES320" i="93"/>
  <c r="EC320" i="93"/>
  <c r="DM320" i="93"/>
  <c r="GG320" i="93"/>
  <c r="FQ320" i="93"/>
  <c r="FA320" i="93"/>
  <c r="EK320" i="93"/>
  <c r="DU320" i="93"/>
  <c r="DE320" i="93"/>
  <c r="HQ319" i="93"/>
  <c r="HY319" i="93" s="1"/>
  <c r="HQ322" i="93"/>
  <c r="HY322" i="93" s="1"/>
  <c r="HS322" i="93"/>
  <c r="HQ316" i="93"/>
  <c r="HY316" i="93" s="1"/>
  <c r="GI319" i="93"/>
  <c r="FS319" i="93"/>
  <c r="FC319" i="93"/>
  <c r="EM319" i="93"/>
  <c r="DW319" i="93"/>
  <c r="DG319" i="93"/>
  <c r="GL318" i="93"/>
  <c r="DZ318" i="93"/>
  <c r="EP318" i="93"/>
  <c r="DJ318" i="93"/>
  <c r="FF318" i="93"/>
  <c r="FV318" i="93"/>
  <c r="HR317" i="93"/>
  <c r="GP320" i="93"/>
  <c r="FZ320" i="93"/>
  <c r="FJ320" i="93"/>
  <c r="ET320" i="93"/>
  <c r="ED320" i="93"/>
  <c r="DN320" i="93"/>
  <c r="GK318" i="93"/>
  <c r="FU318" i="93"/>
  <c r="FE318" i="93"/>
  <c r="EO318" i="93"/>
  <c r="DY318" i="93"/>
  <c r="DI318" i="93"/>
  <c r="HQ323" i="93"/>
  <c r="HY323" i="93" s="1"/>
  <c r="GJ322" i="93"/>
  <c r="FT322" i="93"/>
  <c r="FD322" i="93"/>
  <c r="EN322" i="93"/>
  <c r="DX322" i="93"/>
  <c r="DH322" i="93"/>
  <c r="FX323" i="93"/>
  <c r="ER323" i="93"/>
  <c r="DL323" i="93"/>
  <c r="GN323" i="93"/>
  <c r="FH323" i="93"/>
  <c r="EB323" i="93"/>
  <c r="HR319" i="93"/>
  <c r="GK322" i="93"/>
  <c r="FU322" i="93"/>
  <c r="FE322" i="93"/>
  <c r="EO322" i="93"/>
  <c r="DY322" i="93"/>
  <c r="DI322" i="93"/>
  <c r="HR316" i="93"/>
  <c r="GQ319" i="93"/>
  <c r="GA319" i="93"/>
  <c r="FK319" i="93"/>
  <c r="EU319" i="93"/>
  <c r="EE319" i="93"/>
  <c r="DO319" i="93"/>
  <c r="GO318" i="93"/>
  <c r="FY318" i="93"/>
  <c r="FI318" i="93"/>
  <c r="ES318" i="93"/>
  <c r="EC318" i="93"/>
  <c r="DM318" i="93"/>
  <c r="GP318" i="93"/>
  <c r="FZ318" i="93"/>
  <c r="FJ318" i="93"/>
  <c r="ET318" i="93"/>
  <c r="ED318" i="93"/>
  <c r="DN318" i="93"/>
  <c r="HQ318" i="93"/>
  <c r="HY318" i="93" s="1"/>
  <c r="FX316" i="93"/>
  <c r="GN316" i="93"/>
  <c r="ER316" i="93"/>
  <c r="EB316" i="93"/>
  <c r="FH316" i="93"/>
  <c r="DL316" i="93"/>
  <c r="HK316" i="93" s="1"/>
  <c r="GK317" i="93"/>
  <c r="HP317" i="93" s="1"/>
  <c r="FU317" i="93"/>
  <c r="HO317" i="93" s="1"/>
  <c r="FE317" i="93"/>
  <c r="EO317" i="93"/>
  <c r="HM317" i="93" s="1"/>
  <c r="GY317" i="93" s="1"/>
  <c r="DY317" i="93"/>
  <c r="HL317" i="93" s="1"/>
  <c r="DI317" i="93"/>
  <c r="HK317" i="93" s="1"/>
  <c r="HN317" i="93"/>
  <c r="HZ312" i="93"/>
  <c r="GH312" i="93"/>
  <c r="FR312" i="93"/>
  <c r="FB312" i="93"/>
  <c r="EL312" i="93"/>
  <c r="DV312" i="93"/>
  <c r="DF312" i="93"/>
  <c r="GR312" i="93"/>
  <c r="GB312" i="93"/>
  <c r="FL312" i="93"/>
  <c r="EV312" i="93"/>
  <c r="EF312" i="93"/>
  <c r="DP312" i="93"/>
  <c r="HQ310" i="93"/>
  <c r="HY310" i="93" s="1"/>
  <c r="GK310" i="93"/>
  <c r="FE310" i="93"/>
  <c r="DY310" i="93"/>
  <c r="FU310" i="93"/>
  <c r="DI310" i="93"/>
  <c r="EO310" i="93"/>
  <c r="HR309" i="93"/>
  <c r="GO308" i="93"/>
  <c r="FY308" i="93"/>
  <c r="FI308" i="93"/>
  <c r="ES308" i="93"/>
  <c r="EC308" i="93"/>
  <c r="DM308" i="93"/>
  <c r="GK309" i="93"/>
  <c r="FU309" i="93"/>
  <c r="FE309" i="93"/>
  <c r="EO309" i="93"/>
  <c r="DY309" i="93"/>
  <c r="DI309" i="93"/>
  <c r="HQ307" i="93"/>
  <c r="HY307" i="93" s="1"/>
  <c r="EO312" i="93"/>
  <c r="FE312" i="93"/>
  <c r="DY312" i="93"/>
  <c r="GK312" i="93"/>
  <c r="FU312" i="93"/>
  <c r="DI312" i="93"/>
  <c r="HN307" i="93"/>
  <c r="GP306" i="93"/>
  <c r="FJ306" i="93"/>
  <c r="ET306" i="93"/>
  <c r="ED306" i="93"/>
  <c r="FZ306" i="93"/>
  <c r="DN306" i="93"/>
  <c r="FV306" i="93"/>
  <c r="GL306" i="93"/>
  <c r="FF306" i="93"/>
  <c r="EP306" i="93"/>
  <c r="DZ306" i="93"/>
  <c r="DJ306" i="93"/>
  <c r="HQ313" i="93"/>
  <c r="HY313" i="93" s="1"/>
  <c r="GO310" i="93"/>
  <c r="FY310" i="93"/>
  <c r="FI310" i="93"/>
  <c r="ES310" i="93"/>
  <c r="EC310" i="93"/>
  <c r="DM310" i="93"/>
  <c r="HR310" i="93"/>
  <c r="GH308" i="93"/>
  <c r="DV308" i="93"/>
  <c r="FB308" i="93"/>
  <c r="EL308" i="93"/>
  <c r="FR308" i="93"/>
  <c r="DF308" i="93"/>
  <c r="HR306" i="93"/>
  <c r="GM313" i="93"/>
  <c r="EA313" i="93"/>
  <c r="EQ313" i="93"/>
  <c r="DK313" i="93"/>
  <c r="FW313" i="93"/>
  <c r="FG313" i="93"/>
  <c r="HQ309" i="93"/>
  <c r="HY309" i="93" s="1"/>
  <c r="HR307" i="93"/>
  <c r="HQ312" i="93"/>
  <c r="HY312" i="93" s="1"/>
  <c r="HS312" i="93"/>
  <c r="EQ308" i="93"/>
  <c r="FW308" i="93"/>
  <c r="DK308" i="93"/>
  <c r="FG308" i="93"/>
  <c r="GM308" i="93"/>
  <c r="EA308" i="93"/>
  <c r="EU313" i="93"/>
  <c r="FK313" i="93"/>
  <c r="GQ313" i="93"/>
  <c r="DO313" i="93"/>
  <c r="GA313" i="93"/>
  <c r="EE313" i="93"/>
  <c r="HK307" i="93"/>
  <c r="HO307" i="93"/>
  <c r="GH306" i="93"/>
  <c r="FR306" i="93"/>
  <c r="FB306" i="93"/>
  <c r="EL306" i="93"/>
  <c r="DV306" i="93"/>
  <c r="DF306" i="93"/>
  <c r="HR313" i="93"/>
  <c r="GL312" i="93"/>
  <c r="FV312" i="93"/>
  <c r="FF312" i="93"/>
  <c r="EP312" i="93"/>
  <c r="DZ312" i="93"/>
  <c r="DJ312" i="93"/>
  <c r="GJ312" i="93"/>
  <c r="FT312" i="93"/>
  <c r="FD312" i="93"/>
  <c r="EN312" i="93"/>
  <c r="DX312" i="93"/>
  <c r="DH312" i="93"/>
  <c r="GQ312" i="93"/>
  <c r="GA312" i="93"/>
  <c r="FK312" i="93"/>
  <c r="EU312" i="93"/>
  <c r="EE312" i="93"/>
  <c r="DO312" i="93"/>
  <c r="HS310" i="93"/>
  <c r="HS306" i="93"/>
  <c r="HS309" i="93"/>
  <c r="HQ308" i="93"/>
  <c r="HY308" i="93" s="1"/>
  <c r="HS307" i="93"/>
  <c r="GG312" i="93"/>
  <c r="DU312" i="93"/>
  <c r="EK312" i="93"/>
  <c r="FQ312" i="93"/>
  <c r="DE312" i="93"/>
  <c r="FA312" i="93"/>
  <c r="EK308" i="93"/>
  <c r="FQ308" i="93"/>
  <c r="DE308" i="93"/>
  <c r="FA308" i="93"/>
  <c r="GG308" i="93"/>
  <c r="DU308" i="93"/>
  <c r="HL307" i="93"/>
  <c r="HP307" i="93"/>
  <c r="HS313" i="93"/>
  <c r="GP312" i="93"/>
  <c r="FZ312" i="93"/>
  <c r="FJ312" i="93"/>
  <c r="ET312" i="93"/>
  <c r="ED312" i="93"/>
  <c r="DN312" i="93"/>
  <c r="GN312" i="93"/>
  <c r="FX312" i="93"/>
  <c r="FH312" i="93"/>
  <c r="ER312" i="93"/>
  <c r="EB312" i="93"/>
  <c r="DL312" i="93"/>
  <c r="GQ309" i="93"/>
  <c r="GA309" i="93"/>
  <c r="FK309" i="93"/>
  <c r="EU309" i="93"/>
  <c r="EE309" i="93"/>
  <c r="DO309" i="93"/>
  <c r="GG309" i="93"/>
  <c r="FA309" i="93"/>
  <c r="DU309" i="93"/>
  <c r="FQ309" i="93"/>
  <c r="EK309" i="93"/>
  <c r="DE309" i="93"/>
  <c r="GI313" i="93"/>
  <c r="FS313" i="93"/>
  <c r="FC313" i="93"/>
  <c r="EM313" i="93"/>
  <c r="DW313" i="93"/>
  <c r="DG313" i="93"/>
  <c r="GO312" i="93"/>
  <c r="FY312" i="93"/>
  <c r="FI312" i="93"/>
  <c r="ES312" i="93"/>
  <c r="EC312" i="93"/>
  <c r="DM312" i="93"/>
  <c r="HR308" i="93"/>
  <c r="HM307" i="93"/>
  <c r="GY307" i="93" s="1"/>
  <c r="HZ294" i="93"/>
  <c r="HZ298" i="93"/>
  <c r="HS299" i="93"/>
  <c r="GH298" i="93"/>
  <c r="FR298" i="93"/>
  <c r="FB298" i="93"/>
  <c r="EL298" i="93"/>
  <c r="DV298" i="93"/>
  <c r="DF298" i="93"/>
  <c r="GG295" i="93"/>
  <c r="FA295" i="93"/>
  <c r="DU295" i="93"/>
  <c r="FQ295" i="93"/>
  <c r="EK295" i="93"/>
  <c r="DE295" i="93"/>
  <c r="GL296" i="93"/>
  <c r="DZ296" i="93"/>
  <c r="FV296" i="93"/>
  <c r="DJ296" i="93"/>
  <c r="EP296" i="93"/>
  <c r="FF296" i="93"/>
  <c r="GK296" i="93"/>
  <c r="FU296" i="93"/>
  <c r="FE296" i="93"/>
  <c r="EO296" i="93"/>
  <c r="DY296" i="93"/>
  <c r="DI296" i="93"/>
  <c r="FQ296" i="93"/>
  <c r="DE296" i="93"/>
  <c r="FA296" i="93"/>
  <c r="DU296" i="93"/>
  <c r="EK296" i="93"/>
  <c r="GG296" i="93"/>
  <c r="HQ295" i="93"/>
  <c r="HY295" i="93" s="1"/>
  <c r="GK295" i="93"/>
  <c r="FE295" i="93"/>
  <c r="DY295" i="93"/>
  <c r="FU295" i="93"/>
  <c r="EO295" i="93"/>
  <c r="DI295" i="93"/>
  <c r="HQ292" i="93"/>
  <c r="HY292" i="93" s="1"/>
  <c r="GN298" i="93"/>
  <c r="FX298" i="93"/>
  <c r="FH298" i="93"/>
  <c r="ER298" i="93"/>
  <c r="EB298" i="93"/>
  <c r="DL298" i="93"/>
  <c r="GO294" i="93"/>
  <c r="FY294" i="93"/>
  <c r="FI294" i="93"/>
  <c r="ES294" i="93"/>
  <c r="EC294" i="93"/>
  <c r="DM294" i="93"/>
  <c r="GK294" i="93"/>
  <c r="FU294" i="93"/>
  <c r="FE294" i="93"/>
  <c r="EO294" i="93"/>
  <c r="DY294" i="93"/>
  <c r="DI294" i="93"/>
  <c r="GP296" i="93"/>
  <c r="FZ296" i="93"/>
  <c r="FJ296" i="93"/>
  <c r="ET296" i="93"/>
  <c r="ED296" i="93"/>
  <c r="DN296" i="93"/>
  <c r="HL293" i="93"/>
  <c r="FQ294" i="93"/>
  <c r="EK294" i="93"/>
  <c r="DE294" i="93"/>
  <c r="GG294" i="93"/>
  <c r="FA294" i="93"/>
  <c r="DU294" i="93"/>
  <c r="HQ299" i="93"/>
  <c r="HY299" i="93" s="1"/>
  <c r="GL298" i="93"/>
  <c r="FV298" i="93"/>
  <c r="FF298" i="93"/>
  <c r="EP298" i="93"/>
  <c r="DZ298" i="93"/>
  <c r="DJ298" i="93"/>
  <c r="HQ298" i="93"/>
  <c r="HY298" i="93" s="1"/>
  <c r="GI299" i="93"/>
  <c r="FS299" i="93"/>
  <c r="FC299" i="93"/>
  <c r="EM299" i="93"/>
  <c r="DW299" i="93"/>
  <c r="DG299" i="93"/>
  <c r="HQ293" i="93"/>
  <c r="HY293" i="93" s="1"/>
  <c r="EU299" i="93"/>
  <c r="GA299" i="93"/>
  <c r="FK299" i="93"/>
  <c r="DO299" i="93"/>
  <c r="GQ299" i="93"/>
  <c r="EE299" i="93"/>
  <c r="GQ298" i="93"/>
  <c r="GA298" i="93"/>
  <c r="FK298" i="93"/>
  <c r="EU298" i="93"/>
  <c r="EE298" i="93"/>
  <c r="DO298" i="93"/>
  <c r="GM298" i="93"/>
  <c r="FW298" i="93"/>
  <c r="FG298" i="93"/>
  <c r="EQ298" i="93"/>
  <c r="EA298" i="93"/>
  <c r="DK298" i="93"/>
  <c r="GI298" i="93"/>
  <c r="FS298" i="93"/>
  <c r="FC298" i="93"/>
  <c r="EM298" i="93"/>
  <c r="DW298" i="93"/>
  <c r="DG298" i="93"/>
  <c r="HQ296" i="93"/>
  <c r="HY296" i="93" s="1"/>
  <c r="FY295" i="93"/>
  <c r="FI295" i="93"/>
  <c r="ES295" i="93"/>
  <c r="EC295" i="93"/>
  <c r="DM295" i="93"/>
  <c r="GO295" i="93"/>
  <c r="HR295" i="93"/>
  <c r="GR298" i="93"/>
  <c r="GB298" i="93"/>
  <c r="FL298" i="93"/>
  <c r="EV298" i="93"/>
  <c r="EF298" i="93"/>
  <c r="DP298" i="93"/>
  <c r="HQ294" i="93"/>
  <c r="HY294" i="93" s="1"/>
  <c r="GQ294" i="93"/>
  <c r="GA294" i="93"/>
  <c r="FK294" i="93"/>
  <c r="EU294" i="93"/>
  <c r="EE294" i="93"/>
  <c r="DO294" i="93"/>
  <c r="FB296" i="93"/>
  <c r="EL296" i="93"/>
  <c r="GH296" i="93"/>
  <c r="FR296" i="93"/>
  <c r="DV296" i="93"/>
  <c r="DF296" i="93"/>
  <c r="FI296" i="93"/>
  <c r="ES296" i="93"/>
  <c r="FY296" i="93"/>
  <c r="GO296" i="93"/>
  <c r="DM296" i="93"/>
  <c r="EC296" i="93"/>
  <c r="HP293" i="93"/>
  <c r="HR296" i="93"/>
  <c r="GJ298" i="93"/>
  <c r="FT298" i="93"/>
  <c r="FD298" i="93"/>
  <c r="EN298" i="93"/>
  <c r="DX298" i="93"/>
  <c r="DH298" i="93"/>
  <c r="GG292" i="93"/>
  <c r="FQ292" i="93"/>
  <c r="FA292" i="93"/>
  <c r="EK292" i="93"/>
  <c r="DU292" i="93"/>
  <c r="DE292" i="93"/>
  <c r="HR299" i="93"/>
  <c r="GP298" i="93"/>
  <c r="FZ298" i="93"/>
  <c r="FJ298" i="93"/>
  <c r="ET298" i="93"/>
  <c r="ED298" i="93"/>
  <c r="DN298" i="93"/>
  <c r="HR293" i="93"/>
  <c r="EM296" i="93"/>
  <c r="GI296" i="93"/>
  <c r="DW296" i="93"/>
  <c r="DG296" i="93"/>
  <c r="FC296" i="93"/>
  <c r="FS296" i="93"/>
  <c r="HS296" i="93"/>
  <c r="HS295" i="93"/>
  <c r="HS294" i="93"/>
  <c r="HO293" i="93"/>
  <c r="GO292" i="93"/>
  <c r="FY292" i="93"/>
  <c r="FI292" i="93"/>
  <c r="ES292" i="93"/>
  <c r="EC292" i="93"/>
  <c r="DM292" i="93"/>
  <c r="HR292" i="93"/>
  <c r="HZ286" i="93"/>
  <c r="HZ288" i="93"/>
  <c r="HR289" i="93"/>
  <c r="GN288" i="93"/>
  <c r="FX288" i="93"/>
  <c r="FH288" i="93"/>
  <c r="ER288" i="93"/>
  <c r="EB288" i="93"/>
  <c r="DL288" i="93"/>
  <c r="HQ285" i="93"/>
  <c r="HY285" i="93" s="1"/>
  <c r="HQ283" i="93"/>
  <c r="HY283" i="93" s="1"/>
  <c r="GN286" i="93"/>
  <c r="FH286" i="93"/>
  <c r="EB286" i="93"/>
  <c r="FX286" i="93"/>
  <c r="ER286" i="93"/>
  <c r="DL286" i="93"/>
  <c r="HR282" i="93"/>
  <c r="GQ288" i="93"/>
  <c r="GA288" i="93"/>
  <c r="FK288" i="93"/>
  <c r="EU288" i="93"/>
  <c r="EE288" i="93"/>
  <c r="DO288" i="93"/>
  <c r="GM289" i="93"/>
  <c r="FG289" i="93"/>
  <c r="EA289" i="93"/>
  <c r="EQ289" i="93"/>
  <c r="FW289" i="93"/>
  <c r="DK289" i="93"/>
  <c r="GI289" i="93"/>
  <c r="FS289" i="93"/>
  <c r="FC289" i="93"/>
  <c r="EM289" i="93"/>
  <c r="DW289" i="93"/>
  <c r="DG289" i="93"/>
  <c r="GL284" i="93"/>
  <c r="FV284" i="93"/>
  <c r="FF284" i="93"/>
  <c r="EP284" i="93"/>
  <c r="DZ284" i="93"/>
  <c r="DJ284" i="93"/>
  <c r="HK283" i="93"/>
  <c r="HO283" i="93"/>
  <c r="GP284" i="93"/>
  <c r="FZ284" i="93"/>
  <c r="FJ284" i="93"/>
  <c r="ET284" i="93"/>
  <c r="ED284" i="93"/>
  <c r="DN284" i="93"/>
  <c r="HS289" i="93"/>
  <c r="GR288" i="93"/>
  <c r="GB288" i="93"/>
  <c r="FL288" i="93"/>
  <c r="EV288" i="93"/>
  <c r="EF288" i="93"/>
  <c r="DP288" i="93"/>
  <c r="HR285" i="93"/>
  <c r="HR283" i="93"/>
  <c r="HS282" i="93"/>
  <c r="GI288" i="93"/>
  <c r="FS288" i="93"/>
  <c r="FC288" i="93"/>
  <c r="EM288" i="93"/>
  <c r="DW288" i="93"/>
  <c r="DG288" i="93"/>
  <c r="GA285" i="93"/>
  <c r="FK285" i="93"/>
  <c r="EU285" i="93"/>
  <c r="EE285" i="93"/>
  <c r="DO285" i="93"/>
  <c r="GQ285" i="93"/>
  <c r="GQ289" i="93"/>
  <c r="FK289" i="93"/>
  <c r="EE289" i="93"/>
  <c r="HL289" i="93" s="1"/>
  <c r="EU289" i="93"/>
  <c r="GA289" i="93"/>
  <c r="DO289" i="93"/>
  <c r="HL283" i="93"/>
  <c r="HP283" i="93"/>
  <c r="HQ284" i="93"/>
  <c r="HY284" i="93" s="1"/>
  <c r="HS285" i="93"/>
  <c r="HS283" i="93"/>
  <c r="GR286" i="93"/>
  <c r="HP286" i="93" s="1"/>
  <c r="GB286" i="93"/>
  <c r="FL286" i="93"/>
  <c r="EV286" i="93"/>
  <c r="EF286" i="93"/>
  <c r="DP286" i="93"/>
  <c r="FS285" i="93"/>
  <c r="FC285" i="93"/>
  <c r="EM285" i="93"/>
  <c r="DW285" i="93"/>
  <c r="DG285" i="93"/>
  <c r="GI285" i="93"/>
  <c r="HM283" i="93"/>
  <c r="GY283" i="93" s="1"/>
  <c r="GP288" i="93"/>
  <c r="FZ288" i="93"/>
  <c r="FJ288" i="93"/>
  <c r="ET288" i="93"/>
  <c r="ED288" i="93"/>
  <c r="DN288" i="93"/>
  <c r="GH288" i="93"/>
  <c r="FR288" i="93"/>
  <c r="FB288" i="93"/>
  <c r="EL288" i="93"/>
  <c r="DV288" i="93"/>
  <c r="DF288" i="93"/>
  <c r="GH284" i="93"/>
  <c r="FR284" i="93"/>
  <c r="FB284" i="93"/>
  <c r="EL284" i="93"/>
  <c r="DF284" i="93"/>
  <c r="DV284" i="93"/>
  <c r="HR284" i="93"/>
  <c r="GN282" i="93"/>
  <c r="HP282" i="93" s="1"/>
  <c r="FX282" i="93"/>
  <c r="HO282" i="93" s="1"/>
  <c r="FH282" i="93"/>
  <c r="HN282" i="93" s="1"/>
  <c r="ER282" i="93"/>
  <c r="HM282" i="93" s="1"/>
  <c r="GY282" i="93" s="1"/>
  <c r="EB282" i="93"/>
  <c r="HL282" i="93" s="1"/>
  <c r="DL282" i="93"/>
  <c r="HK282" i="93" s="1"/>
  <c r="GL288" i="93"/>
  <c r="FV288" i="93"/>
  <c r="FF288" i="93"/>
  <c r="EP288" i="93"/>
  <c r="DZ288" i="93"/>
  <c r="DJ288" i="93"/>
  <c r="HQ289" i="93"/>
  <c r="HY289" i="93" s="1"/>
  <c r="GG288" i="93"/>
  <c r="FA288" i="93"/>
  <c r="DU288" i="93"/>
  <c r="EK288" i="93"/>
  <c r="DE288" i="93"/>
  <c r="FQ288" i="93"/>
  <c r="GJ288" i="93"/>
  <c r="FT288" i="93"/>
  <c r="FD288" i="93"/>
  <c r="EN288" i="93"/>
  <c r="DX288" i="93"/>
  <c r="DH288" i="93"/>
  <c r="HQ286" i="93"/>
  <c r="HY286" i="93" s="1"/>
  <c r="HQ282" i="93"/>
  <c r="HY282" i="93" s="1"/>
  <c r="GM288" i="93"/>
  <c r="FW288" i="93"/>
  <c r="FG288" i="93"/>
  <c r="EQ288" i="93"/>
  <c r="EA288" i="93"/>
  <c r="DK288" i="93"/>
  <c r="HN283" i="93"/>
  <c r="GO284" i="93"/>
  <c r="FI284" i="93"/>
  <c r="ES284" i="93"/>
  <c r="EC284" i="93"/>
  <c r="DM284" i="93"/>
  <c r="FY284" i="93"/>
  <c r="FQ284" i="93"/>
  <c r="EK284" i="93"/>
  <c r="DU284" i="93"/>
  <c r="DE284" i="93"/>
  <c r="GG284" i="93"/>
  <c r="FA284" i="93"/>
  <c r="HZ272" i="93"/>
  <c r="HZ270" i="93"/>
  <c r="GR274" i="93"/>
  <c r="GB274" i="93"/>
  <c r="FL274" i="93"/>
  <c r="EV274" i="93"/>
  <c r="EF274" i="93"/>
  <c r="DP274" i="93"/>
  <c r="GM272" i="93"/>
  <c r="FW272" i="93"/>
  <c r="FG272" i="93"/>
  <c r="EQ272" i="93"/>
  <c r="EA272" i="93"/>
  <c r="DK272" i="93"/>
  <c r="GM274" i="93"/>
  <c r="FW274" i="93"/>
  <c r="FG274" i="93"/>
  <c r="EQ274" i="93"/>
  <c r="EA274" i="93"/>
  <c r="DK274" i="93"/>
  <c r="GP270" i="93"/>
  <c r="FZ270" i="93"/>
  <c r="FJ270" i="93"/>
  <c r="ET270" i="93"/>
  <c r="ED270" i="93"/>
  <c r="DN270" i="93"/>
  <c r="HR275" i="93"/>
  <c r="GL274" i="93"/>
  <c r="FV274" i="93"/>
  <c r="FF274" i="93"/>
  <c r="EP274" i="93"/>
  <c r="DZ274" i="93"/>
  <c r="DJ274" i="93"/>
  <c r="HR274" i="93"/>
  <c r="HN275" i="93"/>
  <c r="GJ272" i="93"/>
  <c r="FT272" i="93"/>
  <c r="FD272" i="93"/>
  <c r="EN272" i="93"/>
  <c r="DX272" i="93"/>
  <c r="DH272" i="93"/>
  <c r="GQ272" i="93"/>
  <c r="GA272" i="93"/>
  <c r="FK272" i="93"/>
  <c r="EU272" i="93"/>
  <c r="EE272" i="93"/>
  <c r="DO272" i="93"/>
  <c r="HR271" i="93"/>
  <c r="GP272" i="93"/>
  <c r="FZ272" i="93"/>
  <c r="FJ272" i="93"/>
  <c r="ET272" i="93"/>
  <c r="ED272" i="93"/>
  <c r="DN272" i="93"/>
  <c r="GQ274" i="93"/>
  <c r="GA274" i="93"/>
  <c r="FK274" i="93"/>
  <c r="EU274" i="93"/>
  <c r="EE274" i="93"/>
  <c r="DO274" i="93"/>
  <c r="HQ268" i="93"/>
  <c r="HY268" i="93" s="1"/>
  <c r="GP268" i="93"/>
  <c r="HP268" i="93" s="1"/>
  <c r="FZ268" i="93"/>
  <c r="HO268" i="93" s="1"/>
  <c r="FJ268" i="93"/>
  <c r="HN268" i="93" s="1"/>
  <c r="ET268" i="93"/>
  <c r="HM268" i="93" s="1"/>
  <c r="GY268" i="93" s="1"/>
  <c r="ED268" i="93"/>
  <c r="HL268" i="93" s="1"/>
  <c r="DN268" i="93"/>
  <c r="HK268" i="93" s="1"/>
  <c r="HQ275" i="93"/>
  <c r="HY275" i="93" s="1"/>
  <c r="ID274" i="93"/>
  <c r="HM275" i="93"/>
  <c r="GY275" i="93" s="1"/>
  <c r="GR272" i="93"/>
  <c r="GB272" i="93"/>
  <c r="FL272" i="93"/>
  <c r="EV272" i="93"/>
  <c r="EF272" i="93"/>
  <c r="DP272" i="93"/>
  <c r="GP269" i="93"/>
  <c r="FZ269" i="93"/>
  <c r="FJ269" i="93"/>
  <c r="ET269" i="93"/>
  <c r="ED269" i="93"/>
  <c r="DN269" i="93"/>
  <c r="ES272" i="93"/>
  <c r="FI272" i="93"/>
  <c r="GO272" i="93"/>
  <c r="EC272" i="93"/>
  <c r="FY272" i="93"/>
  <c r="DM272" i="93"/>
  <c r="HS269" i="93"/>
  <c r="EQ271" i="93"/>
  <c r="DK271" i="93"/>
  <c r="GM271" i="93"/>
  <c r="FG271" i="93"/>
  <c r="EA271" i="93"/>
  <c r="FW271" i="93"/>
  <c r="HS275" i="93"/>
  <c r="HK275" i="93"/>
  <c r="HO275" i="93"/>
  <c r="GJ274" i="93"/>
  <c r="FT274" i="93"/>
  <c r="FD274" i="93"/>
  <c r="EN274" i="93"/>
  <c r="DX274" i="93"/>
  <c r="DH274" i="93"/>
  <c r="GI272" i="93"/>
  <c r="FS272" i="93"/>
  <c r="FC272" i="93"/>
  <c r="EM272" i="93"/>
  <c r="DW272" i="93"/>
  <c r="DG272" i="93"/>
  <c r="HS271" i="93"/>
  <c r="HQ270" i="93"/>
  <c r="HY270" i="93" s="1"/>
  <c r="HQ272" i="93"/>
  <c r="HY272" i="93" s="1"/>
  <c r="HQ269" i="93"/>
  <c r="HY269" i="93" s="1"/>
  <c r="GR271" i="93"/>
  <c r="GB271" i="93"/>
  <c r="FL271" i="93"/>
  <c r="EV271" i="93"/>
  <c r="EF271" i="93"/>
  <c r="DP271" i="93"/>
  <c r="GQ271" i="93"/>
  <c r="GA271" i="93"/>
  <c r="FK271" i="93"/>
  <c r="EU271" i="93"/>
  <c r="EE271" i="93"/>
  <c r="DO271" i="93"/>
  <c r="GH270" i="93"/>
  <c r="FR270" i="93"/>
  <c r="FB270" i="93"/>
  <c r="EL270" i="93"/>
  <c r="DV270" i="93"/>
  <c r="DF270" i="93"/>
  <c r="GI271" i="93"/>
  <c r="FS271" i="93"/>
  <c r="FC271" i="93"/>
  <c r="EM271" i="93"/>
  <c r="DW271" i="93"/>
  <c r="DG271" i="93"/>
  <c r="HL275" i="93"/>
  <c r="HP275" i="93"/>
  <c r="GN272" i="93"/>
  <c r="FX272" i="93"/>
  <c r="FH272" i="93"/>
  <c r="ER272" i="93"/>
  <c r="EB272" i="93"/>
  <c r="DL272" i="93"/>
  <c r="GN274" i="93"/>
  <c r="FX274" i="93"/>
  <c r="FH274" i="93"/>
  <c r="ER274" i="93"/>
  <c r="EB274" i="93"/>
  <c r="DL274" i="93"/>
  <c r="GI274" i="93"/>
  <c r="FS274" i="93"/>
  <c r="FC274" i="93"/>
  <c r="EM274" i="93"/>
  <c r="DW274" i="93"/>
  <c r="DG274" i="93"/>
  <c r="HR269" i="93"/>
  <c r="GJ271" i="93"/>
  <c r="FT271" i="93"/>
  <c r="FD271" i="93"/>
  <c r="EN271" i="93"/>
  <c r="DX271" i="93"/>
  <c r="DH271" i="93"/>
  <c r="GQ269" i="93"/>
  <c r="GA269" i="93"/>
  <c r="FK269" i="93"/>
  <c r="EU269" i="93"/>
  <c r="EE269" i="93"/>
  <c r="DO269" i="93"/>
  <c r="HZ264" i="93"/>
  <c r="GM264" i="93"/>
  <c r="FW264" i="93"/>
  <c r="FG264" i="93"/>
  <c r="EQ264" i="93"/>
  <c r="EA264" i="93"/>
  <c r="DK264" i="93"/>
  <c r="ID262" i="93"/>
  <c r="GN265" i="93"/>
  <c r="FX265" i="93"/>
  <c r="FH265" i="93"/>
  <c r="ER265" i="93"/>
  <c r="EB265" i="93"/>
  <c r="DL265" i="93"/>
  <c r="FI264" i="93"/>
  <c r="FY264" i="93"/>
  <c r="DM264" i="93"/>
  <c r="GO264" i="93"/>
  <c r="EC264" i="93"/>
  <c r="ES264" i="93"/>
  <c r="GI265" i="93"/>
  <c r="FS265" i="93"/>
  <c r="FC265" i="93"/>
  <c r="EM265" i="93"/>
  <c r="DW265" i="93"/>
  <c r="DG265" i="93"/>
  <c r="HR259" i="93"/>
  <c r="GL260" i="93"/>
  <c r="FV260" i="93"/>
  <c r="FF260" i="93"/>
  <c r="EP260" i="93"/>
  <c r="DZ260" i="93"/>
  <c r="DJ260" i="93"/>
  <c r="HK262" i="93"/>
  <c r="HO262" i="93"/>
  <c r="HR258" i="93"/>
  <c r="HR260" i="93"/>
  <c r="HQ258" i="93"/>
  <c r="HY258" i="93" s="1"/>
  <c r="HQ265" i="93"/>
  <c r="HY265" i="93" s="1"/>
  <c r="GQ264" i="93"/>
  <c r="GA264" i="93"/>
  <c r="FK264" i="93"/>
  <c r="EU264" i="93"/>
  <c r="EE264" i="93"/>
  <c r="DO264" i="93"/>
  <c r="HR262" i="93"/>
  <c r="GR265" i="93"/>
  <c r="GB265" i="93"/>
  <c r="FL265" i="93"/>
  <c r="EV265" i="93"/>
  <c r="EF265" i="93"/>
  <c r="DP265" i="93"/>
  <c r="GM265" i="93"/>
  <c r="FG265" i="93"/>
  <c r="EA265" i="93"/>
  <c r="EQ265" i="93"/>
  <c r="FW265" i="93"/>
  <c r="DK265" i="93"/>
  <c r="GQ265" i="93"/>
  <c r="FK265" i="93"/>
  <c r="EE265" i="93"/>
  <c r="EU265" i="93"/>
  <c r="DO265" i="93"/>
  <c r="GA265" i="93"/>
  <c r="GJ264" i="93"/>
  <c r="FT264" i="93"/>
  <c r="FD264" i="93"/>
  <c r="EN264" i="93"/>
  <c r="DX264" i="93"/>
  <c r="DH264" i="93"/>
  <c r="HS261" i="93"/>
  <c r="HS259" i="93"/>
  <c r="GQ261" i="93"/>
  <c r="GA261" i="93"/>
  <c r="FK261" i="93"/>
  <c r="EU261" i="93"/>
  <c r="EE261" i="93"/>
  <c r="DO261" i="93"/>
  <c r="HL262" i="93"/>
  <c r="HP262" i="93"/>
  <c r="GO260" i="93"/>
  <c r="FI260" i="93"/>
  <c r="EC260" i="93"/>
  <c r="FY260" i="93"/>
  <c r="ES260" i="93"/>
  <c r="DM260" i="93"/>
  <c r="FQ260" i="93"/>
  <c r="EK260" i="93"/>
  <c r="DE260" i="93"/>
  <c r="GG260" i="93"/>
  <c r="FA260" i="93"/>
  <c r="DU260" i="93"/>
  <c r="GP259" i="93"/>
  <c r="FZ259" i="93"/>
  <c r="FJ259" i="93"/>
  <c r="ET259" i="93"/>
  <c r="ED259" i="93"/>
  <c r="DN259" i="93"/>
  <c r="GL259" i="93"/>
  <c r="FV259" i="93"/>
  <c r="FF259" i="93"/>
  <c r="EP259" i="93"/>
  <c r="DZ259" i="93"/>
  <c r="DJ259" i="93"/>
  <c r="GH259" i="93"/>
  <c r="FR259" i="93"/>
  <c r="FB259" i="93"/>
  <c r="EL259" i="93"/>
  <c r="DV259" i="93"/>
  <c r="DF259" i="93"/>
  <c r="HS258" i="93"/>
  <c r="HR265" i="93"/>
  <c r="GI264" i="93"/>
  <c r="FS264" i="93"/>
  <c r="FC264" i="93"/>
  <c r="EM264" i="93"/>
  <c r="DW264" i="93"/>
  <c r="DG264" i="93"/>
  <c r="HS262" i="93"/>
  <c r="GJ265" i="93"/>
  <c r="FT265" i="93"/>
  <c r="FD265" i="93"/>
  <c r="EN265" i="93"/>
  <c r="DX265" i="93"/>
  <c r="DH265" i="93"/>
  <c r="HQ264" i="93"/>
  <c r="HY264" i="93" s="1"/>
  <c r="GN264" i="93"/>
  <c r="FX264" i="93"/>
  <c r="FH264" i="93"/>
  <c r="ER264" i="93"/>
  <c r="EB264" i="93"/>
  <c r="DL264" i="93"/>
  <c r="GO259" i="93"/>
  <c r="FY259" i="93"/>
  <c r="FI259" i="93"/>
  <c r="ES259" i="93"/>
  <c r="EC259" i="93"/>
  <c r="DM259" i="93"/>
  <c r="GK259" i="93"/>
  <c r="FU259" i="93"/>
  <c r="FE259" i="93"/>
  <c r="EO259" i="93"/>
  <c r="DY259" i="93"/>
  <c r="DI259" i="93"/>
  <c r="GG259" i="93"/>
  <c r="FQ259" i="93"/>
  <c r="FA259" i="93"/>
  <c r="EK259" i="93"/>
  <c r="DU259" i="93"/>
  <c r="DE259" i="93"/>
  <c r="GI261" i="93"/>
  <c r="FS261" i="93"/>
  <c r="FC261" i="93"/>
  <c r="EM261" i="93"/>
  <c r="DW261" i="93"/>
  <c r="DG261" i="93"/>
  <c r="HM262" i="93"/>
  <c r="GY262" i="93" s="1"/>
  <c r="GK260" i="93"/>
  <c r="FU260" i="93"/>
  <c r="FE260" i="93"/>
  <c r="EO260" i="93"/>
  <c r="DY260" i="93"/>
  <c r="DI260" i="93"/>
  <c r="HS265" i="93"/>
  <c r="GR264" i="93"/>
  <c r="GB264" i="93"/>
  <c r="FL264" i="93"/>
  <c r="EV264" i="93"/>
  <c r="EF264" i="93"/>
  <c r="DP264" i="93"/>
  <c r="HQ261" i="93"/>
  <c r="HY261" i="93" s="1"/>
  <c r="HQ259" i="93"/>
  <c r="HY259" i="93" s="1"/>
  <c r="HN262" i="93"/>
  <c r="HQ260" i="93"/>
  <c r="HY260" i="93" s="1"/>
  <c r="GK258" i="93"/>
  <c r="HP258" i="93" s="1"/>
  <c r="FU258" i="93"/>
  <c r="HO258" i="93" s="1"/>
  <c r="FE258" i="93"/>
  <c r="HN258" i="93" s="1"/>
  <c r="EO258" i="93"/>
  <c r="HM258" i="93" s="1"/>
  <c r="GY258" i="93" s="1"/>
  <c r="DY258" i="93"/>
  <c r="HL258" i="93" s="1"/>
  <c r="DI258" i="93"/>
  <c r="HK258" i="93" s="1"/>
  <c r="ID246" i="93"/>
  <c r="ID244" i="93"/>
  <c r="GN247" i="93"/>
  <c r="FX247" i="93"/>
  <c r="FH247" i="93"/>
  <c r="ER247" i="93"/>
  <c r="EB247" i="93"/>
  <c r="DL247" i="93"/>
  <c r="GK244" i="93"/>
  <c r="FU244" i="93"/>
  <c r="FE244" i="93"/>
  <c r="EO244" i="93"/>
  <c r="DY244" i="93"/>
  <c r="DI244" i="93"/>
  <c r="HR250" i="93"/>
  <c r="HS251" i="93"/>
  <c r="GM250" i="93"/>
  <c r="FW250" i="93"/>
  <c r="FG250" i="93"/>
  <c r="EQ250" i="93"/>
  <c r="EA250" i="93"/>
  <c r="DK250" i="93"/>
  <c r="HQ248" i="93"/>
  <c r="HY248" i="93" s="1"/>
  <c r="GP250" i="93"/>
  <c r="FZ250" i="93"/>
  <c r="FJ250" i="93"/>
  <c r="ET250" i="93"/>
  <c r="ED250" i="93"/>
  <c r="DN250" i="93"/>
  <c r="GJ250" i="93"/>
  <c r="FT250" i="93"/>
  <c r="FD250" i="93"/>
  <c r="EN250" i="93"/>
  <c r="DX250" i="93"/>
  <c r="DH250" i="93"/>
  <c r="HS247" i="93"/>
  <c r="HS245" i="93"/>
  <c r="GM248" i="93"/>
  <c r="FG248" i="93"/>
  <c r="EA248" i="93"/>
  <c r="FW248" i="93"/>
  <c r="DK248" i="93"/>
  <c r="EQ248" i="93"/>
  <c r="GQ251" i="93"/>
  <c r="FK251" i="93"/>
  <c r="EE251" i="93"/>
  <c r="GA251" i="93"/>
  <c r="DO251" i="93"/>
  <c r="EU251" i="93"/>
  <c r="GP247" i="93"/>
  <c r="FZ247" i="93"/>
  <c r="FJ247" i="93"/>
  <c r="ET247" i="93"/>
  <c r="ED247" i="93"/>
  <c r="DN247" i="93"/>
  <c r="GR246" i="93"/>
  <c r="GB246" i="93"/>
  <c r="FL246" i="93"/>
  <c r="EV246" i="93"/>
  <c r="EF246" i="93"/>
  <c r="DP246" i="93"/>
  <c r="HR246" i="93"/>
  <c r="FT247" i="93"/>
  <c r="FD247" i="93"/>
  <c r="EN247" i="93"/>
  <c r="DX247" i="93"/>
  <c r="DH247" i="93"/>
  <c r="GJ247" i="93"/>
  <c r="GA245" i="93"/>
  <c r="EU245" i="93"/>
  <c r="DO245" i="93"/>
  <c r="GQ245" i="93"/>
  <c r="FK245" i="93"/>
  <c r="EE245" i="93"/>
  <c r="EN245" i="93"/>
  <c r="GJ245" i="93"/>
  <c r="FD245" i="93"/>
  <c r="DX245" i="93"/>
  <c r="FT245" i="93"/>
  <c r="DH245" i="93"/>
  <c r="HS244" i="93"/>
  <c r="FA250" i="93"/>
  <c r="GG250" i="93"/>
  <c r="DE250" i="93"/>
  <c r="EK250" i="93"/>
  <c r="FQ250" i="93"/>
  <c r="DU250" i="93"/>
  <c r="HR248" i="93"/>
  <c r="GN250" i="93"/>
  <c r="FX250" i="93"/>
  <c r="FH250" i="93"/>
  <c r="ER250" i="93"/>
  <c r="EB250" i="93"/>
  <c r="DL250" i="93"/>
  <c r="GN245" i="93"/>
  <c r="FX245" i="93"/>
  <c r="FH245" i="93"/>
  <c r="ER245" i="93"/>
  <c r="EB245" i="93"/>
  <c r="DL245" i="93"/>
  <c r="HS250" i="93"/>
  <c r="GM245" i="93"/>
  <c r="FW245" i="93"/>
  <c r="FG245" i="93"/>
  <c r="EQ245" i="93"/>
  <c r="EA245" i="93"/>
  <c r="DK245" i="93"/>
  <c r="HR251" i="93"/>
  <c r="GL250" i="93"/>
  <c r="FV250" i="93"/>
  <c r="FF250" i="93"/>
  <c r="EP250" i="93"/>
  <c r="DZ250" i="93"/>
  <c r="DJ250" i="93"/>
  <c r="HZ247" i="93"/>
  <c r="GI251" i="93"/>
  <c r="FS251" i="93"/>
  <c r="FC251" i="93"/>
  <c r="EM251" i="93"/>
  <c r="DW251" i="93"/>
  <c r="DG251" i="93"/>
  <c r="GI248" i="93"/>
  <c r="HP248" i="93" s="1"/>
  <c r="FS248" i="93"/>
  <c r="FC248" i="93"/>
  <c r="EM248" i="93"/>
  <c r="DW248" i="93"/>
  <c r="DG248" i="93"/>
  <c r="EV247" i="93"/>
  <c r="DP247" i="93"/>
  <c r="GR247" i="93"/>
  <c r="GB247" i="93"/>
  <c r="FL247" i="93"/>
  <c r="EF247" i="93"/>
  <c r="GR245" i="93"/>
  <c r="GB245" i="93"/>
  <c r="FL245" i="93"/>
  <c r="EV245" i="93"/>
  <c r="EF245" i="93"/>
  <c r="DP245" i="93"/>
  <c r="GL246" i="93"/>
  <c r="FV246" i="93"/>
  <c r="FF246" i="93"/>
  <c r="EP246" i="93"/>
  <c r="DZ246" i="93"/>
  <c r="DJ246" i="93"/>
  <c r="FA244" i="93"/>
  <c r="DE244" i="93"/>
  <c r="GG244" i="93"/>
  <c r="FQ244" i="93"/>
  <c r="EK244" i="93"/>
  <c r="DU244" i="93"/>
  <c r="HQ250" i="93"/>
  <c r="HY250" i="93" s="1"/>
  <c r="GO250" i="93"/>
  <c r="FY250" i="93"/>
  <c r="FI250" i="93"/>
  <c r="ES250" i="93"/>
  <c r="EC250" i="93"/>
  <c r="DM250" i="93"/>
  <c r="HQ251" i="93"/>
  <c r="HY251" i="93" s="1"/>
  <c r="GQ250" i="93"/>
  <c r="GA250" i="93"/>
  <c r="FK250" i="93"/>
  <c r="EU250" i="93"/>
  <c r="EE250" i="93"/>
  <c r="DO250" i="93"/>
  <c r="GI250" i="93"/>
  <c r="FS250" i="93"/>
  <c r="FC250" i="93"/>
  <c r="EM250" i="93"/>
  <c r="DW250" i="93"/>
  <c r="DG250" i="93"/>
  <c r="GH250" i="93"/>
  <c r="FR250" i="93"/>
  <c r="FB250" i="93"/>
  <c r="EL250" i="93"/>
  <c r="DV250" i="93"/>
  <c r="DF250" i="93"/>
  <c r="GR250" i="93"/>
  <c r="GB250" i="93"/>
  <c r="FL250" i="93"/>
  <c r="EV250" i="93"/>
  <c r="EF250" i="93"/>
  <c r="DP250" i="93"/>
  <c r="ID247" i="93"/>
  <c r="HQ245" i="93"/>
  <c r="HY245" i="93" s="1"/>
  <c r="EQ251" i="93"/>
  <c r="FG251" i="93"/>
  <c r="FW251" i="93"/>
  <c r="EA251" i="93"/>
  <c r="GM251" i="93"/>
  <c r="DK251" i="93"/>
  <c r="GH246" i="93"/>
  <c r="FB246" i="93"/>
  <c r="DV246" i="93"/>
  <c r="FR246" i="93"/>
  <c r="EL246" i="93"/>
  <c r="DF246" i="93"/>
  <c r="FY244" i="93"/>
  <c r="EC244" i="93"/>
  <c r="ES244" i="93"/>
  <c r="DM244" i="93"/>
  <c r="GO244" i="93"/>
  <c r="FI244" i="93"/>
  <c r="HR244" i="93"/>
  <c r="GK250" i="93"/>
  <c r="FU250" i="93"/>
  <c r="FE250" i="93"/>
  <c r="EO250" i="93"/>
  <c r="DY250" i="93"/>
  <c r="DI250" i="93"/>
  <c r="GI245" i="93"/>
  <c r="FS245" i="93"/>
  <c r="FC245" i="93"/>
  <c r="EM245" i="93"/>
  <c r="DW245" i="93"/>
  <c r="DG245" i="93"/>
  <c r="HR241" i="93"/>
  <c r="GJ240" i="93"/>
  <c r="FT240" i="93"/>
  <c r="FD240" i="93"/>
  <c r="EN240" i="93"/>
  <c r="DX240" i="93"/>
  <c r="DH240" i="93"/>
  <c r="HQ240" i="93"/>
  <c r="HY240" i="93" s="1"/>
  <c r="GM240" i="93"/>
  <c r="FW240" i="93"/>
  <c r="FG240" i="93"/>
  <c r="EQ240" i="93"/>
  <c r="EA240" i="93"/>
  <c r="DK240" i="93"/>
  <c r="GO240" i="93"/>
  <c r="FY240" i="93"/>
  <c r="FI240" i="93"/>
  <c r="ES240" i="93"/>
  <c r="EC240" i="93"/>
  <c r="DM240" i="93"/>
  <c r="HQ241" i="93"/>
  <c r="HY241" i="93" s="1"/>
  <c r="HR240" i="93"/>
  <c r="GG240" i="93"/>
  <c r="FQ240" i="93"/>
  <c r="EK240" i="93"/>
  <c r="DU240" i="93"/>
  <c r="FA240" i="93"/>
  <c r="DE240" i="93"/>
  <c r="HS241" i="93"/>
  <c r="GN240" i="93"/>
  <c r="FX240" i="93"/>
  <c r="FH240" i="93"/>
  <c r="ER240" i="93"/>
  <c r="EB240" i="93"/>
  <c r="DL240" i="93"/>
  <c r="GH240" i="93"/>
  <c r="FR240" i="93"/>
  <c r="FB240" i="93"/>
  <c r="EL240" i="93"/>
  <c r="DV240" i="93"/>
  <c r="DF240" i="93"/>
  <c r="GP240" i="93"/>
  <c r="FZ240" i="93"/>
  <c r="FJ240" i="93"/>
  <c r="ET240" i="93"/>
  <c r="ED240" i="93"/>
  <c r="DN240" i="93"/>
  <c r="GR240" i="93"/>
  <c r="GB240" i="93"/>
  <c r="FL240" i="93"/>
  <c r="EV240" i="93"/>
  <c r="EF240" i="93"/>
  <c r="DP240" i="93"/>
  <c r="GM241" i="93"/>
  <c r="FG241" i="93"/>
  <c r="DK241" i="93"/>
  <c r="FW241" i="93"/>
  <c r="EQ241" i="93"/>
  <c r="EA241" i="93"/>
  <c r="GL240" i="93"/>
  <c r="FV240" i="93"/>
  <c r="FF240" i="93"/>
  <c r="EP240" i="93"/>
  <c r="DZ240" i="93"/>
  <c r="DJ240" i="93"/>
  <c r="GA241" i="93"/>
  <c r="EU241" i="93"/>
  <c r="DO241" i="93"/>
  <c r="GQ241" i="93"/>
  <c r="FK241" i="93"/>
  <c r="EE241" i="93"/>
  <c r="GQ240" i="93"/>
  <c r="GA240" i="93"/>
  <c r="FK240" i="93"/>
  <c r="EU240" i="93"/>
  <c r="EE240" i="93"/>
  <c r="DO240" i="93"/>
  <c r="GI240" i="93"/>
  <c r="FS240" i="93"/>
  <c r="FC240" i="93"/>
  <c r="EM240" i="93"/>
  <c r="DW240" i="93"/>
  <c r="DG240" i="93"/>
  <c r="HZ237" i="93"/>
  <c r="HQ238" i="93"/>
  <c r="HY238" i="93" s="1"/>
  <c r="GQ237" i="93"/>
  <c r="GA237" i="93"/>
  <c r="FK237" i="93"/>
  <c r="EU237" i="93"/>
  <c r="EE237" i="93"/>
  <c r="DO237" i="93"/>
  <c r="HM238" i="93"/>
  <c r="GY238" i="93" s="1"/>
  <c r="HZ236" i="93"/>
  <c r="GN236" i="93"/>
  <c r="FX236" i="93"/>
  <c r="FH236" i="93"/>
  <c r="ER236" i="93"/>
  <c r="EB236" i="93"/>
  <c r="DL236" i="93"/>
  <c r="GR237" i="93"/>
  <c r="GB237" i="93"/>
  <c r="FL237" i="93"/>
  <c r="EV237" i="93"/>
  <c r="EF237" i="93"/>
  <c r="DP237" i="93"/>
  <c r="HQ235" i="93"/>
  <c r="HY235" i="93" s="1"/>
  <c r="GL236" i="93"/>
  <c r="FV236" i="93"/>
  <c r="FF236" i="93"/>
  <c r="EP236" i="93"/>
  <c r="DZ236" i="93"/>
  <c r="DJ236" i="93"/>
  <c r="GM234" i="93"/>
  <c r="HP234" i="93" s="1"/>
  <c r="FW234" i="93"/>
  <c r="HO234" i="93" s="1"/>
  <c r="FG234" i="93"/>
  <c r="EQ234" i="93"/>
  <c r="HM234" i="93" s="1"/>
  <c r="GY234" i="93" s="1"/>
  <c r="EA234" i="93"/>
  <c r="HL234" i="93" s="1"/>
  <c r="DK234" i="93"/>
  <c r="HK234" i="93" s="1"/>
  <c r="HR238" i="93"/>
  <c r="GI237" i="93"/>
  <c r="FS237" i="93"/>
  <c r="FC237" i="93"/>
  <c r="EM237" i="93"/>
  <c r="DW237" i="93"/>
  <c r="DG237" i="93"/>
  <c r="HN238" i="93"/>
  <c r="HS236" i="93"/>
  <c r="GO236" i="93"/>
  <c r="FY236" i="93"/>
  <c r="FI236" i="93"/>
  <c r="ES236" i="93"/>
  <c r="EC236" i="93"/>
  <c r="DM236" i="93"/>
  <c r="HQ234" i="93"/>
  <c r="HY234" i="93" s="1"/>
  <c r="GO237" i="93"/>
  <c r="FI237" i="93"/>
  <c r="EC237" i="93"/>
  <c r="FY237" i="93"/>
  <c r="ES237" i="93"/>
  <c r="DM237" i="93"/>
  <c r="GJ237" i="93"/>
  <c r="FT237" i="93"/>
  <c r="FD237" i="93"/>
  <c r="EN237" i="93"/>
  <c r="DX237" i="93"/>
  <c r="DH237" i="93"/>
  <c r="HR235" i="93"/>
  <c r="GR235" i="93"/>
  <c r="GB235" i="93"/>
  <c r="FL235" i="93"/>
  <c r="EV235" i="93"/>
  <c r="EF235" i="93"/>
  <c r="DP235" i="93"/>
  <c r="HS238" i="93"/>
  <c r="HK238" i="93"/>
  <c r="HO238" i="93"/>
  <c r="HR234" i="93"/>
  <c r="GR236" i="93"/>
  <c r="GB236" i="93"/>
  <c r="FL236" i="93"/>
  <c r="EV236" i="93"/>
  <c r="EF236" i="93"/>
  <c r="DP236" i="93"/>
  <c r="GJ236" i="93"/>
  <c r="FT236" i="93"/>
  <c r="FD236" i="93"/>
  <c r="EN236" i="93"/>
  <c r="DX236" i="93"/>
  <c r="DH236" i="93"/>
  <c r="GM236" i="93"/>
  <c r="FW236" i="93"/>
  <c r="FG236" i="93"/>
  <c r="EQ236" i="93"/>
  <c r="EA236" i="93"/>
  <c r="DK236" i="93"/>
  <c r="HS235" i="93"/>
  <c r="GJ235" i="93"/>
  <c r="FT235" i="93"/>
  <c r="FD235" i="93"/>
  <c r="EN235" i="93"/>
  <c r="DX235" i="93"/>
  <c r="DH235" i="93"/>
  <c r="HN234" i="93"/>
  <c r="GM237" i="93"/>
  <c r="FW237" i="93"/>
  <c r="FG237" i="93"/>
  <c r="EQ237" i="93"/>
  <c r="EA237" i="93"/>
  <c r="DK237" i="93"/>
  <c r="HL238" i="93"/>
  <c r="HP238" i="93"/>
  <c r="HQ236" i="93"/>
  <c r="HY236" i="93" s="1"/>
  <c r="GK236" i="93"/>
  <c r="FU236" i="93"/>
  <c r="FE236" i="93"/>
  <c r="EO236" i="93"/>
  <c r="DY236" i="93"/>
  <c r="DI236" i="93"/>
  <c r="HS234" i="93"/>
  <c r="HQ237" i="93"/>
  <c r="HY237" i="93" s="1"/>
  <c r="GN237" i="93"/>
  <c r="FX237" i="93"/>
  <c r="FH237" i="93"/>
  <c r="ER237" i="93"/>
  <c r="EB237" i="93"/>
  <c r="DL237" i="93"/>
  <c r="HS227" i="93"/>
  <c r="GR226" i="93"/>
  <c r="GB226" i="93"/>
  <c r="FL226" i="93"/>
  <c r="EV226" i="93"/>
  <c r="EF226" i="93"/>
  <c r="DP226" i="93"/>
  <c r="GM227" i="93"/>
  <c r="FW227" i="93"/>
  <c r="FG227" i="93"/>
  <c r="EQ227" i="93"/>
  <c r="EA227" i="93"/>
  <c r="DK227" i="93"/>
  <c r="HR226" i="93"/>
  <c r="GA227" i="93"/>
  <c r="EU227" i="93"/>
  <c r="DO227" i="93"/>
  <c r="GQ227" i="93"/>
  <c r="FK227" i="93"/>
  <c r="EE227" i="93"/>
  <c r="GQ226" i="93"/>
  <c r="GA226" i="93"/>
  <c r="FK226" i="93"/>
  <c r="EU226" i="93"/>
  <c r="EE226" i="93"/>
  <c r="DO226" i="93"/>
  <c r="GI226" i="93"/>
  <c r="FS226" i="93"/>
  <c r="FC226" i="93"/>
  <c r="EM226" i="93"/>
  <c r="DW226" i="93"/>
  <c r="DG226" i="93"/>
  <c r="GP226" i="93"/>
  <c r="FZ226" i="93"/>
  <c r="FJ226" i="93"/>
  <c r="ET226" i="93"/>
  <c r="ED226" i="93"/>
  <c r="DN226" i="93"/>
  <c r="GN226" i="93"/>
  <c r="FX226" i="93"/>
  <c r="FH226" i="93"/>
  <c r="ER226" i="93"/>
  <c r="EB226" i="93"/>
  <c r="DL226" i="93"/>
  <c r="GL226" i="93"/>
  <c r="FV226" i="93"/>
  <c r="FF226" i="93"/>
  <c r="EP226" i="93"/>
  <c r="DZ226" i="93"/>
  <c r="DJ226" i="93"/>
  <c r="HQ226" i="93"/>
  <c r="HY226" i="93" s="1"/>
  <c r="HQ227" i="93"/>
  <c r="HY227" i="93" s="1"/>
  <c r="GG226" i="93"/>
  <c r="FQ226" i="93"/>
  <c r="EK226" i="93"/>
  <c r="DE226" i="93"/>
  <c r="FA226" i="93"/>
  <c r="DU226" i="93"/>
  <c r="HR227" i="93"/>
  <c r="GJ226" i="93"/>
  <c r="FT226" i="93"/>
  <c r="FD226" i="93"/>
  <c r="EN226" i="93"/>
  <c r="DX226" i="93"/>
  <c r="DH226" i="93"/>
  <c r="GO226" i="93"/>
  <c r="FY226" i="93"/>
  <c r="FI226" i="93"/>
  <c r="ES226" i="93"/>
  <c r="EC226" i="93"/>
  <c r="DM226" i="93"/>
  <c r="GM226" i="93"/>
  <c r="FW226" i="93"/>
  <c r="FG226" i="93"/>
  <c r="EQ226" i="93"/>
  <c r="EA226" i="93"/>
  <c r="DK226" i="93"/>
  <c r="GH226" i="93"/>
  <c r="FR226" i="93"/>
  <c r="FB226" i="93"/>
  <c r="EL226" i="93"/>
  <c r="DV226" i="93"/>
  <c r="DF226" i="93"/>
  <c r="HS224" i="93"/>
  <c r="HR220" i="93"/>
  <c r="GI224" i="93"/>
  <c r="FS224" i="93"/>
  <c r="FC224" i="93"/>
  <c r="EM224" i="93"/>
  <c r="DW224" i="93"/>
  <c r="DG224" i="93"/>
  <c r="HS220" i="93"/>
  <c r="HQ223" i="93"/>
  <c r="HY223" i="93" s="1"/>
  <c r="GJ223" i="93"/>
  <c r="FT223" i="93"/>
  <c r="FD223" i="93"/>
  <c r="EN223" i="93"/>
  <c r="DX223" i="93"/>
  <c r="DH223" i="93"/>
  <c r="HR221" i="93"/>
  <c r="GH223" i="93"/>
  <c r="FR223" i="93"/>
  <c r="FB223" i="93"/>
  <c r="EL223" i="93"/>
  <c r="DV223" i="93"/>
  <c r="DF223" i="93"/>
  <c r="HR222" i="93"/>
  <c r="FF221" i="93"/>
  <c r="DZ221" i="93"/>
  <c r="DJ221" i="93"/>
  <c r="GL221" i="93"/>
  <c r="FV221" i="93"/>
  <c r="EP221" i="93"/>
  <c r="ID221" i="93"/>
  <c r="GO222" i="93"/>
  <c r="EC222" i="93"/>
  <c r="FY222" i="93"/>
  <c r="ES222" i="93"/>
  <c r="DM222" i="93"/>
  <c r="FI222" i="93"/>
  <c r="GM224" i="93"/>
  <c r="FG224" i="93"/>
  <c r="EA224" i="93"/>
  <c r="DK224" i="93"/>
  <c r="EQ224" i="93"/>
  <c r="FW224" i="93"/>
  <c r="HQ224" i="93"/>
  <c r="HY224" i="93" s="1"/>
  <c r="HR223" i="93"/>
  <c r="GN223" i="93"/>
  <c r="FX223" i="93"/>
  <c r="FH223" i="93"/>
  <c r="ER223" i="93"/>
  <c r="EB223" i="93"/>
  <c r="DL223" i="93"/>
  <c r="GQ223" i="93"/>
  <c r="GA223" i="93"/>
  <c r="FK223" i="93"/>
  <c r="EU223" i="93"/>
  <c r="EE223" i="93"/>
  <c r="DO223" i="93"/>
  <c r="GM223" i="93"/>
  <c r="FW223" i="93"/>
  <c r="FG223" i="93"/>
  <c r="EQ223" i="93"/>
  <c r="EA223" i="93"/>
  <c r="DK223" i="93"/>
  <c r="HS221" i="93"/>
  <c r="GL223" i="93"/>
  <c r="FV223" i="93"/>
  <c r="FF223" i="93"/>
  <c r="EP223" i="93"/>
  <c r="DZ223" i="93"/>
  <c r="DJ223" i="93"/>
  <c r="GA221" i="93"/>
  <c r="FK221" i="93"/>
  <c r="EU221" i="93"/>
  <c r="EE221" i="93"/>
  <c r="GQ221" i="93"/>
  <c r="DO221" i="93"/>
  <c r="GK222" i="93"/>
  <c r="FU222" i="93"/>
  <c r="FE222" i="93"/>
  <c r="EO222" i="93"/>
  <c r="DY222" i="93"/>
  <c r="DI222" i="93"/>
  <c r="GG222" i="93"/>
  <c r="FA222" i="93"/>
  <c r="DU222" i="93"/>
  <c r="HL222" i="93" s="1"/>
  <c r="DE222" i="93"/>
  <c r="FQ222" i="93"/>
  <c r="EK222" i="93"/>
  <c r="GQ224" i="93"/>
  <c r="FK224" i="93"/>
  <c r="EE224" i="93"/>
  <c r="GA224" i="93"/>
  <c r="EU224" i="93"/>
  <c r="DO224" i="93"/>
  <c r="GK220" i="93"/>
  <c r="HP220" i="93" s="1"/>
  <c r="FU220" i="93"/>
  <c r="HO220" i="93" s="1"/>
  <c r="FE220" i="93"/>
  <c r="HN220" i="93" s="1"/>
  <c r="EO220" i="93"/>
  <c r="HM220" i="93" s="1"/>
  <c r="GY220" i="93" s="1"/>
  <c r="DY220" i="93"/>
  <c r="HL220" i="93" s="1"/>
  <c r="DI220" i="93"/>
  <c r="HK220" i="93" s="1"/>
  <c r="HR224" i="93"/>
  <c r="GR223" i="93"/>
  <c r="GB223" i="93"/>
  <c r="FL223" i="93"/>
  <c r="EV223" i="93"/>
  <c r="EF223" i="93"/>
  <c r="DP223" i="93"/>
  <c r="GP223" i="93"/>
  <c r="FZ223" i="93"/>
  <c r="FJ223" i="93"/>
  <c r="ET223" i="93"/>
  <c r="ED223" i="93"/>
  <c r="DN223" i="93"/>
  <c r="FS221" i="93"/>
  <c r="FC221" i="93"/>
  <c r="EM221" i="93"/>
  <c r="DW221" i="93"/>
  <c r="GI221" i="93"/>
  <c r="DG221" i="93"/>
  <c r="HS222" i="93"/>
  <c r="GH221" i="93"/>
  <c r="FB221" i="93"/>
  <c r="DF221" i="93"/>
  <c r="FR221" i="93"/>
  <c r="EL221" i="93"/>
  <c r="DV221" i="93"/>
  <c r="HQ220" i="93"/>
  <c r="HY220" i="93" s="1"/>
  <c r="HS217" i="93"/>
  <c r="GN216" i="93"/>
  <c r="FX216" i="93"/>
  <c r="FH216" i="93"/>
  <c r="ER216" i="93"/>
  <c r="EB216" i="93"/>
  <c r="DL216" i="93"/>
  <c r="HS216" i="93"/>
  <c r="HQ216" i="93"/>
  <c r="HY216" i="93" s="1"/>
  <c r="GP216" i="93"/>
  <c r="FZ216" i="93"/>
  <c r="FJ216" i="93"/>
  <c r="ET216" i="93"/>
  <c r="ED216" i="93"/>
  <c r="DN216" i="93"/>
  <c r="GR216" i="93"/>
  <c r="GB216" i="93"/>
  <c r="FL216" i="93"/>
  <c r="EV216" i="93"/>
  <c r="EF216" i="93"/>
  <c r="DP216" i="93"/>
  <c r="GL216" i="93"/>
  <c r="FV216" i="93"/>
  <c r="FF216" i="93"/>
  <c r="EP216" i="93"/>
  <c r="DZ216" i="93"/>
  <c r="DJ216" i="93"/>
  <c r="HR216" i="93"/>
  <c r="HR217" i="93"/>
  <c r="GJ216" i="93"/>
  <c r="FT216" i="93"/>
  <c r="FD216" i="93"/>
  <c r="EN216" i="93"/>
  <c r="DX216" i="93"/>
  <c r="DH216" i="93"/>
  <c r="GH216" i="93"/>
  <c r="FR216" i="93"/>
  <c r="FB216" i="93"/>
  <c r="EL216" i="93"/>
  <c r="DV216" i="93"/>
  <c r="DF216" i="93"/>
  <c r="GI216" i="93"/>
  <c r="FS216" i="93"/>
  <c r="FC216" i="93"/>
  <c r="EM216" i="93"/>
  <c r="DW216" i="93"/>
  <c r="DG216" i="93"/>
  <c r="HQ217" i="93"/>
  <c r="HY217" i="93" s="1"/>
  <c r="GM217" i="93"/>
  <c r="HP217" i="93" s="1"/>
  <c r="FW217" i="93"/>
  <c r="HO217" i="93" s="1"/>
  <c r="FG217" i="93"/>
  <c r="HN217" i="93" s="1"/>
  <c r="EQ217" i="93"/>
  <c r="HM217" i="93" s="1"/>
  <c r="GY217" i="93" s="1"/>
  <c r="EA217" i="93"/>
  <c r="HL217" i="93" s="1"/>
  <c r="DK217" i="93"/>
  <c r="HK217" i="93" s="1"/>
  <c r="GK216" i="93"/>
  <c r="FU216" i="93"/>
  <c r="FE216" i="93"/>
  <c r="EO216" i="93"/>
  <c r="DY216" i="93"/>
  <c r="DI216" i="93"/>
  <c r="GQ216" i="93"/>
  <c r="GA216" i="93"/>
  <c r="FK216" i="93"/>
  <c r="EU216" i="93"/>
  <c r="EE216" i="93"/>
  <c r="DO216" i="93"/>
  <c r="HZ214" i="93"/>
  <c r="ID214" i="93"/>
  <c r="ET212" i="93"/>
  <c r="ED212" i="93"/>
  <c r="GP212" i="93"/>
  <c r="FZ212" i="93"/>
  <c r="FJ212" i="93"/>
  <c r="DN212" i="93"/>
  <c r="HQ213" i="93"/>
  <c r="HY213" i="93" s="1"/>
  <c r="GK213" i="93"/>
  <c r="FU213" i="93"/>
  <c r="FE213" i="93"/>
  <c r="EO213" i="93"/>
  <c r="DY213" i="93"/>
  <c r="DI213" i="93"/>
  <c r="GO213" i="93"/>
  <c r="FY213" i="93"/>
  <c r="FI213" i="93"/>
  <c r="ES213" i="93"/>
  <c r="EC213" i="93"/>
  <c r="DM213" i="93"/>
  <c r="GI212" i="93"/>
  <c r="FS212" i="93"/>
  <c r="FC212" i="93"/>
  <c r="DW212" i="93"/>
  <c r="EM212" i="93"/>
  <c r="DG212" i="93"/>
  <c r="GI211" i="93"/>
  <c r="FS211" i="93"/>
  <c r="FC211" i="93"/>
  <c r="EM211" i="93"/>
  <c r="DW211" i="93"/>
  <c r="DG211" i="93"/>
  <c r="GG213" i="93"/>
  <c r="FA213" i="93"/>
  <c r="DU213" i="93"/>
  <c r="FQ213" i="93"/>
  <c r="EK213" i="93"/>
  <c r="DE213" i="93"/>
  <c r="EL212" i="93"/>
  <c r="DV212" i="93"/>
  <c r="DF212" i="93"/>
  <c r="GH212" i="93"/>
  <c r="FR212" i="93"/>
  <c r="FB212" i="93"/>
  <c r="GN213" i="93"/>
  <c r="FX213" i="93"/>
  <c r="FH213" i="93"/>
  <c r="ER213" i="93"/>
  <c r="EB213" i="93"/>
  <c r="DL213" i="93"/>
  <c r="HS212" i="93"/>
  <c r="GR214" i="93"/>
  <c r="GB214" i="93"/>
  <c r="FL214" i="93"/>
  <c r="EV214" i="93"/>
  <c r="EF214" i="93"/>
  <c r="DP214" i="93"/>
  <c r="GR213" i="93"/>
  <c r="GB213" i="93"/>
  <c r="FL213" i="93"/>
  <c r="EV213" i="93"/>
  <c r="EF213" i="93"/>
  <c r="DP213" i="93"/>
  <c r="GM214" i="93"/>
  <c r="FW214" i="93"/>
  <c r="FG214" i="93"/>
  <c r="EQ214" i="93"/>
  <c r="EA214" i="93"/>
  <c r="DK214" i="93"/>
  <c r="HS210" i="93"/>
  <c r="GK210" i="93"/>
  <c r="FU210" i="93"/>
  <c r="FE210" i="93"/>
  <c r="EO210" i="93"/>
  <c r="DY210" i="93"/>
  <c r="DI210" i="93"/>
  <c r="HZ212" i="93"/>
  <c r="FS214" i="93"/>
  <c r="EM214" i="93"/>
  <c r="DG214" i="93"/>
  <c r="GI214" i="93"/>
  <c r="DW214" i="93"/>
  <c r="FC214" i="93"/>
  <c r="GG214" i="93"/>
  <c r="FQ214" i="93"/>
  <c r="FA214" i="93"/>
  <c r="EK214" i="93"/>
  <c r="DU214" i="93"/>
  <c r="DE214" i="93"/>
  <c r="HQ211" i="93"/>
  <c r="HY211" i="93" s="1"/>
  <c r="GR212" i="93"/>
  <c r="GB212" i="93"/>
  <c r="FL212" i="93"/>
  <c r="EV212" i="93"/>
  <c r="EF212" i="93"/>
  <c r="DP212" i="93"/>
  <c r="HR210" i="93"/>
  <c r="HR213" i="93"/>
  <c r="HQ212" i="93"/>
  <c r="HY212" i="93" s="1"/>
  <c r="GJ213" i="93"/>
  <c r="FT213" i="93"/>
  <c r="FD213" i="93"/>
  <c r="EN213" i="93"/>
  <c r="DX213" i="93"/>
  <c r="DH213" i="93"/>
  <c r="HR211" i="93"/>
  <c r="EQ212" i="93"/>
  <c r="EA212" i="93"/>
  <c r="DK212" i="93"/>
  <c r="GM212" i="93"/>
  <c r="FW212" i="93"/>
  <c r="FG212" i="93"/>
  <c r="GQ211" i="93"/>
  <c r="GA211" i="93"/>
  <c r="FK211" i="93"/>
  <c r="EU211" i="93"/>
  <c r="EE211" i="93"/>
  <c r="DO211" i="93"/>
  <c r="DL210" i="93"/>
  <c r="GN210" i="93"/>
  <c r="FX210" i="93"/>
  <c r="FH210" i="93"/>
  <c r="ER210" i="93"/>
  <c r="EB210" i="93"/>
  <c r="HQ210" i="93"/>
  <c r="HY210" i="93" s="1"/>
  <c r="HS213" i="93"/>
  <c r="GJ210" i="93"/>
  <c r="FT210" i="93"/>
  <c r="FD210" i="93"/>
  <c r="EN210" i="93"/>
  <c r="DX210" i="93"/>
  <c r="DH210" i="93"/>
  <c r="ID199" i="93"/>
  <c r="HZ201" i="93"/>
  <c r="GP201" i="93"/>
  <c r="FZ201" i="93"/>
  <c r="FJ201" i="93"/>
  <c r="ET201" i="93"/>
  <c r="ED201" i="93"/>
  <c r="DN201" i="93"/>
  <c r="GG200" i="93"/>
  <c r="FQ200" i="93"/>
  <c r="FA200" i="93"/>
  <c r="EK200" i="93"/>
  <c r="DU200" i="93"/>
  <c r="DE200" i="93"/>
  <c r="GM200" i="93"/>
  <c r="FW200" i="93"/>
  <c r="FG200" i="93"/>
  <c r="EQ200" i="93"/>
  <c r="EA200" i="93"/>
  <c r="DK200" i="93"/>
  <c r="GH200" i="93"/>
  <c r="FB200" i="93"/>
  <c r="DV200" i="93"/>
  <c r="FR200" i="93"/>
  <c r="EL200" i="93"/>
  <c r="DF200" i="93"/>
  <c r="FY199" i="93"/>
  <c r="ES199" i="93"/>
  <c r="DM199" i="93"/>
  <c r="GO199" i="93"/>
  <c r="FI199" i="93"/>
  <c r="EC199" i="93"/>
  <c r="GK199" i="93"/>
  <c r="FU199" i="93"/>
  <c r="FE199" i="93"/>
  <c r="EO199" i="93"/>
  <c r="DY199" i="93"/>
  <c r="DI199" i="93"/>
  <c r="HS201" i="93"/>
  <c r="HQ200" i="93"/>
  <c r="HY200" i="93" s="1"/>
  <c r="HR200" i="93"/>
  <c r="GQ200" i="93"/>
  <c r="GA200" i="93"/>
  <c r="FK200" i="93"/>
  <c r="EU200" i="93"/>
  <c r="EE200" i="93"/>
  <c r="DO200" i="93"/>
  <c r="HQ198" i="93"/>
  <c r="HY198" i="93" s="1"/>
  <c r="GR201" i="93"/>
  <c r="GB201" i="93"/>
  <c r="FL201" i="93"/>
  <c r="EV201" i="93"/>
  <c r="EF201" i="93"/>
  <c r="DP201" i="93"/>
  <c r="HS199" i="93"/>
  <c r="HR198" i="93"/>
  <c r="GJ201" i="93"/>
  <c r="DX201" i="93"/>
  <c r="FT201" i="93"/>
  <c r="DH201" i="93"/>
  <c r="FD201" i="93"/>
  <c r="EN201" i="93"/>
  <c r="HR199" i="93"/>
  <c r="EU198" i="93"/>
  <c r="EE198" i="93"/>
  <c r="DO198" i="93"/>
  <c r="GQ198" i="93"/>
  <c r="GA198" i="93"/>
  <c r="FK198" i="93"/>
  <c r="GH201" i="93"/>
  <c r="FR201" i="93"/>
  <c r="FB201" i="93"/>
  <c r="EL201" i="93"/>
  <c r="DV201" i="93"/>
  <c r="DF201" i="93"/>
  <c r="GI200" i="93"/>
  <c r="FS200" i="93"/>
  <c r="FC200" i="93"/>
  <c r="EM200" i="93"/>
  <c r="DW200" i="93"/>
  <c r="DG200" i="93"/>
  <c r="HQ201" i="93"/>
  <c r="HY201" i="93" s="1"/>
  <c r="GL201" i="93"/>
  <c r="FV201" i="93"/>
  <c r="FF201" i="93"/>
  <c r="EP201" i="93"/>
  <c r="DZ201" i="93"/>
  <c r="DJ201" i="93"/>
  <c r="GN201" i="93"/>
  <c r="FX201" i="93"/>
  <c r="FH201" i="93"/>
  <c r="ER201" i="93"/>
  <c r="EB201" i="93"/>
  <c r="DL201" i="93"/>
  <c r="HS198" i="93"/>
  <c r="HM199" i="93"/>
  <c r="GY199" i="93" s="1"/>
  <c r="GI198" i="93"/>
  <c r="FS198" i="93"/>
  <c r="FC198" i="93"/>
  <c r="EM198" i="93"/>
  <c r="DW198" i="93"/>
  <c r="HL198" i="93" s="1"/>
  <c r="DG198" i="93"/>
  <c r="HK198" i="93" s="1"/>
  <c r="HZ193" i="93"/>
  <c r="HZ192" i="93"/>
  <c r="HS194" i="93"/>
  <c r="GR192" i="93"/>
  <c r="GB192" i="93"/>
  <c r="FL192" i="93"/>
  <c r="EV192" i="93"/>
  <c r="EF192" i="93"/>
  <c r="DP192" i="93"/>
  <c r="EQ194" i="93"/>
  <c r="HM194" i="93" s="1"/>
  <c r="GY194" i="93" s="1"/>
  <c r="EA194" i="93"/>
  <c r="HL194" i="93" s="1"/>
  <c r="DK194" i="93"/>
  <c r="HK194" i="93" s="1"/>
  <c r="FG194" i="93"/>
  <c r="HN194" i="93" s="1"/>
  <c r="GM194" i="93"/>
  <c r="HP194" i="93" s="1"/>
  <c r="FW194" i="93"/>
  <c r="HO194" i="93" s="1"/>
  <c r="FG191" i="93"/>
  <c r="EQ191" i="93"/>
  <c r="EA191" i="93"/>
  <c r="DK191" i="93"/>
  <c r="FW191" i="93"/>
  <c r="GM191" i="93"/>
  <c r="HQ191" i="93"/>
  <c r="HY191" i="93" s="1"/>
  <c r="GO193" i="93"/>
  <c r="FI193" i="93"/>
  <c r="EC193" i="93"/>
  <c r="DM193" i="93"/>
  <c r="FY193" i="93"/>
  <c r="ES193" i="93"/>
  <c r="GJ192" i="93"/>
  <c r="FT192" i="93"/>
  <c r="FD192" i="93"/>
  <c r="EN192" i="93"/>
  <c r="DX192" i="93"/>
  <c r="DH192" i="93"/>
  <c r="GN193" i="93"/>
  <c r="FX193" i="93"/>
  <c r="FH193" i="93"/>
  <c r="ER193" i="93"/>
  <c r="EB193" i="93"/>
  <c r="DL193" i="93"/>
  <c r="GJ193" i="93"/>
  <c r="FT193" i="93"/>
  <c r="FD193" i="93"/>
  <c r="EN193" i="93"/>
  <c r="DX193" i="93"/>
  <c r="DH193" i="93"/>
  <c r="GQ193" i="93"/>
  <c r="GA193" i="93"/>
  <c r="FK193" i="93"/>
  <c r="EU193" i="93"/>
  <c r="EE193" i="93"/>
  <c r="DO193" i="93"/>
  <c r="GM193" i="93"/>
  <c r="FW193" i="93"/>
  <c r="FG193" i="93"/>
  <c r="EQ193" i="93"/>
  <c r="EA193" i="93"/>
  <c r="DK193" i="93"/>
  <c r="HQ194" i="93"/>
  <c r="HY194" i="93" s="1"/>
  <c r="GK193" i="93"/>
  <c r="FU193" i="93"/>
  <c r="FE193" i="93"/>
  <c r="EO193" i="93"/>
  <c r="DY193" i="93"/>
  <c r="DI193" i="93"/>
  <c r="GR193" i="93"/>
  <c r="GB193" i="93"/>
  <c r="FL193" i="93"/>
  <c r="EV193" i="93"/>
  <c r="EF193" i="93"/>
  <c r="DP193" i="93"/>
  <c r="GP192" i="93"/>
  <c r="FZ192" i="93"/>
  <c r="FJ192" i="93"/>
  <c r="ET192" i="93"/>
  <c r="ED192" i="93"/>
  <c r="DN192" i="93"/>
  <c r="FI192" i="93"/>
  <c r="DM192" i="93"/>
  <c r="FY192" i="93"/>
  <c r="EC192" i="93"/>
  <c r="GO192" i="93"/>
  <c r="ES192" i="93"/>
  <c r="FI191" i="93"/>
  <c r="ES191" i="93"/>
  <c r="EC191" i="93"/>
  <c r="DM191" i="93"/>
  <c r="GO191" i="93"/>
  <c r="FY191" i="93"/>
  <c r="GK191" i="93"/>
  <c r="FU191" i="93"/>
  <c r="EO191" i="93"/>
  <c r="FE191" i="93"/>
  <c r="DY191" i="93"/>
  <c r="DI191" i="93"/>
  <c r="GQ191" i="93"/>
  <c r="GA191" i="93"/>
  <c r="FK191" i="93"/>
  <c r="EU191" i="93"/>
  <c r="EE191" i="93"/>
  <c r="DO191" i="93"/>
  <c r="HR194" i="93"/>
  <c r="HQ193" i="93"/>
  <c r="HY193" i="93" s="1"/>
  <c r="GN192" i="93"/>
  <c r="FX192" i="93"/>
  <c r="FH192" i="93"/>
  <c r="ER192" i="93"/>
  <c r="EB192" i="93"/>
  <c r="DL192" i="93"/>
  <c r="FB192" i="93"/>
  <c r="FR192" i="93"/>
  <c r="DV192" i="93"/>
  <c r="GH192" i="93"/>
  <c r="EL192" i="93"/>
  <c r="DF192" i="93"/>
  <c r="GI193" i="93"/>
  <c r="FS193" i="93"/>
  <c r="FC193" i="93"/>
  <c r="EM193" i="93"/>
  <c r="DW193" i="93"/>
  <c r="DG193" i="93"/>
  <c r="HS192" i="93"/>
  <c r="FC191" i="93"/>
  <c r="EM191" i="93"/>
  <c r="DW191" i="93"/>
  <c r="DG191" i="93"/>
  <c r="GI191" i="93"/>
  <c r="FS191" i="93"/>
  <c r="HQ192" i="93"/>
  <c r="HY192" i="93" s="1"/>
  <c r="GH191" i="93"/>
  <c r="FR191" i="93"/>
  <c r="FB191" i="93"/>
  <c r="EL191" i="93"/>
  <c r="DV191" i="93"/>
  <c r="DF191" i="93"/>
  <c r="HR191" i="93"/>
  <c r="GJ178" i="93"/>
  <c r="FT178" i="93"/>
  <c r="FD178" i="93"/>
  <c r="EN178" i="93"/>
  <c r="DX178" i="93"/>
  <c r="DH178" i="93"/>
  <c r="HQ178" i="93"/>
  <c r="HY178" i="93" s="1"/>
  <c r="HR178" i="93"/>
  <c r="GM178" i="93"/>
  <c r="FW178" i="93"/>
  <c r="FG178" i="93"/>
  <c r="EQ178" i="93"/>
  <c r="EA178" i="93"/>
  <c r="DK178" i="93"/>
  <c r="HS178" i="93"/>
  <c r="GR178" i="93"/>
  <c r="GB178" i="93"/>
  <c r="FL178" i="93"/>
  <c r="EV178" i="93"/>
  <c r="EF178" i="93"/>
  <c r="DP178" i="93"/>
  <c r="HR166" i="93"/>
  <c r="HZ165" i="93"/>
  <c r="HS166" i="93"/>
  <c r="GQ165" i="93"/>
  <c r="GA165" i="93"/>
  <c r="FK165" i="93"/>
  <c r="EU165" i="93"/>
  <c r="EE165" i="93"/>
  <c r="DO165" i="93"/>
  <c r="HR164" i="93"/>
  <c r="GI166" i="93"/>
  <c r="HP166" i="93" s="1"/>
  <c r="FS166" i="93"/>
  <c r="HO166" i="93" s="1"/>
  <c r="FC166" i="93"/>
  <c r="HN166" i="93" s="1"/>
  <c r="EM166" i="93"/>
  <c r="HM166" i="93" s="1"/>
  <c r="GY166" i="93" s="1"/>
  <c r="DW166" i="93"/>
  <c r="HL166" i="93" s="1"/>
  <c r="DG166" i="93"/>
  <c r="HK166" i="93" s="1"/>
  <c r="GL165" i="93"/>
  <c r="FV165" i="93"/>
  <c r="FF165" i="93"/>
  <c r="EP165" i="93"/>
  <c r="DZ165" i="93"/>
  <c r="DJ165" i="93"/>
  <c r="HM164" i="93"/>
  <c r="GY164" i="93" s="1"/>
  <c r="HQ162" i="93"/>
  <c r="HY162" i="93" s="1"/>
  <c r="HS163" i="93"/>
  <c r="GM162" i="93"/>
  <c r="FW162" i="93"/>
  <c r="FG162" i="93"/>
  <c r="EQ162" i="93"/>
  <c r="EA162" i="93"/>
  <c r="DK162" i="93"/>
  <c r="GP163" i="93"/>
  <c r="FZ163" i="93"/>
  <c r="FJ163" i="93"/>
  <c r="ET163" i="93"/>
  <c r="ED163" i="93"/>
  <c r="DN163" i="93"/>
  <c r="HK161" i="93"/>
  <c r="HO161" i="93"/>
  <c r="HQ160" i="93"/>
  <c r="HY160" i="93" s="1"/>
  <c r="HQ158" i="93"/>
  <c r="HY158" i="93" s="1"/>
  <c r="GJ162" i="93"/>
  <c r="FT162" i="93"/>
  <c r="FD162" i="93"/>
  <c r="EN162" i="93"/>
  <c r="DX162" i="93"/>
  <c r="DH162" i="93"/>
  <c r="ER162" i="93"/>
  <c r="GN162" i="93"/>
  <c r="EB162" i="93"/>
  <c r="FX162" i="93"/>
  <c r="DL162" i="93"/>
  <c r="FH162" i="93"/>
  <c r="HQ159" i="93"/>
  <c r="HY159" i="93" s="1"/>
  <c r="HN158" i="93"/>
  <c r="HL160" i="93"/>
  <c r="HP160" i="93"/>
  <c r="HK159" i="93"/>
  <c r="HO159" i="93"/>
  <c r="HQ165" i="93"/>
  <c r="HY165" i="93" s="1"/>
  <c r="GN165" i="93"/>
  <c r="FX165" i="93"/>
  <c r="FH165" i="93"/>
  <c r="ER165" i="93"/>
  <c r="EB165" i="93"/>
  <c r="DL165" i="93"/>
  <c r="GI165" i="93"/>
  <c r="FS165" i="93"/>
  <c r="FC165" i="93"/>
  <c r="EM165" i="93"/>
  <c r="DW165" i="93"/>
  <c r="DG165" i="93"/>
  <c r="HS164" i="93"/>
  <c r="GO165" i="93"/>
  <c r="FY165" i="93"/>
  <c r="FI165" i="93"/>
  <c r="ES165" i="93"/>
  <c r="EC165" i="93"/>
  <c r="DM165" i="93"/>
  <c r="HN164" i="93"/>
  <c r="HR162" i="93"/>
  <c r="GQ162" i="93"/>
  <c r="GA162" i="93"/>
  <c r="FK162" i="93"/>
  <c r="EU162" i="93"/>
  <c r="EE162" i="93"/>
  <c r="DO162" i="93"/>
  <c r="ID161" i="93"/>
  <c r="HL161" i="93"/>
  <c r="HP161" i="93"/>
  <c r="HR160" i="93"/>
  <c r="HR158" i="93"/>
  <c r="HR159" i="93"/>
  <c r="HK158" i="93"/>
  <c r="HO158" i="93"/>
  <c r="HM160" i="93"/>
  <c r="GY160" i="93" s="1"/>
  <c r="HL159" i="93"/>
  <c r="HP159" i="93"/>
  <c r="GR165" i="93"/>
  <c r="GB165" i="93"/>
  <c r="FL165" i="93"/>
  <c r="EV165" i="93"/>
  <c r="EF165" i="93"/>
  <c r="DP165" i="93"/>
  <c r="GM165" i="93"/>
  <c r="FW165" i="93"/>
  <c r="FG165" i="93"/>
  <c r="EQ165" i="93"/>
  <c r="EA165" i="93"/>
  <c r="DK165" i="93"/>
  <c r="HQ164" i="93"/>
  <c r="HY164" i="93" s="1"/>
  <c r="HP164" i="93"/>
  <c r="HQ166" i="93"/>
  <c r="HY166" i="93" s="1"/>
  <c r="GP165" i="93"/>
  <c r="FZ165" i="93"/>
  <c r="FJ165" i="93"/>
  <c r="ET165" i="93"/>
  <c r="ED165" i="93"/>
  <c r="DN165" i="93"/>
  <c r="GH165" i="93"/>
  <c r="FR165" i="93"/>
  <c r="FB165" i="93"/>
  <c r="EL165" i="93"/>
  <c r="DV165" i="93"/>
  <c r="DF165" i="93"/>
  <c r="HK164" i="93"/>
  <c r="HO164" i="93"/>
  <c r="HS162" i="93"/>
  <c r="HQ163" i="93"/>
  <c r="HY163" i="93" s="1"/>
  <c r="HR161" i="93"/>
  <c r="HM161" i="93"/>
  <c r="GY161" i="93" s="1"/>
  <c r="HS160" i="93"/>
  <c r="HS158" i="93"/>
  <c r="GR162" i="93"/>
  <c r="GB162" i="93"/>
  <c r="FL162" i="93"/>
  <c r="EV162" i="93"/>
  <c r="EF162" i="93"/>
  <c r="DP162" i="93"/>
  <c r="HS159" i="93"/>
  <c r="HL158" i="93"/>
  <c r="HP158" i="93"/>
  <c r="HN160" i="93"/>
  <c r="HM159" i="93"/>
  <c r="GY159" i="93" s="1"/>
  <c r="GG165" i="93"/>
  <c r="FQ165" i="93"/>
  <c r="FA165" i="93"/>
  <c r="EK165" i="93"/>
  <c r="DU165" i="93"/>
  <c r="DE165" i="93"/>
  <c r="GJ165" i="93"/>
  <c r="FT165" i="93"/>
  <c r="FD165" i="93"/>
  <c r="EN165" i="93"/>
  <c r="DX165" i="93"/>
  <c r="DH165" i="93"/>
  <c r="HL164" i="93"/>
  <c r="HR163" i="93"/>
  <c r="GI162" i="93"/>
  <c r="FS162" i="93"/>
  <c r="FC162" i="93"/>
  <c r="EM162" i="93"/>
  <c r="DW162" i="93"/>
  <c r="DG162" i="93"/>
  <c r="HS161" i="93"/>
  <c r="GL163" i="93"/>
  <c r="FV163" i="93"/>
  <c r="FF163" i="93"/>
  <c r="EP163" i="93"/>
  <c r="DZ163" i="93"/>
  <c r="DJ163" i="93"/>
  <c r="FR163" i="93"/>
  <c r="FB163" i="93"/>
  <c r="EL163" i="93"/>
  <c r="DV163" i="93"/>
  <c r="DF163" i="93"/>
  <c r="GH163" i="93"/>
  <c r="HN161" i="93"/>
  <c r="HM158" i="93"/>
  <c r="GY158" i="93" s="1"/>
  <c r="HK160" i="93"/>
  <c r="HO160" i="93"/>
  <c r="HN159" i="93"/>
  <c r="ID147" i="93"/>
  <c r="HZ147" i="93"/>
  <c r="HZ149" i="93"/>
  <c r="HS148" i="93"/>
  <c r="HR150" i="93"/>
  <c r="GJ149" i="93"/>
  <c r="FT149" i="93"/>
  <c r="FD149" i="93"/>
  <c r="EN149" i="93"/>
  <c r="DX149" i="93"/>
  <c r="DH149" i="93"/>
  <c r="HQ149" i="93"/>
  <c r="HY149" i="93" s="1"/>
  <c r="GO149" i="93"/>
  <c r="FY149" i="93"/>
  <c r="FI149" i="93"/>
  <c r="ES149" i="93"/>
  <c r="EC149" i="93"/>
  <c r="DM149" i="93"/>
  <c r="GG147" i="93"/>
  <c r="FQ147" i="93"/>
  <c r="FA147" i="93"/>
  <c r="EK147" i="93"/>
  <c r="DU147" i="93"/>
  <c r="DE147" i="93"/>
  <c r="HS150" i="93"/>
  <c r="GL147" i="93"/>
  <c r="FV147" i="93"/>
  <c r="FF147" i="93"/>
  <c r="EP147" i="93"/>
  <c r="DZ147" i="93"/>
  <c r="DJ147" i="93"/>
  <c r="GL149" i="93"/>
  <c r="FV149" i="93"/>
  <c r="FF149" i="93"/>
  <c r="EP149" i="93"/>
  <c r="DZ149" i="93"/>
  <c r="DJ149" i="93"/>
  <c r="GN149" i="93"/>
  <c r="FX149" i="93"/>
  <c r="FH149" i="93"/>
  <c r="ER149" i="93"/>
  <c r="EB149" i="93"/>
  <c r="DL149" i="93"/>
  <c r="HQ148" i="93"/>
  <c r="HY148" i="93" s="1"/>
  <c r="GP149" i="93"/>
  <c r="FZ149" i="93"/>
  <c r="FJ149" i="93"/>
  <c r="ET149" i="93"/>
  <c r="ED149" i="93"/>
  <c r="DN149" i="93"/>
  <c r="GG150" i="93"/>
  <c r="FQ150" i="93"/>
  <c r="FA150" i="93"/>
  <c r="EK150" i="93"/>
  <c r="DU150" i="93"/>
  <c r="DE150" i="93"/>
  <c r="GQ148" i="93"/>
  <c r="GA148" i="93"/>
  <c r="FK148" i="93"/>
  <c r="EU148" i="93"/>
  <c r="EE148" i="93"/>
  <c r="DO148" i="93"/>
  <c r="GH149" i="93"/>
  <c r="FR149" i="93"/>
  <c r="FB149" i="93"/>
  <c r="EL149" i="93"/>
  <c r="DV149" i="93"/>
  <c r="DF149" i="93"/>
  <c r="GR149" i="93"/>
  <c r="GB149" i="93"/>
  <c r="FL149" i="93"/>
  <c r="EV149" i="93"/>
  <c r="EF149" i="93"/>
  <c r="DP149" i="93"/>
  <c r="HR148" i="93"/>
  <c r="GK149" i="93"/>
  <c r="FE149" i="93"/>
  <c r="DY149" i="93"/>
  <c r="FU149" i="93"/>
  <c r="EO149" i="93"/>
  <c r="DI149" i="93"/>
  <c r="GQ147" i="93"/>
  <c r="GA147" i="93"/>
  <c r="FK147" i="93"/>
  <c r="EU147" i="93"/>
  <c r="EE147" i="93"/>
  <c r="DO147" i="93"/>
  <c r="HQ150" i="93"/>
  <c r="HY150" i="93" s="1"/>
  <c r="GO150" i="93"/>
  <c r="FY150" i="93"/>
  <c r="FI150" i="93"/>
  <c r="ES150" i="93"/>
  <c r="EC150" i="93"/>
  <c r="DM150" i="93"/>
  <c r="GK150" i="93"/>
  <c r="FU150" i="93"/>
  <c r="FE150" i="93"/>
  <c r="EO150" i="93"/>
  <c r="DY150" i="93"/>
  <c r="DI150" i="93"/>
  <c r="GI148" i="93"/>
  <c r="HP148" i="93" s="1"/>
  <c r="FS148" i="93"/>
  <c r="FC148" i="93"/>
  <c r="HN148" i="93" s="1"/>
  <c r="EM148" i="93"/>
  <c r="HM148" i="93" s="1"/>
  <c r="GY148" i="93" s="1"/>
  <c r="DW148" i="93"/>
  <c r="HL148" i="93" s="1"/>
  <c r="DG148" i="93"/>
  <c r="HK148" i="93" s="1"/>
  <c r="GP147" i="93"/>
  <c r="FZ147" i="93"/>
  <c r="FJ147" i="93"/>
  <c r="ET147" i="93"/>
  <c r="ED147" i="93"/>
  <c r="DN147" i="93"/>
  <c r="HS138" i="93"/>
  <c r="GM138" i="93"/>
  <c r="FG138" i="93"/>
  <c r="EA138" i="93"/>
  <c r="FW138" i="93"/>
  <c r="EQ138" i="93"/>
  <c r="DK138" i="93"/>
  <c r="GR137" i="93"/>
  <c r="GB137" i="93"/>
  <c r="FL137" i="93"/>
  <c r="EV137" i="93"/>
  <c r="EF137" i="93"/>
  <c r="DP137" i="93"/>
  <c r="HR136" i="93"/>
  <c r="GM137" i="93"/>
  <c r="FW137" i="93"/>
  <c r="FG137" i="93"/>
  <c r="EQ137" i="93"/>
  <c r="EA137" i="93"/>
  <c r="DK137" i="93"/>
  <c r="GK136" i="93"/>
  <c r="FU136" i="93"/>
  <c r="FE136" i="93"/>
  <c r="EO136" i="93"/>
  <c r="DY136" i="93"/>
  <c r="DI136" i="93"/>
  <c r="HK135" i="93"/>
  <c r="GH137" i="93"/>
  <c r="FR137" i="93"/>
  <c r="FB137" i="93"/>
  <c r="EL137" i="93"/>
  <c r="DV137" i="93"/>
  <c r="DF137" i="93"/>
  <c r="HQ137" i="93"/>
  <c r="HY137" i="93" s="1"/>
  <c r="GJ137" i="93"/>
  <c r="FT137" i="93"/>
  <c r="FD137" i="93"/>
  <c r="EN137" i="93"/>
  <c r="DX137" i="93"/>
  <c r="DH137" i="93"/>
  <c r="GQ137" i="93"/>
  <c r="GA137" i="93"/>
  <c r="FK137" i="93"/>
  <c r="EU137" i="93"/>
  <c r="EE137" i="93"/>
  <c r="DO137" i="93"/>
  <c r="GQ138" i="93"/>
  <c r="FK138" i="93"/>
  <c r="EE138" i="93"/>
  <c r="GA138" i="93"/>
  <c r="EU138" i="93"/>
  <c r="DO138" i="93"/>
  <c r="HQ136" i="93"/>
  <c r="HY136" i="93" s="1"/>
  <c r="HS135" i="93"/>
  <c r="HL135" i="93"/>
  <c r="HP135" i="93"/>
  <c r="GL136" i="93"/>
  <c r="HP136" i="93" s="1"/>
  <c r="FV136" i="93"/>
  <c r="FF136" i="93"/>
  <c r="EP136" i="93"/>
  <c r="DZ136" i="93"/>
  <c r="HL136" i="93" s="1"/>
  <c r="DJ136" i="93"/>
  <c r="HR135" i="93"/>
  <c r="HO135" i="93"/>
  <c r="HQ138" i="93"/>
  <c r="HY138" i="93" s="1"/>
  <c r="GL137" i="93"/>
  <c r="FV137" i="93"/>
  <c r="FF137" i="93"/>
  <c r="EP137" i="93"/>
  <c r="DZ137" i="93"/>
  <c r="DJ137" i="93"/>
  <c r="GG137" i="93"/>
  <c r="FA137" i="93"/>
  <c r="DU137" i="93"/>
  <c r="FQ137" i="93"/>
  <c r="EK137" i="93"/>
  <c r="DE137" i="93"/>
  <c r="HS136" i="93"/>
  <c r="HM135" i="93"/>
  <c r="GY135" i="93" s="1"/>
  <c r="HR138" i="93"/>
  <c r="GP137" i="93"/>
  <c r="FZ137" i="93"/>
  <c r="FJ137" i="93"/>
  <c r="ET137" i="93"/>
  <c r="ED137" i="93"/>
  <c r="DN137" i="93"/>
  <c r="HR137" i="93"/>
  <c r="GI138" i="93"/>
  <c r="FS138" i="93"/>
  <c r="FC138" i="93"/>
  <c r="EM138" i="93"/>
  <c r="DW138" i="93"/>
  <c r="DG138" i="93"/>
  <c r="GN137" i="93"/>
  <c r="FX137" i="93"/>
  <c r="FH137" i="93"/>
  <c r="ER137" i="93"/>
  <c r="EB137" i="93"/>
  <c r="DL137" i="93"/>
  <c r="GI137" i="93"/>
  <c r="FS137" i="93"/>
  <c r="FC137" i="93"/>
  <c r="EM137" i="93"/>
  <c r="DW137" i="93"/>
  <c r="DG137" i="93"/>
  <c r="HQ135" i="93"/>
  <c r="HY135" i="93" s="1"/>
  <c r="HN135" i="93"/>
  <c r="HR128" i="93"/>
  <c r="GQ127" i="93"/>
  <c r="GA127" i="93"/>
  <c r="FK127" i="93"/>
  <c r="EU127" i="93"/>
  <c r="EE127" i="93"/>
  <c r="DO127" i="93"/>
  <c r="HR126" i="93"/>
  <c r="GQ128" i="93"/>
  <c r="FK128" i="93"/>
  <c r="EE128" i="93"/>
  <c r="GA128" i="93"/>
  <c r="EU128" i="93"/>
  <c r="DO128" i="93"/>
  <c r="GK126" i="93"/>
  <c r="FU126" i="93"/>
  <c r="FE126" i="93"/>
  <c r="EO126" i="93"/>
  <c r="DY126" i="93"/>
  <c r="DI126" i="93"/>
  <c r="GL127" i="93"/>
  <c r="FV127" i="93"/>
  <c r="FF127" i="93"/>
  <c r="EP127" i="93"/>
  <c r="DZ127" i="93"/>
  <c r="DJ127" i="93"/>
  <c r="GJ127" i="93"/>
  <c r="FT127" i="93"/>
  <c r="FD127" i="93"/>
  <c r="EN127" i="93"/>
  <c r="DX127" i="93"/>
  <c r="DH127" i="93"/>
  <c r="GI127" i="93"/>
  <c r="FS127" i="93"/>
  <c r="FC127" i="93"/>
  <c r="EM127" i="93"/>
  <c r="DW127" i="93"/>
  <c r="DG127" i="93"/>
  <c r="HQ127" i="93"/>
  <c r="HY127" i="93" s="1"/>
  <c r="GR127" i="93"/>
  <c r="GB127" i="93"/>
  <c r="FL127" i="93"/>
  <c r="EV127" i="93"/>
  <c r="EF127" i="93"/>
  <c r="DP127" i="93"/>
  <c r="HS128" i="93"/>
  <c r="GH127" i="93"/>
  <c r="FR127" i="93"/>
  <c r="FB127" i="93"/>
  <c r="EL127" i="93"/>
  <c r="DV127" i="93"/>
  <c r="DF127" i="93"/>
  <c r="HR127" i="93"/>
  <c r="FV126" i="93"/>
  <c r="EP126" i="93"/>
  <c r="DZ126" i="93"/>
  <c r="GL126" i="93"/>
  <c r="FF126" i="93"/>
  <c r="DJ126" i="93"/>
  <c r="HQ128" i="93"/>
  <c r="HY128" i="93" s="1"/>
  <c r="GP127" i="93"/>
  <c r="FZ127" i="93"/>
  <c r="FJ127" i="93"/>
  <c r="ET127" i="93"/>
  <c r="ED127" i="93"/>
  <c r="DN127" i="93"/>
  <c r="FW128" i="93"/>
  <c r="DK128" i="93"/>
  <c r="EQ128" i="93"/>
  <c r="EA128" i="93"/>
  <c r="FG128" i="93"/>
  <c r="GM128" i="93"/>
  <c r="GN127" i="93"/>
  <c r="FX127" i="93"/>
  <c r="FH127" i="93"/>
  <c r="ER127" i="93"/>
  <c r="EB127" i="93"/>
  <c r="DL127" i="93"/>
  <c r="HS126" i="93"/>
  <c r="HQ126" i="93"/>
  <c r="HY126" i="93" s="1"/>
  <c r="HZ118" i="93"/>
  <c r="HS119" i="93"/>
  <c r="GQ120" i="93"/>
  <c r="GA120" i="93"/>
  <c r="FK120" i="93"/>
  <c r="EU120" i="93"/>
  <c r="EE120" i="93"/>
  <c r="DO120" i="93"/>
  <c r="HQ117" i="93"/>
  <c r="HY117" i="93" s="1"/>
  <c r="HQ121" i="93"/>
  <c r="HY121" i="93" s="1"/>
  <c r="GL120" i="93"/>
  <c r="FV120" i="93"/>
  <c r="FF120" i="93"/>
  <c r="EP120" i="93"/>
  <c r="DZ120" i="93"/>
  <c r="DJ120" i="93"/>
  <c r="HQ120" i="93"/>
  <c r="HY120" i="93" s="1"/>
  <c r="GN120" i="93"/>
  <c r="FX120" i="93"/>
  <c r="FH120" i="93"/>
  <c r="ER120" i="93"/>
  <c r="EB120" i="93"/>
  <c r="DL120" i="93"/>
  <c r="FY119" i="93"/>
  <c r="ES119" i="93"/>
  <c r="DM119" i="93"/>
  <c r="EC119" i="93"/>
  <c r="FI119" i="93"/>
  <c r="GO119" i="93"/>
  <c r="GG119" i="93"/>
  <c r="FA119" i="93"/>
  <c r="DU119" i="93"/>
  <c r="FQ119" i="93"/>
  <c r="DE119" i="93"/>
  <c r="HK119" i="93" s="1"/>
  <c r="EK119" i="93"/>
  <c r="GQ118" i="93"/>
  <c r="GA118" i="93"/>
  <c r="FK118" i="93"/>
  <c r="EU118" i="93"/>
  <c r="EE118" i="93"/>
  <c r="DO118" i="93"/>
  <c r="HR117" i="93"/>
  <c r="HS116" i="93"/>
  <c r="HN117" i="93"/>
  <c r="GH120" i="93"/>
  <c r="FR120" i="93"/>
  <c r="FB120" i="93"/>
  <c r="EL120" i="93"/>
  <c r="DV120" i="93"/>
  <c r="DF120" i="93"/>
  <c r="GJ120" i="93"/>
  <c r="FT120" i="93"/>
  <c r="FD120" i="93"/>
  <c r="EN120" i="93"/>
  <c r="DX120" i="93"/>
  <c r="DH120" i="93"/>
  <c r="HR119" i="93"/>
  <c r="GP118" i="93"/>
  <c r="FZ118" i="93"/>
  <c r="FJ118" i="93"/>
  <c r="ET118" i="93"/>
  <c r="ED118" i="93"/>
  <c r="DN118" i="93"/>
  <c r="HQ116" i="93"/>
  <c r="HY116" i="93" s="1"/>
  <c r="HM117" i="93"/>
  <c r="GY117" i="93" s="1"/>
  <c r="HR121" i="93"/>
  <c r="GP120" i="93"/>
  <c r="FZ120" i="93"/>
  <c r="FJ120" i="93"/>
  <c r="ET120" i="93"/>
  <c r="ED120" i="93"/>
  <c r="DN120" i="93"/>
  <c r="HR120" i="93"/>
  <c r="GR120" i="93"/>
  <c r="GB120" i="93"/>
  <c r="FL120" i="93"/>
  <c r="EV120" i="93"/>
  <c r="EF120" i="93"/>
  <c r="DP120" i="93"/>
  <c r="GI120" i="93"/>
  <c r="FS120" i="93"/>
  <c r="FC120" i="93"/>
  <c r="EM120" i="93"/>
  <c r="DW120" i="93"/>
  <c r="DG120" i="93"/>
  <c r="HS117" i="93"/>
  <c r="GM121" i="93"/>
  <c r="FG121" i="93"/>
  <c r="EA121" i="93"/>
  <c r="EQ121" i="93"/>
  <c r="FW121" i="93"/>
  <c r="DK121" i="93"/>
  <c r="GI121" i="93"/>
  <c r="FS121" i="93"/>
  <c r="FC121" i="93"/>
  <c r="EM121" i="93"/>
  <c r="DW121" i="93"/>
  <c r="DG121" i="93"/>
  <c r="HR116" i="93"/>
  <c r="HK117" i="93"/>
  <c r="HO117" i="93"/>
  <c r="HS121" i="93"/>
  <c r="HQ118" i="93"/>
  <c r="HY118" i="93" s="1"/>
  <c r="GM120" i="93"/>
  <c r="FW120" i="93"/>
  <c r="FG120" i="93"/>
  <c r="EQ120" i="93"/>
  <c r="EA120" i="93"/>
  <c r="DK120" i="93"/>
  <c r="HQ119" i="93"/>
  <c r="HY119" i="93" s="1"/>
  <c r="GQ121" i="93"/>
  <c r="FK121" i="93"/>
  <c r="EE121" i="93"/>
  <c r="EU121" i="93"/>
  <c r="GA121" i="93"/>
  <c r="DO121" i="93"/>
  <c r="GL118" i="93"/>
  <c r="FV118" i="93"/>
  <c r="FF118" i="93"/>
  <c r="EP118" i="93"/>
  <c r="DZ118" i="93"/>
  <c r="DJ118" i="93"/>
  <c r="GH118" i="93"/>
  <c r="DV118" i="93"/>
  <c r="EL118" i="93"/>
  <c r="FB118" i="93"/>
  <c r="FR118" i="93"/>
  <c r="DF118" i="93"/>
  <c r="GK116" i="93"/>
  <c r="HP116" i="93" s="1"/>
  <c r="FU116" i="93"/>
  <c r="HO116" i="93" s="1"/>
  <c r="FE116" i="93"/>
  <c r="HN116" i="93" s="1"/>
  <c r="EO116" i="93"/>
  <c r="HM116" i="93" s="1"/>
  <c r="GY116" i="93" s="1"/>
  <c r="DY116" i="93"/>
  <c r="HL116" i="93" s="1"/>
  <c r="DI116" i="93"/>
  <c r="HK116" i="93" s="1"/>
  <c r="HL117" i="93"/>
  <c r="HP117" i="93"/>
  <c r="HZ97" i="93"/>
  <c r="HZ96" i="93"/>
  <c r="GN97" i="93"/>
  <c r="FX97" i="93"/>
  <c r="FH97" i="93"/>
  <c r="ER97" i="93"/>
  <c r="EB97" i="93"/>
  <c r="DL97" i="93"/>
  <c r="HZ95" i="93"/>
  <c r="GQ97" i="93"/>
  <c r="GA97" i="93"/>
  <c r="FK97" i="93"/>
  <c r="EU97" i="93"/>
  <c r="EE97" i="93"/>
  <c r="DO97" i="93"/>
  <c r="FY97" i="93"/>
  <c r="ES97" i="93"/>
  <c r="DM97" i="93"/>
  <c r="FI97" i="93"/>
  <c r="GO97" i="93"/>
  <c r="EC97" i="93"/>
  <c r="HS97" i="93"/>
  <c r="GL95" i="93"/>
  <c r="FV95" i="93"/>
  <c r="FF95" i="93"/>
  <c r="EP95" i="93"/>
  <c r="DZ95" i="93"/>
  <c r="DJ95" i="93"/>
  <c r="HL98" i="93"/>
  <c r="HP98" i="93"/>
  <c r="GN96" i="93"/>
  <c r="FX96" i="93"/>
  <c r="FH96" i="93"/>
  <c r="ER96" i="93"/>
  <c r="EB96" i="93"/>
  <c r="DL96" i="93"/>
  <c r="HQ98" i="93"/>
  <c r="HY98" i="93" s="1"/>
  <c r="GR97" i="93"/>
  <c r="GB97" i="93"/>
  <c r="FL97" i="93"/>
  <c r="EV97" i="93"/>
  <c r="EF97" i="93"/>
  <c r="DP97" i="93"/>
  <c r="HS95" i="93"/>
  <c r="ID97" i="93"/>
  <c r="FQ97" i="93"/>
  <c r="EK97" i="93"/>
  <c r="DE97" i="93"/>
  <c r="DU97" i="93"/>
  <c r="FA97" i="93"/>
  <c r="GG97" i="93"/>
  <c r="HM98" i="93"/>
  <c r="GY98" i="93" s="1"/>
  <c r="GR96" i="93"/>
  <c r="GB96" i="93"/>
  <c r="FL96" i="93"/>
  <c r="EV96" i="93"/>
  <c r="EF96" i="93"/>
  <c r="DP96" i="93"/>
  <c r="HR98" i="93"/>
  <c r="GG96" i="93"/>
  <c r="FA96" i="93"/>
  <c r="DU96" i="93"/>
  <c r="FQ96" i="93"/>
  <c r="EK96" i="93"/>
  <c r="DE96" i="93"/>
  <c r="HN98" i="93"/>
  <c r="GJ96" i="93"/>
  <c r="FT96" i="93"/>
  <c r="FD96" i="93"/>
  <c r="EN96" i="93"/>
  <c r="DX96" i="93"/>
  <c r="DH96" i="93"/>
  <c r="GI97" i="93"/>
  <c r="FS97" i="93"/>
  <c r="FC97" i="93"/>
  <c r="EM97" i="93"/>
  <c r="DW97" i="93"/>
  <c r="DG97" i="93"/>
  <c r="GH96" i="93"/>
  <c r="FR96" i="93"/>
  <c r="FB96" i="93"/>
  <c r="EL96" i="93"/>
  <c r="DV96" i="93"/>
  <c r="DF96" i="93"/>
  <c r="FZ96" i="93"/>
  <c r="ET96" i="93"/>
  <c r="DN96" i="93"/>
  <c r="GP96" i="93"/>
  <c r="FJ96" i="93"/>
  <c r="ED96" i="93"/>
  <c r="HS98" i="93"/>
  <c r="GJ97" i="93"/>
  <c r="FT97" i="93"/>
  <c r="FD97" i="93"/>
  <c r="EN97" i="93"/>
  <c r="DX97" i="93"/>
  <c r="DH97" i="93"/>
  <c r="HQ95" i="93"/>
  <c r="HY95" i="93" s="1"/>
  <c r="GM97" i="93"/>
  <c r="FW97" i="93"/>
  <c r="FG97" i="93"/>
  <c r="EQ97" i="93"/>
  <c r="EA97" i="93"/>
  <c r="DK97" i="93"/>
  <c r="GQ95" i="93"/>
  <c r="GA95" i="93"/>
  <c r="FK95" i="93"/>
  <c r="EU95" i="93"/>
  <c r="EE95" i="93"/>
  <c r="DO95" i="93"/>
  <c r="HQ96" i="93"/>
  <c r="HY96" i="93" s="1"/>
  <c r="GK96" i="93"/>
  <c r="FE96" i="93"/>
  <c r="DY96" i="93"/>
  <c r="FU96" i="93"/>
  <c r="EO96" i="93"/>
  <c r="DI96" i="93"/>
  <c r="GP95" i="93"/>
  <c r="FZ95" i="93"/>
  <c r="FJ95" i="93"/>
  <c r="ET95" i="93"/>
  <c r="ED95" i="93"/>
  <c r="DN95" i="93"/>
  <c r="HK98" i="93"/>
  <c r="HO98" i="93"/>
  <c r="ID83" i="93"/>
  <c r="GO86" i="93"/>
  <c r="FY86" i="93"/>
  <c r="FI86" i="93"/>
  <c r="ES86" i="93"/>
  <c r="EC86" i="93"/>
  <c r="DM86" i="93"/>
  <c r="GG83" i="93"/>
  <c r="FQ83" i="93"/>
  <c r="FA83" i="93"/>
  <c r="EK83" i="93"/>
  <c r="DU83" i="93"/>
  <c r="DE83" i="93"/>
  <c r="GL84" i="93"/>
  <c r="DZ84" i="93"/>
  <c r="FF84" i="93"/>
  <c r="FV84" i="93"/>
  <c r="EP84" i="93"/>
  <c r="DJ84" i="93"/>
  <c r="FQ82" i="93"/>
  <c r="DE82" i="93"/>
  <c r="GG82" i="93"/>
  <c r="DU82" i="93"/>
  <c r="EK82" i="93"/>
  <c r="FA82" i="93"/>
  <c r="HS84" i="93"/>
  <c r="FK85" i="93"/>
  <c r="EU85" i="93"/>
  <c r="EE85" i="93"/>
  <c r="DO85" i="93"/>
  <c r="GQ85" i="93"/>
  <c r="GA85" i="93"/>
  <c r="HR83" i="93"/>
  <c r="HR86" i="93"/>
  <c r="GP82" i="93"/>
  <c r="FZ82" i="93"/>
  <c r="FJ82" i="93"/>
  <c r="ET82" i="93"/>
  <c r="ED82" i="93"/>
  <c r="DN82" i="93"/>
  <c r="HQ80" i="93"/>
  <c r="HY80" i="93" s="1"/>
  <c r="GP84" i="93"/>
  <c r="FZ84" i="93"/>
  <c r="FJ84" i="93"/>
  <c r="ET84" i="93"/>
  <c r="ED84" i="93"/>
  <c r="DN84" i="93"/>
  <c r="GI83" i="93"/>
  <c r="FC83" i="93"/>
  <c r="DW83" i="93"/>
  <c r="FS83" i="93"/>
  <c r="EM83" i="93"/>
  <c r="DG83" i="93"/>
  <c r="GK82" i="93"/>
  <c r="FU82" i="93"/>
  <c r="FE82" i="93"/>
  <c r="EO82" i="93"/>
  <c r="DY82" i="93"/>
  <c r="DI82" i="93"/>
  <c r="GQ81" i="93"/>
  <c r="GA81" i="93"/>
  <c r="FK81" i="93"/>
  <c r="EE81" i="93"/>
  <c r="DO81" i="93"/>
  <c r="EU81" i="93"/>
  <c r="FQ84" i="93"/>
  <c r="FA84" i="93"/>
  <c r="DU84" i="93"/>
  <c r="DE84" i="93"/>
  <c r="GG84" i="93"/>
  <c r="EK84" i="93"/>
  <c r="GL81" i="93"/>
  <c r="FV81" i="93"/>
  <c r="FF81" i="93"/>
  <c r="EP81" i="93"/>
  <c r="DZ81" i="93"/>
  <c r="DJ81" i="93"/>
  <c r="GH80" i="93"/>
  <c r="HP80" i="93" s="1"/>
  <c r="FR80" i="93"/>
  <c r="HO80" i="93" s="1"/>
  <c r="FB80" i="93"/>
  <c r="HN80" i="93" s="1"/>
  <c r="EL80" i="93"/>
  <c r="HM80" i="93" s="1"/>
  <c r="GY80" i="93" s="1"/>
  <c r="DV80" i="93"/>
  <c r="HL80" i="93" s="1"/>
  <c r="DF80" i="93"/>
  <c r="HK80" i="93" s="1"/>
  <c r="GQ86" i="93"/>
  <c r="GA86" i="93"/>
  <c r="FK86" i="93"/>
  <c r="EU86" i="93"/>
  <c r="EE86" i="93"/>
  <c r="DO86" i="93"/>
  <c r="HQ85" i="93"/>
  <c r="HY85" i="93" s="1"/>
  <c r="HS86" i="93"/>
  <c r="HQ81" i="93"/>
  <c r="HY81" i="93" s="1"/>
  <c r="HR80" i="93"/>
  <c r="GM83" i="93"/>
  <c r="FW83" i="93"/>
  <c r="FG83" i="93"/>
  <c r="EQ83" i="93"/>
  <c r="EA83" i="93"/>
  <c r="DK83" i="93"/>
  <c r="HQ82" i="93"/>
  <c r="HY82" i="93" s="1"/>
  <c r="FE84" i="93"/>
  <c r="EO84" i="93"/>
  <c r="DY84" i="93"/>
  <c r="DI84" i="93"/>
  <c r="GK84" i="93"/>
  <c r="FU84" i="93"/>
  <c r="GP81" i="93"/>
  <c r="FZ81" i="93"/>
  <c r="FJ81" i="93"/>
  <c r="ET81" i="93"/>
  <c r="ED81" i="93"/>
  <c r="DN81" i="93"/>
  <c r="EP82" i="93"/>
  <c r="FF82" i="93"/>
  <c r="FV82" i="93"/>
  <c r="DJ82" i="93"/>
  <c r="GL82" i="93"/>
  <c r="DZ82" i="93"/>
  <c r="HR85" i="93"/>
  <c r="HQ86" i="93"/>
  <c r="HY86" i="93" s="1"/>
  <c r="GK86" i="93"/>
  <c r="FU86" i="93"/>
  <c r="FE86" i="93"/>
  <c r="EO86" i="93"/>
  <c r="DY86" i="93"/>
  <c r="DI86" i="93"/>
  <c r="DE86" i="93"/>
  <c r="GG86" i="93"/>
  <c r="FQ86" i="93"/>
  <c r="DU86" i="93"/>
  <c r="FA86" i="93"/>
  <c r="EK86" i="93"/>
  <c r="HR81" i="93"/>
  <c r="HR82" i="93"/>
  <c r="HS80" i="93"/>
  <c r="HR84" i="93"/>
  <c r="HS82" i="93"/>
  <c r="HQ84" i="93"/>
  <c r="HY84" i="93" s="1"/>
  <c r="GH81" i="93"/>
  <c r="FR81" i="93"/>
  <c r="FB81" i="93"/>
  <c r="EL81" i="93"/>
  <c r="DV81" i="93"/>
  <c r="DF81" i="93"/>
  <c r="GR85" i="93"/>
  <c r="GB85" i="93"/>
  <c r="FL85" i="93"/>
  <c r="EV85" i="93"/>
  <c r="EF85" i="93"/>
  <c r="DP85" i="93"/>
  <c r="GN85" i="93"/>
  <c r="FX85" i="93"/>
  <c r="FH85" i="93"/>
  <c r="ER85" i="93"/>
  <c r="EB85" i="93"/>
  <c r="DL85" i="93"/>
  <c r="GJ85" i="93"/>
  <c r="FT85" i="93"/>
  <c r="FD85" i="93"/>
  <c r="EN85" i="93"/>
  <c r="DX85" i="93"/>
  <c r="DH85" i="93"/>
  <c r="GR76" i="93"/>
  <c r="GB76" i="93"/>
  <c r="FL76" i="93"/>
  <c r="EV76" i="93"/>
  <c r="EF76" i="93"/>
  <c r="DP76" i="93"/>
  <c r="GQ74" i="93"/>
  <c r="GA74" i="93"/>
  <c r="FK74" i="93"/>
  <c r="EU74" i="93"/>
  <c r="EE74" i="93"/>
  <c r="DO74" i="93"/>
  <c r="GI73" i="93"/>
  <c r="FS73" i="93"/>
  <c r="FC73" i="93"/>
  <c r="EM73" i="93"/>
  <c r="DW73" i="93"/>
  <c r="DG73" i="93"/>
  <c r="HR77" i="93"/>
  <c r="GL76" i="93"/>
  <c r="FV76" i="93"/>
  <c r="FF76" i="93"/>
  <c r="EP76" i="93"/>
  <c r="DZ76" i="93"/>
  <c r="DJ76" i="93"/>
  <c r="HR74" i="93"/>
  <c r="GM75" i="93"/>
  <c r="FW75" i="93"/>
  <c r="FG75" i="93"/>
  <c r="EQ75" i="93"/>
  <c r="EA75" i="93"/>
  <c r="DK75" i="93"/>
  <c r="HQ76" i="93"/>
  <c r="HY76" i="93" s="1"/>
  <c r="HS76" i="93"/>
  <c r="GM77" i="93"/>
  <c r="FG77" i="93"/>
  <c r="EA77" i="93"/>
  <c r="EQ77" i="93"/>
  <c r="FW77" i="93"/>
  <c r="DK77" i="93"/>
  <c r="GI77" i="93"/>
  <c r="FS77" i="93"/>
  <c r="FC77" i="93"/>
  <c r="EM77" i="93"/>
  <c r="DW77" i="93"/>
  <c r="DG77" i="93"/>
  <c r="GH74" i="93"/>
  <c r="FR74" i="93"/>
  <c r="FB74" i="93"/>
  <c r="EL74" i="93"/>
  <c r="DV74" i="93"/>
  <c r="DF74" i="93"/>
  <c r="GM72" i="93"/>
  <c r="FW72" i="93"/>
  <c r="FG72" i="93"/>
  <c r="EQ72" i="93"/>
  <c r="EA72" i="93"/>
  <c r="DK72" i="93"/>
  <c r="HQ73" i="93"/>
  <c r="HY73" i="93" s="1"/>
  <c r="GQ72" i="93"/>
  <c r="GA72" i="93"/>
  <c r="FK72" i="93"/>
  <c r="EU72" i="93"/>
  <c r="EE72" i="93"/>
  <c r="DO72" i="93"/>
  <c r="HQ71" i="93"/>
  <c r="HY71" i="93" s="1"/>
  <c r="GG76" i="93"/>
  <c r="FA76" i="93"/>
  <c r="DU76" i="93"/>
  <c r="EK76" i="93"/>
  <c r="FQ76" i="93"/>
  <c r="DE76" i="93"/>
  <c r="GM74" i="93"/>
  <c r="FW74" i="93"/>
  <c r="FG74" i="93"/>
  <c r="EQ74" i="93"/>
  <c r="EA74" i="93"/>
  <c r="DK74" i="93"/>
  <c r="HS77" i="93"/>
  <c r="GM76" i="93"/>
  <c r="FW76" i="93"/>
  <c r="FG76" i="93"/>
  <c r="EQ76" i="93"/>
  <c r="EA76" i="93"/>
  <c r="DK76" i="93"/>
  <c r="HQ75" i="93"/>
  <c r="HY75" i="93" s="1"/>
  <c r="GP76" i="93"/>
  <c r="FZ76" i="93"/>
  <c r="FJ76" i="93"/>
  <c r="ET76" i="93"/>
  <c r="ED76" i="93"/>
  <c r="DN76" i="93"/>
  <c r="GJ76" i="93"/>
  <c r="FT76" i="93"/>
  <c r="FD76" i="93"/>
  <c r="EN76" i="93"/>
  <c r="DX76" i="93"/>
  <c r="DH76" i="93"/>
  <c r="HS74" i="93"/>
  <c r="GK76" i="93"/>
  <c r="FU76" i="93"/>
  <c r="FE76" i="93"/>
  <c r="EO76" i="93"/>
  <c r="DY76" i="93"/>
  <c r="DI76" i="93"/>
  <c r="GQ77" i="93"/>
  <c r="FK77" i="93"/>
  <c r="EE77" i="93"/>
  <c r="EU77" i="93"/>
  <c r="GA77" i="93"/>
  <c r="DO77" i="93"/>
  <c r="FI73" i="93"/>
  <c r="GO73" i="93"/>
  <c r="ES73" i="93"/>
  <c r="EC73" i="93"/>
  <c r="DM73" i="93"/>
  <c r="FY73" i="93"/>
  <c r="HQ72" i="93"/>
  <c r="HY72" i="93" s="1"/>
  <c r="GG72" i="93"/>
  <c r="FQ72" i="93"/>
  <c r="FA72" i="93"/>
  <c r="EK72" i="93"/>
  <c r="DU72" i="93"/>
  <c r="DE72" i="93"/>
  <c r="HQ77" i="93"/>
  <c r="HY77" i="93" s="1"/>
  <c r="GQ76" i="93"/>
  <c r="GA76" i="93"/>
  <c r="FK76" i="93"/>
  <c r="EU76" i="93"/>
  <c r="EE76" i="93"/>
  <c r="DO76" i="93"/>
  <c r="GI76" i="93"/>
  <c r="FS76" i="93"/>
  <c r="FC76" i="93"/>
  <c r="EM76" i="93"/>
  <c r="DW76" i="93"/>
  <c r="DG76" i="93"/>
  <c r="GH76" i="93"/>
  <c r="FR76" i="93"/>
  <c r="FB76" i="93"/>
  <c r="EL76" i="93"/>
  <c r="DV76" i="93"/>
  <c r="DF76" i="93"/>
  <c r="ID74" i="93"/>
  <c r="GI74" i="93"/>
  <c r="FS74" i="93"/>
  <c r="FC74" i="93"/>
  <c r="EM74" i="93"/>
  <c r="DW74" i="93"/>
  <c r="DG74" i="93"/>
  <c r="GI71" i="93"/>
  <c r="FS71" i="93"/>
  <c r="FC71" i="93"/>
  <c r="EM71" i="93"/>
  <c r="DW71" i="93"/>
  <c r="DG71" i="93"/>
  <c r="GR73" i="93"/>
  <c r="GB73" i="93"/>
  <c r="EF73" i="93"/>
  <c r="DP73" i="93"/>
  <c r="FL73" i="93"/>
  <c r="EV73" i="93"/>
  <c r="HR75" i="93"/>
  <c r="GN76" i="93"/>
  <c r="FX76" i="93"/>
  <c r="FH76" i="93"/>
  <c r="ER76" i="93"/>
  <c r="EB76" i="93"/>
  <c r="DL76" i="93"/>
  <c r="GQ75" i="93"/>
  <c r="GA75" i="93"/>
  <c r="FK75" i="93"/>
  <c r="EU75" i="93"/>
  <c r="EE75" i="93"/>
  <c r="DO75" i="93"/>
  <c r="GO76" i="93"/>
  <c r="FY76" i="93"/>
  <c r="FI76" i="93"/>
  <c r="ES76" i="93"/>
  <c r="EC76" i="93"/>
  <c r="DM76" i="93"/>
  <c r="HR76" i="93"/>
  <c r="GL74" i="93"/>
  <c r="FV74" i="93"/>
  <c r="FF74" i="93"/>
  <c r="EP74" i="93"/>
  <c r="DZ74" i="93"/>
  <c r="DJ74" i="93"/>
  <c r="GJ73" i="93"/>
  <c r="FT73" i="93"/>
  <c r="EN73" i="93"/>
  <c r="DX73" i="93"/>
  <c r="DH73" i="93"/>
  <c r="FD73" i="93"/>
  <c r="GJ71" i="93"/>
  <c r="FT71" i="93"/>
  <c r="FD71" i="93"/>
  <c r="EN71" i="93"/>
  <c r="DX71" i="93"/>
  <c r="DH71" i="93"/>
  <c r="GR71" i="93"/>
  <c r="GB71" i="93"/>
  <c r="FL71" i="93"/>
  <c r="EV71" i="93"/>
  <c r="EF71" i="93"/>
  <c r="DP71" i="93"/>
  <c r="FX73" i="93"/>
  <c r="GN73" i="93"/>
  <c r="FH73" i="93"/>
  <c r="ER73" i="93"/>
  <c r="EB73" i="93"/>
  <c r="DL73" i="93"/>
  <c r="GN71" i="93"/>
  <c r="FX71" i="93"/>
  <c r="FH71" i="93"/>
  <c r="ER71" i="93"/>
  <c r="EB71" i="93"/>
  <c r="DL71" i="93"/>
  <c r="HR65" i="93"/>
  <c r="GI64" i="93"/>
  <c r="FS64" i="93"/>
  <c r="FC64" i="93"/>
  <c r="EM64" i="93"/>
  <c r="DW64" i="93"/>
  <c r="DG64" i="93"/>
  <c r="GP64" i="93"/>
  <c r="FZ64" i="93"/>
  <c r="FJ64" i="93"/>
  <c r="ET64" i="93"/>
  <c r="ED64" i="93"/>
  <c r="DN64" i="93"/>
  <c r="HS65" i="93"/>
  <c r="HR64" i="93"/>
  <c r="GQ65" i="93"/>
  <c r="GA65" i="93"/>
  <c r="FK65" i="93"/>
  <c r="EU65" i="93"/>
  <c r="EE65" i="93"/>
  <c r="DO65" i="93"/>
  <c r="GJ64" i="93"/>
  <c r="FT64" i="93"/>
  <c r="FD64" i="93"/>
  <c r="EN64" i="93"/>
  <c r="DX64" i="93"/>
  <c r="DH64" i="93"/>
  <c r="GN64" i="93"/>
  <c r="FX64" i="93"/>
  <c r="FH64" i="93"/>
  <c r="ER64" i="93"/>
  <c r="EB64" i="93"/>
  <c r="DL64" i="93"/>
  <c r="GM64" i="93"/>
  <c r="FW64" i="93"/>
  <c r="FG64" i="93"/>
  <c r="EQ64" i="93"/>
  <c r="EA64" i="93"/>
  <c r="DK64" i="93"/>
  <c r="GH64" i="93"/>
  <c r="FR64" i="93"/>
  <c r="FB64" i="93"/>
  <c r="EL64" i="93"/>
  <c r="DV64" i="93"/>
  <c r="DF64" i="93"/>
  <c r="HQ65" i="93"/>
  <c r="HY65" i="93" s="1"/>
  <c r="HQ64" i="93"/>
  <c r="HY64" i="93" s="1"/>
  <c r="GR64" i="93"/>
  <c r="GB64" i="93"/>
  <c r="FL64" i="93"/>
  <c r="EV64" i="93"/>
  <c r="EF64" i="93"/>
  <c r="DP64" i="93"/>
  <c r="GM65" i="93"/>
  <c r="FW65" i="93"/>
  <c r="FG65" i="93"/>
  <c r="EQ65" i="93"/>
  <c r="EA65" i="93"/>
  <c r="DK65" i="93"/>
  <c r="GQ64" i="93"/>
  <c r="GA64" i="93"/>
  <c r="FK64" i="93"/>
  <c r="EU64" i="93"/>
  <c r="EE64" i="93"/>
  <c r="DO64" i="93"/>
  <c r="GL64" i="93"/>
  <c r="FV64" i="93"/>
  <c r="FF64" i="93"/>
  <c r="EP64" i="93"/>
  <c r="DZ64" i="93"/>
  <c r="DJ64" i="93"/>
  <c r="GP59" i="93"/>
  <c r="FZ59" i="93"/>
  <c r="FJ59" i="93"/>
  <c r="ET59" i="93"/>
  <c r="ED59" i="93"/>
  <c r="DN59" i="93"/>
  <c r="GN58" i="93"/>
  <c r="FX58" i="93"/>
  <c r="FH58" i="93"/>
  <c r="ER58" i="93"/>
  <c r="EB58" i="93"/>
  <c r="DL58" i="93"/>
  <c r="HR60" i="93"/>
  <c r="GQ59" i="93"/>
  <c r="GA59" i="93"/>
  <c r="FK59" i="93"/>
  <c r="EU59" i="93"/>
  <c r="EE59" i="93"/>
  <c r="DO59" i="93"/>
  <c r="GI59" i="93"/>
  <c r="FS59" i="93"/>
  <c r="FC59" i="93"/>
  <c r="EM59" i="93"/>
  <c r="DW59" i="93"/>
  <c r="DG59" i="93"/>
  <c r="HS58" i="93"/>
  <c r="GQ60" i="93"/>
  <c r="GA60" i="93"/>
  <c r="FK60" i="93"/>
  <c r="EU60" i="93"/>
  <c r="EE60" i="93"/>
  <c r="DO60" i="93"/>
  <c r="FW60" i="93"/>
  <c r="DK60" i="93"/>
  <c r="EA60" i="93"/>
  <c r="HL60" i="93" s="1"/>
  <c r="FG60" i="93"/>
  <c r="EQ60" i="93"/>
  <c r="GM60" i="93"/>
  <c r="HR59" i="93"/>
  <c r="HQ57" i="93"/>
  <c r="HY57" i="93" s="1"/>
  <c r="GJ59" i="93"/>
  <c r="FT59" i="93"/>
  <c r="FD59" i="93"/>
  <c r="EN59" i="93"/>
  <c r="DX59" i="93"/>
  <c r="DH59" i="93"/>
  <c r="GH57" i="93"/>
  <c r="FR57" i="93"/>
  <c r="EL57" i="93"/>
  <c r="DV57" i="93"/>
  <c r="FB57" i="93"/>
  <c r="DF57" i="93"/>
  <c r="HQ60" i="93"/>
  <c r="HY60" i="93" s="1"/>
  <c r="HZ58" i="93"/>
  <c r="HQ59" i="93"/>
  <c r="HY59" i="93" s="1"/>
  <c r="HS60" i="93"/>
  <c r="GG59" i="93"/>
  <c r="FQ59" i="93"/>
  <c r="FA59" i="93"/>
  <c r="EK59" i="93"/>
  <c r="DU59" i="93"/>
  <c r="DE59" i="93"/>
  <c r="GH59" i="93"/>
  <c r="FR59" i="93"/>
  <c r="FB59" i="93"/>
  <c r="EL59" i="93"/>
  <c r="DV59" i="93"/>
  <c r="DF59" i="93"/>
  <c r="HR57" i="93"/>
  <c r="GN59" i="93"/>
  <c r="FX59" i="93"/>
  <c r="FH59" i="93"/>
  <c r="ER59" i="93"/>
  <c r="EB59" i="93"/>
  <c r="DL59" i="93"/>
  <c r="GR58" i="93"/>
  <c r="GB58" i="93"/>
  <c r="FL58" i="93"/>
  <c r="EV58" i="93"/>
  <c r="EF58" i="93"/>
  <c r="DP58" i="93"/>
  <c r="GM59" i="93"/>
  <c r="FW59" i="93"/>
  <c r="FG59" i="93"/>
  <c r="EQ59" i="93"/>
  <c r="EA59" i="93"/>
  <c r="DK59" i="93"/>
  <c r="HQ58" i="93"/>
  <c r="HY58" i="93" s="1"/>
  <c r="GL59" i="93"/>
  <c r="FV59" i="93"/>
  <c r="FF59" i="93"/>
  <c r="EP59" i="93"/>
  <c r="DZ59" i="93"/>
  <c r="DJ59" i="93"/>
  <c r="GJ58" i="93"/>
  <c r="FT58" i="93"/>
  <c r="FD58" i="93"/>
  <c r="EN58" i="93"/>
  <c r="DX58" i="93"/>
  <c r="DH58" i="93"/>
  <c r="HS57" i="93"/>
  <c r="GR59" i="93"/>
  <c r="GB59" i="93"/>
  <c r="FL59" i="93"/>
  <c r="EV59" i="93"/>
  <c r="EF59" i="93"/>
  <c r="DP59" i="93"/>
  <c r="GP57" i="93"/>
  <c r="FJ57" i="93"/>
  <c r="FZ57" i="93"/>
  <c r="ET57" i="93"/>
  <c r="ED57" i="93"/>
  <c r="DN57" i="93"/>
  <c r="ER46" i="93"/>
  <c r="HM46" i="93" s="1"/>
  <c r="GY46" i="93" s="1"/>
  <c r="EO45" i="93"/>
  <c r="EA46" i="93"/>
  <c r="GM46" i="93"/>
  <c r="HP46" i="93" s="1"/>
  <c r="HQ43" i="93"/>
  <c r="HY43" i="93" s="1"/>
  <c r="FJ45" i="93"/>
  <c r="FX40" i="93"/>
  <c r="HO40" i="93" s="1"/>
  <c r="EO39" i="93"/>
  <c r="DL40" i="93"/>
  <c r="EK37" i="93"/>
  <c r="FH38" i="93"/>
  <c r="EB40" i="93"/>
  <c r="HL40" i="93" s="1"/>
  <c r="GN40" i="93"/>
  <c r="HP40" i="93" s="1"/>
  <c r="FA37" i="93"/>
  <c r="DK40" i="93"/>
  <c r="FG40" i="93"/>
  <c r="HN40" i="93" s="1"/>
  <c r="DL38" i="93"/>
  <c r="FX38" i="93"/>
  <c r="FE39" i="93"/>
  <c r="DE37" i="93"/>
  <c r="EQ40" i="93"/>
  <c r="HM40" i="93" s="1"/>
  <c r="GY40" i="93" s="1"/>
  <c r="EB38" i="93"/>
  <c r="DI39" i="93"/>
  <c r="GL36" i="93"/>
  <c r="FV36" i="93"/>
  <c r="EP36" i="93"/>
  <c r="FV35" i="93"/>
  <c r="DJ36" i="93"/>
  <c r="DZ36" i="93"/>
  <c r="DZ35" i="93"/>
  <c r="GL35" i="93"/>
  <c r="EM36" i="93"/>
  <c r="HR44" i="93"/>
  <c r="FH46" i="93"/>
  <c r="HN46" i="93" s="1"/>
  <c r="DN45" i="93"/>
  <c r="FZ45" i="93"/>
  <c r="FF45" i="93"/>
  <c r="FV45" i="93"/>
  <c r="DJ45" i="93"/>
  <c r="EP45" i="93"/>
  <c r="GL45" i="93"/>
  <c r="DZ45" i="93"/>
  <c r="HS44" i="93"/>
  <c r="DL46" i="93"/>
  <c r="HK46" i="93" s="1"/>
  <c r="FX46" i="93"/>
  <c r="HO46" i="93" s="1"/>
  <c r="ED45" i="93"/>
  <c r="GP45" i="93"/>
  <c r="EB46" i="93"/>
  <c r="HR39" i="93"/>
  <c r="HZ39" i="93" s="1"/>
  <c r="EQ36" i="93"/>
  <c r="DG36" i="93"/>
  <c r="FS36" i="93"/>
  <c r="FU37" i="93"/>
  <c r="FE37" i="93"/>
  <c r="EC37" i="93"/>
  <c r="DM37" i="93"/>
  <c r="FI37" i="93"/>
  <c r="ES37" i="93"/>
  <c r="FY37" i="93"/>
  <c r="GO37" i="93"/>
  <c r="HQ33" i="93"/>
  <c r="HY33" i="93" s="1"/>
  <c r="ID33" i="93" s="1"/>
  <c r="HR36" i="93"/>
  <c r="HZ36" i="93" s="1"/>
  <c r="FG36" i="93"/>
  <c r="FB38" i="93"/>
  <c r="HR37" i="93"/>
  <c r="HZ37" i="93" s="1"/>
  <c r="HQ37" i="93"/>
  <c r="HY37" i="93" s="1"/>
  <c r="DF38" i="93"/>
  <c r="EA36" i="93"/>
  <c r="DV38" i="93"/>
  <c r="DK36" i="93"/>
  <c r="GH38" i="93"/>
  <c r="DW36" i="93"/>
  <c r="HZ44" i="93"/>
  <c r="GI44" i="93"/>
  <c r="FS44" i="93"/>
  <c r="FC44" i="93"/>
  <c r="EM44" i="93"/>
  <c r="DW44" i="93"/>
  <c r="DG44" i="93"/>
  <c r="FK43" i="93"/>
  <c r="EU43" i="93"/>
  <c r="GQ43" i="93"/>
  <c r="GA43" i="93"/>
  <c r="EE43" i="93"/>
  <c r="DO43" i="93"/>
  <c r="GM45" i="93"/>
  <c r="FW45" i="93"/>
  <c r="FG45" i="93"/>
  <c r="EQ45" i="93"/>
  <c r="EA45" i="93"/>
  <c r="DK45" i="93"/>
  <c r="GH43" i="93"/>
  <c r="FR43" i="93"/>
  <c r="FB43" i="93"/>
  <c r="EL43" i="93"/>
  <c r="DV43" i="93"/>
  <c r="DF43" i="93"/>
  <c r="HQ46" i="93"/>
  <c r="HY46" i="93" s="1"/>
  <c r="HR43" i="93"/>
  <c r="GQ45" i="93"/>
  <c r="GA45" i="93"/>
  <c r="FK45" i="93"/>
  <c r="EU45" i="93"/>
  <c r="EE45" i="93"/>
  <c r="DO45" i="93"/>
  <c r="HR46" i="93"/>
  <c r="HQ44" i="93"/>
  <c r="HY44" i="93" s="1"/>
  <c r="HS43" i="93"/>
  <c r="GM44" i="93"/>
  <c r="FW44" i="93"/>
  <c r="FG44" i="93"/>
  <c r="EQ44" i="93"/>
  <c r="EA44" i="93"/>
  <c r="DK44" i="93"/>
  <c r="GH44" i="93"/>
  <c r="FR44" i="93"/>
  <c r="FB44" i="93"/>
  <c r="EL44" i="93"/>
  <c r="DV44" i="93"/>
  <c r="DF44" i="93"/>
  <c r="GJ45" i="93"/>
  <c r="FT45" i="93"/>
  <c r="FD45" i="93"/>
  <c r="EN45" i="93"/>
  <c r="DX45" i="93"/>
  <c r="DH45" i="93"/>
  <c r="GQ44" i="93"/>
  <c r="GA44" i="93"/>
  <c r="FK44" i="93"/>
  <c r="EU44" i="93"/>
  <c r="EE44" i="93"/>
  <c r="DO44" i="93"/>
  <c r="GP43" i="93"/>
  <c r="ED43" i="93"/>
  <c r="FZ43" i="93"/>
  <c r="FJ43" i="93"/>
  <c r="ET43" i="93"/>
  <c r="DN43" i="93"/>
  <c r="FS43" i="93"/>
  <c r="FC43" i="93"/>
  <c r="EM43" i="93"/>
  <c r="GI43" i="93"/>
  <c r="DW43" i="93"/>
  <c r="DG43" i="93"/>
  <c r="HS46" i="93"/>
  <c r="HS45" i="93"/>
  <c r="HQ45" i="93"/>
  <c r="HY45" i="93" s="1"/>
  <c r="GN45" i="93"/>
  <c r="FX45" i="93"/>
  <c r="FH45" i="93"/>
  <c r="ER45" i="93"/>
  <c r="EB45" i="93"/>
  <c r="DL45" i="93"/>
  <c r="GR45" i="93"/>
  <c r="GB45" i="93"/>
  <c r="FL45" i="93"/>
  <c r="EV45" i="93"/>
  <c r="EF45" i="93"/>
  <c r="DP45" i="93"/>
  <c r="GL44" i="93"/>
  <c r="FV44" i="93"/>
  <c r="FF44" i="93"/>
  <c r="EP44" i="93"/>
  <c r="DZ44" i="93"/>
  <c r="DJ44" i="93"/>
  <c r="GL43" i="93"/>
  <c r="FV43" i="93"/>
  <c r="FF43" i="93"/>
  <c r="EP43" i="93"/>
  <c r="DJ43" i="93"/>
  <c r="DZ43" i="93"/>
  <c r="HS40" i="93"/>
  <c r="HS34" i="93"/>
  <c r="GR35" i="93"/>
  <c r="DP35" i="93"/>
  <c r="GB35" i="93"/>
  <c r="FL35" i="93"/>
  <c r="EV35" i="93"/>
  <c r="EF35" i="93"/>
  <c r="GP33" i="93"/>
  <c r="FZ33" i="93"/>
  <c r="FJ33" i="93"/>
  <c r="ET33" i="93"/>
  <c r="ED33" i="93"/>
  <c r="DN33" i="93"/>
  <c r="GG33" i="93"/>
  <c r="FQ33" i="93"/>
  <c r="DU33" i="93"/>
  <c r="DE33" i="93"/>
  <c r="FA33" i="93"/>
  <c r="EK33" i="93"/>
  <c r="GM39" i="93"/>
  <c r="FW39" i="93"/>
  <c r="FG39" i="93"/>
  <c r="EQ39" i="93"/>
  <c r="EA39" i="93"/>
  <c r="DK39" i="93"/>
  <c r="HQ38" i="93"/>
  <c r="HY38" i="93" s="1"/>
  <c r="GK38" i="93"/>
  <c r="FU38" i="93"/>
  <c r="FE38" i="93"/>
  <c r="EO38" i="93"/>
  <c r="DY38" i="93"/>
  <c r="DI38" i="93"/>
  <c r="HS36" i="93"/>
  <c r="GL39" i="93"/>
  <c r="FF39" i="93"/>
  <c r="DZ39" i="93"/>
  <c r="FV39" i="93"/>
  <c r="EP39" i="93"/>
  <c r="DJ39" i="93"/>
  <c r="HQ35" i="93"/>
  <c r="HY35" i="93" s="1"/>
  <c r="GI35" i="93"/>
  <c r="FS35" i="93"/>
  <c r="FC35" i="93"/>
  <c r="EM35" i="93"/>
  <c r="DW35" i="93"/>
  <c r="DG35" i="93"/>
  <c r="GH33" i="93"/>
  <c r="FR33" i="93"/>
  <c r="FB33" i="93"/>
  <c r="EL33" i="93"/>
  <c r="DV33" i="93"/>
  <c r="DF33" i="93"/>
  <c r="GQ34" i="93"/>
  <c r="GA34" i="93"/>
  <c r="FK34" i="93"/>
  <c r="EU34" i="93"/>
  <c r="EE34" i="93"/>
  <c r="DO34" i="93"/>
  <c r="GQ39" i="93"/>
  <c r="GA39" i="93"/>
  <c r="FK39" i="93"/>
  <c r="EU39" i="93"/>
  <c r="EE39" i="93"/>
  <c r="DO39" i="93"/>
  <c r="HR38" i="93"/>
  <c r="EU38" i="93"/>
  <c r="GQ38" i="93"/>
  <c r="EE38" i="93"/>
  <c r="FK38" i="93"/>
  <c r="DO38" i="93"/>
  <c r="GA38" i="93"/>
  <c r="GH37" i="93"/>
  <c r="FR37" i="93"/>
  <c r="FB37" i="93"/>
  <c r="EL37" i="93"/>
  <c r="DV37" i="93"/>
  <c r="DF37" i="93"/>
  <c r="HR35" i="93"/>
  <c r="GN39" i="93"/>
  <c r="FX39" i="93"/>
  <c r="FH39" i="93"/>
  <c r="ER39" i="93"/>
  <c r="EB39" i="93"/>
  <c r="DL39" i="93"/>
  <c r="GJ39" i="93"/>
  <c r="FT39" i="93"/>
  <c r="FD39" i="93"/>
  <c r="EN39" i="93"/>
  <c r="DX39" i="93"/>
  <c r="DH39" i="93"/>
  <c r="FD37" i="93"/>
  <c r="DX37" i="93"/>
  <c r="EN37" i="93"/>
  <c r="FT37" i="93"/>
  <c r="DH37" i="93"/>
  <c r="GJ37" i="93"/>
  <c r="HQ34" i="93"/>
  <c r="HY34" i="93" s="1"/>
  <c r="GN34" i="93"/>
  <c r="FH34" i="93"/>
  <c r="ER34" i="93"/>
  <c r="DL34" i="93"/>
  <c r="FX34" i="93"/>
  <c r="EB34" i="93"/>
  <c r="GM34" i="93"/>
  <c r="FW34" i="93"/>
  <c r="FG34" i="93"/>
  <c r="EQ34" i="93"/>
  <c r="EA34" i="93"/>
  <c r="DK34" i="93"/>
  <c r="HR33" i="93"/>
  <c r="GQ35" i="93"/>
  <c r="GA35" i="93"/>
  <c r="FK35" i="93"/>
  <c r="EU35" i="93"/>
  <c r="EE35" i="93"/>
  <c r="DO35" i="93"/>
  <c r="DL35" i="93"/>
  <c r="GN35" i="93"/>
  <c r="FX35" i="93"/>
  <c r="FH35" i="93"/>
  <c r="ER35" i="93"/>
  <c r="EB35" i="93"/>
  <c r="GJ36" i="93"/>
  <c r="FT36" i="93"/>
  <c r="FD36" i="93"/>
  <c r="EN36" i="93"/>
  <c r="DX36" i="93"/>
  <c r="DH36" i="93"/>
  <c r="GN37" i="93"/>
  <c r="FX37" i="93"/>
  <c r="FH37" i="93"/>
  <c r="ER37" i="93"/>
  <c r="EB37" i="93"/>
  <c r="DL37" i="93"/>
  <c r="FI39" i="93"/>
  <c r="ES39" i="93"/>
  <c r="EC39" i="93"/>
  <c r="DM39" i="93"/>
  <c r="GO39" i="93"/>
  <c r="FY39" i="93"/>
  <c r="GL38" i="93"/>
  <c r="DZ38" i="93"/>
  <c r="FV38" i="93"/>
  <c r="DJ38" i="93"/>
  <c r="FF38" i="93"/>
  <c r="EP38" i="93"/>
  <c r="GR37" i="93"/>
  <c r="GB37" i="93"/>
  <c r="FL37" i="93"/>
  <c r="EV37" i="93"/>
  <c r="EF37" i="93"/>
  <c r="DP37" i="93"/>
  <c r="GM35" i="93"/>
  <c r="EQ35" i="93"/>
  <c r="EA35" i="93"/>
  <c r="DK35" i="93"/>
  <c r="FW35" i="93"/>
  <c r="FG35" i="93"/>
  <c r="EF34" i="93"/>
  <c r="GR34" i="93"/>
  <c r="FL34" i="93"/>
  <c r="EV34" i="93"/>
  <c r="DP34" i="93"/>
  <c r="GB34" i="93"/>
  <c r="HQ40" i="93"/>
  <c r="HY40" i="93" s="1"/>
  <c r="HR40" i="93"/>
  <c r="GI39" i="93"/>
  <c r="FS39" i="93"/>
  <c r="FC39" i="93"/>
  <c r="EM39" i="93"/>
  <c r="DW39" i="93"/>
  <c r="DG39" i="93"/>
  <c r="HQ39" i="93"/>
  <c r="HY39" i="93" s="1"/>
  <c r="HS38" i="93"/>
  <c r="GO38" i="93"/>
  <c r="FY38" i="93"/>
  <c r="FI38" i="93"/>
  <c r="ES38" i="93"/>
  <c r="EC38" i="93"/>
  <c r="DM38" i="93"/>
  <c r="HS37" i="93"/>
  <c r="HQ36" i="93"/>
  <c r="HY36" i="93" s="1"/>
  <c r="GH39" i="93"/>
  <c r="FR39" i="93"/>
  <c r="FB39" i="93"/>
  <c r="EL39" i="93"/>
  <c r="DF39" i="93"/>
  <c r="DV39" i="93"/>
  <c r="HS35" i="93"/>
  <c r="GR39" i="93"/>
  <c r="GB39" i="93"/>
  <c r="FL39" i="93"/>
  <c r="EV39" i="93"/>
  <c r="EF39" i="93"/>
  <c r="DP39" i="93"/>
  <c r="GN36" i="93"/>
  <c r="FX36" i="93"/>
  <c r="FH36" i="93"/>
  <c r="ER36" i="93"/>
  <c r="EB36" i="93"/>
  <c r="DL36" i="93"/>
  <c r="FJ38" i="93"/>
  <c r="ET38" i="93"/>
  <c r="ED38" i="93"/>
  <c r="DN38" i="93"/>
  <c r="FZ38" i="93"/>
  <c r="GP38" i="93"/>
  <c r="HR34" i="93"/>
  <c r="HS33" i="93"/>
  <c r="GZ28" i="93"/>
  <c r="IE28" i="93"/>
  <c r="IE29" i="93"/>
  <c r="HJ29" i="93"/>
  <c r="IF29" i="93"/>
  <c r="HS27" i="93"/>
  <c r="GM27" i="93"/>
  <c r="EA27" i="93"/>
  <c r="FW27" i="93"/>
  <c r="FG27" i="93"/>
  <c r="EQ27" i="93"/>
  <c r="DK27" i="93"/>
  <c r="HQ27" i="93"/>
  <c r="HY27" i="93" s="1"/>
  <c r="HR27" i="93"/>
  <c r="GJ27" i="93"/>
  <c r="DH27" i="93"/>
  <c r="FT27" i="93"/>
  <c r="FD27" i="93"/>
  <c r="EN27" i="93"/>
  <c r="DX27" i="93"/>
  <c r="GA27" i="93"/>
  <c r="FK27" i="93"/>
  <c r="EU27" i="93"/>
  <c r="DO27" i="93"/>
  <c r="GQ27" i="93"/>
  <c r="EE27" i="93"/>
  <c r="HL246" i="93" l="1"/>
  <c r="HP285" i="93"/>
  <c r="HN285" i="93"/>
  <c r="HM286" i="93"/>
  <c r="GY286" i="93" s="1"/>
  <c r="HP58" i="93"/>
  <c r="HK270" i="93"/>
  <c r="HO270" i="93"/>
  <c r="HL414" i="93"/>
  <c r="HM461" i="93"/>
  <c r="GY461" i="93" s="1"/>
  <c r="HM465" i="93"/>
  <c r="GY465" i="93" s="1"/>
  <c r="HL210" i="93"/>
  <c r="HM224" i="93"/>
  <c r="GY224" i="93" s="1"/>
  <c r="HP261" i="93"/>
  <c r="HP270" i="93"/>
  <c r="HP469" i="93"/>
  <c r="HO464" i="93"/>
  <c r="HJ30" i="93"/>
  <c r="HD30" i="93" s="1"/>
  <c r="HL178" i="93"/>
  <c r="HP178" i="93"/>
  <c r="HK269" i="93"/>
  <c r="HM270" i="93"/>
  <c r="GY270" i="93" s="1"/>
  <c r="HH364" i="93"/>
  <c r="HK367" i="93"/>
  <c r="HO367" i="93"/>
  <c r="HO414" i="93"/>
  <c r="HH463" i="93"/>
  <c r="HO461" i="93"/>
  <c r="HM306" i="93"/>
  <c r="GY306" i="93" s="1"/>
  <c r="HO453" i="93"/>
  <c r="HM269" i="93"/>
  <c r="GY269" i="93" s="1"/>
  <c r="HL450" i="93"/>
  <c r="HN461" i="93"/>
  <c r="HO247" i="93"/>
  <c r="HO74" i="93"/>
  <c r="HO58" i="93"/>
  <c r="HP128" i="93"/>
  <c r="HP163" i="93"/>
  <c r="HK178" i="93"/>
  <c r="HL330" i="93"/>
  <c r="HP330" i="93"/>
  <c r="HL334" i="93"/>
  <c r="HP334" i="93"/>
  <c r="HM341" i="93"/>
  <c r="GY341" i="93" s="1"/>
  <c r="HM370" i="93"/>
  <c r="GY370" i="93" s="1"/>
  <c r="HK366" i="93"/>
  <c r="HO366" i="93"/>
  <c r="HO364" i="93"/>
  <c r="HO417" i="93"/>
  <c r="HM464" i="93"/>
  <c r="GY464" i="93" s="1"/>
  <c r="HK461" i="93"/>
  <c r="HL270" i="93"/>
  <c r="HL299" i="93"/>
  <c r="HL405" i="93"/>
  <c r="HL415" i="93"/>
  <c r="HN415" i="93"/>
  <c r="HP417" i="93"/>
  <c r="HL442" i="93"/>
  <c r="HL27" i="93"/>
  <c r="HP60" i="93"/>
  <c r="HM65" i="93"/>
  <c r="GY65" i="93" s="1"/>
  <c r="HL74" i="93"/>
  <c r="HK85" i="93"/>
  <c r="HM81" i="93"/>
  <c r="GY81" i="93" s="1"/>
  <c r="HP118" i="93"/>
  <c r="HN138" i="93"/>
  <c r="HN227" i="93"/>
  <c r="HM246" i="93"/>
  <c r="GY246" i="93" s="1"/>
  <c r="HK247" i="93"/>
  <c r="HM248" i="93"/>
  <c r="GY248" i="93" s="1"/>
  <c r="HL271" i="93"/>
  <c r="HL285" i="93"/>
  <c r="HL316" i="93"/>
  <c r="HO331" i="93"/>
  <c r="HM332" i="93"/>
  <c r="GY332" i="93" s="1"/>
  <c r="HM310" i="93"/>
  <c r="GY310" i="93" s="1"/>
  <c r="HM330" i="93"/>
  <c r="GY330" i="93" s="1"/>
  <c r="HM337" i="93"/>
  <c r="GY337" i="93" s="1"/>
  <c r="HN332" i="93"/>
  <c r="HK330" i="93"/>
  <c r="HO330" i="93"/>
  <c r="HM334" i="93"/>
  <c r="GY334" i="93" s="1"/>
  <c r="HK347" i="93"/>
  <c r="HM340" i="93"/>
  <c r="GY340" i="93" s="1"/>
  <c r="HM417" i="93"/>
  <c r="GY417" i="93" s="1"/>
  <c r="HK199" i="93"/>
  <c r="HN310" i="93"/>
  <c r="HL310" i="93"/>
  <c r="HP316" i="93"/>
  <c r="HP366" i="93"/>
  <c r="HL398" i="93"/>
  <c r="HP405" i="93"/>
  <c r="HO415" i="93"/>
  <c r="HM60" i="93"/>
  <c r="GY60" i="93" s="1"/>
  <c r="HN65" i="93"/>
  <c r="HL75" i="93"/>
  <c r="HP75" i="93"/>
  <c r="HL191" i="93"/>
  <c r="HP191" i="93"/>
  <c r="HO198" i="93"/>
  <c r="HK211" i="93"/>
  <c r="HO211" i="93"/>
  <c r="HO227" i="93"/>
  <c r="HO246" i="93"/>
  <c r="HO306" i="93"/>
  <c r="HN366" i="93"/>
  <c r="HP398" i="93"/>
  <c r="HL424" i="93"/>
  <c r="HH117" i="93"/>
  <c r="GZ117" i="93" s="1"/>
  <c r="HO119" i="93"/>
  <c r="HP198" i="93"/>
  <c r="HL199" i="93"/>
  <c r="HM227" i="93"/>
  <c r="GY227" i="93" s="1"/>
  <c r="HH227" i="93" s="1"/>
  <c r="GZ227" i="93" s="1"/>
  <c r="HP227" i="93"/>
  <c r="HK235" i="93"/>
  <c r="HO235" i="93"/>
  <c r="HO248" i="93"/>
  <c r="HO286" i="93"/>
  <c r="HP313" i="93"/>
  <c r="HL366" i="93"/>
  <c r="HO398" i="93"/>
  <c r="HO405" i="93"/>
  <c r="HK424" i="93"/>
  <c r="HK27" i="93"/>
  <c r="HL221" i="93"/>
  <c r="HN337" i="93"/>
  <c r="HH332" i="93"/>
  <c r="HL381" i="93"/>
  <c r="HK415" i="93"/>
  <c r="HL417" i="93"/>
  <c r="HO136" i="93"/>
  <c r="HM469" i="93"/>
  <c r="GY469" i="93" s="1"/>
  <c r="HN81" i="93"/>
  <c r="HH81" i="93" s="1"/>
  <c r="GZ81" i="93" s="1"/>
  <c r="HN272" i="93"/>
  <c r="HN347" i="93"/>
  <c r="HN343" i="93"/>
  <c r="HP343" i="93"/>
  <c r="HK355" i="93"/>
  <c r="HP364" i="93"/>
  <c r="HP370" i="93"/>
  <c r="HK364" i="93"/>
  <c r="HO424" i="93"/>
  <c r="HL453" i="93"/>
  <c r="HP453" i="93"/>
  <c r="HO285" i="93"/>
  <c r="HM414" i="93"/>
  <c r="GY414" i="93" s="1"/>
  <c r="HL128" i="93"/>
  <c r="HP199" i="93"/>
  <c r="HK221" i="93"/>
  <c r="HO36" i="93"/>
  <c r="HN35" i="93"/>
  <c r="HM58" i="93"/>
  <c r="GY58" i="93" s="1"/>
  <c r="HO57" i="93"/>
  <c r="HL83" i="93"/>
  <c r="HP126" i="93"/>
  <c r="HH158" i="93"/>
  <c r="GZ158" i="93" s="1"/>
  <c r="HO178" i="93"/>
  <c r="HL193" i="93"/>
  <c r="HP193" i="93"/>
  <c r="HP192" i="93"/>
  <c r="HM211" i="93"/>
  <c r="GY211" i="93" s="1"/>
  <c r="HL214" i="93"/>
  <c r="HN221" i="93"/>
  <c r="HO241" i="93"/>
  <c r="HL286" i="93"/>
  <c r="HP299" i="93"/>
  <c r="HN340" i="93"/>
  <c r="HL340" i="93"/>
  <c r="HP340" i="93"/>
  <c r="HL370" i="93"/>
  <c r="HP381" i="93"/>
  <c r="HK383" i="93"/>
  <c r="HO383" i="93"/>
  <c r="HN441" i="93"/>
  <c r="HM453" i="93"/>
  <c r="GY453" i="93" s="1"/>
  <c r="HK469" i="93"/>
  <c r="HN136" i="93"/>
  <c r="HO75" i="93"/>
  <c r="HL95" i="93"/>
  <c r="HL224" i="93"/>
  <c r="HK40" i="93"/>
  <c r="HL57" i="93"/>
  <c r="HN58" i="93"/>
  <c r="HN72" i="93"/>
  <c r="HN74" i="93"/>
  <c r="HP77" i="93"/>
  <c r="HL126" i="93"/>
  <c r="HH148" i="93"/>
  <c r="GZ148" i="93" s="1"/>
  <c r="HO149" i="93"/>
  <c r="HN198" i="93"/>
  <c r="HO199" i="93"/>
  <c r="HN211" i="93"/>
  <c r="HM212" i="93"/>
  <c r="GY212" i="93" s="1"/>
  <c r="HP224" i="93"/>
  <c r="HL235" i="93"/>
  <c r="HP235" i="93"/>
  <c r="HH234" i="93"/>
  <c r="GZ234" i="93" s="1"/>
  <c r="HK245" i="93"/>
  <c r="HO245" i="93"/>
  <c r="HN251" i="93"/>
  <c r="HN269" i="93"/>
  <c r="HP284" i="93"/>
  <c r="HO284" i="93"/>
  <c r="HM289" i="93"/>
  <c r="GY289" i="93" s="1"/>
  <c r="HH307" i="93"/>
  <c r="GZ307" i="93" s="1"/>
  <c r="HO313" i="93"/>
  <c r="HP310" i="93"/>
  <c r="HO323" i="93"/>
  <c r="HM316" i="93"/>
  <c r="GY316" i="93" s="1"/>
  <c r="HL359" i="93"/>
  <c r="HL367" i="93"/>
  <c r="HO379" i="93"/>
  <c r="HH382" i="93"/>
  <c r="GZ382" i="93" s="1"/>
  <c r="HM424" i="93"/>
  <c r="GY424" i="93" s="1"/>
  <c r="HK450" i="93"/>
  <c r="HP27" i="93"/>
  <c r="HO65" i="93"/>
  <c r="HM73" i="93"/>
  <c r="GY73" i="93" s="1"/>
  <c r="HO73" i="93"/>
  <c r="HO85" i="93"/>
  <c r="HN191" i="93"/>
  <c r="HN75" i="93"/>
  <c r="HM27" i="93"/>
  <c r="GY27" i="93" s="1"/>
  <c r="HK71" i="93"/>
  <c r="HM85" i="93"/>
  <c r="GY85" i="93" s="1"/>
  <c r="HM127" i="93"/>
  <c r="GY127" i="93" s="1"/>
  <c r="HP57" i="93"/>
  <c r="HM71" i="93"/>
  <c r="GY71" i="93" s="1"/>
  <c r="HL85" i="93"/>
  <c r="HP85" i="93"/>
  <c r="HM150" i="93"/>
  <c r="GY150" i="93" s="1"/>
  <c r="HL211" i="93"/>
  <c r="HP211" i="93"/>
  <c r="HO221" i="93"/>
  <c r="HL241" i="93"/>
  <c r="HL245" i="93"/>
  <c r="HP245" i="93"/>
  <c r="HN71" i="93"/>
  <c r="HO27" i="93"/>
  <c r="HN34" i="93"/>
  <c r="HM72" i="93"/>
  <c r="GY72" i="93" s="1"/>
  <c r="HH72" i="93" s="1"/>
  <c r="GZ72" i="93" s="1"/>
  <c r="HK77" i="93"/>
  <c r="HM77" i="93"/>
  <c r="GY77" i="93" s="1"/>
  <c r="HM75" i="93"/>
  <c r="GY75" i="93" s="1"/>
  <c r="HO81" i="93"/>
  <c r="HO95" i="93"/>
  <c r="HP138" i="93"/>
  <c r="HL163" i="93"/>
  <c r="HL162" i="93"/>
  <c r="HN192" i="93"/>
  <c r="HO237" i="93"/>
  <c r="HN128" i="93"/>
  <c r="HO128" i="93"/>
  <c r="HM138" i="93"/>
  <c r="GY138" i="93" s="1"/>
  <c r="HH138" i="93" s="1"/>
  <c r="GZ138" i="93" s="1"/>
  <c r="HH135" i="93"/>
  <c r="HM136" i="93"/>
  <c r="GY136" i="93" s="1"/>
  <c r="HM163" i="93"/>
  <c r="GY163" i="93" s="1"/>
  <c r="HK191" i="93"/>
  <c r="HO192" i="93"/>
  <c r="HN212" i="93"/>
  <c r="HP214" i="93"/>
  <c r="HP221" i="93"/>
  <c r="HM237" i="93"/>
  <c r="GY237" i="93" s="1"/>
  <c r="HM245" i="93"/>
  <c r="GY245" i="93" s="1"/>
  <c r="HN261" i="93"/>
  <c r="HK265" i="93"/>
  <c r="HO265" i="93"/>
  <c r="HK288" i="93"/>
  <c r="HO299" i="93"/>
  <c r="HK308" i="93"/>
  <c r="HZ428" i="93"/>
  <c r="ID367" i="93"/>
  <c r="HN246" i="93"/>
  <c r="HH246" i="93" s="1"/>
  <c r="GZ246" i="93" s="1"/>
  <c r="HL265" i="93"/>
  <c r="HP265" i="93"/>
  <c r="HL284" i="93"/>
  <c r="HN289" i="93"/>
  <c r="HH289" i="93" s="1"/>
  <c r="GZ289" i="93" s="1"/>
  <c r="HN286" i="93"/>
  <c r="HL298" i="93"/>
  <c r="HM313" i="93"/>
  <c r="GY313" i="93" s="1"/>
  <c r="HN309" i="93"/>
  <c r="HL308" i="93"/>
  <c r="HO308" i="93"/>
  <c r="HK310" i="93"/>
  <c r="HO357" i="93"/>
  <c r="HM95" i="93"/>
  <c r="GY95" i="93" s="1"/>
  <c r="HK118" i="93"/>
  <c r="HL118" i="93"/>
  <c r="HM121" i="93"/>
  <c r="GY121" i="93" s="1"/>
  <c r="HL119" i="93"/>
  <c r="HN126" i="93"/>
  <c r="HO138" i="93"/>
  <c r="HL149" i="93"/>
  <c r="HK163" i="93"/>
  <c r="HO163" i="93"/>
  <c r="HK162" i="93"/>
  <c r="HO162" i="93"/>
  <c r="HN178" i="93"/>
  <c r="HO201" i="93"/>
  <c r="HM210" i="93"/>
  <c r="GY210" i="93" s="1"/>
  <c r="HN214" i="93"/>
  <c r="HN235" i="93"/>
  <c r="HK241" i="93"/>
  <c r="HK298" i="93"/>
  <c r="HO298" i="93"/>
  <c r="HK299" i="93"/>
  <c r="HN299" i="93"/>
  <c r="HN450" i="93"/>
  <c r="HZ341" i="93"/>
  <c r="IE341" i="93" s="1"/>
  <c r="HZ440" i="93"/>
  <c r="IE440" i="93" s="1"/>
  <c r="HZ333" i="93"/>
  <c r="HL341" i="93"/>
  <c r="HM347" i="93"/>
  <c r="GY347" i="93" s="1"/>
  <c r="HH347" i="93" s="1"/>
  <c r="GZ347" i="93" s="1"/>
  <c r="HO355" i="93"/>
  <c r="HN356" i="93"/>
  <c r="HL364" i="93"/>
  <c r="HN367" i="93"/>
  <c r="HP379" i="93"/>
  <c r="HN414" i="93"/>
  <c r="HP415" i="93"/>
  <c r="HM442" i="93"/>
  <c r="GY442" i="93" s="1"/>
  <c r="HM308" i="93"/>
  <c r="GY308" i="93" s="1"/>
  <c r="HK331" i="93"/>
  <c r="HO341" i="93"/>
  <c r="HN344" i="93"/>
  <c r="HK340" i="93"/>
  <c r="HO340" i="93"/>
  <c r="HK343" i="93"/>
  <c r="HK341" i="93"/>
  <c r="HO347" i="93"/>
  <c r="HM359" i="93"/>
  <c r="GY359" i="93" s="1"/>
  <c r="HN355" i="93"/>
  <c r="HN370" i="93"/>
  <c r="HH370" i="93" s="1"/>
  <c r="GZ370" i="93" s="1"/>
  <c r="HO370" i="93"/>
  <c r="HM366" i="93"/>
  <c r="GY366" i="93" s="1"/>
  <c r="HP367" i="93"/>
  <c r="HM381" i="93"/>
  <c r="GY381" i="93" s="1"/>
  <c r="HL384" i="93"/>
  <c r="HM415" i="93"/>
  <c r="GY415" i="93" s="1"/>
  <c r="HN424" i="93"/>
  <c r="HL443" i="93"/>
  <c r="HN453" i="93"/>
  <c r="HH453" i="93" s="1"/>
  <c r="HP450" i="93"/>
  <c r="HO450" i="93"/>
  <c r="HL464" i="93"/>
  <c r="HP464" i="93"/>
  <c r="HL462" i="93"/>
  <c r="HL470" i="93"/>
  <c r="HL461" i="93"/>
  <c r="HL465" i="93"/>
  <c r="HP465" i="93"/>
  <c r="ID466" i="93"/>
  <c r="HO309" i="93"/>
  <c r="HK306" i="93"/>
  <c r="HN306" i="93"/>
  <c r="HM323" i="93"/>
  <c r="GY323" i="93" s="1"/>
  <c r="HP332" i="93"/>
  <c r="HK334" i="93"/>
  <c r="HO334" i="93"/>
  <c r="HM344" i="93"/>
  <c r="GY344" i="93" s="1"/>
  <c r="HL347" i="93"/>
  <c r="HP347" i="93"/>
  <c r="HL353" i="93"/>
  <c r="HP353" i="93"/>
  <c r="HL369" i="93"/>
  <c r="HM367" i="93"/>
  <c r="GY367" i="93" s="1"/>
  <c r="HH380" i="93"/>
  <c r="HM443" i="93"/>
  <c r="GY443" i="93" s="1"/>
  <c r="HK438" i="93"/>
  <c r="HO440" i="93"/>
  <c r="HO442" i="93"/>
  <c r="HK453" i="93"/>
  <c r="HN452" i="93"/>
  <c r="HL467" i="93"/>
  <c r="HM467" i="93"/>
  <c r="GY467" i="93" s="1"/>
  <c r="HP471" i="93"/>
  <c r="HP461" i="93"/>
  <c r="HH293" i="93"/>
  <c r="GZ293" i="93" s="1"/>
  <c r="HJ293" i="93" s="1"/>
  <c r="HE19" i="93"/>
  <c r="HB20" i="93"/>
  <c r="HC20" i="93" s="1"/>
  <c r="HE21" i="93"/>
  <c r="HC19" i="93"/>
  <c r="HD18" i="93"/>
  <c r="HG18" i="93"/>
  <c r="HC21" i="93"/>
  <c r="HD17" i="93"/>
  <c r="HG17" i="93"/>
  <c r="HN27" i="93"/>
  <c r="ID43" i="93"/>
  <c r="HK58" i="93"/>
  <c r="HN59" i="93"/>
  <c r="HK60" i="93"/>
  <c r="HK73" i="93"/>
  <c r="HP73" i="93"/>
  <c r="HO71" i="93"/>
  <c r="HM74" i="93"/>
  <c r="GY74" i="93" s="1"/>
  <c r="HL72" i="93"/>
  <c r="HP72" i="93"/>
  <c r="HN77" i="93"/>
  <c r="HK75" i="93"/>
  <c r="HK81" i="93"/>
  <c r="HM86" i="93"/>
  <c r="GY86" i="93" s="1"/>
  <c r="HP86" i="93"/>
  <c r="HH80" i="93"/>
  <c r="GZ80" i="93" s="1"/>
  <c r="HP95" i="93"/>
  <c r="HN118" i="93"/>
  <c r="HN121" i="93"/>
  <c r="HP121" i="93"/>
  <c r="HN120" i="93"/>
  <c r="HN119" i="93"/>
  <c r="HL127" i="93"/>
  <c r="HM128" i="93"/>
  <c r="GY128" i="93" s="1"/>
  <c r="HH128" i="93" s="1"/>
  <c r="HM126" i="93"/>
  <c r="GY126" i="93" s="1"/>
  <c r="HK126" i="93"/>
  <c r="HO126" i="93"/>
  <c r="HL138" i="93"/>
  <c r="HK136" i="93"/>
  <c r="HM162" i="93"/>
  <c r="GY162" i="93" s="1"/>
  <c r="HK165" i="93"/>
  <c r="HO165" i="93"/>
  <c r="HM191" i="93"/>
  <c r="GY191" i="93" s="1"/>
  <c r="HH191" i="93" s="1"/>
  <c r="GZ191" i="93" s="1"/>
  <c r="HN193" i="93"/>
  <c r="HM192" i="93"/>
  <c r="GY192" i="93" s="1"/>
  <c r="HL192" i="93"/>
  <c r="HP201" i="93"/>
  <c r="HL201" i="93"/>
  <c r="HL200" i="93"/>
  <c r="HP200" i="93"/>
  <c r="HL212" i="93"/>
  <c r="HO212" i="93"/>
  <c r="HN216" i="93"/>
  <c r="HL216" i="93"/>
  <c r="HP216" i="93"/>
  <c r="HH220" i="93"/>
  <c r="GZ220" i="93" s="1"/>
  <c r="HN224" i="93"/>
  <c r="HK227" i="93"/>
  <c r="HM236" i="93"/>
  <c r="GY236" i="93" s="1"/>
  <c r="HL237" i="93"/>
  <c r="HP237" i="93"/>
  <c r="HM272" i="93"/>
  <c r="GY272" i="93" s="1"/>
  <c r="HK313" i="93"/>
  <c r="HK57" i="93"/>
  <c r="HK36" i="93"/>
  <c r="HL46" i="93"/>
  <c r="HL58" i="93"/>
  <c r="HM57" i="93"/>
  <c r="GY57" i="93" s="1"/>
  <c r="HO60" i="93"/>
  <c r="HN60" i="93"/>
  <c r="HK65" i="93"/>
  <c r="HL73" i="93"/>
  <c r="HL71" i="93"/>
  <c r="HO77" i="93"/>
  <c r="HP74" i="93"/>
  <c r="HL81" i="93"/>
  <c r="HP81" i="93"/>
  <c r="HN86" i="93"/>
  <c r="HK84" i="93"/>
  <c r="HK82" i="93"/>
  <c r="HO83" i="93"/>
  <c r="HN95" i="93"/>
  <c r="HH98" i="93"/>
  <c r="GZ98" i="93" s="1"/>
  <c r="HM118" i="93"/>
  <c r="GY118" i="93" s="1"/>
  <c r="HL121" i="93"/>
  <c r="HK121" i="93"/>
  <c r="HO121" i="93"/>
  <c r="HK128" i="93"/>
  <c r="HP127" i="93"/>
  <c r="HO148" i="93"/>
  <c r="HP149" i="93"/>
  <c r="HK149" i="93"/>
  <c r="HN163" i="93"/>
  <c r="HN162" i="93"/>
  <c r="HO193" i="93"/>
  <c r="HM198" i="93"/>
  <c r="GY198" i="93" s="1"/>
  <c r="HM201" i="93"/>
  <c r="GY201" i="93" s="1"/>
  <c r="HN199" i="93"/>
  <c r="HH199" i="93" s="1"/>
  <c r="GZ199" i="93" s="1"/>
  <c r="HP210" i="93"/>
  <c r="HK210" i="93"/>
  <c r="HP212" i="93"/>
  <c r="HO216" i="93"/>
  <c r="HM221" i="93"/>
  <c r="GY221" i="93" s="1"/>
  <c r="HH221" i="93" s="1"/>
  <c r="HL227" i="93"/>
  <c r="HN237" i="93"/>
  <c r="HH237" i="93" s="1"/>
  <c r="GZ237" i="93" s="1"/>
  <c r="HL248" i="93"/>
  <c r="HM274" i="93"/>
  <c r="GY274" i="93" s="1"/>
  <c r="HP271" i="93"/>
  <c r="HN270" i="93"/>
  <c r="HP288" i="93"/>
  <c r="HL84" i="93"/>
  <c r="HN127" i="93"/>
  <c r="HM178" i="93"/>
  <c r="GY178" i="93" s="1"/>
  <c r="HN201" i="93"/>
  <c r="HM216" i="93"/>
  <c r="GY216" i="93" s="1"/>
  <c r="HO224" i="93"/>
  <c r="HM222" i="93"/>
  <c r="GY222" i="93" s="1"/>
  <c r="HK224" i="93"/>
  <c r="HO236" i="93"/>
  <c r="HN241" i="93"/>
  <c r="HK246" i="93"/>
  <c r="HL247" i="93"/>
  <c r="HP247" i="93"/>
  <c r="HL251" i="93"/>
  <c r="HM265" i="93"/>
  <c r="GY265" i="93" s="1"/>
  <c r="HO310" i="93"/>
  <c r="HN57" i="93"/>
  <c r="HL65" i="93"/>
  <c r="HP65" i="93"/>
  <c r="HM64" i="93"/>
  <c r="GY64" i="93" s="1"/>
  <c r="HN73" i="93"/>
  <c r="HK72" i="93"/>
  <c r="HO72" i="93"/>
  <c r="HL77" i="93"/>
  <c r="HK74" i="93"/>
  <c r="HN97" i="93"/>
  <c r="HK95" i="93"/>
  <c r="HO118" i="93"/>
  <c r="HL120" i="93"/>
  <c r="HK127" i="93"/>
  <c r="HO127" i="93"/>
  <c r="HK138" i="93"/>
  <c r="HM149" i="93"/>
  <c r="GY149" i="93" s="1"/>
  <c r="HN149" i="93"/>
  <c r="HP162" i="93"/>
  <c r="HN165" i="93"/>
  <c r="HM193" i="93"/>
  <c r="GY193" i="93" s="1"/>
  <c r="HK192" i="93"/>
  <c r="HK201" i="93"/>
  <c r="HN210" i="93"/>
  <c r="HO210" i="93"/>
  <c r="HK212" i="93"/>
  <c r="HM214" i="93"/>
  <c r="GY214" i="93" s="1"/>
  <c r="HK216" i="93"/>
  <c r="HO222" i="93"/>
  <c r="HN223" i="93"/>
  <c r="HK236" i="93"/>
  <c r="HM235" i="93"/>
  <c r="GY235" i="93" s="1"/>
  <c r="HN236" i="93"/>
  <c r="HL236" i="93"/>
  <c r="HP236" i="93"/>
  <c r="HK237" i="93"/>
  <c r="HM241" i="93"/>
  <c r="GY241" i="93" s="1"/>
  <c r="HP241" i="93"/>
  <c r="HP246" i="93"/>
  <c r="HK244" i="93"/>
  <c r="HP251" i="93"/>
  <c r="HL264" i="93"/>
  <c r="HK271" i="93"/>
  <c r="HO271" i="93"/>
  <c r="HK274" i="93"/>
  <c r="HO274" i="93"/>
  <c r="HN271" i="93"/>
  <c r="HP289" i="93"/>
  <c r="HK286" i="93"/>
  <c r="HM298" i="93"/>
  <c r="GY298" i="93" s="1"/>
  <c r="HP294" i="93"/>
  <c r="HK309" i="93"/>
  <c r="HN308" i="93"/>
  <c r="HH317" i="93"/>
  <c r="GZ317" i="93" s="1"/>
  <c r="HK323" i="93"/>
  <c r="HP331" i="93"/>
  <c r="HN330" i="93"/>
  <c r="HL337" i="93"/>
  <c r="HP337" i="93"/>
  <c r="HO332" i="93"/>
  <c r="HL344" i="93"/>
  <c r="HL346" i="93"/>
  <c r="HM343" i="93"/>
  <c r="GY343" i="93" s="1"/>
  <c r="HL357" i="93"/>
  <c r="HK359" i="93"/>
  <c r="HO359" i="93"/>
  <c r="HM353" i="93"/>
  <c r="GY353" i="93" s="1"/>
  <c r="HH353" i="93" s="1"/>
  <c r="GZ353" i="93" s="1"/>
  <c r="HK357" i="93"/>
  <c r="HK369" i="93"/>
  <c r="HP369" i="93"/>
  <c r="HN379" i="93"/>
  <c r="HP384" i="93"/>
  <c r="HM405" i="93"/>
  <c r="GY405" i="93" s="1"/>
  <c r="HP414" i="93"/>
  <c r="HN417" i="93"/>
  <c r="HN426" i="93"/>
  <c r="HK427" i="93"/>
  <c r="HO427" i="93"/>
  <c r="HN428" i="93"/>
  <c r="HP443" i="93"/>
  <c r="HK468" i="93"/>
  <c r="HK471" i="93"/>
  <c r="HM468" i="93"/>
  <c r="GY468" i="93" s="1"/>
  <c r="HM470" i="93"/>
  <c r="GY470" i="93" s="1"/>
  <c r="HM471" i="93"/>
  <c r="GY471" i="93" s="1"/>
  <c r="HN465" i="93"/>
  <c r="HH465" i="93" s="1"/>
  <c r="HM244" i="93"/>
  <c r="GY244" i="93" s="1"/>
  <c r="HK248" i="93"/>
  <c r="HM251" i="93"/>
  <c r="GY251" i="93" s="1"/>
  <c r="HH251" i="93" s="1"/>
  <c r="HN245" i="93"/>
  <c r="HM247" i="93"/>
  <c r="GY247" i="93" s="1"/>
  <c r="HN247" i="93"/>
  <c r="HM261" i="93"/>
  <c r="GY261" i="93" s="1"/>
  <c r="HN265" i="93"/>
  <c r="HK264" i="93"/>
  <c r="HO264" i="93"/>
  <c r="HO269" i="93"/>
  <c r="HL274" i="93"/>
  <c r="HP274" i="93"/>
  <c r="HN274" i="93"/>
  <c r="HL269" i="93"/>
  <c r="HP269" i="93"/>
  <c r="HL272" i="93"/>
  <c r="HN284" i="93"/>
  <c r="HH282" i="93"/>
  <c r="GZ282" i="93" s="1"/>
  <c r="HM285" i="93"/>
  <c r="GY285" i="93" s="1"/>
  <c r="HK289" i="93"/>
  <c r="HO289" i="93"/>
  <c r="HM299" i="93"/>
  <c r="GY299" i="93" s="1"/>
  <c r="HH299" i="93" s="1"/>
  <c r="GZ299" i="93" s="1"/>
  <c r="HN313" i="93"/>
  <c r="HM309" i="93"/>
  <c r="GY309" i="93" s="1"/>
  <c r="HP309" i="93"/>
  <c r="HL306" i="93"/>
  <c r="HP306" i="93"/>
  <c r="HO316" i="93"/>
  <c r="HL323" i="93"/>
  <c r="HL331" i="93"/>
  <c r="HL332" i="93"/>
  <c r="HL336" i="93"/>
  <c r="HK344" i="93"/>
  <c r="HM346" i="93"/>
  <c r="GY346" i="93" s="1"/>
  <c r="HM357" i="93"/>
  <c r="GY357" i="93" s="1"/>
  <c r="HK356" i="93"/>
  <c r="HO356" i="93"/>
  <c r="HP359" i="93"/>
  <c r="HO369" i="93"/>
  <c r="HM369" i="93"/>
  <c r="GY369" i="93" s="1"/>
  <c r="HK370" i="93"/>
  <c r="HM384" i="93"/>
  <c r="GY384" i="93" s="1"/>
  <c r="HN405" i="93"/>
  <c r="HK417" i="93"/>
  <c r="HP424" i="93"/>
  <c r="HN440" i="93"/>
  <c r="HO438" i="93"/>
  <c r="HK441" i="93"/>
  <c r="HO441" i="93"/>
  <c r="HP438" i="93"/>
  <c r="HL437" i="93"/>
  <c r="HP437" i="93"/>
  <c r="HM450" i="93"/>
  <c r="GY450" i="93" s="1"/>
  <c r="HH450" i="93" s="1"/>
  <c r="GZ450" i="93" s="1"/>
  <c r="HK467" i="93"/>
  <c r="HL468" i="93"/>
  <c r="HO471" i="93"/>
  <c r="HO462" i="93"/>
  <c r="HN462" i="93"/>
  <c r="HO468" i="93"/>
  <c r="HN470" i="93"/>
  <c r="HK465" i="93"/>
  <c r="HO465" i="93"/>
  <c r="HN469" i="93"/>
  <c r="HM336" i="93"/>
  <c r="GY336" i="93" s="1"/>
  <c r="HO343" i="93"/>
  <c r="HN357" i="93"/>
  <c r="HL356" i="93"/>
  <c r="HP356" i="93"/>
  <c r="HN384" i="93"/>
  <c r="HP396" i="93"/>
  <c r="HL428" i="93"/>
  <c r="HN443" i="93"/>
  <c r="HP441" i="93"/>
  <c r="HM438" i="93"/>
  <c r="GY438" i="93" s="1"/>
  <c r="HK442" i="93"/>
  <c r="HL452" i="93"/>
  <c r="HN468" i="93"/>
  <c r="HP462" i="93"/>
  <c r="HP468" i="93"/>
  <c r="HK470" i="93"/>
  <c r="HO470" i="93"/>
  <c r="HN464" i="93"/>
  <c r="HH472" i="93"/>
  <c r="GZ472" i="93" s="1"/>
  <c r="HK251" i="93"/>
  <c r="HO251" i="93"/>
  <c r="HN248" i="93"/>
  <c r="HK261" i="93"/>
  <c r="HO261" i="93"/>
  <c r="HM259" i="93"/>
  <c r="GY259" i="93" s="1"/>
  <c r="HK260" i="93"/>
  <c r="HL261" i="93"/>
  <c r="HM271" i="93"/>
  <c r="GY271" i="93" s="1"/>
  <c r="HK272" i="93"/>
  <c r="HO272" i="93"/>
  <c r="HK284" i="93"/>
  <c r="HK285" i="93"/>
  <c r="HM292" i="93"/>
  <c r="GY292" i="93" s="1"/>
  <c r="HP298" i="93"/>
  <c r="HL313" i="93"/>
  <c r="HL309" i="93"/>
  <c r="HP308" i="93"/>
  <c r="HP323" i="93"/>
  <c r="HN316" i="93"/>
  <c r="HN323" i="93"/>
  <c r="HN331" i="93"/>
  <c r="HM331" i="93"/>
  <c r="GY331" i="93" s="1"/>
  <c r="HP336" i="93"/>
  <c r="HK337" i="93"/>
  <c r="HO337" i="93"/>
  <c r="HN336" i="93"/>
  <c r="HO344" i="93"/>
  <c r="HN342" i="93"/>
  <c r="HL343" i="93"/>
  <c r="HN341" i="93"/>
  <c r="HH341" i="93" s="1"/>
  <c r="HM356" i="93"/>
  <c r="GY356" i="93" s="1"/>
  <c r="HH356" i="93" s="1"/>
  <c r="GZ356" i="93" s="1"/>
  <c r="HN359" i="93"/>
  <c r="HH359" i="93" s="1"/>
  <c r="HH360" i="93"/>
  <c r="GZ360" i="93" s="1"/>
  <c r="HN369" i="93"/>
  <c r="HL383" i="93"/>
  <c r="HK384" i="93"/>
  <c r="HO384" i="93"/>
  <c r="HP390" i="93"/>
  <c r="HH398" i="93"/>
  <c r="GZ398" i="93" s="1"/>
  <c r="HL404" i="93"/>
  <c r="HM428" i="93"/>
  <c r="GY428" i="93" s="1"/>
  <c r="HH428" i="93" s="1"/>
  <c r="HH431" i="93"/>
  <c r="GZ431" i="93" s="1"/>
  <c r="HL441" i="93"/>
  <c r="HK443" i="93"/>
  <c r="HO443" i="93"/>
  <c r="HL438" i="93"/>
  <c r="HM441" i="93"/>
  <c r="GY441" i="93" s="1"/>
  <c r="HN438" i="93"/>
  <c r="HN467" i="93"/>
  <c r="HH467" i="93" s="1"/>
  <c r="GZ467" i="93" s="1"/>
  <c r="HL471" i="93"/>
  <c r="HM462" i="93"/>
  <c r="GY462" i="93" s="1"/>
  <c r="HK462" i="93"/>
  <c r="HN471" i="93"/>
  <c r="HK464" i="93"/>
  <c r="HP467" i="93"/>
  <c r="ID469" i="93"/>
  <c r="HZ464" i="93"/>
  <c r="HP470" i="93"/>
  <c r="ID470" i="93"/>
  <c r="HZ472" i="93"/>
  <c r="HL466" i="93"/>
  <c r="HP466" i="93"/>
  <c r="IE461" i="93"/>
  <c r="HZ468" i="93"/>
  <c r="GZ463" i="93"/>
  <c r="HZ471" i="93"/>
  <c r="ID462" i="93"/>
  <c r="HM466" i="93"/>
  <c r="GY466" i="93" s="1"/>
  <c r="ID472" i="93"/>
  <c r="IE469" i="93"/>
  <c r="ID467" i="93"/>
  <c r="HZ470" i="93"/>
  <c r="HZ467" i="93"/>
  <c r="ID464" i="93"/>
  <c r="HN466" i="93"/>
  <c r="IE463" i="93"/>
  <c r="HO467" i="93"/>
  <c r="ID465" i="93"/>
  <c r="ID463" i="93"/>
  <c r="ID461" i="93"/>
  <c r="HZ462" i="93"/>
  <c r="ID468" i="93"/>
  <c r="HZ465" i="93"/>
  <c r="HK466" i="93"/>
  <c r="HO466" i="93"/>
  <c r="IE466" i="93"/>
  <c r="ID451" i="93"/>
  <c r="HM452" i="93"/>
  <c r="GY452" i="93" s="1"/>
  <c r="HK451" i="93"/>
  <c r="HP451" i="93"/>
  <c r="ID450" i="93"/>
  <c r="HO451" i="93"/>
  <c r="HM451" i="93"/>
  <c r="GY451" i="93" s="1"/>
  <c r="IE450" i="93"/>
  <c r="ID452" i="93"/>
  <c r="ID453" i="93"/>
  <c r="HK452" i="93"/>
  <c r="HO452" i="93"/>
  <c r="HN451" i="93"/>
  <c r="HZ452" i="93"/>
  <c r="HP452" i="93"/>
  <c r="HL451" i="93"/>
  <c r="HZ453" i="93"/>
  <c r="IE451" i="93"/>
  <c r="HL440" i="93"/>
  <c r="HZ444" i="93"/>
  <c r="ID437" i="93"/>
  <c r="HM437" i="93"/>
  <c r="GY437" i="93" s="1"/>
  <c r="ID438" i="93"/>
  <c r="ID443" i="93"/>
  <c r="IE442" i="93"/>
  <c r="HZ441" i="93"/>
  <c r="HZ438" i="93"/>
  <c r="HP440" i="93"/>
  <c r="ID444" i="93"/>
  <c r="HP442" i="93"/>
  <c r="HZ443" i="93"/>
  <c r="HN437" i="93"/>
  <c r="IE439" i="93"/>
  <c r="HN442" i="93"/>
  <c r="ID442" i="93"/>
  <c r="HZ437" i="93"/>
  <c r="HK440" i="93"/>
  <c r="HM440" i="93"/>
  <c r="GY440" i="93" s="1"/>
  <c r="HK437" i="93"/>
  <c r="HO437" i="93"/>
  <c r="HH439" i="93"/>
  <c r="GZ439" i="93" s="1"/>
  <c r="ID440" i="93"/>
  <c r="HH444" i="93"/>
  <c r="GZ444" i="93" s="1"/>
  <c r="HZ425" i="93"/>
  <c r="ID425" i="93"/>
  <c r="ID430" i="93"/>
  <c r="HL429" i="93"/>
  <c r="HK430" i="93"/>
  <c r="HO430" i="93"/>
  <c r="IE426" i="93"/>
  <c r="IE428" i="93"/>
  <c r="ID427" i="93"/>
  <c r="HZ429" i="93"/>
  <c r="HK426" i="93"/>
  <c r="HO426" i="93"/>
  <c r="HL427" i="93"/>
  <c r="HP427" i="93"/>
  <c r="HK428" i="93"/>
  <c r="HO428" i="93"/>
  <c r="ID426" i="93"/>
  <c r="HK429" i="93"/>
  <c r="HN429" i="93"/>
  <c r="ID424" i="93"/>
  <c r="HL430" i="93"/>
  <c r="HP430" i="93"/>
  <c r="HZ427" i="93"/>
  <c r="ID429" i="93"/>
  <c r="HL426" i="93"/>
  <c r="HP426" i="93"/>
  <c r="HM427" i="93"/>
  <c r="GY427" i="93" s="1"/>
  <c r="HP428" i="93"/>
  <c r="HH425" i="93"/>
  <c r="GZ425" i="93" s="1"/>
  <c r="HM429" i="93"/>
  <c r="GY429" i="93" s="1"/>
  <c r="HP429" i="93"/>
  <c r="HM430" i="93"/>
  <c r="GY430" i="93" s="1"/>
  <c r="IE430" i="93"/>
  <c r="HZ431" i="93"/>
  <c r="HM426" i="93"/>
  <c r="GY426" i="93" s="1"/>
  <c r="HN427" i="93"/>
  <c r="ID431" i="93"/>
  <c r="HZ424" i="93"/>
  <c r="HO429" i="93"/>
  <c r="HN430" i="93"/>
  <c r="HK416" i="93"/>
  <c r="HP416" i="93"/>
  <c r="HZ417" i="93"/>
  <c r="ID417" i="93"/>
  <c r="ID416" i="93"/>
  <c r="HO416" i="93"/>
  <c r="HM416" i="93"/>
  <c r="GY416" i="93" s="1"/>
  <c r="ID414" i="93"/>
  <c r="HZ415" i="93"/>
  <c r="HL416" i="93"/>
  <c r="HZ416" i="93"/>
  <c r="IE414" i="93"/>
  <c r="HN416" i="93"/>
  <c r="ID415" i="93"/>
  <c r="HM404" i="93"/>
  <c r="GY404" i="93" s="1"/>
  <c r="HZ403" i="93"/>
  <c r="HN404" i="93"/>
  <c r="IE404" i="93"/>
  <c r="HK404" i="93"/>
  <c r="HO404" i="93"/>
  <c r="ID405" i="93"/>
  <c r="ID404" i="93"/>
  <c r="HP404" i="93"/>
  <c r="HH403" i="93"/>
  <c r="GZ403" i="93" s="1"/>
  <c r="HZ405" i="93"/>
  <c r="HZ397" i="93"/>
  <c r="HK397" i="93"/>
  <c r="HO397" i="93"/>
  <c r="HL396" i="93"/>
  <c r="HZ398" i="93"/>
  <c r="ID397" i="93"/>
  <c r="ID398" i="93"/>
  <c r="HL397" i="93"/>
  <c r="HP397" i="93"/>
  <c r="HM396" i="93"/>
  <c r="GY396" i="93" s="1"/>
  <c r="ID396" i="93"/>
  <c r="HM397" i="93"/>
  <c r="GY397" i="93" s="1"/>
  <c r="HN396" i="93"/>
  <c r="HZ396" i="93"/>
  <c r="HN397" i="93"/>
  <c r="HK396" i="93"/>
  <c r="HO396" i="93"/>
  <c r="HH391" i="93"/>
  <c r="GZ391" i="93" s="1"/>
  <c r="HN390" i="93"/>
  <c r="HL390" i="93"/>
  <c r="ID390" i="93"/>
  <c r="HO390" i="93"/>
  <c r="HZ391" i="93"/>
  <c r="ID391" i="93"/>
  <c r="HM390" i="93"/>
  <c r="GY390" i="93" s="1"/>
  <c r="HK390" i="93"/>
  <c r="IE390" i="93"/>
  <c r="HH379" i="93"/>
  <c r="GZ379" i="93" s="1"/>
  <c r="HK381" i="93"/>
  <c r="ID383" i="93"/>
  <c r="HZ382" i="93"/>
  <c r="ID381" i="93"/>
  <c r="ID382" i="93"/>
  <c r="ID384" i="93"/>
  <c r="GZ380" i="93"/>
  <c r="HZ379" i="93"/>
  <c r="HP383" i="93"/>
  <c r="HZ385" i="93"/>
  <c r="ID385" i="93"/>
  <c r="ID380" i="93"/>
  <c r="HN381" i="93"/>
  <c r="HO381" i="93"/>
  <c r="HM383" i="93"/>
  <c r="GY383" i="93" s="1"/>
  <c r="HZ381" i="93"/>
  <c r="HZ384" i="93"/>
  <c r="IE383" i="93"/>
  <c r="HZ380" i="93"/>
  <c r="HN383" i="93"/>
  <c r="ID379" i="93"/>
  <c r="HH385" i="93"/>
  <c r="GZ385" i="93" s="1"/>
  <c r="GZ364" i="93"/>
  <c r="ID363" i="93"/>
  <c r="HN365" i="93"/>
  <c r="ID369" i="93"/>
  <c r="HK365" i="93"/>
  <c r="HO365" i="93"/>
  <c r="HZ366" i="93"/>
  <c r="IE365" i="93"/>
  <c r="HZ367" i="93"/>
  <c r="HZ369" i="93"/>
  <c r="HL365" i="93"/>
  <c r="HP365" i="93"/>
  <c r="HH363" i="93"/>
  <c r="GZ363" i="93" s="1"/>
  <c r="HZ363" i="93"/>
  <c r="HZ364" i="93"/>
  <c r="ID370" i="93"/>
  <c r="HM365" i="93"/>
  <c r="GY365" i="93" s="1"/>
  <c r="HZ370" i="93"/>
  <c r="HZ353" i="93"/>
  <c r="ID360" i="93"/>
  <c r="ID357" i="93"/>
  <c r="IE355" i="93"/>
  <c r="ID356" i="93"/>
  <c r="HZ360" i="93"/>
  <c r="ID355" i="93"/>
  <c r="ID354" i="93"/>
  <c r="HH354" i="93"/>
  <c r="GZ354" i="93" s="1"/>
  <c r="HZ359" i="93"/>
  <c r="IE357" i="93"/>
  <c r="HH355" i="93"/>
  <c r="GZ355" i="93" s="1"/>
  <c r="HZ356" i="93"/>
  <c r="HZ354" i="93"/>
  <c r="ID359" i="93"/>
  <c r="HP357" i="93"/>
  <c r="HZ347" i="93"/>
  <c r="HO342" i="93"/>
  <c r="ID342" i="93"/>
  <c r="HN346" i="93"/>
  <c r="HZ342" i="93"/>
  <c r="HP344" i="93"/>
  <c r="HZ343" i="93"/>
  <c r="HL342" i="93"/>
  <c r="HZ344" i="93"/>
  <c r="HK346" i="93"/>
  <c r="HO346" i="93"/>
  <c r="ID343" i="93"/>
  <c r="HP341" i="93"/>
  <c r="ID340" i="93"/>
  <c r="HK342" i="93"/>
  <c r="HM342" i="93"/>
  <c r="GY342" i="93" s="1"/>
  <c r="HP346" i="93"/>
  <c r="ID346" i="93"/>
  <c r="HH340" i="93"/>
  <c r="GZ340" i="93" s="1"/>
  <c r="ID347" i="93"/>
  <c r="HP342" i="93"/>
  <c r="ID341" i="93"/>
  <c r="HZ340" i="93"/>
  <c r="IE346" i="93"/>
  <c r="ID333" i="93"/>
  <c r="ID334" i="93"/>
  <c r="HZ336" i="93"/>
  <c r="IE330" i="93"/>
  <c r="ID330" i="93"/>
  <c r="ID332" i="93"/>
  <c r="ID331" i="93"/>
  <c r="HN334" i="93"/>
  <c r="IE331" i="93"/>
  <c r="HZ334" i="93"/>
  <c r="HH333" i="93"/>
  <c r="GZ333" i="93" s="1"/>
  <c r="HK336" i="93"/>
  <c r="HO336" i="93"/>
  <c r="IE333" i="93"/>
  <c r="GZ332" i="93"/>
  <c r="HZ332" i="93"/>
  <c r="HZ337" i="93"/>
  <c r="ID337" i="93"/>
  <c r="HZ319" i="93"/>
  <c r="HL320" i="93"/>
  <c r="HP320" i="93"/>
  <c r="HK318" i="93"/>
  <c r="HO318" i="93"/>
  <c r="HZ318" i="93"/>
  <c r="HM319" i="93"/>
  <c r="GY319" i="93" s="1"/>
  <c r="HM322" i="93"/>
  <c r="GY322" i="93" s="1"/>
  <c r="HZ316" i="93"/>
  <c r="ID322" i="93"/>
  <c r="HM320" i="93"/>
  <c r="GY320" i="93" s="1"/>
  <c r="HL318" i="93"/>
  <c r="HP318" i="93"/>
  <c r="HZ322" i="93"/>
  <c r="HN319" i="93"/>
  <c r="ID317" i="93"/>
  <c r="HN322" i="93"/>
  <c r="HZ323" i="93"/>
  <c r="ID318" i="93"/>
  <c r="ID323" i="93"/>
  <c r="HZ317" i="93"/>
  <c r="ID319" i="93"/>
  <c r="HN320" i="93"/>
  <c r="HN318" i="93"/>
  <c r="HK319" i="93"/>
  <c r="HO319" i="93"/>
  <c r="HK322" i="93"/>
  <c r="HO322" i="93"/>
  <c r="IE320" i="93"/>
  <c r="ID316" i="93"/>
  <c r="HK320" i="93"/>
  <c r="HO320" i="93"/>
  <c r="HM318" i="93"/>
  <c r="GY318" i="93" s="1"/>
  <c r="HL319" i="93"/>
  <c r="HP319" i="93"/>
  <c r="HL322" i="93"/>
  <c r="HP322" i="93"/>
  <c r="ID320" i="93"/>
  <c r="HZ308" i="93"/>
  <c r="HK312" i="93"/>
  <c r="HP312" i="93"/>
  <c r="HZ307" i="93"/>
  <c r="HZ306" i="93"/>
  <c r="ID310" i="93"/>
  <c r="HO312" i="93"/>
  <c r="ID309" i="93"/>
  <c r="HZ309" i="93"/>
  <c r="HM312" i="93"/>
  <c r="GY312" i="93" s="1"/>
  <c r="ID308" i="93"/>
  <c r="HZ313" i="93"/>
  <c r="ID307" i="93"/>
  <c r="HN312" i="93"/>
  <c r="HL312" i="93"/>
  <c r="HH310" i="93"/>
  <c r="GZ310" i="93" s="1"/>
  <c r="ID312" i="93"/>
  <c r="HZ310" i="93"/>
  <c r="ID313" i="93"/>
  <c r="IE312" i="93"/>
  <c r="HK295" i="93"/>
  <c r="HN295" i="93"/>
  <c r="HZ299" i="93"/>
  <c r="HN292" i="93"/>
  <c r="ID294" i="93"/>
  <c r="ID298" i="93"/>
  <c r="ID299" i="93"/>
  <c r="HK294" i="93"/>
  <c r="ID295" i="93"/>
  <c r="HN296" i="93"/>
  <c r="HM295" i="93"/>
  <c r="GY295" i="93" s="1"/>
  <c r="HP295" i="93"/>
  <c r="IE298" i="93"/>
  <c r="HZ295" i="93"/>
  <c r="HZ292" i="93"/>
  <c r="HK292" i="93"/>
  <c r="HO292" i="93"/>
  <c r="HZ296" i="93"/>
  <c r="ID293" i="93"/>
  <c r="HL294" i="93"/>
  <c r="HM294" i="93"/>
  <c r="GY294" i="93" s="1"/>
  <c r="ID292" i="93"/>
  <c r="HP296" i="93"/>
  <c r="HK296" i="93"/>
  <c r="HO295" i="93"/>
  <c r="HN298" i="93"/>
  <c r="HZ293" i="93"/>
  <c r="HL296" i="93"/>
  <c r="HL292" i="93"/>
  <c r="HP292" i="93"/>
  <c r="IF293" i="93"/>
  <c r="ID296" i="93"/>
  <c r="HN294" i="93"/>
  <c r="HO294" i="93"/>
  <c r="HM296" i="93"/>
  <c r="GY296" i="93" s="1"/>
  <c r="HO296" i="93"/>
  <c r="HL295" i="93"/>
  <c r="IE294" i="93"/>
  <c r="ID282" i="93"/>
  <c r="ID286" i="93"/>
  <c r="HH283" i="93"/>
  <c r="GZ283" i="93" s="1"/>
  <c r="HZ285" i="93"/>
  <c r="HM288" i="93"/>
  <c r="GY288" i="93" s="1"/>
  <c r="ID284" i="93"/>
  <c r="ID283" i="93"/>
  <c r="IE288" i="93"/>
  <c r="HL288" i="93"/>
  <c r="ID289" i="93"/>
  <c r="ID285" i="93"/>
  <c r="HM284" i="93"/>
  <c r="GY284" i="93" s="1"/>
  <c r="HO288" i="93"/>
  <c r="HN288" i="93"/>
  <c r="HZ284" i="93"/>
  <c r="HZ283" i="93"/>
  <c r="HZ282" i="93"/>
  <c r="HZ289" i="93"/>
  <c r="IE286" i="93"/>
  <c r="ID269" i="93"/>
  <c r="HP272" i="93"/>
  <c r="HH275" i="93"/>
  <c r="GZ275" i="93" s="1"/>
  <c r="ID268" i="93"/>
  <c r="HZ274" i="93"/>
  <c r="IE272" i="93"/>
  <c r="HZ269" i="93"/>
  <c r="HH268" i="93"/>
  <c r="GZ268" i="93" s="1"/>
  <c r="ID270" i="93"/>
  <c r="HZ271" i="93"/>
  <c r="IE270" i="93"/>
  <c r="IE268" i="93"/>
  <c r="ID272" i="93"/>
  <c r="ID275" i="93"/>
  <c r="HZ275" i="93"/>
  <c r="HH258" i="93"/>
  <c r="GZ258" i="93" s="1"/>
  <c r="ID264" i="93"/>
  <c r="HZ262" i="93"/>
  <c r="HZ260" i="93"/>
  <c r="ID261" i="93"/>
  <c r="HK259" i="93"/>
  <c r="HO259" i="93"/>
  <c r="HM264" i="93"/>
  <c r="GY264" i="93" s="1"/>
  <c r="HN260" i="93"/>
  <c r="HO260" i="93"/>
  <c r="HZ259" i="93"/>
  <c r="IE261" i="93"/>
  <c r="ID259" i="93"/>
  <c r="HH262" i="93"/>
  <c r="GZ262" i="93" s="1"/>
  <c r="HL259" i="93"/>
  <c r="HP259" i="93"/>
  <c r="HN264" i="93"/>
  <c r="HZ265" i="93"/>
  <c r="HP260" i="93"/>
  <c r="ID258" i="93"/>
  <c r="IE264" i="93"/>
  <c r="ID260" i="93"/>
  <c r="HN259" i="93"/>
  <c r="HP264" i="93"/>
  <c r="HL260" i="93"/>
  <c r="HM260" i="93"/>
  <c r="GY260" i="93" s="1"/>
  <c r="ID265" i="93"/>
  <c r="HZ258" i="93"/>
  <c r="HZ248" i="93"/>
  <c r="HM250" i="93"/>
  <c r="GY250" i="93" s="1"/>
  <c r="ID248" i="93"/>
  <c r="IE245" i="93"/>
  <c r="ID250" i="93"/>
  <c r="HP244" i="93"/>
  <c r="IE247" i="93"/>
  <c r="HL250" i="93"/>
  <c r="HP250" i="93"/>
  <c r="HZ250" i="93"/>
  <c r="HZ244" i="93"/>
  <c r="ID245" i="93"/>
  <c r="ID251" i="93"/>
  <c r="HL244" i="93"/>
  <c r="HO250" i="93"/>
  <c r="HN250" i="93"/>
  <c r="HZ246" i="93"/>
  <c r="HN244" i="93"/>
  <c r="HH244" i="93" s="1"/>
  <c r="HZ251" i="93"/>
  <c r="HO244" i="93"/>
  <c r="HK250" i="93"/>
  <c r="HL240" i="93"/>
  <c r="HZ240" i="93"/>
  <c r="HM240" i="93"/>
  <c r="GY240" i="93" s="1"/>
  <c r="HK240" i="93"/>
  <c r="HO240" i="93"/>
  <c r="ID241" i="93"/>
  <c r="HN240" i="93"/>
  <c r="HP240" i="93"/>
  <c r="ID240" i="93"/>
  <c r="HZ241" i="93"/>
  <c r="ID236" i="93"/>
  <c r="ID238" i="93"/>
  <c r="HH238" i="93"/>
  <c r="GZ238" i="93" s="1"/>
  <c r="ID237" i="93"/>
  <c r="HZ234" i="93"/>
  <c r="ID234" i="93"/>
  <c r="IE237" i="93"/>
  <c r="HZ235" i="93"/>
  <c r="HZ238" i="93"/>
  <c r="ID235" i="93"/>
  <c r="IE236" i="93"/>
  <c r="HZ227" i="93"/>
  <c r="HM226" i="93"/>
  <c r="GY226" i="93" s="1"/>
  <c r="ID227" i="93"/>
  <c r="HL226" i="93"/>
  <c r="HO226" i="93"/>
  <c r="ID226" i="93"/>
  <c r="HN226" i="93"/>
  <c r="HP226" i="93"/>
  <c r="HK226" i="93"/>
  <c r="HZ226" i="93"/>
  <c r="ID220" i="93"/>
  <c r="HO223" i="93"/>
  <c r="HZ220" i="93"/>
  <c r="GZ221" i="93"/>
  <c r="HZ224" i="93"/>
  <c r="HN222" i="93"/>
  <c r="HL223" i="93"/>
  <c r="HP223" i="93"/>
  <c r="HZ223" i="93"/>
  <c r="HK223" i="93"/>
  <c r="HP222" i="93"/>
  <c r="HM223" i="93"/>
  <c r="GY223" i="93" s="1"/>
  <c r="ID223" i="93"/>
  <c r="HK222" i="93"/>
  <c r="ID224" i="93"/>
  <c r="HZ222" i="93"/>
  <c r="HZ221" i="93"/>
  <c r="ID216" i="93"/>
  <c r="HH217" i="93"/>
  <c r="GZ217" i="93" s="1"/>
  <c r="HZ217" i="93"/>
  <c r="ID217" i="93"/>
  <c r="HZ216" i="93"/>
  <c r="ID211" i="93"/>
  <c r="HL213" i="93"/>
  <c r="ID213" i="93"/>
  <c r="HZ210" i="93"/>
  <c r="HK213" i="93"/>
  <c r="HN213" i="93"/>
  <c r="HZ213" i="93"/>
  <c r="HK214" i="93"/>
  <c r="HO214" i="93"/>
  <c r="IE212" i="93"/>
  <c r="HM213" i="93"/>
  <c r="GY213" i="93" s="1"/>
  <c r="HP213" i="93"/>
  <c r="IE214" i="93"/>
  <c r="ID210" i="93"/>
  <c r="HZ211" i="93"/>
  <c r="ID212" i="93"/>
  <c r="HO213" i="93"/>
  <c r="HZ200" i="93"/>
  <c r="HZ199" i="93"/>
  <c r="HZ198" i="93"/>
  <c r="HN200" i="93"/>
  <c r="ID198" i="93"/>
  <c r="ID200" i="93"/>
  <c r="HM200" i="93"/>
  <c r="GY200" i="93" s="1"/>
  <c r="HH200" i="93" s="1"/>
  <c r="ID201" i="93"/>
  <c r="HK200" i="93"/>
  <c r="HO200" i="93"/>
  <c r="IE201" i="93"/>
  <c r="HZ191" i="93"/>
  <c r="HO191" i="93"/>
  <c r="HH194" i="93"/>
  <c r="GZ194" i="93" s="1"/>
  <c r="ID194" i="93"/>
  <c r="IE192" i="93"/>
  <c r="ID193" i="93"/>
  <c r="ID191" i="93"/>
  <c r="ID192" i="93"/>
  <c r="HZ194" i="93"/>
  <c r="HK193" i="93"/>
  <c r="IE193" i="93"/>
  <c r="ID178" i="93"/>
  <c r="HZ178" i="93"/>
  <c r="HH159" i="93"/>
  <c r="GZ159" i="93" s="1"/>
  <c r="ID164" i="93"/>
  <c r="HH160" i="93"/>
  <c r="GZ160" i="93" s="1"/>
  <c r="HZ158" i="93"/>
  <c r="ID165" i="93"/>
  <c r="ID158" i="93"/>
  <c r="HZ163" i="93"/>
  <c r="HH161" i="93"/>
  <c r="GZ161" i="93" s="1"/>
  <c r="ID163" i="93"/>
  <c r="HZ160" i="93"/>
  <c r="HH166" i="93"/>
  <c r="GZ166" i="93" s="1"/>
  <c r="ID160" i="93"/>
  <c r="ID162" i="93"/>
  <c r="HL165" i="93"/>
  <c r="HP165" i="93"/>
  <c r="ID166" i="93"/>
  <c r="HH164" i="93"/>
  <c r="GZ164" i="93" s="1"/>
  <c r="IE165" i="93"/>
  <c r="HM165" i="93"/>
  <c r="GY165" i="93" s="1"/>
  <c r="HZ161" i="93"/>
  <c r="HZ159" i="93"/>
  <c r="HZ162" i="93"/>
  <c r="ID159" i="93"/>
  <c r="HZ164" i="93"/>
  <c r="HZ166" i="93"/>
  <c r="HM147" i="93"/>
  <c r="GY147" i="93" s="1"/>
  <c r="ID149" i="93"/>
  <c r="HZ150" i="93"/>
  <c r="HZ148" i="93"/>
  <c r="HN150" i="93"/>
  <c r="HN147" i="93"/>
  <c r="IE147" i="93"/>
  <c r="HK150" i="93"/>
  <c r="HO150" i="93"/>
  <c r="HK147" i="93"/>
  <c r="HO147" i="93"/>
  <c r="ID150" i="93"/>
  <c r="HL150" i="93"/>
  <c r="HP150" i="93"/>
  <c r="ID148" i="93"/>
  <c r="HL147" i="93"/>
  <c r="HP147" i="93"/>
  <c r="IE149" i="93"/>
  <c r="HO137" i="93"/>
  <c r="HZ136" i="93"/>
  <c r="HL137" i="93"/>
  <c r="GZ135" i="93"/>
  <c r="HZ137" i="93"/>
  <c r="HZ138" i="93"/>
  <c r="HK137" i="93"/>
  <c r="HN137" i="93"/>
  <c r="HZ135" i="93"/>
  <c r="ID137" i="93"/>
  <c r="ID135" i="93"/>
  <c r="HM137" i="93"/>
  <c r="GY137" i="93" s="1"/>
  <c r="HP137" i="93"/>
  <c r="ID138" i="93"/>
  <c r="ID136" i="93"/>
  <c r="GZ128" i="93"/>
  <c r="ID126" i="93"/>
  <c r="HZ127" i="93"/>
  <c r="ID128" i="93"/>
  <c r="ID127" i="93"/>
  <c r="HZ126" i="93"/>
  <c r="HZ128" i="93"/>
  <c r="HH118" i="93"/>
  <c r="GZ118" i="93" s="1"/>
  <c r="HZ121" i="93"/>
  <c r="ID116" i="93"/>
  <c r="HP120" i="93"/>
  <c r="HM120" i="93"/>
  <c r="GY120" i="93" s="1"/>
  <c r="HM119" i="93"/>
  <c r="GY119" i="93" s="1"/>
  <c r="ID120" i="93"/>
  <c r="ID121" i="93"/>
  <c r="ID118" i="93"/>
  <c r="HZ116" i="93"/>
  <c r="HZ117" i="93"/>
  <c r="HP119" i="93"/>
  <c r="ID117" i="93"/>
  <c r="IE118" i="93"/>
  <c r="ID119" i="93"/>
  <c r="HH116" i="93"/>
  <c r="GZ116" i="93" s="1"/>
  <c r="HZ120" i="93"/>
  <c r="HZ119" i="93"/>
  <c r="HK120" i="93"/>
  <c r="HO120" i="93"/>
  <c r="HK96" i="93"/>
  <c r="ID96" i="93"/>
  <c r="HL97" i="93"/>
  <c r="HO97" i="93"/>
  <c r="IE95" i="93"/>
  <c r="HP96" i="93"/>
  <c r="HN96" i="93"/>
  <c r="HM96" i="93"/>
  <c r="GY96" i="93" s="1"/>
  <c r="IE96" i="93"/>
  <c r="ID95" i="93"/>
  <c r="HO96" i="93"/>
  <c r="HZ98" i="93"/>
  <c r="HK97" i="93"/>
  <c r="ID98" i="93"/>
  <c r="HL96" i="93"/>
  <c r="HP97" i="93"/>
  <c r="HM97" i="93"/>
  <c r="GY97" i="93" s="1"/>
  <c r="IE97" i="93"/>
  <c r="ID86" i="93"/>
  <c r="HK86" i="93"/>
  <c r="HZ85" i="93"/>
  <c r="ID82" i="93"/>
  <c r="ID81" i="93"/>
  <c r="HM82" i="93"/>
  <c r="GY82" i="93" s="1"/>
  <c r="HO82" i="93"/>
  <c r="HP83" i="93"/>
  <c r="HZ80" i="93"/>
  <c r="ID80" i="93"/>
  <c r="HZ83" i="93"/>
  <c r="HN82" i="93"/>
  <c r="HK83" i="93"/>
  <c r="HZ82" i="93"/>
  <c r="HZ81" i="93"/>
  <c r="HL86" i="93"/>
  <c r="HM84" i="93"/>
  <c r="GY84" i="93" s="1"/>
  <c r="HN84" i="93"/>
  <c r="HL82" i="93"/>
  <c r="HM83" i="93"/>
  <c r="GY83" i="93" s="1"/>
  <c r="ID84" i="93"/>
  <c r="HN85" i="93"/>
  <c r="HZ84" i="93"/>
  <c r="HO86" i="93"/>
  <c r="ID85" i="93"/>
  <c r="HP84" i="93"/>
  <c r="HO84" i="93"/>
  <c r="HZ86" i="93"/>
  <c r="HP82" i="93"/>
  <c r="HN83" i="93"/>
  <c r="HZ76" i="93"/>
  <c r="HM76" i="93"/>
  <c r="GY76" i="93" s="1"/>
  <c r="ID73" i="93"/>
  <c r="IE72" i="93"/>
  <c r="HO76" i="93"/>
  <c r="ID72" i="93"/>
  <c r="HL76" i="93"/>
  <c r="ID71" i="93"/>
  <c r="HZ74" i="93"/>
  <c r="IE71" i="93"/>
  <c r="HP71" i="93"/>
  <c r="HP76" i="93"/>
  <c r="ID76" i="93"/>
  <c r="HZ75" i="93"/>
  <c r="ID77" i="93"/>
  <c r="ID75" i="93"/>
  <c r="HK76" i="93"/>
  <c r="HN76" i="93"/>
  <c r="HZ77" i="93"/>
  <c r="IE73" i="93"/>
  <c r="HN64" i="93"/>
  <c r="HK64" i="93"/>
  <c r="HO64" i="93"/>
  <c r="HZ64" i="93"/>
  <c r="ID65" i="93"/>
  <c r="ID64" i="93"/>
  <c r="HL64" i="93"/>
  <c r="HP64" i="93"/>
  <c r="HZ65" i="93"/>
  <c r="IE58" i="93"/>
  <c r="ID58" i="93"/>
  <c r="HK59" i="93"/>
  <c r="HO59" i="93"/>
  <c r="ID57" i="93"/>
  <c r="HZ57" i="93"/>
  <c r="HL59" i="93"/>
  <c r="HP59" i="93"/>
  <c r="ID60" i="93"/>
  <c r="HZ59" i="93"/>
  <c r="HZ60" i="93"/>
  <c r="HM59" i="93"/>
  <c r="GY59" i="93" s="1"/>
  <c r="HH59" i="93" s="1"/>
  <c r="GZ59" i="93" s="1"/>
  <c r="ID59" i="93"/>
  <c r="HO43" i="93"/>
  <c r="HL44" i="93"/>
  <c r="HM43" i="93"/>
  <c r="GY43" i="93" s="1"/>
  <c r="HK44" i="93"/>
  <c r="HO45" i="93"/>
  <c r="HK39" i="93"/>
  <c r="HM37" i="93"/>
  <c r="GY37" i="93" s="1"/>
  <c r="HK37" i="93"/>
  <c r="HO37" i="93"/>
  <c r="ID37" i="93"/>
  <c r="HK34" i="93"/>
  <c r="HO34" i="93"/>
  <c r="HN36" i="93"/>
  <c r="HL35" i="93"/>
  <c r="HP35" i="93"/>
  <c r="HK33" i="93"/>
  <c r="HK45" i="93"/>
  <c r="HN43" i="93"/>
  <c r="HL45" i="93"/>
  <c r="HN44" i="93"/>
  <c r="HM44" i="93"/>
  <c r="GY44" i="93" s="1"/>
  <c r="HO44" i="93"/>
  <c r="HL43" i="93"/>
  <c r="HP43" i="93"/>
  <c r="HP45" i="93"/>
  <c r="HK43" i="93"/>
  <c r="HM45" i="93"/>
  <c r="GY45" i="93" s="1"/>
  <c r="HN45" i="93"/>
  <c r="HL38" i="93"/>
  <c r="HL36" i="93"/>
  <c r="HP36" i="93"/>
  <c r="HP37" i="93"/>
  <c r="HL37" i="93"/>
  <c r="HK38" i="93"/>
  <c r="HO38" i="93"/>
  <c r="HL33" i="93"/>
  <c r="HN38" i="93"/>
  <c r="HP38" i="93"/>
  <c r="HM36" i="93"/>
  <c r="GY36" i="93" s="1"/>
  <c r="HM34" i="93"/>
  <c r="GY34" i="93" s="1"/>
  <c r="HL34" i="93"/>
  <c r="HM33" i="93"/>
  <c r="GY33" i="93" s="1"/>
  <c r="HL39" i="93"/>
  <c r="HO39" i="93"/>
  <c r="HM35" i="93"/>
  <c r="GY35" i="93" s="1"/>
  <c r="HH35" i="93" s="1"/>
  <c r="GZ35" i="93" s="1"/>
  <c r="HP34" i="93"/>
  <c r="HM39" i="93"/>
  <c r="GY39" i="93" s="1"/>
  <c r="HN37" i="93"/>
  <c r="HK35" i="93"/>
  <c r="HO35" i="93"/>
  <c r="HM38" i="93"/>
  <c r="GY38" i="93" s="1"/>
  <c r="HH46" i="93"/>
  <c r="GZ46" i="93" s="1"/>
  <c r="ID46" i="93"/>
  <c r="ID44" i="93"/>
  <c r="ID45" i="93"/>
  <c r="IE45" i="93"/>
  <c r="HP44" i="93"/>
  <c r="HZ43" i="93"/>
  <c r="IE44" i="93"/>
  <c r="HZ46" i="93"/>
  <c r="ID40" i="93"/>
  <c r="HZ35" i="93"/>
  <c r="ID35" i="93"/>
  <c r="IE37" i="93"/>
  <c r="HZ34" i="93"/>
  <c r="HP39" i="93"/>
  <c r="ID39" i="93"/>
  <c r="HZ40" i="93"/>
  <c r="HH40" i="93"/>
  <c r="GZ40" i="93" s="1"/>
  <c r="IE36" i="93"/>
  <c r="HZ33" i="93"/>
  <c r="ID36" i="93"/>
  <c r="ID34" i="93"/>
  <c r="ID38" i="93"/>
  <c r="HO33" i="93"/>
  <c r="HN39" i="93"/>
  <c r="HZ38" i="93"/>
  <c r="HN33" i="93"/>
  <c r="HP33" i="93"/>
  <c r="IE39" i="93"/>
  <c r="HD29" i="93"/>
  <c r="HG29" i="93"/>
  <c r="IF28" i="93"/>
  <c r="HJ28" i="93"/>
  <c r="ID27" i="93"/>
  <c r="HZ27" i="93"/>
  <c r="HH27" i="93"/>
  <c r="GZ27" i="93" s="1"/>
  <c r="HH285" i="93" l="1"/>
  <c r="GZ285" i="93" s="1"/>
  <c r="HH286" i="93"/>
  <c r="GZ286" i="93" s="1"/>
  <c r="HH357" i="93"/>
  <c r="HH241" i="93"/>
  <c r="GZ241" i="93" s="1"/>
  <c r="IF241" i="93" s="1"/>
  <c r="HH212" i="93"/>
  <c r="GZ212" i="93" s="1"/>
  <c r="IF212" i="93" s="1"/>
  <c r="HH284" i="93"/>
  <c r="GZ284" i="93" s="1"/>
  <c r="HH163" i="93"/>
  <c r="GZ163" i="93" s="1"/>
  <c r="IF163" i="93" s="1"/>
  <c r="HH165" i="93"/>
  <c r="GZ165" i="93" s="1"/>
  <c r="IF165" i="93" s="1"/>
  <c r="HH224" i="93"/>
  <c r="GZ224" i="93" s="1"/>
  <c r="IF224" i="93" s="1"/>
  <c r="HH274" i="93"/>
  <c r="GZ274" i="93" s="1"/>
  <c r="HH308" i="93"/>
  <c r="GZ308" i="93" s="1"/>
  <c r="HH235" i="93"/>
  <c r="GZ235" i="93" s="1"/>
  <c r="IF235" i="93" s="1"/>
  <c r="HH127" i="93"/>
  <c r="GZ127" i="93" s="1"/>
  <c r="IF127" i="93" s="1"/>
  <c r="HH73" i="93"/>
  <c r="GZ73" i="93" s="1"/>
  <c r="HH414" i="93"/>
  <c r="GZ414" i="93" s="1"/>
  <c r="HH337" i="93"/>
  <c r="GZ337" i="93" s="1"/>
  <c r="IF337" i="93" s="1"/>
  <c r="GZ453" i="93"/>
  <c r="HJ453" i="93" s="1"/>
  <c r="HH95" i="93"/>
  <c r="GZ95" i="93" s="1"/>
  <c r="HH316" i="93"/>
  <c r="GZ316" i="93" s="1"/>
  <c r="IF316" i="93" s="1"/>
  <c r="HH136" i="93"/>
  <c r="GZ136" i="93" s="1"/>
  <c r="IF136" i="93" s="1"/>
  <c r="HH417" i="93"/>
  <c r="GZ417" i="93" s="1"/>
  <c r="HJ417" i="93" s="1"/>
  <c r="HH65" i="93"/>
  <c r="GZ65" i="93" s="1"/>
  <c r="HH461" i="93"/>
  <c r="GZ461" i="93" s="1"/>
  <c r="IF461" i="93" s="1"/>
  <c r="HG30" i="93"/>
  <c r="HA30" i="93" s="1"/>
  <c r="HI30" i="93" s="1"/>
  <c r="HB30" i="93" s="1"/>
  <c r="HH441" i="93"/>
  <c r="GZ441" i="93" s="1"/>
  <c r="IF441" i="93" s="1"/>
  <c r="HH178" i="93"/>
  <c r="GZ178" i="93" s="1"/>
  <c r="HH270" i="93"/>
  <c r="GZ270" i="93" s="1"/>
  <c r="IF270" i="93" s="1"/>
  <c r="HH60" i="93"/>
  <c r="GZ60" i="93" s="1"/>
  <c r="HJ60" i="93" s="1"/>
  <c r="HH272" i="93"/>
  <c r="GZ272" i="93" s="1"/>
  <c r="IF272" i="93" s="1"/>
  <c r="HH443" i="93"/>
  <c r="GZ443" i="93" s="1"/>
  <c r="HH424" i="93"/>
  <c r="GZ424" i="93" s="1"/>
  <c r="IF424" i="93" s="1"/>
  <c r="HH75" i="93"/>
  <c r="GZ75" i="93" s="1"/>
  <c r="HH71" i="93"/>
  <c r="GZ71" i="93" s="1"/>
  <c r="HJ71" i="93" s="1"/>
  <c r="HH331" i="93"/>
  <c r="GZ331" i="93" s="1"/>
  <c r="HJ331" i="93" s="1"/>
  <c r="HH248" i="93"/>
  <c r="GZ248" i="93" s="1"/>
  <c r="IF248" i="93" s="1"/>
  <c r="HH464" i="93"/>
  <c r="GZ464" i="93" s="1"/>
  <c r="IF464" i="93" s="1"/>
  <c r="HH198" i="93"/>
  <c r="GZ198" i="93" s="1"/>
  <c r="HH192" i="93"/>
  <c r="GZ192" i="93" s="1"/>
  <c r="IF192" i="93" s="1"/>
  <c r="HH366" i="93"/>
  <c r="GZ366" i="93" s="1"/>
  <c r="HH269" i="93"/>
  <c r="GZ269" i="93" s="1"/>
  <c r="HH74" i="93"/>
  <c r="GZ74" i="93" s="1"/>
  <c r="HH211" i="93"/>
  <c r="GZ211" i="93" s="1"/>
  <c r="IF211" i="93" s="1"/>
  <c r="HH292" i="93"/>
  <c r="HH323" i="93"/>
  <c r="GZ323" i="93" s="1"/>
  <c r="HH271" i="93"/>
  <c r="GZ271" i="93" s="1"/>
  <c r="HJ271" i="93" s="1"/>
  <c r="HH330" i="93"/>
  <c r="GZ330" i="93" s="1"/>
  <c r="HJ330" i="93" s="1"/>
  <c r="HH306" i="93"/>
  <c r="GZ306" i="93" s="1"/>
  <c r="HH415" i="93"/>
  <c r="GZ415" i="93" s="1"/>
  <c r="IF415" i="93" s="1"/>
  <c r="HH85" i="93"/>
  <c r="GZ85" i="93" s="1"/>
  <c r="HH452" i="93"/>
  <c r="GZ452" i="93" s="1"/>
  <c r="HH469" i="93"/>
  <c r="GZ469" i="93" s="1"/>
  <c r="HJ469" i="93" s="1"/>
  <c r="HH210" i="93"/>
  <c r="GZ210" i="93" s="1"/>
  <c r="HJ210" i="93" s="1"/>
  <c r="HH37" i="93"/>
  <c r="GZ37" i="93" s="1"/>
  <c r="IF37" i="93" s="1"/>
  <c r="HH201" i="93"/>
  <c r="GZ201" i="93" s="1"/>
  <c r="HH344" i="93"/>
  <c r="HH214" i="93"/>
  <c r="GZ214" i="93" s="1"/>
  <c r="HJ214" i="93" s="1"/>
  <c r="HH121" i="93"/>
  <c r="GZ121" i="93" s="1"/>
  <c r="IF121" i="93" s="1"/>
  <c r="HH365" i="93"/>
  <c r="GZ251" i="93"/>
  <c r="IF251" i="93" s="1"/>
  <c r="HH58" i="93"/>
  <c r="GZ58" i="93" s="1"/>
  <c r="HJ58" i="93" s="1"/>
  <c r="HH343" i="93"/>
  <c r="GZ343" i="93" s="1"/>
  <c r="IF343" i="93" s="1"/>
  <c r="HH43" i="93"/>
  <c r="GZ43" i="93" s="1"/>
  <c r="HH137" i="93"/>
  <c r="GZ137" i="93" s="1"/>
  <c r="HH250" i="93"/>
  <c r="GZ250" i="93" s="1"/>
  <c r="HH260" i="93"/>
  <c r="GZ260" i="93" s="1"/>
  <c r="HH77" i="93"/>
  <c r="GZ77" i="93" s="1"/>
  <c r="HH34" i="93"/>
  <c r="GZ34" i="93" s="1"/>
  <c r="HJ34" i="93" s="1"/>
  <c r="HH97" i="93"/>
  <c r="GZ97" i="93" s="1"/>
  <c r="HJ97" i="93" s="1"/>
  <c r="HH223" i="93"/>
  <c r="GZ223" i="93" s="1"/>
  <c r="HH240" i="93"/>
  <c r="GZ240" i="93" s="1"/>
  <c r="HH440" i="93"/>
  <c r="GZ440" i="93" s="1"/>
  <c r="HJ440" i="93" s="1"/>
  <c r="HH245" i="93"/>
  <c r="GZ245" i="93" s="1"/>
  <c r="IF245" i="93" s="1"/>
  <c r="HH36" i="93"/>
  <c r="HH120" i="93"/>
  <c r="GZ120" i="93" s="1"/>
  <c r="IF120" i="93" s="1"/>
  <c r="GZ344" i="93"/>
  <c r="HJ344" i="93" s="1"/>
  <c r="HH342" i="93"/>
  <c r="GZ342" i="93" s="1"/>
  <c r="IF342" i="93" s="1"/>
  <c r="HH346" i="93"/>
  <c r="GZ346" i="93" s="1"/>
  <c r="HH451" i="93"/>
  <c r="GZ451" i="93" s="1"/>
  <c r="HH309" i="93"/>
  <c r="GZ309" i="93" s="1"/>
  <c r="IF309" i="93" s="1"/>
  <c r="HH96" i="93"/>
  <c r="GZ96" i="93" s="1"/>
  <c r="HH265" i="93"/>
  <c r="GZ265" i="93" s="1"/>
  <c r="HH367" i="93"/>
  <c r="GZ367" i="93" s="1"/>
  <c r="HH222" i="93"/>
  <c r="GZ222" i="93" s="1"/>
  <c r="HH442" i="93"/>
  <c r="GZ442" i="93" s="1"/>
  <c r="GZ359" i="93"/>
  <c r="HH44" i="93"/>
  <c r="GZ44" i="93" s="1"/>
  <c r="IF44" i="93" s="1"/>
  <c r="HH82" i="93"/>
  <c r="GZ82" i="93" s="1"/>
  <c r="HH119" i="93"/>
  <c r="GZ119" i="93" s="1"/>
  <c r="HJ119" i="93" s="1"/>
  <c r="HH247" i="93"/>
  <c r="GZ247" i="93" s="1"/>
  <c r="IF247" i="93" s="1"/>
  <c r="GZ428" i="93"/>
  <c r="HJ428" i="93" s="1"/>
  <c r="HH193" i="93"/>
  <c r="GZ193" i="93" s="1"/>
  <c r="HH126" i="93"/>
  <c r="GZ126" i="93" s="1"/>
  <c r="HH429" i="93"/>
  <c r="HH313" i="93"/>
  <c r="GZ313" i="93" s="1"/>
  <c r="HJ313" i="93" s="1"/>
  <c r="HH57" i="93"/>
  <c r="GZ57" i="93" s="1"/>
  <c r="IF57" i="93" s="1"/>
  <c r="HH426" i="93"/>
  <c r="GZ426" i="93" s="1"/>
  <c r="HJ426" i="93" s="1"/>
  <c r="HH462" i="93"/>
  <c r="GZ462" i="93" s="1"/>
  <c r="HH261" i="93"/>
  <c r="GZ261" i="93" s="1"/>
  <c r="IF261" i="93" s="1"/>
  <c r="HA18" i="93"/>
  <c r="HI18" i="93" s="1"/>
  <c r="HA17" i="93"/>
  <c r="HI17" i="93" s="1"/>
  <c r="HE17" i="93" s="1"/>
  <c r="HH438" i="93"/>
  <c r="GZ438" i="93" s="1"/>
  <c r="HH336" i="93"/>
  <c r="GZ336" i="93" s="1"/>
  <c r="HH147" i="93"/>
  <c r="GZ147" i="93" s="1"/>
  <c r="HH213" i="93"/>
  <c r="GZ213" i="93" s="1"/>
  <c r="HH322" i="93"/>
  <c r="GZ341" i="93"/>
  <c r="IF341" i="93" s="1"/>
  <c r="GZ465" i="93"/>
  <c r="IF465" i="93" s="1"/>
  <c r="HH369" i="93"/>
  <c r="GZ369" i="93" s="1"/>
  <c r="HJ369" i="93" s="1"/>
  <c r="HH471" i="93"/>
  <c r="GZ471" i="93" s="1"/>
  <c r="HH149" i="93"/>
  <c r="GZ149" i="93" s="1"/>
  <c r="IF149" i="93" s="1"/>
  <c r="HH86" i="93"/>
  <c r="GZ86" i="93" s="1"/>
  <c r="HJ86" i="93" s="1"/>
  <c r="HH226" i="93"/>
  <c r="GZ226" i="93" s="1"/>
  <c r="HH296" i="93"/>
  <c r="GZ296" i="93" s="1"/>
  <c r="HH295" i="93"/>
  <c r="GZ295" i="93" s="1"/>
  <c r="GZ357" i="93"/>
  <c r="IF357" i="93" s="1"/>
  <c r="HH437" i="93"/>
  <c r="GZ437" i="93" s="1"/>
  <c r="HH470" i="93"/>
  <c r="GZ470" i="93" s="1"/>
  <c r="HH216" i="93"/>
  <c r="GZ216" i="93" s="1"/>
  <c r="IF216" i="93" s="1"/>
  <c r="HH236" i="93"/>
  <c r="GZ236" i="93" s="1"/>
  <c r="HJ236" i="93" s="1"/>
  <c r="HH162" i="93"/>
  <c r="GZ162" i="93" s="1"/>
  <c r="HJ162" i="93" s="1"/>
  <c r="GZ36" i="93"/>
  <c r="HJ36" i="93" s="1"/>
  <c r="HH320" i="93"/>
  <c r="GZ320" i="93" s="1"/>
  <c r="HH390" i="93"/>
  <c r="GZ390" i="93" s="1"/>
  <c r="HH466" i="93"/>
  <c r="GZ466" i="93" s="1"/>
  <c r="HH384" i="93"/>
  <c r="GZ384" i="93" s="1"/>
  <c r="HH468" i="93"/>
  <c r="GZ468" i="93" s="1"/>
  <c r="IF468" i="93" s="1"/>
  <c r="HH405" i="93"/>
  <c r="GZ405" i="93" s="1"/>
  <c r="HJ405" i="93" s="1"/>
  <c r="IE465" i="93"/>
  <c r="IF469" i="93"/>
  <c r="IF462" i="93"/>
  <c r="HJ462" i="93"/>
  <c r="IE467" i="93"/>
  <c r="IE468" i="93"/>
  <c r="IF467" i="93"/>
  <c r="HJ467" i="93"/>
  <c r="IE471" i="93"/>
  <c r="IF472" i="93"/>
  <c r="HJ472" i="93"/>
  <c r="IE464" i="93"/>
  <c r="IE462" i="93"/>
  <c r="IE470" i="93"/>
  <c r="IF463" i="93"/>
  <c r="HJ463" i="93"/>
  <c r="IE472" i="93"/>
  <c r="IF471" i="93"/>
  <c r="HJ471" i="93"/>
  <c r="IE453" i="93"/>
  <c r="IF453" i="93"/>
  <c r="IF450" i="93"/>
  <c r="HJ450" i="93"/>
  <c r="IE452" i="93"/>
  <c r="IF452" i="93"/>
  <c r="HJ452" i="93"/>
  <c r="IE443" i="93"/>
  <c r="IE444" i="93"/>
  <c r="IF438" i="93"/>
  <c r="HJ438" i="93"/>
  <c r="IF444" i="93"/>
  <c r="HJ444" i="93"/>
  <c r="IF443" i="93"/>
  <c r="HJ443" i="93"/>
  <c r="IF439" i="93"/>
  <c r="HJ439" i="93"/>
  <c r="IE441" i="93"/>
  <c r="IE437" i="93"/>
  <c r="IE438" i="93"/>
  <c r="HH427" i="93"/>
  <c r="GZ427" i="93" s="1"/>
  <c r="IE424" i="93"/>
  <c r="IE431" i="93"/>
  <c r="HH430" i="93"/>
  <c r="GZ430" i="93" s="1"/>
  <c r="IE427" i="93"/>
  <c r="IE429" i="93"/>
  <c r="IE425" i="93"/>
  <c r="IF425" i="93"/>
  <c r="HJ425" i="93"/>
  <c r="IF431" i="93"/>
  <c r="HJ431" i="93"/>
  <c r="GZ429" i="93"/>
  <c r="IF414" i="93"/>
  <c r="HJ414" i="93"/>
  <c r="IF417" i="93"/>
  <c r="IE417" i="93"/>
  <c r="IE416" i="93"/>
  <c r="IE415" i="93"/>
  <c r="HH416" i="93"/>
  <c r="GZ416" i="93" s="1"/>
  <c r="IF403" i="93"/>
  <c r="HJ403" i="93"/>
  <c r="IE403" i="93"/>
  <c r="IE405" i="93"/>
  <c r="HH404" i="93"/>
  <c r="GZ404" i="93" s="1"/>
  <c r="HH396" i="93"/>
  <c r="GZ396" i="93" s="1"/>
  <c r="HH397" i="93"/>
  <c r="GZ397" i="93" s="1"/>
  <c r="IE397" i="93"/>
  <c r="IE396" i="93"/>
  <c r="IE398" i="93"/>
  <c r="IF398" i="93"/>
  <c r="HJ398" i="93"/>
  <c r="IF391" i="93"/>
  <c r="HJ391" i="93"/>
  <c r="IE391" i="93"/>
  <c r="IF379" i="93"/>
  <c r="HJ379" i="93"/>
  <c r="IF385" i="93"/>
  <c r="HJ385" i="93"/>
  <c r="IE380" i="93"/>
  <c r="IF382" i="93"/>
  <c r="HJ382" i="93"/>
  <c r="IE381" i="93"/>
  <c r="HH381" i="93"/>
  <c r="GZ381" i="93" s="1"/>
  <c r="IE385" i="93"/>
  <c r="IF380" i="93"/>
  <c r="HJ380" i="93"/>
  <c r="IE382" i="93"/>
  <c r="IF384" i="93"/>
  <c r="HJ384" i="93"/>
  <c r="IE384" i="93"/>
  <c r="HH383" i="93"/>
  <c r="GZ383" i="93" s="1"/>
  <c r="IE379" i="93"/>
  <c r="IF370" i="93"/>
  <c r="HJ370" i="93"/>
  <c r="IF363" i="93"/>
  <c r="HJ363" i="93"/>
  <c r="IE370" i="93"/>
  <c r="IE367" i="93"/>
  <c r="IE364" i="93"/>
  <c r="IE363" i="93"/>
  <c r="IE366" i="93"/>
  <c r="GZ365" i="93"/>
  <c r="IF364" i="93"/>
  <c r="HJ364" i="93"/>
  <c r="IE369" i="93"/>
  <c r="IF354" i="93"/>
  <c r="HJ354" i="93"/>
  <c r="IF355" i="93"/>
  <c r="HJ355" i="93"/>
  <c r="IE356" i="93"/>
  <c r="IF356" i="93"/>
  <c r="HJ356" i="93"/>
  <c r="IE353" i="93"/>
  <c r="IF360" i="93"/>
  <c r="HJ360" i="93"/>
  <c r="IE354" i="93"/>
  <c r="IE359" i="93"/>
  <c r="IE360" i="93"/>
  <c r="IF353" i="93"/>
  <c r="HJ353" i="93"/>
  <c r="IF359" i="93"/>
  <c r="HJ359" i="93"/>
  <c r="IF347" i="93"/>
  <c r="HJ347" i="93"/>
  <c r="IF340" i="93"/>
  <c r="HJ340" i="93"/>
  <c r="IE344" i="93"/>
  <c r="IE340" i="93"/>
  <c r="IE342" i="93"/>
  <c r="IE343" i="93"/>
  <c r="IE347" i="93"/>
  <c r="IF333" i="93"/>
  <c r="HJ333" i="93"/>
  <c r="IE337" i="93"/>
  <c r="IE332" i="93"/>
  <c r="IE334" i="93"/>
  <c r="HH334" i="93"/>
  <c r="GZ334" i="93" s="1"/>
  <c r="IE336" i="93"/>
  <c r="IF331" i="93"/>
  <c r="IF332" i="93"/>
  <c r="HJ332" i="93"/>
  <c r="IF330" i="93"/>
  <c r="HJ316" i="93"/>
  <c r="IE323" i="93"/>
  <c r="IE319" i="93"/>
  <c r="IE316" i="93"/>
  <c r="HH319" i="93"/>
  <c r="GZ319" i="93" s="1"/>
  <c r="GZ322" i="93"/>
  <c r="HH318" i="93"/>
  <c r="GZ318" i="93" s="1"/>
  <c r="IE317" i="93"/>
  <c r="IE322" i="93"/>
  <c r="IE318" i="93"/>
  <c r="IF317" i="93"/>
  <c r="HJ317" i="93"/>
  <c r="IF308" i="93"/>
  <c r="HJ308" i="93"/>
  <c r="IF310" i="93"/>
  <c r="HJ310" i="93"/>
  <c r="IF307" i="93"/>
  <c r="HJ307" i="93"/>
  <c r="IE310" i="93"/>
  <c r="IE307" i="93"/>
  <c r="IF306" i="93"/>
  <c r="HJ306" i="93"/>
  <c r="IE308" i="93"/>
  <c r="IE306" i="93"/>
  <c r="IE313" i="93"/>
  <c r="HH312" i="93"/>
  <c r="GZ312" i="93" s="1"/>
  <c r="IE309" i="93"/>
  <c r="IF299" i="93"/>
  <c r="HJ299" i="93"/>
  <c r="IE293" i="93"/>
  <c r="HH294" i="93"/>
  <c r="GZ294" i="93" s="1"/>
  <c r="IE296" i="93"/>
  <c r="IE292" i="93"/>
  <c r="IE295" i="93"/>
  <c r="GZ292" i="93"/>
  <c r="HD293" i="93"/>
  <c r="HG293" i="93"/>
  <c r="IE299" i="93"/>
  <c r="HH298" i="93"/>
  <c r="GZ298" i="93" s="1"/>
  <c r="IF284" i="93"/>
  <c r="HJ284" i="93"/>
  <c r="IE289" i="93"/>
  <c r="IE283" i="93"/>
  <c r="HH288" i="93"/>
  <c r="GZ288" i="93" s="1"/>
  <c r="IF283" i="93"/>
  <c r="HJ283" i="93"/>
  <c r="IF282" i="93"/>
  <c r="HJ282" i="93"/>
  <c r="IE282" i="93"/>
  <c r="IE284" i="93"/>
  <c r="IF286" i="93"/>
  <c r="HJ286" i="93"/>
  <c r="IF289" i="93"/>
  <c r="HJ289" i="93"/>
  <c r="IE285" i="93"/>
  <c r="IF285" i="93"/>
  <c r="HJ285" i="93"/>
  <c r="IF274" i="93"/>
  <c r="HJ274" i="93"/>
  <c r="IE271" i="93"/>
  <c r="IE275" i="93"/>
  <c r="IF268" i="93"/>
  <c r="HJ268" i="93"/>
  <c r="IE269" i="93"/>
  <c r="IF275" i="93"/>
  <c r="HJ275" i="93"/>
  <c r="IE274" i="93"/>
  <c r="IF262" i="93"/>
  <c r="HJ262" i="93"/>
  <c r="IF258" i="93"/>
  <c r="HJ258" i="93"/>
  <c r="IF265" i="93"/>
  <c r="HJ265" i="93"/>
  <c r="IE258" i="93"/>
  <c r="IE259" i="93"/>
  <c r="HH264" i="93"/>
  <c r="GZ264" i="93" s="1"/>
  <c r="IE260" i="93"/>
  <c r="IE265" i="93"/>
  <c r="IE262" i="93"/>
  <c r="HH259" i="93"/>
  <c r="GZ259" i="93" s="1"/>
  <c r="HJ261" i="93"/>
  <c r="IF246" i="93"/>
  <c r="HJ246" i="93"/>
  <c r="IE251" i="93"/>
  <c r="IE246" i="93"/>
  <c r="IE248" i="93"/>
  <c r="IE244" i="93"/>
  <c r="HJ247" i="93"/>
  <c r="IE250" i="93"/>
  <c r="GZ244" i="93"/>
  <c r="IE241" i="93"/>
  <c r="IE240" i="93"/>
  <c r="IF234" i="93"/>
  <c r="HJ234" i="93"/>
  <c r="IE235" i="93"/>
  <c r="IF237" i="93"/>
  <c r="HJ237" i="93"/>
  <c r="IF238" i="93"/>
  <c r="HJ238" i="93"/>
  <c r="IE238" i="93"/>
  <c r="IE234" i="93"/>
  <c r="IF227" i="93"/>
  <c r="HJ227" i="93"/>
  <c r="IE226" i="93"/>
  <c r="IE227" i="93"/>
  <c r="IF223" i="93"/>
  <c r="HJ223" i="93"/>
  <c r="IE223" i="93"/>
  <c r="IE224" i="93"/>
  <c r="IE220" i="93"/>
  <c r="IF220" i="93"/>
  <c r="HJ220" i="93"/>
  <c r="IE222" i="93"/>
  <c r="IE221" i="93"/>
  <c r="IF221" i="93"/>
  <c r="HJ221" i="93"/>
  <c r="IF217" i="93"/>
  <c r="HJ217" i="93"/>
  <c r="IE216" i="93"/>
  <c r="IE217" i="93"/>
  <c r="IE210" i="93"/>
  <c r="IE211" i="93"/>
  <c r="IE213" i="93"/>
  <c r="IF199" i="93"/>
  <c r="HJ199" i="93"/>
  <c r="IE198" i="93"/>
  <c r="IE200" i="93"/>
  <c r="IE199" i="93"/>
  <c r="GZ200" i="93"/>
  <c r="IF201" i="93"/>
  <c r="HJ201" i="93"/>
  <c r="IF194" i="93"/>
  <c r="HJ194" i="93"/>
  <c r="IE194" i="93"/>
  <c r="IE191" i="93"/>
  <c r="IF191" i="93"/>
  <c r="HJ191" i="93"/>
  <c r="IF178" i="93"/>
  <c r="HJ178" i="93"/>
  <c r="IE178" i="93"/>
  <c r="IF164" i="93"/>
  <c r="HJ164" i="93"/>
  <c r="IF166" i="93"/>
  <c r="HJ166" i="93"/>
  <c r="IE160" i="93"/>
  <c r="IE166" i="93"/>
  <c r="IE163" i="93"/>
  <c r="IE158" i="93"/>
  <c r="IE161" i="93"/>
  <c r="IE159" i="93"/>
  <c r="IF158" i="93"/>
  <c r="HJ158" i="93"/>
  <c r="IF159" i="93"/>
  <c r="HJ159" i="93"/>
  <c r="IE164" i="93"/>
  <c r="IE162" i="93"/>
  <c r="IF161" i="93"/>
  <c r="HJ161" i="93"/>
  <c r="IF160" i="93"/>
  <c r="HJ160" i="93"/>
  <c r="HJ163" i="93"/>
  <c r="IE150" i="93"/>
  <c r="HH150" i="93"/>
  <c r="GZ150" i="93" s="1"/>
  <c r="IF148" i="93"/>
  <c r="HJ148" i="93"/>
  <c r="IE148" i="93"/>
  <c r="IF138" i="93"/>
  <c r="HJ138" i="93"/>
  <c r="IE137" i="93"/>
  <c r="IE135" i="93"/>
  <c r="IE138" i="93"/>
  <c r="IF135" i="93"/>
  <c r="HJ135" i="93"/>
  <c r="IE136" i="93"/>
  <c r="IE126" i="93"/>
  <c r="IE128" i="93"/>
  <c r="IE127" i="93"/>
  <c r="IF128" i="93"/>
  <c r="HJ128" i="93"/>
  <c r="IF116" i="93"/>
  <c r="HJ116" i="93"/>
  <c r="HJ120" i="93"/>
  <c r="IF118" i="93"/>
  <c r="HJ118" i="93"/>
  <c r="IE120" i="93"/>
  <c r="IE116" i="93"/>
  <c r="IF117" i="93"/>
  <c r="HJ117" i="93"/>
  <c r="IE121" i="93"/>
  <c r="IE119" i="93"/>
  <c r="IE117" i="93"/>
  <c r="IF95" i="93"/>
  <c r="HJ95" i="93"/>
  <c r="IF98" i="93"/>
  <c r="HJ98" i="93"/>
  <c r="IE98" i="93"/>
  <c r="IF81" i="93"/>
  <c r="HJ81" i="93"/>
  <c r="IE80" i="93"/>
  <c r="IE82" i="93"/>
  <c r="IE83" i="93"/>
  <c r="IF80" i="93"/>
  <c r="HJ80" i="93"/>
  <c r="HH84" i="93"/>
  <c r="GZ84" i="93" s="1"/>
  <c r="IE85" i="93"/>
  <c r="IE86" i="93"/>
  <c r="IE84" i="93"/>
  <c r="HH83" i="93"/>
  <c r="GZ83" i="93" s="1"/>
  <c r="IE81" i="93"/>
  <c r="IF77" i="93"/>
  <c r="HJ77" i="93"/>
  <c r="IF73" i="93"/>
  <c r="HJ73" i="93"/>
  <c r="IE77" i="93"/>
  <c r="IE75" i="93"/>
  <c r="IE74" i="93"/>
  <c r="HH76" i="93"/>
  <c r="GZ76" i="93" s="1"/>
  <c r="IF72" i="93"/>
  <c r="HJ72" i="93"/>
  <c r="IE76" i="93"/>
  <c r="IF65" i="93"/>
  <c r="HJ65" i="93"/>
  <c r="IE64" i="93"/>
  <c r="IE65" i="93"/>
  <c r="HH64" i="93"/>
  <c r="GZ64" i="93" s="1"/>
  <c r="IF59" i="93"/>
  <c r="HJ59" i="93"/>
  <c r="IE60" i="93"/>
  <c r="IE57" i="93"/>
  <c r="IE59" i="93"/>
  <c r="HH38" i="93"/>
  <c r="GZ38" i="93" s="1"/>
  <c r="IF38" i="93" s="1"/>
  <c r="HH33" i="93"/>
  <c r="GZ33" i="93" s="1"/>
  <c r="HH45" i="93"/>
  <c r="GZ45" i="93" s="1"/>
  <c r="IF45" i="93" s="1"/>
  <c r="IF46" i="93"/>
  <c r="HJ46" i="93"/>
  <c r="IF43" i="93"/>
  <c r="HJ43" i="93"/>
  <c r="IE46" i="93"/>
  <c r="IE43" i="93"/>
  <c r="IF34" i="93"/>
  <c r="IF35" i="93"/>
  <c r="HJ35" i="93"/>
  <c r="IE38" i="93"/>
  <c r="IE40" i="93"/>
  <c r="IE35" i="93"/>
  <c r="IE33" i="93"/>
  <c r="IF36" i="93"/>
  <c r="IF40" i="93"/>
  <c r="HJ40" i="93"/>
  <c r="IE34" i="93"/>
  <c r="HH39" i="93"/>
  <c r="GZ39" i="93" s="1"/>
  <c r="HD28" i="93"/>
  <c r="HG28" i="93"/>
  <c r="HA29" i="93"/>
  <c r="HI29" i="93" s="1"/>
  <c r="HB29" i="93" s="1"/>
  <c r="IF27" i="93"/>
  <c r="HJ27" i="93"/>
  <c r="IE27" i="93"/>
  <c r="IF60" i="93" l="1"/>
  <c r="HJ241" i="93"/>
  <c r="HJ235" i="93"/>
  <c r="HJ165" i="93"/>
  <c r="HD165" i="93" s="1"/>
  <c r="IF214" i="93"/>
  <c r="HJ251" i="93"/>
  <c r="HG251" i="93" s="1"/>
  <c r="HJ248" i="93"/>
  <c r="HJ270" i="93"/>
  <c r="HD270" i="93" s="1"/>
  <c r="HJ309" i="93"/>
  <c r="HJ337" i="93"/>
  <c r="HG337" i="93" s="1"/>
  <c r="HJ424" i="93"/>
  <c r="HJ464" i="93"/>
  <c r="HD464" i="93" s="1"/>
  <c r="HJ461" i="93"/>
  <c r="IF58" i="93"/>
  <c r="IF97" i="93"/>
  <c r="IF210" i="93"/>
  <c r="HJ212" i="93"/>
  <c r="IF162" i="93"/>
  <c r="IF369" i="93"/>
  <c r="IF71" i="93"/>
  <c r="HJ37" i="93"/>
  <c r="HG37" i="93" s="1"/>
  <c r="HJ343" i="93"/>
  <c r="HG343" i="93" s="1"/>
  <c r="IF426" i="93"/>
  <c r="IF271" i="93"/>
  <c r="HJ127" i="93"/>
  <c r="HD127" i="93" s="1"/>
  <c r="HJ224" i="93"/>
  <c r="HD224" i="93" s="1"/>
  <c r="HJ272" i="93"/>
  <c r="HJ441" i="93"/>
  <c r="HG441" i="93" s="1"/>
  <c r="IF366" i="93"/>
  <c r="HJ366" i="93"/>
  <c r="HD366" i="93" s="1"/>
  <c r="IF198" i="93"/>
  <c r="HJ198" i="93"/>
  <c r="HD198" i="93" s="1"/>
  <c r="HJ323" i="93"/>
  <c r="HD323" i="93" s="1"/>
  <c r="IF323" i="93"/>
  <c r="HJ75" i="93"/>
  <c r="IF75" i="93"/>
  <c r="HJ44" i="93"/>
  <c r="HD44" i="93" s="1"/>
  <c r="HJ192" i="93"/>
  <c r="HG192" i="93" s="1"/>
  <c r="IF344" i="93"/>
  <c r="HJ415" i="93"/>
  <c r="HG415" i="93" s="1"/>
  <c r="IF440" i="93"/>
  <c r="HJ136" i="93"/>
  <c r="HG136" i="93" s="1"/>
  <c r="HJ74" i="93"/>
  <c r="IF74" i="93"/>
  <c r="IF269" i="93"/>
  <c r="HJ269" i="93"/>
  <c r="HD269" i="93" s="1"/>
  <c r="IF86" i="93"/>
  <c r="HJ121" i="93"/>
  <c r="HG121" i="93" s="1"/>
  <c r="IF313" i="93"/>
  <c r="IF428" i="93"/>
  <c r="HJ45" i="93"/>
  <c r="IF367" i="93"/>
  <c r="HJ367" i="93"/>
  <c r="HG367" i="93" s="1"/>
  <c r="IF405" i="93"/>
  <c r="HJ57" i="93"/>
  <c r="HJ211" i="93"/>
  <c r="HD211" i="93" s="1"/>
  <c r="IF236" i="93"/>
  <c r="HJ245" i="93"/>
  <c r="HD245" i="93" s="1"/>
  <c r="HJ342" i="93"/>
  <c r="HJ357" i="93"/>
  <c r="HD357" i="93" s="1"/>
  <c r="HJ468" i="93"/>
  <c r="HD468" i="93" s="1"/>
  <c r="HE30" i="93"/>
  <c r="HJ126" i="93"/>
  <c r="IF126" i="93"/>
  <c r="IF193" i="93"/>
  <c r="HJ193" i="93"/>
  <c r="HD193" i="93" s="1"/>
  <c r="HJ465" i="93"/>
  <c r="HG465" i="93" s="1"/>
  <c r="IF119" i="93"/>
  <c r="HJ216" i="93"/>
  <c r="HD216" i="93" s="1"/>
  <c r="HB18" i="93"/>
  <c r="HC18" i="93" s="1"/>
  <c r="HE18" i="93"/>
  <c r="HB17" i="93"/>
  <c r="HC17" i="93" s="1"/>
  <c r="IF336" i="93"/>
  <c r="HJ336" i="93"/>
  <c r="HD336" i="93" s="1"/>
  <c r="IF470" i="93"/>
  <c r="HJ470" i="93"/>
  <c r="HG470" i="93" s="1"/>
  <c r="HJ341" i="93"/>
  <c r="HD341" i="93" s="1"/>
  <c r="HJ149" i="93"/>
  <c r="HG149" i="93" s="1"/>
  <c r="HE29" i="93"/>
  <c r="HD472" i="93"/>
  <c r="HG472" i="93"/>
  <c r="HD467" i="93"/>
  <c r="HG467" i="93"/>
  <c r="HD462" i="93"/>
  <c r="HG462" i="93"/>
  <c r="HD471" i="93"/>
  <c r="HG471" i="93"/>
  <c r="HD463" i="93"/>
  <c r="HG463" i="93"/>
  <c r="HD469" i="93"/>
  <c r="HG469" i="93"/>
  <c r="HD461" i="93"/>
  <c r="HG461" i="93"/>
  <c r="IF466" i="93"/>
  <c r="HJ466" i="93"/>
  <c r="HD452" i="93"/>
  <c r="HG452" i="93"/>
  <c r="HD453" i="93"/>
  <c r="HG453" i="93"/>
  <c r="HD450" i="93"/>
  <c r="HG450" i="93"/>
  <c r="IF451" i="93"/>
  <c r="HJ451" i="93"/>
  <c r="HD443" i="93"/>
  <c r="HG443" i="93"/>
  <c r="HD438" i="93"/>
  <c r="HG438" i="93"/>
  <c r="IF442" i="93"/>
  <c r="HJ442" i="93"/>
  <c r="HD441" i="93"/>
  <c r="HD439" i="93"/>
  <c r="HG439" i="93"/>
  <c r="HD444" i="93"/>
  <c r="HG444" i="93"/>
  <c r="HD440" i="93"/>
  <c r="HG440" i="93"/>
  <c r="IF437" i="93"/>
  <c r="HJ437" i="93"/>
  <c r="IF430" i="93"/>
  <c r="HJ430" i="93"/>
  <c r="HD424" i="93"/>
  <c r="HG424" i="93"/>
  <c r="IF427" i="93"/>
  <c r="HJ427" i="93"/>
  <c r="IF429" i="93"/>
  <c r="HJ429" i="93"/>
  <c r="HD428" i="93"/>
  <c r="HG428" i="93"/>
  <c r="HD431" i="93"/>
  <c r="HG431" i="93"/>
  <c r="HD425" i="93"/>
  <c r="HG425" i="93"/>
  <c r="HD426" i="93"/>
  <c r="HG426" i="93"/>
  <c r="IF416" i="93"/>
  <c r="HJ416" i="93"/>
  <c r="HD417" i="93"/>
  <c r="HG417" i="93"/>
  <c r="HD414" i="93"/>
  <c r="HG414" i="93"/>
  <c r="IF404" i="93"/>
  <c r="HJ404" i="93"/>
  <c r="HD405" i="93"/>
  <c r="HG405" i="93"/>
  <c r="HD403" i="93"/>
  <c r="HG403" i="93"/>
  <c r="IF397" i="93"/>
  <c r="HJ397" i="93"/>
  <c r="HD398" i="93"/>
  <c r="HG398" i="93"/>
  <c r="IF396" i="93"/>
  <c r="HJ396" i="93"/>
  <c r="IF390" i="93"/>
  <c r="HJ390" i="93"/>
  <c r="HD391" i="93"/>
  <c r="HG391" i="93"/>
  <c r="IF383" i="93"/>
  <c r="HJ383" i="93"/>
  <c r="HD385" i="93"/>
  <c r="HG385" i="93"/>
  <c r="HD384" i="93"/>
  <c r="HG384" i="93"/>
  <c r="HD380" i="93"/>
  <c r="HG380" i="93"/>
  <c r="HD382" i="93"/>
  <c r="HG382" i="93"/>
  <c r="HD379" i="93"/>
  <c r="HG379" i="93"/>
  <c r="IF381" i="93"/>
  <c r="HJ381" i="93"/>
  <c r="HD364" i="93"/>
  <c r="HG364" i="93"/>
  <c r="HD367" i="93"/>
  <c r="HD369" i="93"/>
  <c r="HG369" i="93"/>
  <c r="HD363" i="93"/>
  <c r="HG363" i="93"/>
  <c r="HD370" i="93"/>
  <c r="HG370" i="93"/>
  <c r="IF365" i="93"/>
  <c r="HJ365" i="93"/>
  <c r="HD359" i="93"/>
  <c r="HG359" i="93"/>
  <c r="HD353" i="93"/>
  <c r="HG353" i="93"/>
  <c r="HD360" i="93"/>
  <c r="HG360" i="93"/>
  <c r="HD356" i="93"/>
  <c r="HG356" i="93"/>
  <c r="HD355" i="93"/>
  <c r="HG355" i="93"/>
  <c r="HD354" i="93"/>
  <c r="HG354" i="93"/>
  <c r="HD343" i="93"/>
  <c r="HD344" i="93"/>
  <c r="HG344" i="93"/>
  <c r="HD347" i="93"/>
  <c r="HG347" i="93"/>
  <c r="HD340" i="93"/>
  <c r="HG340" i="93"/>
  <c r="HD342" i="93"/>
  <c r="HG342" i="93"/>
  <c r="IF346" i="93"/>
  <c r="HJ346" i="93"/>
  <c r="HD337" i="93"/>
  <c r="HD330" i="93"/>
  <c r="HG330" i="93"/>
  <c r="HD331" i="93"/>
  <c r="HG331" i="93"/>
  <c r="IF334" i="93"/>
  <c r="HJ334" i="93"/>
  <c r="HD333" i="93"/>
  <c r="HG333" i="93"/>
  <c r="HD332" i="93"/>
  <c r="HG332" i="93"/>
  <c r="IF318" i="93"/>
  <c r="HJ318" i="93"/>
  <c r="IF319" i="93"/>
  <c r="HJ319" i="93"/>
  <c r="HD317" i="93"/>
  <c r="HG317" i="93"/>
  <c r="IF322" i="93"/>
  <c r="HJ322" i="93"/>
  <c r="IF320" i="93"/>
  <c r="HJ320" i="93"/>
  <c r="HD316" i="93"/>
  <c r="HG316" i="93"/>
  <c r="HD310" i="93"/>
  <c r="HG310" i="93"/>
  <c r="HD313" i="93"/>
  <c r="HG313" i="93"/>
  <c r="IF312" i="93"/>
  <c r="HJ312" i="93"/>
  <c r="HD306" i="93"/>
  <c r="HG306" i="93"/>
  <c r="HD307" i="93"/>
  <c r="HG307" i="93"/>
  <c r="HD308" i="93"/>
  <c r="HG308" i="93"/>
  <c r="HD309" i="93"/>
  <c r="HG309" i="93"/>
  <c r="IF298" i="93"/>
  <c r="HJ298" i="93"/>
  <c r="IF294" i="93"/>
  <c r="HJ294" i="93"/>
  <c r="HD299" i="93"/>
  <c r="HG299" i="93"/>
  <c r="IF292" i="93"/>
  <c r="HJ292" i="93"/>
  <c r="IF295" i="93"/>
  <c r="HJ295" i="93"/>
  <c r="IF296" i="93"/>
  <c r="HJ296" i="93"/>
  <c r="HA293" i="93"/>
  <c r="HI293" i="93" s="1"/>
  <c r="IF288" i="93"/>
  <c r="HJ288" i="93"/>
  <c r="HD286" i="93"/>
  <c r="HG286" i="93"/>
  <c r="HD283" i="93"/>
  <c r="HG283" i="93"/>
  <c r="HD284" i="93"/>
  <c r="HG284" i="93"/>
  <c r="HD285" i="93"/>
  <c r="HG285" i="93"/>
  <c r="HD289" i="93"/>
  <c r="HG289" i="93"/>
  <c r="HD282" i="93"/>
  <c r="HG282" i="93"/>
  <c r="HG270" i="93"/>
  <c r="HD268" i="93"/>
  <c r="HG268" i="93"/>
  <c r="HD271" i="93"/>
  <c r="HG271" i="93"/>
  <c r="HD275" i="93"/>
  <c r="HG275" i="93"/>
  <c r="HD272" i="93"/>
  <c r="HG272" i="93"/>
  <c r="HD274" i="93"/>
  <c r="HG274" i="93"/>
  <c r="IF264" i="93"/>
  <c r="HJ264" i="93"/>
  <c r="IF259" i="93"/>
  <c r="HJ259" i="93"/>
  <c r="HD261" i="93"/>
  <c r="HG261" i="93"/>
  <c r="IF260" i="93"/>
  <c r="HJ260" i="93"/>
  <c r="HD265" i="93"/>
  <c r="HG265" i="93"/>
  <c r="HD262" i="93"/>
  <c r="HG262" i="93"/>
  <c r="HD258" i="93"/>
  <c r="HG258" i="93"/>
  <c r="HD251" i="93"/>
  <c r="HD248" i="93"/>
  <c r="HG248" i="93"/>
  <c r="HD247" i="93"/>
  <c r="HG247" i="93"/>
  <c r="HD246" i="93"/>
  <c r="HG246" i="93"/>
  <c r="IF244" i="93"/>
  <c r="HJ244" i="93"/>
  <c r="IF250" i="93"/>
  <c r="HJ250" i="93"/>
  <c r="IF240" i="93"/>
  <c r="HJ240" i="93"/>
  <c r="HD241" i="93"/>
  <c r="HG241" i="93"/>
  <c r="HD236" i="93"/>
  <c r="HG236" i="93"/>
  <c r="HD237" i="93"/>
  <c r="HG237" i="93"/>
  <c r="HD235" i="93"/>
  <c r="HG235" i="93"/>
  <c r="HD238" i="93"/>
  <c r="HG238" i="93"/>
  <c r="HD234" i="93"/>
  <c r="HG234" i="93"/>
  <c r="HD227" i="93"/>
  <c r="HG227" i="93"/>
  <c r="IF226" i="93"/>
  <c r="HJ226" i="93"/>
  <c r="IF222" i="93"/>
  <c r="HJ222" i="93"/>
  <c r="HD221" i="93"/>
  <c r="HG221" i="93"/>
  <c r="HD220" i="93"/>
  <c r="HG220" i="93"/>
  <c r="HD223" i="93"/>
  <c r="HG223" i="93"/>
  <c r="HD217" i="93"/>
  <c r="HG217" i="93"/>
  <c r="IF213" i="93"/>
  <c r="HJ213" i="93"/>
  <c r="HD210" i="93"/>
  <c r="HG210" i="93"/>
  <c r="HD214" i="93"/>
  <c r="HG214" i="93"/>
  <c r="HD212" i="93"/>
  <c r="HG212" i="93"/>
  <c r="IF200" i="93"/>
  <c r="HJ200" i="93"/>
  <c r="HD201" i="93"/>
  <c r="HG201" i="93"/>
  <c r="HD199" i="93"/>
  <c r="HG199" i="93"/>
  <c r="HD191" i="93"/>
  <c r="HG191" i="93"/>
  <c r="HD194" i="93"/>
  <c r="HG194" i="93"/>
  <c r="HD192" i="93"/>
  <c r="HD178" i="93"/>
  <c r="HG178" i="93"/>
  <c r="HD160" i="93"/>
  <c r="HG160" i="93"/>
  <c r="HD159" i="93"/>
  <c r="HG159" i="93"/>
  <c r="HD166" i="93"/>
  <c r="HG166" i="93"/>
  <c r="HD163" i="93"/>
  <c r="HG163" i="93"/>
  <c r="HD161" i="93"/>
  <c r="HG161" i="93"/>
  <c r="HD158" i="93"/>
  <c r="HG158" i="93"/>
  <c r="HD162" i="93"/>
  <c r="HG162" i="93"/>
  <c r="HD164" i="93"/>
  <c r="HG164" i="93"/>
  <c r="IF150" i="93"/>
  <c r="HJ150" i="93"/>
  <c r="HD148" i="93"/>
  <c r="HG148" i="93"/>
  <c r="IF147" i="93"/>
  <c r="HJ147" i="93"/>
  <c r="HD135" i="93"/>
  <c r="HG135" i="93"/>
  <c r="HD138" i="93"/>
  <c r="HG138" i="93"/>
  <c r="HD136" i="93"/>
  <c r="IF137" i="93"/>
  <c r="HJ137" i="93"/>
  <c r="HD126" i="93"/>
  <c r="HG126" i="93"/>
  <c r="HD128" i="93"/>
  <c r="HG128" i="93"/>
  <c r="HD117" i="93"/>
  <c r="HG117" i="93"/>
  <c r="HD120" i="93"/>
  <c r="HG120" i="93"/>
  <c r="HD119" i="93"/>
  <c r="HG119" i="93"/>
  <c r="HD118" i="93"/>
  <c r="HG118" i="93"/>
  <c r="HD116" i="93"/>
  <c r="HG116" i="93"/>
  <c r="HD98" i="93"/>
  <c r="HG98" i="93"/>
  <c r="IF96" i="93"/>
  <c r="HJ96" i="93"/>
  <c r="HD95" i="93"/>
  <c r="HG95" i="93"/>
  <c r="HD97" i="93"/>
  <c r="HG97" i="93"/>
  <c r="IF83" i="93"/>
  <c r="HJ83" i="93"/>
  <c r="IF84" i="93"/>
  <c r="HJ84" i="93"/>
  <c r="IF85" i="93"/>
  <c r="HJ85" i="93"/>
  <c r="IF82" i="93"/>
  <c r="HJ82" i="93"/>
  <c r="HD80" i="93"/>
  <c r="HG80" i="93"/>
  <c r="HD86" i="93"/>
  <c r="HG86" i="93"/>
  <c r="HD81" i="93"/>
  <c r="HG81" i="93"/>
  <c r="IF76" i="93"/>
  <c r="HJ76" i="93"/>
  <c r="HD71" i="93"/>
  <c r="HG71" i="93"/>
  <c r="HD75" i="93"/>
  <c r="HG75" i="93"/>
  <c r="HD72" i="93"/>
  <c r="HG72" i="93"/>
  <c r="HD74" i="93"/>
  <c r="HG74" i="93"/>
  <c r="HD73" i="93"/>
  <c r="HG73" i="93"/>
  <c r="HD77" i="93"/>
  <c r="HG77" i="93"/>
  <c r="IF64" i="93"/>
  <c r="HJ64" i="93"/>
  <c r="HD65" i="93"/>
  <c r="HG65" i="93"/>
  <c r="HD59" i="93"/>
  <c r="HG59" i="93"/>
  <c r="HD58" i="93"/>
  <c r="HG58" i="93"/>
  <c r="HD57" i="93"/>
  <c r="HG57" i="93"/>
  <c r="HD60" i="93"/>
  <c r="HG60" i="93"/>
  <c r="HJ38" i="93"/>
  <c r="HG38" i="93" s="1"/>
  <c r="HD45" i="93"/>
  <c r="HG45" i="93"/>
  <c r="HD46" i="93"/>
  <c r="HG46" i="93"/>
  <c r="HD43" i="93"/>
  <c r="HG43" i="93"/>
  <c r="IF39" i="93"/>
  <c r="HJ39" i="93"/>
  <c r="HD36" i="93"/>
  <c r="HG36" i="93"/>
  <c r="HD35" i="93"/>
  <c r="HG35" i="93"/>
  <c r="HD40" i="93"/>
  <c r="HG40" i="93"/>
  <c r="HD34" i="93"/>
  <c r="HG34" i="93"/>
  <c r="HD37" i="93"/>
  <c r="IF33" i="93"/>
  <c r="HJ33" i="93"/>
  <c r="HC30" i="93"/>
  <c r="HA28" i="93"/>
  <c r="HI28" i="93" s="1"/>
  <c r="HB28" i="93" s="1"/>
  <c r="HC29" i="93"/>
  <c r="HD27" i="93"/>
  <c r="HG27" i="93"/>
  <c r="HG464" i="93" l="1"/>
  <c r="HG165" i="93"/>
  <c r="HG224" i="93"/>
  <c r="HG269" i="93"/>
  <c r="HA269" i="93" s="1"/>
  <c r="HI269" i="93" s="1"/>
  <c r="HB269" i="93" s="1"/>
  <c r="HG366" i="93"/>
  <c r="HD415" i="93"/>
  <c r="HD121" i="93"/>
  <c r="HG127" i="93"/>
  <c r="HA127" i="93" s="1"/>
  <c r="HI127" i="93" s="1"/>
  <c r="HE127" i="93" s="1"/>
  <c r="HG44" i="93"/>
  <c r="HG216" i="93"/>
  <c r="HG323" i="93"/>
  <c r="HA323" i="93" s="1"/>
  <c r="HI323" i="93" s="1"/>
  <c r="HB323" i="93" s="1"/>
  <c r="HG341" i="93"/>
  <c r="HA341" i="93" s="1"/>
  <c r="HI341" i="93" s="1"/>
  <c r="HE341" i="93" s="1"/>
  <c r="HG198" i="93"/>
  <c r="HA198" i="93" s="1"/>
  <c r="HI198" i="93" s="1"/>
  <c r="HB198" i="93" s="1"/>
  <c r="HD149" i="93"/>
  <c r="HG245" i="93"/>
  <c r="HG357" i="93"/>
  <c r="HA357" i="93" s="1"/>
  <c r="HI357" i="93" s="1"/>
  <c r="HE357" i="93" s="1"/>
  <c r="HD470" i="93"/>
  <c r="HG211" i="93"/>
  <c r="HA211" i="93" s="1"/>
  <c r="HI211" i="93" s="1"/>
  <c r="HB211" i="93" s="1"/>
  <c r="HD465" i="93"/>
  <c r="HG468" i="93"/>
  <c r="HA468" i="93" s="1"/>
  <c r="HI468" i="93" s="1"/>
  <c r="HB468" i="93" s="1"/>
  <c r="HG193" i="93"/>
  <c r="HE28" i="93"/>
  <c r="HG336" i="93"/>
  <c r="HA336" i="93" s="1"/>
  <c r="HI336" i="93" s="1"/>
  <c r="HD466" i="93"/>
  <c r="HG466" i="93"/>
  <c r="HA469" i="93"/>
  <c r="HI469" i="93" s="1"/>
  <c r="HB469" i="93" s="1"/>
  <c r="HA463" i="93"/>
  <c r="HI463" i="93" s="1"/>
  <c r="HB463" i="93" s="1"/>
  <c r="HA462" i="93"/>
  <c r="HI462" i="93" s="1"/>
  <c r="HE462" i="93" s="1"/>
  <c r="HA467" i="93"/>
  <c r="HI467" i="93" s="1"/>
  <c r="HB467" i="93" s="1"/>
  <c r="HA470" i="93"/>
  <c r="HI470" i="93" s="1"/>
  <c r="HA461" i="93"/>
  <c r="HI461" i="93" s="1"/>
  <c r="HA464" i="93"/>
  <c r="HI464" i="93" s="1"/>
  <c r="HB464" i="93" s="1"/>
  <c r="HA471" i="93"/>
  <c r="HI471" i="93" s="1"/>
  <c r="HE471" i="93" s="1"/>
  <c r="HA465" i="93"/>
  <c r="HI465" i="93" s="1"/>
  <c r="HB465" i="93" s="1"/>
  <c r="HA472" i="93"/>
  <c r="HI472" i="93" s="1"/>
  <c r="HB472" i="93" s="1"/>
  <c r="HD451" i="93"/>
  <c r="HG451" i="93"/>
  <c r="HA453" i="93"/>
  <c r="HI453" i="93" s="1"/>
  <c r="HE453" i="93" s="1"/>
  <c r="HA450" i="93"/>
  <c r="HI450" i="93" s="1"/>
  <c r="HB450" i="93" s="1"/>
  <c r="HA452" i="93"/>
  <c r="HI452" i="93" s="1"/>
  <c r="HE452" i="93" s="1"/>
  <c r="HD437" i="93"/>
  <c r="HG437" i="93"/>
  <c r="HA444" i="93"/>
  <c r="HI444" i="93" s="1"/>
  <c r="HE444" i="93" s="1"/>
  <c r="HA441" i="93"/>
  <c r="HI441" i="93" s="1"/>
  <c r="HE441" i="93" s="1"/>
  <c r="HA438" i="93"/>
  <c r="HI438" i="93" s="1"/>
  <c r="HA440" i="93"/>
  <c r="HI440" i="93" s="1"/>
  <c r="HB440" i="93" s="1"/>
  <c r="HA439" i="93"/>
  <c r="HI439" i="93" s="1"/>
  <c r="HB439" i="93" s="1"/>
  <c r="HD442" i="93"/>
  <c r="HG442" i="93"/>
  <c r="HA443" i="93"/>
  <c r="HI443" i="93" s="1"/>
  <c r="HB443" i="93" s="1"/>
  <c r="HA426" i="93"/>
  <c r="HI426" i="93" s="1"/>
  <c r="HA424" i="93"/>
  <c r="HI424" i="93" s="1"/>
  <c r="HD429" i="93"/>
  <c r="HG429" i="93"/>
  <c r="HA425" i="93"/>
  <c r="HI425" i="93" s="1"/>
  <c r="HB425" i="93" s="1"/>
  <c r="HA428" i="93"/>
  <c r="HI428" i="93" s="1"/>
  <c r="HB428" i="93" s="1"/>
  <c r="HD427" i="93"/>
  <c r="HG427" i="93"/>
  <c r="HD430" i="93"/>
  <c r="HG430" i="93"/>
  <c r="HA431" i="93"/>
  <c r="HI431" i="93" s="1"/>
  <c r="HE431" i="93" s="1"/>
  <c r="HA415" i="93"/>
  <c r="HI415" i="93" s="1"/>
  <c r="HE415" i="93" s="1"/>
  <c r="HA417" i="93"/>
  <c r="HI417" i="93" s="1"/>
  <c r="HE417" i="93" s="1"/>
  <c r="HD416" i="93"/>
  <c r="HG416" i="93"/>
  <c r="HA414" i="93"/>
  <c r="HI414" i="93" s="1"/>
  <c r="HE414" i="93" s="1"/>
  <c r="HA405" i="93"/>
  <c r="HI405" i="93" s="1"/>
  <c r="HE405" i="93" s="1"/>
  <c r="HA403" i="93"/>
  <c r="HI403" i="93" s="1"/>
  <c r="HD404" i="93"/>
  <c r="HG404" i="93"/>
  <c r="HA398" i="93"/>
  <c r="HI398" i="93" s="1"/>
  <c r="HE398" i="93" s="1"/>
  <c r="HD396" i="93"/>
  <c r="HG396" i="93"/>
  <c r="HD397" i="93"/>
  <c r="HG397" i="93"/>
  <c r="HA391" i="93"/>
  <c r="HI391" i="93" s="1"/>
  <c r="HD390" i="93"/>
  <c r="HG390" i="93"/>
  <c r="HA379" i="93"/>
  <c r="HI379" i="93" s="1"/>
  <c r="HB379" i="93" s="1"/>
  <c r="HA380" i="93"/>
  <c r="HI380" i="93" s="1"/>
  <c r="HB380" i="93" s="1"/>
  <c r="HA385" i="93"/>
  <c r="HI385" i="93" s="1"/>
  <c r="HB385" i="93" s="1"/>
  <c r="HD381" i="93"/>
  <c r="HG381" i="93"/>
  <c r="HA382" i="93"/>
  <c r="HI382" i="93" s="1"/>
  <c r="HE382" i="93" s="1"/>
  <c r="HA384" i="93"/>
  <c r="HI384" i="93" s="1"/>
  <c r="HE384" i="93" s="1"/>
  <c r="HD383" i="93"/>
  <c r="HG383" i="93"/>
  <c r="HA370" i="93"/>
  <c r="HI370" i="93" s="1"/>
  <c r="HE370" i="93" s="1"/>
  <c r="HA369" i="93"/>
  <c r="HI369" i="93" s="1"/>
  <c r="HE369" i="93" s="1"/>
  <c r="HA367" i="93"/>
  <c r="HI367" i="93" s="1"/>
  <c r="HD365" i="93"/>
  <c r="HG365" i="93"/>
  <c r="HA363" i="93"/>
  <c r="HI363" i="93" s="1"/>
  <c r="HA366" i="93"/>
  <c r="HI366" i="93" s="1"/>
  <c r="HB366" i="93" s="1"/>
  <c r="HA364" i="93"/>
  <c r="HI364" i="93" s="1"/>
  <c r="HE364" i="93" s="1"/>
  <c r="HA356" i="93"/>
  <c r="HI356" i="93" s="1"/>
  <c r="HE356" i="93" s="1"/>
  <c r="HA353" i="93"/>
  <c r="HI353" i="93" s="1"/>
  <c r="HB353" i="93" s="1"/>
  <c r="HA354" i="93"/>
  <c r="HI354" i="93" s="1"/>
  <c r="HB354" i="93" s="1"/>
  <c r="HA355" i="93"/>
  <c r="HI355" i="93" s="1"/>
  <c r="HA360" i="93"/>
  <c r="HI360" i="93" s="1"/>
  <c r="HB360" i="93" s="1"/>
  <c r="HA359" i="93"/>
  <c r="HI359" i="93" s="1"/>
  <c r="HB359" i="93" s="1"/>
  <c r="HA342" i="93"/>
  <c r="HI342" i="93" s="1"/>
  <c r="HA347" i="93"/>
  <c r="HI347" i="93" s="1"/>
  <c r="HB347" i="93" s="1"/>
  <c r="HD346" i="93"/>
  <c r="HG346" i="93"/>
  <c r="HA340" i="93"/>
  <c r="HI340" i="93" s="1"/>
  <c r="HB340" i="93" s="1"/>
  <c r="HA344" i="93"/>
  <c r="HI344" i="93" s="1"/>
  <c r="HB344" i="93" s="1"/>
  <c r="HA343" i="93"/>
  <c r="HI343" i="93" s="1"/>
  <c r="HB343" i="93" s="1"/>
  <c r="HA332" i="93"/>
  <c r="HI332" i="93" s="1"/>
  <c r="HE332" i="93" s="1"/>
  <c r="HD334" i="93"/>
  <c r="HG334" i="93"/>
  <c r="HA330" i="93"/>
  <c r="HI330" i="93" s="1"/>
  <c r="HE330" i="93" s="1"/>
  <c r="HA333" i="93"/>
  <c r="HI333" i="93" s="1"/>
  <c r="HE333" i="93" s="1"/>
  <c r="HA331" i="93"/>
  <c r="HI331" i="93" s="1"/>
  <c r="HE331" i="93" s="1"/>
  <c r="HA337" i="93"/>
  <c r="HI337" i="93" s="1"/>
  <c r="HE337" i="93" s="1"/>
  <c r="HA316" i="93"/>
  <c r="HI316" i="93" s="1"/>
  <c r="HE316" i="93" s="1"/>
  <c r="HD322" i="93"/>
  <c r="HG322" i="93"/>
  <c r="HD319" i="93"/>
  <c r="HG319" i="93"/>
  <c r="HD320" i="93"/>
  <c r="HG320" i="93"/>
  <c r="HA317" i="93"/>
  <c r="HI317" i="93" s="1"/>
  <c r="HB317" i="93" s="1"/>
  <c r="HD318" i="93"/>
  <c r="HG318" i="93"/>
  <c r="HA313" i="93"/>
  <c r="HI313" i="93" s="1"/>
  <c r="HA306" i="93"/>
  <c r="HI306" i="93" s="1"/>
  <c r="HB306" i="93" s="1"/>
  <c r="HA309" i="93"/>
  <c r="HI309" i="93" s="1"/>
  <c r="HB309" i="93" s="1"/>
  <c r="HA307" i="93"/>
  <c r="HI307" i="93" s="1"/>
  <c r="HB307" i="93" s="1"/>
  <c r="HD312" i="93"/>
  <c r="HG312" i="93"/>
  <c r="HA310" i="93"/>
  <c r="HI310" i="93" s="1"/>
  <c r="HB310" i="93" s="1"/>
  <c r="HA308" i="93"/>
  <c r="HI308" i="93" s="1"/>
  <c r="HE308" i="93" s="1"/>
  <c r="HD294" i="93"/>
  <c r="HG294" i="93"/>
  <c r="HD295" i="93"/>
  <c r="HG295" i="93"/>
  <c r="HA299" i="93"/>
  <c r="HI299" i="93" s="1"/>
  <c r="HE299" i="93" s="1"/>
  <c r="HB293" i="93"/>
  <c r="HC293" i="93" s="1"/>
  <c r="HD298" i="93"/>
  <c r="HG298" i="93"/>
  <c r="HD296" i="93"/>
  <c r="HG296" i="93"/>
  <c r="HD292" i="93"/>
  <c r="HG292" i="93"/>
  <c r="HE293" i="93"/>
  <c r="HA286" i="93"/>
  <c r="HI286" i="93" s="1"/>
  <c r="HB286" i="93" s="1"/>
  <c r="HA289" i="93"/>
  <c r="HI289" i="93" s="1"/>
  <c r="HA282" i="93"/>
  <c r="HI282" i="93" s="1"/>
  <c r="HA285" i="93"/>
  <c r="HI285" i="93" s="1"/>
  <c r="HE285" i="93" s="1"/>
  <c r="HA283" i="93"/>
  <c r="HI283" i="93" s="1"/>
  <c r="HE283" i="93" s="1"/>
  <c r="HD288" i="93"/>
  <c r="HG288" i="93"/>
  <c r="HA284" i="93"/>
  <c r="HI284" i="93" s="1"/>
  <c r="HE284" i="93" s="1"/>
  <c r="HA272" i="93"/>
  <c r="HI272" i="93" s="1"/>
  <c r="HE272" i="93" s="1"/>
  <c r="HA271" i="93"/>
  <c r="HI271" i="93" s="1"/>
  <c r="HE271" i="93" s="1"/>
  <c r="HA274" i="93"/>
  <c r="HI274" i="93" s="1"/>
  <c r="HA275" i="93"/>
  <c r="HI275" i="93" s="1"/>
  <c r="HE275" i="93" s="1"/>
  <c r="HA268" i="93"/>
  <c r="HI268" i="93" s="1"/>
  <c r="HE268" i="93" s="1"/>
  <c r="HA270" i="93"/>
  <c r="HI270" i="93" s="1"/>
  <c r="HB270" i="93" s="1"/>
  <c r="HA262" i="93"/>
  <c r="HI262" i="93" s="1"/>
  <c r="HE262" i="93" s="1"/>
  <c r="HD260" i="93"/>
  <c r="HG260" i="93"/>
  <c r="HD259" i="93"/>
  <c r="HG259" i="93"/>
  <c r="HA258" i="93"/>
  <c r="HI258" i="93" s="1"/>
  <c r="HE258" i="93" s="1"/>
  <c r="HA265" i="93"/>
  <c r="HI265" i="93" s="1"/>
  <c r="HA261" i="93"/>
  <c r="HI261" i="93" s="1"/>
  <c r="HD264" i="93"/>
  <c r="HG264" i="93"/>
  <c r="HD244" i="93"/>
  <c r="HG244" i="93"/>
  <c r="HA247" i="93"/>
  <c r="HI247" i="93" s="1"/>
  <c r="HB247" i="93" s="1"/>
  <c r="HA248" i="93"/>
  <c r="HI248" i="93" s="1"/>
  <c r="HE248" i="93" s="1"/>
  <c r="HD250" i="93"/>
  <c r="HG250" i="93"/>
  <c r="HA246" i="93"/>
  <c r="HI246" i="93" s="1"/>
  <c r="HB246" i="93" s="1"/>
  <c r="HA245" i="93"/>
  <c r="HI245" i="93" s="1"/>
  <c r="HA251" i="93"/>
  <c r="HI251" i="93" s="1"/>
  <c r="HB251" i="93" s="1"/>
  <c r="HA241" i="93"/>
  <c r="HI241" i="93" s="1"/>
  <c r="HE241" i="93" s="1"/>
  <c r="HD240" i="93"/>
  <c r="HG240" i="93"/>
  <c r="HA238" i="93"/>
  <c r="HI238" i="93" s="1"/>
  <c r="HE238" i="93" s="1"/>
  <c r="HA237" i="93"/>
  <c r="HI237" i="93" s="1"/>
  <c r="HE237" i="93" s="1"/>
  <c r="HA234" i="93"/>
  <c r="HI234" i="93" s="1"/>
  <c r="HA235" i="93"/>
  <c r="HI235" i="93" s="1"/>
  <c r="HB235" i="93" s="1"/>
  <c r="HA236" i="93"/>
  <c r="HI236" i="93" s="1"/>
  <c r="HD226" i="93"/>
  <c r="HG226" i="93"/>
  <c r="HA227" i="93"/>
  <c r="HI227" i="93" s="1"/>
  <c r="HA220" i="93"/>
  <c r="HI220" i="93" s="1"/>
  <c r="HD222" i="93"/>
  <c r="HG222" i="93"/>
  <c r="HA223" i="93"/>
  <c r="HI223" i="93" s="1"/>
  <c r="HE223" i="93" s="1"/>
  <c r="HA221" i="93"/>
  <c r="HI221" i="93" s="1"/>
  <c r="HB221" i="93" s="1"/>
  <c r="HA224" i="93"/>
  <c r="HI224" i="93" s="1"/>
  <c r="HE224" i="93" s="1"/>
  <c r="HA216" i="93"/>
  <c r="HI216" i="93" s="1"/>
  <c r="HE216" i="93" s="1"/>
  <c r="HA217" i="93"/>
  <c r="HI217" i="93" s="1"/>
  <c r="HB217" i="93" s="1"/>
  <c r="HA214" i="93"/>
  <c r="HI214" i="93" s="1"/>
  <c r="HB214" i="93" s="1"/>
  <c r="HA210" i="93"/>
  <c r="HI210" i="93" s="1"/>
  <c r="HB210" i="93" s="1"/>
  <c r="HA212" i="93"/>
  <c r="HI212" i="93" s="1"/>
  <c r="HB212" i="93" s="1"/>
  <c r="HD213" i="93"/>
  <c r="HG213" i="93"/>
  <c r="HA199" i="93"/>
  <c r="HI199" i="93" s="1"/>
  <c r="HB199" i="93" s="1"/>
  <c r="HA201" i="93"/>
  <c r="HI201" i="93" s="1"/>
  <c r="HB201" i="93" s="1"/>
  <c r="HD200" i="93"/>
  <c r="HG200" i="93"/>
  <c r="HA192" i="93"/>
  <c r="HI192" i="93" s="1"/>
  <c r="HA194" i="93"/>
  <c r="HI194" i="93" s="1"/>
  <c r="HA193" i="93"/>
  <c r="HI193" i="93" s="1"/>
  <c r="HA191" i="93"/>
  <c r="HI191" i="93" s="1"/>
  <c r="HB191" i="93" s="1"/>
  <c r="HA178" i="93"/>
  <c r="HI178" i="93" s="1"/>
  <c r="HE178" i="93" s="1"/>
  <c r="HA162" i="93"/>
  <c r="HI162" i="93" s="1"/>
  <c r="HB162" i="93" s="1"/>
  <c r="HA158" i="93"/>
  <c r="HI158" i="93" s="1"/>
  <c r="HE158" i="93" s="1"/>
  <c r="HA163" i="93"/>
  <c r="HI163" i="93" s="1"/>
  <c r="HE163" i="93" s="1"/>
  <c r="HA159" i="93"/>
  <c r="HI159" i="93" s="1"/>
  <c r="HE159" i="93" s="1"/>
  <c r="HA164" i="93"/>
  <c r="HI164" i="93" s="1"/>
  <c r="HE164" i="93" s="1"/>
  <c r="HA165" i="93"/>
  <c r="HI165" i="93" s="1"/>
  <c r="HE165" i="93" s="1"/>
  <c r="HA161" i="93"/>
  <c r="HI161" i="93" s="1"/>
  <c r="HA166" i="93"/>
  <c r="HI166" i="93" s="1"/>
  <c r="HA160" i="93"/>
  <c r="HI160" i="93" s="1"/>
  <c r="HE160" i="93" s="1"/>
  <c r="HD147" i="93"/>
  <c r="HG147" i="93"/>
  <c r="HA149" i="93"/>
  <c r="HI149" i="93" s="1"/>
  <c r="HA148" i="93"/>
  <c r="HI148" i="93" s="1"/>
  <c r="HB148" i="93" s="1"/>
  <c r="HD150" i="93"/>
  <c r="HG150" i="93"/>
  <c r="HD137" i="93"/>
  <c r="HG137" i="93"/>
  <c r="HA138" i="93"/>
  <c r="HI138" i="93" s="1"/>
  <c r="HE138" i="93" s="1"/>
  <c r="HA136" i="93"/>
  <c r="HI136" i="93" s="1"/>
  <c r="HA135" i="93"/>
  <c r="HI135" i="93" s="1"/>
  <c r="HE135" i="93" s="1"/>
  <c r="HA128" i="93"/>
  <c r="HI128" i="93" s="1"/>
  <c r="HB128" i="93" s="1"/>
  <c r="HA126" i="93"/>
  <c r="HI126" i="93" s="1"/>
  <c r="HB126" i="93" s="1"/>
  <c r="HA116" i="93"/>
  <c r="HI116" i="93" s="1"/>
  <c r="HA120" i="93"/>
  <c r="HI120" i="93" s="1"/>
  <c r="HA121" i="93"/>
  <c r="HI121" i="93" s="1"/>
  <c r="HB121" i="93" s="1"/>
  <c r="HA119" i="93"/>
  <c r="HI119" i="93" s="1"/>
  <c r="HE119" i="93" s="1"/>
  <c r="HA117" i="93"/>
  <c r="HI117" i="93" s="1"/>
  <c r="HB117" i="93" s="1"/>
  <c r="HA118" i="93"/>
  <c r="HI118" i="93" s="1"/>
  <c r="HA97" i="93"/>
  <c r="HI97" i="93" s="1"/>
  <c r="HD96" i="93"/>
  <c r="HG96" i="93"/>
  <c r="HA95" i="93"/>
  <c r="HI95" i="93" s="1"/>
  <c r="HB95" i="93" s="1"/>
  <c r="HA98" i="93"/>
  <c r="HI98" i="93" s="1"/>
  <c r="HD84" i="93"/>
  <c r="HG84" i="93"/>
  <c r="HD82" i="93"/>
  <c r="HG82" i="93"/>
  <c r="HA81" i="93"/>
  <c r="HI81" i="93" s="1"/>
  <c r="HE81" i="93" s="1"/>
  <c r="HA80" i="93"/>
  <c r="HI80" i="93" s="1"/>
  <c r="HD85" i="93"/>
  <c r="HG85" i="93"/>
  <c r="HD83" i="93"/>
  <c r="HG83" i="93"/>
  <c r="HA86" i="93"/>
  <c r="HI86" i="93" s="1"/>
  <c r="HA71" i="93"/>
  <c r="HI71" i="93" s="1"/>
  <c r="HA72" i="93"/>
  <c r="HI72" i="93" s="1"/>
  <c r="HE72" i="93" s="1"/>
  <c r="HA77" i="93"/>
  <c r="HI77" i="93" s="1"/>
  <c r="HB77" i="93" s="1"/>
  <c r="HA74" i="93"/>
  <c r="HI74" i="93" s="1"/>
  <c r="HB74" i="93" s="1"/>
  <c r="HA75" i="93"/>
  <c r="HI75" i="93" s="1"/>
  <c r="HE75" i="93" s="1"/>
  <c r="HD76" i="93"/>
  <c r="HG76" i="93"/>
  <c r="HA73" i="93"/>
  <c r="HI73" i="93" s="1"/>
  <c r="HA65" i="93"/>
  <c r="HI65" i="93" s="1"/>
  <c r="HE65" i="93" s="1"/>
  <c r="HD64" i="93"/>
  <c r="HG64" i="93"/>
  <c r="HA58" i="93"/>
  <c r="HI58" i="93" s="1"/>
  <c r="HE58" i="93" s="1"/>
  <c r="HA60" i="93"/>
  <c r="HI60" i="93" s="1"/>
  <c r="HE60" i="93" s="1"/>
  <c r="HA57" i="93"/>
  <c r="HI57" i="93" s="1"/>
  <c r="HB57" i="93" s="1"/>
  <c r="HA59" i="93"/>
  <c r="HI59" i="93" s="1"/>
  <c r="HE59" i="93" s="1"/>
  <c r="HD38" i="93"/>
  <c r="HA44" i="93"/>
  <c r="HI44" i="93" s="1"/>
  <c r="HE44" i="93" s="1"/>
  <c r="HA43" i="93"/>
  <c r="HI43" i="93" s="1"/>
  <c r="HB43" i="93" s="1"/>
  <c r="HA46" i="93"/>
  <c r="HI46" i="93" s="1"/>
  <c r="HB46" i="93" s="1"/>
  <c r="HA45" i="93"/>
  <c r="HI45" i="93" s="1"/>
  <c r="HE45" i="93" s="1"/>
  <c r="HD33" i="93"/>
  <c r="HG33" i="93"/>
  <c r="HA34" i="93"/>
  <c r="HI34" i="93" s="1"/>
  <c r="HE34" i="93" s="1"/>
  <c r="HA35" i="93"/>
  <c r="HI35" i="93" s="1"/>
  <c r="HB35" i="93" s="1"/>
  <c r="HA38" i="93"/>
  <c r="HI38" i="93" s="1"/>
  <c r="HB38" i="93" s="1"/>
  <c r="HA37" i="93"/>
  <c r="HI37" i="93" s="1"/>
  <c r="HA40" i="93"/>
  <c r="HI40" i="93" s="1"/>
  <c r="HB40" i="93" s="1"/>
  <c r="HA36" i="93"/>
  <c r="HI36" i="93" s="1"/>
  <c r="HE36" i="93" s="1"/>
  <c r="HD39" i="93"/>
  <c r="HG39" i="93"/>
  <c r="HC28" i="93"/>
  <c r="HA27" i="93"/>
  <c r="HI27" i="93" s="1"/>
  <c r="HE27" i="93" s="1"/>
  <c r="HE212" i="93" l="1"/>
  <c r="HE379" i="93"/>
  <c r="HE464" i="93"/>
  <c r="HE439" i="93"/>
  <c r="HB341" i="93"/>
  <c r="HC341" i="93" s="1"/>
  <c r="HE469" i="93"/>
  <c r="HE246" i="93"/>
  <c r="HE309" i="93"/>
  <c r="HE467" i="93"/>
  <c r="HB160" i="93"/>
  <c r="HE306" i="93"/>
  <c r="HE77" i="93"/>
  <c r="HE95" i="93"/>
  <c r="HE344" i="93"/>
  <c r="HE221" i="93"/>
  <c r="HE347" i="93"/>
  <c r="HB34" i="93"/>
  <c r="HB164" i="93"/>
  <c r="HE217" i="93"/>
  <c r="HE343" i="93"/>
  <c r="HE380" i="93"/>
  <c r="HE428" i="93"/>
  <c r="HB398" i="93"/>
  <c r="HC398" i="93" s="1"/>
  <c r="HE440" i="93"/>
  <c r="HE450" i="93"/>
  <c r="HE162" i="93"/>
  <c r="HE354" i="93"/>
  <c r="HE286" i="93"/>
  <c r="HE310" i="93"/>
  <c r="HE317" i="93"/>
  <c r="HE385" i="93"/>
  <c r="HE191" i="93"/>
  <c r="HE214" i="93"/>
  <c r="HB238" i="93"/>
  <c r="HE121" i="93"/>
  <c r="HE472" i="93"/>
  <c r="HE40" i="93"/>
  <c r="HB72" i="93"/>
  <c r="HE128" i="93"/>
  <c r="HE199" i="93"/>
  <c r="HB224" i="93"/>
  <c r="HC224" i="93" s="1"/>
  <c r="HE251" i="93"/>
  <c r="HE269" i="93"/>
  <c r="HB284" i="93"/>
  <c r="HC284" i="93" s="1"/>
  <c r="HB308" i="93"/>
  <c r="HC308" i="93" s="1"/>
  <c r="HE323" i="93"/>
  <c r="HB431" i="93"/>
  <c r="HC431" i="93" s="1"/>
  <c r="HE465" i="93"/>
  <c r="HE463" i="93"/>
  <c r="HE57" i="93"/>
  <c r="HB75" i="93"/>
  <c r="HC75" i="93" s="1"/>
  <c r="HB116" i="93"/>
  <c r="HC116" i="93" s="1"/>
  <c r="HE148" i="93"/>
  <c r="HE38" i="93"/>
  <c r="HB248" i="93"/>
  <c r="HC248" i="93" s="1"/>
  <c r="HE270" i="93"/>
  <c r="HE443" i="93"/>
  <c r="HE425" i="93"/>
  <c r="HE468" i="93"/>
  <c r="HB223" i="93"/>
  <c r="HC223" i="93" s="1"/>
  <c r="HC468" i="93"/>
  <c r="HC469" i="93"/>
  <c r="HB470" i="93"/>
  <c r="HC470" i="93" s="1"/>
  <c r="HB462" i="93"/>
  <c r="HC462" i="93" s="1"/>
  <c r="HE461" i="93"/>
  <c r="HC472" i="93"/>
  <c r="HB471" i="93"/>
  <c r="HC471" i="93" s="1"/>
  <c r="HB461" i="93"/>
  <c r="HC461" i="93" s="1"/>
  <c r="HC467" i="93"/>
  <c r="HC463" i="93"/>
  <c r="HA466" i="93"/>
  <c r="HI466" i="93" s="1"/>
  <c r="HE466" i="93" s="1"/>
  <c r="HC465" i="93"/>
  <c r="HC464" i="93"/>
  <c r="HE470" i="93"/>
  <c r="HB452" i="93"/>
  <c r="HC452" i="93" s="1"/>
  <c r="HB453" i="93"/>
  <c r="HC453" i="93" s="1"/>
  <c r="HC450" i="93"/>
  <c r="HA451" i="93"/>
  <c r="HI451" i="93" s="1"/>
  <c r="HB451" i="93" s="1"/>
  <c r="HC440" i="93"/>
  <c r="HC443" i="93"/>
  <c r="HC439" i="93"/>
  <c r="HE438" i="93"/>
  <c r="HB438" i="93"/>
  <c r="HC438" i="93" s="1"/>
  <c r="HB444" i="93"/>
  <c r="HC444" i="93" s="1"/>
  <c r="HA437" i="93"/>
  <c r="HI437" i="93" s="1"/>
  <c r="HB437" i="93" s="1"/>
  <c r="HA442" i="93"/>
  <c r="HI442" i="93" s="1"/>
  <c r="HB442" i="93" s="1"/>
  <c r="HB441" i="93"/>
  <c r="HC441" i="93" s="1"/>
  <c r="HA427" i="93"/>
  <c r="HI427" i="93" s="1"/>
  <c r="HE424" i="93"/>
  <c r="HB424" i="93"/>
  <c r="HC424" i="93" s="1"/>
  <c r="HC425" i="93"/>
  <c r="HA430" i="93"/>
  <c r="HI430" i="93" s="1"/>
  <c r="HB430" i="93" s="1"/>
  <c r="HC428" i="93"/>
  <c r="HA429" i="93"/>
  <c r="HI429" i="93" s="1"/>
  <c r="HE426" i="93"/>
  <c r="HB426" i="93"/>
  <c r="HC426" i="93" s="1"/>
  <c r="HA416" i="93"/>
  <c r="HI416" i="93" s="1"/>
  <c r="HE416" i="93" s="1"/>
  <c r="HB414" i="93"/>
  <c r="HC414" i="93" s="1"/>
  <c r="HB417" i="93"/>
  <c r="HC417" i="93" s="1"/>
  <c r="HB415" i="93"/>
  <c r="HC415" i="93" s="1"/>
  <c r="HE403" i="93"/>
  <c r="HB403" i="93"/>
  <c r="HC403" i="93" s="1"/>
  <c r="HA404" i="93"/>
  <c r="HI404" i="93" s="1"/>
  <c r="HE404" i="93" s="1"/>
  <c r="HB405" i="93"/>
  <c r="HC405" i="93" s="1"/>
  <c r="HA396" i="93"/>
  <c r="HI396" i="93" s="1"/>
  <c r="HA397" i="93"/>
  <c r="HI397" i="93" s="1"/>
  <c r="HE397" i="93" s="1"/>
  <c r="HA390" i="93"/>
  <c r="HI390" i="93" s="1"/>
  <c r="HE390" i="93" s="1"/>
  <c r="HE391" i="93"/>
  <c r="HB391" i="93"/>
  <c r="HC391" i="93" s="1"/>
  <c r="HB382" i="93"/>
  <c r="HC382" i="93" s="1"/>
  <c r="HC380" i="93"/>
  <c r="HA381" i="93"/>
  <c r="HI381" i="93" s="1"/>
  <c r="HB381" i="93" s="1"/>
  <c r="HB384" i="93"/>
  <c r="HC384" i="93" s="1"/>
  <c r="HC379" i="93"/>
  <c r="HA383" i="93"/>
  <c r="HI383" i="93" s="1"/>
  <c r="HB383" i="93" s="1"/>
  <c r="HC385" i="93"/>
  <c r="HE366" i="93"/>
  <c r="HA365" i="93"/>
  <c r="HI365" i="93" s="1"/>
  <c r="HB365" i="93" s="1"/>
  <c r="HB369" i="93"/>
  <c r="HC369" i="93" s="1"/>
  <c r="HE363" i="93"/>
  <c r="HC366" i="93"/>
  <c r="HE365" i="93"/>
  <c r="HB364" i="93"/>
  <c r="HC364" i="93" s="1"/>
  <c r="HB363" i="93"/>
  <c r="HC363" i="93" s="1"/>
  <c r="HE367" i="93"/>
  <c r="HB367" i="93"/>
  <c r="HC367" i="93" s="1"/>
  <c r="HB370" i="93"/>
  <c r="HC370" i="93" s="1"/>
  <c r="HB357" i="93"/>
  <c r="HC357" i="93" s="1"/>
  <c r="HE360" i="93"/>
  <c r="HB355" i="93"/>
  <c r="HC355" i="93" s="1"/>
  <c r="HC359" i="93"/>
  <c r="HE353" i="93"/>
  <c r="HE355" i="93"/>
  <c r="HB356" i="93"/>
  <c r="HC356" i="93" s="1"/>
  <c r="HC360" i="93"/>
  <c r="HC354" i="93"/>
  <c r="HC353" i="93"/>
  <c r="HE359" i="93"/>
  <c r="HC343" i="93"/>
  <c r="HC340" i="93"/>
  <c r="HC347" i="93"/>
  <c r="HA346" i="93"/>
  <c r="HI346" i="93" s="1"/>
  <c r="HB346" i="93" s="1"/>
  <c r="HE342" i="93"/>
  <c r="HE340" i="93"/>
  <c r="HC344" i="93"/>
  <c r="HE346" i="93"/>
  <c r="HB342" i="93"/>
  <c r="HC342" i="93" s="1"/>
  <c r="HA334" i="93"/>
  <c r="HI334" i="93" s="1"/>
  <c r="HB334" i="93" s="1"/>
  <c r="HB337" i="93"/>
  <c r="HC337" i="93" s="1"/>
  <c r="HB333" i="93"/>
  <c r="HC333" i="93" s="1"/>
  <c r="HE336" i="93"/>
  <c r="HB331" i="93"/>
  <c r="HC331" i="93" s="1"/>
  <c r="HB336" i="93"/>
  <c r="HC336" i="93" s="1"/>
  <c r="HB330" i="93"/>
  <c r="HC330" i="93" s="1"/>
  <c r="HB332" i="93"/>
  <c r="HC332" i="93" s="1"/>
  <c r="HA322" i="93"/>
  <c r="HI322" i="93" s="1"/>
  <c r="HE322" i="93" s="1"/>
  <c r="HA318" i="93"/>
  <c r="HI318" i="93" s="1"/>
  <c r="HE318" i="93" s="1"/>
  <c r="HA320" i="93"/>
  <c r="HI320" i="93" s="1"/>
  <c r="HA319" i="93"/>
  <c r="HI319" i="93" s="1"/>
  <c r="HB319" i="93" s="1"/>
  <c r="HC317" i="93"/>
  <c r="HC323" i="93"/>
  <c r="HB316" i="93"/>
  <c r="HC316" i="93" s="1"/>
  <c r="HE307" i="93"/>
  <c r="HC310" i="93"/>
  <c r="HC307" i="93"/>
  <c r="HC306" i="93"/>
  <c r="HA312" i="93"/>
  <c r="HI312" i="93" s="1"/>
  <c r="HE312" i="93" s="1"/>
  <c r="HC309" i="93"/>
  <c r="HE313" i="93"/>
  <c r="HB313" i="93"/>
  <c r="HC313" i="93" s="1"/>
  <c r="HA292" i="93"/>
  <c r="HI292" i="93" s="1"/>
  <c r="HB292" i="93" s="1"/>
  <c r="HA298" i="93"/>
  <c r="HI298" i="93" s="1"/>
  <c r="HB299" i="93"/>
  <c r="HC299" i="93" s="1"/>
  <c r="HA294" i="93"/>
  <c r="HI294" i="93" s="1"/>
  <c r="HB294" i="93" s="1"/>
  <c r="HA296" i="93"/>
  <c r="HI296" i="93" s="1"/>
  <c r="HA295" i="93"/>
  <c r="HI295" i="93" s="1"/>
  <c r="HB295" i="93" s="1"/>
  <c r="HA288" i="93"/>
  <c r="HI288" i="93" s="1"/>
  <c r="HE289" i="93"/>
  <c r="HE282" i="93"/>
  <c r="HB285" i="93"/>
  <c r="HC285" i="93" s="1"/>
  <c r="HB289" i="93"/>
  <c r="HC289" i="93" s="1"/>
  <c r="HB283" i="93"/>
  <c r="HC283" i="93" s="1"/>
  <c r="HB282" i="93"/>
  <c r="HC282" i="93" s="1"/>
  <c r="HC286" i="93"/>
  <c r="HB271" i="93"/>
  <c r="HC271" i="93" s="1"/>
  <c r="HE274" i="93"/>
  <c r="HB268" i="93"/>
  <c r="HC268" i="93" s="1"/>
  <c r="HB274" i="93"/>
  <c r="HC274" i="93" s="1"/>
  <c r="HC270" i="93"/>
  <c r="HB275" i="93"/>
  <c r="HC275" i="93" s="1"/>
  <c r="HC269" i="93"/>
  <c r="HB272" i="93"/>
  <c r="HC272" i="93" s="1"/>
  <c r="HA264" i="93"/>
  <c r="HI264" i="93" s="1"/>
  <c r="HE264" i="93" s="1"/>
  <c r="HE261" i="93"/>
  <c r="HB265" i="93"/>
  <c r="HC265" i="93" s="1"/>
  <c r="HA259" i="93"/>
  <c r="HI259" i="93" s="1"/>
  <c r="HA260" i="93"/>
  <c r="HI260" i="93" s="1"/>
  <c r="HE265" i="93"/>
  <c r="HB261" i="93"/>
  <c r="HC261" i="93" s="1"/>
  <c r="HB258" i="93"/>
  <c r="HC258" i="93" s="1"/>
  <c r="HB262" i="93"/>
  <c r="HC262" i="93" s="1"/>
  <c r="HC251" i="93"/>
  <c r="HE247" i="93"/>
  <c r="HC246" i="93"/>
  <c r="HC247" i="93"/>
  <c r="HE245" i="93"/>
  <c r="HB245" i="93"/>
  <c r="HC245" i="93" s="1"/>
  <c r="HA250" i="93"/>
  <c r="HI250" i="93" s="1"/>
  <c r="HA244" i="93"/>
  <c r="HI244" i="93" s="1"/>
  <c r="HB244" i="93" s="1"/>
  <c r="HA240" i="93"/>
  <c r="HI240" i="93" s="1"/>
  <c r="HE240" i="93" s="1"/>
  <c r="HB241" i="93"/>
  <c r="HC241" i="93" s="1"/>
  <c r="HB237" i="93"/>
  <c r="HC237" i="93" s="1"/>
  <c r="HE235" i="93"/>
  <c r="HE236" i="93"/>
  <c r="HB236" i="93"/>
  <c r="HC236" i="93" s="1"/>
  <c r="HB234" i="93"/>
  <c r="HC234" i="93" s="1"/>
  <c r="HE234" i="93"/>
  <c r="HC235" i="93"/>
  <c r="HC238" i="93"/>
  <c r="HB227" i="93"/>
  <c r="HC227" i="93" s="1"/>
  <c r="HA226" i="93"/>
  <c r="HI226" i="93" s="1"/>
  <c r="HE227" i="93"/>
  <c r="HA222" i="93"/>
  <c r="HI222" i="93" s="1"/>
  <c r="HB222" i="93" s="1"/>
  <c r="HC221" i="93"/>
  <c r="HE220" i="93"/>
  <c r="HB220" i="93"/>
  <c r="HC220" i="93" s="1"/>
  <c r="HC217" i="93"/>
  <c r="HB216" i="93"/>
  <c r="HC216" i="93" s="1"/>
  <c r="HA213" i="93"/>
  <c r="HI213" i="93" s="1"/>
  <c r="HE213" i="93" s="1"/>
  <c r="HC212" i="93"/>
  <c r="HC210" i="93"/>
  <c r="HE211" i="93"/>
  <c r="HE210" i="93"/>
  <c r="HC214" i="93"/>
  <c r="HC211" i="93"/>
  <c r="HE198" i="93"/>
  <c r="HC201" i="93"/>
  <c r="HA200" i="93"/>
  <c r="HI200" i="93" s="1"/>
  <c r="HB200" i="93" s="1"/>
  <c r="HE201" i="93"/>
  <c r="HC198" i="93"/>
  <c r="HC199" i="93"/>
  <c r="HE193" i="93"/>
  <c r="HB193" i="93"/>
  <c r="HC193" i="93" s="1"/>
  <c r="HB194" i="93"/>
  <c r="HC194" i="93" s="1"/>
  <c r="HE194" i="93"/>
  <c r="HC191" i="93"/>
  <c r="HE192" i="93"/>
  <c r="HB192" i="93"/>
  <c r="HC192" i="93" s="1"/>
  <c r="HB178" i="93"/>
  <c r="HC178" i="93" s="1"/>
  <c r="HB166" i="93"/>
  <c r="HC166" i="93" s="1"/>
  <c r="HB165" i="93"/>
  <c r="HC165" i="93" s="1"/>
  <c r="HB159" i="93"/>
  <c r="HC159" i="93" s="1"/>
  <c r="HB158" i="93"/>
  <c r="HC158" i="93" s="1"/>
  <c r="HE166" i="93"/>
  <c r="HE161" i="93"/>
  <c r="HC160" i="93"/>
  <c r="HB161" i="93"/>
  <c r="HC161" i="93" s="1"/>
  <c r="HC164" i="93"/>
  <c r="HB163" i="93"/>
  <c r="HC163" i="93" s="1"/>
  <c r="HC162" i="93"/>
  <c r="HB149" i="93"/>
  <c r="HC149" i="93" s="1"/>
  <c r="HC148" i="93"/>
  <c r="HA147" i="93"/>
  <c r="HI147" i="93" s="1"/>
  <c r="HE147" i="93" s="1"/>
  <c r="HA150" i="93"/>
  <c r="HI150" i="93" s="1"/>
  <c r="HE149" i="93"/>
  <c r="HB135" i="93"/>
  <c r="HC135" i="93" s="1"/>
  <c r="HB138" i="93"/>
  <c r="HC138" i="93" s="1"/>
  <c r="HE136" i="93"/>
  <c r="HB136" i="93"/>
  <c r="HC136" i="93" s="1"/>
  <c r="HA137" i="93"/>
  <c r="HI137" i="93" s="1"/>
  <c r="HC126" i="93"/>
  <c r="HE126" i="93"/>
  <c r="HC128" i="93"/>
  <c r="HB127" i="93"/>
  <c r="HC127" i="93" s="1"/>
  <c r="HC117" i="93"/>
  <c r="HE120" i="93"/>
  <c r="HE117" i="93"/>
  <c r="HB118" i="93"/>
  <c r="HC118" i="93" s="1"/>
  <c r="HB119" i="93"/>
  <c r="HC119" i="93" s="1"/>
  <c r="HB120" i="93"/>
  <c r="HC120" i="93" s="1"/>
  <c r="HE118" i="93"/>
  <c r="HC121" i="93"/>
  <c r="HE116" i="93"/>
  <c r="HA96" i="93"/>
  <c r="HI96" i="93" s="1"/>
  <c r="HE98" i="93"/>
  <c r="HC95" i="93"/>
  <c r="HB98" i="93"/>
  <c r="HC98" i="93" s="1"/>
  <c r="HE97" i="93"/>
  <c r="HB97" i="93"/>
  <c r="HC97" i="93" s="1"/>
  <c r="HA85" i="93"/>
  <c r="HI85" i="93" s="1"/>
  <c r="HE86" i="93"/>
  <c r="HB86" i="93"/>
  <c r="HC86" i="93" s="1"/>
  <c r="HB81" i="93"/>
  <c r="HC81" i="93" s="1"/>
  <c r="HA84" i="93"/>
  <c r="HI84" i="93" s="1"/>
  <c r="HB84" i="93" s="1"/>
  <c r="HE80" i="93"/>
  <c r="HA83" i="93"/>
  <c r="HI83" i="93" s="1"/>
  <c r="HB83" i="93" s="1"/>
  <c r="HB80" i="93"/>
  <c r="HC80" i="93" s="1"/>
  <c r="HA82" i="93"/>
  <c r="HI82" i="93" s="1"/>
  <c r="HE74" i="93"/>
  <c r="HA76" i="93"/>
  <c r="HI76" i="93" s="1"/>
  <c r="HC72" i="93"/>
  <c r="HE73" i="93"/>
  <c r="HC74" i="93"/>
  <c r="HB73" i="93"/>
  <c r="HC73" i="93" s="1"/>
  <c r="HC77" i="93"/>
  <c r="HE71" i="93"/>
  <c r="HB71" i="93"/>
  <c r="HC71" i="93" s="1"/>
  <c r="HA64" i="93"/>
  <c r="HI64" i="93" s="1"/>
  <c r="HB65" i="93"/>
  <c r="HC65" i="93" s="1"/>
  <c r="HC57" i="93"/>
  <c r="HB59" i="93"/>
  <c r="HC59" i="93" s="1"/>
  <c r="HB60" i="93"/>
  <c r="HC60" i="93" s="1"/>
  <c r="HB58" i="93"/>
  <c r="HC58" i="93" s="1"/>
  <c r="HE46" i="93"/>
  <c r="HB36" i="93"/>
  <c r="HC36" i="93" s="1"/>
  <c r="HC46" i="93"/>
  <c r="HE43" i="93"/>
  <c r="HB45" i="93"/>
  <c r="HC45" i="93" s="1"/>
  <c r="HC43" i="93"/>
  <c r="HB44" i="93"/>
  <c r="HC44" i="93" s="1"/>
  <c r="HA39" i="93"/>
  <c r="HI39" i="93" s="1"/>
  <c r="HE39" i="93" s="1"/>
  <c r="HC38" i="93"/>
  <c r="HC34" i="93"/>
  <c r="HC40" i="93"/>
  <c r="HE35" i="93"/>
  <c r="HA33" i="93"/>
  <c r="HI33" i="93" s="1"/>
  <c r="HE33" i="93" s="1"/>
  <c r="HE37" i="93"/>
  <c r="HB37" i="93"/>
  <c r="HC37" i="93" s="1"/>
  <c r="HC35" i="93"/>
  <c r="HB27" i="93"/>
  <c r="HC27" i="93" s="1"/>
  <c r="HE437" i="93" l="1"/>
  <c r="HB213" i="93"/>
  <c r="HC213" i="93" s="1"/>
  <c r="HE222" i="93"/>
  <c r="HE200" i="93"/>
  <c r="HE244" i="93"/>
  <c r="HE334" i="93"/>
  <c r="HE383" i="93"/>
  <c r="HE295" i="93"/>
  <c r="HB312" i="93"/>
  <c r="HB397" i="93"/>
  <c r="HB404" i="93"/>
  <c r="HC404" i="93" s="1"/>
  <c r="HB466" i="93"/>
  <c r="HC466" i="93" s="1"/>
  <c r="HE451" i="93"/>
  <c r="HC451" i="93"/>
  <c r="HC437" i="93"/>
  <c r="HC442" i="93"/>
  <c r="HE442" i="93"/>
  <c r="HB429" i="93"/>
  <c r="HC429" i="93" s="1"/>
  <c r="HE429" i="93"/>
  <c r="HC430" i="93"/>
  <c r="HE427" i="93"/>
  <c r="HB427" i="93"/>
  <c r="HC427" i="93" s="1"/>
  <c r="HE430" i="93"/>
  <c r="HB416" i="93"/>
  <c r="HC416" i="93" s="1"/>
  <c r="HB396" i="93"/>
  <c r="HC396" i="93" s="1"/>
  <c r="HC397" i="93"/>
  <c r="HE396" i="93"/>
  <c r="HB390" i="93"/>
  <c r="HC390" i="93" s="1"/>
  <c r="HE381" i="93"/>
  <c r="HC383" i="93"/>
  <c r="HC381" i="93"/>
  <c r="HC365" i="93"/>
  <c r="HC346" i="93"/>
  <c r="HC334" i="93"/>
  <c r="HE319" i="93"/>
  <c r="HB318" i="93"/>
  <c r="HC318" i="93" s="1"/>
  <c r="HC319" i="93"/>
  <c r="HE320" i="93"/>
  <c r="HB320" i="93"/>
  <c r="HC320" i="93" s="1"/>
  <c r="HB322" i="93"/>
  <c r="HC322" i="93" s="1"/>
  <c r="HC312" i="93"/>
  <c r="HC295" i="93"/>
  <c r="HC294" i="93"/>
  <c r="HE292" i="93"/>
  <c r="HC292" i="93"/>
  <c r="HE294" i="93"/>
  <c r="HB296" i="93"/>
  <c r="HC296" i="93" s="1"/>
  <c r="HE298" i="93"/>
  <c r="HB298" i="93"/>
  <c r="HC298" i="93" s="1"/>
  <c r="HE296" i="93"/>
  <c r="HB288" i="93"/>
  <c r="HC288" i="93" s="1"/>
  <c r="HE288" i="93"/>
  <c r="HB264" i="93"/>
  <c r="HC264" i="93" s="1"/>
  <c r="HE259" i="93"/>
  <c r="HB259" i="93"/>
  <c r="HC259" i="93" s="1"/>
  <c r="HE260" i="93"/>
  <c r="HB260" i="93"/>
  <c r="HC260" i="93" s="1"/>
  <c r="HB250" i="93"/>
  <c r="HC250" i="93" s="1"/>
  <c r="HC244" i="93"/>
  <c r="HE250" i="93"/>
  <c r="HB240" i="93"/>
  <c r="HC240" i="93" s="1"/>
  <c r="HB226" i="93"/>
  <c r="HC226" i="93" s="1"/>
  <c r="HE226" i="93"/>
  <c r="HC222" i="93"/>
  <c r="HC200" i="93"/>
  <c r="HB150" i="93"/>
  <c r="HC150" i="93" s="1"/>
  <c r="HB147" i="93"/>
  <c r="HC147" i="93" s="1"/>
  <c r="HE150" i="93"/>
  <c r="HB137" i="93"/>
  <c r="HC137" i="93" s="1"/>
  <c r="HE137" i="93"/>
  <c r="HE96" i="93"/>
  <c r="HB96" i="93"/>
  <c r="HC96" i="93" s="1"/>
  <c r="HE84" i="93"/>
  <c r="HB85" i="93"/>
  <c r="HC85" i="93" s="1"/>
  <c r="HC83" i="93"/>
  <c r="HB82" i="93"/>
  <c r="HC82" i="93" s="1"/>
  <c r="HC84" i="93"/>
  <c r="HE83" i="93"/>
  <c r="HE85" i="93"/>
  <c r="HE82" i="93"/>
  <c r="HB76" i="93"/>
  <c r="HC76" i="93" s="1"/>
  <c r="HE76" i="93"/>
  <c r="HB64" i="93"/>
  <c r="HC64" i="93" s="1"/>
  <c r="HE64" i="93"/>
  <c r="HB33" i="93"/>
  <c r="HC33" i="93" s="1"/>
  <c r="HB39" i="93"/>
  <c r="HC39" i="93" s="1"/>
  <c r="Z37" i="122" l="1"/>
  <c r="N393" i="122"/>
  <c r="Q393" i="122"/>
  <c r="N394" i="122"/>
  <c r="Q394" i="122"/>
  <c r="N395" i="122"/>
  <c r="Q395" i="122"/>
  <c r="N396" i="122"/>
  <c r="Q396" i="122"/>
  <c r="N397" i="122"/>
  <c r="Q397" i="122"/>
  <c r="E43" i="93"/>
  <c r="E44" i="93"/>
  <c r="E45" i="93" s="1"/>
  <c r="E46" i="93" s="1"/>
  <c r="H191" i="122" l="1"/>
  <c r="H192" i="122"/>
  <c r="H193" i="122"/>
  <c r="H194" i="122"/>
  <c r="H195" i="122"/>
  <c r="H196" i="122"/>
  <c r="H197" i="122"/>
  <c r="H190" i="122"/>
  <c r="B126" i="122" l="1"/>
  <c r="B127" i="122"/>
  <c r="B128" i="122"/>
  <c r="B129" i="122"/>
  <c r="B134" i="122"/>
  <c r="B132" i="122"/>
  <c r="B131" i="122"/>
  <c r="B130" i="122"/>
  <c r="G717" i="122"/>
  <c r="B717" i="122"/>
  <c r="G704" i="122"/>
  <c r="B704" i="122"/>
  <c r="Z604" i="122" l="1"/>
  <c r="J604" i="122" s="1"/>
  <c r="Y604" i="122"/>
  <c r="I604" i="122" s="1"/>
  <c r="X604" i="122"/>
  <c r="H604" i="122" s="1"/>
  <c r="U604" i="122"/>
  <c r="G604" i="122" s="1"/>
  <c r="T604" i="122"/>
  <c r="Z603" i="122"/>
  <c r="J603" i="122" s="1"/>
  <c r="Y603" i="122"/>
  <c r="I603" i="122" s="1"/>
  <c r="X603" i="122"/>
  <c r="H603" i="122" s="1"/>
  <c r="U603" i="122"/>
  <c r="T603" i="122"/>
  <c r="G603" i="122" s="1"/>
  <c r="Z602" i="122"/>
  <c r="J602" i="122" s="1"/>
  <c r="Y602" i="122"/>
  <c r="I602" i="122" s="1"/>
  <c r="X602" i="122"/>
  <c r="H602" i="122" s="1"/>
  <c r="U602" i="122"/>
  <c r="T602" i="122"/>
  <c r="G602" i="122" s="1"/>
  <c r="Z601" i="122"/>
  <c r="J601" i="122" s="1"/>
  <c r="Y601" i="122"/>
  <c r="I601" i="122" s="1"/>
  <c r="X601" i="122"/>
  <c r="H601" i="122" s="1"/>
  <c r="U601" i="122"/>
  <c r="T601" i="122"/>
  <c r="G601" i="122" s="1"/>
  <c r="Z600" i="122"/>
  <c r="J600" i="122" s="1"/>
  <c r="Y600" i="122"/>
  <c r="I600" i="122" s="1"/>
  <c r="X600" i="122"/>
  <c r="H600" i="122" s="1"/>
  <c r="U600" i="122"/>
  <c r="G600" i="122" s="1"/>
  <c r="T600" i="122"/>
  <c r="H562" i="122"/>
  <c r="J560" i="122"/>
  <c r="F559" i="122"/>
  <c r="F560" i="122" s="1"/>
  <c r="F561" i="122" s="1"/>
  <c r="F562" i="122" s="1"/>
  <c r="B559" i="122"/>
  <c r="Z562" i="122"/>
  <c r="J562" i="122" s="1"/>
  <c r="Y562" i="122"/>
  <c r="I562" i="122" s="1"/>
  <c r="X562" i="122"/>
  <c r="U562" i="122"/>
  <c r="T562" i="122"/>
  <c r="Z561" i="122"/>
  <c r="J561" i="122" s="1"/>
  <c r="Y561" i="122"/>
  <c r="I561" i="122" s="1"/>
  <c r="X561" i="122"/>
  <c r="H561" i="122" s="1"/>
  <c r="U561" i="122"/>
  <c r="G561" i="122" s="1"/>
  <c r="T561" i="122"/>
  <c r="Z560" i="122"/>
  <c r="Y560" i="122"/>
  <c r="I560" i="122" s="1"/>
  <c r="X560" i="122"/>
  <c r="H560" i="122" s="1"/>
  <c r="U560" i="122"/>
  <c r="T560" i="122"/>
  <c r="G560" i="122" s="1"/>
  <c r="Z559" i="122"/>
  <c r="J559" i="122" s="1"/>
  <c r="Y559" i="122"/>
  <c r="I559" i="122" s="1"/>
  <c r="X559" i="122"/>
  <c r="H559" i="122" s="1"/>
  <c r="U559" i="122"/>
  <c r="T559" i="122"/>
  <c r="Z558" i="122"/>
  <c r="J558" i="122" s="1"/>
  <c r="Y558" i="122"/>
  <c r="I558" i="122" s="1"/>
  <c r="X558" i="122"/>
  <c r="H558" i="122" s="1"/>
  <c r="U558" i="122"/>
  <c r="T558" i="122"/>
  <c r="R558" i="122"/>
  <c r="D558" i="122" s="1"/>
  <c r="S558" i="122"/>
  <c r="E558" i="122" s="1"/>
  <c r="R559" i="122"/>
  <c r="D559" i="122" s="1"/>
  <c r="S559" i="122"/>
  <c r="E559" i="122" s="1"/>
  <c r="R560" i="122"/>
  <c r="D560" i="122" s="1"/>
  <c r="S560" i="122"/>
  <c r="E560" i="122" s="1"/>
  <c r="R561" i="122"/>
  <c r="D561" i="122" s="1"/>
  <c r="S561" i="122"/>
  <c r="E561" i="122" s="1"/>
  <c r="R562" i="122"/>
  <c r="D562" i="122" s="1"/>
  <c r="S562" i="122"/>
  <c r="E562" i="122" s="1"/>
  <c r="Q559" i="122"/>
  <c r="C559" i="122" s="1"/>
  <c r="Q560" i="122"/>
  <c r="C560" i="122" s="1"/>
  <c r="Q561" i="122"/>
  <c r="C561" i="122" s="1"/>
  <c r="Q562" i="122"/>
  <c r="C562" i="122" s="1"/>
  <c r="Q558" i="122"/>
  <c r="C558" i="122" s="1"/>
  <c r="N558" i="122"/>
  <c r="N559" i="122"/>
  <c r="N560" i="122"/>
  <c r="N561" i="122"/>
  <c r="N562" i="122"/>
  <c r="M559" i="122"/>
  <c r="M560" i="122"/>
  <c r="B560" i="122" s="1"/>
  <c r="M561" i="122"/>
  <c r="B561" i="122" s="1"/>
  <c r="M562" i="122"/>
  <c r="G597" i="122"/>
  <c r="B597" i="122"/>
  <c r="X523" i="122"/>
  <c r="H523" i="122" s="1"/>
  <c r="X522" i="122"/>
  <c r="H522" i="122" s="1"/>
  <c r="X521" i="122"/>
  <c r="H521" i="122" s="1"/>
  <c r="X520" i="122"/>
  <c r="H520" i="122" s="1"/>
  <c r="X519" i="122"/>
  <c r="H519" i="122" s="1"/>
  <c r="U519" i="122"/>
  <c r="U520" i="122"/>
  <c r="U521" i="122"/>
  <c r="U522" i="122"/>
  <c r="U523" i="122"/>
  <c r="T520" i="122"/>
  <c r="G520" i="122" s="1"/>
  <c r="T521" i="122"/>
  <c r="G521" i="122" s="1"/>
  <c r="T522" i="122"/>
  <c r="G522" i="122" s="1"/>
  <c r="T523" i="122"/>
  <c r="G523" i="122" s="1"/>
  <c r="M558" i="122"/>
  <c r="M555" i="122"/>
  <c r="M597" i="122"/>
  <c r="R600" i="122"/>
  <c r="S600" i="122"/>
  <c r="R601" i="122"/>
  <c r="S601" i="122"/>
  <c r="R602" i="122"/>
  <c r="S602" i="122"/>
  <c r="R603" i="122"/>
  <c r="S603" i="122"/>
  <c r="R604" i="122"/>
  <c r="S604" i="122"/>
  <c r="Q601" i="122"/>
  <c r="Q602" i="122"/>
  <c r="Q603" i="122"/>
  <c r="Q604" i="122"/>
  <c r="Q600" i="122"/>
  <c r="M601" i="122"/>
  <c r="N601" i="122"/>
  <c r="M602" i="122"/>
  <c r="N602" i="122"/>
  <c r="M603" i="122"/>
  <c r="N603" i="122"/>
  <c r="M604" i="122"/>
  <c r="N604" i="122"/>
  <c r="M600" i="122"/>
  <c r="N600" i="122"/>
  <c r="M516" i="122"/>
  <c r="M478" i="122"/>
  <c r="M429" i="122"/>
  <c r="M390" i="122"/>
  <c r="B90" i="122"/>
  <c r="B91" i="122"/>
  <c r="B92" i="122"/>
  <c r="B93" i="122"/>
  <c r="B94" i="122"/>
  <c r="B95" i="122"/>
  <c r="B96" i="122"/>
  <c r="B97" i="122"/>
  <c r="B98" i="122"/>
  <c r="B99" i="122"/>
  <c r="B100" i="122"/>
  <c r="B101" i="122"/>
  <c r="B102" i="122"/>
  <c r="B103" i="122"/>
  <c r="B104" i="122"/>
  <c r="B105" i="122"/>
  <c r="B106" i="122"/>
  <c r="B107" i="122"/>
  <c r="B108" i="122"/>
  <c r="B89" i="122"/>
  <c r="KX472" i="93"/>
  <c r="KX471" i="93"/>
  <c r="KX470" i="93"/>
  <c r="KX469" i="93"/>
  <c r="KX468" i="93"/>
  <c r="KX467" i="93"/>
  <c r="KX466" i="93"/>
  <c r="KX465" i="93"/>
  <c r="KX464" i="93"/>
  <c r="KX463" i="93"/>
  <c r="KX462" i="93"/>
  <c r="KX461" i="93"/>
  <c r="KX460" i="93"/>
  <c r="HF460" i="93"/>
  <c r="KX459" i="93"/>
  <c r="HF459" i="93"/>
  <c r="KX458" i="93"/>
  <c r="HF458" i="93"/>
  <c r="KX453" i="93"/>
  <c r="KX452" i="93"/>
  <c r="KX451" i="93"/>
  <c r="KX450" i="93"/>
  <c r="KX449" i="93"/>
  <c r="HF449" i="93"/>
  <c r="KX448" i="93"/>
  <c r="HF448" i="93"/>
  <c r="KX447" i="93"/>
  <c r="HF447" i="93"/>
  <c r="KX444" i="93"/>
  <c r="KX443" i="93"/>
  <c r="KX442" i="93"/>
  <c r="KX441" i="93"/>
  <c r="KX440" i="93"/>
  <c r="KX439" i="93"/>
  <c r="KX438" i="93"/>
  <c r="KX437" i="93"/>
  <c r="KX436" i="93"/>
  <c r="HF436" i="93"/>
  <c r="KX435" i="93"/>
  <c r="KX434" i="93"/>
  <c r="HF434" i="93"/>
  <c r="B558" i="122" l="1"/>
  <c r="G558" i="122"/>
  <c r="G559" i="122"/>
  <c r="G562" i="122"/>
  <c r="B562" i="122"/>
  <c r="J41" i="115"/>
  <c r="J42" i="115"/>
  <c r="J43" i="115"/>
  <c r="J40" i="115"/>
  <c r="I41" i="115"/>
  <c r="I42" i="115"/>
  <c r="I43" i="115"/>
  <c r="I40" i="115"/>
  <c r="D25" i="115" l="1"/>
  <c r="D26" i="115"/>
  <c r="C25" i="115"/>
  <c r="F25" i="115"/>
  <c r="H25" i="115"/>
  <c r="I25" i="115"/>
  <c r="M25" i="115"/>
  <c r="C26" i="115"/>
  <c r="F26" i="115"/>
  <c r="H26" i="115"/>
  <c r="I26" i="115"/>
  <c r="M26" i="115"/>
  <c r="B26" i="115"/>
  <c r="B25" i="115"/>
  <c r="O249" i="93" l="1"/>
  <c r="O263" i="93"/>
  <c r="O273" i="93"/>
  <c r="O287" i="93"/>
  <c r="O311" i="93"/>
  <c r="O321" i="93"/>
  <c r="O335" i="93"/>
  <c r="O345" i="93"/>
  <c r="O358" i="93"/>
  <c r="O368" i="93"/>
  <c r="O297" i="93" l="1"/>
  <c r="KX350" i="93"/>
  <c r="KX351" i="93"/>
  <c r="KX352" i="93"/>
  <c r="JF353" i="93"/>
  <c r="L355" i="93"/>
  <c r="L356" i="93" s="1"/>
  <c r="L357" i="93" s="1"/>
  <c r="JF355" i="93"/>
  <c r="JE356" i="93"/>
  <c r="KX358" i="93"/>
  <c r="JD359" i="93"/>
  <c r="JE359" i="93"/>
  <c r="JF359" i="93"/>
  <c r="JG359" i="93"/>
  <c r="JH359" i="93"/>
  <c r="KX359" i="93"/>
  <c r="JD360" i="93"/>
  <c r="JE360" i="93"/>
  <c r="JF360" i="93"/>
  <c r="JG360" i="93"/>
  <c r="JH360" i="93"/>
  <c r="KX360" i="93"/>
  <c r="HF361" i="93"/>
  <c r="KX361" i="93"/>
  <c r="HF362" i="93"/>
  <c r="KX362" i="93"/>
  <c r="JG363" i="93"/>
  <c r="JE364" i="93"/>
  <c r="L365" i="93"/>
  <c r="L366" i="93" s="1"/>
  <c r="L367" i="93" s="1"/>
  <c r="JF365" i="93"/>
  <c r="JE366" i="93"/>
  <c r="JF366" i="93"/>
  <c r="JG367" i="93"/>
  <c r="KX368" i="93"/>
  <c r="JD369" i="93"/>
  <c r="JE369" i="93"/>
  <c r="JF369" i="93"/>
  <c r="JG369" i="93"/>
  <c r="JH369" i="93"/>
  <c r="KX369" i="93"/>
  <c r="JD370" i="93"/>
  <c r="JE370" i="93"/>
  <c r="JF370" i="93"/>
  <c r="JG370" i="93"/>
  <c r="JH370" i="93"/>
  <c r="KX370" i="93"/>
  <c r="KX371" i="93"/>
  <c r="A559" i="122"/>
  <c r="A560" i="122" s="1"/>
  <c r="A561" i="122" s="1"/>
  <c r="A562" i="122" s="1"/>
  <c r="HX14" i="93"/>
  <c r="HW14" i="93"/>
  <c r="HV14" i="93"/>
  <c r="HV21" i="93" l="1"/>
  <c r="HV19" i="93"/>
  <c r="HV20" i="93"/>
  <c r="HV18" i="93"/>
  <c r="HV28" i="93"/>
  <c r="HV17" i="93"/>
  <c r="HV29" i="93"/>
  <c r="HV30" i="93"/>
  <c r="HV471" i="93"/>
  <c r="HV403" i="93"/>
  <c r="HV353" i="93"/>
  <c r="HV439" i="93"/>
  <c r="HV365" i="93"/>
  <c r="HV366" i="93"/>
  <c r="HV306" i="93"/>
  <c r="HV441" i="93"/>
  <c r="HV336" i="93"/>
  <c r="HV288" i="93"/>
  <c r="HV262" i="93"/>
  <c r="HV199" i="93"/>
  <c r="HV147" i="93"/>
  <c r="HV97" i="93"/>
  <c r="HV244" i="93"/>
  <c r="HV344" i="93"/>
  <c r="HV274" i="93"/>
  <c r="HV247" i="93"/>
  <c r="HV271" i="93"/>
  <c r="HV222" i="93"/>
  <c r="HV221" i="93"/>
  <c r="HV161" i="93"/>
  <c r="HV83" i="93"/>
  <c r="HV428" i="93"/>
  <c r="HV246" i="93"/>
  <c r="HV214" i="93"/>
  <c r="HV74" i="93"/>
  <c r="HV37" i="93"/>
  <c r="HV43" i="93"/>
  <c r="HV466" i="93"/>
  <c r="HV472" i="93"/>
  <c r="HV467" i="93"/>
  <c r="HV444" i="93"/>
  <c r="HV442" i="93"/>
  <c r="HV426" i="93"/>
  <c r="HV424" i="93"/>
  <c r="HV379" i="93"/>
  <c r="HV354" i="93"/>
  <c r="HV334" i="93"/>
  <c r="HV332" i="93"/>
  <c r="HV367" i="93"/>
  <c r="HV33" i="93"/>
  <c r="HV462" i="93"/>
  <c r="HV465" i="93"/>
  <c r="HV461" i="93"/>
  <c r="HV468" i="93"/>
  <c r="HV451" i="93"/>
  <c r="HV450" i="93"/>
  <c r="HV453" i="93"/>
  <c r="HV438" i="93"/>
  <c r="HV430" i="93"/>
  <c r="HV415" i="93"/>
  <c r="HV404" i="93"/>
  <c r="HV398" i="93"/>
  <c r="HV382" i="93"/>
  <c r="HV380" i="93"/>
  <c r="HV369" i="93"/>
  <c r="HV370" i="93"/>
  <c r="HV357" i="93"/>
  <c r="HV356" i="93"/>
  <c r="HV359" i="93"/>
  <c r="HV342" i="93"/>
  <c r="HV343" i="93"/>
  <c r="HV340" i="93"/>
  <c r="HV341" i="93"/>
  <c r="HV364" i="93"/>
  <c r="HV469" i="93"/>
  <c r="HV464" i="93"/>
  <c r="HV437" i="93"/>
  <c r="HV440" i="93"/>
  <c r="HV425" i="93"/>
  <c r="HV427" i="93"/>
  <c r="HV429" i="93"/>
  <c r="HV417" i="93"/>
  <c r="HV416" i="93"/>
  <c r="HV414" i="93"/>
  <c r="HV396" i="93"/>
  <c r="HV470" i="93"/>
  <c r="HV331" i="93"/>
  <c r="HV312" i="93"/>
  <c r="HV313" i="93"/>
  <c r="HV298" i="93"/>
  <c r="HV296" i="93"/>
  <c r="HV282" i="93"/>
  <c r="HV285" i="93"/>
  <c r="HV269" i="93"/>
  <c r="HV268" i="93"/>
  <c r="HV264" i="93"/>
  <c r="HV265" i="93"/>
  <c r="HV245" i="93"/>
  <c r="HV236" i="93"/>
  <c r="HV216" i="93"/>
  <c r="HV210" i="93"/>
  <c r="HV212" i="93"/>
  <c r="HV198" i="93"/>
  <c r="HV194" i="93"/>
  <c r="HV159" i="93"/>
  <c r="HV149" i="93"/>
  <c r="HV135" i="93"/>
  <c r="HV128" i="93"/>
  <c r="HV116" i="93"/>
  <c r="HV121" i="93"/>
  <c r="HV117" i="93"/>
  <c r="HV98" i="93"/>
  <c r="HV81" i="93"/>
  <c r="HV58" i="93"/>
  <c r="HV57" i="93"/>
  <c r="HV45" i="93"/>
  <c r="HV39" i="93"/>
  <c r="HV36" i="93"/>
  <c r="HV38" i="93"/>
  <c r="HV284" i="93"/>
  <c r="HV251" i="93"/>
  <c r="HV234" i="93"/>
  <c r="HV200" i="93"/>
  <c r="HV166" i="93"/>
  <c r="HV84" i="93"/>
  <c r="HV65" i="93"/>
  <c r="HV463" i="93"/>
  <c r="HV384" i="93"/>
  <c r="HV363" i="93"/>
  <c r="HV330" i="93"/>
  <c r="HV323" i="93"/>
  <c r="HV319" i="93"/>
  <c r="HV295" i="93"/>
  <c r="HV283" i="93"/>
  <c r="HV270" i="93"/>
  <c r="HV275" i="93"/>
  <c r="HV259" i="93"/>
  <c r="HV217" i="93"/>
  <c r="HV193" i="93"/>
  <c r="HV192" i="93"/>
  <c r="HV178" i="93"/>
  <c r="HV158" i="93"/>
  <c r="HV138" i="93"/>
  <c r="HV118" i="93"/>
  <c r="HV119" i="93"/>
  <c r="HV86" i="93"/>
  <c r="HV85" i="93"/>
  <c r="HV75" i="93"/>
  <c r="HV64" i="93"/>
  <c r="HV59" i="93"/>
  <c r="HV40" i="93"/>
  <c r="HV35" i="93"/>
  <c r="HV27" i="93"/>
  <c r="HV390" i="93"/>
  <c r="HV391" i="93"/>
  <c r="HV383" i="93"/>
  <c r="HV385" i="93"/>
  <c r="HV355" i="93"/>
  <c r="HV318" i="93"/>
  <c r="HV320" i="93"/>
  <c r="HV309" i="93"/>
  <c r="HV241" i="93"/>
  <c r="HV240" i="93"/>
  <c r="HV238" i="93"/>
  <c r="HV237" i="93"/>
  <c r="HV223" i="93"/>
  <c r="HV213" i="93"/>
  <c r="HV191" i="93"/>
  <c r="HV165" i="93"/>
  <c r="HV160" i="93"/>
  <c r="HV136" i="93"/>
  <c r="HV73" i="93"/>
  <c r="HV72" i="93"/>
  <c r="HV77" i="93"/>
  <c r="HV34" i="93"/>
  <c r="HV452" i="93"/>
  <c r="HV431" i="93"/>
  <c r="HV397" i="93"/>
  <c r="HV381" i="93"/>
  <c r="HV360" i="93"/>
  <c r="HV346" i="93"/>
  <c r="HV347" i="93"/>
  <c r="HV337" i="93"/>
  <c r="HV322" i="93"/>
  <c r="HV317" i="93"/>
  <c r="HV316" i="93"/>
  <c r="HV308" i="93"/>
  <c r="HV307" i="93"/>
  <c r="HV294" i="93"/>
  <c r="HV299" i="93"/>
  <c r="HV293" i="93"/>
  <c r="HV292" i="93"/>
  <c r="HV286" i="93"/>
  <c r="HV289" i="93"/>
  <c r="HV272" i="93"/>
  <c r="HV261" i="93"/>
  <c r="HV258" i="93"/>
  <c r="HV260" i="93"/>
  <c r="HV248" i="93"/>
  <c r="HV250" i="93"/>
  <c r="HV235" i="93"/>
  <c r="HV227" i="93"/>
  <c r="HV226" i="93"/>
  <c r="HV220" i="93"/>
  <c r="HV224" i="93"/>
  <c r="HV211" i="93"/>
  <c r="HV201" i="93"/>
  <c r="HV164" i="93"/>
  <c r="HV162" i="93"/>
  <c r="HV150" i="93"/>
  <c r="HV148" i="93"/>
  <c r="HV137" i="93"/>
  <c r="HV127" i="93"/>
  <c r="HV120" i="93"/>
  <c r="HV95" i="93"/>
  <c r="HV82" i="93"/>
  <c r="HV80" i="93"/>
  <c r="HV71" i="93"/>
  <c r="HV60" i="93"/>
  <c r="HV44" i="93"/>
  <c r="HV443" i="93"/>
  <c r="HV405" i="93"/>
  <c r="HV333" i="93"/>
  <c r="HV310" i="93"/>
  <c r="HV163" i="93"/>
  <c r="HV126" i="93"/>
  <c r="HV96" i="93"/>
  <c r="HV76" i="93"/>
  <c r="HV46" i="93"/>
  <c r="HW19" i="93"/>
  <c r="HW21" i="93"/>
  <c r="HW20" i="93"/>
  <c r="HW18" i="93"/>
  <c r="HW17" i="93"/>
  <c r="HW30" i="93"/>
  <c r="HW29" i="93"/>
  <c r="HW28" i="93"/>
  <c r="HW428" i="93"/>
  <c r="HW430" i="93"/>
  <c r="HW365" i="93"/>
  <c r="HW341" i="93"/>
  <c r="HW330" i="93"/>
  <c r="HW463" i="93"/>
  <c r="HW450" i="93"/>
  <c r="HW451" i="93"/>
  <c r="HW442" i="93"/>
  <c r="HW414" i="93"/>
  <c r="HW461" i="93"/>
  <c r="HW469" i="93"/>
  <c r="HW439" i="93"/>
  <c r="HW426" i="93"/>
  <c r="HW383" i="93"/>
  <c r="HW355" i="93"/>
  <c r="HW346" i="93"/>
  <c r="HW331" i="93"/>
  <c r="HW333" i="93"/>
  <c r="HW272" i="93"/>
  <c r="HW270" i="93"/>
  <c r="HW264" i="93"/>
  <c r="HW245" i="93"/>
  <c r="HW247" i="93"/>
  <c r="HW147" i="93"/>
  <c r="HW96" i="93"/>
  <c r="HW39" i="93"/>
  <c r="HW268" i="93"/>
  <c r="HW95" i="93"/>
  <c r="HW73" i="93"/>
  <c r="HW440" i="93"/>
  <c r="HW357" i="93"/>
  <c r="HW320" i="93"/>
  <c r="HW237" i="93"/>
  <c r="HW236" i="93"/>
  <c r="HW192" i="93"/>
  <c r="HW36" i="93"/>
  <c r="HW404" i="93"/>
  <c r="HW165" i="93"/>
  <c r="HW118" i="93"/>
  <c r="HW37" i="93"/>
  <c r="HW466" i="93"/>
  <c r="HW390" i="93"/>
  <c r="HW298" i="93"/>
  <c r="HW294" i="93"/>
  <c r="HW286" i="93"/>
  <c r="HW261" i="93"/>
  <c r="HW212" i="93"/>
  <c r="HW214" i="93"/>
  <c r="HW201" i="93"/>
  <c r="HW193" i="93"/>
  <c r="HW149" i="93"/>
  <c r="HW97" i="93"/>
  <c r="HW72" i="93"/>
  <c r="HW71" i="93"/>
  <c r="HW58" i="93"/>
  <c r="HW45" i="93"/>
  <c r="HW312" i="93"/>
  <c r="HW288" i="93"/>
  <c r="HW44" i="93"/>
  <c r="HW468" i="93"/>
  <c r="HW471" i="93"/>
  <c r="HW464" i="93"/>
  <c r="HW470" i="93"/>
  <c r="HW472" i="93"/>
  <c r="HW444" i="93"/>
  <c r="HW437" i="93"/>
  <c r="HW425" i="93"/>
  <c r="HW416" i="93"/>
  <c r="HW397" i="93"/>
  <c r="HW398" i="93"/>
  <c r="HW379" i="93"/>
  <c r="HW363" i="93"/>
  <c r="HW337" i="93"/>
  <c r="HW317" i="93"/>
  <c r="HW307" i="93"/>
  <c r="HW308" i="93"/>
  <c r="HW313" i="93"/>
  <c r="HW293" i="93"/>
  <c r="HW299" i="93"/>
  <c r="HW284" i="93"/>
  <c r="HW274" i="93"/>
  <c r="HW260" i="93"/>
  <c r="HW262" i="93"/>
  <c r="HW240" i="93"/>
  <c r="HW234" i="93"/>
  <c r="HW226" i="93"/>
  <c r="HW198" i="93"/>
  <c r="HW199" i="93"/>
  <c r="HW191" i="93"/>
  <c r="HW128" i="93"/>
  <c r="HW127" i="93"/>
  <c r="HW116" i="93"/>
  <c r="HW121" i="93"/>
  <c r="HW117" i="93"/>
  <c r="HW86" i="93"/>
  <c r="HW75" i="93"/>
  <c r="HW64" i="93"/>
  <c r="HW43" i="93"/>
  <c r="HW38" i="93"/>
  <c r="HW35" i="93"/>
  <c r="HW34" i="93"/>
  <c r="HW80" i="93"/>
  <c r="HW59" i="93"/>
  <c r="HW465" i="93"/>
  <c r="HW467" i="93"/>
  <c r="HW462" i="93"/>
  <c r="HW443" i="93"/>
  <c r="HW441" i="93"/>
  <c r="HW415" i="93"/>
  <c r="HW396" i="93"/>
  <c r="HW367" i="93"/>
  <c r="HW364" i="93"/>
  <c r="HW366" i="93"/>
  <c r="HW342" i="93"/>
  <c r="HW347" i="93"/>
  <c r="HW332" i="93"/>
  <c r="HW322" i="93"/>
  <c r="HW310" i="93"/>
  <c r="HW306" i="93"/>
  <c r="HW309" i="93"/>
  <c r="HW296" i="93"/>
  <c r="HW282" i="93"/>
  <c r="HW285" i="93"/>
  <c r="HW271" i="93"/>
  <c r="HW275" i="93"/>
  <c r="HW269" i="93"/>
  <c r="HW258" i="93"/>
  <c r="HW265" i="93"/>
  <c r="HW250" i="93"/>
  <c r="HW241" i="93"/>
  <c r="HW235" i="93"/>
  <c r="HW238" i="93"/>
  <c r="HW210" i="93"/>
  <c r="HW211" i="93"/>
  <c r="HW213" i="93"/>
  <c r="HW200" i="93"/>
  <c r="HW148" i="93"/>
  <c r="HW136" i="93"/>
  <c r="HW126" i="93"/>
  <c r="HW120" i="93"/>
  <c r="HW119" i="93"/>
  <c r="HW83" i="93"/>
  <c r="HW85" i="93"/>
  <c r="HW84" i="93"/>
  <c r="HW77" i="93"/>
  <c r="HW65" i="93"/>
  <c r="HW46" i="93"/>
  <c r="HW40" i="93"/>
  <c r="HW33" i="93"/>
  <c r="HW27" i="93"/>
  <c r="HW452" i="93"/>
  <c r="HW424" i="93"/>
  <c r="HW403" i="93"/>
  <c r="HW391" i="93"/>
  <c r="HW356" i="93"/>
  <c r="HW354" i="93"/>
  <c r="HW336" i="93"/>
  <c r="HW318" i="93"/>
  <c r="HW295" i="93"/>
  <c r="HW246" i="93"/>
  <c r="HW223" i="93"/>
  <c r="HW220" i="93"/>
  <c r="HW216" i="93"/>
  <c r="HW194" i="93"/>
  <c r="HW163" i="93"/>
  <c r="HW60" i="93"/>
  <c r="HW453" i="93"/>
  <c r="HW431" i="93"/>
  <c r="HW429" i="93"/>
  <c r="HW405" i="93"/>
  <c r="HW380" i="93"/>
  <c r="HW381" i="93"/>
  <c r="HW385" i="93"/>
  <c r="HW382" i="93"/>
  <c r="HW384" i="93"/>
  <c r="HW369" i="93"/>
  <c r="HW359" i="93"/>
  <c r="HW340" i="93"/>
  <c r="HW343" i="93"/>
  <c r="HW323" i="93"/>
  <c r="HW316" i="93"/>
  <c r="HW292" i="93"/>
  <c r="HW289" i="93"/>
  <c r="HW259" i="93"/>
  <c r="HW251" i="93"/>
  <c r="HW248" i="93"/>
  <c r="HW244" i="93"/>
  <c r="HW224" i="93"/>
  <c r="HW221" i="93"/>
  <c r="HW217" i="93"/>
  <c r="HW178" i="93"/>
  <c r="HW166" i="93"/>
  <c r="HW158" i="93"/>
  <c r="HW161" i="93"/>
  <c r="HW159" i="93"/>
  <c r="HW162" i="93"/>
  <c r="HW150" i="93"/>
  <c r="HW137" i="93"/>
  <c r="HW138" i="93"/>
  <c r="HW98" i="93"/>
  <c r="HW81" i="93"/>
  <c r="HW74" i="93"/>
  <c r="HW76" i="93"/>
  <c r="HW57" i="93"/>
  <c r="HW417" i="93"/>
  <c r="HW370" i="93"/>
  <c r="HW438" i="93"/>
  <c r="HW427" i="93"/>
  <c r="HW353" i="93"/>
  <c r="HW360" i="93"/>
  <c r="HW344" i="93"/>
  <c r="HW334" i="93"/>
  <c r="HW319" i="93"/>
  <c r="HW283" i="93"/>
  <c r="HW227" i="93"/>
  <c r="HW222" i="93"/>
  <c r="HW160" i="93"/>
  <c r="HW164" i="93"/>
  <c r="HW135" i="93"/>
  <c r="HW82" i="93"/>
  <c r="JF356" i="93"/>
  <c r="JE367" i="93"/>
  <c r="JE365" i="93"/>
  <c r="JE363" i="93"/>
  <c r="JF367" i="93"/>
  <c r="JD363" i="93"/>
  <c r="IJ354" i="93"/>
  <c r="JE353" i="93"/>
  <c r="JH363" i="93"/>
  <c r="JF363" i="93"/>
  <c r="JE355" i="93"/>
  <c r="JD365" i="93"/>
  <c r="JF364" i="93"/>
  <c r="IJ364" i="93"/>
  <c r="JD355" i="93"/>
  <c r="JH365" i="93"/>
  <c r="IJ357" i="93"/>
  <c r="JH355" i="93"/>
  <c r="KX353" i="93"/>
  <c r="JG365" i="93"/>
  <c r="JG355" i="93"/>
  <c r="JH353" i="93"/>
  <c r="JD353" i="93"/>
  <c r="KX365" i="93"/>
  <c r="JG353" i="93"/>
  <c r="IJ360" i="93"/>
  <c r="IJ369" i="93"/>
  <c r="KX366" i="93"/>
  <c r="KX367" i="93"/>
  <c r="KX357" i="93"/>
  <c r="KX356" i="93"/>
  <c r="JG354" i="93"/>
  <c r="JD354" i="93"/>
  <c r="JH354" i="93"/>
  <c r="JE354" i="93"/>
  <c r="JH367" i="93"/>
  <c r="JD367" i="93"/>
  <c r="JG366" i="93"/>
  <c r="JD366" i="93"/>
  <c r="JH366" i="93"/>
  <c r="JF357" i="93"/>
  <c r="JG357" i="93"/>
  <c r="JH357" i="93"/>
  <c r="JD357" i="93"/>
  <c r="KX355" i="93"/>
  <c r="JF354" i="93"/>
  <c r="JG364" i="93"/>
  <c r="JD364" i="93"/>
  <c r="JH364" i="93"/>
  <c r="KX364" i="93"/>
  <c r="JE357" i="93"/>
  <c r="KX363" i="93"/>
  <c r="JG356" i="93"/>
  <c r="JD356" i="93"/>
  <c r="JH356" i="93"/>
  <c r="KX354" i="93"/>
  <c r="D30" i="115"/>
  <c r="HU14" i="93" l="1"/>
  <c r="IJ365" i="93"/>
  <c r="IJ367" i="93"/>
  <c r="IJ363" i="93"/>
  <c r="IJ366" i="93"/>
  <c r="IJ359" i="93"/>
  <c r="IJ370" i="93"/>
  <c r="IJ355" i="93"/>
  <c r="IJ356" i="93"/>
  <c r="HU19" i="93" l="1"/>
  <c r="HT19" i="93" s="1"/>
  <c r="HU17" i="93"/>
  <c r="HT17" i="93" s="1"/>
  <c r="HU29" i="93"/>
  <c r="HT29" i="93" s="1"/>
  <c r="HU234" i="93"/>
  <c r="HT234" i="93" s="1"/>
  <c r="HU84" i="93"/>
  <c r="HT84" i="93" s="1"/>
  <c r="HU98" i="93"/>
  <c r="HT98" i="93" s="1"/>
  <c r="HU337" i="93"/>
  <c r="HT337" i="93" s="1"/>
  <c r="HU307" i="93"/>
  <c r="HT307" i="93" s="1"/>
  <c r="HU282" i="93"/>
  <c r="HT282" i="93" s="1"/>
  <c r="HU357" i="93"/>
  <c r="HT357" i="93" s="1"/>
  <c r="HU438" i="93"/>
  <c r="HT438" i="93" s="1"/>
  <c r="HU288" i="93"/>
  <c r="HT288" i="93" s="1"/>
  <c r="HU353" i="93"/>
  <c r="HT353" i="93" s="1"/>
  <c r="HU200" i="93"/>
  <c r="HT200" i="93" s="1"/>
  <c r="HU312" i="93"/>
  <c r="HT312" i="93" s="1"/>
  <c r="HU260" i="93"/>
  <c r="HT260" i="93" s="1"/>
  <c r="HU80" i="93"/>
  <c r="HT80" i="93" s="1"/>
  <c r="HU424" i="93"/>
  <c r="HT424" i="93" s="1"/>
  <c r="HU238" i="93"/>
  <c r="HT238" i="93" s="1"/>
  <c r="HU216" i="93"/>
  <c r="HT216" i="93" s="1"/>
  <c r="HU227" i="93"/>
  <c r="HT227" i="93" s="1"/>
  <c r="HU265" i="93"/>
  <c r="HT265" i="93" s="1"/>
  <c r="HU417" i="93"/>
  <c r="HT417" i="93" s="1"/>
  <c r="HU236" i="93"/>
  <c r="HT236" i="93" s="1"/>
  <c r="HU334" i="93"/>
  <c r="HT334" i="93" s="1"/>
  <c r="HU318" i="93"/>
  <c r="HT318" i="93" s="1"/>
  <c r="HU214" i="93"/>
  <c r="HT214" i="93" s="1"/>
  <c r="HU293" i="93"/>
  <c r="HT293" i="93" s="1"/>
  <c r="HU453" i="93"/>
  <c r="HT453" i="93" s="1"/>
  <c r="HU193" i="93"/>
  <c r="HT193" i="93" s="1"/>
  <c r="HU437" i="93"/>
  <c r="HT437" i="93" s="1"/>
  <c r="HU320" i="93"/>
  <c r="HT320" i="93" s="1"/>
  <c r="HU159" i="93"/>
  <c r="HT159" i="93" s="1"/>
  <c r="HU76" i="93"/>
  <c r="HT76" i="93" s="1"/>
  <c r="HU343" i="93"/>
  <c r="HT343" i="93" s="1"/>
  <c r="HU275" i="93"/>
  <c r="HT275" i="93" s="1"/>
  <c r="HU341" i="93"/>
  <c r="HT341" i="93" s="1"/>
  <c r="HU431" i="93"/>
  <c r="HT431" i="93" s="1"/>
  <c r="HU147" i="93"/>
  <c r="HT147" i="93" s="1"/>
  <c r="HU75" i="93"/>
  <c r="HT75" i="93" s="1"/>
  <c r="HU96" i="93"/>
  <c r="HT96" i="93" s="1"/>
  <c r="HU369" i="93"/>
  <c r="HT369" i="93" s="1"/>
  <c r="HU380" i="93"/>
  <c r="HT380" i="93" s="1"/>
  <c r="HU194" i="93"/>
  <c r="HT194" i="93" s="1"/>
  <c r="HU217" i="93"/>
  <c r="HT217" i="93" s="1"/>
  <c r="HU224" i="93"/>
  <c r="HT224" i="93" s="1"/>
  <c r="HU332" i="93"/>
  <c r="HT332" i="93" s="1"/>
  <c r="HU316" i="93"/>
  <c r="HT316" i="93" s="1"/>
  <c r="HU247" i="93"/>
  <c r="HT247" i="93" s="1"/>
  <c r="HU469" i="93"/>
  <c r="HT469" i="93" s="1"/>
  <c r="HU81" i="93"/>
  <c r="HT81" i="93" s="1"/>
  <c r="HU306" i="93"/>
  <c r="HT306" i="93" s="1"/>
  <c r="HU38" i="93"/>
  <c r="HT38" i="93" s="1"/>
  <c r="HU158" i="93"/>
  <c r="HT158" i="93" s="1"/>
  <c r="HU463" i="93"/>
  <c r="HT463" i="93" s="1"/>
  <c r="HU461" i="93"/>
  <c r="HT461" i="93" s="1"/>
  <c r="HU262" i="93"/>
  <c r="HT262" i="93" s="1"/>
  <c r="HU333" i="93"/>
  <c r="HT333" i="93" s="1"/>
  <c r="HU18" i="93"/>
  <c r="HT18" i="93" s="1"/>
  <c r="HU471" i="93"/>
  <c r="HT471" i="93" s="1"/>
  <c r="HU128" i="93"/>
  <c r="HT128" i="93" s="1"/>
  <c r="HU148" i="93"/>
  <c r="HT148" i="93" s="1"/>
  <c r="HU259" i="93"/>
  <c r="HT259" i="93" s="1"/>
  <c r="HU118" i="93"/>
  <c r="HT118" i="93" s="1"/>
  <c r="HU72" i="93"/>
  <c r="HT72" i="93" s="1"/>
  <c r="HU83" i="93"/>
  <c r="HT83" i="93" s="1"/>
  <c r="HU137" i="93"/>
  <c r="HT137" i="93" s="1"/>
  <c r="HU58" i="93"/>
  <c r="HT58" i="93" s="1"/>
  <c r="HU452" i="93"/>
  <c r="HT452" i="93" s="1"/>
  <c r="HU416" i="93"/>
  <c r="HT416" i="93" s="1"/>
  <c r="HU71" i="93"/>
  <c r="HT71" i="93" s="1"/>
  <c r="HU405" i="93"/>
  <c r="HT405" i="93" s="1"/>
  <c r="HU212" i="93"/>
  <c r="HT212" i="93" s="1"/>
  <c r="HU65" i="93"/>
  <c r="HT65" i="93" s="1"/>
  <c r="HU220" i="93"/>
  <c r="HT220" i="93" s="1"/>
  <c r="HU383" i="93"/>
  <c r="HT383" i="93" s="1"/>
  <c r="HU309" i="93"/>
  <c r="HT309" i="93" s="1"/>
  <c r="HU235" i="93"/>
  <c r="HT235" i="93" s="1"/>
  <c r="HU468" i="93"/>
  <c r="HT468" i="93" s="1"/>
  <c r="HU150" i="93"/>
  <c r="HT150" i="93" s="1"/>
  <c r="HU117" i="93"/>
  <c r="HT117" i="93" s="1"/>
  <c r="HU74" i="93"/>
  <c r="HT74" i="93" s="1"/>
  <c r="HU20" i="93"/>
  <c r="HT20" i="93" s="1"/>
  <c r="HU30" i="93"/>
  <c r="HT30" i="93" s="1"/>
  <c r="HU33" i="93"/>
  <c r="HT33" i="93" s="1"/>
  <c r="HU425" i="93"/>
  <c r="HT425" i="93" s="1"/>
  <c r="HU162" i="93"/>
  <c r="HT162" i="93" s="1"/>
  <c r="HU119" i="93"/>
  <c r="HT119" i="93" s="1"/>
  <c r="HU364" i="93"/>
  <c r="HT364" i="93" s="1"/>
  <c r="HU163" i="93"/>
  <c r="HT163" i="93" s="1"/>
  <c r="HU427" i="93"/>
  <c r="HT427" i="93" s="1"/>
  <c r="HU323" i="93"/>
  <c r="HT323" i="93" s="1"/>
  <c r="HU248" i="93"/>
  <c r="HT248" i="93" s="1"/>
  <c r="HU223" i="93"/>
  <c r="HT223" i="93" s="1"/>
  <c r="HU370" i="93"/>
  <c r="HT370" i="93" s="1"/>
  <c r="HU64" i="93"/>
  <c r="HT64" i="93" s="1"/>
  <c r="HU319" i="93"/>
  <c r="HT319" i="93" s="1"/>
  <c r="HU470" i="93"/>
  <c r="HT470" i="93" s="1"/>
  <c r="HU271" i="93"/>
  <c r="HT271" i="93" s="1"/>
  <c r="HU97" i="93"/>
  <c r="HT97" i="93" s="1"/>
  <c r="HU57" i="93"/>
  <c r="HT57" i="93" s="1"/>
  <c r="HU95" i="93"/>
  <c r="HT95" i="93" s="1"/>
  <c r="HU244" i="93"/>
  <c r="HT244" i="93" s="1"/>
  <c r="HU295" i="93"/>
  <c r="HT295" i="93" s="1"/>
  <c r="HU135" i="93"/>
  <c r="HT135" i="93" s="1"/>
  <c r="HU261" i="93"/>
  <c r="HT261" i="93" s="1"/>
  <c r="HU379" i="93"/>
  <c r="HT379" i="93" s="1"/>
  <c r="HU444" i="93"/>
  <c r="HT444" i="93" s="1"/>
  <c r="HU430" i="93"/>
  <c r="HT430" i="93" s="1"/>
  <c r="HU342" i="93"/>
  <c r="HT342" i="93" s="1"/>
  <c r="HU286" i="93"/>
  <c r="HT286" i="93" s="1"/>
  <c r="HU382" i="93"/>
  <c r="HT382" i="93" s="1"/>
  <c r="HU426" i="93"/>
  <c r="HT426" i="93" s="1"/>
  <c r="HU44" i="93"/>
  <c r="HT44" i="93" s="1"/>
  <c r="HU201" i="93"/>
  <c r="HT201" i="93" s="1"/>
  <c r="HU164" i="93"/>
  <c r="HT164" i="93" s="1"/>
  <c r="HU285" i="93"/>
  <c r="HT285" i="93" s="1"/>
  <c r="HU299" i="93"/>
  <c r="HT299" i="93" s="1"/>
  <c r="HU237" i="93"/>
  <c r="HT237" i="93" s="1"/>
  <c r="HU451" i="93"/>
  <c r="HT451" i="93" s="1"/>
  <c r="HU396" i="93"/>
  <c r="HT396" i="93" s="1"/>
  <c r="HU340" i="93"/>
  <c r="HT340" i="93" s="1"/>
  <c r="HU284" i="93"/>
  <c r="HT284" i="93" s="1"/>
  <c r="HU391" i="93"/>
  <c r="HT391" i="93" s="1"/>
  <c r="HU414" i="93"/>
  <c r="HT414" i="93" s="1"/>
  <c r="HU86" i="93"/>
  <c r="HT86" i="93" s="1"/>
  <c r="HU283" i="93"/>
  <c r="HT283" i="93" s="1"/>
  <c r="HU269" i="93"/>
  <c r="HT269" i="93" s="1"/>
  <c r="HU354" i="93"/>
  <c r="HT354" i="93" s="1"/>
  <c r="HU43" i="93"/>
  <c r="HT43" i="93" s="1"/>
  <c r="HU385" i="93"/>
  <c r="HT385" i="93" s="1"/>
  <c r="HU472" i="93"/>
  <c r="HT472" i="93" s="1"/>
  <c r="HU45" i="93"/>
  <c r="HT45" i="93" s="1"/>
  <c r="HU464" i="93"/>
  <c r="HT464" i="93" s="1"/>
  <c r="HU60" i="93"/>
  <c r="HT60" i="93" s="1"/>
  <c r="HU127" i="93"/>
  <c r="HT127" i="93" s="1"/>
  <c r="HU317" i="93"/>
  <c r="HT317" i="93" s="1"/>
  <c r="HU160" i="93"/>
  <c r="HT160" i="93" s="1"/>
  <c r="HU404" i="93"/>
  <c r="HT404" i="93" s="1"/>
  <c r="HU77" i="93"/>
  <c r="HT77" i="93" s="1"/>
  <c r="HU258" i="93"/>
  <c r="HT258" i="93" s="1"/>
  <c r="HU366" i="93"/>
  <c r="HT366" i="93" s="1"/>
  <c r="HU322" i="93"/>
  <c r="HT322" i="93" s="1"/>
  <c r="HU442" i="93"/>
  <c r="HT442" i="93" s="1"/>
  <c r="HU289" i="93"/>
  <c r="HT289" i="93" s="1"/>
  <c r="HU166" i="93"/>
  <c r="HT166" i="93" s="1"/>
  <c r="HU310" i="93"/>
  <c r="HT310" i="93" s="1"/>
  <c r="HU466" i="93"/>
  <c r="HT466" i="93" s="1"/>
  <c r="HU308" i="93"/>
  <c r="HT308" i="93" s="1"/>
  <c r="HU359" i="93"/>
  <c r="HT359" i="93" s="1"/>
  <c r="HU245" i="93"/>
  <c r="HT245" i="93" s="1"/>
  <c r="HU292" i="93"/>
  <c r="HT292" i="93" s="1"/>
  <c r="HU439" i="93"/>
  <c r="HT439" i="93" s="1"/>
  <c r="HU465" i="93"/>
  <c r="HT465" i="93" s="1"/>
  <c r="HU138" i="93"/>
  <c r="HT138" i="93" s="1"/>
  <c r="HU268" i="93"/>
  <c r="HT268" i="93" s="1"/>
  <c r="HU298" i="93"/>
  <c r="HT298" i="93" s="1"/>
  <c r="HU39" i="93"/>
  <c r="HT39" i="93" s="1"/>
  <c r="HU462" i="93"/>
  <c r="HT462" i="93" s="1"/>
  <c r="HU21" i="93"/>
  <c r="HT21" i="93" s="1"/>
  <c r="HU28" i="93"/>
  <c r="HT28" i="93" s="1"/>
  <c r="HU241" i="93"/>
  <c r="HT241" i="93" s="1"/>
  <c r="HU37" i="93"/>
  <c r="HT37" i="93" s="1"/>
  <c r="HU222" i="93"/>
  <c r="HT222" i="93" s="1"/>
  <c r="HU250" i="93"/>
  <c r="HT250" i="93" s="1"/>
  <c r="HU251" i="93"/>
  <c r="HT251" i="93" s="1"/>
  <c r="HU210" i="93"/>
  <c r="HT210" i="93" s="1"/>
  <c r="HU440" i="93"/>
  <c r="HT440" i="93" s="1"/>
  <c r="HU347" i="93"/>
  <c r="HT347" i="93" s="1"/>
  <c r="HU240" i="93"/>
  <c r="HT240" i="93" s="1"/>
  <c r="HU355" i="93"/>
  <c r="HT355" i="93" s="1"/>
  <c r="HU390" i="93"/>
  <c r="HT390" i="93" s="1"/>
  <c r="HU443" i="93"/>
  <c r="HT443" i="93" s="1"/>
  <c r="HU403" i="93"/>
  <c r="HT403" i="93" s="1"/>
  <c r="HU365" i="93"/>
  <c r="HT365" i="93" s="1"/>
  <c r="HU161" i="93"/>
  <c r="HT161" i="93" s="1"/>
  <c r="HU136" i="93"/>
  <c r="HT136" i="93" s="1"/>
  <c r="HU199" i="93"/>
  <c r="HT199" i="93" s="1"/>
  <c r="HU126" i="93"/>
  <c r="HT126" i="93" s="1"/>
  <c r="HU330" i="93"/>
  <c r="HT330" i="93" s="1"/>
  <c r="HU313" i="93"/>
  <c r="HT313" i="93" s="1"/>
  <c r="HU178" i="93"/>
  <c r="HT178" i="93" s="1"/>
  <c r="HU296" i="93"/>
  <c r="HT296" i="93" s="1"/>
  <c r="HU274" i="93"/>
  <c r="HT274" i="93" s="1"/>
  <c r="HU344" i="93"/>
  <c r="HT344" i="93" s="1"/>
  <c r="HU264" i="93"/>
  <c r="HT264" i="93" s="1"/>
  <c r="HU367" i="93"/>
  <c r="HT367" i="93" s="1"/>
  <c r="HU149" i="93"/>
  <c r="HT149" i="93" s="1"/>
  <c r="HU429" i="93"/>
  <c r="HT429" i="93" s="1"/>
  <c r="HU246" i="93"/>
  <c r="HT246" i="93" s="1"/>
  <c r="HU27" i="93"/>
  <c r="HT27" i="93" s="1"/>
  <c r="HU40" i="93"/>
  <c r="HT40" i="93" s="1"/>
  <c r="HU121" i="93"/>
  <c r="HT121" i="93" s="1"/>
  <c r="HU213" i="93"/>
  <c r="HT213" i="93" s="1"/>
  <c r="HU467" i="93"/>
  <c r="HT467" i="93" s="1"/>
  <c r="HU428" i="93"/>
  <c r="HT428" i="93" s="1"/>
  <c r="HU336" i="93"/>
  <c r="HT336" i="93" s="1"/>
  <c r="HU226" i="93"/>
  <c r="HT226" i="93" s="1"/>
  <c r="HU415" i="93"/>
  <c r="HT415" i="93" s="1"/>
  <c r="HU384" i="93"/>
  <c r="HT384" i="93" s="1"/>
  <c r="HU441" i="93"/>
  <c r="HT441" i="93" s="1"/>
  <c r="HU165" i="93"/>
  <c r="HT165" i="93" s="1"/>
  <c r="HU85" i="93"/>
  <c r="HT85" i="93" s="1"/>
  <c r="HU363" i="93"/>
  <c r="HT363" i="93" s="1"/>
  <c r="HU59" i="93"/>
  <c r="HT59" i="93" s="1"/>
  <c r="HU73" i="93"/>
  <c r="HT73" i="93" s="1"/>
  <c r="HU82" i="93"/>
  <c r="HT82" i="93" s="1"/>
  <c r="HU360" i="93"/>
  <c r="HT360" i="93" s="1"/>
  <c r="HU397" i="93"/>
  <c r="HT397" i="93" s="1"/>
  <c r="HU116" i="93"/>
  <c r="HT116" i="93" s="1"/>
  <c r="HU356" i="93"/>
  <c r="HT356" i="93" s="1"/>
  <c r="HU35" i="93"/>
  <c r="HT35" i="93" s="1"/>
  <c r="HU346" i="93"/>
  <c r="HT346" i="93" s="1"/>
  <c r="HU398" i="93"/>
  <c r="HT398" i="93" s="1"/>
  <c r="HU46" i="93"/>
  <c r="HT46" i="93" s="1"/>
  <c r="HU120" i="93"/>
  <c r="HT120" i="93" s="1"/>
  <c r="HU294" i="93"/>
  <c r="HT294" i="93" s="1"/>
  <c r="HU331" i="93"/>
  <c r="HT331" i="93" s="1"/>
  <c r="HU36" i="93"/>
  <c r="HT36" i="93" s="1"/>
  <c r="HU221" i="93"/>
  <c r="HT221" i="93" s="1"/>
  <c r="HU191" i="93"/>
  <c r="HT191" i="93" s="1"/>
  <c r="HU34" i="93"/>
  <c r="HT34" i="93" s="1"/>
  <c r="HU270" i="93"/>
  <c r="HT270" i="93" s="1"/>
  <c r="HU211" i="93"/>
  <c r="HT211" i="93" s="1"/>
  <c r="HU198" i="93"/>
  <c r="HT198" i="93" s="1"/>
  <c r="HU272" i="93"/>
  <c r="HT272" i="93" s="1"/>
  <c r="HU381" i="93"/>
  <c r="HT381" i="93" s="1"/>
  <c r="HU192" i="93"/>
  <c r="HT192" i="93" s="1"/>
  <c r="HU450" i="93"/>
  <c r="HT450" i="93" s="1"/>
  <c r="IJ353" i="93"/>
  <c r="AD10" i="126"/>
  <c r="AE10" i="126" s="1"/>
  <c r="AG10" i="126" s="1"/>
  <c r="AD11" i="126"/>
  <c r="AE11" i="126" s="1"/>
  <c r="AG11" i="126" s="1"/>
  <c r="AD12" i="126"/>
  <c r="AE12" i="126" s="1"/>
  <c r="AG12" i="126" s="1"/>
  <c r="AD13" i="126"/>
  <c r="AE13" i="126" s="1"/>
  <c r="AG13" i="126" s="1"/>
  <c r="AD14" i="126"/>
  <c r="AE14" i="126" s="1"/>
  <c r="AG14" i="126" s="1"/>
  <c r="AD15" i="126"/>
  <c r="AE15" i="126" s="1"/>
  <c r="AG15" i="126" s="1"/>
  <c r="AD16" i="126"/>
  <c r="AE16" i="126" s="1"/>
  <c r="AG16" i="126" s="1"/>
  <c r="AD9" i="126"/>
  <c r="AE9" i="126" s="1"/>
  <c r="AG9" i="126" s="1"/>
  <c r="IC381" i="93" l="1"/>
  <c r="IA381" i="93"/>
  <c r="HX381" i="93" s="1"/>
  <c r="IB381" i="93" s="1"/>
  <c r="IC46" i="93"/>
  <c r="IA46" i="93"/>
  <c r="HX46" i="93" s="1"/>
  <c r="IB46" i="93" s="1"/>
  <c r="IC85" i="93"/>
  <c r="IA85" i="93"/>
  <c r="HX85" i="93" s="1"/>
  <c r="IB85" i="93" s="1"/>
  <c r="IC27" i="93"/>
  <c r="IA27" i="93"/>
  <c r="HX27" i="93" s="1"/>
  <c r="IB27" i="93" s="1"/>
  <c r="IC126" i="93"/>
  <c r="IA126" i="93"/>
  <c r="HX126" i="93" s="1"/>
  <c r="IB126" i="93" s="1"/>
  <c r="IC210" i="93"/>
  <c r="IA210" i="93"/>
  <c r="HX210" i="93" s="1"/>
  <c r="IB210" i="93" s="1"/>
  <c r="IC462" i="93"/>
  <c r="IA462" i="93"/>
  <c r="HX462" i="93" s="1"/>
  <c r="IB462" i="93" s="1"/>
  <c r="IA310" i="93"/>
  <c r="HX310" i="93" s="1"/>
  <c r="IB310" i="93" s="1"/>
  <c r="IC310" i="93"/>
  <c r="IC60" i="93"/>
  <c r="IA60" i="93"/>
  <c r="HX60" i="93" s="1"/>
  <c r="IB60" i="93" s="1"/>
  <c r="IC283" i="93"/>
  <c r="IA283" i="93"/>
  <c r="HX283" i="93" s="1"/>
  <c r="IB283" i="93" s="1"/>
  <c r="IC201" i="93"/>
  <c r="IA201" i="93"/>
  <c r="HX201" i="93" s="1"/>
  <c r="IB201" i="93" s="1"/>
  <c r="IC244" i="93"/>
  <c r="IA244" i="93"/>
  <c r="HX244" i="93" s="1"/>
  <c r="IB244" i="93" s="1"/>
  <c r="IC370" i="93"/>
  <c r="IA370" i="93"/>
  <c r="HX370" i="93" s="1"/>
  <c r="IB370" i="93" s="1"/>
  <c r="IA20" i="93"/>
  <c r="HX20" i="93" s="1"/>
  <c r="IB20" i="93" s="1"/>
  <c r="IC20" i="93"/>
  <c r="IC220" i="93"/>
  <c r="IA220" i="93"/>
  <c r="HX220" i="93" s="1"/>
  <c r="IB220" i="93" s="1"/>
  <c r="IC18" i="93"/>
  <c r="IA18" i="93"/>
  <c r="HX18" i="93" s="1"/>
  <c r="IB18" i="93" s="1"/>
  <c r="IC81" i="93"/>
  <c r="IA81" i="93"/>
  <c r="HX81" i="93" s="1"/>
  <c r="IB81" i="93" s="1"/>
  <c r="IC380" i="93"/>
  <c r="IA380" i="93"/>
  <c r="HX380" i="93" s="1"/>
  <c r="IB380" i="93" s="1"/>
  <c r="IC343" i="93"/>
  <c r="IA343" i="93"/>
  <c r="HX343" i="93" s="1"/>
  <c r="IB343" i="93" s="1"/>
  <c r="IC214" i="93"/>
  <c r="IA214" i="93"/>
  <c r="HX214" i="93" s="1"/>
  <c r="IB214" i="93" s="1"/>
  <c r="IC238" i="93"/>
  <c r="IA238" i="93"/>
  <c r="HX238" i="93" s="1"/>
  <c r="IB238" i="93" s="1"/>
  <c r="IC337" i="93"/>
  <c r="IA337" i="93"/>
  <c r="HX337" i="93" s="1"/>
  <c r="IB337" i="93" s="1"/>
  <c r="IA272" i="93"/>
  <c r="HX272" i="93" s="1"/>
  <c r="IB272" i="93" s="1"/>
  <c r="IC272" i="93"/>
  <c r="IA34" i="93"/>
  <c r="HX34" i="93" s="1"/>
  <c r="IB34" i="93" s="1"/>
  <c r="IC34" i="93"/>
  <c r="IC331" i="93"/>
  <c r="IA331" i="93"/>
  <c r="HX331" i="93" s="1"/>
  <c r="IB331" i="93" s="1"/>
  <c r="IA398" i="93"/>
  <c r="HX398" i="93" s="1"/>
  <c r="IB398" i="93" s="1"/>
  <c r="IC398" i="93"/>
  <c r="IA116" i="93"/>
  <c r="HX116" i="93" s="1"/>
  <c r="IB116" i="93" s="1"/>
  <c r="IC116" i="93"/>
  <c r="IC73" i="93"/>
  <c r="IA73" i="93"/>
  <c r="HX73" i="93" s="1"/>
  <c r="IB73" i="93" s="1"/>
  <c r="IA165" i="93"/>
  <c r="HX165" i="93" s="1"/>
  <c r="IB165" i="93" s="1"/>
  <c r="IC165" i="93"/>
  <c r="IA226" i="93"/>
  <c r="HX226" i="93" s="1"/>
  <c r="IB226" i="93" s="1"/>
  <c r="IC226" i="93"/>
  <c r="IC213" i="93"/>
  <c r="IA213" i="93"/>
  <c r="HX213" i="93" s="1"/>
  <c r="IB213" i="93" s="1"/>
  <c r="IA246" i="93"/>
  <c r="HX246" i="93" s="1"/>
  <c r="IB246" i="93" s="1"/>
  <c r="IC246" i="93"/>
  <c r="IA264" i="93"/>
  <c r="HX264" i="93" s="1"/>
  <c r="IB264" i="93" s="1"/>
  <c r="IC264" i="93"/>
  <c r="IA178" i="93"/>
  <c r="HX178" i="93" s="1"/>
  <c r="IB178" i="93" s="1"/>
  <c r="IC178" i="93"/>
  <c r="IA199" i="93"/>
  <c r="HX199" i="93" s="1"/>
  <c r="IB199" i="93" s="1"/>
  <c r="IC199" i="93"/>
  <c r="IA403" i="93"/>
  <c r="HX403" i="93" s="1"/>
  <c r="IB403" i="93" s="1"/>
  <c r="IC403" i="93"/>
  <c r="IA240" i="93"/>
  <c r="HX240" i="93" s="1"/>
  <c r="IB240" i="93" s="1"/>
  <c r="IC240" i="93"/>
  <c r="IC251" i="93"/>
  <c r="IA251" i="93"/>
  <c r="HX251" i="93" s="1"/>
  <c r="IB251" i="93" s="1"/>
  <c r="IA241" i="93"/>
  <c r="HX241" i="93" s="1"/>
  <c r="IB241" i="93" s="1"/>
  <c r="IC241" i="93"/>
  <c r="IA39" i="93"/>
  <c r="HX39" i="93" s="1"/>
  <c r="IB39" i="93" s="1"/>
  <c r="IC39" i="93"/>
  <c r="IC465" i="93"/>
  <c r="IA465" i="93"/>
  <c r="HX465" i="93" s="1"/>
  <c r="IB465" i="93" s="1"/>
  <c r="IC359" i="93"/>
  <c r="IA359" i="93"/>
  <c r="HX359" i="93" s="1"/>
  <c r="IB359" i="93" s="1"/>
  <c r="IC166" i="93"/>
  <c r="IA166" i="93"/>
  <c r="HX166" i="93" s="1"/>
  <c r="IB166" i="93" s="1"/>
  <c r="IA366" i="93"/>
  <c r="HX366" i="93" s="1"/>
  <c r="IB366" i="93" s="1"/>
  <c r="IC366" i="93"/>
  <c r="IC160" i="93"/>
  <c r="IA160" i="93"/>
  <c r="HX160" i="93" s="1"/>
  <c r="IB160" i="93" s="1"/>
  <c r="IA464" i="93"/>
  <c r="HX464" i="93" s="1"/>
  <c r="IB464" i="93" s="1"/>
  <c r="IC464" i="93"/>
  <c r="IC43" i="93"/>
  <c r="IA43" i="93"/>
  <c r="HX43" i="93" s="1"/>
  <c r="IB43" i="93" s="1"/>
  <c r="IA86" i="93"/>
  <c r="HX86" i="93" s="1"/>
  <c r="IB86" i="93" s="1"/>
  <c r="IC86" i="93"/>
  <c r="IA340" i="93"/>
  <c r="HX340" i="93" s="1"/>
  <c r="IB340" i="93" s="1"/>
  <c r="IC340" i="93"/>
  <c r="IA299" i="93"/>
  <c r="HX299" i="93" s="1"/>
  <c r="IB299" i="93" s="1"/>
  <c r="IC299" i="93"/>
  <c r="IC44" i="93"/>
  <c r="IA44" i="93"/>
  <c r="HX44" i="93" s="1"/>
  <c r="IB44" i="93" s="1"/>
  <c r="IA342" i="93"/>
  <c r="HX342" i="93" s="1"/>
  <c r="IB342" i="93" s="1"/>
  <c r="IC342" i="93"/>
  <c r="IC261" i="93"/>
  <c r="IA261" i="93"/>
  <c r="HX261" i="93" s="1"/>
  <c r="IB261" i="93" s="1"/>
  <c r="IA95" i="93"/>
  <c r="HX95" i="93" s="1"/>
  <c r="IB95" i="93" s="1"/>
  <c r="IC95" i="93"/>
  <c r="IC470" i="93"/>
  <c r="IA470" i="93"/>
  <c r="HX470" i="93" s="1"/>
  <c r="IB470" i="93" s="1"/>
  <c r="IA223" i="93"/>
  <c r="HX223" i="93" s="1"/>
  <c r="IB223" i="93" s="1"/>
  <c r="IC223" i="93"/>
  <c r="IC163" i="93"/>
  <c r="IA163" i="93"/>
  <c r="HX163" i="93" s="1"/>
  <c r="IB163" i="93" s="1"/>
  <c r="IC425" i="93"/>
  <c r="IA425" i="93"/>
  <c r="HX425" i="93" s="1"/>
  <c r="IB425" i="93" s="1"/>
  <c r="IC74" i="93"/>
  <c r="IA74" i="93"/>
  <c r="HX74" i="93" s="1"/>
  <c r="IB74" i="93" s="1"/>
  <c r="IC235" i="93"/>
  <c r="IA235" i="93"/>
  <c r="HX235" i="93" s="1"/>
  <c r="IB235" i="93" s="1"/>
  <c r="IC65" i="93"/>
  <c r="IA65" i="93"/>
  <c r="HX65" i="93" s="1"/>
  <c r="IB65" i="93" s="1"/>
  <c r="IA416" i="93"/>
  <c r="HX416" i="93" s="1"/>
  <c r="IB416" i="93" s="1"/>
  <c r="IC416" i="93"/>
  <c r="IC83" i="93"/>
  <c r="IA83" i="93"/>
  <c r="HX83" i="93" s="1"/>
  <c r="IB83" i="93" s="1"/>
  <c r="IC148" i="93"/>
  <c r="IA148" i="93"/>
  <c r="HX148" i="93" s="1"/>
  <c r="IB148" i="93" s="1"/>
  <c r="IA333" i="93"/>
  <c r="HX333" i="93" s="1"/>
  <c r="IB333" i="93" s="1"/>
  <c r="IC333" i="93"/>
  <c r="IA158" i="93"/>
  <c r="HX158" i="93" s="1"/>
  <c r="IB158" i="93" s="1"/>
  <c r="IC158" i="93"/>
  <c r="IA469" i="93"/>
  <c r="HX469" i="93" s="1"/>
  <c r="IB469" i="93" s="1"/>
  <c r="IC469" i="93"/>
  <c r="IA224" i="93"/>
  <c r="HX224" i="93" s="1"/>
  <c r="IB224" i="93" s="1"/>
  <c r="IC224" i="93"/>
  <c r="IA369" i="93"/>
  <c r="HX369" i="93" s="1"/>
  <c r="IB369" i="93" s="1"/>
  <c r="IC369" i="93"/>
  <c r="IA431" i="93"/>
  <c r="HX431" i="93" s="1"/>
  <c r="IB431" i="93" s="1"/>
  <c r="IC431" i="93"/>
  <c r="IA76" i="93"/>
  <c r="HX76" i="93" s="1"/>
  <c r="IB76" i="93" s="1"/>
  <c r="IC76" i="93"/>
  <c r="IA193" i="93"/>
  <c r="HX193" i="93" s="1"/>
  <c r="IB193" i="93" s="1"/>
  <c r="IC193" i="93"/>
  <c r="IA318" i="93"/>
  <c r="HX318" i="93" s="1"/>
  <c r="IB318" i="93" s="1"/>
  <c r="IC318" i="93"/>
  <c r="IA265" i="93"/>
  <c r="HX265" i="93" s="1"/>
  <c r="IB265" i="93" s="1"/>
  <c r="IC265" i="93"/>
  <c r="IA424" i="93"/>
  <c r="HX424" i="93" s="1"/>
  <c r="IB424" i="93" s="1"/>
  <c r="IC424" i="93"/>
  <c r="IA200" i="93"/>
  <c r="HX200" i="93" s="1"/>
  <c r="IB200" i="93" s="1"/>
  <c r="IC200" i="93"/>
  <c r="IA357" i="93"/>
  <c r="HX357" i="93" s="1"/>
  <c r="IB357" i="93" s="1"/>
  <c r="IC357" i="93"/>
  <c r="IA98" i="93"/>
  <c r="HX98" i="93" s="1"/>
  <c r="IB98" i="93" s="1"/>
  <c r="IC98" i="93"/>
  <c r="IA17" i="93"/>
  <c r="HX17" i="93" s="1"/>
  <c r="IB17" i="93" s="1"/>
  <c r="IC17" i="93"/>
  <c r="IA36" i="93"/>
  <c r="HX36" i="93" s="1"/>
  <c r="IB36" i="93" s="1"/>
  <c r="IC36" i="93"/>
  <c r="IC82" i="93"/>
  <c r="IA82" i="93"/>
  <c r="HX82" i="93" s="1"/>
  <c r="IB82" i="93" s="1"/>
  <c r="IC415" i="93"/>
  <c r="IA415" i="93"/>
  <c r="HX415" i="93" s="1"/>
  <c r="IB415" i="93" s="1"/>
  <c r="IC367" i="93"/>
  <c r="IA367" i="93"/>
  <c r="HX367" i="93" s="1"/>
  <c r="IB367" i="93" s="1"/>
  <c r="IC365" i="93"/>
  <c r="IA365" i="93"/>
  <c r="HX365" i="93" s="1"/>
  <c r="IB365" i="93" s="1"/>
  <c r="IC37" i="93"/>
  <c r="IA37" i="93"/>
  <c r="HX37" i="93" s="1"/>
  <c r="IB37" i="93" s="1"/>
  <c r="IA138" i="93"/>
  <c r="HX138" i="93" s="1"/>
  <c r="IB138" i="93" s="1"/>
  <c r="IC138" i="93"/>
  <c r="IA322" i="93"/>
  <c r="HX322" i="93" s="1"/>
  <c r="IB322" i="93" s="1"/>
  <c r="IC322" i="93"/>
  <c r="IC385" i="93"/>
  <c r="IA385" i="93"/>
  <c r="HX385" i="93" s="1"/>
  <c r="IB385" i="93" s="1"/>
  <c r="IC237" i="93"/>
  <c r="IA237" i="93"/>
  <c r="HX237" i="93" s="1"/>
  <c r="IB237" i="93" s="1"/>
  <c r="IC286" i="93"/>
  <c r="IA286" i="93"/>
  <c r="HX286" i="93" s="1"/>
  <c r="IB286" i="93" s="1"/>
  <c r="IC271" i="93"/>
  <c r="IA271" i="93"/>
  <c r="HX271" i="93" s="1"/>
  <c r="IB271" i="93" s="1"/>
  <c r="IA162" i="93"/>
  <c r="HX162" i="93" s="1"/>
  <c r="IB162" i="93" s="1"/>
  <c r="IC162" i="93"/>
  <c r="IA468" i="93"/>
  <c r="HX468" i="93" s="1"/>
  <c r="IB468" i="93" s="1"/>
  <c r="IC468" i="93"/>
  <c r="IA71" i="93"/>
  <c r="HX71" i="93" s="1"/>
  <c r="IB71" i="93" s="1"/>
  <c r="IC71" i="93"/>
  <c r="IC259" i="93"/>
  <c r="IA259" i="93"/>
  <c r="HX259" i="93" s="1"/>
  <c r="IB259" i="93" s="1"/>
  <c r="IC463" i="93"/>
  <c r="IA463" i="93"/>
  <c r="HX463" i="93" s="1"/>
  <c r="IB463" i="93" s="1"/>
  <c r="IC332" i="93"/>
  <c r="IA332" i="93"/>
  <c r="HX332" i="93" s="1"/>
  <c r="IB332" i="93" s="1"/>
  <c r="IC147" i="93"/>
  <c r="IA147" i="93"/>
  <c r="HX147" i="93" s="1"/>
  <c r="IB147" i="93" s="1"/>
  <c r="IC437" i="93"/>
  <c r="IA437" i="93"/>
  <c r="HX437" i="93" s="1"/>
  <c r="IB437" i="93" s="1"/>
  <c r="IC417" i="93"/>
  <c r="IA417" i="93"/>
  <c r="HX417" i="93" s="1"/>
  <c r="IB417" i="93" s="1"/>
  <c r="IC438" i="93"/>
  <c r="IA438" i="93"/>
  <c r="HX438" i="93" s="1"/>
  <c r="IB438" i="93" s="1"/>
  <c r="IC29" i="93"/>
  <c r="IA29" i="93"/>
  <c r="HX29" i="93" s="1"/>
  <c r="IB29" i="93" s="1"/>
  <c r="IC450" i="93"/>
  <c r="IA450" i="93"/>
  <c r="HX450" i="93" s="1"/>
  <c r="IB450" i="93" s="1"/>
  <c r="IC198" i="93"/>
  <c r="IA198" i="93"/>
  <c r="HX198" i="93" s="1"/>
  <c r="IB198" i="93" s="1"/>
  <c r="IC191" i="93"/>
  <c r="IA191" i="93"/>
  <c r="HX191" i="93" s="1"/>
  <c r="IB191" i="93" s="1"/>
  <c r="IA294" i="93"/>
  <c r="HX294" i="93" s="1"/>
  <c r="IB294" i="93" s="1"/>
  <c r="IC294" i="93"/>
  <c r="IC346" i="93"/>
  <c r="IA346" i="93"/>
  <c r="HX346" i="93" s="1"/>
  <c r="IB346" i="93" s="1"/>
  <c r="IC397" i="93"/>
  <c r="IA397" i="93"/>
  <c r="HX397" i="93" s="1"/>
  <c r="IB397" i="93" s="1"/>
  <c r="IC59" i="93"/>
  <c r="IA59" i="93"/>
  <c r="HX59" i="93" s="1"/>
  <c r="IB59" i="93" s="1"/>
  <c r="IC441" i="93"/>
  <c r="IA441" i="93"/>
  <c r="HX441" i="93" s="1"/>
  <c r="IB441" i="93" s="1"/>
  <c r="IC336" i="93"/>
  <c r="IA336" i="93"/>
  <c r="HX336" i="93" s="1"/>
  <c r="IB336" i="93" s="1"/>
  <c r="IC121" i="93"/>
  <c r="IA121" i="93"/>
  <c r="HX121" i="93" s="1"/>
  <c r="IB121" i="93" s="1"/>
  <c r="IC429" i="93"/>
  <c r="IA429" i="93"/>
  <c r="HX429" i="93" s="1"/>
  <c r="IB429" i="93" s="1"/>
  <c r="IC344" i="93"/>
  <c r="IA344" i="93"/>
  <c r="HX344" i="93" s="1"/>
  <c r="IB344" i="93" s="1"/>
  <c r="IC313" i="93"/>
  <c r="IA313" i="93"/>
  <c r="HX313" i="93" s="1"/>
  <c r="IB313" i="93" s="1"/>
  <c r="IC136" i="93"/>
  <c r="IA136" i="93"/>
  <c r="HX136" i="93" s="1"/>
  <c r="IB136" i="93" s="1"/>
  <c r="IC443" i="93"/>
  <c r="IA443" i="93"/>
  <c r="HX443" i="93" s="1"/>
  <c r="IB443" i="93" s="1"/>
  <c r="IC347" i="93"/>
  <c r="IA347" i="93"/>
  <c r="HX347" i="93" s="1"/>
  <c r="IB347" i="93" s="1"/>
  <c r="IC250" i="93"/>
  <c r="IA250" i="93"/>
  <c r="HX250" i="93" s="1"/>
  <c r="IB250" i="93" s="1"/>
  <c r="IC28" i="93"/>
  <c r="IA28" i="93"/>
  <c r="HX28" i="93" s="1"/>
  <c r="IB28" i="93" s="1"/>
  <c r="IC298" i="93"/>
  <c r="IA298" i="93"/>
  <c r="HX298" i="93" s="1"/>
  <c r="IB298" i="93" s="1"/>
  <c r="IC439" i="93"/>
  <c r="IA439" i="93"/>
  <c r="HX439" i="93" s="1"/>
  <c r="IB439" i="93" s="1"/>
  <c r="IC308" i="93"/>
  <c r="IA308" i="93"/>
  <c r="HX308" i="93" s="1"/>
  <c r="IB308" i="93" s="1"/>
  <c r="IC289" i="93"/>
  <c r="IA289" i="93"/>
  <c r="HX289" i="93" s="1"/>
  <c r="IB289" i="93" s="1"/>
  <c r="IC258" i="93"/>
  <c r="IA258" i="93"/>
  <c r="HX258" i="93" s="1"/>
  <c r="IB258" i="93" s="1"/>
  <c r="IA317" i="93"/>
  <c r="HX317" i="93" s="1"/>
  <c r="IB317" i="93" s="1"/>
  <c r="IC317" i="93"/>
  <c r="IC45" i="93"/>
  <c r="IA45" i="93"/>
  <c r="HX45" i="93" s="1"/>
  <c r="IB45" i="93" s="1"/>
  <c r="IC354" i="93"/>
  <c r="IA354" i="93"/>
  <c r="HX354" i="93" s="1"/>
  <c r="IB354" i="93" s="1"/>
  <c r="IC414" i="93"/>
  <c r="IA414" i="93"/>
  <c r="HX414" i="93" s="1"/>
  <c r="IB414" i="93" s="1"/>
  <c r="IC396" i="93"/>
  <c r="IA396" i="93"/>
  <c r="HX396" i="93" s="1"/>
  <c r="IB396" i="93" s="1"/>
  <c r="IA285" i="93"/>
  <c r="HX285" i="93" s="1"/>
  <c r="IB285" i="93" s="1"/>
  <c r="IC285" i="93"/>
  <c r="IA426" i="93"/>
  <c r="HX426" i="93" s="1"/>
  <c r="IB426" i="93" s="1"/>
  <c r="IC426" i="93"/>
  <c r="IC430" i="93"/>
  <c r="IA430" i="93"/>
  <c r="HX430" i="93" s="1"/>
  <c r="IB430" i="93" s="1"/>
  <c r="IC135" i="93"/>
  <c r="IA135" i="93"/>
  <c r="HX135" i="93" s="1"/>
  <c r="IB135" i="93" s="1"/>
  <c r="IA57" i="93"/>
  <c r="HX57" i="93" s="1"/>
  <c r="IB57" i="93" s="1"/>
  <c r="IC57" i="93"/>
  <c r="IA319" i="93"/>
  <c r="HX319" i="93" s="1"/>
  <c r="IB319" i="93" s="1"/>
  <c r="IC319" i="93"/>
  <c r="IC248" i="93"/>
  <c r="IA248" i="93"/>
  <c r="HX248" i="93" s="1"/>
  <c r="IB248" i="93" s="1"/>
  <c r="IC364" i="93"/>
  <c r="IA364" i="93"/>
  <c r="HX364" i="93" s="1"/>
  <c r="IB364" i="93" s="1"/>
  <c r="IA33" i="93"/>
  <c r="HX33" i="93" s="1"/>
  <c r="IB33" i="93" s="1"/>
  <c r="IC33" i="93"/>
  <c r="IC117" i="93"/>
  <c r="IA117" i="93"/>
  <c r="HX117" i="93" s="1"/>
  <c r="IB117" i="93" s="1"/>
  <c r="IC309" i="93"/>
  <c r="IA309" i="93"/>
  <c r="HX309" i="93" s="1"/>
  <c r="IB309" i="93" s="1"/>
  <c r="IC212" i="93"/>
  <c r="IA212" i="93"/>
  <c r="HX212" i="93" s="1"/>
  <c r="IB212" i="93" s="1"/>
  <c r="IC452" i="93"/>
  <c r="IA452" i="93"/>
  <c r="HX452" i="93" s="1"/>
  <c r="IB452" i="93" s="1"/>
  <c r="IC72" i="93"/>
  <c r="IA72" i="93"/>
  <c r="HX72" i="93" s="1"/>
  <c r="IB72" i="93" s="1"/>
  <c r="IC128" i="93"/>
  <c r="IA128" i="93"/>
  <c r="HX128" i="93" s="1"/>
  <c r="IB128" i="93" s="1"/>
  <c r="IC262" i="93"/>
  <c r="IA262" i="93"/>
  <c r="HX262" i="93" s="1"/>
  <c r="IB262" i="93" s="1"/>
  <c r="IC38" i="93"/>
  <c r="IA38" i="93"/>
  <c r="HX38" i="93" s="1"/>
  <c r="IB38" i="93" s="1"/>
  <c r="IC247" i="93"/>
  <c r="IA247" i="93"/>
  <c r="HX247" i="93" s="1"/>
  <c r="IB247" i="93" s="1"/>
  <c r="IC217" i="93"/>
  <c r="IA217" i="93"/>
  <c r="HX217" i="93" s="1"/>
  <c r="IB217" i="93" s="1"/>
  <c r="IC96" i="93"/>
  <c r="IA96" i="93"/>
  <c r="HX96" i="93" s="1"/>
  <c r="IB96" i="93" s="1"/>
  <c r="IC341" i="93"/>
  <c r="IA341" i="93"/>
  <c r="HX341" i="93" s="1"/>
  <c r="IB341" i="93" s="1"/>
  <c r="IC159" i="93"/>
  <c r="IA159" i="93"/>
  <c r="HX159" i="93" s="1"/>
  <c r="IB159" i="93" s="1"/>
  <c r="IC453" i="93"/>
  <c r="IA453" i="93"/>
  <c r="HX453" i="93" s="1"/>
  <c r="IB453" i="93" s="1"/>
  <c r="IC334" i="93"/>
  <c r="IA334" i="93"/>
  <c r="HX334" i="93" s="1"/>
  <c r="IB334" i="93" s="1"/>
  <c r="IC227" i="93"/>
  <c r="IA227" i="93"/>
  <c r="HX227" i="93" s="1"/>
  <c r="IB227" i="93" s="1"/>
  <c r="IC80" i="93"/>
  <c r="IA80" i="93"/>
  <c r="HX80" i="93" s="1"/>
  <c r="IB80" i="93" s="1"/>
  <c r="IC353" i="93"/>
  <c r="IA353" i="93"/>
  <c r="HX353" i="93" s="1"/>
  <c r="IB353" i="93" s="1"/>
  <c r="IC282" i="93"/>
  <c r="IA282" i="93"/>
  <c r="HX282" i="93" s="1"/>
  <c r="IB282" i="93" s="1"/>
  <c r="IC84" i="93"/>
  <c r="IA84" i="93"/>
  <c r="HX84" i="93" s="1"/>
  <c r="IB84" i="93" s="1"/>
  <c r="IC19" i="93"/>
  <c r="IA19" i="93"/>
  <c r="HX19" i="93" s="1"/>
  <c r="IB19" i="93" s="1"/>
  <c r="IC270" i="93"/>
  <c r="IA270" i="93"/>
  <c r="HX270" i="93" s="1"/>
  <c r="IB270" i="93" s="1"/>
  <c r="IC356" i="93"/>
  <c r="IA356" i="93"/>
  <c r="HX356" i="93" s="1"/>
  <c r="IB356" i="93" s="1"/>
  <c r="IC467" i="93"/>
  <c r="IA467" i="93"/>
  <c r="HX467" i="93" s="1"/>
  <c r="IB467" i="93" s="1"/>
  <c r="IC296" i="93"/>
  <c r="IA296" i="93"/>
  <c r="HX296" i="93" s="1"/>
  <c r="IB296" i="93" s="1"/>
  <c r="IC355" i="93"/>
  <c r="IA355" i="93"/>
  <c r="HX355" i="93" s="1"/>
  <c r="IB355" i="93" s="1"/>
  <c r="IA245" i="93"/>
  <c r="HX245" i="93" s="1"/>
  <c r="IB245" i="93" s="1"/>
  <c r="IC245" i="93"/>
  <c r="IC404" i="93"/>
  <c r="IA404" i="93"/>
  <c r="HX404" i="93" s="1"/>
  <c r="IB404" i="93" s="1"/>
  <c r="IC284" i="93"/>
  <c r="IA284" i="93"/>
  <c r="HX284" i="93" s="1"/>
  <c r="IB284" i="93" s="1"/>
  <c r="IA379" i="93"/>
  <c r="HX379" i="93" s="1"/>
  <c r="IB379" i="93" s="1"/>
  <c r="IC379" i="93"/>
  <c r="IA427" i="93"/>
  <c r="HX427" i="93" s="1"/>
  <c r="IB427" i="93" s="1"/>
  <c r="IC427" i="93"/>
  <c r="IA137" i="93"/>
  <c r="HX137" i="93" s="1"/>
  <c r="IB137" i="93" s="1"/>
  <c r="IC137" i="93"/>
  <c r="IC312" i="93"/>
  <c r="IA312" i="93"/>
  <c r="HX312" i="93" s="1"/>
  <c r="IB312" i="93" s="1"/>
  <c r="IA192" i="93"/>
  <c r="HX192" i="93" s="1"/>
  <c r="IB192" i="93" s="1"/>
  <c r="IC192" i="93"/>
  <c r="IA211" i="93"/>
  <c r="HX211" i="93" s="1"/>
  <c r="IB211" i="93" s="1"/>
  <c r="IC211" i="93"/>
  <c r="IC221" i="93"/>
  <c r="IA221" i="93"/>
  <c r="HX221" i="93" s="1"/>
  <c r="IB221" i="93" s="1"/>
  <c r="IC120" i="93"/>
  <c r="IA120" i="93"/>
  <c r="HX120" i="93" s="1"/>
  <c r="IB120" i="93" s="1"/>
  <c r="IA35" i="93"/>
  <c r="HX35" i="93" s="1"/>
  <c r="IB35" i="93" s="1"/>
  <c r="IC35" i="93"/>
  <c r="IA360" i="93"/>
  <c r="HX360" i="93" s="1"/>
  <c r="IB360" i="93" s="1"/>
  <c r="IC360" i="93"/>
  <c r="IA363" i="93"/>
  <c r="HX363" i="93" s="1"/>
  <c r="IB363" i="93" s="1"/>
  <c r="IC363" i="93"/>
  <c r="IC384" i="93"/>
  <c r="IA384" i="93"/>
  <c r="HX384" i="93" s="1"/>
  <c r="IB384" i="93" s="1"/>
  <c r="IA428" i="93"/>
  <c r="HX428" i="93" s="1"/>
  <c r="IB428" i="93" s="1"/>
  <c r="IC428" i="93"/>
  <c r="IA40" i="93"/>
  <c r="HX40" i="93" s="1"/>
  <c r="IB40" i="93" s="1"/>
  <c r="IC40" i="93"/>
  <c r="IC149" i="93"/>
  <c r="IA149" i="93"/>
  <c r="HX149" i="93" s="1"/>
  <c r="IB149" i="93" s="1"/>
  <c r="IA274" i="93"/>
  <c r="HX274" i="93" s="1"/>
  <c r="IB274" i="93" s="1"/>
  <c r="IC274" i="93"/>
  <c r="IC330" i="93"/>
  <c r="IA330" i="93"/>
  <c r="HX330" i="93" s="1"/>
  <c r="IB330" i="93" s="1"/>
  <c r="IA161" i="93"/>
  <c r="HX161" i="93" s="1"/>
  <c r="IB161" i="93" s="1"/>
  <c r="IC161" i="93"/>
  <c r="IC390" i="93"/>
  <c r="IA390" i="93"/>
  <c r="HX390" i="93" s="1"/>
  <c r="IB390" i="93" s="1"/>
  <c r="IA440" i="93"/>
  <c r="HX440" i="93" s="1"/>
  <c r="IB440" i="93" s="1"/>
  <c r="IC440" i="93"/>
  <c r="IA222" i="93"/>
  <c r="HX222" i="93" s="1"/>
  <c r="IB222" i="93" s="1"/>
  <c r="IC222" i="93"/>
  <c r="IA21" i="93"/>
  <c r="HX21" i="93" s="1"/>
  <c r="IB21" i="93" s="1"/>
  <c r="IC21" i="93"/>
  <c r="IC268" i="93"/>
  <c r="IA268" i="93"/>
  <c r="HX268" i="93" s="1"/>
  <c r="IB268" i="93" s="1"/>
  <c r="IC292" i="93"/>
  <c r="IA292" i="93"/>
  <c r="HX292" i="93" s="1"/>
  <c r="IB292" i="93" s="1"/>
  <c r="IC466" i="93"/>
  <c r="IA466" i="93"/>
  <c r="HX466" i="93" s="1"/>
  <c r="IB466" i="93" s="1"/>
  <c r="IC442" i="93"/>
  <c r="IA442" i="93"/>
  <c r="HX442" i="93" s="1"/>
  <c r="IB442" i="93" s="1"/>
  <c r="IA77" i="93"/>
  <c r="HX77" i="93" s="1"/>
  <c r="IB77" i="93" s="1"/>
  <c r="IC77" i="93"/>
  <c r="IA127" i="93"/>
  <c r="HX127" i="93" s="1"/>
  <c r="IB127" i="93" s="1"/>
  <c r="IC127" i="93"/>
  <c r="IA472" i="93"/>
  <c r="HX472" i="93" s="1"/>
  <c r="IB472" i="93" s="1"/>
  <c r="IC472" i="93"/>
  <c r="IA269" i="93"/>
  <c r="HX269" i="93" s="1"/>
  <c r="IB269" i="93" s="1"/>
  <c r="IC269" i="93"/>
  <c r="IA391" i="93"/>
  <c r="HX391" i="93" s="1"/>
  <c r="IB391" i="93" s="1"/>
  <c r="IC391" i="93"/>
  <c r="IC451" i="93"/>
  <c r="IA451" i="93"/>
  <c r="HX451" i="93" s="1"/>
  <c r="IB451" i="93" s="1"/>
  <c r="IC164" i="93"/>
  <c r="IA164" i="93"/>
  <c r="HX164" i="93" s="1"/>
  <c r="IB164" i="93" s="1"/>
  <c r="IA382" i="93"/>
  <c r="HX382" i="93" s="1"/>
  <c r="IB382" i="93" s="1"/>
  <c r="IC382" i="93"/>
  <c r="IA444" i="93"/>
  <c r="HX444" i="93" s="1"/>
  <c r="IB444" i="93" s="1"/>
  <c r="IC444" i="93"/>
  <c r="IC295" i="93"/>
  <c r="IA295" i="93"/>
  <c r="HX295" i="93" s="1"/>
  <c r="IB295" i="93" s="1"/>
  <c r="IC97" i="93"/>
  <c r="IA97" i="93"/>
  <c r="HX97" i="93" s="1"/>
  <c r="IB97" i="93" s="1"/>
  <c r="IA64" i="93"/>
  <c r="HX64" i="93" s="1"/>
  <c r="IB64" i="93" s="1"/>
  <c r="IC64" i="93"/>
  <c r="IA323" i="93"/>
  <c r="HX323" i="93" s="1"/>
  <c r="IB323" i="93" s="1"/>
  <c r="IC323" i="93"/>
  <c r="IC119" i="93"/>
  <c r="IA119" i="93"/>
  <c r="HX119" i="93" s="1"/>
  <c r="IB119" i="93" s="1"/>
  <c r="IC30" i="93"/>
  <c r="IA30" i="93"/>
  <c r="HX30" i="93" s="1"/>
  <c r="IB30" i="93" s="1"/>
  <c r="IC150" i="93"/>
  <c r="IA150" i="93"/>
  <c r="HX150" i="93" s="1"/>
  <c r="IB150" i="93" s="1"/>
  <c r="IA383" i="93"/>
  <c r="HX383" i="93" s="1"/>
  <c r="IB383" i="93" s="1"/>
  <c r="IC383" i="93"/>
  <c r="IA405" i="93"/>
  <c r="HX405" i="93" s="1"/>
  <c r="IB405" i="93" s="1"/>
  <c r="IC405" i="93"/>
  <c r="IC58" i="93"/>
  <c r="IA58" i="93"/>
  <c r="HX58" i="93" s="1"/>
  <c r="IB58" i="93" s="1"/>
  <c r="IC118" i="93"/>
  <c r="IA118" i="93"/>
  <c r="HX118" i="93" s="1"/>
  <c r="IB118" i="93" s="1"/>
  <c r="IA471" i="93"/>
  <c r="HX471" i="93" s="1"/>
  <c r="IB471" i="93" s="1"/>
  <c r="IC471" i="93"/>
  <c r="IA461" i="93"/>
  <c r="HX461" i="93" s="1"/>
  <c r="IB461" i="93" s="1"/>
  <c r="IC461" i="93"/>
  <c r="IA306" i="93"/>
  <c r="HX306" i="93" s="1"/>
  <c r="IB306" i="93" s="1"/>
  <c r="IC306" i="93"/>
  <c r="IA316" i="93"/>
  <c r="HX316" i="93" s="1"/>
  <c r="IB316" i="93" s="1"/>
  <c r="IC316" i="93"/>
  <c r="IA194" i="93"/>
  <c r="HX194" i="93" s="1"/>
  <c r="IB194" i="93" s="1"/>
  <c r="IC194" i="93"/>
  <c r="IA75" i="93"/>
  <c r="HX75" i="93" s="1"/>
  <c r="IB75" i="93" s="1"/>
  <c r="IC75" i="93"/>
  <c r="IA275" i="93"/>
  <c r="HX275" i="93" s="1"/>
  <c r="IB275" i="93" s="1"/>
  <c r="IC275" i="93"/>
  <c r="IA320" i="93"/>
  <c r="HX320" i="93" s="1"/>
  <c r="IB320" i="93" s="1"/>
  <c r="IC320" i="93"/>
  <c r="IA293" i="93"/>
  <c r="HX293" i="93" s="1"/>
  <c r="IB293" i="93" s="1"/>
  <c r="IC293" i="93"/>
  <c r="IA236" i="93"/>
  <c r="HX236" i="93" s="1"/>
  <c r="IB236" i="93" s="1"/>
  <c r="IC236" i="93"/>
  <c r="IA216" i="93"/>
  <c r="HX216" i="93" s="1"/>
  <c r="IB216" i="93" s="1"/>
  <c r="IC216" i="93"/>
  <c r="IA260" i="93"/>
  <c r="HX260" i="93" s="1"/>
  <c r="IB260" i="93" s="1"/>
  <c r="IC260" i="93"/>
  <c r="IA288" i="93"/>
  <c r="HX288" i="93" s="1"/>
  <c r="IB288" i="93" s="1"/>
  <c r="IC288" i="93"/>
  <c r="IA307" i="93"/>
  <c r="HX307" i="93" s="1"/>
  <c r="IB307" i="93" s="1"/>
  <c r="IC307" i="93"/>
  <c r="IA234" i="93"/>
  <c r="HX234" i="93" s="1"/>
  <c r="IB234" i="93" s="1"/>
  <c r="IC234" i="93"/>
  <c r="G414" i="93"/>
  <c r="F414" i="93"/>
  <c r="HF421" i="93"/>
  <c r="KX421" i="93"/>
  <c r="HF422" i="93"/>
  <c r="KX422" i="93"/>
  <c r="HF423" i="93"/>
  <c r="KX423" i="93"/>
  <c r="KX424" i="93"/>
  <c r="KX425" i="93"/>
  <c r="KX426" i="93"/>
  <c r="KX427" i="93"/>
  <c r="KX428" i="93"/>
  <c r="KX429" i="93"/>
  <c r="KX430" i="93"/>
  <c r="KX431" i="93"/>
  <c r="E14" i="120"/>
  <c r="S14" i="120" s="1"/>
  <c r="E15" i="120"/>
  <c r="S15" i="120" s="1"/>
  <c r="E16" i="120"/>
  <c r="S16" i="120" s="1"/>
  <c r="E17" i="120"/>
  <c r="E21" i="120"/>
  <c r="E22" i="120"/>
  <c r="E23" i="120"/>
  <c r="S23" i="120" s="1"/>
  <c r="E24" i="120"/>
  <c r="E25" i="120"/>
  <c r="S25" i="120" s="1"/>
  <c r="E26" i="120"/>
  <c r="E27" i="120"/>
  <c r="E28" i="120"/>
  <c r="E29" i="120"/>
  <c r="E30" i="120"/>
  <c r="E31" i="120"/>
  <c r="E32" i="120"/>
  <c r="E33" i="120"/>
  <c r="S33" i="120" s="1"/>
  <c r="E37" i="120"/>
  <c r="E38" i="120"/>
  <c r="E39" i="120"/>
  <c r="S39" i="120" s="1"/>
  <c r="E40" i="120"/>
  <c r="E41" i="120"/>
  <c r="E42" i="120"/>
  <c r="S42" i="120" s="1"/>
  <c r="E43" i="120"/>
  <c r="E44" i="120"/>
  <c r="E45" i="120"/>
  <c r="E46" i="120"/>
  <c r="E47" i="120"/>
  <c r="E48" i="120"/>
  <c r="E49" i="120"/>
  <c r="E50" i="120"/>
  <c r="S50" i="120" s="1"/>
  <c r="E51" i="120"/>
  <c r="E52" i="120"/>
  <c r="E53" i="120"/>
  <c r="E54" i="120"/>
  <c r="E55" i="120"/>
  <c r="E56" i="120"/>
  <c r="E57" i="120"/>
  <c r="E58" i="120"/>
  <c r="S58" i="120" s="1"/>
  <c r="E59" i="120"/>
  <c r="E60" i="120"/>
  <c r="S60" i="120" s="1"/>
  <c r="E61" i="120"/>
  <c r="E62" i="120"/>
  <c r="E63" i="120"/>
  <c r="E64" i="120"/>
  <c r="E65" i="120"/>
  <c r="E66" i="120"/>
  <c r="E67" i="120"/>
  <c r="S67" i="120" s="1"/>
  <c r="E68" i="120"/>
  <c r="E69" i="120"/>
  <c r="E70" i="120"/>
  <c r="E71" i="120"/>
  <c r="E72" i="120"/>
  <c r="E73" i="120"/>
  <c r="E74" i="120"/>
  <c r="E75" i="120"/>
  <c r="S75" i="120" s="1"/>
  <c r="E76" i="120"/>
  <c r="E77" i="120"/>
  <c r="E78" i="120"/>
  <c r="E79" i="120"/>
  <c r="E80" i="120"/>
  <c r="E81" i="120"/>
  <c r="E82" i="120"/>
  <c r="E83" i="120"/>
  <c r="S83" i="120" s="1"/>
  <c r="E84" i="120"/>
  <c r="E85" i="120"/>
  <c r="E86" i="120"/>
  <c r="E87" i="120"/>
  <c r="E88" i="120"/>
  <c r="E89" i="120"/>
  <c r="E90" i="120"/>
  <c r="E91" i="120"/>
  <c r="S91" i="120" s="1"/>
  <c r="E92" i="120"/>
  <c r="E93" i="120"/>
  <c r="E94" i="120"/>
  <c r="E95" i="120"/>
  <c r="E96" i="120"/>
  <c r="E97" i="120"/>
  <c r="E98" i="120"/>
  <c r="E99" i="120"/>
  <c r="S99" i="120" s="1"/>
  <c r="E100" i="120"/>
  <c r="E101" i="120"/>
  <c r="E102" i="120"/>
  <c r="E103" i="120"/>
  <c r="E104" i="120"/>
  <c r="E105" i="120"/>
  <c r="E106" i="120"/>
  <c r="E107" i="120"/>
  <c r="S107" i="120" s="1"/>
  <c r="E108" i="120"/>
  <c r="E109" i="120"/>
  <c r="E110" i="120"/>
  <c r="E111" i="120"/>
  <c r="E112" i="120"/>
  <c r="E113" i="120"/>
  <c r="E114" i="120"/>
  <c r="T114" i="120" s="1"/>
  <c r="E115" i="120"/>
  <c r="E116" i="120"/>
  <c r="S116" i="120" s="1"/>
  <c r="E117" i="120"/>
  <c r="E118" i="120"/>
  <c r="E119" i="120"/>
  <c r="T119" i="120" s="1"/>
  <c r="E120" i="120"/>
  <c r="E121" i="120"/>
  <c r="T121" i="120" s="1"/>
  <c r="E122" i="120"/>
  <c r="E123" i="120"/>
  <c r="E124" i="120"/>
  <c r="E125" i="120"/>
  <c r="T125" i="120" s="1"/>
  <c r="E126" i="120"/>
  <c r="E127" i="120"/>
  <c r="T127" i="120" s="1"/>
  <c r="E128" i="120"/>
  <c r="E129" i="120"/>
  <c r="T129" i="120" s="1"/>
  <c r="E130" i="120"/>
  <c r="E131" i="120"/>
  <c r="E132" i="120"/>
  <c r="E133" i="120"/>
  <c r="E134" i="120"/>
  <c r="E135" i="120"/>
  <c r="T135" i="120" s="1"/>
  <c r="E136" i="120"/>
  <c r="E137" i="120"/>
  <c r="T137" i="120" s="1"/>
  <c r="E138" i="120"/>
  <c r="E139" i="120"/>
  <c r="T139" i="120" s="1"/>
  <c r="E140" i="120"/>
  <c r="E141" i="120"/>
  <c r="T141" i="120" s="1"/>
  <c r="E142" i="120"/>
  <c r="E143" i="120"/>
  <c r="S143" i="120" s="1"/>
  <c r="E144" i="120"/>
  <c r="E145" i="120"/>
  <c r="T145" i="120" s="1"/>
  <c r="E146" i="120"/>
  <c r="E147" i="120"/>
  <c r="T147" i="120" s="1"/>
  <c r="E148" i="120"/>
  <c r="E149" i="120"/>
  <c r="T149" i="120" s="1"/>
  <c r="E150" i="120"/>
  <c r="E151" i="120"/>
  <c r="T151" i="120" s="1"/>
  <c r="E152" i="120"/>
  <c r="E153" i="120"/>
  <c r="T153" i="120" s="1"/>
  <c r="E154" i="120"/>
  <c r="E155" i="120"/>
  <c r="E156" i="120"/>
  <c r="E157" i="120"/>
  <c r="E158" i="120"/>
  <c r="E159" i="120"/>
  <c r="S159" i="120" s="1"/>
  <c r="E160" i="120"/>
  <c r="E161" i="120"/>
  <c r="E162" i="120"/>
  <c r="E163" i="120"/>
  <c r="T163" i="120" s="1"/>
  <c r="E164" i="120"/>
  <c r="E165" i="120"/>
  <c r="T165" i="120" s="1"/>
  <c r="E166" i="120"/>
  <c r="E167" i="120"/>
  <c r="E168" i="120"/>
  <c r="E169" i="120"/>
  <c r="T169" i="120" s="1"/>
  <c r="E170" i="120"/>
  <c r="E171" i="120"/>
  <c r="T171" i="120" s="1"/>
  <c r="E172" i="120"/>
  <c r="E173" i="120"/>
  <c r="T173" i="120" s="1"/>
  <c r="E174" i="120"/>
  <c r="E175" i="120"/>
  <c r="T175" i="120" s="1"/>
  <c r="E176" i="120"/>
  <c r="E177" i="120"/>
  <c r="T177" i="120" s="1"/>
  <c r="E178" i="120"/>
  <c r="E179" i="120"/>
  <c r="T179" i="120" s="1"/>
  <c r="E180" i="120"/>
  <c r="E181" i="120"/>
  <c r="T181" i="120" s="1"/>
  <c r="E182" i="120"/>
  <c r="E183" i="120"/>
  <c r="T183" i="120" s="1"/>
  <c r="E184" i="120"/>
  <c r="E185" i="120"/>
  <c r="T185" i="120" s="1"/>
  <c r="E186" i="120"/>
  <c r="E187" i="120"/>
  <c r="E188" i="120"/>
  <c r="E189" i="120"/>
  <c r="E190" i="120"/>
  <c r="E191" i="120"/>
  <c r="T191" i="120" s="1"/>
  <c r="E192" i="120"/>
  <c r="E193" i="120"/>
  <c r="T193" i="120" s="1"/>
  <c r="E194" i="120"/>
  <c r="E195" i="120"/>
  <c r="E196" i="120"/>
  <c r="E197" i="120"/>
  <c r="E198" i="120"/>
  <c r="E199" i="120"/>
  <c r="T199" i="120" s="1"/>
  <c r="E200" i="120"/>
  <c r="E201" i="120"/>
  <c r="T201" i="120" s="1"/>
  <c r="E202" i="120"/>
  <c r="E203" i="120"/>
  <c r="T203" i="120" s="1"/>
  <c r="E204" i="120"/>
  <c r="E205" i="120"/>
  <c r="T205" i="120" s="1"/>
  <c r="E206" i="120"/>
  <c r="E207" i="120"/>
  <c r="S207" i="120" s="1"/>
  <c r="E208" i="120"/>
  <c r="E209" i="120"/>
  <c r="E210" i="120"/>
  <c r="E211" i="120"/>
  <c r="T211" i="120" s="1"/>
  <c r="E212" i="120"/>
  <c r="E213" i="120"/>
  <c r="E214" i="120"/>
  <c r="E215" i="120"/>
  <c r="T215" i="120" s="1"/>
  <c r="E216" i="120"/>
  <c r="E217" i="120"/>
  <c r="E218" i="120"/>
  <c r="E219" i="120"/>
  <c r="E220" i="120"/>
  <c r="E221" i="120"/>
  <c r="T221" i="120" s="1"/>
  <c r="E222" i="120"/>
  <c r="E223" i="120"/>
  <c r="S223" i="120" s="1"/>
  <c r="E224" i="120"/>
  <c r="E225" i="120"/>
  <c r="T225" i="120" s="1"/>
  <c r="E226" i="120"/>
  <c r="E227" i="120"/>
  <c r="T227" i="120" s="1"/>
  <c r="E228" i="120"/>
  <c r="E229" i="120"/>
  <c r="T229" i="120" s="1"/>
  <c r="E230" i="120"/>
  <c r="E231" i="120"/>
  <c r="S231" i="120" s="1"/>
  <c r="E232" i="120"/>
  <c r="E233" i="120"/>
  <c r="E234" i="120"/>
  <c r="E235" i="120"/>
  <c r="T235" i="120" s="1"/>
  <c r="E236" i="120"/>
  <c r="E237" i="120"/>
  <c r="E238" i="120"/>
  <c r="E239" i="120"/>
  <c r="T239" i="120" s="1"/>
  <c r="E240" i="120"/>
  <c r="E241" i="120"/>
  <c r="E242" i="120"/>
  <c r="E243" i="120"/>
  <c r="E244" i="120"/>
  <c r="S244" i="120" s="1"/>
  <c r="E245" i="120"/>
  <c r="T245" i="120" s="1"/>
  <c r="E246" i="120"/>
  <c r="S246" i="120" s="1"/>
  <c r="E247" i="120"/>
  <c r="S247" i="120" s="1"/>
  <c r="E248" i="120"/>
  <c r="T248" i="120" s="1"/>
  <c r="E249" i="120"/>
  <c r="T249" i="120" s="1"/>
  <c r="E250" i="120"/>
  <c r="S250" i="120" s="1"/>
  <c r="E251" i="120"/>
  <c r="T251" i="120" s="1"/>
  <c r="E252" i="120"/>
  <c r="S252" i="120" s="1"/>
  <c r="E253" i="120"/>
  <c r="T253" i="120" s="1"/>
  <c r="E254" i="120"/>
  <c r="S254" i="120" s="1"/>
  <c r="E255" i="120"/>
  <c r="S255" i="120" s="1"/>
  <c r="E256" i="120"/>
  <c r="E257" i="120"/>
  <c r="E258" i="120"/>
  <c r="S258" i="120" s="1"/>
  <c r="E259" i="120"/>
  <c r="T259" i="120" s="1"/>
  <c r="E260" i="120"/>
  <c r="S260" i="120" s="1"/>
  <c r="E261" i="120"/>
  <c r="E262" i="120"/>
  <c r="S262" i="120" s="1"/>
  <c r="E263" i="120"/>
  <c r="T263" i="120" s="1"/>
  <c r="E264" i="120"/>
  <c r="E265" i="120"/>
  <c r="E266" i="120"/>
  <c r="S266" i="120" s="1"/>
  <c r="E267" i="120"/>
  <c r="S267" i="120" s="1"/>
  <c r="E268" i="120"/>
  <c r="S268" i="120" s="1"/>
  <c r="E269" i="120"/>
  <c r="S269" i="120" s="1"/>
  <c r="E270" i="120"/>
  <c r="S270" i="120" s="1"/>
  <c r="E271" i="120"/>
  <c r="S271" i="120" s="1"/>
  <c r="E272" i="120"/>
  <c r="S272" i="120" s="1"/>
  <c r="E273" i="120"/>
  <c r="S273" i="120" s="1"/>
  <c r="E274" i="120"/>
  <c r="S274" i="120" s="1"/>
  <c r="E275" i="120"/>
  <c r="S275" i="120" s="1"/>
  <c r="E276" i="120"/>
  <c r="S276" i="120" s="1"/>
  <c r="E277" i="120"/>
  <c r="S277" i="120" s="1"/>
  <c r="E278" i="120"/>
  <c r="S278" i="120" s="1"/>
  <c r="E279" i="120"/>
  <c r="S279" i="120" s="1"/>
  <c r="E280" i="120"/>
  <c r="S280" i="120" s="1"/>
  <c r="E281" i="120"/>
  <c r="S281" i="120" s="1"/>
  <c r="E282" i="120"/>
  <c r="S282" i="120" s="1"/>
  <c r="E283" i="120"/>
  <c r="S283" i="120" s="1"/>
  <c r="E284" i="120"/>
  <c r="S284" i="120" s="1"/>
  <c r="E285" i="120"/>
  <c r="S285" i="120" s="1"/>
  <c r="E286" i="120"/>
  <c r="S286" i="120" s="1"/>
  <c r="E287" i="120"/>
  <c r="S287" i="120" s="1"/>
  <c r="E288" i="120"/>
  <c r="S288" i="120" s="1"/>
  <c r="E289" i="120"/>
  <c r="S289" i="120" s="1"/>
  <c r="E290" i="120"/>
  <c r="S290" i="120" s="1"/>
  <c r="E291" i="120"/>
  <c r="S291" i="120" s="1"/>
  <c r="E292" i="120"/>
  <c r="S292" i="120" s="1"/>
  <c r="E293" i="120"/>
  <c r="S293" i="120" s="1"/>
  <c r="E294" i="120"/>
  <c r="S294" i="120" s="1"/>
  <c r="E295" i="120"/>
  <c r="S295" i="120" s="1"/>
  <c r="E296" i="120"/>
  <c r="S296" i="120" s="1"/>
  <c r="E297" i="120"/>
  <c r="S297" i="120" s="1"/>
  <c r="E298" i="120"/>
  <c r="S298" i="120" s="1"/>
  <c r="E299" i="120"/>
  <c r="S299" i="120" s="1"/>
  <c r="E300" i="120"/>
  <c r="S300" i="120" s="1"/>
  <c r="E301" i="120"/>
  <c r="S301" i="120" s="1"/>
  <c r="E302" i="120"/>
  <c r="S302" i="120" s="1"/>
  <c r="E303" i="120"/>
  <c r="S303" i="120" s="1"/>
  <c r="E304" i="120"/>
  <c r="S304" i="120" s="1"/>
  <c r="E305" i="120"/>
  <c r="S305" i="120" s="1"/>
  <c r="E306" i="120"/>
  <c r="S306" i="120" s="1"/>
  <c r="E307" i="120"/>
  <c r="S307" i="120" s="1"/>
  <c r="E308" i="120"/>
  <c r="S308" i="120" s="1"/>
  <c r="E309" i="120"/>
  <c r="S309" i="120" s="1"/>
  <c r="E310" i="120"/>
  <c r="S310" i="120" s="1"/>
  <c r="E311" i="120"/>
  <c r="S311" i="120" s="1"/>
  <c r="E312" i="120"/>
  <c r="S312" i="120" s="1"/>
  <c r="E313" i="120"/>
  <c r="S313" i="120" s="1"/>
  <c r="E314" i="120"/>
  <c r="S314" i="120" s="1"/>
  <c r="E315" i="120"/>
  <c r="S315" i="120" s="1"/>
  <c r="E316" i="120"/>
  <c r="S316" i="120" s="1"/>
  <c r="E317" i="120"/>
  <c r="S317" i="120" s="1"/>
  <c r="E318" i="120"/>
  <c r="S318" i="120" s="1"/>
  <c r="E319" i="120"/>
  <c r="S319" i="120" s="1"/>
  <c r="E320" i="120"/>
  <c r="S320" i="120" s="1"/>
  <c r="E321" i="120"/>
  <c r="S321" i="120" s="1"/>
  <c r="E322" i="120"/>
  <c r="S322" i="120" s="1"/>
  <c r="E323" i="120"/>
  <c r="S323" i="120" s="1"/>
  <c r="E324" i="120"/>
  <c r="S324" i="120" s="1"/>
  <c r="E325" i="120"/>
  <c r="S325" i="120" s="1"/>
  <c r="E326" i="120"/>
  <c r="S326" i="120" s="1"/>
  <c r="E327" i="120"/>
  <c r="S327" i="120" s="1"/>
  <c r="E328" i="120"/>
  <c r="S328" i="120" s="1"/>
  <c r="E329" i="120"/>
  <c r="S329" i="120" s="1"/>
  <c r="E330" i="120"/>
  <c r="S330" i="120" s="1"/>
  <c r="E331" i="120"/>
  <c r="S331" i="120" s="1"/>
  <c r="E332" i="120"/>
  <c r="S332" i="120" s="1"/>
  <c r="E333" i="120"/>
  <c r="S333" i="120" s="1"/>
  <c r="E334" i="120"/>
  <c r="S334" i="120" s="1"/>
  <c r="E335" i="120"/>
  <c r="S335" i="120" s="1"/>
  <c r="E336" i="120"/>
  <c r="S336" i="120" s="1"/>
  <c r="E337" i="120"/>
  <c r="S337" i="120" s="1"/>
  <c r="E338" i="120"/>
  <c r="S338" i="120" s="1"/>
  <c r="E339" i="120"/>
  <c r="S339" i="120" s="1"/>
  <c r="E340" i="120"/>
  <c r="S340" i="120" s="1"/>
  <c r="E341" i="120"/>
  <c r="S341" i="120" s="1"/>
  <c r="E342" i="120"/>
  <c r="S342" i="120" s="1"/>
  <c r="E343" i="120"/>
  <c r="S343" i="120" s="1"/>
  <c r="E344" i="120"/>
  <c r="S344" i="120" s="1"/>
  <c r="E345" i="120"/>
  <c r="S345" i="120" s="1"/>
  <c r="E346" i="120"/>
  <c r="S346" i="120" s="1"/>
  <c r="E347" i="120"/>
  <c r="S347" i="120" s="1"/>
  <c r="E348" i="120"/>
  <c r="S348" i="120" s="1"/>
  <c r="E349" i="120"/>
  <c r="S349" i="120" s="1"/>
  <c r="E350" i="120"/>
  <c r="S350" i="120" s="1"/>
  <c r="E351" i="120"/>
  <c r="S351" i="120" s="1"/>
  <c r="E352" i="120"/>
  <c r="S352" i="120" s="1"/>
  <c r="E353" i="120"/>
  <c r="S353" i="120" s="1"/>
  <c r="E354" i="120"/>
  <c r="S354" i="120" s="1"/>
  <c r="E355" i="120"/>
  <c r="S355" i="120" s="1"/>
  <c r="E356" i="120"/>
  <c r="S356" i="120" s="1"/>
  <c r="E357" i="120"/>
  <c r="S357" i="120" s="1"/>
  <c r="E358" i="120"/>
  <c r="S358" i="120" s="1"/>
  <c r="E359" i="120"/>
  <c r="S359" i="120" s="1"/>
  <c r="E360" i="120"/>
  <c r="S360" i="120" s="1"/>
  <c r="E361" i="120"/>
  <c r="S361" i="120" s="1"/>
  <c r="E362" i="120"/>
  <c r="S362" i="120" s="1"/>
  <c r="E363" i="120"/>
  <c r="S363" i="120" s="1"/>
  <c r="E364" i="120"/>
  <c r="S364" i="120" s="1"/>
  <c r="E365" i="120"/>
  <c r="S365" i="120" s="1"/>
  <c r="E366" i="120"/>
  <c r="S366" i="120" s="1"/>
  <c r="E367" i="120"/>
  <c r="S367" i="120" s="1"/>
  <c r="E368" i="120"/>
  <c r="S368" i="120" s="1"/>
  <c r="E369" i="120"/>
  <c r="S369" i="120" s="1"/>
  <c r="E370" i="120"/>
  <c r="E371" i="120"/>
  <c r="S371" i="120" s="1"/>
  <c r="E372" i="120"/>
  <c r="E373" i="120"/>
  <c r="S373" i="120" s="1"/>
  <c r="E374" i="120"/>
  <c r="E375" i="120"/>
  <c r="S375" i="120" s="1"/>
  <c r="E376" i="120"/>
  <c r="E377" i="120"/>
  <c r="S377" i="120" s="1"/>
  <c r="E378" i="120"/>
  <c r="E379" i="120"/>
  <c r="S379" i="120" s="1"/>
  <c r="E380" i="120"/>
  <c r="E381" i="120"/>
  <c r="S381" i="120" s="1"/>
  <c r="E382" i="120"/>
  <c r="E383" i="120"/>
  <c r="S383" i="120" s="1"/>
  <c r="E384" i="120"/>
  <c r="E385" i="120"/>
  <c r="S385" i="120" s="1"/>
  <c r="E386" i="120"/>
  <c r="E387" i="120"/>
  <c r="S387" i="120" s="1"/>
  <c r="E388" i="120"/>
  <c r="E389" i="120"/>
  <c r="S389" i="120" s="1"/>
  <c r="E13" i="120"/>
  <c r="S13" i="120" s="1"/>
  <c r="C13" i="120"/>
  <c r="C413" i="120"/>
  <c r="C414" i="120"/>
  <c r="C415" i="120"/>
  <c r="C416" i="120"/>
  <c r="C417" i="120"/>
  <c r="C418" i="120"/>
  <c r="C419" i="120"/>
  <c r="C432" i="120"/>
  <c r="C433" i="120"/>
  <c r="C434" i="120"/>
  <c r="C435" i="120"/>
  <c r="C436" i="120"/>
  <c r="C437" i="120"/>
  <c r="C438" i="120"/>
  <c r="C439" i="120"/>
  <c r="C440" i="120"/>
  <c r="C441" i="120"/>
  <c r="C442" i="120"/>
  <c r="C443" i="120"/>
  <c r="C444" i="120"/>
  <c r="C445" i="120"/>
  <c r="C446" i="120"/>
  <c r="C447" i="120"/>
  <c r="C448" i="120"/>
  <c r="C449" i="120"/>
  <c r="C450" i="120"/>
  <c r="C451" i="120"/>
  <c r="C452" i="120"/>
  <c r="C453" i="120"/>
  <c r="C454" i="120"/>
  <c r="C455" i="120"/>
  <c r="F21" i="120"/>
  <c r="G21" i="120"/>
  <c r="H21" i="120"/>
  <c r="I21" i="120"/>
  <c r="J21" i="120"/>
  <c r="K21" i="120"/>
  <c r="L21" i="120"/>
  <c r="M21" i="120"/>
  <c r="N21" i="120"/>
  <c r="O21" i="120"/>
  <c r="P21" i="120"/>
  <c r="Q21" i="120"/>
  <c r="F22" i="120"/>
  <c r="G22" i="120"/>
  <c r="H22" i="120"/>
  <c r="I22" i="120"/>
  <c r="J22" i="120"/>
  <c r="K22" i="120"/>
  <c r="L22" i="120"/>
  <c r="M22" i="120"/>
  <c r="N22" i="120"/>
  <c r="O22" i="120"/>
  <c r="P22" i="120"/>
  <c r="Q22" i="120"/>
  <c r="F27" i="120"/>
  <c r="G27" i="120"/>
  <c r="H27" i="120"/>
  <c r="I27" i="120"/>
  <c r="J27" i="120"/>
  <c r="K27" i="120"/>
  <c r="L27" i="120"/>
  <c r="M27" i="120"/>
  <c r="N27" i="120"/>
  <c r="O27" i="120"/>
  <c r="P27" i="120"/>
  <c r="Q27" i="120"/>
  <c r="F28" i="120"/>
  <c r="G28" i="120"/>
  <c r="H28" i="120"/>
  <c r="I28" i="120"/>
  <c r="J28" i="120"/>
  <c r="K28" i="120"/>
  <c r="L28" i="120"/>
  <c r="M28" i="120"/>
  <c r="N28" i="120"/>
  <c r="O28" i="120"/>
  <c r="P28" i="120"/>
  <c r="Q28" i="120"/>
  <c r="F37" i="120"/>
  <c r="G37" i="120"/>
  <c r="H37" i="120"/>
  <c r="I37" i="120"/>
  <c r="J37" i="120"/>
  <c r="K37" i="120"/>
  <c r="L37" i="120"/>
  <c r="M37" i="120"/>
  <c r="N37" i="120"/>
  <c r="O37" i="120"/>
  <c r="P37" i="120"/>
  <c r="Q37" i="120"/>
  <c r="F38" i="120"/>
  <c r="G38" i="120"/>
  <c r="H38" i="120"/>
  <c r="I38" i="120"/>
  <c r="J38" i="120"/>
  <c r="K38" i="120"/>
  <c r="L38" i="120"/>
  <c r="M38" i="120"/>
  <c r="N38" i="120"/>
  <c r="O38" i="120"/>
  <c r="P38" i="120"/>
  <c r="Q38" i="120"/>
  <c r="F43" i="120"/>
  <c r="G43" i="120"/>
  <c r="H43" i="120"/>
  <c r="I43" i="120"/>
  <c r="J43" i="120"/>
  <c r="K43" i="120"/>
  <c r="L43" i="120"/>
  <c r="M43" i="120"/>
  <c r="N43" i="120"/>
  <c r="O43" i="120"/>
  <c r="P43" i="120"/>
  <c r="Q43" i="120"/>
  <c r="F44" i="120"/>
  <c r="G44" i="120"/>
  <c r="H44" i="120"/>
  <c r="I44" i="120"/>
  <c r="J44" i="120"/>
  <c r="K44" i="120"/>
  <c r="L44" i="120"/>
  <c r="M44" i="120"/>
  <c r="N44" i="120"/>
  <c r="O44" i="120"/>
  <c r="P44" i="120"/>
  <c r="Q44" i="120"/>
  <c r="F45" i="120"/>
  <c r="G45" i="120"/>
  <c r="H45" i="120"/>
  <c r="I45" i="120"/>
  <c r="J45" i="120"/>
  <c r="K45" i="120"/>
  <c r="L45" i="120"/>
  <c r="M45" i="120"/>
  <c r="N45" i="120"/>
  <c r="O45" i="120"/>
  <c r="P45" i="120"/>
  <c r="Q45" i="120"/>
  <c r="F46" i="120"/>
  <c r="G46" i="120"/>
  <c r="H46" i="120"/>
  <c r="I46" i="120"/>
  <c r="J46" i="120"/>
  <c r="K46" i="120"/>
  <c r="L46" i="120"/>
  <c r="M46" i="120"/>
  <c r="N46" i="120"/>
  <c r="O46" i="120"/>
  <c r="P46" i="120"/>
  <c r="Q46" i="120"/>
  <c r="F47" i="120"/>
  <c r="G47" i="120"/>
  <c r="H47" i="120"/>
  <c r="I47" i="120"/>
  <c r="J47" i="120"/>
  <c r="K47" i="120"/>
  <c r="L47" i="120"/>
  <c r="M47" i="120"/>
  <c r="N47" i="120"/>
  <c r="O47" i="120"/>
  <c r="P47" i="120"/>
  <c r="Q47" i="120"/>
  <c r="F48" i="120"/>
  <c r="G48" i="120"/>
  <c r="H48" i="120"/>
  <c r="I48" i="120"/>
  <c r="J48" i="120"/>
  <c r="K48" i="120"/>
  <c r="L48" i="120"/>
  <c r="M48" i="120"/>
  <c r="N48" i="120"/>
  <c r="O48" i="120"/>
  <c r="P48" i="120"/>
  <c r="Q48" i="120"/>
  <c r="F49" i="120"/>
  <c r="G49" i="120"/>
  <c r="H49" i="120"/>
  <c r="I49" i="120"/>
  <c r="J49" i="120"/>
  <c r="K49" i="120"/>
  <c r="L49" i="120"/>
  <c r="M49" i="120"/>
  <c r="N49" i="120"/>
  <c r="O49" i="120"/>
  <c r="P49" i="120"/>
  <c r="Q49" i="120"/>
  <c r="F50" i="120"/>
  <c r="G50" i="120"/>
  <c r="H50" i="120"/>
  <c r="I50" i="120"/>
  <c r="J50" i="120"/>
  <c r="K50" i="120"/>
  <c r="L50" i="120"/>
  <c r="M50" i="120"/>
  <c r="N50" i="120"/>
  <c r="O50" i="120"/>
  <c r="P50" i="120"/>
  <c r="Q50" i="120"/>
  <c r="F51" i="120"/>
  <c r="G51" i="120"/>
  <c r="H51" i="120"/>
  <c r="I51" i="120"/>
  <c r="J51" i="120"/>
  <c r="K51" i="120"/>
  <c r="L51" i="120"/>
  <c r="M51" i="120"/>
  <c r="N51" i="120"/>
  <c r="O51" i="120"/>
  <c r="P51" i="120"/>
  <c r="Q51" i="120"/>
  <c r="F52" i="120"/>
  <c r="G52" i="120"/>
  <c r="H52" i="120"/>
  <c r="I52" i="120"/>
  <c r="J52" i="120"/>
  <c r="K52" i="120"/>
  <c r="L52" i="120"/>
  <c r="M52" i="120"/>
  <c r="N52" i="120"/>
  <c r="O52" i="120"/>
  <c r="P52" i="120"/>
  <c r="Q52" i="120"/>
  <c r="F53" i="120"/>
  <c r="G53" i="120"/>
  <c r="H53" i="120"/>
  <c r="I53" i="120"/>
  <c r="J53" i="120"/>
  <c r="K53" i="120"/>
  <c r="L53" i="120"/>
  <c r="M53" i="120"/>
  <c r="N53" i="120"/>
  <c r="O53" i="120"/>
  <c r="P53" i="120"/>
  <c r="Q53" i="120"/>
  <c r="F54" i="120"/>
  <c r="G54" i="120"/>
  <c r="H54" i="120"/>
  <c r="I54" i="120"/>
  <c r="J54" i="120"/>
  <c r="K54" i="120"/>
  <c r="L54" i="120"/>
  <c r="M54" i="120"/>
  <c r="N54" i="120"/>
  <c r="O54" i="120"/>
  <c r="P54" i="120"/>
  <c r="Q54" i="120"/>
  <c r="F55" i="120"/>
  <c r="G55" i="120"/>
  <c r="H55" i="120"/>
  <c r="I55" i="120"/>
  <c r="J55" i="120"/>
  <c r="K55" i="120"/>
  <c r="L55" i="120"/>
  <c r="M55" i="120"/>
  <c r="N55" i="120"/>
  <c r="O55" i="120"/>
  <c r="P55" i="120"/>
  <c r="Q55" i="120"/>
  <c r="F56" i="120"/>
  <c r="G56" i="120"/>
  <c r="H56" i="120"/>
  <c r="I56" i="120"/>
  <c r="J56" i="120"/>
  <c r="K56" i="120"/>
  <c r="L56" i="120"/>
  <c r="M56" i="120"/>
  <c r="N56" i="120"/>
  <c r="O56" i="120"/>
  <c r="P56" i="120"/>
  <c r="Q56" i="120"/>
  <c r="F57" i="120"/>
  <c r="G57" i="120"/>
  <c r="H57" i="120"/>
  <c r="I57" i="120"/>
  <c r="J57" i="120"/>
  <c r="K57" i="120"/>
  <c r="L57" i="120"/>
  <c r="M57" i="120"/>
  <c r="N57" i="120"/>
  <c r="O57" i="120"/>
  <c r="P57" i="120"/>
  <c r="Q57" i="120"/>
  <c r="F58" i="120"/>
  <c r="G58" i="120"/>
  <c r="H58" i="120"/>
  <c r="I58" i="120"/>
  <c r="J58" i="120"/>
  <c r="K58" i="120"/>
  <c r="L58" i="120"/>
  <c r="M58" i="120"/>
  <c r="N58" i="120"/>
  <c r="O58" i="120"/>
  <c r="P58" i="120"/>
  <c r="Q58" i="120"/>
  <c r="F59" i="120"/>
  <c r="G59" i="120"/>
  <c r="H59" i="120"/>
  <c r="I59" i="120"/>
  <c r="J59" i="120"/>
  <c r="K59" i="120"/>
  <c r="L59" i="120"/>
  <c r="M59" i="120"/>
  <c r="N59" i="120"/>
  <c r="O59" i="120"/>
  <c r="P59" i="120"/>
  <c r="Q59" i="120"/>
  <c r="F62" i="120"/>
  <c r="G62" i="120"/>
  <c r="H62" i="120"/>
  <c r="I62" i="120"/>
  <c r="J62" i="120"/>
  <c r="K62" i="120"/>
  <c r="L62" i="120"/>
  <c r="M62" i="120"/>
  <c r="N62" i="120"/>
  <c r="O62" i="120"/>
  <c r="P62" i="120"/>
  <c r="Q62" i="120"/>
  <c r="F63" i="120"/>
  <c r="G63" i="120"/>
  <c r="H63" i="120"/>
  <c r="I63" i="120"/>
  <c r="J63" i="120"/>
  <c r="K63" i="120"/>
  <c r="L63" i="120"/>
  <c r="M63" i="120"/>
  <c r="N63" i="120"/>
  <c r="O63" i="120"/>
  <c r="P63" i="120"/>
  <c r="Q63" i="120"/>
  <c r="F64" i="120"/>
  <c r="G64" i="120"/>
  <c r="H64" i="120"/>
  <c r="I64" i="120"/>
  <c r="J64" i="120"/>
  <c r="K64" i="120"/>
  <c r="L64" i="120"/>
  <c r="M64" i="120"/>
  <c r="N64" i="120"/>
  <c r="O64" i="120"/>
  <c r="P64" i="120"/>
  <c r="Q64" i="120"/>
  <c r="F65" i="120"/>
  <c r="G65" i="120"/>
  <c r="H65" i="120"/>
  <c r="I65" i="120"/>
  <c r="J65" i="120"/>
  <c r="K65" i="120"/>
  <c r="L65" i="120"/>
  <c r="M65" i="120"/>
  <c r="N65" i="120"/>
  <c r="O65" i="120"/>
  <c r="P65" i="120"/>
  <c r="Q65" i="120"/>
  <c r="F66" i="120"/>
  <c r="G66" i="120"/>
  <c r="H66" i="120"/>
  <c r="I66" i="120"/>
  <c r="J66" i="120"/>
  <c r="K66" i="120"/>
  <c r="L66" i="120"/>
  <c r="M66" i="120"/>
  <c r="N66" i="120"/>
  <c r="O66" i="120"/>
  <c r="P66" i="120"/>
  <c r="Q66" i="120"/>
  <c r="F67" i="120"/>
  <c r="G67" i="120"/>
  <c r="H67" i="120"/>
  <c r="I67" i="120"/>
  <c r="J67" i="120"/>
  <c r="K67" i="120"/>
  <c r="L67" i="120"/>
  <c r="M67" i="120"/>
  <c r="N67" i="120"/>
  <c r="O67" i="120"/>
  <c r="P67" i="120"/>
  <c r="Q67" i="120"/>
  <c r="F68" i="120"/>
  <c r="G68" i="120"/>
  <c r="H68" i="120"/>
  <c r="I68" i="120"/>
  <c r="J68" i="120"/>
  <c r="K68" i="120"/>
  <c r="L68" i="120"/>
  <c r="M68" i="120"/>
  <c r="N68" i="120"/>
  <c r="O68" i="120"/>
  <c r="P68" i="120"/>
  <c r="Q68" i="120"/>
  <c r="F69" i="120"/>
  <c r="G69" i="120"/>
  <c r="H69" i="120"/>
  <c r="I69" i="120"/>
  <c r="J69" i="120"/>
  <c r="K69" i="120"/>
  <c r="L69" i="120"/>
  <c r="M69" i="120"/>
  <c r="N69" i="120"/>
  <c r="O69" i="120"/>
  <c r="P69" i="120"/>
  <c r="Q69" i="120"/>
  <c r="F70" i="120"/>
  <c r="G70" i="120"/>
  <c r="H70" i="120"/>
  <c r="I70" i="120"/>
  <c r="J70" i="120"/>
  <c r="K70" i="120"/>
  <c r="L70" i="120"/>
  <c r="M70" i="120"/>
  <c r="N70" i="120"/>
  <c r="O70" i="120"/>
  <c r="P70" i="120"/>
  <c r="Q70" i="120"/>
  <c r="F71" i="120"/>
  <c r="G71" i="120"/>
  <c r="H71" i="120"/>
  <c r="I71" i="120"/>
  <c r="J71" i="120"/>
  <c r="K71" i="120"/>
  <c r="L71" i="120"/>
  <c r="M71" i="120"/>
  <c r="N71" i="120"/>
  <c r="O71" i="120"/>
  <c r="P71" i="120"/>
  <c r="Q71" i="120"/>
  <c r="F72" i="120"/>
  <c r="G72" i="120"/>
  <c r="H72" i="120"/>
  <c r="I72" i="120"/>
  <c r="J72" i="120"/>
  <c r="K72" i="120"/>
  <c r="L72" i="120"/>
  <c r="M72" i="120"/>
  <c r="N72" i="120"/>
  <c r="O72" i="120"/>
  <c r="P72" i="120"/>
  <c r="Q72" i="120"/>
  <c r="F73" i="120"/>
  <c r="G73" i="120"/>
  <c r="H73" i="120"/>
  <c r="I73" i="120"/>
  <c r="J73" i="120"/>
  <c r="K73" i="120"/>
  <c r="L73" i="120"/>
  <c r="M73" i="120"/>
  <c r="N73" i="120"/>
  <c r="O73" i="120"/>
  <c r="P73" i="120"/>
  <c r="Q73" i="120"/>
  <c r="F74" i="120"/>
  <c r="G74" i="120"/>
  <c r="H74" i="120"/>
  <c r="I74" i="120"/>
  <c r="J74" i="120"/>
  <c r="K74" i="120"/>
  <c r="L74" i="120"/>
  <c r="M74" i="120"/>
  <c r="N74" i="120"/>
  <c r="O74" i="120"/>
  <c r="P74" i="120"/>
  <c r="Q74" i="120"/>
  <c r="F75" i="120"/>
  <c r="G75" i="120"/>
  <c r="H75" i="120"/>
  <c r="I75" i="120"/>
  <c r="J75" i="120"/>
  <c r="K75" i="120"/>
  <c r="L75" i="120"/>
  <c r="M75" i="120"/>
  <c r="N75" i="120"/>
  <c r="O75" i="120"/>
  <c r="P75" i="120"/>
  <c r="Q75" i="120"/>
  <c r="F76" i="120"/>
  <c r="G76" i="120"/>
  <c r="H76" i="120"/>
  <c r="I76" i="120"/>
  <c r="J76" i="120"/>
  <c r="K76" i="120"/>
  <c r="L76" i="120"/>
  <c r="M76" i="120"/>
  <c r="N76" i="120"/>
  <c r="O76" i="120"/>
  <c r="P76" i="120"/>
  <c r="Q76" i="120"/>
  <c r="F77" i="120"/>
  <c r="G77" i="120"/>
  <c r="H77" i="120"/>
  <c r="I77" i="120"/>
  <c r="J77" i="120"/>
  <c r="K77" i="120"/>
  <c r="L77" i="120"/>
  <c r="M77" i="120"/>
  <c r="N77" i="120"/>
  <c r="O77" i="120"/>
  <c r="P77" i="120"/>
  <c r="Q77" i="120"/>
  <c r="F78" i="120"/>
  <c r="G78" i="120"/>
  <c r="H78" i="120"/>
  <c r="I78" i="120"/>
  <c r="J78" i="120"/>
  <c r="K78" i="120"/>
  <c r="L78" i="120"/>
  <c r="M78" i="120"/>
  <c r="N78" i="120"/>
  <c r="O78" i="120"/>
  <c r="P78" i="120"/>
  <c r="Q78" i="120"/>
  <c r="F79" i="120"/>
  <c r="G79" i="120"/>
  <c r="H79" i="120"/>
  <c r="I79" i="120"/>
  <c r="J79" i="120"/>
  <c r="K79" i="120"/>
  <c r="L79" i="120"/>
  <c r="M79" i="120"/>
  <c r="N79" i="120"/>
  <c r="O79" i="120"/>
  <c r="P79" i="120"/>
  <c r="Q79" i="120"/>
  <c r="F80" i="120"/>
  <c r="G80" i="120"/>
  <c r="H80" i="120"/>
  <c r="I80" i="120"/>
  <c r="J80" i="120"/>
  <c r="K80" i="120"/>
  <c r="L80" i="120"/>
  <c r="M80" i="120"/>
  <c r="N80" i="120"/>
  <c r="O80" i="120"/>
  <c r="P80" i="120"/>
  <c r="Q80" i="120"/>
  <c r="F81" i="120"/>
  <c r="G81" i="120"/>
  <c r="H81" i="120"/>
  <c r="I81" i="120"/>
  <c r="J81" i="120"/>
  <c r="K81" i="120"/>
  <c r="L81" i="120"/>
  <c r="M81" i="120"/>
  <c r="N81" i="120"/>
  <c r="O81" i="120"/>
  <c r="P81" i="120"/>
  <c r="Q81" i="120"/>
  <c r="F82" i="120"/>
  <c r="G82" i="120"/>
  <c r="H82" i="120"/>
  <c r="I82" i="120"/>
  <c r="J82" i="120"/>
  <c r="K82" i="120"/>
  <c r="L82" i="120"/>
  <c r="M82" i="120"/>
  <c r="N82" i="120"/>
  <c r="O82" i="120"/>
  <c r="P82" i="120"/>
  <c r="Q82" i="120"/>
  <c r="F83" i="120"/>
  <c r="G83" i="120"/>
  <c r="H83" i="120"/>
  <c r="I83" i="120"/>
  <c r="J83" i="120"/>
  <c r="K83" i="120"/>
  <c r="L83" i="120"/>
  <c r="M83" i="120"/>
  <c r="N83" i="120"/>
  <c r="O83" i="120"/>
  <c r="P83" i="120"/>
  <c r="Q83" i="120"/>
  <c r="F84" i="120"/>
  <c r="G84" i="120"/>
  <c r="H84" i="120"/>
  <c r="I84" i="120"/>
  <c r="J84" i="120"/>
  <c r="K84" i="120"/>
  <c r="L84" i="120"/>
  <c r="M84" i="120"/>
  <c r="N84" i="120"/>
  <c r="O84" i="120"/>
  <c r="P84" i="120"/>
  <c r="Q84" i="120"/>
  <c r="F85" i="120"/>
  <c r="G85" i="120"/>
  <c r="H85" i="120"/>
  <c r="I85" i="120"/>
  <c r="J85" i="120"/>
  <c r="K85" i="120"/>
  <c r="L85" i="120"/>
  <c r="M85" i="120"/>
  <c r="N85" i="120"/>
  <c r="O85" i="120"/>
  <c r="P85" i="120"/>
  <c r="Q85" i="120"/>
  <c r="F86" i="120"/>
  <c r="G86" i="120"/>
  <c r="H86" i="120"/>
  <c r="I86" i="120"/>
  <c r="J86" i="120"/>
  <c r="K86" i="120"/>
  <c r="L86" i="120"/>
  <c r="M86" i="120"/>
  <c r="N86" i="120"/>
  <c r="O86" i="120"/>
  <c r="P86" i="120"/>
  <c r="Q86" i="120"/>
  <c r="F87" i="120"/>
  <c r="G87" i="120"/>
  <c r="H87" i="120"/>
  <c r="I87" i="120"/>
  <c r="J87" i="120"/>
  <c r="K87" i="120"/>
  <c r="L87" i="120"/>
  <c r="M87" i="120"/>
  <c r="N87" i="120"/>
  <c r="O87" i="120"/>
  <c r="P87" i="120"/>
  <c r="Q87" i="120"/>
  <c r="F88" i="120"/>
  <c r="G88" i="120"/>
  <c r="H88" i="120"/>
  <c r="I88" i="120"/>
  <c r="J88" i="120"/>
  <c r="K88" i="120"/>
  <c r="L88" i="120"/>
  <c r="M88" i="120"/>
  <c r="N88" i="120"/>
  <c r="O88" i="120"/>
  <c r="P88" i="120"/>
  <c r="Q88" i="120"/>
  <c r="F89" i="120"/>
  <c r="G89" i="120"/>
  <c r="H89" i="120"/>
  <c r="I89" i="120"/>
  <c r="J89" i="120"/>
  <c r="K89" i="120"/>
  <c r="L89" i="120"/>
  <c r="M89" i="120"/>
  <c r="N89" i="120"/>
  <c r="O89" i="120"/>
  <c r="P89" i="120"/>
  <c r="Q89" i="120"/>
  <c r="F90" i="120"/>
  <c r="G90" i="120"/>
  <c r="H90" i="120"/>
  <c r="I90" i="120"/>
  <c r="J90" i="120"/>
  <c r="K90" i="120"/>
  <c r="L90" i="120"/>
  <c r="M90" i="120"/>
  <c r="N90" i="120"/>
  <c r="O90" i="120"/>
  <c r="P90" i="120"/>
  <c r="Q90" i="120"/>
  <c r="F91" i="120"/>
  <c r="G91" i="120"/>
  <c r="H91" i="120"/>
  <c r="I91" i="120"/>
  <c r="J91" i="120"/>
  <c r="K91" i="120"/>
  <c r="L91" i="120"/>
  <c r="M91" i="120"/>
  <c r="N91" i="120"/>
  <c r="O91" i="120"/>
  <c r="P91" i="120"/>
  <c r="Q91" i="120"/>
  <c r="F92" i="120"/>
  <c r="G92" i="120"/>
  <c r="H92" i="120"/>
  <c r="I92" i="120"/>
  <c r="J92" i="120"/>
  <c r="K92" i="120"/>
  <c r="L92" i="120"/>
  <c r="M92" i="120"/>
  <c r="N92" i="120"/>
  <c r="O92" i="120"/>
  <c r="P92" i="120"/>
  <c r="Q92" i="120"/>
  <c r="F93" i="120"/>
  <c r="G93" i="120"/>
  <c r="H93" i="120"/>
  <c r="I93" i="120"/>
  <c r="J93" i="120"/>
  <c r="K93" i="120"/>
  <c r="L93" i="120"/>
  <c r="M93" i="120"/>
  <c r="N93" i="120"/>
  <c r="O93" i="120"/>
  <c r="P93" i="120"/>
  <c r="Q93" i="120"/>
  <c r="F94" i="120"/>
  <c r="G94" i="120"/>
  <c r="H94" i="120"/>
  <c r="I94" i="120"/>
  <c r="J94" i="120"/>
  <c r="K94" i="120"/>
  <c r="L94" i="120"/>
  <c r="M94" i="120"/>
  <c r="N94" i="120"/>
  <c r="O94" i="120"/>
  <c r="P94" i="120"/>
  <c r="Q94" i="120"/>
  <c r="F95" i="120"/>
  <c r="G95" i="120"/>
  <c r="H95" i="120"/>
  <c r="I95" i="120"/>
  <c r="J95" i="120"/>
  <c r="K95" i="120"/>
  <c r="L95" i="120"/>
  <c r="M95" i="120"/>
  <c r="N95" i="120"/>
  <c r="O95" i="120"/>
  <c r="P95" i="120"/>
  <c r="Q95" i="120"/>
  <c r="F96" i="120"/>
  <c r="G96" i="120"/>
  <c r="H96" i="120"/>
  <c r="I96" i="120"/>
  <c r="J96" i="120"/>
  <c r="K96" i="120"/>
  <c r="L96" i="120"/>
  <c r="M96" i="120"/>
  <c r="N96" i="120"/>
  <c r="O96" i="120"/>
  <c r="P96" i="120"/>
  <c r="Q96" i="120"/>
  <c r="F97" i="120"/>
  <c r="G97" i="120"/>
  <c r="H97" i="120"/>
  <c r="I97" i="120"/>
  <c r="J97" i="120"/>
  <c r="K97" i="120"/>
  <c r="L97" i="120"/>
  <c r="M97" i="120"/>
  <c r="N97" i="120"/>
  <c r="O97" i="120"/>
  <c r="P97" i="120"/>
  <c r="Q97" i="120"/>
  <c r="F98" i="120"/>
  <c r="G98" i="120"/>
  <c r="H98" i="120"/>
  <c r="I98" i="120"/>
  <c r="J98" i="120"/>
  <c r="K98" i="120"/>
  <c r="L98" i="120"/>
  <c r="M98" i="120"/>
  <c r="N98" i="120"/>
  <c r="O98" i="120"/>
  <c r="P98" i="120"/>
  <c r="Q98" i="120"/>
  <c r="F99" i="120"/>
  <c r="G99" i="120"/>
  <c r="H99" i="120"/>
  <c r="I99" i="120"/>
  <c r="J99" i="120"/>
  <c r="K99" i="120"/>
  <c r="L99" i="120"/>
  <c r="M99" i="120"/>
  <c r="N99" i="120"/>
  <c r="O99" i="120"/>
  <c r="P99" i="120"/>
  <c r="Q99" i="120"/>
  <c r="F100" i="120"/>
  <c r="G100" i="120"/>
  <c r="H100" i="120"/>
  <c r="I100" i="120"/>
  <c r="J100" i="120"/>
  <c r="K100" i="120"/>
  <c r="L100" i="120"/>
  <c r="M100" i="120"/>
  <c r="N100" i="120"/>
  <c r="O100" i="120"/>
  <c r="P100" i="120"/>
  <c r="Q100" i="120"/>
  <c r="F101" i="120"/>
  <c r="G101" i="120"/>
  <c r="H101" i="120"/>
  <c r="I101" i="120"/>
  <c r="J101" i="120"/>
  <c r="K101" i="120"/>
  <c r="L101" i="120"/>
  <c r="M101" i="120"/>
  <c r="N101" i="120"/>
  <c r="O101" i="120"/>
  <c r="P101" i="120"/>
  <c r="Q101" i="120"/>
  <c r="F102" i="120"/>
  <c r="G102" i="120"/>
  <c r="H102" i="120"/>
  <c r="I102" i="120"/>
  <c r="J102" i="120"/>
  <c r="K102" i="120"/>
  <c r="L102" i="120"/>
  <c r="M102" i="120"/>
  <c r="N102" i="120"/>
  <c r="O102" i="120"/>
  <c r="P102" i="120"/>
  <c r="Q102" i="120"/>
  <c r="F103" i="120"/>
  <c r="G103" i="120"/>
  <c r="H103" i="120"/>
  <c r="I103" i="120"/>
  <c r="J103" i="120"/>
  <c r="K103" i="120"/>
  <c r="L103" i="120"/>
  <c r="M103" i="120"/>
  <c r="N103" i="120"/>
  <c r="O103" i="120"/>
  <c r="P103" i="120"/>
  <c r="Q103" i="120"/>
  <c r="F104" i="120"/>
  <c r="G104" i="120"/>
  <c r="H104" i="120"/>
  <c r="I104" i="120"/>
  <c r="J104" i="120"/>
  <c r="K104" i="120"/>
  <c r="L104" i="120"/>
  <c r="M104" i="120"/>
  <c r="N104" i="120"/>
  <c r="O104" i="120"/>
  <c r="P104" i="120"/>
  <c r="Q104" i="120"/>
  <c r="F105" i="120"/>
  <c r="G105" i="120"/>
  <c r="H105" i="120"/>
  <c r="I105" i="120"/>
  <c r="J105" i="120"/>
  <c r="K105" i="120"/>
  <c r="L105" i="120"/>
  <c r="M105" i="120"/>
  <c r="N105" i="120"/>
  <c r="O105" i="120"/>
  <c r="P105" i="120"/>
  <c r="Q105" i="120"/>
  <c r="F106" i="120"/>
  <c r="G106" i="120"/>
  <c r="H106" i="120"/>
  <c r="I106" i="120"/>
  <c r="J106" i="120"/>
  <c r="K106" i="120"/>
  <c r="L106" i="120"/>
  <c r="M106" i="120"/>
  <c r="N106" i="120"/>
  <c r="O106" i="120"/>
  <c r="P106" i="120"/>
  <c r="Q106" i="120"/>
  <c r="F107" i="120"/>
  <c r="G107" i="120"/>
  <c r="H107" i="120"/>
  <c r="I107" i="120"/>
  <c r="J107" i="120"/>
  <c r="K107" i="120"/>
  <c r="L107" i="120"/>
  <c r="M107" i="120"/>
  <c r="N107" i="120"/>
  <c r="O107" i="120"/>
  <c r="P107" i="120"/>
  <c r="Q107" i="120"/>
  <c r="F108" i="120"/>
  <c r="G108" i="120"/>
  <c r="H108" i="120"/>
  <c r="I108" i="120"/>
  <c r="J108" i="120"/>
  <c r="K108" i="120"/>
  <c r="L108" i="120"/>
  <c r="M108" i="120"/>
  <c r="N108" i="120"/>
  <c r="O108" i="120"/>
  <c r="P108" i="120"/>
  <c r="Q108" i="120"/>
  <c r="F109" i="120"/>
  <c r="G109" i="120"/>
  <c r="H109" i="120"/>
  <c r="I109" i="120"/>
  <c r="J109" i="120"/>
  <c r="K109" i="120"/>
  <c r="L109" i="120"/>
  <c r="M109" i="120"/>
  <c r="N109" i="120"/>
  <c r="O109" i="120"/>
  <c r="P109" i="120"/>
  <c r="Q109" i="120"/>
  <c r="F110" i="120"/>
  <c r="G110" i="120"/>
  <c r="H110" i="120"/>
  <c r="I110" i="120"/>
  <c r="J110" i="120"/>
  <c r="K110" i="120"/>
  <c r="L110" i="120"/>
  <c r="M110" i="120"/>
  <c r="N110" i="120"/>
  <c r="O110" i="120"/>
  <c r="P110" i="120"/>
  <c r="Q110" i="120"/>
  <c r="F111" i="120"/>
  <c r="G111" i="120"/>
  <c r="H111" i="120"/>
  <c r="I111" i="120"/>
  <c r="J111" i="120"/>
  <c r="K111" i="120"/>
  <c r="L111" i="120"/>
  <c r="M111" i="120"/>
  <c r="N111" i="120"/>
  <c r="O111" i="120"/>
  <c r="P111" i="120"/>
  <c r="Q111" i="120"/>
  <c r="F118" i="120"/>
  <c r="G118" i="120"/>
  <c r="H118" i="120"/>
  <c r="I118" i="120"/>
  <c r="J118" i="120"/>
  <c r="K118" i="120"/>
  <c r="L118" i="120"/>
  <c r="M118" i="120"/>
  <c r="N118" i="120"/>
  <c r="O118" i="120"/>
  <c r="P118" i="120"/>
  <c r="Q118" i="120"/>
  <c r="F119" i="120"/>
  <c r="G119" i="120"/>
  <c r="H119" i="120"/>
  <c r="I119" i="120"/>
  <c r="J119" i="120"/>
  <c r="K119" i="120"/>
  <c r="L119" i="120"/>
  <c r="M119" i="120"/>
  <c r="N119" i="120"/>
  <c r="O119" i="120"/>
  <c r="P119" i="120"/>
  <c r="Q119" i="120"/>
  <c r="F120" i="120"/>
  <c r="G120" i="120"/>
  <c r="H120" i="120"/>
  <c r="I120" i="120"/>
  <c r="J120" i="120"/>
  <c r="K120" i="120"/>
  <c r="L120" i="120"/>
  <c r="M120" i="120"/>
  <c r="N120" i="120"/>
  <c r="O120" i="120"/>
  <c r="P120" i="120"/>
  <c r="Q120" i="120"/>
  <c r="F121" i="120"/>
  <c r="G121" i="120"/>
  <c r="H121" i="120"/>
  <c r="I121" i="120"/>
  <c r="J121" i="120"/>
  <c r="K121" i="120"/>
  <c r="L121" i="120"/>
  <c r="M121" i="120"/>
  <c r="N121" i="120"/>
  <c r="O121" i="120"/>
  <c r="P121" i="120"/>
  <c r="Q121" i="120"/>
  <c r="F122" i="120"/>
  <c r="G122" i="120"/>
  <c r="H122" i="120"/>
  <c r="I122" i="120"/>
  <c r="J122" i="120"/>
  <c r="K122" i="120"/>
  <c r="L122" i="120"/>
  <c r="M122" i="120"/>
  <c r="N122" i="120"/>
  <c r="O122" i="120"/>
  <c r="P122" i="120"/>
  <c r="Q122" i="120"/>
  <c r="F123" i="120"/>
  <c r="G123" i="120"/>
  <c r="H123" i="120"/>
  <c r="I123" i="120"/>
  <c r="J123" i="120"/>
  <c r="K123" i="120"/>
  <c r="L123" i="120"/>
  <c r="M123" i="120"/>
  <c r="N123" i="120"/>
  <c r="O123" i="120"/>
  <c r="P123" i="120"/>
  <c r="Q123" i="120"/>
  <c r="F124" i="120"/>
  <c r="G124" i="120"/>
  <c r="H124" i="120"/>
  <c r="I124" i="120"/>
  <c r="J124" i="120"/>
  <c r="K124" i="120"/>
  <c r="L124" i="120"/>
  <c r="M124" i="120"/>
  <c r="N124" i="120"/>
  <c r="O124" i="120"/>
  <c r="P124" i="120"/>
  <c r="Q124" i="120"/>
  <c r="F125" i="120"/>
  <c r="G125" i="120"/>
  <c r="H125" i="120"/>
  <c r="I125" i="120"/>
  <c r="J125" i="120"/>
  <c r="K125" i="120"/>
  <c r="L125" i="120"/>
  <c r="M125" i="120"/>
  <c r="N125" i="120"/>
  <c r="O125" i="120"/>
  <c r="P125" i="120"/>
  <c r="Q125" i="120"/>
  <c r="F126" i="120"/>
  <c r="G126" i="120"/>
  <c r="H126" i="120"/>
  <c r="I126" i="120"/>
  <c r="J126" i="120"/>
  <c r="K126" i="120"/>
  <c r="L126" i="120"/>
  <c r="M126" i="120"/>
  <c r="N126" i="120"/>
  <c r="O126" i="120"/>
  <c r="P126" i="120"/>
  <c r="Q126" i="120"/>
  <c r="F127" i="120"/>
  <c r="G127" i="120"/>
  <c r="H127" i="120"/>
  <c r="I127" i="120"/>
  <c r="J127" i="120"/>
  <c r="K127" i="120"/>
  <c r="L127" i="120"/>
  <c r="M127" i="120"/>
  <c r="N127" i="120"/>
  <c r="O127" i="120"/>
  <c r="P127" i="120"/>
  <c r="Q127" i="120"/>
  <c r="F128" i="120"/>
  <c r="G128" i="120"/>
  <c r="H128" i="120"/>
  <c r="I128" i="120"/>
  <c r="J128" i="120"/>
  <c r="K128" i="120"/>
  <c r="L128" i="120"/>
  <c r="M128" i="120"/>
  <c r="N128" i="120"/>
  <c r="O128" i="120"/>
  <c r="P128" i="120"/>
  <c r="Q128" i="120"/>
  <c r="F129" i="120"/>
  <c r="G129" i="120"/>
  <c r="H129" i="120"/>
  <c r="I129" i="120"/>
  <c r="J129" i="120"/>
  <c r="K129" i="120"/>
  <c r="L129" i="120"/>
  <c r="M129" i="120"/>
  <c r="N129" i="120"/>
  <c r="O129" i="120"/>
  <c r="P129" i="120"/>
  <c r="Q129" i="120"/>
  <c r="F130" i="120"/>
  <c r="G130" i="120"/>
  <c r="H130" i="120"/>
  <c r="I130" i="120"/>
  <c r="J130" i="120"/>
  <c r="K130" i="120"/>
  <c r="L130" i="120"/>
  <c r="M130" i="120"/>
  <c r="N130" i="120"/>
  <c r="O130" i="120"/>
  <c r="P130" i="120"/>
  <c r="Q130" i="120"/>
  <c r="F131" i="120"/>
  <c r="G131" i="120"/>
  <c r="H131" i="120"/>
  <c r="I131" i="120"/>
  <c r="J131" i="120"/>
  <c r="K131" i="120"/>
  <c r="L131" i="120"/>
  <c r="M131" i="120"/>
  <c r="N131" i="120"/>
  <c r="O131" i="120"/>
  <c r="P131" i="120"/>
  <c r="Q131" i="120"/>
  <c r="F132" i="120"/>
  <c r="G132" i="120"/>
  <c r="H132" i="120"/>
  <c r="I132" i="120"/>
  <c r="J132" i="120"/>
  <c r="K132" i="120"/>
  <c r="L132" i="120"/>
  <c r="M132" i="120"/>
  <c r="N132" i="120"/>
  <c r="O132" i="120"/>
  <c r="P132" i="120"/>
  <c r="Q132" i="120"/>
  <c r="F133" i="120"/>
  <c r="G133" i="120"/>
  <c r="H133" i="120"/>
  <c r="I133" i="120"/>
  <c r="J133" i="120"/>
  <c r="K133" i="120"/>
  <c r="L133" i="120"/>
  <c r="M133" i="120"/>
  <c r="N133" i="120"/>
  <c r="O133" i="120"/>
  <c r="P133" i="120"/>
  <c r="Q133" i="120"/>
  <c r="F134" i="120"/>
  <c r="G134" i="120"/>
  <c r="H134" i="120"/>
  <c r="I134" i="120"/>
  <c r="J134" i="120"/>
  <c r="K134" i="120"/>
  <c r="L134" i="120"/>
  <c r="M134" i="120"/>
  <c r="N134" i="120"/>
  <c r="O134" i="120"/>
  <c r="P134" i="120"/>
  <c r="Q134" i="120"/>
  <c r="F135" i="120"/>
  <c r="G135" i="120"/>
  <c r="H135" i="120"/>
  <c r="I135" i="120"/>
  <c r="J135" i="120"/>
  <c r="K135" i="120"/>
  <c r="L135" i="120"/>
  <c r="M135" i="120"/>
  <c r="N135" i="120"/>
  <c r="O135" i="120"/>
  <c r="P135" i="120"/>
  <c r="Q135" i="120"/>
  <c r="F136" i="120"/>
  <c r="G136" i="120"/>
  <c r="H136" i="120"/>
  <c r="I136" i="120"/>
  <c r="J136" i="120"/>
  <c r="K136" i="120"/>
  <c r="L136" i="120"/>
  <c r="M136" i="120"/>
  <c r="N136" i="120"/>
  <c r="O136" i="120"/>
  <c r="P136" i="120"/>
  <c r="Q136" i="120"/>
  <c r="F137" i="120"/>
  <c r="G137" i="120"/>
  <c r="H137" i="120"/>
  <c r="I137" i="120"/>
  <c r="J137" i="120"/>
  <c r="K137" i="120"/>
  <c r="L137" i="120"/>
  <c r="M137" i="120"/>
  <c r="N137" i="120"/>
  <c r="O137" i="120"/>
  <c r="P137" i="120"/>
  <c r="Q137" i="120"/>
  <c r="F138" i="120"/>
  <c r="G138" i="120"/>
  <c r="H138" i="120"/>
  <c r="I138" i="120"/>
  <c r="J138" i="120"/>
  <c r="K138" i="120"/>
  <c r="L138" i="120"/>
  <c r="M138" i="120"/>
  <c r="N138" i="120"/>
  <c r="O138" i="120"/>
  <c r="P138" i="120"/>
  <c r="Q138" i="120"/>
  <c r="F139" i="120"/>
  <c r="G139" i="120"/>
  <c r="H139" i="120"/>
  <c r="I139" i="120"/>
  <c r="J139" i="120"/>
  <c r="K139" i="120"/>
  <c r="L139" i="120"/>
  <c r="M139" i="120"/>
  <c r="N139" i="120"/>
  <c r="O139" i="120"/>
  <c r="P139" i="120"/>
  <c r="Q139" i="120"/>
  <c r="F140" i="120"/>
  <c r="G140" i="120"/>
  <c r="H140" i="120"/>
  <c r="I140" i="120"/>
  <c r="J140" i="120"/>
  <c r="K140" i="120"/>
  <c r="L140" i="120"/>
  <c r="M140" i="120"/>
  <c r="N140" i="120"/>
  <c r="O140" i="120"/>
  <c r="P140" i="120"/>
  <c r="Q140" i="120"/>
  <c r="F141" i="120"/>
  <c r="G141" i="120"/>
  <c r="H141" i="120"/>
  <c r="I141" i="120"/>
  <c r="J141" i="120"/>
  <c r="K141" i="120"/>
  <c r="L141" i="120"/>
  <c r="M141" i="120"/>
  <c r="N141" i="120"/>
  <c r="O141" i="120"/>
  <c r="P141" i="120"/>
  <c r="Q141" i="120"/>
  <c r="F142" i="120"/>
  <c r="G142" i="120"/>
  <c r="H142" i="120"/>
  <c r="I142" i="120"/>
  <c r="J142" i="120"/>
  <c r="K142" i="120"/>
  <c r="L142" i="120"/>
  <c r="M142" i="120"/>
  <c r="N142" i="120"/>
  <c r="O142" i="120"/>
  <c r="P142" i="120"/>
  <c r="Q142" i="120"/>
  <c r="F143" i="120"/>
  <c r="G143" i="120"/>
  <c r="H143" i="120"/>
  <c r="I143" i="120"/>
  <c r="J143" i="120"/>
  <c r="K143" i="120"/>
  <c r="L143" i="120"/>
  <c r="M143" i="120"/>
  <c r="N143" i="120"/>
  <c r="O143" i="120"/>
  <c r="P143" i="120"/>
  <c r="Q143" i="120"/>
  <c r="F144" i="120"/>
  <c r="G144" i="120"/>
  <c r="H144" i="120"/>
  <c r="I144" i="120"/>
  <c r="J144" i="120"/>
  <c r="K144" i="120"/>
  <c r="L144" i="120"/>
  <c r="M144" i="120"/>
  <c r="N144" i="120"/>
  <c r="O144" i="120"/>
  <c r="P144" i="120"/>
  <c r="Q144" i="120"/>
  <c r="F145" i="120"/>
  <c r="G145" i="120"/>
  <c r="H145" i="120"/>
  <c r="I145" i="120"/>
  <c r="J145" i="120"/>
  <c r="K145" i="120"/>
  <c r="L145" i="120"/>
  <c r="M145" i="120"/>
  <c r="N145" i="120"/>
  <c r="O145" i="120"/>
  <c r="P145" i="120"/>
  <c r="Q145" i="120"/>
  <c r="F146" i="120"/>
  <c r="G146" i="120"/>
  <c r="H146" i="120"/>
  <c r="I146" i="120"/>
  <c r="J146" i="120"/>
  <c r="K146" i="120"/>
  <c r="L146" i="120"/>
  <c r="M146" i="120"/>
  <c r="N146" i="120"/>
  <c r="O146" i="120"/>
  <c r="P146" i="120"/>
  <c r="Q146" i="120"/>
  <c r="F147" i="120"/>
  <c r="G147" i="120"/>
  <c r="H147" i="120"/>
  <c r="I147" i="120"/>
  <c r="J147" i="120"/>
  <c r="K147" i="120"/>
  <c r="L147" i="120"/>
  <c r="M147" i="120"/>
  <c r="N147" i="120"/>
  <c r="O147" i="120"/>
  <c r="P147" i="120"/>
  <c r="Q147" i="120"/>
  <c r="F148" i="120"/>
  <c r="G148" i="120"/>
  <c r="H148" i="120"/>
  <c r="I148" i="120"/>
  <c r="J148" i="120"/>
  <c r="K148" i="120"/>
  <c r="L148" i="120"/>
  <c r="M148" i="120"/>
  <c r="N148" i="120"/>
  <c r="O148" i="120"/>
  <c r="P148" i="120"/>
  <c r="Q148" i="120"/>
  <c r="F149" i="120"/>
  <c r="G149" i="120"/>
  <c r="H149" i="120"/>
  <c r="I149" i="120"/>
  <c r="J149" i="120"/>
  <c r="K149" i="120"/>
  <c r="L149" i="120"/>
  <c r="M149" i="120"/>
  <c r="N149" i="120"/>
  <c r="O149" i="120"/>
  <c r="P149" i="120"/>
  <c r="Q149" i="120"/>
  <c r="F150" i="120"/>
  <c r="G150" i="120"/>
  <c r="H150" i="120"/>
  <c r="I150" i="120"/>
  <c r="J150" i="120"/>
  <c r="K150" i="120"/>
  <c r="L150" i="120"/>
  <c r="M150" i="120"/>
  <c r="N150" i="120"/>
  <c r="O150" i="120"/>
  <c r="P150" i="120"/>
  <c r="Q150" i="120"/>
  <c r="F151" i="120"/>
  <c r="G151" i="120"/>
  <c r="H151" i="120"/>
  <c r="I151" i="120"/>
  <c r="J151" i="120"/>
  <c r="K151" i="120"/>
  <c r="L151" i="120"/>
  <c r="M151" i="120"/>
  <c r="N151" i="120"/>
  <c r="O151" i="120"/>
  <c r="P151" i="120"/>
  <c r="Q151" i="120"/>
  <c r="F152" i="120"/>
  <c r="G152" i="120"/>
  <c r="H152" i="120"/>
  <c r="I152" i="120"/>
  <c r="J152" i="120"/>
  <c r="K152" i="120"/>
  <c r="L152" i="120"/>
  <c r="M152" i="120"/>
  <c r="N152" i="120"/>
  <c r="O152" i="120"/>
  <c r="P152" i="120"/>
  <c r="Q152" i="120"/>
  <c r="F153" i="120"/>
  <c r="G153" i="120"/>
  <c r="H153" i="120"/>
  <c r="I153" i="120"/>
  <c r="J153" i="120"/>
  <c r="K153" i="120"/>
  <c r="L153" i="120"/>
  <c r="M153" i="120"/>
  <c r="N153" i="120"/>
  <c r="O153" i="120"/>
  <c r="P153" i="120"/>
  <c r="Q153" i="120"/>
  <c r="F163" i="120"/>
  <c r="G163" i="120"/>
  <c r="H163" i="120"/>
  <c r="I163" i="120"/>
  <c r="J163" i="120"/>
  <c r="K163" i="120"/>
  <c r="L163" i="120"/>
  <c r="M163" i="120"/>
  <c r="N163" i="120"/>
  <c r="O163" i="120"/>
  <c r="P163" i="120"/>
  <c r="Q163" i="120"/>
  <c r="F164" i="120"/>
  <c r="G164" i="120"/>
  <c r="H164" i="120"/>
  <c r="I164" i="120"/>
  <c r="J164" i="120"/>
  <c r="K164" i="120"/>
  <c r="L164" i="120"/>
  <c r="M164" i="120"/>
  <c r="N164" i="120"/>
  <c r="O164" i="120"/>
  <c r="P164" i="120"/>
  <c r="Q164" i="120"/>
  <c r="F165" i="120"/>
  <c r="G165" i="120"/>
  <c r="H165" i="120"/>
  <c r="I165" i="120"/>
  <c r="J165" i="120"/>
  <c r="K165" i="120"/>
  <c r="L165" i="120"/>
  <c r="M165" i="120"/>
  <c r="N165" i="120"/>
  <c r="O165" i="120"/>
  <c r="P165" i="120"/>
  <c r="Q165" i="120"/>
  <c r="F166" i="120"/>
  <c r="G166" i="120"/>
  <c r="H166" i="120"/>
  <c r="I166" i="120"/>
  <c r="J166" i="120"/>
  <c r="K166" i="120"/>
  <c r="L166" i="120"/>
  <c r="M166" i="120"/>
  <c r="N166" i="120"/>
  <c r="O166" i="120"/>
  <c r="P166" i="120"/>
  <c r="Q166" i="120"/>
  <c r="F167" i="120"/>
  <c r="G167" i="120"/>
  <c r="H167" i="120"/>
  <c r="I167" i="120"/>
  <c r="J167" i="120"/>
  <c r="K167" i="120"/>
  <c r="L167" i="120"/>
  <c r="M167" i="120"/>
  <c r="N167" i="120"/>
  <c r="O167" i="120"/>
  <c r="P167" i="120"/>
  <c r="Q167" i="120"/>
  <c r="F168" i="120"/>
  <c r="G168" i="120"/>
  <c r="H168" i="120"/>
  <c r="I168" i="120"/>
  <c r="J168" i="120"/>
  <c r="K168" i="120"/>
  <c r="L168" i="120"/>
  <c r="M168" i="120"/>
  <c r="N168" i="120"/>
  <c r="O168" i="120"/>
  <c r="P168" i="120"/>
  <c r="Q168" i="120"/>
  <c r="F169" i="120"/>
  <c r="G169" i="120"/>
  <c r="H169" i="120"/>
  <c r="I169" i="120"/>
  <c r="J169" i="120"/>
  <c r="K169" i="120"/>
  <c r="L169" i="120"/>
  <c r="M169" i="120"/>
  <c r="N169" i="120"/>
  <c r="O169" i="120"/>
  <c r="P169" i="120"/>
  <c r="Q169" i="120"/>
  <c r="F170" i="120"/>
  <c r="G170" i="120"/>
  <c r="H170" i="120"/>
  <c r="I170" i="120"/>
  <c r="J170" i="120"/>
  <c r="K170" i="120"/>
  <c r="L170" i="120"/>
  <c r="M170" i="120"/>
  <c r="N170" i="120"/>
  <c r="O170" i="120"/>
  <c r="P170" i="120"/>
  <c r="Q170" i="120"/>
  <c r="F171" i="120"/>
  <c r="G171" i="120"/>
  <c r="H171" i="120"/>
  <c r="I171" i="120"/>
  <c r="J171" i="120"/>
  <c r="K171" i="120"/>
  <c r="L171" i="120"/>
  <c r="M171" i="120"/>
  <c r="N171" i="120"/>
  <c r="O171" i="120"/>
  <c r="P171" i="120"/>
  <c r="Q171" i="120"/>
  <c r="F172" i="120"/>
  <c r="G172" i="120"/>
  <c r="H172" i="120"/>
  <c r="I172" i="120"/>
  <c r="J172" i="120"/>
  <c r="K172" i="120"/>
  <c r="L172" i="120"/>
  <c r="M172" i="120"/>
  <c r="N172" i="120"/>
  <c r="O172" i="120"/>
  <c r="P172" i="120"/>
  <c r="Q172" i="120"/>
  <c r="F173" i="120"/>
  <c r="G173" i="120"/>
  <c r="H173" i="120"/>
  <c r="I173" i="120"/>
  <c r="J173" i="120"/>
  <c r="K173" i="120"/>
  <c r="L173" i="120"/>
  <c r="M173" i="120"/>
  <c r="N173" i="120"/>
  <c r="O173" i="120"/>
  <c r="P173" i="120"/>
  <c r="Q173" i="120"/>
  <c r="F174" i="120"/>
  <c r="G174" i="120"/>
  <c r="H174" i="120"/>
  <c r="I174" i="120"/>
  <c r="J174" i="120"/>
  <c r="K174" i="120"/>
  <c r="L174" i="120"/>
  <c r="M174" i="120"/>
  <c r="N174" i="120"/>
  <c r="O174" i="120"/>
  <c r="P174" i="120"/>
  <c r="Q174" i="120"/>
  <c r="F175" i="120"/>
  <c r="G175" i="120"/>
  <c r="H175" i="120"/>
  <c r="I175" i="120"/>
  <c r="J175" i="120"/>
  <c r="K175" i="120"/>
  <c r="L175" i="120"/>
  <c r="M175" i="120"/>
  <c r="N175" i="120"/>
  <c r="O175" i="120"/>
  <c r="P175" i="120"/>
  <c r="Q175" i="120"/>
  <c r="F176" i="120"/>
  <c r="G176" i="120"/>
  <c r="H176" i="120"/>
  <c r="I176" i="120"/>
  <c r="J176" i="120"/>
  <c r="K176" i="120"/>
  <c r="L176" i="120"/>
  <c r="M176" i="120"/>
  <c r="N176" i="120"/>
  <c r="O176" i="120"/>
  <c r="P176" i="120"/>
  <c r="Q176" i="120"/>
  <c r="F177" i="120"/>
  <c r="G177" i="120"/>
  <c r="H177" i="120"/>
  <c r="I177" i="120"/>
  <c r="J177" i="120"/>
  <c r="K177" i="120"/>
  <c r="L177" i="120"/>
  <c r="M177" i="120"/>
  <c r="N177" i="120"/>
  <c r="O177" i="120"/>
  <c r="P177" i="120"/>
  <c r="Q177" i="120"/>
  <c r="F178" i="120"/>
  <c r="G178" i="120"/>
  <c r="H178" i="120"/>
  <c r="I178" i="120"/>
  <c r="J178" i="120"/>
  <c r="K178" i="120"/>
  <c r="L178" i="120"/>
  <c r="M178" i="120"/>
  <c r="N178" i="120"/>
  <c r="O178" i="120"/>
  <c r="P178" i="120"/>
  <c r="Q178" i="120"/>
  <c r="F179" i="120"/>
  <c r="G179" i="120"/>
  <c r="H179" i="120"/>
  <c r="I179" i="120"/>
  <c r="J179" i="120"/>
  <c r="K179" i="120"/>
  <c r="L179" i="120"/>
  <c r="M179" i="120"/>
  <c r="N179" i="120"/>
  <c r="O179" i="120"/>
  <c r="P179" i="120"/>
  <c r="Q179" i="120"/>
  <c r="F180" i="120"/>
  <c r="G180" i="120"/>
  <c r="H180" i="120"/>
  <c r="I180" i="120"/>
  <c r="J180" i="120"/>
  <c r="K180" i="120"/>
  <c r="L180" i="120"/>
  <c r="M180" i="120"/>
  <c r="N180" i="120"/>
  <c r="O180" i="120"/>
  <c r="P180" i="120"/>
  <c r="Q180" i="120"/>
  <c r="F181" i="120"/>
  <c r="G181" i="120"/>
  <c r="H181" i="120"/>
  <c r="I181" i="120"/>
  <c r="J181" i="120"/>
  <c r="K181" i="120"/>
  <c r="L181" i="120"/>
  <c r="M181" i="120"/>
  <c r="N181" i="120"/>
  <c r="O181" i="120"/>
  <c r="P181" i="120"/>
  <c r="Q181" i="120"/>
  <c r="F182" i="120"/>
  <c r="G182" i="120"/>
  <c r="H182" i="120"/>
  <c r="I182" i="120"/>
  <c r="J182" i="120"/>
  <c r="K182" i="120"/>
  <c r="L182" i="120"/>
  <c r="M182" i="120"/>
  <c r="N182" i="120"/>
  <c r="O182" i="120"/>
  <c r="P182" i="120"/>
  <c r="Q182" i="120"/>
  <c r="F183" i="120"/>
  <c r="G183" i="120"/>
  <c r="H183" i="120"/>
  <c r="I183" i="120"/>
  <c r="J183" i="120"/>
  <c r="K183" i="120"/>
  <c r="L183" i="120"/>
  <c r="M183" i="120"/>
  <c r="N183" i="120"/>
  <c r="O183" i="120"/>
  <c r="P183" i="120"/>
  <c r="Q183" i="120"/>
  <c r="F184" i="120"/>
  <c r="G184" i="120"/>
  <c r="H184" i="120"/>
  <c r="I184" i="120"/>
  <c r="J184" i="120"/>
  <c r="K184" i="120"/>
  <c r="L184" i="120"/>
  <c r="M184" i="120"/>
  <c r="N184" i="120"/>
  <c r="O184" i="120"/>
  <c r="P184" i="120"/>
  <c r="Q184" i="120"/>
  <c r="F185" i="120"/>
  <c r="G185" i="120"/>
  <c r="H185" i="120"/>
  <c r="I185" i="120"/>
  <c r="J185" i="120"/>
  <c r="K185" i="120"/>
  <c r="L185" i="120"/>
  <c r="M185" i="120"/>
  <c r="N185" i="120"/>
  <c r="O185" i="120"/>
  <c r="P185" i="120"/>
  <c r="Q185" i="120"/>
  <c r="F186" i="120"/>
  <c r="G186" i="120"/>
  <c r="H186" i="120"/>
  <c r="I186" i="120"/>
  <c r="J186" i="120"/>
  <c r="K186" i="120"/>
  <c r="L186" i="120"/>
  <c r="M186" i="120"/>
  <c r="N186" i="120"/>
  <c r="O186" i="120"/>
  <c r="P186" i="120"/>
  <c r="Q186" i="120"/>
  <c r="F187" i="120"/>
  <c r="G187" i="120"/>
  <c r="H187" i="120"/>
  <c r="I187" i="120"/>
  <c r="J187" i="120"/>
  <c r="K187" i="120"/>
  <c r="L187" i="120"/>
  <c r="M187" i="120"/>
  <c r="N187" i="120"/>
  <c r="O187" i="120"/>
  <c r="P187" i="120"/>
  <c r="Q187" i="120"/>
  <c r="F188" i="120"/>
  <c r="G188" i="120"/>
  <c r="H188" i="120"/>
  <c r="I188" i="120"/>
  <c r="J188" i="120"/>
  <c r="K188" i="120"/>
  <c r="L188" i="120"/>
  <c r="M188" i="120"/>
  <c r="N188" i="120"/>
  <c r="O188" i="120"/>
  <c r="P188" i="120"/>
  <c r="Q188" i="120"/>
  <c r="F189" i="120"/>
  <c r="G189" i="120"/>
  <c r="H189" i="120"/>
  <c r="I189" i="120"/>
  <c r="J189" i="120"/>
  <c r="K189" i="120"/>
  <c r="L189" i="120"/>
  <c r="M189" i="120"/>
  <c r="N189" i="120"/>
  <c r="O189" i="120"/>
  <c r="P189" i="120"/>
  <c r="Q189" i="120"/>
  <c r="F190" i="120"/>
  <c r="G190" i="120"/>
  <c r="H190" i="120"/>
  <c r="I190" i="120"/>
  <c r="J190" i="120"/>
  <c r="K190" i="120"/>
  <c r="L190" i="120"/>
  <c r="M190" i="120"/>
  <c r="N190" i="120"/>
  <c r="O190" i="120"/>
  <c r="P190" i="120"/>
  <c r="Q190" i="120"/>
  <c r="F191" i="120"/>
  <c r="G191" i="120"/>
  <c r="H191" i="120"/>
  <c r="I191" i="120"/>
  <c r="J191" i="120"/>
  <c r="K191" i="120"/>
  <c r="L191" i="120"/>
  <c r="M191" i="120"/>
  <c r="N191" i="120"/>
  <c r="O191" i="120"/>
  <c r="P191" i="120"/>
  <c r="Q191" i="120"/>
  <c r="F192" i="120"/>
  <c r="G192" i="120"/>
  <c r="H192" i="120"/>
  <c r="I192" i="120"/>
  <c r="J192" i="120"/>
  <c r="K192" i="120"/>
  <c r="L192" i="120"/>
  <c r="M192" i="120"/>
  <c r="N192" i="120"/>
  <c r="O192" i="120"/>
  <c r="P192" i="120"/>
  <c r="Q192" i="120"/>
  <c r="F193" i="120"/>
  <c r="G193" i="120"/>
  <c r="H193" i="120"/>
  <c r="I193" i="120"/>
  <c r="J193" i="120"/>
  <c r="K193" i="120"/>
  <c r="L193" i="120"/>
  <c r="M193" i="120"/>
  <c r="N193" i="120"/>
  <c r="O193" i="120"/>
  <c r="P193" i="120"/>
  <c r="Q193" i="120"/>
  <c r="F194" i="120"/>
  <c r="G194" i="120"/>
  <c r="H194" i="120"/>
  <c r="I194" i="120"/>
  <c r="J194" i="120"/>
  <c r="K194" i="120"/>
  <c r="L194" i="120"/>
  <c r="M194" i="120"/>
  <c r="N194" i="120"/>
  <c r="O194" i="120"/>
  <c r="P194" i="120"/>
  <c r="Q194" i="120"/>
  <c r="F195" i="120"/>
  <c r="G195" i="120"/>
  <c r="H195" i="120"/>
  <c r="I195" i="120"/>
  <c r="J195" i="120"/>
  <c r="K195" i="120"/>
  <c r="L195" i="120"/>
  <c r="M195" i="120"/>
  <c r="N195" i="120"/>
  <c r="O195" i="120"/>
  <c r="P195" i="120"/>
  <c r="Q195" i="120"/>
  <c r="F196" i="120"/>
  <c r="G196" i="120"/>
  <c r="H196" i="120"/>
  <c r="I196" i="120"/>
  <c r="J196" i="120"/>
  <c r="K196" i="120"/>
  <c r="L196" i="120"/>
  <c r="M196" i="120"/>
  <c r="N196" i="120"/>
  <c r="O196" i="120"/>
  <c r="P196" i="120"/>
  <c r="Q196" i="120"/>
  <c r="F197" i="120"/>
  <c r="G197" i="120"/>
  <c r="H197" i="120"/>
  <c r="I197" i="120"/>
  <c r="J197" i="120"/>
  <c r="K197" i="120"/>
  <c r="L197" i="120"/>
  <c r="M197" i="120"/>
  <c r="N197" i="120"/>
  <c r="O197" i="120"/>
  <c r="P197" i="120"/>
  <c r="Q197" i="120"/>
  <c r="F198" i="120"/>
  <c r="G198" i="120"/>
  <c r="H198" i="120"/>
  <c r="I198" i="120"/>
  <c r="J198" i="120"/>
  <c r="K198" i="120"/>
  <c r="L198" i="120"/>
  <c r="M198" i="120"/>
  <c r="N198" i="120"/>
  <c r="O198" i="120"/>
  <c r="P198" i="120"/>
  <c r="Q198" i="120"/>
  <c r="F199" i="120"/>
  <c r="G199" i="120"/>
  <c r="H199" i="120"/>
  <c r="I199" i="120"/>
  <c r="J199" i="120"/>
  <c r="K199" i="120"/>
  <c r="L199" i="120"/>
  <c r="M199" i="120"/>
  <c r="N199" i="120"/>
  <c r="O199" i="120"/>
  <c r="P199" i="120"/>
  <c r="Q199" i="120"/>
  <c r="F200" i="120"/>
  <c r="G200" i="120"/>
  <c r="H200" i="120"/>
  <c r="I200" i="120"/>
  <c r="J200" i="120"/>
  <c r="K200" i="120"/>
  <c r="L200" i="120"/>
  <c r="M200" i="120"/>
  <c r="N200" i="120"/>
  <c r="O200" i="120"/>
  <c r="P200" i="120"/>
  <c r="Q200" i="120"/>
  <c r="F201" i="120"/>
  <c r="G201" i="120"/>
  <c r="H201" i="120"/>
  <c r="I201" i="120"/>
  <c r="J201" i="120"/>
  <c r="K201" i="120"/>
  <c r="L201" i="120"/>
  <c r="M201" i="120"/>
  <c r="N201" i="120"/>
  <c r="O201" i="120"/>
  <c r="P201" i="120"/>
  <c r="Q201" i="120"/>
  <c r="F202" i="120"/>
  <c r="G202" i="120"/>
  <c r="H202" i="120"/>
  <c r="I202" i="120"/>
  <c r="J202" i="120"/>
  <c r="K202" i="120"/>
  <c r="L202" i="120"/>
  <c r="M202" i="120"/>
  <c r="N202" i="120"/>
  <c r="O202" i="120"/>
  <c r="P202" i="120"/>
  <c r="Q202" i="120"/>
  <c r="F203" i="120"/>
  <c r="G203" i="120"/>
  <c r="H203" i="120"/>
  <c r="I203" i="120"/>
  <c r="J203" i="120"/>
  <c r="K203" i="120"/>
  <c r="L203" i="120"/>
  <c r="M203" i="120"/>
  <c r="N203" i="120"/>
  <c r="O203" i="120"/>
  <c r="P203" i="120"/>
  <c r="Q203" i="120"/>
  <c r="F204" i="120"/>
  <c r="G204" i="120"/>
  <c r="H204" i="120"/>
  <c r="I204" i="120"/>
  <c r="J204" i="120"/>
  <c r="K204" i="120"/>
  <c r="L204" i="120"/>
  <c r="M204" i="120"/>
  <c r="N204" i="120"/>
  <c r="O204" i="120"/>
  <c r="P204" i="120"/>
  <c r="Q204" i="120"/>
  <c r="F205" i="120"/>
  <c r="G205" i="120"/>
  <c r="H205" i="120"/>
  <c r="I205" i="120"/>
  <c r="J205" i="120"/>
  <c r="K205" i="120"/>
  <c r="L205" i="120"/>
  <c r="M205" i="120"/>
  <c r="N205" i="120"/>
  <c r="O205" i="120"/>
  <c r="P205" i="120"/>
  <c r="Q205" i="120"/>
  <c r="F211" i="120"/>
  <c r="G211" i="120"/>
  <c r="H211" i="120"/>
  <c r="I211" i="120"/>
  <c r="J211" i="120"/>
  <c r="K211" i="120"/>
  <c r="L211" i="120"/>
  <c r="M211" i="120"/>
  <c r="N211" i="120"/>
  <c r="O211" i="120"/>
  <c r="P211" i="120"/>
  <c r="Q211" i="120"/>
  <c r="F212" i="120"/>
  <c r="G212" i="120"/>
  <c r="H212" i="120"/>
  <c r="I212" i="120"/>
  <c r="J212" i="120"/>
  <c r="K212" i="120"/>
  <c r="L212" i="120"/>
  <c r="M212" i="120"/>
  <c r="N212" i="120"/>
  <c r="O212" i="120"/>
  <c r="P212" i="120"/>
  <c r="Q212" i="120"/>
  <c r="F213" i="120"/>
  <c r="G213" i="120"/>
  <c r="H213" i="120"/>
  <c r="I213" i="120"/>
  <c r="J213" i="120"/>
  <c r="K213" i="120"/>
  <c r="L213" i="120"/>
  <c r="M213" i="120"/>
  <c r="N213" i="120"/>
  <c r="O213" i="120"/>
  <c r="P213" i="120"/>
  <c r="Q213" i="120"/>
  <c r="F214" i="120"/>
  <c r="G214" i="120"/>
  <c r="H214" i="120"/>
  <c r="I214" i="120"/>
  <c r="J214" i="120"/>
  <c r="K214" i="120"/>
  <c r="L214" i="120"/>
  <c r="M214" i="120"/>
  <c r="N214" i="120"/>
  <c r="O214" i="120"/>
  <c r="P214" i="120"/>
  <c r="Q214" i="120"/>
  <c r="F215" i="120"/>
  <c r="G215" i="120"/>
  <c r="H215" i="120"/>
  <c r="I215" i="120"/>
  <c r="J215" i="120"/>
  <c r="K215" i="120"/>
  <c r="L215" i="120"/>
  <c r="M215" i="120"/>
  <c r="N215" i="120"/>
  <c r="O215" i="120"/>
  <c r="P215" i="120"/>
  <c r="Q215" i="120"/>
  <c r="F221" i="120"/>
  <c r="G221" i="120"/>
  <c r="H221" i="120"/>
  <c r="I221" i="120"/>
  <c r="J221" i="120"/>
  <c r="K221" i="120"/>
  <c r="L221" i="120"/>
  <c r="M221" i="120"/>
  <c r="N221" i="120"/>
  <c r="O221" i="120"/>
  <c r="P221" i="120"/>
  <c r="Q221" i="120"/>
  <c r="F222" i="120"/>
  <c r="G222" i="120"/>
  <c r="H222" i="120"/>
  <c r="I222" i="120"/>
  <c r="J222" i="120"/>
  <c r="K222" i="120"/>
  <c r="L222" i="120"/>
  <c r="M222" i="120"/>
  <c r="N222" i="120"/>
  <c r="O222" i="120"/>
  <c r="P222" i="120"/>
  <c r="Q222" i="120"/>
  <c r="F223" i="120"/>
  <c r="G223" i="120"/>
  <c r="H223" i="120"/>
  <c r="I223" i="120"/>
  <c r="J223" i="120"/>
  <c r="K223" i="120"/>
  <c r="L223" i="120"/>
  <c r="M223" i="120"/>
  <c r="N223" i="120"/>
  <c r="O223" i="120"/>
  <c r="P223" i="120"/>
  <c r="Q223" i="120"/>
  <c r="F224" i="120"/>
  <c r="G224" i="120"/>
  <c r="H224" i="120"/>
  <c r="I224" i="120"/>
  <c r="J224" i="120"/>
  <c r="K224" i="120"/>
  <c r="L224" i="120"/>
  <c r="M224" i="120"/>
  <c r="N224" i="120"/>
  <c r="O224" i="120"/>
  <c r="P224" i="120"/>
  <c r="Q224" i="120"/>
  <c r="F225" i="120"/>
  <c r="G225" i="120"/>
  <c r="H225" i="120"/>
  <c r="I225" i="120"/>
  <c r="J225" i="120"/>
  <c r="K225" i="120"/>
  <c r="L225" i="120"/>
  <c r="M225" i="120"/>
  <c r="N225" i="120"/>
  <c r="O225" i="120"/>
  <c r="P225" i="120"/>
  <c r="Q225" i="120"/>
  <c r="F226" i="120"/>
  <c r="G226" i="120"/>
  <c r="H226" i="120"/>
  <c r="I226" i="120"/>
  <c r="J226" i="120"/>
  <c r="K226" i="120"/>
  <c r="L226" i="120"/>
  <c r="M226" i="120"/>
  <c r="N226" i="120"/>
  <c r="O226" i="120"/>
  <c r="P226" i="120"/>
  <c r="Q226" i="120"/>
  <c r="F227" i="120"/>
  <c r="G227" i="120"/>
  <c r="H227" i="120"/>
  <c r="I227" i="120"/>
  <c r="J227" i="120"/>
  <c r="K227" i="120"/>
  <c r="L227" i="120"/>
  <c r="M227" i="120"/>
  <c r="N227" i="120"/>
  <c r="O227" i="120"/>
  <c r="P227" i="120"/>
  <c r="Q227" i="120"/>
  <c r="F228" i="120"/>
  <c r="G228" i="120"/>
  <c r="H228" i="120"/>
  <c r="I228" i="120"/>
  <c r="J228" i="120"/>
  <c r="K228" i="120"/>
  <c r="L228" i="120"/>
  <c r="M228" i="120"/>
  <c r="N228" i="120"/>
  <c r="O228" i="120"/>
  <c r="P228" i="120"/>
  <c r="Q228" i="120"/>
  <c r="F229" i="120"/>
  <c r="G229" i="120"/>
  <c r="H229" i="120"/>
  <c r="I229" i="120"/>
  <c r="J229" i="120"/>
  <c r="K229" i="120"/>
  <c r="L229" i="120"/>
  <c r="M229" i="120"/>
  <c r="N229" i="120"/>
  <c r="O229" i="120"/>
  <c r="P229" i="120"/>
  <c r="Q229" i="120"/>
  <c r="F235" i="120"/>
  <c r="G235" i="120"/>
  <c r="H235" i="120"/>
  <c r="I235" i="120"/>
  <c r="J235" i="120"/>
  <c r="K235" i="120"/>
  <c r="L235" i="120"/>
  <c r="M235" i="120"/>
  <c r="N235" i="120"/>
  <c r="O235" i="120"/>
  <c r="P235" i="120"/>
  <c r="Q235" i="120"/>
  <c r="F236" i="120"/>
  <c r="G236" i="120"/>
  <c r="H236" i="120"/>
  <c r="I236" i="120"/>
  <c r="J236" i="120"/>
  <c r="K236" i="120"/>
  <c r="L236" i="120"/>
  <c r="M236" i="120"/>
  <c r="N236" i="120"/>
  <c r="O236" i="120"/>
  <c r="P236" i="120"/>
  <c r="Q236" i="120"/>
  <c r="F237" i="120"/>
  <c r="G237" i="120"/>
  <c r="H237" i="120"/>
  <c r="I237" i="120"/>
  <c r="J237" i="120"/>
  <c r="K237" i="120"/>
  <c r="L237" i="120"/>
  <c r="M237" i="120"/>
  <c r="N237" i="120"/>
  <c r="O237" i="120"/>
  <c r="P237" i="120"/>
  <c r="Q237" i="120"/>
  <c r="F238" i="120"/>
  <c r="G238" i="120"/>
  <c r="H238" i="120"/>
  <c r="I238" i="120"/>
  <c r="J238" i="120"/>
  <c r="K238" i="120"/>
  <c r="L238" i="120"/>
  <c r="M238" i="120"/>
  <c r="N238" i="120"/>
  <c r="O238" i="120"/>
  <c r="P238" i="120"/>
  <c r="Q238" i="120"/>
  <c r="F239" i="120"/>
  <c r="G239" i="120"/>
  <c r="H239" i="120"/>
  <c r="I239" i="120"/>
  <c r="J239" i="120"/>
  <c r="K239" i="120"/>
  <c r="L239" i="120"/>
  <c r="M239" i="120"/>
  <c r="N239" i="120"/>
  <c r="O239" i="120"/>
  <c r="P239" i="120"/>
  <c r="Q239" i="120"/>
  <c r="F245" i="120"/>
  <c r="G245" i="120"/>
  <c r="H245" i="120"/>
  <c r="I245" i="120"/>
  <c r="J245" i="120"/>
  <c r="K245" i="120"/>
  <c r="L245" i="120"/>
  <c r="M245" i="120"/>
  <c r="N245" i="120"/>
  <c r="O245" i="120"/>
  <c r="P245" i="120"/>
  <c r="Q245" i="120"/>
  <c r="F246" i="120"/>
  <c r="G246" i="120"/>
  <c r="H246" i="120"/>
  <c r="I246" i="120"/>
  <c r="J246" i="120"/>
  <c r="K246" i="120"/>
  <c r="L246" i="120"/>
  <c r="M246" i="120"/>
  <c r="N246" i="120"/>
  <c r="O246" i="120"/>
  <c r="P246" i="120"/>
  <c r="Q246" i="120"/>
  <c r="F247" i="120"/>
  <c r="G247" i="120"/>
  <c r="H247" i="120"/>
  <c r="I247" i="120"/>
  <c r="J247" i="120"/>
  <c r="K247" i="120"/>
  <c r="L247" i="120"/>
  <c r="M247" i="120"/>
  <c r="N247" i="120"/>
  <c r="O247" i="120"/>
  <c r="P247" i="120"/>
  <c r="Q247" i="120"/>
  <c r="F248" i="120"/>
  <c r="G248" i="120"/>
  <c r="H248" i="120"/>
  <c r="I248" i="120"/>
  <c r="J248" i="120"/>
  <c r="K248" i="120"/>
  <c r="L248" i="120"/>
  <c r="M248" i="120"/>
  <c r="N248" i="120"/>
  <c r="O248" i="120"/>
  <c r="P248" i="120"/>
  <c r="Q248" i="120"/>
  <c r="F249" i="120"/>
  <c r="G249" i="120"/>
  <c r="H249" i="120"/>
  <c r="I249" i="120"/>
  <c r="J249" i="120"/>
  <c r="K249" i="120"/>
  <c r="L249" i="120"/>
  <c r="M249" i="120"/>
  <c r="N249" i="120"/>
  <c r="O249" i="120"/>
  <c r="P249" i="120"/>
  <c r="Q249" i="120"/>
  <c r="F250" i="120"/>
  <c r="G250" i="120"/>
  <c r="H250" i="120"/>
  <c r="I250" i="120"/>
  <c r="J250" i="120"/>
  <c r="K250" i="120"/>
  <c r="L250" i="120"/>
  <c r="M250" i="120"/>
  <c r="N250" i="120"/>
  <c r="O250" i="120"/>
  <c r="P250" i="120"/>
  <c r="Q250" i="120"/>
  <c r="F251" i="120"/>
  <c r="G251" i="120"/>
  <c r="H251" i="120"/>
  <c r="I251" i="120"/>
  <c r="J251" i="120"/>
  <c r="K251" i="120"/>
  <c r="L251" i="120"/>
  <c r="M251" i="120"/>
  <c r="N251" i="120"/>
  <c r="O251" i="120"/>
  <c r="P251" i="120"/>
  <c r="Q251" i="120"/>
  <c r="F252" i="120"/>
  <c r="G252" i="120"/>
  <c r="H252" i="120"/>
  <c r="I252" i="120"/>
  <c r="J252" i="120"/>
  <c r="K252" i="120"/>
  <c r="L252" i="120"/>
  <c r="M252" i="120"/>
  <c r="N252" i="120"/>
  <c r="O252" i="120"/>
  <c r="P252" i="120"/>
  <c r="Q252" i="120"/>
  <c r="F253" i="120"/>
  <c r="G253" i="120"/>
  <c r="H253" i="120"/>
  <c r="I253" i="120"/>
  <c r="J253" i="120"/>
  <c r="K253" i="120"/>
  <c r="L253" i="120"/>
  <c r="M253" i="120"/>
  <c r="N253" i="120"/>
  <c r="O253" i="120"/>
  <c r="P253" i="120"/>
  <c r="Q253" i="120"/>
  <c r="F259" i="120"/>
  <c r="G259" i="120"/>
  <c r="H259" i="120"/>
  <c r="I259" i="120"/>
  <c r="J259" i="120"/>
  <c r="K259" i="120"/>
  <c r="L259" i="120"/>
  <c r="M259" i="120"/>
  <c r="N259" i="120"/>
  <c r="O259" i="120"/>
  <c r="P259" i="120"/>
  <c r="Q259" i="120"/>
  <c r="F260" i="120"/>
  <c r="G260" i="120"/>
  <c r="H260" i="120"/>
  <c r="I260" i="120"/>
  <c r="J260" i="120"/>
  <c r="K260" i="120"/>
  <c r="L260" i="120"/>
  <c r="M260" i="120"/>
  <c r="N260" i="120"/>
  <c r="O260" i="120"/>
  <c r="P260" i="120"/>
  <c r="Q260" i="120"/>
  <c r="F261" i="120"/>
  <c r="G261" i="120"/>
  <c r="H261" i="120"/>
  <c r="I261" i="120"/>
  <c r="J261" i="120"/>
  <c r="K261" i="120"/>
  <c r="L261" i="120"/>
  <c r="M261" i="120"/>
  <c r="N261" i="120"/>
  <c r="O261" i="120"/>
  <c r="P261" i="120"/>
  <c r="Q261" i="120"/>
  <c r="F262" i="120"/>
  <c r="G262" i="120"/>
  <c r="H262" i="120"/>
  <c r="I262" i="120"/>
  <c r="J262" i="120"/>
  <c r="K262" i="120"/>
  <c r="L262" i="120"/>
  <c r="M262" i="120"/>
  <c r="N262" i="120"/>
  <c r="O262" i="120"/>
  <c r="P262" i="120"/>
  <c r="Q262" i="120"/>
  <c r="F263" i="120"/>
  <c r="G263" i="120"/>
  <c r="H263" i="120"/>
  <c r="I263" i="120"/>
  <c r="J263" i="120"/>
  <c r="K263" i="120"/>
  <c r="L263" i="120"/>
  <c r="M263" i="120"/>
  <c r="N263" i="120"/>
  <c r="O263" i="120"/>
  <c r="P263" i="120"/>
  <c r="Q263" i="120"/>
  <c r="F269" i="120"/>
  <c r="G269" i="120"/>
  <c r="H269" i="120"/>
  <c r="I269" i="120"/>
  <c r="J269" i="120"/>
  <c r="K269" i="120"/>
  <c r="L269" i="120"/>
  <c r="M269" i="120"/>
  <c r="N269" i="120"/>
  <c r="O269" i="120"/>
  <c r="P269" i="120"/>
  <c r="Q269" i="120"/>
  <c r="F270" i="120"/>
  <c r="G270" i="120"/>
  <c r="H270" i="120"/>
  <c r="I270" i="120"/>
  <c r="J270" i="120"/>
  <c r="K270" i="120"/>
  <c r="L270" i="120"/>
  <c r="M270" i="120"/>
  <c r="N270" i="120"/>
  <c r="O270" i="120"/>
  <c r="P270" i="120"/>
  <c r="Q270" i="120"/>
  <c r="F271" i="120"/>
  <c r="G271" i="120"/>
  <c r="H271" i="120"/>
  <c r="I271" i="120"/>
  <c r="J271" i="120"/>
  <c r="K271" i="120"/>
  <c r="L271" i="120"/>
  <c r="M271" i="120"/>
  <c r="N271" i="120"/>
  <c r="O271" i="120"/>
  <c r="P271" i="120"/>
  <c r="Q271" i="120"/>
  <c r="F272" i="120"/>
  <c r="G272" i="120"/>
  <c r="H272" i="120"/>
  <c r="I272" i="120"/>
  <c r="J272" i="120"/>
  <c r="K272" i="120"/>
  <c r="L272" i="120"/>
  <c r="M272" i="120"/>
  <c r="N272" i="120"/>
  <c r="O272" i="120"/>
  <c r="P272" i="120"/>
  <c r="Q272" i="120"/>
  <c r="F273" i="120"/>
  <c r="G273" i="120"/>
  <c r="H273" i="120"/>
  <c r="I273" i="120"/>
  <c r="J273" i="120"/>
  <c r="K273" i="120"/>
  <c r="L273" i="120"/>
  <c r="M273" i="120"/>
  <c r="N273" i="120"/>
  <c r="O273" i="120"/>
  <c r="P273" i="120"/>
  <c r="Q273" i="120"/>
  <c r="F274" i="120"/>
  <c r="G274" i="120"/>
  <c r="H274" i="120"/>
  <c r="I274" i="120"/>
  <c r="J274" i="120"/>
  <c r="K274" i="120"/>
  <c r="L274" i="120"/>
  <c r="M274" i="120"/>
  <c r="N274" i="120"/>
  <c r="O274" i="120"/>
  <c r="P274" i="120"/>
  <c r="Q274" i="120"/>
  <c r="F275" i="120"/>
  <c r="G275" i="120"/>
  <c r="H275" i="120"/>
  <c r="I275" i="120"/>
  <c r="J275" i="120"/>
  <c r="K275" i="120"/>
  <c r="L275" i="120"/>
  <c r="M275" i="120"/>
  <c r="N275" i="120"/>
  <c r="O275" i="120"/>
  <c r="P275" i="120"/>
  <c r="Q275" i="120"/>
  <c r="F276" i="120"/>
  <c r="G276" i="120"/>
  <c r="H276" i="120"/>
  <c r="I276" i="120"/>
  <c r="J276" i="120"/>
  <c r="K276" i="120"/>
  <c r="L276" i="120"/>
  <c r="M276" i="120"/>
  <c r="N276" i="120"/>
  <c r="O276" i="120"/>
  <c r="P276" i="120"/>
  <c r="Q276" i="120"/>
  <c r="F277" i="120"/>
  <c r="G277" i="120"/>
  <c r="H277" i="120"/>
  <c r="I277" i="120"/>
  <c r="J277" i="120"/>
  <c r="K277" i="120"/>
  <c r="L277" i="120"/>
  <c r="M277" i="120"/>
  <c r="N277" i="120"/>
  <c r="O277" i="120"/>
  <c r="P277" i="120"/>
  <c r="Q277" i="120"/>
  <c r="F278" i="120"/>
  <c r="G278" i="120"/>
  <c r="H278" i="120"/>
  <c r="I278" i="120"/>
  <c r="Q278" i="120"/>
  <c r="F283" i="120"/>
  <c r="G283" i="120"/>
  <c r="H283" i="120"/>
  <c r="I283" i="120"/>
  <c r="J283" i="120"/>
  <c r="K283" i="120"/>
  <c r="L283" i="120"/>
  <c r="M283" i="120"/>
  <c r="N283" i="120"/>
  <c r="O283" i="120"/>
  <c r="P283" i="120"/>
  <c r="Q283" i="120"/>
  <c r="F284" i="120"/>
  <c r="G284" i="120"/>
  <c r="H284" i="120"/>
  <c r="I284" i="120"/>
  <c r="J284" i="120"/>
  <c r="K284" i="120"/>
  <c r="L284" i="120"/>
  <c r="M284" i="120"/>
  <c r="N284" i="120"/>
  <c r="O284" i="120"/>
  <c r="P284" i="120"/>
  <c r="Q284" i="120"/>
  <c r="F285" i="120"/>
  <c r="G285" i="120"/>
  <c r="H285" i="120"/>
  <c r="I285" i="120"/>
  <c r="J285" i="120"/>
  <c r="K285" i="120"/>
  <c r="L285" i="120"/>
  <c r="M285" i="120"/>
  <c r="N285" i="120"/>
  <c r="O285" i="120"/>
  <c r="P285" i="120"/>
  <c r="Q285" i="120"/>
  <c r="F286" i="120"/>
  <c r="G286" i="120"/>
  <c r="H286" i="120"/>
  <c r="I286" i="120"/>
  <c r="J286" i="120"/>
  <c r="K286" i="120"/>
  <c r="L286" i="120"/>
  <c r="M286" i="120"/>
  <c r="N286" i="120"/>
  <c r="O286" i="120"/>
  <c r="P286" i="120"/>
  <c r="Q286" i="120"/>
  <c r="F287" i="120"/>
  <c r="G287" i="120"/>
  <c r="H287" i="120"/>
  <c r="I287" i="120"/>
  <c r="J287" i="120"/>
  <c r="K287" i="120"/>
  <c r="L287" i="120"/>
  <c r="M287" i="120"/>
  <c r="N287" i="120"/>
  <c r="O287" i="120"/>
  <c r="P287" i="120"/>
  <c r="Q287" i="120"/>
  <c r="F288" i="120"/>
  <c r="G288" i="120"/>
  <c r="H288" i="120"/>
  <c r="I288" i="120"/>
  <c r="Q288" i="120"/>
  <c r="F293" i="120"/>
  <c r="G293" i="120"/>
  <c r="H293" i="120"/>
  <c r="I293" i="120"/>
  <c r="J293" i="120"/>
  <c r="K293" i="120"/>
  <c r="L293" i="120"/>
  <c r="M293" i="120"/>
  <c r="N293" i="120"/>
  <c r="O293" i="120"/>
  <c r="P293" i="120"/>
  <c r="Q293" i="120"/>
  <c r="F294" i="120"/>
  <c r="G294" i="120"/>
  <c r="H294" i="120"/>
  <c r="I294" i="120"/>
  <c r="J294" i="120"/>
  <c r="K294" i="120"/>
  <c r="L294" i="120"/>
  <c r="M294" i="120"/>
  <c r="N294" i="120"/>
  <c r="O294" i="120"/>
  <c r="P294" i="120"/>
  <c r="Q294" i="120"/>
  <c r="F295" i="120"/>
  <c r="G295" i="120"/>
  <c r="H295" i="120"/>
  <c r="I295" i="120"/>
  <c r="J295" i="120"/>
  <c r="K295" i="120"/>
  <c r="L295" i="120"/>
  <c r="M295" i="120"/>
  <c r="N295" i="120"/>
  <c r="O295" i="120"/>
  <c r="P295" i="120"/>
  <c r="Q295" i="120"/>
  <c r="F296" i="120"/>
  <c r="G296" i="120"/>
  <c r="H296" i="120"/>
  <c r="I296" i="120"/>
  <c r="J296" i="120"/>
  <c r="K296" i="120"/>
  <c r="L296" i="120"/>
  <c r="M296" i="120"/>
  <c r="N296" i="120"/>
  <c r="O296" i="120"/>
  <c r="P296" i="120"/>
  <c r="Q296" i="120"/>
  <c r="F297" i="120"/>
  <c r="G297" i="120"/>
  <c r="H297" i="120"/>
  <c r="I297" i="120"/>
  <c r="J297" i="120"/>
  <c r="K297" i="120"/>
  <c r="L297" i="120"/>
  <c r="M297" i="120"/>
  <c r="N297" i="120"/>
  <c r="O297" i="120"/>
  <c r="P297" i="120"/>
  <c r="Q297" i="120"/>
  <c r="F298" i="120"/>
  <c r="G298" i="120"/>
  <c r="H298" i="120"/>
  <c r="I298" i="120"/>
  <c r="J298" i="120"/>
  <c r="K298" i="120"/>
  <c r="L298" i="120"/>
  <c r="M298" i="120"/>
  <c r="N298" i="120"/>
  <c r="O298" i="120"/>
  <c r="P298" i="120"/>
  <c r="Q298" i="120"/>
  <c r="F299" i="120"/>
  <c r="G299" i="120"/>
  <c r="H299" i="120"/>
  <c r="I299" i="120"/>
  <c r="J299" i="120"/>
  <c r="K299" i="120"/>
  <c r="L299" i="120"/>
  <c r="M299" i="120"/>
  <c r="N299" i="120"/>
  <c r="O299" i="120"/>
  <c r="P299" i="120"/>
  <c r="Q299" i="120"/>
  <c r="F300" i="120"/>
  <c r="G300" i="120"/>
  <c r="H300" i="120"/>
  <c r="I300" i="120"/>
  <c r="J300" i="120"/>
  <c r="K300" i="120"/>
  <c r="L300" i="120"/>
  <c r="M300" i="120"/>
  <c r="N300" i="120"/>
  <c r="O300" i="120"/>
  <c r="P300" i="120"/>
  <c r="Q300" i="120"/>
  <c r="F301" i="120"/>
  <c r="G301" i="120"/>
  <c r="H301" i="120"/>
  <c r="I301" i="120"/>
  <c r="J301" i="120"/>
  <c r="K301" i="120"/>
  <c r="L301" i="120"/>
  <c r="M301" i="120"/>
  <c r="N301" i="120"/>
  <c r="O301" i="120"/>
  <c r="P301" i="120"/>
  <c r="Q301" i="120"/>
  <c r="F302" i="120"/>
  <c r="G302" i="120"/>
  <c r="H302" i="120"/>
  <c r="Q302" i="120"/>
  <c r="F303" i="120"/>
  <c r="G303" i="120"/>
  <c r="H303" i="120"/>
  <c r="I303" i="120"/>
  <c r="J303" i="120"/>
  <c r="K303" i="120"/>
  <c r="L303" i="120"/>
  <c r="M303" i="120"/>
  <c r="N303" i="120"/>
  <c r="O303" i="120"/>
  <c r="P303" i="120"/>
  <c r="Q303" i="120"/>
  <c r="F304" i="120"/>
  <c r="G304" i="120"/>
  <c r="H304" i="120"/>
  <c r="I304" i="120"/>
  <c r="J304" i="120"/>
  <c r="K304" i="120"/>
  <c r="L304" i="120"/>
  <c r="M304" i="120"/>
  <c r="N304" i="120"/>
  <c r="O304" i="120"/>
  <c r="P304" i="120"/>
  <c r="Q304" i="120"/>
  <c r="F305" i="120"/>
  <c r="G305" i="120"/>
  <c r="H305" i="120"/>
  <c r="I305" i="120"/>
  <c r="J305" i="120"/>
  <c r="K305" i="120"/>
  <c r="L305" i="120"/>
  <c r="M305" i="120"/>
  <c r="N305" i="120"/>
  <c r="O305" i="120"/>
  <c r="P305" i="120"/>
  <c r="Q305" i="120"/>
  <c r="F306" i="120"/>
  <c r="G306" i="120"/>
  <c r="H306" i="120"/>
  <c r="I306" i="120"/>
  <c r="J306" i="120"/>
  <c r="K306" i="120"/>
  <c r="L306" i="120"/>
  <c r="M306" i="120"/>
  <c r="N306" i="120"/>
  <c r="O306" i="120"/>
  <c r="P306" i="120"/>
  <c r="Q306" i="120"/>
  <c r="F307" i="120"/>
  <c r="G307" i="120"/>
  <c r="H307" i="120"/>
  <c r="I307" i="120"/>
  <c r="J307" i="120"/>
  <c r="K307" i="120"/>
  <c r="L307" i="120"/>
  <c r="M307" i="120"/>
  <c r="N307" i="120"/>
  <c r="O307" i="120"/>
  <c r="P307" i="120"/>
  <c r="Q307" i="120"/>
  <c r="F308" i="120"/>
  <c r="G308" i="120"/>
  <c r="H308" i="120"/>
  <c r="I308" i="120"/>
  <c r="J308" i="120"/>
  <c r="K308" i="120"/>
  <c r="L308" i="120"/>
  <c r="M308" i="120"/>
  <c r="N308" i="120"/>
  <c r="O308" i="120"/>
  <c r="P308" i="120"/>
  <c r="Q308" i="120"/>
  <c r="F309" i="120"/>
  <c r="G309" i="120"/>
  <c r="H309" i="120"/>
  <c r="I309" i="120"/>
  <c r="J309" i="120"/>
  <c r="K309" i="120"/>
  <c r="L309" i="120"/>
  <c r="M309" i="120"/>
  <c r="N309" i="120"/>
  <c r="O309" i="120"/>
  <c r="P309" i="120"/>
  <c r="Q309" i="120"/>
  <c r="F310" i="120"/>
  <c r="G310" i="120"/>
  <c r="H310" i="120"/>
  <c r="I310" i="120"/>
  <c r="J310" i="120"/>
  <c r="K310" i="120"/>
  <c r="L310" i="120"/>
  <c r="M310" i="120"/>
  <c r="N310" i="120"/>
  <c r="O310" i="120"/>
  <c r="P310" i="120"/>
  <c r="Q310" i="120"/>
  <c r="F311" i="120"/>
  <c r="G311" i="120"/>
  <c r="H311" i="120"/>
  <c r="I311" i="120"/>
  <c r="J311" i="120"/>
  <c r="K311" i="120"/>
  <c r="L311" i="120"/>
  <c r="M311" i="120"/>
  <c r="N311" i="120"/>
  <c r="O311" i="120"/>
  <c r="P311" i="120"/>
  <c r="Q311" i="120"/>
  <c r="F312" i="120"/>
  <c r="G312" i="120"/>
  <c r="H312" i="120"/>
  <c r="Q312" i="120"/>
  <c r="F313" i="120"/>
  <c r="G313" i="120"/>
  <c r="H313" i="120"/>
  <c r="I313" i="120"/>
  <c r="J313" i="120"/>
  <c r="K313" i="120"/>
  <c r="L313" i="120"/>
  <c r="M313" i="120"/>
  <c r="N313" i="120"/>
  <c r="O313" i="120"/>
  <c r="P313" i="120"/>
  <c r="Q313" i="120"/>
  <c r="F314" i="120"/>
  <c r="G314" i="120"/>
  <c r="H314" i="120"/>
  <c r="I314" i="120"/>
  <c r="J314" i="120"/>
  <c r="K314" i="120"/>
  <c r="L314" i="120"/>
  <c r="M314" i="120"/>
  <c r="N314" i="120"/>
  <c r="O314" i="120"/>
  <c r="P314" i="120"/>
  <c r="Q314" i="120"/>
  <c r="F315" i="120"/>
  <c r="G315" i="120"/>
  <c r="H315" i="120"/>
  <c r="I315" i="120"/>
  <c r="J315" i="120"/>
  <c r="K315" i="120"/>
  <c r="L315" i="120"/>
  <c r="M315" i="120"/>
  <c r="N315" i="120"/>
  <c r="O315" i="120"/>
  <c r="P315" i="120"/>
  <c r="Q315" i="120"/>
  <c r="F316" i="120"/>
  <c r="G316" i="120"/>
  <c r="H316" i="120"/>
  <c r="I316" i="120"/>
  <c r="J316" i="120"/>
  <c r="K316" i="120"/>
  <c r="L316" i="120"/>
  <c r="M316" i="120"/>
  <c r="N316" i="120"/>
  <c r="O316" i="120"/>
  <c r="P316" i="120"/>
  <c r="Q316" i="120"/>
  <c r="F317" i="120"/>
  <c r="G317" i="120"/>
  <c r="H317" i="120"/>
  <c r="I317" i="120"/>
  <c r="J317" i="120"/>
  <c r="K317" i="120"/>
  <c r="L317" i="120"/>
  <c r="M317" i="120"/>
  <c r="N317" i="120"/>
  <c r="O317" i="120"/>
  <c r="P317" i="120"/>
  <c r="Q317" i="120"/>
  <c r="F318" i="120"/>
  <c r="G318" i="120"/>
  <c r="H318" i="120"/>
  <c r="I318" i="120"/>
  <c r="J318" i="120"/>
  <c r="K318" i="120"/>
  <c r="L318" i="120"/>
  <c r="M318" i="120"/>
  <c r="N318" i="120"/>
  <c r="O318" i="120"/>
  <c r="P318" i="120"/>
  <c r="Q318" i="120"/>
  <c r="F319" i="120"/>
  <c r="G319" i="120"/>
  <c r="H319" i="120"/>
  <c r="I319" i="120"/>
  <c r="J319" i="120"/>
  <c r="K319" i="120"/>
  <c r="L319" i="120"/>
  <c r="M319" i="120"/>
  <c r="N319" i="120"/>
  <c r="O319" i="120"/>
  <c r="P319" i="120"/>
  <c r="Q319" i="120"/>
  <c r="F320" i="120"/>
  <c r="G320" i="120"/>
  <c r="H320" i="120"/>
  <c r="I320" i="120"/>
  <c r="J320" i="120"/>
  <c r="K320" i="120"/>
  <c r="L320" i="120"/>
  <c r="M320" i="120"/>
  <c r="N320" i="120"/>
  <c r="O320" i="120"/>
  <c r="P320" i="120"/>
  <c r="Q320" i="120"/>
  <c r="F321" i="120"/>
  <c r="G321" i="120"/>
  <c r="H321" i="120"/>
  <c r="I321" i="120"/>
  <c r="J321" i="120"/>
  <c r="K321" i="120"/>
  <c r="L321" i="120"/>
  <c r="M321" i="120"/>
  <c r="N321" i="120"/>
  <c r="O321" i="120"/>
  <c r="P321" i="120"/>
  <c r="Q321" i="120"/>
  <c r="F322" i="120"/>
  <c r="G322" i="120"/>
  <c r="H322" i="120"/>
  <c r="I322" i="120"/>
  <c r="J322" i="120"/>
  <c r="K322" i="120"/>
  <c r="L322" i="120"/>
  <c r="M322" i="120"/>
  <c r="N322" i="120"/>
  <c r="O322" i="120"/>
  <c r="P322" i="120"/>
  <c r="Q322" i="120"/>
  <c r="F323" i="120"/>
  <c r="G323" i="120"/>
  <c r="H323" i="120"/>
  <c r="I323" i="120"/>
  <c r="J323" i="120"/>
  <c r="K323" i="120"/>
  <c r="L323" i="120"/>
  <c r="M323" i="120"/>
  <c r="N323" i="120"/>
  <c r="O323" i="120"/>
  <c r="P323" i="120"/>
  <c r="Q323" i="120"/>
  <c r="F324" i="120"/>
  <c r="G324" i="120"/>
  <c r="H324" i="120"/>
  <c r="I324" i="120"/>
  <c r="J324" i="120"/>
  <c r="K324" i="120"/>
  <c r="L324" i="120"/>
  <c r="M324" i="120"/>
  <c r="N324" i="120"/>
  <c r="O324" i="120"/>
  <c r="P324" i="120"/>
  <c r="Q324" i="120"/>
  <c r="F325" i="120"/>
  <c r="G325" i="120"/>
  <c r="H325" i="120"/>
  <c r="I325" i="120"/>
  <c r="J325" i="120"/>
  <c r="K325" i="120"/>
  <c r="L325" i="120"/>
  <c r="M325" i="120"/>
  <c r="N325" i="120"/>
  <c r="O325" i="120"/>
  <c r="P325" i="120"/>
  <c r="Q325" i="120"/>
  <c r="F331" i="120"/>
  <c r="G331" i="120"/>
  <c r="H331" i="120"/>
  <c r="I331" i="120"/>
  <c r="J331" i="120"/>
  <c r="K331" i="120"/>
  <c r="L331" i="120"/>
  <c r="M331" i="120"/>
  <c r="N331" i="120"/>
  <c r="O331" i="120"/>
  <c r="P331" i="120"/>
  <c r="Q331" i="120"/>
  <c r="F332" i="120"/>
  <c r="G332" i="120"/>
  <c r="H332" i="120"/>
  <c r="I332" i="120"/>
  <c r="J332" i="120"/>
  <c r="K332" i="120"/>
  <c r="L332" i="120"/>
  <c r="M332" i="120"/>
  <c r="N332" i="120"/>
  <c r="O332" i="120"/>
  <c r="P332" i="120"/>
  <c r="Q332" i="120"/>
  <c r="F333" i="120"/>
  <c r="G333" i="120"/>
  <c r="H333" i="120"/>
  <c r="I333" i="120"/>
  <c r="J333" i="120"/>
  <c r="K333" i="120"/>
  <c r="L333" i="120"/>
  <c r="M333" i="120"/>
  <c r="N333" i="120"/>
  <c r="O333" i="120"/>
  <c r="P333" i="120"/>
  <c r="Q333" i="120"/>
  <c r="F334" i="120"/>
  <c r="G334" i="120"/>
  <c r="H334" i="120"/>
  <c r="I334" i="120"/>
  <c r="J334" i="120"/>
  <c r="K334" i="120"/>
  <c r="L334" i="120"/>
  <c r="M334" i="120"/>
  <c r="N334" i="120"/>
  <c r="O334" i="120"/>
  <c r="P334" i="120"/>
  <c r="Q334" i="120"/>
  <c r="F335" i="120"/>
  <c r="G335" i="120"/>
  <c r="H335" i="120"/>
  <c r="I335" i="120"/>
  <c r="J335" i="120"/>
  <c r="K335" i="120"/>
  <c r="L335" i="120"/>
  <c r="M335" i="120"/>
  <c r="N335" i="120"/>
  <c r="O335" i="120"/>
  <c r="P335" i="120"/>
  <c r="Q335" i="120"/>
  <c r="F341" i="120"/>
  <c r="G341" i="120"/>
  <c r="H341" i="120"/>
  <c r="I341" i="120"/>
  <c r="J341" i="120"/>
  <c r="K341" i="120"/>
  <c r="L341" i="120"/>
  <c r="M341" i="120"/>
  <c r="N341" i="120"/>
  <c r="O341" i="120"/>
  <c r="P341" i="120"/>
  <c r="Q341" i="120"/>
  <c r="F342" i="120"/>
  <c r="G342" i="120"/>
  <c r="H342" i="120"/>
  <c r="I342" i="120"/>
  <c r="J342" i="120"/>
  <c r="K342" i="120"/>
  <c r="L342" i="120"/>
  <c r="M342" i="120"/>
  <c r="N342" i="120"/>
  <c r="O342" i="120"/>
  <c r="P342" i="120"/>
  <c r="Q342" i="120"/>
  <c r="F343" i="120"/>
  <c r="G343" i="120"/>
  <c r="H343" i="120"/>
  <c r="I343" i="120"/>
  <c r="J343" i="120"/>
  <c r="K343" i="120"/>
  <c r="L343" i="120"/>
  <c r="M343" i="120"/>
  <c r="N343" i="120"/>
  <c r="O343" i="120"/>
  <c r="P343" i="120"/>
  <c r="Q343" i="120"/>
  <c r="F344" i="120"/>
  <c r="G344" i="120"/>
  <c r="H344" i="120"/>
  <c r="I344" i="120"/>
  <c r="J344" i="120"/>
  <c r="K344" i="120"/>
  <c r="L344" i="120"/>
  <c r="M344" i="120"/>
  <c r="N344" i="120"/>
  <c r="O344" i="120"/>
  <c r="P344" i="120"/>
  <c r="Q344" i="120"/>
  <c r="F345" i="120"/>
  <c r="G345" i="120"/>
  <c r="H345" i="120"/>
  <c r="I345" i="120"/>
  <c r="J345" i="120"/>
  <c r="K345" i="120"/>
  <c r="L345" i="120"/>
  <c r="M345" i="120"/>
  <c r="N345" i="120"/>
  <c r="O345" i="120"/>
  <c r="P345" i="120"/>
  <c r="Q345" i="120"/>
  <c r="F346" i="120"/>
  <c r="G346" i="120"/>
  <c r="H346" i="120"/>
  <c r="I346" i="120"/>
  <c r="J346" i="120"/>
  <c r="K346" i="120"/>
  <c r="L346" i="120"/>
  <c r="M346" i="120"/>
  <c r="N346" i="120"/>
  <c r="O346" i="120"/>
  <c r="P346" i="120"/>
  <c r="Q346" i="120"/>
  <c r="F347" i="120"/>
  <c r="G347" i="120"/>
  <c r="H347" i="120"/>
  <c r="I347" i="120"/>
  <c r="J347" i="120"/>
  <c r="K347" i="120"/>
  <c r="L347" i="120"/>
  <c r="M347" i="120"/>
  <c r="N347" i="120"/>
  <c r="O347" i="120"/>
  <c r="P347" i="120"/>
  <c r="Q347" i="120"/>
  <c r="F348" i="120"/>
  <c r="G348" i="120"/>
  <c r="H348" i="120"/>
  <c r="I348" i="120"/>
  <c r="J348" i="120"/>
  <c r="K348" i="120"/>
  <c r="L348" i="120"/>
  <c r="M348" i="120"/>
  <c r="N348" i="120"/>
  <c r="O348" i="120"/>
  <c r="P348" i="120"/>
  <c r="Q348" i="120"/>
  <c r="F349" i="120"/>
  <c r="G349" i="120"/>
  <c r="H349" i="120"/>
  <c r="I349" i="120"/>
  <c r="J349" i="120"/>
  <c r="K349" i="120"/>
  <c r="L349" i="120"/>
  <c r="M349" i="120"/>
  <c r="N349" i="120"/>
  <c r="O349" i="120"/>
  <c r="P349" i="120"/>
  <c r="Q349" i="120"/>
  <c r="F350" i="120"/>
  <c r="G350" i="120"/>
  <c r="H350" i="120"/>
  <c r="I350" i="120"/>
  <c r="J350" i="120"/>
  <c r="K350" i="120"/>
  <c r="L350" i="120"/>
  <c r="M350" i="120"/>
  <c r="N350" i="120"/>
  <c r="O350" i="120"/>
  <c r="P350" i="120"/>
  <c r="Q350" i="120"/>
  <c r="F351" i="120"/>
  <c r="G351" i="120"/>
  <c r="H351" i="120"/>
  <c r="I351" i="120"/>
  <c r="J351" i="120"/>
  <c r="K351" i="120"/>
  <c r="L351" i="120"/>
  <c r="M351" i="120"/>
  <c r="N351" i="120"/>
  <c r="O351" i="120"/>
  <c r="P351" i="120"/>
  <c r="Q351" i="120"/>
  <c r="F352" i="120"/>
  <c r="G352" i="120"/>
  <c r="H352" i="120"/>
  <c r="I352" i="120"/>
  <c r="J352" i="120"/>
  <c r="K352" i="120"/>
  <c r="L352" i="120"/>
  <c r="M352" i="120"/>
  <c r="N352" i="120"/>
  <c r="O352" i="120"/>
  <c r="P352" i="120"/>
  <c r="Q352" i="120"/>
  <c r="F353" i="120"/>
  <c r="G353" i="120"/>
  <c r="H353" i="120"/>
  <c r="I353" i="120"/>
  <c r="J353" i="120"/>
  <c r="K353" i="120"/>
  <c r="L353" i="120"/>
  <c r="M353" i="120"/>
  <c r="N353" i="120"/>
  <c r="O353" i="120"/>
  <c r="P353" i="120"/>
  <c r="Q353" i="120"/>
  <c r="F354" i="120"/>
  <c r="G354" i="120"/>
  <c r="H354" i="120"/>
  <c r="I354" i="120"/>
  <c r="J354" i="120"/>
  <c r="K354" i="120"/>
  <c r="L354" i="120"/>
  <c r="M354" i="120"/>
  <c r="N354" i="120"/>
  <c r="O354" i="120"/>
  <c r="P354" i="120"/>
  <c r="Q354" i="120"/>
  <c r="F355" i="120"/>
  <c r="G355" i="120"/>
  <c r="H355" i="120"/>
  <c r="I355" i="120"/>
  <c r="J355" i="120"/>
  <c r="K355" i="120"/>
  <c r="L355" i="120"/>
  <c r="M355" i="120"/>
  <c r="N355" i="120"/>
  <c r="O355" i="120"/>
  <c r="P355" i="120"/>
  <c r="Q355" i="120"/>
  <c r="F356" i="120"/>
  <c r="G356" i="120"/>
  <c r="H356" i="120"/>
  <c r="I356" i="120"/>
  <c r="J356" i="120"/>
  <c r="K356" i="120"/>
  <c r="L356" i="120"/>
  <c r="M356" i="120"/>
  <c r="N356" i="120"/>
  <c r="O356" i="120"/>
  <c r="P356" i="120"/>
  <c r="Q356" i="120"/>
  <c r="F357" i="120"/>
  <c r="G357" i="120"/>
  <c r="H357" i="120"/>
  <c r="I357" i="120"/>
  <c r="J357" i="120"/>
  <c r="K357" i="120"/>
  <c r="L357" i="120"/>
  <c r="M357" i="120"/>
  <c r="N357" i="120"/>
  <c r="O357" i="120"/>
  <c r="P357" i="120"/>
  <c r="Q357" i="120"/>
  <c r="F358" i="120"/>
  <c r="G358" i="120"/>
  <c r="H358" i="120"/>
  <c r="I358" i="120"/>
  <c r="J358" i="120"/>
  <c r="K358" i="120"/>
  <c r="L358" i="120"/>
  <c r="M358" i="120"/>
  <c r="N358" i="120"/>
  <c r="O358" i="120"/>
  <c r="P358" i="120"/>
  <c r="Q358" i="120"/>
  <c r="F359" i="120"/>
  <c r="G359" i="120"/>
  <c r="H359" i="120"/>
  <c r="I359" i="120"/>
  <c r="J359" i="120"/>
  <c r="K359" i="120"/>
  <c r="L359" i="120"/>
  <c r="M359" i="120"/>
  <c r="N359" i="120"/>
  <c r="O359" i="120"/>
  <c r="P359" i="120"/>
  <c r="Q359" i="120"/>
  <c r="F360" i="120"/>
  <c r="G360" i="120"/>
  <c r="H360" i="120"/>
  <c r="I360" i="120"/>
  <c r="J360" i="120"/>
  <c r="K360" i="120"/>
  <c r="L360" i="120"/>
  <c r="M360" i="120"/>
  <c r="N360" i="120"/>
  <c r="O360" i="120"/>
  <c r="P360" i="120"/>
  <c r="Q360" i="120"/>
  <c r="F361" i="120"/>
  <c r="G361" i="120"/>
  <c r="H361" i="120"/>
  <c r="I361" i="120"/>
  <c r="J361" i="120"/>
  <c r="K361" i="120"/>
  <c r="L361" i="120"/>
  <c r="M361" i="120"/>
  <c r="N361" i="120"/>
  <c r="O361" i="120"/>
  <c r="P361" i="120"/>
  <c r="Q361" i="120"/>
  <c r="F362" i="120"/>
  <c r="G362" i="120"/>
  <c r="H362" i="120"/>
  <c r="I362" i="120"/>
  <c r="J362" i="120"/>
  <c r="K362" i="120"/>
  <c r="L362" i="120"/>
  <c r="M362" i="120"/>
  <c r="N362" i="120"/>
  <c r="O362" i="120"/>
  <c r="P362" i="120"/>
  <c r="Q362" i="120"/>
  <c r="F363" i="120"/>
  <c r="G363" i="120"/>
  <c r="H363" i="120"/>
  <c r="I363" i="120"/>
  <c r="J363" i="120"/>
  <c r="K363" i="120"/>
  <c r="L363" i="120"/>
  <c r="M363" i="120"/>
  <c r="N363" i="120"/>
  <c r="O363" i="120"/>
  <c r="P363" i="120"/>
  <c r="Q363" i="120"/>
  <c r="F364" i="120"/>
  <c r="G364" i="120"/>
  <c r="H364" i="120"/>
  <c r="I364" i="120"/>
  <c r="J364" i="120"/>
  <c r="K364" i="120"/>
  <c r="L364" i="120"/>
  <c r="M364" i="120"/>
  <c r="N364" i="120"/>
  <c r="O364" i="120"/>
  <c r="P364" i="120"/>
  <c r="Q364" i="120"/>
  <c r="F365" i="120"/>
  <c r="G365" i="120"/>
  <c r="H365" i="120"/>
  <c r="I365" i="120"/>
  <c r="J365" i="120"/>
  <c r="K365" i="120"/>
  <c r="L365" i="120"/>
  <c r="M365" i="120"/>
  <c r="N365" i="120"/>
  <c r="O365" i="120"/>
  <c r="P365" i="120"/>
  <c r="Q365" i="120"/>
  <c r="F366" i="120"/>
  <c r="G366" i="120"/>
  <c r="H366" i="120"/>
  <c r="I366" i="120"/>
  <c r="J366" i="120"/>
  <c r="K366" i="120"/>
  <c r="L366" i="120"/>
  <c r="M366" i="120"/>
  <c r="N366" i="120"/>
  <c r="O366" i="120"/>
  <c r="P366" i="120"/>
  <c r="Q366" i="120"/>
  <c r="F367" i="120"/>
  <c r="G367" i="120"/>
  <c r="H367" i="120"/>
  <c r="I367" i="120"/>
  <c r="J367" i="120"/>
  <c r="K367" i="120"/>
  <c r="L367" i="120"/>
  <c r="M367" i="120"/>
  <c r="N367" i="120"/>
  <c r="O367" i="120"/>
  <c r="P367" i="120"/>
  <c r="Q367" i="120"/>
  <c r="F368" i="120"/>
  <c r="G368" i="120"/>
  <c r="H368" i="120"/>
  <c r="I368" i="120"/>
  <c r="J368" i="120"/>
  <c r="K368" i="120"/>
  <c r="L368" i="120"/>
  <c r="M368" i="120"/>
  <c r="N368" i="120"/>
  <c r="O368" i="120"/>
  <c r="P368" i="120"/>
  <c r="Q368" i="120"/>
  <c r="F369" i="120"/>
  <c r="G369" i="120"/>
  <c r="H369" i="120"/>
  <c r="I369" i="120"/>
  <c r="J369" i="120"/>
  <c r="K369" i="120"/>
  <c r="L369" i="120"/>
  <c r="M369" i="120"/>
  <c r="N369" i="120"/>
  <c r="O369" i="120"/>
  <c r="P369" i="120"/>
  <c r="Q369" i="120"/>
  <c r="F370" i="120"/>
  <c r="G370" i="120"/>
  <c r="H370" i="120"/>
  <c r="I370" i="120"/>
  <c r="J370" i="120"/>
  <c r="K370" i="120"/>
  <c r="L370" i="120"/>
  <c r="M370" i="120"/>
  <c r="N370" i="120"/>
  <c r="O370" i="120"/>
  <c r="P370" i="120"/>
  <c r="Q370" i="120"/>
  <c r="F371" i="120"/>
  <c r="G371" i="120"/>
  <c r="H371" i="120"/>
  <c r="I371" i="120"/>
  <c r="J371" i="120"/>
  <c r="K371" i="120"/>
  <c r="L371" i="120"/>
  <c r="M371" i="120"/>
  <c r="N371" i="120"/>
  <c r="O371" i="120"/>
  <c r="P371" i="120"/>
  <c r="Q371" i="120"/>
  <c r="F372" i="120"/>
  <c r="G372" i="120"/>
  <c r="H372" i="120"/>
  <c r="I372" i="120"/>
  <c r="J372" i="120"/>
  <c r="K372" i="120"/>
  <c r="L372" i="120"/>
  <c r="M372" i="120"/>
  <c r="N372" i="120"/>
  <c r="O372" i="120"/>
  <c r="P372" i="120"/>
  <c r="Q372" i="120"/>
  <c r="F373" i="120"/>
  <c r="G373" i="120"/>
  <c r="H373" i="120"/>
  <c r="I373" i="120"/>
  <c r="J373" i="120"/>
  <c r="K373" i="120"/>
  <c r="L373" i="120"/>
  <c r="M373" i="120"/>
  <c r="N373" i="120"/>
  <c r="O373" i="120"/>
  <c r="P373" i="120"/>
  <c r="Q373" i="120"/>
  <c r="F374" i="120"/>
  <c r="G374" i="120"/>
  <c r="H374" i="120"/>
  <c r="I374" i="120"/>
  <c r="J374" i="120"/>
  <c r="K374" i="120"/>
  <c r="L374" i="120"/>
  <c r="M374" i="120"/>
  <c r="N374" i="120"/>
  <c r="O374" i="120"/>
  <c r="P374" i="120"/>
  <c r="Q374" i="120"/>
  <c r="F375" i="120"/>
  <c r="G375" i="120"/>
  <c r="H375" i="120"/>
  <c r="I375" i="120"/>
  <c r="J375" i="120"/>
  <c r="K375" i="120"/>
  <c r="L375" i="120"/>
  <c r="M375" i="120"/>
  <c r="N375" i="120"/>
  <c r="O375" i="120"/>
  <c r="P375" i="120"/>
  <c r="Q375" i="120"/>
  <c r="F376" i="120"/>
  <c r="G376" i="120"/>
  <c r="H376" i="120"/>
  <c r="I376" i="120"/>
  <c r="J376" i="120"/>
  <c r="K376" i="120"/>
  <c r="L376" i="120"/>
  <c r="M376" i="120"/>
  <c r="N376" i="120"/>
  <c r="O376" i="120"/>
  <c r="P376" i="120"/>
  <c r="Q376" i="120"/>
  <c r="F377" i="120"/>
  <c r="G377" i="120"/>
  <c r="H377" i="120"/>
  <c r="I377" i="120"/>
  <c r="J377" i="120"/>
  <c r="K377" i="120"/>
  <c r="L377" i="120"/>
  <c r="M377" i="120"/>
  <c r="N377" i="120"/>
  <c r="O377" i="120"/>
  <c r="P377" i="120"/>
  <c r="Q377" i="120"/>
  <c r="F378" i="120"/>
  <c r="G378" i="120"/>
  <c r="H378" i="120"/>
  <c r="I378" i="120"/>
  <c r="J378" i="120"/>
  <c r="K378" i="120"/>
  <c r="L378" i="120"/>
  <c r="M378" i="120"/>
  <c r="N378" i="120"/>
  <c r="O378" i="120"/>
  <c r="P378" i="120"/>
  <c r="Q378" i="120"/>
  <c r="F379" i="120"/>
  <c r="G379" i="120"/>
  <c r="H379" i="120"/>
  <c r="I379" i="120"/>
  <c r="J379" i="120"/>
  <c r="K379" i="120"/>
  <c r="L379" i="120"/>
  <c r="M379" i="120"/>
  <c r="N379" i="120"/>
  <c r="O379" i="120"/>
  <c r="P379" i="120"/>
  <c r="Q379" i="120"/>
  <c r="F380" i="120"/>
  <c r="G380" i="120"/>
  <c r="H380" i="120"/>
  <c r="I380" i="120"/>
  <c r="J380" i="120"/>
  <c r="K380" i="120"/>
  <c r="L380" i="120"/>
  <c r="M380" i="120"/>
  <c r="N380" i="120"/>
  <c r="O380" i="120"/>
  <c r="P380" i="120"/>
  <c r="Q380" i="120"/>
  <c r="F381" i="120"/>
  <c r="G381" i="120"/>
  <c r="H381" i="120"/>
  <c r="I381" i="120"/>
  <c r="J381" i="120"/>
  <c r="K381" i="120"/>
  <c r="L381" i="120"/>
  <c r="M381" i="120"/>
  <c r="N381" i="120"/>
  <c r="O381" i="120"/>
  <c r="P381" i="120"/>
  <c r="Q381" i="120"/>
  <c r="F382" i="120"/>
  <c r="G382" i="120"/>
  <c r="H382" i="120"/>
  <c r="I382" i="120"/>
  <c r="J382" i="120"/>
  <c r="K382" i="120"/>
  <c r="L382" i="120"/>
  <c r="M382" i="120"/>
  <c r="N382" i="120"/>
  <c r="O382" i="120"/>
  <c r="P382" i="120"/>
  <c r="Q382" i="120"/>
  <c r="F383" i="120"/>
  <c r="G383" i="120"/>
  <c r="H383" i="120"/>
  <c r="I383" i="120"/>
  <c r="J383" i="120"/>
  <c r="K383" i="120"/>
  <c r="L383" i="120"/>
  <c r="M383" i="120"/>
  <c r="N383" i="120"/>
  <c r="O383" i="120"/>
  <c r="P383" i="120"/>
  <c r="Q383" i="120"/>
  <c r="F384" i="120"/>
  <c r="G384" i="120"/>
  <c r="H384" i="120"/>
  <c r="I384" i="120"/>
  <c r="J384" i="120"/>
  <c r="K384" i="120"/>
  <c r="L384" i="120"/>
  <c r="M384" i="120"/>
  <c r="N384" i="120"/>
  <c r="O384" i="120"/>
  <c r="P384" i="120"/>
  <c r="Q384" i="120"/>
  <c r="F385" i="120"/>
  <c r="G385" i="120"/>
  <c r="H385" i="120"/>
  <c r="I385" i="120"/>
  <c r="J385" i="120"/>
  <c r="K385" i="120"/>
  <c r="L385" i="120"/>
  <c r="M385" i="120"/>
  <c r="N385" i="120"/>
  <c r="O385" i="120"/>
  <c r="P385" i="120"/>
  <c r="Q385" i="120"/>
  <c r="F386" i="120"/>
  <c r="G386" i="120"/>
  <c r="H386" i="120"/>
  <c r="I386" i="120"/>
  <c r="J386" i="120"/>
  <c r="K386" i="120"/>
  <c r="L386" i="120"/>
  <c r="M386" i="120"/>
  <c r="N386" i="120"/>
  <c r="O386" i="120"/>
  <c r="P386" i="120"/>
  <c r="Q386" i="120"/>
  <c r="F387" i="120"/>
  <c r="G387" i="120"/>
  <c r="H387" i="120"/>
  <c r="I387" i="120"/>
  <c r="J387" i="120"/>
  <c r="K387" i="120"/>
  <c r="L387" i="120"/>
  <c r="M387" i="120"/>
  <c r="N387" i="120"/>
  <c r="O387" i="120"/>
  <c r="P387" i="120"/>
  <c r="Q387" i="120"/>
  <c r="F388" i="120"/>
  <c r="G388" i="120"/>
  <c r="H388" i="120"/>
  <c r="I388" i="120"/>
  <c r="J388" i="120"/>
  <c r="K388" i="120"/>
  <c r="L388" i="120"/>
  <c r="M388" i="120"/>
  <c r="N388" i="120"/>
  <c r="O388" i="120"/>
  <c r="P388" i="120"/>
  <c r="Q388" i="120"/>
  <c r="F389" i="120"/>
  <c r="G389" i="120"/>
  <c r="H389" i="120"/>
  <c r="I389" i="120"/>
  <c r="J389" i="120"/>
  <c r="K389" i="120"/>
  <c r="L389" i="120"/>
  <c r="M389" i="120"/>
  <c r="N389" i="120"/>
  <c r="O389" i="120"/>
  <c r="P389" i="120"/>
  <c r="Q389" i="120"/>
  <c r="C21" i="120"/>
  <c r="C22" i="120"/>
  <c r="C27" i="120"/>
  <c r="C28" i="120"/>
  <c r="C37" i="120"/>
  <c r="C38" i="120"/>
  <c r="C43" i="120"/>
  <c r="C44" i="120"/>
  <c r="C45" i="120"/>
  <c r="C46" i="120"/>
  <c r="C47" i="120"/>
  <c r="C48" i="120"/>
  <c r="C49" i="120"/>
  <c r="C50" i="120"/>
  <c r="C51" i="120"/>
  <c r="C52" i="120"/>
  <c r="C57" i="120"/>
  <c r="C58" i="120"/>
  <c r="C59" i="120"/>
  <c r="C62" i="120"/>
  <c r="C63" i="120"/>
  <c r="C64" i="120"/>
  <c r="C65" i="120"/>
  <c r="C66" i="120"/>
  <c r="C74" i="120"/>
  <c r="C75" i="120"/>
  <c r="C83" i="120"/>
  <c r="C84" i="120"/>
  <c r="C85" i="120"/>
  <c r="C86" i="120"/>
  <c r="C87" i="120"/>
  <c r="C88" i="120"/>
  <c r="C89" i="120"/>
  <c r="C90" i="120"/>
  <c r="C95" i="120"/>
  <c r="C96" i="120"/>
  <c r="C101" i="120"/>
  <c r="C102" i="120"/>
  <c r="C103" i="120"/>
  <c r="C104" i="120"/>
  <c r="C105" i="120"/>
  <c r="C106" i="120"/>
  <c r="C107" i="120"/>
  <c r="C108" i="120"/>
  <c r="C109" i="120"/>
  <c r="C110" i="120"/>
  <c r="C111" i="120"/>
  <c r="C112" i="120"/>
  <c r="C114" i="120"/>
  <c r="C116" i="120"/>
  <c r="C118" i="120"/>
  <c r="C119" i="120"/>
  <c r="C120" i="120"/>
  <c r="C121" i="120"/>
  <c r="C125" i="120"/>
  <c r="C126" i="120"/>
  <c r="C127" i="120"/>
  <c r="C128" i="120"/>
  <c r="C129" i="120"/>
  <c r="C130" i="120"/>
  <c r="C135" i="120"/>
  <c r="C136" i="120"/>
  <c r="C137" i="120"/>
  <c r="C138" i="120"/>
  <c r="C139" i="120"/>
  <c r="C140" i="120"/>
  <c r="C141" i="120"/>
  <c r="C142" i="120"/>
  <c r="C147" i="120"/>
  <c r="C148" i="120"/>
  <c r="C149" i="120"/>
  <c r="C150" i="120"/>
  <c r="C151" i="120"/>
  <c r="C152" i="120"/>
  <c r="C153" i="120"/>
  <c r="C154" i="120"/>
  <c r="C163" i="120"/>
  <c r="C164" i="120"/>
  <c r="C165" i="120"/>
  <c r="C166" i="120"/>
  <c r="C167" i="120"/>
  <c r="C168" i="120"/>
  <c r="C169" i="120"/>
  <c r="C170" i="120"/>
  <c r="C171" i="120"/>
  <c r="C172" i="120"/>
  <c r="C173" i="120"/>
  <c r="C175" i="120"/>
  <c r="C176" i="120"/>
  <c r="C177" i="120"/>
  <c r="C178" i="120"/>
  <c r="C179" i="120"/>
  <c r="C180" i="120"/>
  <c r="C181" i="120"/>
  <c r="C182" i="120"/>
  <c r="C183" i="120"/>
  <c r="C184" i="120"/>
  <c r="C185" i="120"/>
  <c r="C186" i="120"/>
  <c r="C191" i="120"/>
  <c r="C192" i="120"/>
  <c r="C193" i="120"/>
  <c r="C198" i="120"/>
  <c r="C199" i="120"/>
  <c r="C200" i="120"/>
  <c r="C201" i="120"/>
  <c r="C202" i="120"/>
  <c r="C203" i="120"/>
  <c r="C204" i="120"/>
  <c r="C205" i="120"/>
  <c r="C211" i="120"/>
  <c r="C214" i="120"/>
  <c r="C215" i="120"/>
  <c r="C221" i="120"/>
  <c r="C224" i="120"/>
  <c r="C225" i="120"/>
  <c r="C226" i="120"/>
  <c r="C227" i="120"/>
  <c r="C228" i="120"/>
  <c r="C229" i="120"/>
  <c r="C235" i="120"/>
  <c r="C238" i="120"/>
  <c r="C239" i="120"/>
  <c r="C245" i="120"/>
  <c r="C248" i="120"/>
  <c r="C249" i="120"/>
  <c r="C250" i="120"/>
  <c r="C251" i="120"/>
  <c r="C252" i="120"/>
  <c r="C253" i="120"/>
  <c r="C259" i="120"/>
  <c r="C262" i="120"/>
  <c r="C263" i="120"/>
  <c r="C269" i="120"/>
  <c r="C272" i="120"/>
  <c r="C273" i="120"/>
  <c r="C274" i="120"/>
  <c r="C275" i="120"/>
  <c r="C276" i="120"/>
  <c r="C277" i="120"/>
  <c r="C283" i="120"/>
  <c r="C286" i="120"/>
  <c r="C287" i="120"/>
  <c r="C293" i="120"/>
  <c r="C296" i="120"/>
  <c r="C297" i="120"/>
  <c r="C298" i="120"/>
  <c r="C299" i="120"/>
  <c r="C300" i="120"/>
  <c r="C301" i="120"/>
  <c r="C307" i="120"/>
  <c r="C310" i="120"/>
  <c r="C311" i="120"/>
  <c r="C317" i="120"/>
  <c r="C320" i="120"/>
  <c r="C321" i="120"/>
  <c r="C322" i="120"/>
  <c r="C323" i="120"/>
  <c r="C324" i="120"/>
  <c r="C325" i="120"/>
  <c r="C331" i="120"/>
  <c r="C334" i="120"/>
  <c r="C335" i="120"/>
  <c r="C341" i="120"/>
  <c r="C344" i="120"/>
  <c r="C345" i="120"/>
  <c r="C346" i="120"/>
  <c r="C347" i="120"/>
  <c r="C348" i="120"/>
  <c r="C349" i="120"/>
  <c r="C350" i="120"/>
  <c r="C351" i="120"/>
  <c r="C358" i="120"/>
  <c r="C359" i="120"/>
  <c r="C360" i="120"/>
  <c r="C361" i="120"/>
  <c r="C364" i="120"/>
  <c r="C365" i="120"/>
  <c r="C366" i="120"/>
  <c r="C367" i="120"/>
  <c r="C371" i="120"/>
  <c r="C372" i="120"/>
  <c r="C373" i="120"/>
  <c r="C374" i="120"/>
  <c r="C378" i="120"/>
  <c r="C379" i="120"/>
  <c r="C380" i="120"/>
  <c r="C381" i="120"/>
  <c r="C382" i="120"/>
  <c r="C383" i="120"/>
  <c r="C384" i="120"/>
  <c r="C385" i="120"/>
  <c r="T167" i="120" l="1"/>
  <c r="Y388" i="120"/>
  <c r="Y385" i="120"/>
  <c r="Y381" i="120"/>
  <c r="Y379" i="120"/>
  <c r="Y377" i="120"/>
  <c r="Y375" i="120"/>
  <c r="Y373" i="120"/>
  <c r="Y365" i="120"/>
  <c r="Y363" i="120"/>
  <c r="Y356" i="120"/>
  <c r="Y355" i="120"/>
  <c r="Y348" i="120"/>
  <c r="Y347" i="120"/>
  <c r="Y345" i="120"/>
  <c r="Y335" i="120"/>
  <c r="Y334" i="120"/>
  <c r="Y333" i="120"/>
  <c r="Y331" i="120"/>
  <c r="Y323" i="120"/>
  <c r="Y320" i="120"/>
  <c r="Y319" i="120"/>
  <c r="Y317" i="120"/>
  <c r="Y315" i="120"/>
  <c r="Y314" i="120"/>
  <c r="Y311" i="120"/>
  <c r="Y310" i="120"/>
  <c r="Y309" i="120"/>
  <c r="Y305" i="120"/>
  <c r="Y301" i="120"/>
  <c r="Y284" i="120"/>
  <c r="Y283" i="120"/>
  <c r="Y389" i="120"/>
  <c r="Y387" i="120"/>
  <c r="Y386" i="120"/>
  <c r="Y371" i="120"/>
  <c r="Y368" i="120"/>
  <c r="Y367" i="120"/>
  <c r="Y366" i="120"/>
  <c r="Y362" i="120"/>
  <c r="Y361" i="120"/>
  <c r="Y359" i="120"/>
  <c r="Y358" i="120"/>
  <c r="Y357" i="120"/>
  <c r="Y353" i="120"/>
  <c r="Y346" i="120"/>
  <c r="Y342" i="120"/>
  <c r="Y324" i="120"/>
  <c r="Y322" i="120"/>
  <c r="Y313" i="120"/>
  <c r="Y307" i="120"/>
  <c r="Y306" i="120"/>
  <c r="Y303" i="120"/>
  <c r="Y300" i="120"/>
  <c r="Y299" i="120"/>
  <c r="Y297" i="120"/>
  <c r="Y296" i="120"/>
  <c r="Y294" i="120"/>
  <c r="Y287" i="120"/>
  <c r="Y285" i="120"/>
  <c r="Y384" i="120"/>
  <c r="Y383" i="120"/>
  <c r="Y382" i="120"/>
  <c r="Y380" i="120"/>
  <c r="Y378" i="120"/>
  <c r="Y376" i="120"/>
  <c r="Y374" i="120"/>
  <c r="Y372" i="120"/>
  <c r="Y370" i="120"/>
  <c r="Y369" i="120"/>
  <c r="Y364" i="120"/>
  <c r="Y360" i="120"/>
  <c r="Y354" i="120"/>
  <c r="Y352" i="120"/>
  <c r="Y351" i="120"/>
  <c r="Y350" i="120"/>
  <c r="Y349" i="120"/>
  <c r="Y344" i="120"/>
  <c r="Y343" i="120"/>
  <c r="Y341" i="120"/>
  <c r="Y332" i="120"/>
  <c r="Y325" i="120"/>
  <c r="Y321" i="120"/>
  <c r="Y318" i="120"/>
  <c r="Y316" i="120"/>
  <c r="Y308" i="120"/>
  <c r="Y304" i="120"/>
  <c r="Y298" i="120"/>
  <c r="Y295" i="120"/>
  <c r="Y293" i="120"/>
  <c r="Y286" i="120"/>
  <c r="Y277" i="120"/>
  <c r="Y276" i="120"/>
  <c r="Y275" i="120"/>
  <c r="Y274" i="120"/>
  <c r="Y273" i="120"/>
  <c r="Y272" i="120"/>
  <c r="Y271" i="120"/>
  <c r="Y270" i="120"/>
  <c r="Y269" i="120"/>
  <c r="Y263" i="120"/>
  <c r="Y262" i="120"/>
  <c r="Y261" i="120"/>
  <c r="Y260" i="120"/>
  <c r="Y259" i="120"/>
  <c r="Y253" i="120"/>
  <c r="Y252" i="120"/>
  <c r="Y251" i="120"/>
  <c r="Y250" i="120"/>
  <c r="Y249" i="120"/>
  <c r="Y248" i="120"/>
  <c r="Y247" i="120"/>
  <c r="Y246" i="120"/>
  <c r="Y245" i="120"/>
  <c r="Y239" i="120"/>
  <c r="Y238" i="120"/>
  <c r="Y237" i="120"/>
  <c r="Y236" i="120"/>
  <c r="Y235" i="120"/>
  <c r="Y229" i="120"/>
  <c r="Y228" i="120"/>
  <c r="Y227" i="120"/>
  <c r="Y226" i="120"/>
  <c r="Y225" i="120"/>
  <c r="Y224" i="120"/>
  <c r="Y223" i="120"/>
  <c r="Y222" i="120"/>
  <c r="Y221" i="120"/>
  <c r="Y215" i="120"/>
  <c r="Y214" i="120"/>
  <c r="Y213" i="120"/>
  <c r="Y212" i="120"/>
  <c r="Y211" i="120"/>
  <c r="Y205" i="120"/>
  <c r="Y204" i="120"/>
  <c r="Y203" i="120"/>
  <c r="Y202" i="120"/>
  <c r="Y201" i="120"/>
  <c r="Y200" i="120"/>
  <c r="Y199" i="120"/>
  <c r="Y198" i="120"/>
  <c r="Y197" i="120"/>
  <c r="Y196" i="120"/>
  <c r="Y195" i="120"/>
  <c r="Y194" i="120"/>
  <c r="Y193" i="120"/>
  <c r="Y192" i="120"/>
  <c r="Y191" i="120"/>
  <c r="Y190" i="120"/>
  <c r="Y189" i="120"/>
  <c r="Y188" i="120"/>
  <c r="Y187" i="120"/>
  <c r="Y186" i="120"/>
  <c r="Y185" i="120"/>
  <c r="Y184" i="120"/>
  <c r="Y183" i="120"/>
  <c r="Y182" i="120"/>
  <c r="Y181" i="120"/>
  <c r="Y180" i="120"/>
  <c r="Y179" i="120"/>
  <c r="Y178" i="120"/>
  <c r="Y177" i="120"/>
  <c r="Y176" i="120"/>
  <c r="Y175" i="120"/>
  <c r="Y174" i="120"/>
  <c r="Y173" i="120"/>
  <c r="Y172" i="120"/>
  <c r="Y171" i="120"/>
  <c r="Y170" i="120"/>
  <c r="Y169" i="120"/>
  <c r="Y168" i="120"/>
  <c r="Y167" i="120"/>
  <c r="Y166" i="120"/>
  <c r="Y165" i="120"/>
  <c r="Y164" i="120"/>
  <c r="Y163" i="120"/>
  <c r="Y153" i="120"/>
  <c r="Y152" i="120"/>
  <c r="Y151" i="120"/>
  <c r="Y150" i="120"/>
  <c r="Y149" i="120"/>
  <c r="Y148" i="120"/>
  <c r="Y147" i="120"/>
  <c r="Y146" i="120"/>
  <c r="Y145" i="120"/>
  <c r="Y144" i="120"/>
  <c r="Y143" i="120"/>
  <c r="Y142" i="120"/>
  <c r="Y141" i="120"/>
  <c r="Y140" i="120"/>
  <c r="Y139" i="120"/>
  <c r="Y138" i="120"/>
  <c r="Y137" i="120"/>
  <c r="Y136" i="120"/>
  <c r="Y135" i="120"/>
  <c r="Y134" i="120"/>
  <c r="Y133" i="120"/>
  <c r="Y132" i="120"/>
  <c r="Y131" i="120"/>
  <c r="Y130" i="120"/>
  <c r="Y129" i="120"/>
  <c r="Y128" i="120"/>
  <c r="Y127" i="120"/>
  <c r="Y126" i="120"/>
  <c r="Y125" i="120"/>
  <c r="Y124" i="120"/>
  <c r="Y123" i="120"/>
  <c r="Y122" i="120"/>
  <c r="Y121" i="120"/>
  <c r="Y120" i="120"/>
  <c r="Y119" i="120"/>
  <c r="Y118" i="120"/>
  <c r="Y111" i="120"/>
  <c r="Y110" i="120"/>
  <c r="Y109" i="120"/>
  <c r="Y108" i="120"/>
  <c r="Y107" i="120"/>
  <c r="Y106" i="120"/>
  <c r="Y105" i="120"/>
  <c r="Y104" i="120"/>
  <c r="Y103" i="120"/>
  <c r="Y102" i="120"/>
  <c r="Y101" i="120"/>
  <c r="Y100" i="120"/>
  <c r="Y99" i="120"/>
  <c r="Y98" i="120"/>
  <c r="Y97" i="120"/>
  <c r="Y96" i="120"/>
  <c r="Y95" i="120"/>
  <c r="Y94" i="120"/>
  <c r="Y93" i="120"/>
  <c r="Y92" i="120"/>
  <c r="Y91" i="120"/>
  <c r="Y90" i="120"/>
  <c r="Y89" i="120"/>
  <c r="Y88" i="120"/>
  <c r="Y87" i="120"/>
  <c r="Y86" i="120"/>
  <c r="Y85" i="120"/>
  <c r="Y84" i="120"/>
  <c r="Y83" i="120"/>
  <c r="Y82" i="120"/>
  <c r="Y81" i="120"/>
  <c r="Y80" i="120"/>
  <c r="Y79" i="120"/>
  <c r="Y78" i="120"/>
  <c r="Y77" i="120"/>
  <c r="Y76" i="120"/>
  <c r="Y75" i="120"/>
  <c r="Y74" i="120"/>
  <c r="Y73" i="120"/>
  <c r="Y72" i="120"/>
  <c r="Y71" i="120"/>
  <c r="Y70" i="120"/>
  <c r="Y69" i="120"/>
  <c r="Y68" i="120"/>
  <c r="Y67" i="120"/>
  <c r="Y66" i="120"/>
  <c r="Y65" i="120"/>
  <c r="Y64" i="120"/>
  <c r="Y63" i="120"/>
  <c r="Y62" i="120"/>
  <c r="Y59" i="120"/>
  <c r="Y58" i="120"/>
  <c r="Y57" i="120"/>
  <c r="Y56" i="120"/>
  <c r="Y55" i="120"/>
  <c r="Y54" i="120"/>
  <c r="Y53" i="120"/>
  <c r="Y52" i="120"/>
  <c r="Y51" i="120"/>
  <c r="Y50" i="120"/>
  <c r="Y49" i="120"/>
  <c r="Y48" i="120"/>
  <c r="Y47" i="120"/>
  <c r="Y46" i="120"/>
  <c r="Y45" i="120"/>
  <c r="Y44" i="120"/>
  <c r="Y43" i="120"/>
  <c r="Y38" i="120"/>
  <c r="Y37" i="120"/>
  <c r="Y28" i="120"/>
  <c r="Y27" i="120"/>
  <c r="Y22" i="120"/>
  <c r="Y21" i="120"/>
  <c r="S388" i="120"/>
  <c r="T388" i="120"/>
  <c r="S384" i="120"/>
  <c r="T384" i="120"/>
  <c r="S380" i="120"/>
  <c r="T380" i="120"/>
  <c r="S376" i="120"/>
  <c r="T376" i="120"/>
  <c r="S372" i="120"/>
  <c r="T372" i="120"/>
  <c r="S386" i="120"/>
  <c r="T386" i="120"/>
  <c r="S382" i="120"/>
  <c r="T382" i="120"/>
  <c r="S378" i="120"/>
  <c r="T378" i="120"/>
  <c r="S374" i="120"/>
  <c r="T374" i="120"/>
  <c r="S370" i="120"/>
  <c r="T370" i="120"/>
  <c r="T261" i="120"/>
  <c r="T237" i="120"/>
  <c r="T213" i="120"/>
  <c r="T197" i="120"/>
  <c r="T189" i="120"/>
  <c r="T133" i="120"/>
  <c r="T362" i="120"/>
  <c r="V362" i="120" s="1"/>
  <c r="T354" i="120"/>
  <c r="V354" i="120" s="1"/>
  <c r="T346" i="120"/>
  <c r="V346" i="120" s="1"/>
  <c r="T322" i="120"/>
  <c r="V322" i="120" s="1"/>
  <c r="T314" i="120"/>
  <c r="V314" i="120" s="1"/>
  <c r="T306" i="120"/>
  <c r="V306" i="120" s="1"/>
  <c r="T298" i="120"/>
  <c r="V298" i="120" s="1"/>
  <c r="T274" i="120"/>
  <c r="V274" i="120" s="1"/>
  <c r="T250" i="120"/>
  <c r="V250" i="120" s="1"/>
  <c r="T42" i="120"/>
  <c r="V42" i="120" s="1"/>
  <c r="T368" i="120"/>
  <c r="V368" i="120" s="1"/>
  <c r="T360" i="120"/>
  <c r="V360" i="120" s="1"/>
  <c r="T352" i="120"/>
  <c r="V352" i="120" s="1"/>
  <c r="T344" i="120"/>
  <c r="V344" i="120" s="1"/>
  <c r="T320" i="120"/>
  <c r="V320" i="120" s="1"/>
  <c r="T312" i="120"/>
  <c r="V312" i="120" s="1"/>
  <c r="T304" i="120"/>
  <c r="V304" i="120" s="1"/>
  <c r="T296" i="120"/>
  <c r="V296" i="120" s="1"/>
  <c r="T288" i="120"/>
  <c r="V288" i="120" s="1"/>
  <c r="T272" i="120"/>
  <c r="V272" i="120" s="1"/>
  <c r="S264" i="120"/>
  <c r="S248" i="120"/>
  <c r="V248" i="120" s="1"/>
  <c r="T366" i="120"/>
  <c r="V366" i="120" s="1"/>
  <c r="T358" i="120"/>
  <c r="V358" i="120" s="1"/>
  <c r="T350" i="120"/>
  <c r="V350" i="120" s="1"/>
  <c r="T342" i="120"/>
  <c r="V342" i="120" s="1"/>
  <c r="T334" i="120"/>
  <c r="V334" i="120" s="1"/>
  <c r="T318" i="120"/>
  <c r="V318" i="120" s="1"/>
  <c r="T310" i="120"/>
  <c r="V310" i="120" s="1"/>
  <c r="T302" i="120"/>
  <c r="V302" i="120" s="1"/>
  <c r="T294" i="120"/>
  <c r="V294" i="120" s="1"/>
  <c r="T286" i="120"/>
  <c r="V286" i="120" s="1"/>
  <c r="T278" i="120"/>
  <c r="V278" i="120" s="1"/>
  <c r="T270" i="120"/>
  <c r="V270" i="120" s="1"/>
  <c r="T107" i="120"/>
  <c r="V107" i="120" s="1"/>
  <c r="T364" i="120"/>
  <c r="V364" i="120" s="1"/>
  <c r="T356" i="120"/>
  <c r="V356" i="120" s="1"/>
  <c r="T348" i="120"/>
  <c r="V348" i="120" s="1"/>
  <c r="T332" i="120"/>
  <c r="V332" i="120" s="1"/>
  <c r="T324" i="120"/>
  <c r="V324" i="120" s="1"/>
  <c r="T316" i="120"/>
  <c r="V316" i="120" s="1"/>
  <c r="T308" i="120"/>
  <c r="V308" i="120" s="1"/>
  <c r="T300" i="120"/>
  <c r="V300" i="120" s="1"/>
  <c r="T284" i="120"/>
  <c r="V284" i="120" s="1"/>
  <c r="T276" i="120"/>
  <c r="V276" i="120" s="1"/>
  <c r="S256" i="120"/>
  <c r="T75" i="120"/>
  <c r="V75" i="120" s="1"/>
  <c r="S117" i="120"/>
  <c r="S113" i="120"/>
  <c r="S109" i="120"/>
  <c r="T109" i="120"/>
  <c r="S101" i="120"/>
  <c r="T101" i="120"/>
  <c r="S97" i="120"/>
  <c r="T97" i="120"/>
  <c r="S85" i="120"/>
  <c r="T85" i="120"/>
  <c r="S77" i="120"/>
  <c r="T77" i="120"/>
  <c r="S69" i="120"/>
  <c r="T69" i="120"/>
  <c r="S61" i="120"/>
  <c r="T61" i="120"/>
  <c r="S53" i="120"/>
  <c r="T53" i="120"/>
  <c r="S21" i="120"/>
  <c r="T21" i="120"/>
  <c r="S261" i="120"/>
  <c r="S253" i="120"/>
  <c r="V253" i="120" s="1"/>
  <c r="S241" i="120"/>
  <c r="S225" i="120"/>
  <c r="V225" i="120" s="1"/>
  <c r="S209" i="120"/>
  <c r="S193" i="120"/>
  <c r="V193" i="120" s="1"/>
  <c r="S177" i="120"/>
  <c r="V177" i="120" s="1"/>
  <c r="S161" i="120"/>
  <c r="S145" i="120"/>
  <c r="V145" i="120" s="1"/>
  <c r="S121" i="120"/>
  <c r="V121" i="120" s="1"/>
  <c r="S240" i="120"/>
  <c r="S236" i="120"/>
  <c r="T236" i="120"/>
  <c r="S232" i="120"/>
  <c r="S228" i="120"/>
  <c r="T228" i="120"/>
  <c r="S224" i="120"/>
  <c r="T224" i="120"/>
  <c r="S220" i="120"/>
  <c r="S216" i="120"/>
  <c r="S212" i="120"/>
  <c r="T212" i="120"/>
  <c r="S208" i="120"/>
  <c r="S204" i="120"/>
  <c r="T204" i="120"/>
  <c r="S200" i="120"/>
  <c r="T200" i="120"/>
  <c r="S196" i="120"/>
  <c r="T196" i="120"/>
  <c r="S192" i="120"/>
  <c r="T192" i="120"/>
  <c r="S188" i="120"/>
  <c r="T188" i="120"/>
  <c r="S184" i="120"/>
  <c r="T184" i="120"/>
  <c r="S180" i="120"/>
  <c r="T180" i="120"/>
  <c r="S176" i="120"/>
  <c r="T176" i="120"/>
  <c r="S172" i="120"/>
  <c r="T172" i="120"/>
  <c r="S168" i="120"/>
  <c r="T168" i="120"/>
  <c r="S164" i="120"/>
  <c r="T164" i="120"/>
  <c r="S160" i="120"/>
  <c r="S156" i="120"/>
  <c r="S152" i="120"/>
  <c r="T152" i="120"/>
  <c r="S148" i="120"/>
  <c r="T148" i="120"/>
  <c r="S144" i="120"/>
  <c r="T144" i="120"/>
  <c r="S140" i="120"/>
  <c r="T140" i="120"/>
  <c r="S136" i="120"/>
  <c r="T136" i="120"/>
  <c r="S132" i="120"/>
  <c r="T132" i="120"/>
  <c r="S128" i="120"/>
  <c r="T128" i="120"/>
  <c r="S124" i="120"/>
  <c r="T124" i="120"/>
  <c r="S120" i="120"/>
  <c r="T120" i="120"/>
  <c r="S112" i="120"/>
  <c r="T112" i="120"/>
  <c r="S108" i="120"/>
  <c r="T108" i="120"/>
  <c r="S104" i="120"/>
  <c r="T104" i="120"/>
  <c r="S100" i="120"/>
  <c r="T100" i="120"/>
  <c r="S96" i="120"/>
  <c r="T96" i="120"/>
  <c r="S92" i="120"/>
  <c r="T92" i="120"/>
  <c r="S88" i="120"/>
  <c r="T88" i="120"/>
  <c r="S84" i="120"/>
  <c r="T84" i="120"/>
  <c r="S80" i="120"/>
  <c r="T80" i="120"/>
  <c r="S76" i="120"/>
  <c r="T76" i="120"/>
  <c r="S72" i="120"/>
  <c r="T72" i="120"/>
  <c r="S68" i="120"/>
  <c r="T68" i="120"/>
  <c r="S64" i="120"/>
  <c r="T64" i="120"/>
  <c r="S56" i="120"/>
  <c r="T56" i="120"/>
  <c r="S52" i="120"/>
  <c r="T52" i="120"/>
  <c r="S48" i="120"/>
  <c r="T48" i="120"/>
  <c r="S44" i="120"/>
  <c r="T44" i="120"/>
  <c r="S40" i="120"/>
  <c r="T40" i="120"/>
  <c r="S32" i="120"/>
  <c r="S28" i="120"/>
  <c r="T28" i="120"/>
  <c r="S24" i="120"/>
  <c r="T24" i="120"/>
  <c r="S263" i="120"/>
  <c r="V263" i="120" s="1"/>
  <c r="T260" i="120"/>
  <c r="V260" i="120" s="1"/>
  <c r="T252" i="120"/>
  <c r="V252" i="120" s="1"/>
  <c r="S239" i="120"/>
  <c r="V239" i="120" s="1"/>
  <c r="S215" i="120"/>
  <c r="V215" i="120" s="1"/>
  <c r="S199" i="120"/>
  <c r="V199" i="120" s="1"/>
  <c r="S191" i="120"/>
  <c r="V191" i="120" s="1"/>
  <c r="S183" i="120"/>
  <c r="V183" i="120" s="1"/>
  <c r="S175" i="120"/>
  <c r="V175" i="120" s="1"/>
  <c r="S167" i="120"/>
  <c r="S151" i="120"/>
  <c r="V151" i="120" s="1"/>
  <c r="S135" i="120"/>
  <c r="V135" i="120" s="1"/>
  <c r="S127" i="120"/>
  <c r="V127" i="120" s="1"/>
  <c r="S119" i="120"/>
  <c r="V119" i="120" s="1"/>
  <c r="T99" i="120"/>
  <c r="V99" i="120" s="1"/>
  <c r="T67" i="120"/>
  <c r="V67" i="120" s="1"/>
  <c r="S105" i="120"/>
  <c r="T105" i="120"/>
  <c r="S93" i="120"/>
  <c r="T93" i="120"/>
  <c r="T247" i="120"/>
  <c r="V247" i="120" s="1"/>
  <c r="T223" i="120"/>
  <c r="V223" i="120" s="1"/>
  <c r="T195" i="120"/>
  <c r="T187" i="120"/>
  <c r="T143" i="120"/>
  <c r="V143" i="120" s="1"/>
  <c r="T131" i="120"/>
  <c r="T123" i="120"/>
  <c r="S115" i="120"/>
  <c r="S111" i="120"/>
  <c r="T111" i="120"/>
  <c r="S103" i="120"/>
  <c r="T103" i="120"/>
  <c r="S95" i="120"/>
  <c r="T95" i="120"/>
  <c r="S87" i="120"/>
  <c r="T87" i="120"/>
  <c r="S79" i="120"/>
  <c r="T79" i="120"/>
  <c r="S71" i="120"/>
  <c r="T71" i="120"/>
  <c r="S63" i="120"/>
  <c r="T63" i="120"/>
  <c r="S59" i="120"/>
  <c r="T59" i="120"/>
  <c r="S55" i="120"/>
  <c r="T55" i="120"/>
  <c r="S51" i="120"/>
  <c r="T51" i="120"/>
  <c r="S47" i="120"/>
  <c r="T47" i="120"/>
  <c r="S43" i="120"/>
  <c r="T43" i="120"/>
  <c r="S31" i="120"/>
  <c r="S27" i="120"/>
  <c r="T27" i="120"/>
  <c r="T389" i="120"/>
  <c r="V389" i="120" s="1"/>
  <c r="T387" i="120"/>
  <c r="V387" i="120" s="1"/>
  <c r="T385" i="120"/>
  <c r="V385" i="120" s="1"/>
  <c r="T383" i="120"/>
  <c r="V383" i="120" s="1"/>
  <c r="T381" i="120"/>
  <c r="V381" i="120" s="1"/>
  <c r="T379" i="120"/>
  <c r="V379" i="120" s="1"/>
  <c r="T377" i="120"/>
  <c r="V377" i="120" s="1"/>
  <c r="T375" i="120"/>
  <c r="V375" i="120" s="1"/>
  <c r="T373" i="120"/>
  <c r="V373" i="120" s="1"/>
  <c r="T371" i="120"/>
  <c r="V371" i="120" s="1"/>
  <c r="T369" i="120"/>
  <c r="V369" i="120" s="1"/>
  <c r="T367" i="120"/>
  <c r="V367" i="120" s="1"/>
  <c r="T365" i="120"/>
  <c r="V365" i="120" s="1"/>
  <c r="T363" i="120"/>
  <c r="V363" i="120" s="1"/>
  <c r="T361" i="120"/>
  <c r="V361" i="120" s="1"/>
  <c r="T359" i="120"/>
  <c r="V359" i="120" s="1"/>
  <c r="T357" i="120"/>
  <c r="V357" i="120" s="1"/>
  <c r="T355" i="120"/>
  <c r="V355" i="120" s="1"/>
  <c r="T353" i="120"/>
  <c r="V353" i="120" s="1"/>
  <c r="T351" i="120"/>
  <c r="V351" i="120" s="1"/>
  <c r="T349" i="120"/>
  <c r="V349" i="120" s="1"/>
  <c r="T347" i="120"/>
  <c r="V347" i="120" s="1"/>
  <c r="T345" i="120"/>
  <c r="V345" i="120" s="1"/>
  <c r="T343" i="120"/>
  <c r="V343" i="120" s="1"/>
  <c r="T341" i="120"/>
  <c r="V341" i="120" s="1"/>
  <c r="T335" i="120"/>
  <c r="V335" i="120" s="1"/>
  <c r="T333" i="120"/>
  <c r="V333" i="120" s="1"/>
  <c r="T331" i="120"/>
  <c r="V331" i="120" s="1"/>
  <c r="T325" i="120"/>
  <c r="V325" i="120" s="1"/>
  <c r="T323" i="120"/>
  <c r="V323" i="120" s="1"/>
  <c r="T321" i="120"/>
  <c r="V321" i="120" s="1"/>
  <c r="T319" i="120"/>
  <c r="V319" i="120" s="1"/>
  <c r="T317" i="120"/>
  <c r="V317" i="120" s="1"/>
  <c r="T315" i="120"/>
  <c r="V315" i="120" s="1"/>
  <c r="T313" i="120"/>
  <c r="V313" i="120" s="1"/>
  <c r="T311" i="120"/>
  <c r="V311" i="120" s="1"/>
  <c r="T309" i="120"/>
  <c r="V309" i="120" s="1"/>
  <c r="T307" i="120"/>
  <c r="V307" i="120" s="1"/>
  <c r="T305" i="120"/>
  <c r="V305" i="120" s="1"/>
  <c r="T303" i="120"/>
  <c r="V303" i="120" s="1"/>
  <c r="T301" i="120"/>
  <c r="V301" i="120" s="1"/>
  <c r="T299" i="120"/>
  <c r="V299" i="120" s="1"/>
  <c r="T297" i="120"/>
  <c r="V297" i="120" s="1"/>
  <c r="T295" i="120"/>
  <c r="V295" i="120" s="1"/>
  <c r="T293" i="120"/>
  <c r="V293" i="120" s="1"/>
  <c r="T287" i="120"/>
  <c r="V287" i="120" s="1"/>
  <c r="T285" i="120"/>
  <c r="V285" i="120" s="1"/>
  <c r="T283" i="120"/>
  <c r="V283" i="120" s="1"/>
  <c r="T277" i="120"/>
  <c r="V277" i="120" s="1"/>
  <c r="T275" i="120"/>
  <c r="V275" i="120" s="1"/>
  <c r="T273" i="120"/>
  <c r="V273" i="120" s="1"/>
  <c r="T271" i="120"/>
  <c r="V271" i="120" s="1"/>
  <c r="T269" i="120"/>
  <c r="V269" i="120" s="1"/>
  <c r="S265" i="120"/>
  <c r="T262" i="120"/>
  <c r="V262" i="120" s="1"/>
  <c r="S257" i="120"/>
  <c r="S249" i="120"/>
  <c r="V249" i="120" s="1"/>
  <c r="T246" i="120"/>
  <c r="V246" i="120" s="1"/>
  <c r="S237" i="120"/>
  <c r="S229" i="120"/>
  <c r="V229" i="120" s="1"/>
  <c r="S221" i="120"/>
  <c r="V221" i="120" s="1"/>
  <c r="S213" i="120"/>
  <c r="S205" i="120"/>
  <c r="V205" i="120" s="1"/>
  <c r="S197" i="120"/>
  <c r="S189" i="120"/>
  <c r="S181" i="120"/>
  <c r="V181" i="120" s="1"/>
  <c r="S173" i="120"/>
  <c r="V173" i="120" s="1"/>
  <c r="S165" i="120"/>
  <c r="V165" i="120" s="1"/>
  <c r="S157" i="120"/>
  <c r="S149" i="120"/>
  <c r="V149" i="120" s="1"/>
  <c r="S141" i="120"/>
  <c r="V141" i="120" s="1"/>
  <c r="S133" i="120"/>
  <c r="S125" i="120"/>
  <c r="V125" i="120" s="1"/>
  <c r="T116" i="120"/>
  <c r="V116" i="120" s="1"/>
  <c r="T91" i="120"/>
  <c r="V91" i="120" s="1"/>
  <c r="T58" i="120"/>
  <c r="V58" i="120" s="1"/>
  <c r="T25" i="120"/>
  <c r="V25" i="120" s="1"/>
  <c r="S89" i="120"/>
  <c r="T89" i="120"/>
  <c r="S81" i="120"/>
  <c r="T81" i="120"/>
  <c r="S73" i="120"/>
  <c r="T73" i="120"/>
  <c r="S65" i="120"/>
  <c r="T65" i="120"/>
  <c r="S57" i="120"/>
  <c r="T57" i="120"/>
  <c r="S49" i="120"/>
  <c r="T49" i="120"/>
  <c r="S45" i="120"/>
  <c r="T45" i="120"/>
  <c r="S41" i="120"/>
  <c r="T41" i="120"/>
  <c r="S37" i="120"/>
  <c r="T37" i="120"/>
  <c r="S29" i="120"/>
  <c r="T29" i="120"/>
  <c r="S17" i="120"/>
  <c r="S245" i="120"/>
  <c r="V245" i="120" s="1"/>
  <c r="S233" i="120"/>
  <c r="S217" i="120"/>
  <c r="S201" i="120"/>
  <c r="V201" i="120" s="1"/>
  <c r="S185" i="120"/>
  <c r="V185" i="120" s="1"/>
  <c r="S169" i="120"/>
  <c r="V169" i="120" s="1"/>
  <c r="S153" i="120"/>
  <c r="V153" i="120" s="1"/>
  <c r="S137" i="120"/>
  <c r="V137" i="120" s="1"/>
  <c r="S129" i="120"/>
  <c r="V129" i="120" s="1"/>
  <c r="S242" i="120"/>
  <c r="S238" i="120"/>
  <c r="T238" i="120"/>
  <c r="S234" i="120"/>
  <c r="S230" i="120"/>
  <c r="S226" i="120"/>
  <c r="T226" i="120"/>
  <c r="S222" i="120"/>
  <c r="T222" i="120"/>
  <c r="S218" i="120"/>
  <c r="S214" i="120"/>
  <c r="T214" i="120"/>
  <c r="S210" i="120"/>
  <c r="S206" i="120"/>
  <c r="S202" i="120"/>
  <c r="T202" i="120"/>
  <c r="S198" i="120"/>
  <c r="T198" i="120"/>
  <c r="S194" i="120"/>
  <c r="T194" i="120"/>
  <c r="S190" i="120"/>
  <c r="T190" i="120"/>
  <c r="S186" i="120"/>
  <c r="T186" i="120"/>
  <c r="S182" i="120"/>
  <c r="T182" i="120"/>
  <c r="S178" i="120"/>
  <c r="T178" i="120"/>
  <c r="S174" i="120"/>
  <c r="T174" i="120"/>
  <c r="S170" i="120"/>
  <c r="T170" i="120"/>
  <c r="S166" i="120"/>
  <c r="T166" i="120"/>
  <c r="S162" i="120"/>
  <c r="S158" i="120"/>
  <c r="S154" i="120"/>
  <c r="T154" i="120"/>
  <c r="S150" i="120"/>
  <c r="T150" i="120"/>
  <c r="S146" i="120"/>
  <c r="T146" i="120"/>
  <c r="S142" i="120"/>
  <c r="T142" i="120"/>
  <c r="S138" i="120"/>
  <c r="T138" i="120"/>
  <c r="S134" i="120"/>
  <c r="T134" i="120"/>
  <c r="S130" i="120"/>
  <c r="T130" i="120"/>
  <c r="S126" i="120"/>
  <c r="T126" i="120"/>
  <c r="S122" i="120"/>
  <c r="T122" i="120"/>
  <c r="S118" i="120"/>
  <c r="T118" i="120"/>
  <c r="S110" i="120"/>
  <c r="T110" i="120"/>
  <c r="S106" i="120"/>
  <c r="T106" i="120"/>
  <c r="S102" i="120"/>
  <c r="T102" i="120"/>
  <c r="S98" i="120"/>
  <c r="T98" i="120"/>
  <c r="S94" i="120"/>
  <c r="T94" i="120"/>
  <c r="S90" i="120"/>
  <c r="T90" i="120"/>
  <c r="S86" i="120"/>
  <c r="T86" i="120"/>
  <c r="S82" i="120"/>
  <c r="T82" i="120"/>
  <c r="S78" i="120"/>
  <c r="T78" i="120"/>
  <c r="S74" i="120"/>
  <c r="T74" i="120"/>
  <c r="S70" i="120"/>
  <c r="T70" i="120"/>
  <c r="S66" i="120"/>
  <c r="T66" i="120"/>
  <c r="S62" i="120"/>
  <c r="T62" i="120"/>
  <c r="S54" i="120"/>
  <c r="T54" i="120"/>
  <c r="S46" i="120"/>
  <c r="T46" i="120"/>
  <c r="S38" i="120"/>
  <c r="T38" i="120"/>
  <c r="S30" i="120"/>
  <c r="S26" i="120"/>
  <c r="T26" i="120"/>
  <c r="S22" i="120"/>
  <c r="T22" i="120"/>
  <c r="S259" i="120"/>
  <c r="V259" i="120" s="1"/>
  <c r="S251" i="120"/>
  <c r="V251" i="120" s="1"/>
  <c r="S243" i="120"/>
  <c r="S235" i="120"/>
  <c r="V235" i="120" s="1"/>
  <c r="S227" i="120"/>
  <c r="V227" i="120" s="1"/>
  <c r="S219" i="120"/>
  <c r="S211" i="120"/>
  <c r="V211" i="120" s="1"/>
  <c r="S203" i="120"/>
  <c r="V203" i="120" s="1"/>
  <c r="S195" i="120"/>
  <c r="S187" i="120"/>
  <c r="S179" i="120"/>
  <c r="V179" i="120" s="1"/>
  <c r="S171" i="120"/>
  <c r="V171" i="120" s="1"/>
  <c r="S163" i="120"/>
  <c r="V163" i="120" s="1"/>
  <c r="S155" i="120"/>
  <c r="S147" i="120"/>
  <c r="V147" i="120" s="1"/>
  <c r="S139" i="120"/>
  <c r="V139" i="120" s="1"/>
  <c r="S131" i="120"/>
  <c r="V131" i="120" s="1"/>
  <c r="S123" i="120"/>
  <c r="S114" i="120"/>
  <c r="V114" i="120" s="1"/>
  <c r="T83" i="120"/>
  <c r="V83" i="120" s="1"/>
  <c r="T50" i="120"/>
  <c r="V50" i="120" s="1"/>
  <c r="T13" i="120"/>
  <c r="G149" i="122"/>
  <c r="V197" i="120" l="1"/>
  <c r="V167" i="120"/>
  <c r="V123" i="120"/>
  <c r="V187" i="120"/>
  <c r="V195" i="120"/>
  <c r="V133" i="120"/>
  <c r="V237" i="120"/>
  <c r="V213" i="120"/>
  <c r="V261" i="120"/>
  <c r="V370" i="120"/>
  <c r="V378" i="120"/>
  <c r="V386" i="120"/>
  <c r="V21" i="120"/>
  <c r="V27" i="120"/>
  <c r="V71" i="120"/>
  <c r="V95" i="120"/>
  <c r="V376" i="120"/>
  <c r="V384" i="120"/>
  <c r="V120" i="120"/>
  <c r="V128" i="120"/>
  <c r="V136" i="120"/>
  <c r="V70" i="120"/>
  <c r="V86" i="120"/>
  <c r="V102" i="120"/>
  <c r="V122" i="120"/>
  <c r="V138" i="120"/>
  <c r="V154" i="120"/>
  <c r="V170" i="120"/>
  <c r="V186" i="120"/>
  <c r="V202" i="120"/>
  <c r="V372" i="120"/>
  <c r="V380" i="120"/>
  <c r="V37" i="120"/>
  <c r="V45" i="120"/>
  <c r="V57" i="120"/>
  <c r="V73" i="120"/>
  <c r="V89" i="120"/>
  <c r="V103" i="120"/>
  <c r="V374" i="120"/>
  <c r="V382" i="120"/>
  <c r="V62" i="120"/>
  <c r="V78" i="120"/>
  <c r="V94" i="120"/>
  <c r="V110" i="120"/>
  <c r="V130" i="120"/>
  <c r="V146" i="120"/>
  <c r="V178" i="120"/>
  <c r="V194" i="120"/>
  <c r="V47" i="120"/>
  <c r="V55" i="120"/>
  <c r="V63" i="120"/>
  <c r="V105" i="120"/>
  <c r="V28" i="120"/>
  <c r="V44" i="120"/>
  <c r="V52" i="120"/>
  <c r="V64" i="120"/>
  <c r="V72" i="120"/>
  <c r="V80" i="120"/>
  <c r="V88" i="120"/>
  <c r="V96" i="120"/>
  <c r="V104" i="120"/>
  <c r="V112" i="120"/>
  <c r="V388" i="120"/>
  <c r="V54" i="120"/>
  <c r="V26" i="120"/>
  <c r="V189" i="120"/>
  <c r="V46" i="120"/>
  <c r="V66" i="120"/>
  <c r="V74" i="120"/>
  <c r="V82" i="120"/>
  <c r="V90" i="120"/>
  <c r="V98" i="120"/>
  <c r="V106" i="120"/>
  <c r="V118" i="120"/>
  <c r="V126" i="120"/>
  <c r="V134" i="120"/>
  <c r="V142" i="120"/>
  <c r="V150" i="120"/>
  <c r="V166" i="120"/>
  <c r="V174" i="120"/>
  <c r="V182" i="120"/>
  <c r="V190" i="120"/>
  <c r="V198" i="120"/>
  <c r="V214" i="120"/>
  <c r="V222" i="120"/>
  <c r="V238" i="120"/>
  <c r="V87" i="120"/>
  <c r="V93" i="120"/>
  <c r="V24" i="120"/>
  <c r="V40" i="120"/>
  <c r="V48" i="120"/>
  <c r="V56" i="120"/>
  <c r="V124" i="120"/>
  <c r="V132" i="120"/>
  <c r="V140" i="120"/>
  <c r="V148" i="120"/>
  <c r="V164" i="120"/>
  <c r="V172" i="120"/>
  <c r="V180" i="120"/>
  <c r="V188" i="120"/>
  <c r="V196" i="120"/>
  <c r="V204" i="120"/>
  <c r="V212" i="120"/>
  <c r="V228" i="120"/>
  <c r="V236" i="120"/>
  <c r="V61" i="120"/>
  <c r="V77" i="120"/>
  <c r="V97" i="120"/>
  <c r="V109" i="120"/>
  <c r="V22" i="120"/>
  <c r="V38" i="120"/>
  <c r="V29" i="120"/>
  <c r="V41" i="120"/>
  <c r="V49" i="120"/>
  <c r="V65" i="120"/>
  <c r="V81" i="120"/>
  <c r="V43" i="120"/>
  <c r="V51" i="120"/>
  <c r="V59" i="120"/>
  <c r="V79" i="120"/>
  <c r="V111" i="120"/>
  <c r="V68" i="120"/>
  <c r="V76" i="120"/>
  <c r="V84" i="120"/>
  <c r="V92" i="120"/>
  <c r="V100" i="120"/>
  <c r="V108" i="120"/>
  <c r="V226" i="120"/>
  <c r="V144" i="120"/>
  <c r="V152" i="120"/>
  <c r="V168" i="120"/>
  <c r="V176" i="120"/>
  <c r="V184" i="120"/>
  <c r="V192" i="120"/>
  <c r="V200" i="120"/>
  <c r="V224" i="120"/>
  <c r="V53" i="120"/>
  <c r="V69" i="120"/>
  <c r="V85" i="120"/>
  <c r="V101" i="120"/>
  <c r="JH385" i="93"/>
  <c r="JG385" i="93"/>
  <c r="JF385" i="93"/>
  <c r="JE385" i="93"/>
  <c r="JD385" i="93"/>
  <c r="JH347" i="93"/>
  <c r="JG347" i="93"/>
  <c r="JF347" i="93"/>
  <c r="JE347" i="93"/>
  <c r="JD347" i="93"/>
  <c r="JH346" i="93"/>
  <c r="JG346" i="93"/>
  <c r="JF346" i="93"/>
  <c r="JE346" i="93"/>
  <c r="JD346" i="93"/>
  <c r="JH337" i="93"/>
  <c r="JG337" i="93"/>
  <c r="JF337" i="93"/>
  <c r="JE337" i="93"/>
  <c r="JD337" i="93"/>
  <c r="JH336" i="93"/>
  <c r="JG336" i="93"/>
  <c r="JF336" i="93"/>
  <c r="JE336" i="93"/>
  <c r="JD336" i="93"/>
  <c r="JH323" i="93"/>
  <c r="JG323" i="93"/>
  <c r="JF323" i="93"/>
  <c r="JE323" i="93"/>
  <c r="JD323" i="93"/>
  <c r="JH322" i="93"/>
  <c r="JG322" i="93"/>
  <c r="JF322" i="93"/>
  <c r="JE322" i="93"/>
  <c r="JD322" i="93"/>
  <c r="JH313" i="93"/>
  <c r="JG313" i="93"/>
  <c r="JF313" i="93"/>
  <c r="JE313" i="93"/>
  <c r="JD313" i="93"/>
  <c r="JH312" i="93"/>
  <c r="JG312" i="93"/>
  <c r="JF312" i="93"/>
  <c r="JE312" i="93"/>
  <c r="JD312" i="93"/>
  <c r="JH299" i="93"/>
  <c r="JG299" i="93"/>
  <c r="JF299" i="93"/>
  <c r="JE299" i="93"/>
  <c r="JD299" i="93"/>
  <c r="JH298" i="93"/>
  <c r="JG298" i="93"/>
  <c r="JF298" i="93"/>
  <c r="JE298" i="93"/>
  <c r="JD298" i="93"/>
  <c r="JH289" i="93"/>
  <c r="JG289" i="93"/>
  <c r="JF289" i="93"/>
  <c r="JE289" i="93"/>
  <c r="JD289" i="93"/>
  <c r="JH288" i="93"/>
  <c r="JG288" i="93"/>
  <c r="JF288" i="93"/>
  <c r="JE288" i="93"/>
  <c r="JD288" i="93"/>
  <c r="JH275" i="93"/>
  <c r="JG275" i="93"/>
  <c r="JF275" i="93"/>
  <c r="JE275" i="93"/>
  <c r="JD275" i="93"/>
  <c r="JH274" i="93"/>
  <c r="JG274" i="93"/>
  <c r="JF274" i="93"/>
  <c r="JE274" i="93"/>
  <c r="JD274" i="93"/>
  <c r="JH265" i="93"/>
  <c r="JG265" i="93"/>
  <c r="JF265" i="93"/>
  <c r="JE265" i="93"/>
  <c r="JD265" i="93"/>
  <c r="JH264" i="93"/>
  <c r="JG264" i="93"/>
  <c r="JF264" i="93"/>
  <c r="JE264" i="93"/>
  <c r="JD264" i="93"/>
  <c r="JH251" i="93"/>
  <c r="JG251" i="93"/>
  <c r="JF251" i="93"/>
  <c r="JE251" i="93"/>
  <c r="JD251" i="93"/>
  <c r="JH250" i="93"/>
  <c r="JG250" i="93"/>
  <c r="JF250" i="93"/>
  <c r="JE250" i="93"/>
  <c r="JD250" i="93"/>
  <c r="JH241" i="93"/>
  <c r="JG241" i="93"/>
  <c r="JF241" i="93"/>
  <c r="JE241" i="93"/>
  <c r="JD241" i="93"/>
  <c r="JH240" i="93"/>
  <c r="JG240" i="93"/>
  <c r="JF240" i="93"/>
  <c r="JE240" i="93"/>
  <c r="JD240" i="93"/>
  <c r="JH227" i="93"/>
  <c r="JG227" i="93"/>
  <c r="JF227" i="93"/>
  <c r="JE227" i="93"/>
  <c r="JD227" i="93"/>
  <c r="JH226" i="93"/>
  <c r="JG226" i="93"/>
  <c r="JF226" i="93"/>
  <c r="JE226" i="93"/>
  <c r="JD226" i="93"/>
  <c r="JH217" i="93"/>
  <c r="JG217" i="93"/>
  <c r="JF217" i="93"/>
  <c r="JE217" i="93"/>
  <c r="JD217" i="93"/>
  <c r="JH216" i="93"/>
  <c r="JG216" i="93"/>
  <c r="JF216" i="93"/>
  <c r="JE216" i="93"/>
  <c r="JD216" i="93"/>
  <c r="JH137" i="93"/>
  <c r="JG137" i="93"/>
  <c r="JF137" i="93"/>
  <c r="JE137" i="93"/>
  <c r="JD137" i="93"/>
  <c r="JH136" i="93"/>
  <c r="JG136" i="93"/>
  <c r="JF136" i="93"/>
  <c r="JE136" i="93"/>
  <c r="JD136" i="93"/>
  <c r="JH135" i="93"/>
  <c r="JG135" i="93"/>
  <c r="JF135" i="93"/>
  <c r="JE135" i="93"/>
  <c r="JD135" i="93"/>
  <c r="JH65" i="93"/>
  <c r="JE65" i="93"/>
  <c r="JG65" i="93" s="1"/>
  <c r="JD65" i="93"/>
  <c r="JF65" i="93" s="1"/>
  <c r="JH64" i="93"/>
  <c r="JF64" i="93"/>
  <c r="JE64" i="93"/>
  <c r="JG64" i="93" s="1"/>
  <c r="JD64" i="93"/>
  <c r="JH60" i="93"/>
  <c r="JH59" i="93"/>
  <c r="JH58" i="93"/>
  <c r="JH57" i="93"/>
  <c r="JH46" i="93"/>
  <c r="JG46" i="93"/>
  <c r="JF46" i="93"/>
  <c r="JE46" i="93"/>
  <c r="JD46" i="93"/>
  <c r="JH45" i="93"/>
  <c r="JG45" i="93"/>
  <c r="JF45" i="93"/>
  <c r="JE45" i="93"/>
  <c r="JD45" i="93"/>
  <c r="JH44" i="93"/>
  <c r="JG44" i="93"/>
  <c r="JF44" i="93"/>
  <c r="JE44" i="93"/>
  <c r="JD44" i="93"/>
  <c r="JH43" i="93"/>
  <c r="JG43" i="93"/>
  <c r="JF43" i="93"/>
  <c r="JE43" i="93"/>
  <c r="JD43" i="93"/>
  <c r="JH40" i="93"/>
  <c r="JH39" i="93"/>
  <c r="JH38" i="93"/>
  <c r="JH37" i="93"/>
  <c r="JH36" i="93"/>
  <c r="JH35" i="93"/>
  <c r="JH34" i="93"/>
  <c r="JH33" i="93"/>
  <c r="JH30" i="93"/>
  <c r="JG30" i="93"/>
  <c r="JF30" i="93"/>
  <c r="JE30" i="93"/>
  <c r="JD30" i="93"/>
  <c r="JH29" i="93"/>
  <c r="JG29" i="93"/>
  <c r="JF29" i="93"/>
  <c r="JE29" i="93"/>
  <c r="JD29" i="93"/>
  <c r="JH28" i="93"/>
  <c r="JG28" i="93"/>
  <c r="JF28" i="93"/>
  <c r="JE28" i="93"/>
  <c r="JD28" i="93"/>
  <c r="JH27" i="93"/>
  <c r="JG27" i="93"/>
  <c r="JF27" i="93"/>
  <c r="JE27" i="93"/>
  <c r="JD27" i="93"/>
  <c r="JH22" i="93"/>
  <c r="JH23" i="93"/>
  <c r="JH24" i="93"/>
  <c r="JH21" i="93"/>
  <c r="JH20" i="93"/>
  <c r="JH19" i="93"/>
  <c r="JH18" i="93"/>
  <c r="JH17" i="93"/>
  <c r="JH384" i="93"/>
  <c r="JG384" i="93"/>
  <c r="JF384" i="93"/>
  <c r="JE384" i="93"/>
  <c r="JD384" i="93"/>
  <c r="JH383" i="93"/>
  <c r="JG383" i="93"/>
  <c r="JF383" i="93"/>
  <c r="JE383" i="93"/>
  <c r="JD383" i="93"/>
  <c r="JH382" i="93"/>
  <c r="JG382" i="93"/>
  <c r="JF382" i="93"/>
  <c r="JE382" i="93"/>
  <c r="JD382" i="93"/>
  <c r="JH381" i="93"/>
  <c r="JG381" i="93"/>
  <c r="JF381" i="93"/>
  <c r="JE381" i="93"/>
  <c r="JD381" i="93"/>
  <c r="JH380" i="93"/>
  <c r="JG380" i="93"/>
  <c r="JF380" i="93"/>
  <c r="JE380" i="93"/>
  <c r="JD380" i="93"/>
  <c r="JH320" i="93"/>
  <c r="JG320" i="93"/>
  <c r="JF320" i="93"/>
  <c r="JE320" i="93"/>
  <c r="Z523" i="122" s="1"/>
  <c r="J523" i="122" s="1"/>
  <c r="JD320" i="93"/>
  <c r="Y523" i="122" s="1"/>
  <c r="I523" i="122" s="1"/>
  <c r="JH319" i="93"/>
  <c r="JG319" i="93"/>
  <c r="JF319" i="93"/>
  <c r="JE319" i="93"/>
  <c r="Z522" i="122" s="1"/>
  <c r="J522" i="122" s="1"/>
  <c r="JD319" i="93"/>
  <c r="Y522" i="122" s="1"/>
  <c r="I522" i="122" s="1"/>
  <c r="JH318" i="93"/>
  <c r="JG318" i="93"/>
  <c r="JF318" i="93"/>
  <c r="JE318" i="93"/>
  <c r="Z521" i="122" s="1"/>
  <c r="J521" i="122" s="1"/>
  <c r="JD318" i="93"/>
  <c r="Y521" i="122" s="1"/>
  <c r="I521" i="122" s="1"/>
  <c r="JH317" i="93"/>
  <c r="JG317" i="93"/>
  <c r="JF317" i="93"/>
  <c r="JE317" i="93"/>
  <c r="Z520" i="122" s="1"/>
  <c r="J520" i="122" s="1"/>
  <c r="JD317" i="93"/>
  <c r="Y520" i="122" s="1"/>
  <c r="I520" i="122" s="1"/>
  <c r="JH316" i="93"/>
  <c r="JG316" i="93"/>
  <c r="JF316" i="93"/>
  <c r="JE316" i="93"/>
  <c r="Z519" i="122" s="1"/>
  <c r="J519" i="122" s="1"/>
  <c r="JD316" i="93"/>
  <c r="Y519" i="122" s="1"/>
  <c r="I519" i="122" s="1"/>
  <c r="JH310" i="93"/>
  <c r="JG310" i="93"/>
  <c r="JF310" i="93"/>
  <c r="JE310" i="93"/>
  <c r="JD310" i="93"/>
  <c r="JH309" i="93"/>
  <c r="JG309" i="93"/>
  <c r="JF309" i="93"/>
  <c r="JE309" i="93"/>
  <c r="JD309" i="93"/>
  <c r="JH308" i="93"/>
  <c r="JG308" i="93"/>
  <c r="JF308" i="93"/>
  <c r="JE308" i="93"/>
  <c r="JD308" i="93"/>
  <c r="JH307" i="93"/>
  <c r="JG307" i="93"/>
  <c r="JF307" i="93"/>
  <c r="JE307" i="93"/>
  <c r="JD307" i="93"/>
  <c r="JH306" i="93"/>
  <c r="JG306" i="93"/>
  <c r="JF306" i="93"/>
  <c r="JE306" i="93"/>
  <c r="JD306" i="93"/>
  <c r="JH296" i="93"/>
  <c r="JG296" i="93"/>
  <c r="JF296" i="93"/>
  <c r="JE296" i="93"/>
  <c r="JD296" i="93"/>
  <c r="JH295" i="93"/>
  <c r="JG295" i="93"/>
  <c r="JF295" i="93"/>
  <c r="JE295" i="93"/>
  <c r="JD295" i="93"/>
  <c r="JH294" i="93"/>
  <c r="JG294" i="93"/>
  <c r="JF294" i="93"/>
  <c r="JE294" i="93"/>
  <c r="JD294" i="93"/>
  <c r="JH293" i="93"/>
  <c r="JG293" i="93"/>
  <c r="JF293" i="93"/>
  <c r="JE293" i="93"/>
  <c r="JD293" i="93"/>
  <c r="JH292" i="93"/>
  <c r="JG292" i="93"/>
  <c r="JF292" i="93"/>
  <c r="JE292" i="93"/>
  <c r="JD292" i="93"/>
  <c r="JD283" i="93"/>
  <c r="JE283" i="93"/>
  <c r="JF283" i="93"/>
  <c r="JG283" i="93"/>
  <c r="JH283" i="93"/>
  <c r="JD284" i="93"/>
  <c r="JE284" i="93"/>
  <c r="JF284" i="93"/>
  <c r="JG284" i="93"/>
  <c r="JH284" i="93"/>
  <c r="JD285" i="93"/>
  <c r="JE285" i="93"/>
  <c r="JF285" i="93"/>
  <c r="JG285" i="93"/>
  <c r="JH285" i="93"/>
  <c r="JD286" i="93"/>
  <c r="JE286" i="93"/>
  <c r="JF286" i="93"/>
  <c r="JG286" i="93"/>
  <c r="JH286" i="93"/>
  <c r="JH282" i="93"/>
  <c r="JG282" i="93"/>
  <c r="JF282" i="93"/>
  <c r="JE282" i="93"/>
  <c r="JD282" i="93"/>
  <c r="F601" i="122"/>
  <c r="F602" i="122" s="1"/>
  <c r="F603" i="122" s="1"/>
  <c r="F604" i="122" s="1"/>
  <c r="C604" i="122"/>
  <c r="C603" i="122"/>
  <c r="C602" i="122"/>
  <c r="C601" i="122"/>
  <c r="C600" i="122"/>
  <c r="A601" i="122"/>
  <c r="A602" i="122" s="1"/>
  <c r="A603" i="122" s="1"/>
  <c r="A604" i="122" s="1"/>
  <c r="P312" i="120"/>
  <c r="O312" i="120"/>
  <c r="N312" i="120"/>
  <c r="M312" i="120"/>
  <c r="L312" i="120"/>
  <c r="K312" i="120"/>
  <c r="J312" i="120"/>
  <c r="I312" i="120"/>
  <c r="P288" i="120"/>
  <c r="O288" i="120"/>
  <c r="N288" i="120"/>
  <c r="M288" i="120"/>
  <c r="L288" i="120"/>
  <c r="K288" i="120"/>
  <c r="J288" i="120"/>
  <c r="F520" i="122"/>
  <c r="F521" i="122" s="1"/>
  <c r="F522" i="122" s="1"/>
  <c r="F523" i="122" s="1"/>
  <c r="Q523" i="122"/>
  <c r="C523" i="122" s="1"/>
  <c r="N523" i="122"/>
  <c r="Q522" i="122"/>
  <c r="C522" i="122" s="1"/>
  <c r="N522" i="122"/>
  <c r="Q521" i="122"/>
  <c r="C521" i="122" s="1"/>
  <c r="N521" i="122"/>
  <c r="Q520" i="122"/>
  <c r="C520" i="122" s="1"/>
  <c r="N520" i="122"/>
  <c r="M520" i="122"/>
  <c r="T519" i="122"/>
  <c r="G519" i="122" s="1"/>
  <c r="Q519" i="122"/>
  <c r="C519" i="122" s="1"/>
  <c r="N519" i="122"/>
  <c r="M519" i="122"/>
  <c r="A520" i="122"/>
  <c r="A521" i="122" s="1"/>
  <c r="A522" i="122" s="1"/>
  <c r="A523" i="122" s="1"/>
  <c r="B520" i="122" l="1"/>
  <c r="B600" i="122"/>
  <c r="Y312" i="120"/>
  <c r="Y288" i="120"/>
  <c r="B601" i="122"/>
  <c r="B519" i="122"/>
  <c r="B88" i="122"/>
  <c r="B87" i="122"/>
  <c r="N656" i="122" l="1"/>
  <c r="M656" i="122"/>
  <c r="N655" i="122"/>
  <c r="M655" i="122"/>
  <c r="N654" i="122"/>
  <c r="N653" i="122"/>
  <c r="M653" i="122"/>
  <c r="N652" i="122"/>
  <c r="M652" i="122"/>
  <c r="N646" i="122"/>
  <c r="N645" i="122"/>
  <c r="N644" i="122"/>
  <c r="N643" i="122"/>
  <c r="M643" i="122"/>
  <c r="F643" i="122"/>
  <c r="F644" i="122" s="1"/>
  <c r="F645" i="122" s="1"/>
  <c r="F646" i="122" s="1"/>
  <c r="A643" i="122"/>
  <c r="A644" i="122" s="1"/>
  <c r="A645" i="122" s="1"/>
  <c r="A646" i="122" s="1"/>
  <c r="N642" i="122"/>
  <c r="M642" i="122"/>
  <c r="U485" i="122"/>
  <c r="U484" i="122"/>
  <c r="U483" i="122"/>
  <c r="U482" i="122"/>
  <c r="T482" i="122"/>
  <c r="U481" i="122"/>
  <c r="T481" i="122"/>
  <c r="N485" i="122"/>
  <c r="N484" i="122"/>
  <c r="N483" i="122"/>
  <c r="N482" i="122"/>
  <c r="M482" i="122"/>
  <c r="F482" i="122"/>
  <c r="F483" i="122" s="1"/>
  <c r="F484" i="122" s="1"/>
  <c r="F485" i="122" s="1"/>
  <c r="A482" i="122"/>
  <c r="A483" i="122" s="1"/>
  <c r="A484" i="122" s="1"/>
  <c r="A485" i="122" s="1"/>
  <c r="N481" i="122"/>
  <c r="M481" i="122"/>
  <c r="V436" i="122"/>
  <c r="V435" i="122"/>
  <c r="V434" i="122"/>
  <c r="V433" i="122"/>
  <c r="U433" i="122"/>
  <c r="V432" i="122"/>
  <c r="U432" i="122"/>
  <c r="N436" i="122"/>
  <c r="N435" i="122"/>
  <c r="N434" i="122"/>
  <c r="N433" i="122"/>
  <c r="M433" i="122"/>
  <c r="F433" i="122"/>
  <c r="F434" i="122" s="1"/>
  <c r="F435" i="122" s="1"/>
  <c r="F436" i="122" s="1"/>
  <c r="A433" i="122"/>
  <c r="A434" i="122" s="1"/>
  <c r="A435" i="122" s="1"/>
  <c r="A436" i="122" s="1"/>
  <c r="N432" i="122"/>
  <c r="M432" i="122"/>
  <c r="V397" i="122"/>
  <c r="U397" i="122"/>
  <c r="V396" i="122"/>
  <c r="U396" i="122"/>
  <c r="V395" i="122"/>
  <c r="U395" i="122"/>
  <c r="V394" i="122"/>
  <c r="U394" i="122"/>
  <c r="V393" i="122"/>
  <c r="U393" i="122"/>
  <c r="M397" i="122"/>
  <c r="M396" i="122"/>
  <c r="M395" i="122"/>
  <c r="M394" i="122"/>
  <c r="M393" i="122"/>
  <c r="F333" i="122"/>
  <c r="F334" i="122" s="1"/>
  <c r="F335" i="122" s="1"/>
  <c r="A333" i="122"/>
  <c r="A334" i="122" s="1"/>
  <c r="A335" i="122" s="1"/>
  <c r="I306" i="122"/>
  <c r="H306" i="122"/>
  <c r="B306" i="122"/>
  <c r="I305" i="122"/>
  <c r="H305" i="122"/>
  <c r="D305" i="122"/>
  <c r="C305" i="122"/>
  <c r="I304" i="122"/>
  <c r="H304" i="122"/>
  <c r="F304" i="122"/>
  <c r="F305" i="122" s="1"/>
  <c r="F306" i="122" s="1"/>
  <c r="D304" i="122"/>
  <c r="C304" i="122"/>
  <c r="A304" i="122"/>
  <c r="A305" i="122" s="1"/>
  <c r="A306" i="122" s="1"/>
  <c r="I303" i="122"/>
  <c r="H303" i="122"/>
  <c r="B303" i="122"/>
  <c r="J301" i="122"/>
  <c r="J289" i="122"/>
  <c r="I289" i="122"/>
  <c r="H289" i="122"/>
  <c r="D289" i="122"/>
  <c r="B289" i="122"/>
  <c r="J288" i="122"/>
  <c r="I288" i="122"/>
  <c r="H288" i="122"/>
  <c r="G288" i="122"/>
  <c r="F288" i="122"/>
  <c r="E288" i="122"/>
  <c r="D288" i="122"/>
  <c r="J287" i="122"/>
  <c r="I287" i="122"/>
  <c r="H287" i="122"/>
  <c r="D287" i="122"/>
  <c r="B287" i="122"/>
  <c r="V272" i="122"/>
  <c r="V275" i="122" s="1"/>
  <c r="U272" i="122"/>
  <c r="U275" i="122" s="1"/>
  <c r="T272" i="122"/>
  <c r="T275" i="122" s="1"/>
  <c r="S272" i="122"/>
  <c r="S275" i="122" s="1"/>
  <c r="R272" i="122"/>
  <c r="R275" i="122" s="1"/>
  <c r="Q272" i="122"/>
  <c r="Q275" i="122" s="1"/>
  <c r="P272" i="122"/>
  <c r="P275" i="122" s="1"/>
  <c r="J278" i="122"/>
  <c r="I278" i="122"/>
  <c r="H278" i="122"/>
  <c r="D278" i="122"/>
  <c r="B278" i="122"/>
  <c r="J277" i="122"/>
  <c r="I277" i="122"/>
  <c r="H277" i="122"/>
  <c r="G277" i="122"/>
  <c r="F277" i="122"/>
  <c r="E277" i="122"/>
  <c r="D277" i="122"/>
  <c r="J276" i="122"/>
  <c r="I276" i="122"/>
  <c r="H276" i="122"/>
  <c r="D276" i="122"/>
  <c r="B276" i="122"/>
  <c r="V235" i="122"/>
  <c r="V238" i="122" s="1"/>
  <c r="U235" i="122"/>
  <c r="U238" i="122" s="1"/>
  <c r="T235" i="122"/>
  <c r="T238" i="122" s="1"/>
  <c r="S235" i="122"/>
  <c r="S238" i="122" s="1"/>
  <c r="R235" i="122"/>
  <c r="R238" i="122" s="1"/>
  <c r="Q235" i="122"/>
  <c r="Q238" i="122" s="1"/>
  <c r="P235" i="122"/>
  <c r="P238" i="122" s="1"/>
  <c r="J239" i="122"/>
  <c r="I239" i="122"/>
  <c r="H239" i="122"/>
  <c r="J238" i="122"/>
  <c r="I238" i="122"/>
  <c r="H238" i="122"/>
  <c r="D238" i="122"/>
  <c r="J237" i="122"/>
  <c r="I237" i="122"/>
  <c r="H237" i="122"/>
  <c r="D237" i="122"/>
  <c r="W229" i="122"/>
  <c r="V229" i="122"/>
  <c r="U229" i="122"/>
  <c r="T229" i="122"/>
  <c r="S229" i="122"/>
  <c r="R229" i="122"/>
  <c r="Q229" i="122"/>
  <c r="P229" i="122"/>
  <c r="O229" i="122"/>
  <c r="N229" i="122"/>
  <c r="J236" i="122"/>
  <c r="I236" i="122"/>
  <c r="H236" i="122"/>
  <c r="D236" i="122"/>
  <c r="W228" i="122"/>
  <c r="V228" i="122"/>
  <c r="U228" i="122"/>
  <c r="T228" i="122"/>
  <c r="S228" i="122"/>
  <c r="R228" i="122"/>
  <c r="Q228" i="122"/>
  <c r="P228" i="122"/>
  <c r="O228" i="122"/>
  <c r="N228" i="122"/>
  <c r="J235" i="122"/>
  <c r="I235" i="122"/>
  <c r="H235" i="122"/>
  <c r="D235" i="122"/>
  <c r="J234" i="122"/>
  <c r="I234" i="122"/>
  <c r="H234" i="122"/>
  <c r="D234" i="122"/>
  <c r="J233" i="122"/>
  <c r="I233" i="122"/>
  <c r="H233" i="122"/>
  <c r="D233" i="122"/>
  <c r="A233" i="122"/>
  <c r="A234" i="122" s="1"/>
  <c r="A235" i="122" s="1"/>
  <c r="A236" i="122" s="1"/>
  <c r="A237" i="122" s="1"/>
  <c r="A238" i="122" s="1"/>
  <c r="A239" i="122" s="1"/>
  <c r="J232" i="122"/>
  <c r="I232" i="122"/>
  <c r="H232" i="122"/>
  <c r="D232" i="122"/>
  <c r="S193" i="122"/>
  <c r="S196" i="122" s="1"/>
  <c r="R193" i="122"/>
  <c r="R196" i="122" s="1"/>
  <c r="Q193" i="122"/>
  <c r="Q196" i="122" s="1"/>
  <c r="P193" i="122"/>
  <c r="P196" i="122" s="1"/>
  <c r="J197" i="122"/>
  <c r="I197" i="122"/>
  <c r="J196" i="122"/>
  <c r="I196" i="122"/>
  <c r="D196" i="122"/>
  <c r="J195" i="122"/>
  <c r="I195" i="122"/>
  <c r="D195" i="122"/>
  <c r="W188" i="122"/>
  <c r="V188" i="122"/>
  <c r="U188" i="122"/>
  <c r="T188" i="122"/>
  <c r="S188" i="122"/>
  <c r="R188" i="122"/>
  <c r="Q188" i="122"/>
  <c r="P188" i="122"/>
  <c r="O188" i="122"/>
  <c r="N188" i="122"/>
  <c r="J194" i="122"/>
  <c r="I194" i="122"/>
  <c r="D194" i="122"/>
  <c r="W187" i="122"/>
  <c r="V187" i="122"/>
  <c r="U187" i="122"/>
  <c r="T187" i="122"/>
  <c r="S187" i="122"/>
  <c r="R187" i="122"/>
  <c r="Q187" i="122"/>
  <c r="P187" i="122"/>
  <c r="O187" i="122"/>
  <c r="N187" i="122"/>
  <c r="J193" i="122"/>
  <c r="I193" i="122"/>
  <c r="D193" i="122"/>
  <c r="W186" i="122"/>
  <c r="V186" i="122"/>
  <c r="U186" i="122"/>
  <c r="R186" i="122"/>
  <c r="Q186" i="122"/>
  <c r="P186" i="122"/>
  <c r="J192" i="122"/>
  <c r="I192" i="122"/>
  <c r="D192" i="122"/>
  <c r="J191" i="122"/>
  <c r="I191" i="122"/>
  <c r="D191" i="122"/>
  <c r="O186" i="122" s="1"/>
  <c r="A191" i="122"/>
  <c r="A192" i="122" s="1"/>
  <c r="A193" i="122" s="1"/>
  <c r="A194" i="122" s="1"/>
  <c r="A195" i="122" s="1"/>
  <c r="A196" i="122" s="1"/>
  <c r="A197" i="122" s="1"/>
  <c r="J190" i="122"/>
  <c r="I190" i="122"/>
  <c r="D190" i="122"/>
  <c r="J189" i="122"/>
  <c r="V193" i="122" s="1"/>
  <c r="V196" i="122" s="1"/>
  <c r="I189" i="122"/>
  <c r="U193" i="122" s="1"/>
  <c r="U196" i="122" s="1"/>
  <c r="H189" i="122"/>
  <c r="T193" i="122" s="1"/>
  <c r="T196" i="122" s="1"/>
  <c r="C189" i="122"/>
  <c r="E153" i="122"/>
  <c r="G39" i="122"/>
  <c r="B39" i="122"/>
  <c r="G38" i="122"/>
  <c r="B38" i="122"/>
  <c r="G34" i="122"/>
  <c r="B34" i="122"/>
  <c r="G33" i="122"/>
  <c r="Z8" i="122" s="1"/>
  <c r="B33" i="122"/>
  <c r="G32" i="122"/>
  <c r="B32" i="122"/>
  <c r="G31" i="122"/>
  <c r="B31" i="122"/>
  <c r="G30" i="122"/>
  <c r="B30" i="122"/>
  <c r="G29" i="122"/>
  <c r="B29" i="122"/>
  <c r="G28" i="122"/>
  <c r="Z11" i="122" s="1"/>
  <c r="B28" i="122"/>
  <c r="G27" i="122"/>
  <c r="Z10" i="122" s="1"/>
  <c r="B27" i="122"/>
  <c r="G26" i="122"/>
  <c r="B26" i="122"/>
  <c r="G25" i="122"/>
  <c r="B25" i="122"/>
  <c r="G24" i="122"/>
  <c r="B24" i="122"/>
  <c r="G23" i="122"/>
  <c r="B23" i="122"/>
  <c r="G22" i="122"/>
  <c r="B22" i="122"/>
  <c r="G21" i="122"/>
  <c r="B21" i="122"/>
  <c r="G20" i="122"/>
  <c r="B20" i="122"/>
  <c r="G19" i="122"/>
  <c r="Z7" i="122" s="1"/>
  <c r="B19" i="122"/>
  <c r="G17" i="122"/>
  <c r="Z6" i="122" s="1"/>
  <c r="B17" i="122"/>
  <c r="G16" i="122"/>
  <c r="B16" i="122"/>
  <c r="G15" i="122"/>
  <c r="Z9" i="122" s="1"/>
  <c r="B15" i="122"/>
  <c r="KX323" i="93"/>
  <c r="KX322" i="93"/>
  <c r="KX321" i="93"/>
  <c r="L318" i="93"/>
  <c r="KX315" i="93"/>
  <c r="HF315" i="93"/>
  <c r="KX314" i="93"/>
  <c r="HF314" i="93"/>
  <c r="KX313" i="93"/>
  <c r="KX312" i="93"/>
  <c r="KX311" i="93"/>
  <c r="L308" i="93"/>
  <c r="KX305" i="93"/>
  <c r="KX304" i="93"/>
  <c r="KX303" i="93"/>
  <c r="KX299" i="93"/>
  <c r="KX298" i="93"/>
  <c r="KX297" i="93"/>
  <c r="F292" i="120"/>
  <c r="F291" i="120"/>
  <c r="F290" i="120"/>
  <c r="L294" i="93"/>
  <c r="F289" i="120"/>
  <c r="KX291" i="93"/>
  <c r="HF291" i="93"/>
  <c r="KX290" i="93"/>
  <c r="HF290" i="93"/>
  <c r="KX289" i="93"/>
  <c r="KX288" i="93"/>
  <c r="KX287" i="93"/>
  <c r="F282" i="120"/>
  <c r="F280" i="120"/>
  <c r="L284" i="93"/>
  <c r="F279" i="120"/>
  <c r="KX281" i="93"/>
  <c r="KX280" i="93"/>
  <c r="KX279" i="93"/>
  <c r="M38" i="93"/>
  <c r="E18" i="93"/>
  <c r="T230" i="122"/>
  <c r="W230" i="122"/>
  <c r="U230" i="122"/>
  <c r="U189" i="122"/>
  <c r="V230" i="122"/>
  <c r="T189" i="122"/>
  <c r="W189" i="122"/>
  <c r="P230" i="122"/>
  <c r="V189" i="122"/>
  <c r="P189" i="122"/>
  <c r="G645" i="122" l="1"/>
  <c r="L285" i="93"/>
  <c r="B602" i="122"/>
  <c r="L295" i="93"/>
  <c r="L309" i="93"/>
  <c r="M521" i="122"/>
  <c r="B521" i="122" s="1"/>
  <c r="L319" i="93"/>
  <c r="E19" i="93"/>
  <c r="C14" i="120"/>
  <c r="M39" i="93"/>
  <c r="E34" i="120"/>
  <c r="S34" i="120" s="1"/>
  <c r="J278" i="120"/>
  <c r="H279" i="120"/>
  <c r="M280" i="120"/>
  <c r="H281" i="120"/>
  <c r="L281" i="120"/>
  <c r="J282" i="120"/>
  <c r="L289" i="120"/>
  <c r="Q290" i="120"/>
  <c r="T290" i="120" s="1"/>
  <c r="V290" i="120" s="1"/>
  <c r="J291" i="120"/>
  <c r="K302" i="120"/>
  <c r="K278" i="120"/>
  <c r="O278" i="120"/>
  <c r="I279" i="120"/>
  <c r="M279" i="120"/>
  <c r="Q279" i="120"/>
  <c r="T279" i="120" s="1"/>
  <c r="V279" i="120" s="1"/>
  <c r="J280" i="120"/>
  <c r="N280" i="120"/>
  <c r="I281" i="120"/>
  <c r="M281" i="120"/>
  <c r="Q281" i="120"/>
  <c r="T281" i="120" s="1"/>
  <c r="V281" i="120" s="1"/>
  <c r="G282" i="120"/>
  <c r="K282" i="120"/>
  <c r="O282" i="120"/>
  <c r="I289" i="120"/>
  <c r="M289" i="120"/>
  <c r="Q289" i="120"/>
  <c r="T289" i="120" s="1"/>
  <c r="V289" i="120" s="1"/>
  <c r="J290" i="120"/>
  <c r="N290" i="120"/>
  <c r="G291" i="120"/>
  <c r="K291" i="120"/>
  <c r="O291" i="120"/>
  <c r="J292" i="120"/>
  <c r="N292" i="120"/>
  <c r="L302" i="120"/>
  <c r="P302" i="120"/>
  <c r="G395" i="122"/>
  <c r="N278" i="120"/>
  <c r="P279" i="120"/>
  <c r="I280" i="120"/>
  <c r="P281" i="120"/>
  <c r="N282" i="120"/>
  <c r="H289" i="120"/>
  <c r="I290" i="120"/>
  <c r="M292" i="120"/>
  <c r="L278" i="120"/>
  <c r="P278" i="120"/>
  <c r="J279" i="120"/>
  <c r="N279" i="120"/>
  <c r="G280" i="120"/>
  <c r="K280" i="120"/>
  <c r="O280" i="120"/>
  <c r="F281" i="120"/>
  <c r="J281" i="120"/>
  <c r="N281" i="120"/>
  <c r="H282" i="120"/>
  <c r="L282" i="120"/>
  <c r="P282" i="120"/>
  <c r="J289" i="120"/>
  <c r="N289" i="120"/>
  <c r="G290" i="120"/>
  <c r="K290" i="120"/>
  <c r="O290" i="120"/>
  <c r="H291" i="120"/>
  <c r="L291" i="120"/>
  <c r="P291" i="120"/>
  <c r="G292" i="120"/>
  <c r="K292" i="120"/>
  <c r="O292" i="120"/>
  <c r="I302" i="120"/>
  <c r="M302" i="120"/>
  <c r="L279" i="120"/>
  <c r="Q280" i="120"/>
  <c r="T280" i="120" s="1"/>
  <c r="V280" i="120" s="1"/>
  <c r="P289" i="120"/>
  <c r="M290" i="120"/>
  <c r="N291" i="120"/>
  <c r="I292" i="120"/>
  <c r="Q292" i="120"/>
  <c r="T292" i="120" s="1"/>
  <c r="V292" i="120" s="1"/>
  <c r="O302" i="120"/>
  <c r="M278" i="120"/>
  <c r="G279" i="120"/>
  <c r="K279" i="120"/>
  <c r="O279" i="120"/>
  <c r="H280" i="120"/>
  <c r="L280" i="120"/>
  <c r="P280" i="120"/>
  <c r="G281" i="120"/>
  <c r="K281" i="120"/>
  <c r="O281" i="120"/>
  <c r="I282" i="120"/>
  <c r="M282" i="120"/>
  <c r="Q282" i="120"/>
  <c r="T282" i="120" s="1"/>
  <c r="V282" i="120" s="1"/>
  <c r="G289" i="120"/>
  <c r="K289" i="120"/>
  <c r="O289" i="120"/>
  <c r="H290" i="120"/>
  <c r="L290" i="120"/>
  <c r="P290" i="120"/>
  <c r="I291" i="120"/>
  <c r="M291" i="120"/>
  <c r="Q291" i="120"/>
  <c r="T291" i="120" s="1"/>
  <c r="V291" i="120" s="1"/>
  <c r="H292" i="120"/>
  <c r="L292" i="120"/>
  <c r="P292" i="120"/>
  <c r="J302" i="120"/>
  <c r="N302" i="120"/>
  <c r="B397" i="122"/>
  <c r="G643" i="122"/>
  <c r="G432" i="122"/>
  <c r="B481" i="122"/>
  <c r="B395" i="122"/>
  <c r="U273" i="122"/>
  <c r="P290" i="122"/>
  <c r="T290" i="122"/>
  <c r="B432" i="122"/>
  <c r="G393" i="122"/>
  <c r="G397" i="122"/>
  <c r="B642" i="122"/>
  <c r="N290" i="122"/>
  <c r="V290" i="122"/>
  <c r="G482" i="122"/>
  <c r="D6" i="122"/>
  <c r="Z4" i="122" s="1"/>
  <c r="B394" i="122"/>
  <c r="G433" i="122"/>
  <c r="G642" i="122"/>
  <c r="G646" i="122"/>
  <c r="B393" i="122"/>
  <c r="G394" i="122"/>
  <c r="G396" i="122"/>
  <c r="G481" i="122"/>
  <c r="N273" i="122"/>
  <c r="V273" i="122"/>
  <c r="U290" i="122"/>
  <c r="P273" i="122"/>
  <c r="T273" i="122"/>
  <c r="B396" i="122"/>
  <c r="B433" i="122"/>
  <c r="B482" i="122"/>
  <c r="B643" i="122"/>
  <c r="KX308" i="93"/>
  <c r="KX306" i="93"/>
  <c r="KX307" i="93"/>
  <c r="KX310" i="93"/>
  <c r="KX317" i="93"/>
  <c r="KX318" i="93"/>
  <c r="KX320" i="93"/>
  <c r="V194" i="122"/>
  <c r="P236" i="122"/>
  <c r="T236" i="122"/>
  <c r="U236" i="122"/>
  <c r="P194" i="122"/>
  <c r="T194" i="122"/>
  <c r="V236" i="122"/>
  <c r="U194" i="122"/>
  <c r="KX309" i="93"/>
  <c r="KX316" i="93"/>
  <c r="KX319" i="93"/>
  <c r="KX283" i="93"/>
  <c r="KX294" i="93"/>
  <c r="KX285" i="93"/>
  <c r="KX292" i="93"/>
  <c r="KX284" i="93"/>
  <c r="KX282" i="93"/>
  <c r="KX286" i="93"/>
  <c r="KX295" i="93"/>
  <c r="KX293" i="93"/>
  <c r="KX296" i="93"/>
  <c r="IJ312" i="93" l="1"/>
  <c r="Y282" i="120"/>
  <c r="Y280" i="120"/>
  <c r="L310" i="93"/>
  <c r="M523" i="122" s="1"/>
  <c r="B523" i="122" s="1"/>
  <c r="M522" i="122"/>
  <c r="B522" i="122" s="1"/>
  <c r="Y291" i="120"/>
  <c r="Y289" i="120"/>
  <c r="Y279" i="120"/>
  <c r="Y292" i="120"/>
  <c r="Y290" i="120"/>
  <c r="M40" i="93"/>
  <c r="E35" i="120"/>
  <c r="S35" i="120" s="1"/>
  <c r="L320" i="93"/>
  <c r="L296" i="93"/>
  <c r="E20" i="93"/>
  <c r="C15" i="120"/>
  <c r="L286" i="93"/>
  <c r="B604" i="122" s="1"/>
  <c r="B603" i="122"/>
  <c r="Y281" i="120"/>
  <c r="Y302" i="120"/>
  <c r="Y278" i="120"/>
  <c r="IJ293" i="93" l="1"/>
  <c r="IJ284" i="93"/>
  <c r="IJ285" i="93"/>
  <c r="IJ283" i="93"/>
  <c r="IJ282" i="93"/>
  <c r="IJ306" i="93"/>
  <c r="IJ308" i="93"/>
  <c r="IJ318" i="93"/>
  <c r="IJ320" i="93"/>
  <c r="IJ288" i="93"/>
  <c r="IJ309" i="93"/>
  <c r="IJ310" i="93"/>
  <c r="IJ316" i="93"/>
  <c r="IJ317" i="93"/>
  <c r="IJ322" i="93"/>
  <c r="IJ289" i="93"/>
  <c r="IJ298" i="93"/>
  <c r="IJ299" i="93"/>
  <c r="IJ313" i="93"/>
  <c r="IJ323" i="93"/>
  <c r="IJ294" i="93"/>
  <c r="IJ292" i="93"/>
  <c r="IJ307" i="93"/>
  <c r="IJ319" i="93"/>
  <c r="E36" i="120"/>
  <c r="S36" i="120" s="1"/>
  <c r="C16" i="120"/>
  <c r="IJ296" i="93" l="1"/>
  <c r="IJ295" i="93"/>
  <c r="IJ286" i="93"/>
  <c r="D603" i="122" l="1"/>
  <c r="E603" i="122"/>
  <c r="R519" i="122"/>
  <c r="D519" i="122" s="1"/>
  <c r="S519" i="122"/>
  <c r="E519" i="122" s="1"/>
  <c r="E601" i="122" l="1"/>
  <c r="E602" i="122"/>
  <c r="D600" i="122"/>
  <c r="D604" i="122"/>
  <c r="E604" i="122"/>
  <c r="D601" i="122"/>
  <c r="D602" i="122"/>
  <c r="E600" i="122"/>
  <c r="S523" i="122"/>
  <c r="E523" i="122" s="1"/>
  <c r="R520" i="122"/>
  <c r="D520" i="122" s="1"/>
  <c r="R523" i="122"/>
  <c r="D523" i="122" s="1"/>
  <c r="R522" i="122"/>
  <c r="D522" i="122" s="1"/>
  <c r="S521" i="122"/>
  <c r="E521" i="122" s="1"/>
  <c r="S520" i="122"/>
  <c r="E520" i="122" s="1"/>
  <c r="R521" i="122"/>
  <c r="D521" i="122" s="1"/>
  <c r="S522" i="122"/>
  <c r="E522" i="122" s="1"/>
  <c r="B34" i="93" l="1"/>
  <c r="B35" i="93"/>
  <c r="B36" i="93"/>
  <c r="B18" i="93"/>
  <c r="B19" i="93"/>
  <c r="N13" i="120" l="1"/>
  <c r="KX25" i="93"/>
  <c r="KX26" i="93"/>
  <c r="KX31" i="93"/>
  <c r="KX32" i="93"/>
  <c r="KX41" i="93"/>
  <c r="KX42" i="93"/>
  <c r="KX47" i="93"/>
  <c r="KX48" i="93"/>
  <c r="KX49" i="93"/>
  <c r="KX50" i="93"/>
  <c r="KX51" i="93"/>
  <c r="KX52" i="93"/>
  <c r="KX53" i="93"/>
  <c r="KX54" i="93"/>
  <c r="KX55" i="93"/>
  <c r="KX56" i="93"/>
  <c r="KX61" i="93"/>
  <c r="KX62" i="93"/>
  <c r="KX63" i="93"/>
  <c r="KX66" i="93"/>
  <c r="KX67" i="93"/>
  <c r="KX68" i="93"/>
  <c r="KX69" i="93"/>
  <c r="KX70" i="93"/>
  <c r="KX71" i="93"/>
  <c r="KX72" i="93"/>
  <c r="KX73" i="93"/>
  <c r="KX74" i="93"/>
  <c r="KX75" i="93"/>
  <c r="KX76" i="93"/>
  <c r="KX77" i="93"/>
  <c r="KX78" i="93"/>
  <c r="KX79" i="93"/>
  <c r="KX80" i="93"/>
  <c r="KX81" i="93"/>
  <c r="KX82" i="93"/>
  <c r="KX83" i="93"/>
  <c r="KX84" i="93"/>
  <c r="KX85" i="93"/>
  <c r="KX86" i="93"/>
  <c r="KX87" i="93"/>
  <c r="KX88" i="93"/>
  <c r="KX89" i="93"/>
  <c r="KX90" i="93"/>
  <c r="KX91" i="93"/>
  <c r="KX92" i="93"/>
  <c r="KX93" i="93"/>
  <c r="KX94" i="93"/>
  <c r="KX95" i="93"/>
  <c r="KX96" i="93"/>
  <c r="KX97" i="93"/>
  <c r="KX98" i="93"/>
  <c r="KX99" i="93"/>
  <c r="KX100" i="93"/>
  <c r="KX101" i="93"/>
  <c r="KX102" i="93"/>
  <c r="KX103" i="93"/>
  <c r="KX104" i="93"/>
  <c r="KX105" i="93"/>
  <c r="KX106" i="93"/>
  <c r="KX107" i="93"/>
  <c r="KX108" i="93"/>
  <c r="KX109" i="93"/>
  <c r="KX110" i="93"/>
  <c r="KX111" i="93"/>
  <c r="KX112" i="93"/>
  <c r="KX113" i="93"/>
  <c r="KX114" i="93"/>
  <c r="KX115" i="93"/>
  <c r="KX122" i="93"/>
  <c r="KX123" i="93"/>
  <c r="KX124" i="93"/>
  <c r="KX125" i="93"/>
  <c r="KX126" i="93"/>
  <c r="KX127" i="93"/>
  <c r="KX128" i="93"/>
  <c r="KX129" i="93"/>
  <c r="KX130" i="93"/>
  <c r="KX131" i="93"/>
  <c r="KX132" i="93"/>
  <c r="KX133" i="93"/>
  <c r="KX134" i="93"/>
  <c r="KX135" i="93"/>
  <c r="KX136" i="93"/>
  <c r="KX137" i="93"/>
  <c r="KX138" i="93"/>
  <c r="KX139" i="93"/>
  <c r="KX140" i="93"/>
  <c r="KX141" i="93"/>
  <c r="KX142" i="93"/>
  <c r="KX143" i="93"/>
  <c r="KX144" i="93"/>
  <c r="KX145" i="93"/>
  <c r="KX146" i="93"/>
  <c r="KX147" i="93"/>
  <c r="KX148" i="93"/>
  <c r="KX149" i="93"/>
  <c r="KX150" i="93"/>
  <c r="KX151" i="93"/>
  <c r="KX152" i="93"/>
  <c r="KX153" i="93"/>
  <c r="KX154" i="93"/>
  <c r="KX155" i="93"/>
  <c r="KX156" i="93"/>
  <c r="KX157" i="93"/>
  <c r="KX167" i="93"/>
  <c r="KX168" i="93"/>
  <c r="KX169" i="93"/>
  <c r="KX170" i="93"/>
  <c r="KX171" i="93"/>
  <c r="KX172" i="93"/>
  <c r="KX173" i="93"/>
  <c r="KX174" i="93"/>
  <c r="KX175" i="93"/>
  <c r="KX176" i="93"/>
  <c r="KX177" i="93"/>
  <c r="KX178" i="93"/>
  <c r="KX179" i="93"/>
  <c r="KX180" i="93"/>
  <c r="KX181" i="93"/>
  <c r="KX182" i="93"/>
  <c r="KX183" i="93"/>
  <c r="KX184" i="93"/>
  <c r="KX185" i="93"/>
  <c r="KX186" i="93"/>
  <c r="KX187" i="93"/>
  <c r="KX188" i="93"/>
  <c r="KX189" i="93"/>
  <c r="KX190" i="93"/>
  <c r="KX191" i="93"/>
  <c r="KX192" i="93"/>
  <c r="KX193" i="93"/>
  <c r="KX194" i="93"/>
  <c r="KX195" i="93"/>
  <c r="KX196" i="93"/>
  <c r="KX197" i="93"/>
  <c r="KX198" i="93"/>
  <c r="KX199" i="93"/>
  <c r="KX200" i="93"/>
  <c r="KX201" i="93"/>
  <c r="KX202" i="93"/>
  <c r="KX203" i="93"/>
  <c r="KX204" i="93"/>
  <c r="KX205" i="93"/>
  <c r="KX206" i="93"/>
  <c r="KX207" i="93"/>
  <c r="KX208" i="93"/>
  <c r="KX209" i="93"/>
  <c r="KX215" i="93"/>
  <c r="KX216" i="93"/>
  <c r="KX217" i="93"/>
  <c r="KX218" i="93"/>
  <c r="KX219" i="93"/>
  <c r="KX225" i="93"/>
  <c r="KX226" i="93"/>
  <c r="KX227" i="93"/>
  <c r="KX228" i="93"/>
  <c r="KX229" i="93"/>
  <c r="KX230" i="93"/>
  <c r="KX231" i="93"/>
  <c r="KX232" i="93"/>
  <c r="KX233" i="93"/>
  <c r="KX239" i="93"/>
  <c r="KX240" i="93"/>
  <c r="KX241" i="93"/>
  <c r="KX242" i="93"/>
  <c r="KX243" i="93"/>
  <c r="KX249" i="93"/>
  <c r="KX250" i="93"/>
  <c r="KX251" i="93"/>
  <c r="KX252" i="93"/>
  <c r="KX253" i="93"/>
  <c r="KX254" i="93"/>
  <c r="KX255" i="93"/>
  <c r="KX256" i="93"/>
  <c r="KX257" i="93"/>
  <c r="KX263" i="93"/>
  <c r="KX264" i="93"/>
  <c r="KX265" i="93"/>
  <c r="KX266" i="93"/>
  <c r="KX267" i="93"/>
  <c r="KX273" i="93"/>
  <c r="KX274" i="93"/>
  <c r="KX275" i="93"/>
  <c r="KX276" i="93"/>
  <c r="KX277" i="93"/>
  <c r="KX278" i="93"/>
  <c r="KX327" i="93"/>
  <c r="KX328" i="93"/>
  <c r="KX329" i="93"/>
  <c r="KX335" i="93"/>
  <c r="KX336" i="93"/>
  <c r="KX337" i="93"/>
  <c r="KX338" i="93"/>
  <c r="KX339" i="93"/>
  <c r="KX345" i="93"/>
  <c r="KX346" i="93"/>
  <c r="KX347" i="93"/>
  <c r="KX348" i="93"/>
  <c r="KX373" i="93"/>
  <c r="KX374" i="93"/>
  <c r="KX375" i="93"/>
  <c r="KX376" i="93"/>
  <c r="KX377" i="93"/>
  <c r="KX378" i="93"/>
  <c r="KX379" i="93"/>
  <c r="KX380" i="93"/>
  <c r="KX381" i="93"/>
  <c r="KX382" i="93"/>
  <c r="KX383" i="93"/>
  <c r="KX384" i="93"/>
  <c r="KX385" i="93"/>
  <c r="KX386" i="93"/>
  <c r="KX387" i="93"/>
  <c r="KX388" i="93"/>
  <c r="KX389" i="93"/>
  <c r="KX390" i="93"/>
  <c r="KX391" i="93"/>
  <c r="KX392" i="93"/>
  <c r="KX393" i="93"/>
  <c r="KX394" i="93"/>
  <c r="KX395" i="93"/>
  <c r="KX396" i="93"/>
  <c r="KX397" i="93"/>
  <c r="KX398" i="93"/>
  <c r="KX399" i="93"/>
  <c r="KX400" i="93"/>
  <c r="KX401" i="93"/>
  <c r="KX402" i="93"/>
  <c r="KX403" i="93"/>
  <c r="KX404" i="93"/>
  <c r="KX405" i="93"/>
  <c r="KX406" i="93"/>
  <c r="KX407" i="93"/>
  <c r="KX408" i="93"/>
  <c r="KX409" i="93"/>
  <c r="KX410" i="93"/>
  <c r="KX411" i="93"/>
  <c r="KX412" i="93"/>
  <c r="KX413" i="93"/>
  <c r="KX414" i="93"/>
  <c r="KX415" i="93"/>
  <c r="KX416" i="93"/>
  <c r="KX417" i="93"/>
  <c r="D88" i="101" l="1"/>
  <c r="E88" i="101" s="1"/>
  <c r="E87" i="101"/>
  <c r="E86" i="101"/>
  <c r="D84" i="101"/>
  <c r="D85" i="101" s="1"/>
  <c r="E85" i="101" s="1"/>
  <c r="D89" i="101" l="1"/>
  <c r="D90" i="101" s="1"/>
  <c r="E90" i="101" s="1"/>
  <c r="E84" i="101"/>
  <c r="E89" i="101"/>
  <c r="IJ72" i="93" l="1"/>
  <c r="IJ83" i="93"/>
  <c r="IJ191" i="93"/>
  <c r="IJ76" i="93"/>
  <c r="IJ81" i="93"/>
  <c r="IJ85" i="93"/>
  <c r="IJ80" i="93"/>
  <c r="IJ75" i="93"/>
  <c r="IJ82" i="93"/>
  <c r="IJ73" i="93"/>
  <c r="IJ84" i="93"/>
  <c r="IJ71" i="93" l="1"/>
  <c r="IJ74" i="93"/>
  <c r="Q340" i="120" l="1"/>
  <c r="T340" i="120" s="1"/>
  <c r="V340" i="120" s="1"/>
  <c r="P340" i="120"/>
  <c r="O340" i="120"/>
  <c r="N340" i="120"/>
  <c r="M340" i="120"/>
  <c r="L340" i="120"/>
  <c r="K340" i="120"/>
  <c r="J340" i="120"/>
  <c r="I340" i="120"/>
  <c r="H340" i="120"/>
  <c r="G340" i="120"/>
  <c r="F340" i="120"/>
  <c r="Q339" i="120"/>
  <c r="T339" i="120" s="1"/>
  <c r="V339" i="120" s="1"/>
  <c r="P339" i="120"/>
  <c r="O339" i="120"/>
  <c r="N339" i="120"/>
  <c r="M339" i="120"/>
  <c r="L339" i="120"/>
  <c r="K339" i="120"/>
  <c r="J339" i="120"/>
  <c r="I339" i="120"/>
  <c r="H339" i="120"/>
  <c r="G339" i="120"/>
  <c r="F339" i="120"/>
  <c r="Q338" i="120"/>
  <c r="T338" i="120" s="1"/>
  <c r="V338" i="120" s="1"/>
  <c r="P338" i="120"/>
  <c r="O338" i="120"/>
  <c r="N338" i="120"/>
  <c r="M338" i="120"/>
  <c r="L338" i="120"/>
  <c r="K338" i="120"/>
  <c r="J338" i="120"/>
  <c r="I338" i="120"/>
  <c r="H338" i="120"/>
  <c r="G338" i="120"/>
  <c r="F338" i="120"/>
  <c r="Q337" i="120"/>
  <c r="T337" i="120" s="1"/>
  <c r="V337" i="120" s="1"/>
  <c r="P337" i="120"/>
  <c r="O337" i="120"/>
  <c r="N337" i="120"/>
  <c r="M337" i="120"/>
  <c r="L337" i="120"/>
  <c r="K337" i="120"/>
  <c r="J337" i="120"/>
  <c r="I337" i="120"/>
  <c r="H337" i="120"/>
  <c r="G337" i="120"/>
  <c r="F337" i="120"/>
  <c r="Q336" i="120"/>
  <c r="T336" i="120" s="1"/>
  <c r="V336" i="120" s="1"/>
  <c r="P336" i="120"/>
  <c r="O336" i="120"/>
  <c r="N336" i="120"/>
  <c r="M336" i="120"/>
  <c r="L336" i="120"/>
  <c r="K336" i="120"/>
  <c r="J336" i="120"/>
  <c r="I336" i="120"/>
  <c r="H336" i="120"/>
  <c r="G336" i="120"/>
  <c r="F336" i="120"/>
  <c r="Q330" i="120"/>
  <c r="T330" i="120" s="1"/>
  <c r="V330" i="120" s="1"/>
  <c r="P330" i="120"/>
  <c r="O330" i="120"/>
  <c r="N330" i="120"/>
  <c r="M330" i="120"/>
  <c r="L330" i="120"/>
  <c r="K330" i="120"/>
  <c r="J330" i="120"/>
  <c r="I330" i="120"/>
  <c r="H330" i="120"/>
  <c r="G330" i="120"/>
  <c r="F330" i="120"/>
  <c r="Q329" i="120"/>
  <c r="T329" i="120" s="1"/>
  <c r="V329" i="120" s="1"/>
  <c r="P329" i="120"/>
  <c r="O329" i="120"/>
  <c r="N329" i="120"/>
  <c r="M329" i="120"/>
  <c r="L329" i="120"/>
  <c r="K329" i="120"/>
  <c r="J329" i="120"/>
  <c r="I329" i="120"/>
  <c r="H329" i="120"/>
  <c r="G329" i="120"/>
  <c r="F329" i="120"/>
  <c r="Q328" i="120"/>
  <c r="T328" i="120" s="1"/>
  <c r="V328" i="120" s="1"/>
  <c r="P328" i="120"/>
  <c r="O328" i="120"/>
  <c r="N328" i="120"/>
  <c r="M328" i="120"/>
  <c r="L328" i="120"/>
  <c r="K328" i="120"/>
  <c r="J328" i="120"/>
  <c r="I328" i="120"/>
  <c r="H328" i="120"/>
  <c r="G328" i="120"/>
  <c r="F328" i="120"/>
  <c r="Q327" i="120"/>
  <c r="T327" i="120" s="1"/>
  <c r="V327" i="120" s="1"/>
  <c r="P327" i="120"/>
  <c r="O327" i="120"/>
  <c r="N327" i="120"/>
  <c r="M327" i="120"/>
  <c r="L327" i="120"/>
  <c r="K327" i="120"/>
  <c r="J327" i="120"/>
  <c r="I327" i="120"/>
  <c r="H327" i="120"/>
  <c r="G327" i="120"/>
  <c r="F327" i="120"/>
  <c r="Q326" i="120"/>
  <c r="T326" i="120" s="1"/>
  <c r="V326" i="120" s="1"/>
  <c r="P326" i="120"/>
  <c r="O326" i="120"/>
  <c r="N326" i="120"/>
  <c r="M326" i="120"/>
  <c r="L326" i="120"/>
  <c r="K326" i="120"/>
  <c r="J326" i="120"/>
  <c r="I326" i="120"/>
  <c r="H326" i="120"/>
  <c r="G326" i="120"/>
  <c r="F326" i="120"/>
  <c r="Q268" i="120"/>
  <c r="T268" i="120" s="1"/>
  <c r="V268" i="120" s="1"/>
  <c r="P268" i="120"/>
  <c r="O268" i="120"/>
  <c r="N268" i="120"/>
  <c r="M268" i="120"/>
  <c r="L268" i="120"/>
  <c r="K268" i="120"/>
  <c r="J268" i="120"/>
  <c r="I268" i="120"/>
  <c r="H268" i="120"/>
  <c r="G268" i="120"/>
  <c r="F268" i="120"/>
  <c r="Q267" i="120"/>
  <c r="T267" i="120" s="1"/>
  <c r="V267" i="120" s="1"/>
  <c r="P267" i="120"/>
  <c r="O267" i="120"/>
  <c r="N267" i="120"/>
  <c r="M267" i="120"/>
  <c r="L267" i="120"/>
  <c r="K267" i="120"/>
  <c r="J267" i="120"/>
  <c r="I267" i="120"/>
  <c r="H267" i="120"/>
  <c r="G267" i="120"/>
  <c r="F267" i="120"/>
  <c r="Q266" i="120"/>
  <c r="T266" i="120" s="1"/>
  <c r="V266" i="120" s="1"/>
  <c r="P266" i="120"/>
  <c r="O266" i="120"/>
  <c r="N266" i="120"/>
  <c r="M266" i="120"/>
  <c r="L266" i="120"/>
  <c r="K266" i="120"/>
  <c r="J266" i="120"/>
  <c r="I266" i="120"/>
  <c r="H266" i="120"/>
  <c r="G266" i="120"/>
  <c r="F266" i="120"/>
  <c r="Q265" i="120"/>
  <c r="T265" i="120" s="1"/>
  <c r="V265" i="120" s="1"/>
  <c r="P265" i="120"/>
  <c r="O265" i="120"/>
  <c r="N265" i="120"/>
  <c r="M265" i="120"/>
  <c r="L265" i="120"/>
  <c r="K265" i="120"/>
  <c r="J265" i="120"/>
  <c r="I265" i="120"/>
  <c r="H265" i="120"/>
  <c r="G265" i="120"/>
  <c r="F265" i="120"/>
  <c r="Q264" i="120"/>
  <c r="T264" i="120" s="1"/>
  <c r="V264" i="120" s="1"/>
  <c r="P264" i="120"/>
  <c r="O264" i="120"/>
  <c r="N264" i="120"/>
  <c r="M264" i="120"/>
  <c r="L264" i="120"/>
  <c r="K264" i="120"/>
  <c r="J264" i="120"/>
  <c r="I264" i="120"/>
  <c r="H264" i="120"/>
  <c r="G264" i="120"/>
  <c r="F264" i="120"/>
  <c r="Q258" i="120"/>
  <c r="T258" i="120" s="1"/>
  <c r="V258" i="120" s="1"/>
  <c r="P258" i="120"/>
  <c r="O258" i="120"/>
  <c r="N258" i="120"/>
  <c r="M258" i="120"/>
  <c r="L258" i="120"/>
  <c r="K258" i="120"/>
  <c r="J258" i="120"/>
  <c r="I258" i="120"/>
  <c r="H258" i="120"/>
  <c r="G258" i="120"/>
  <c r="F258" i="120"/>
  <c r="Q257" i="120"/>
  <c r="T257" i="120" s="1"/>
  <c r="V257" i="120" s="1"/>
  <c r="P257" i="120"/>
  <c r="O257" i="120"/>
  <c r="N257" i="120"/>
  <c r="M257" i="120"/>
  <c r="L257" i="120"/>
  <c r="K257" i="120"/>
  <c r="J257" i="120"/>
  <c r="I257" i="120"/>
  <c r="H257" i="120"/>
  <c r="G257" i="120"/>
  <c r="F257" i="120"/>
  <c r="Q256" i="120"/>
  <c r="T256" i="120" s="1"/>
  <c r="V256" i="120" s="1"/>
  <c r="P256" i="120"/>
  <c r="O256" i="120"/>
  <c r="N256" i="120"/>
  <c r="M256" i="120"/>
  <c r="L256" i="120"/>
  <c r="K256" i="120"/>
  <c r="J256" i="120"/>
  <c r="I256" i="120"/>
  <c r="H256" i="120"/>
  <c r="G256" i="120"/>
  <c r="F256" i="120"/>
  <c r="Q255" i="120"/>
  <c r="T255" i="120" s="1"/>
  <c r="V255" i="120" s="1"/>
  <c r="P255" i="120"/>
  <c r="O255" i="120"/>
  <c r="N255" i="120"/>
  <c r="M255" i="120"/>
  <c r="L255" i="120"/>
  <c r="K255" i="120"/>
  <c r="J255" i="120"/>
  <c r="I255" i="120"/>
  <c r="H255" i="120"/>
  <c r="G255" i="120"/>
  <c r="F255" i="120"/>
  <c r="Q254" i="120"/>
  <c r="T254" i="120" s="1"/>
  <c r="V254" i="120" s="1"/>
  <c r="P254" i="120"/>
  <c r="O254" i="120"/>
  <c r="N254" i="120"/>
  <c r="M254" i="120"/>
  <c r="L254" i="120"/>
  <c r="K254" i="120"/>
  <c r="J254" i="120"/>
  <c r="I254" i="120"/>
  <c r="H254" i="120"/>
  <c r="G254" i="120"/>
  <c r="F254" i="120"/>
  <c r="F241" i="120"/>
  <c r="G241" i="120"/>
  <c r="H241" i="120"/>
  <c r="I241" i="120"/>
  <c r="J241" i="120"/>
  <c r="K241" i="120"/>
  <c r="L241" i="120"/>
  <c r="M241" i="120"/>
  <c r="N241" i="120"/>
  <c r="O241" i="120"/>
  <c r="P241" i="120"/>
  <c r="Q241" i="120"/>
  <c r="T241" i="120" s="1"/>
  <c r="V241" i="120" s="1"/>
  <c r="F242" i="120"/>
  <c r="G242" i="120"/>
  <c r="H242" i="120"/>
  <c r="I242" i="120"/>
  <c r="J242" i="120"/>
  <c r="K242" i="120"/>
  <c r="L242" i="120"/>
  <c r="M242" i="120"/>
  <c r="N242" i="120"/>
  <c r="O242" i="120"/>
  <c r="P242" i="120"/>
  <c r="Q242" i="120"/>
  <c r="T242" i="120" s="1"/>
  <c r="V242" i="120" s="1"/>
  <c r="F243" i="120"/>
  <c r="G243" i="120"/>
  <c r="H243" i="120"/>
  <c r="I243" i="120"/>
  <c r="J243" i="120"/>
  <c r="K243" i="120"/>
  <c r="L243" i="120"/>
  <c r="M243" i="120"/>
  <c r="N243" i="120"/>
  <c r="O243" i="120"/>
  <c r="P243" i="120"/>
  <c r="Q243" i="120"/>
  <c r="T243" i="120" s="1"/>
  <c r="V243" i="120" s="1"/>
  <c r="F244" i="120"/>
  <c r="G244" i="120"/>
  <c r="H244" i="120"/>
  <c r="I244" i="120"/>
  <c r="J244" i="120"/>
  <c r="K244" i="120"/>
  <c r="L244" i="120"/>
  <c r="M244" i="120"/>
  <c r="N244" i="120"/>
  <c r="O244" i="120"/>
  <c r="P244" i="120"/>
  <c r="Q244" i="120"/>
  <c r="T244" i="120" s="1"/>
  <c r="V244" i="120" s="1"/>
  <c r="Q240" i="120"/>
  <c r="T240" i="120" s="1"/>
  <c r="V240" i="120" s="1"/>
  <c r="P240" i="120"/>
  <c r="O240" i="120"/>
  <c r="N240" i="120"/>
  <c r="M240" i="120"/>
  <c r="L240" i="120"/>
  <c r="K240" i="120"/>
  <c r="J240" i="120"/>
  <c r="I240" i="120"/>
  <c r="H240" i="120"/>
  <c r="G240" i="120"/>
  <c r="F240" i="120"/>
  <c r="F231" i="120"/>
  <c r="G231" i="120"/>
  <c r="H231" i="120"/>
  <c r="I231" i="120"/>
  <c r="J231" i="120"/>
  <c r="K231" i="120"/>
  <c r="L231" i="120"/>
  <c r="M231" i="120"/>
  <c r="N231" i="120"/>
  <c r="O231" i="120"/>
  <c r="P231" i="120"/>
  <c r="Q231" i="120"/>
  <c r="T231" i="120" s="1"/>
  <c r="V231" i="120" s="1"/>
  <c r="F232" i="120"/>
  <c r="G232" i="120"/>
  <c r="H232" i="120"/>
  <c r="I232" i="120"/>
  <c r="J232" i="120"/>
  <c r="K232" i="120"/>
  <c r="L232" i="120"/>
  <c r="M232" i="120"/>
  <c r="N232" i="120"/>
  <c r="O232" i="120"/>
  <c r="P232" i="120"/>
  <c r="Q232" i="120"/>
  <c r="T232" i="120" s="1"/>
  <c r="V232" i="120" s="1"/>
  <c r="F233" i="120"/>
  <c r="G233" i="120"/>
  <c r="H233" i="120"/>
  <c r="I233" i="120"/>
  <c r="J233" i="120"/>
  <c r="K233" i="120"/>
  <c r="L233" i="120"/>
  <c r="M233" i="120"/>
  <c r="N233" i="120"/>
  <c r="O233" i="120"/>
  <c r="P233" i="120"/>
  <c r="Q233" i="120"/>
  <c r="T233" i="120" s="1"/>
  <c r="V233" i="120" s="1"/>
  <c r="F234" i="120"/>
  <c r="G234" i="120"/>
  <c r="H234" i="120"/>
  <c r="I234" i="120"/>
  <c r="J234" i="120"/>
  <c r="K234" i="120"/>
  <c r="L234" i="120"/>
  <c r="M234" i="120"/>
  <c r="N234" i="120"/>
  <c r="O234" i="120"/>
  <c r="P234" i="120"/>
  <c r="Q234" i="120"/>
  <c r="T234" i="120" s="1"/>
  <c r="V234" i="120" s="1"/>
  <c r="Q230" i="120"/>
  <c r="T230" i="120" s="1"/>
  <c r="V230" i="120" s="1"/>
  <c r="P230" i="120"/>
  <c r="O230" i="120"/>
  <c r="N230" i="120"/>
  <c r="M230" i="120"/>
  <c r="L230" i="120"/>
  <c r="K230" i="120"/>
  <c r="J230" i="120"/>
  <c r="I230" i="120"/>
  <c r="H230" i="120"/>
  <c r="G230" i="120"/>
  <c r="F230" i="120"/>
  <c r="F217" i="120"/>
  <c r="G217" i="120"/>
  <c r="H217" i="120"/>
  <c r="I217" i="120"/>
  <c r="J217" i="120"/>
  <c r="K217" i="120"/>
  <c r="L217" i="120"/>
  <c r="M217" i="120"/>
  <c r="N217" i="120"/>
  <c r="O217" i="120"/>
  <c r="P217" i="120"/>
  <c r="Q217" i="120"/>
  <c r="T217" i="120" s="1"/>
  <c r="V217" i="120" s="1"/>
  <c r="F218" i="120"/>
  <c r="G218" i="120"/>
  <c r="H218" i="120"/>
  <c r="I218" i="120"/>
  <c r="J218" i="120"/>
  <c r="K218" i="120"/>
  <c r="L218" i="120"/>
  <c r="M218" i="120"/>
  <c r="N218" i="120"/>
  <c r="O218" i="120"/>
  <c r="P218" i="120"/>
  <c r="Q218" i="120"/>
  <c r="T218" i="120" s="1"/>
  <c r="V218" i="120" s="1"/>
  <c r="F219" i="120"/>
  <c r="G219" i="120"/>
  <c r="H219" i="120"/>
  <c r="I219" i="120"/>
  <c r="J219" i="120"/>
  <c r="K219" i="120"/>
  <c r="L219" i="120"/>
  <c r="M219" i="120"/>
  <c r="N219" i="120"/>
  <c r="O219" i="120"/>
  <c r="P219" i="120"/>
  <c r="Q219" i="120"/>
  <c r="T219" i="120" s="1"/>
  <c r="V219" i="120" s="1"/>
  <c r="F220" i="120"/>
  <c r="G220" i="120"/>
  <c r="H220" i="120"/>
  <c r="I220" i="120"/>
  <c r="J220" i="120"/>
  <c r="K220" i="120"/>
  <c r="L220" i="120"/>
  <c r="M220" i="120"/>
  <c r="N220" i="120"/>
  <c r="O220" i="120"/>
  <c r="P220" i="120"/>
  <c r="Q220" i="120"/>
  <c r="T220" i="120" s="1"/>
  <c r="V220" i="120" s="1"/>
  <c r="Q216" i="120"/>
  <c r="T216" i="120" s="1"/>
  <c r="V216" i="120" s="1"/>
  <c r="P216" i="120"/>
  <c r="O216" i="120"/>
  <c r="N216" i="120"/>
  <c r="M216" i="120"/>
  <c r="L216" i="120"/>
  <c r="K216" i="120"/>
  <c r="J216" i="120"/>
  <c r="I216" i="120"/>
  <c r="H216" i="120"/>
  <c r="G216" i="120"/>
  <c r="F216" i="120"/>
  <c r="F207" i="120"/>
  <c r="G207" i="120"/>
  <c r="H207" i="120"/>
  <c r="I207" i="120"/>
  <c r="J207" i="120"/>
  <c r="K207" i="120"/>
  <c r="L207" i="120"/>
  <c r="M207" i="120"/>
  <c r="N207" i="120"/>
  <c r="O207" i="120"/>
  <c r="P207" i="120"/>
  <c r="Q207" i="120"/>
  <c r="T207" i="120" s="1"/>
  <c r="V207" i="120" s="1"/>
  <c r="F208" i="120"/>
  <c r="G208" i="120"/>
  <c r="H208" i="120"/>
  <c r="I208" i="120"/>
  <c r="J208" i="120"/>
  <c r="K208" i="120"/>
  <c r="L208" i="120"/>
  <c r="M208" i="120"/>
  <c r="N208" i="120"/>
  <c r="O208" i="120"/>
  <c r="P208" i="120"/>
  <c r="Q208" i="120"/>
  <c r="T208" i="120" s="1"/>
  <c r="V208" i="120" s="1"/>
  <c r="F209" i="120"/>
  <c r="G209" i="120"/>
  <c r="H209" i="120"/>
  <c r="I209" i="120"/>
  <c r="J209" i="120"/>
  <c r="K209" i="120"/>
  <c r="L209" i="120"/>
  <c r="M209" i="120"/>
  <c r="N209" i="120"/>
  <c r="O209" i="120"/>
  <c r="P209" i="120"/>
  <c r="Q209" i="120"/>
  <c r="T209" i="120" s="1"/>
  <c r="V209" i="120" s="1"/>
  <c r="F210" i="120"/>
  <c r="G210" i="120"/>
  <c r="H210" i="120"/>
  <c r="I210" i="120"/>
  <c r="J210" i="120"/>
  <c r="K210" i="120"/>
  <c r="L210" i="120"/>
  <c r="M210" i="120"/>
  <c r="N210" i="120"/>
  <c r="O210" i="120"/>
  <c r="P210" i="120"/>
  <c r="Q210" i="120"/>
  <c r="T210" i="120" s="1"/>
  <c r="V210" i="120" s="1"/>
  <c r="F206" i="120"/>
  <c r="G206" i="120"/>
  <c r="H206" i="120"/>
  <c r="I206" i="120"/>
  <c r="J206" i="120"/>
  <c r="K206" i="120"/>
  <c r="L206" i="120"/>
  <c r="M206" i="120"/>
  <c r="N206" i="120"/>
  <c r="O206" i="120"/>
  <c r="P206" i="120"/>
  <c r="Q206" i="120"/>
  <c r="T206" i="120" s="1"/>
  <c r="V206" i="120" s="1"/>
  <c r="Y216" i="120" l="1"/>
  <c r="Y230" i="120"/>
  <c r="Y206" i="120"/>
  <c r="Y210" i="120"/>
  <c r="Y208" i="120"/>
  <c r="Y219" i="120"/>
  <c r="Y217" i="120"/>
  <c r="Y234" i="120"/>
  <c r="Y232" i="120"/>
  <c r="Y243" i="120"/>
  <c r="Y241" i="120"/>
  <c r="Y254" i="120"/>
  <c r="Y256" i="120"/>
  <c r="Y258" i="120"/>
  <c r="Y265" i="120"/>
  <c r="Y267" i="120"/>
  <c r="Y326" i="120"/>
  <c r="Y328" i="120"/>
  <c r="Y330" i="120"/>
  <c r="Y337" i="120"/>
  <c r="Y339" i="120"/>
  <c r="Y209" i="120"/>
  <c r="Y207" i="120"/>
  <c r="Y220" i="120"/>
  <c r="Y218" i="120"/>
  <c r="Y233" i="120"/>
  <c r="Y231" i="120"/>
  <c r="Y244" i="120"/>
  <c r="Y242" i="120"/>
  <c r="Y240" i="120"/>
  <c r="Y255" i="120"/>
  <c r="Y257" i="120"/>
  <c r="Y264" i="120"/>
  <c r="Y266" i="120"/>
  <c r="Y268" i="120"/>
  <c r="Y327" i="120"/>
  <c r="Y329" i="120"/>
  <c r="Y336" i="120"/>
  <c r="Y338" i="120"/>
  <c r="Y340" i="120"/>
  <c r="KX213" i="93"/>
  <c r="KX211" i="93"/>
  <c r="KX222" i="93"/>
  <c r="KX237" i="93"/>
  <c r="KX235" i="93"/>
  <c r="KX248" i="93"/>
  <c r="KX246" i="93"/>
  <c r="KX224" i="93"/>
  <c r="KX220" i="93"/>
  <c r="KX244" i="93"/>
  <c r="KX259" i="93"/>
  <c r="KX261" i="93"/>
  <c r="KX268" i="93"/>
  <c r="KX270" i="93"/>
  <c r="KX272" i="93"/>
  <c r="KX331" i="93"/>
  <c r="KX333" i="93"/>
  <c r="KX340" i="93"/>
  <c r="KX342" i="93"/>
  <c r="KX344" i="93"/>
  <c r="KX210" i="93"/>
  <c r="KX214" i="93"/>
  <c r="KX212" i="93"/>
  <c r="KX223" i="93"/>
  <c r="KX221" i="93"/>
  <c r="KX238" i="93"/>
  <c r="KX236" i="93"/>
  <c r="KX247" i="93"/>
  <c r="KX245" i="93"/>
  <c r="KX234" i="93"/>
  <c r="KX258" i="93"/>
  <c r="KX260" i="93"/>
  <c r="KX262" i="93"/>
  <c r="KX269" i="93"/>
  <c r="KX271" i="93"/>
  <c r="KX330" i="93"/>
  <c r="KX332" i="93"/>
  <c r="KX334" i="93"/>
  <c r="KX341" i="93"/>
  <c r="KX343" i="93"/>
  <c r="Q14" i="120"/>
  <c r="T14" i="120" s="1"/>
  <c r="V14" i="120" s="1"/>
  <c r="Q15" i="120"/>
  <c r="T15" i="120" s="1"/>
  <c r="V15" i="120" s="1"/>
  <c r="Q17" i="120"/>
  <c r="T17" i="120" s="1"/>
  <c r="V17" i="120" s="1"/>
  <c r="Q33" i="120"/>
  <c r="T33" i="120" s="1"/>
  <c r="V33" i="120" s="1"/>
  <c r="Q34" i="120"/>
  <c r="T34" i="120" s="1"/>
  <c r="V34" i="120" s="1"/>
  <c r="Q19" i="120"/>
  <c r="BE23" i="93"/>
  <c r="BF23" i="93"/>
  <c r="BG23" i="93"/>
  <c r="BH23" i="93"/>
  <c r="BU23" i="93"/>
  <c r="BV23" i="93"/>
  <c r="BW23" i="93"/>
  <c r="BX23" i="93"/>
  <c r="CK23" i="93"/>
  <c r="CL23" i="93"/>
  <c r="CM23" i="93"/>
  <c r="CN23" i="93"/>
  <c r="DA23" i="93"/>
  <c r="EW23" i="93" s="1"/>
  <c r="DB23" i="93"/>
  <c r="EH23" i="93" s="1"/>
  <c r="DC23" i="93"/>
  <c r="GU23" i="93" s="1"/>
  <c r="DD23" i="93"/>
  <c r="DT23" i="93" s="1"/>
  <c r="DQ23" i="93"/>
  <c r="GD23" i="93"/>
  <c r="GV23" i="93" l="1"/>
  <c r="GF23" i="93"/>
  <c r="EY23" i="93"/>
  <c r="DS23" i="93"/>
  <c r="GE23" i="93"/>
  <c r="GT23" i="93"/>
  <c r="FP23" i="93"/>
  <c r="EX23" i="93"/>
  <c r="DR23" i="93"/>
  <c r="FN23" i="93"/>
  <c r="EZ23" i="93"/>
  <c r="B239" i="122"/>
  <c r="Q36" i="120"/>
  <c r="T36" i="120" s="1"/>
  <c r="V36" i="120" s="1"/>
  <c r="B234" i="122"/>
  <c r="Q31" i="120"/>
  <c r="T31" i="120" s="1"/>
  <c r="V31" i="120" s="1"/>
  <c r="B238" i="122"/>
  <c r="Q35" i="120"/>
  <c r="T35" i="120" s="1"/>
  <c r="V35" i="120" s="1"/>
  <c r="B233" i="122"/>
  <c r="Q30" i="120"/>
  <c r="T30" i="120" s="1"/>
  <c r="V30" i="120" s="1"/>
  <c r="B235" i="122"/>
  <c r="Q32" i="120"/>
  <c r="T32" i="120" s="1"/>
  <c r="V32" i="120" s="1"/>
  <c r="FO23" i="93"/>
  <c r="EI23" i="93"/>
  <c r="B237" i="122"/>
  <c r="B236" i="122"/>
  <c r="B194" i="122"/>
  <c r="B156" i="122"/>
  <c r="B196" i="122"/>
  <c r="B158" i="122"/>
  <c r="B192" i="122"/>
  <c r="B154" i="122"/>
  <c r="B191" i="122"/>
  <c r="N186" i="122" s="1"/>
  <c r="B153" i="122"/>
  <c r="EG23" i="93"/>
  <c r="GS23" i="93"/>
  <c r="GC23" i="93"/>
  <c r="FM23" i="93"/>
  <c r="EJ23" i="93"/>
  <c r="AN23" i="93"/>
  <c r="BD23" i="93" s="1"/>
  <c r="CZ23" i="93" l="1"/>
  <c r="GB23" i="93" s="1"/>
  <c r="BT23" i="93"/>
  <c r="CJ23" i="93"/>
  <c r="GR23" i="93" l="1"/>
  <c r="DP23" i="93"/>
  <c r="EF23" i="93"/>
  <c r="FL23" i="93"/>
  <c r="EV23" i="93"/>
  <c r="D159" i="122" l="1"/>
  <c r="D157" i="122"/>
  <c r="D156" i="122"/>
  <c r="D155" i="122"/>
  <c r="D154" i="122"/>
  <c r="D153" i="122"/>
  <c r="C159" i="122"/>
  <c r="C158" i="122"/>
  <c r="C157" i="122"/>
  <c r="C156" i="122"/>
  <c r="C155" i="122"/>
  <c r="C154" i="122"/>
  <c r="C153" i="122"/>
  <c r="F154" i="120"/>
  <c r="G154" i="120"/>
  <c r="H154" i="120"/>
  <c r="I154" i="120"/>
  <c r="J154" i="120"/>
  <c r="K154" i="120"/>
  <c r="L154" i="120"/>
  <c r="M154" i="120"/>
  <c r="N154" i="120"/>
  <c r="O154" i="120"/>
  <c r="P154" i="120"/>
  <c r="Q154" i="120"/>
  <c r="F155" i="120"/>
  <c r="G155" i="120"/>
  <c r="H155" i="120"/>
  <c r="I155" i="120"/>
  <c r="J155" i="120"/>
  <c r="K155" i="120"/>
  <c r="L155" i="120"/>
  <c r="M155" i="120"/>
  <c r="N155" i="120"/>
  <c r="O155" i="120"/>
  <c r="P155" i="120"/>
  <c r="Q155" i="120"/>
  <c r="T155" i="120" s="1"/>
  <c r="V155" i="120" s="1"/>
  <c r="F156" i="120"/>
  <c r="G156" i="120"/>
  <c r="H156" i="120"/>
  <c r="I156" i="120"/>
  <c r="J156" i="120"/>
  <c r="K156" i="120"/>
  <c r="L156" i="120"/>
  <c r="M156" i="120"/>
  <c r="N156" i="120"/>
  <c r="O156" i="120"/>
  <c r="P156" i="120"/>
  <c r="Q156" i="120"/>
  <c r="T156" i="120" s="1"/>
  <c r="V156" i="120" s="1"/>
  <c r="F157" i="120"/>
  <c r="G157" i="120"/>
  <c r="H157" i="120"/>
  <c r="I157" i="120"/>
  <c r="J157" i="120"/>
  <c r="K157" i="120"/>
  <c r="L157" i="120"/>
  <c r="M157" i="120"/>
  <c r="N157" i="120"/>
  <c r="O157" i="120"/>
  <c r="P157" i="120"/>
  <c r="Q157" i="120"/>
  <c r="T157" i="120" s="1"/>
  <c r="V157" i="120" s="1"/>
  <c r="F158" i="120"/>
  <c r="G158" i="120"/>
  <c r="H158" i="120"/>
  <c r="I158" i="120"/>
  <c r="J158" i="120"/>
  <c r="K158" i="120"/>
  <c r="L158" i="120"/>
  <c r="M158" i="120"/>
  <c r="N158" i="120"/>
  <c r="O158" i="120"/>
  <c r="P158" i="120"/>
  <c r="Q158" i="120"/>
  <c r="T158" i="120" s="1"/>
  <c r="V158" i="120" s="1"/>
  <c r="F159" i="120"/>
  <c r="G159" i="120"/>
  <c r="H159" i="120"/>
  <c r="I159" i="120"/>
  <c r="J159" i="120"/>
  <c r="K159" i="120"/>
  <c r="L159" i="120"/>
  <c r="M159" i="120"/>
  <c r="N159" i="120"/>
  <c r="O159" i="120"/>
  <c r="P159" i="120"/>
  <c r="Q159" i="120"/>
  <c r="T159" i="120" s="1"/>
  <c r="V159" i="120" s="1"/>
  <c r="F160" i="120"/>
  <c r="G160" i="120"/>
  <c r="H160" i="120"/>
  <c r="I160" i="120"/>
  <c r="J160" i="120"/>
  <c r="K160" i="120"/>
  <c r="L160" i="120"/>
  <c r="M160" i="120"/>
  <c r="N160" i="120"/>
  <c r="O160" i="120"/>
  <c r="P160" i="120"/>
  <c r="Q160" i="120"/>
  <c r="T160" i="120" s="1"/>
  <c r="V160" i="120" s="1"/>
  <c r="F161" i="120"/>
  <c r="G161" i="120"/>
  <c r="H161" i="120"/>
  <c r="I161" i="120"/>
  <c r="J161" i="120"/>
  <c r="K161" i="120"/>
  <c r="L161" i="120"/>
  <c r="M161" i="120"/>
  <c r="N161" i="120"/>
  <c r="O161" i="120"/>
  <c r="P161" i="120"/>
  <c r="Q161" i="120"/>
  <c r="T161" i="120" s="1"/>
  <c r="V161" i="120" s="1"/>
  <c r="F162" i="120"/>
  <c r="G162" i="120"/>
  <c r="H162" i="120"/>
  <c r="I162" i="120"/>
  <c r="J162" i="120"/>
  <c r="K162" i="120"/>
  <c r="L162" i="120"/>
  <c r="M162" i="120"/>
  <c r="N162" i="120"/>
  <c r="O162" i="120"/>
  <c r="P162" i="120"/>
  <c r="Q162" i="120"/>
  <c r="T162" i="120" s="1"/>
  <c r="V162" i="120" s="1"/>
  <c r="F60" i="120"/>
  <c r="G60" i="120"/>
  <c r="H60" i="120"/>
  <c r="I60" i="120"/>
  <c r="J60" i="120"/>
  <c r="K60" i="120"/>
  <c r="L60" i="120"/>
  <c r="M60" i="120"/>
  <c r="N60" i="120"/>
  <c r="O60" i="120"/>
  <c r="P60" i="120"/>
  <c r="F61" i="120"/>
  <c r="G61" i="120"/>
  <c r="H61" i="120"/>
  <c r="I61" i="120"/>
  <c r="J61" i="120"/>
  <c r="K61" i="120"/>
  <c r="L61" i="120"/>
  <c r="M61" i="120"/>
  <c r="N61" i="120"/>
  <c r="O61" i="120"/>
  <c r="P61" i="120"/>
  <c r="F112" i="120"/>
  <c r="G112" i="120"/>
  <c r="H112" i="120"/>
  <c r="I112" i="120"/>
  <c r="J112" i="120"/>
  <c r="K112" i="120"/>
  <c r="L112" i="120"/>
  <c r="M112" i="120"/>
  <c r="N112" i="120"/>
  <c r="O112" i="120"/>
  <c r="P112" i="120"/>
  <c r="Q112" i="120"/>
  <c r="F113" i="120"/>
  <c r="G113" i="120"/>
  <c r="H113" i="120"/>
  <c r="I113" i="120"/>
  <c r="J113" i="120"/>
  <c r="K113" i="120"/>
  <c r="L113" i="120"/>
  <c r="M113" i="120"/>
  <c r="N113" i="120"/>
  <c r="O113" i="120"/>
  <c r="P113" i="120"/>
  <c r="Q113" i="120"/>
  <c r="T113" i="120" s="1"/>
  <c r="V113" i="120" s="1"/>
  <c r="F114" i="120"/>
  <c r="G114" i="120"/>
  <c r="H114" i="120"/>
  <c r="I114" i="120"/>
  <c r="J114" i="120"/>
  <c r="K114" i="120"/>
  <c r="L114" i="120"/>
  <c r="M114" i="120"/>
  <c r="N114" i="120"/>
  <c r="O114" i="120"/>
  <c r="P114" i="120"/>
  <c r="Q114" i="120"/>
  <c r="F115" i="120"/>
  <c r="G115" i="120"/>
  <c r="H115" i="120"/>
  <c r="I115" i="120"/>
  <c r="J115" i="120"/>
  <c r="K115" i="120"/>
  <c r="L115" i="120"/>
  <c r="M115" i="120"/>
  <c r="N115" i="120"/>
  <c r="O115" i="120"/>
  <c r="P115" i="120"/>
  <c r="Q115" i="120"/>
  <c r="T115" i="120" s="1"/>
  <c r="V115" i="120" s="1"/>
  <c r="F116" i="120"/>
  <c r="G116" i="120"/>
  <c r="H116" i="120"/>
  <c r="I116" i="120"/>
  <c r="J116" i="120"/>
  <c r="K116" i="120"/>
  <c r="L116" i="120"/>
  <c r="M116" i="120"/>
  <c r="N116" i="120"/>
  <c r="O116" i="120"/>
  <c r="P116" i="120"/>
  <c r="Q116" i="120"/>
  <c r="F117" i="120"/>
  <c r="G117" i="120"/>
  <c r="H117" i="120"/>
  <c r="I117" i="120"/>
  <c r="J117" i="120"/>
  <c r="K117" i="120"/>
  <c r="L117" i="120"/>
  <c r="M117" i="120"/>
  <c r="N117" i="120"/>
  <c r="O117" i="120"/>
  <c r="P117" i="120"/>
  <c r="Q117" i="120"/>
  <c r="T117" i="120" s="1"/>
  <c r="V117" i="120" s="1"/>
  <c r="Q42" i="120"/>
  <c r="P42" i="120"/>
  <c r="O42" i="120"/>
  <c r="N42" i="120"/>
  <c r="M42" i="120"/>
  <c r="L42" i="120"/>
  <c r="K42" i="120"/>
  <c r="J42" i="120"/>
  <c r="I42" i="120"/>
  <c r="H42" i="120"/>
  <c r="G42" i="120"/>
  <c r="F42" i="120"/>
  <c r="Q41" i="120"/>
  <c r="P41" i="120"/>
  <c r="O41" i="120"/>
  <c r="N41" i="120"/>
  <c r="M41" i="120"/>
  <c r="L41" i="120"/>
  <c r="K41" i="120"/>
  <c r="J41" i="120"/>
  <c r="I41" i="120"/>
  <c r="H41" i="120"/>
  <c r="G41" i="120"/>
  <c r="F41" i="120"/>
  <c r="Q40" i="120"/>
  <c r="P40" i="120"/>
  <c r="O40" i="120"/>
  <c r="N40" i="120"/>
  <c r="M40" i="120"/>
  <c r="L40" i="120"/>
  <c r="K40" i="120"/>
  <c r="J40" i="120"/>
  <c r="I40" i="120"/>
  <c r="H40" i="120"/>
  <c r="G40" i="120"/>
  <c r="F40" i="120"/>
  <c r="Q39" i="120"/>
  <c r="T39" i="120" s="1"/>
  <c r="V39" i="120" s="1"/>
  <c r="P39" i="120"/>
  <c r="O39" i="120"/>
  <c r="N39" i="120"/>
  <c r="M39" i="120"/>
  <c r="L39" i="120"/>
  <c r="K39" i="120"/>
  <c r="J39" i="120"/>
  <c r="I39" i="120"/>
  <c r="H39" i="120"/>
  <c r="G39" i="120"/>
  <c r="F39" i="120"/>
  <c r="F36" i="120"/>
  <c r="F35" i="120"/>
  <c r="F34" i="120"/>
  <c r="F33" i="120"/>
  <c r="F32" i="120"/>
  <c r="F31" i="120"/>
  <c r="F30" i="120"/>
  <c r="P29" i="120"/>
  <c r="O29" i="120"/>
  <c r="N29" i="120"/>
  <c r="M29" i="120"/>
  <c r="L29" i="120"/>
  <c r="K29" i="120"/>
  <c r="J29" i="120"/>
  <c r="I29" i="120"/>
  <c r="H29" i="120"/>
  <c r="G29" i="120"/>
  <c r="F29" i="120"/>
  <c r="Q26" i="120"/>
  <c r="P26" i="120"/>
  <c r="O26" i="120"/>
  <c r="N26" i="120"/>
  <c r="M26" i="120"/>
  <c r="L26" i="120"/>
  <c r="K26" i="120"/>
  <c r="J26" i="120"/>
  <c r="I26" i="120"/>
  <c r="H26" i="120"/>
  <c r="G26" i="120"/>
  <c r="F26" i="120"/>
  <c r="Q25" i="120"/>
  <c r="P25" i="120"/>
  <c r="O25" i="120"/>
  <c r="N25" i="120"/>
  <c r="M25" i="120"/>
  <c r="L25" i="120"/>
  <c r="K25" i="120"/>
  <c r="J25" i="120"/>
  <c r="I25" i="120"/>
  <c r="H25" i="120"/>
  <c r="G25" i="120"/>
  <c r="F25" i="120"/>
  <c r="Q24" i="120"/>
  <c r="P24" i="120"/>
  <c r="O24" i="120"/>
  <c r="N24" i="120"/>
  <c r="M24" i="120"/>
  <c r="L24" i="120"/>
  <c r="K24" i="120"/>
  <c r="J24" i="120"/>
  <c r="I24" i="120"/>
  <c r="H24" i="120"/>
  <c r="G24" i="120"/>
  <c r="F24" i="120"/>
  <c r="Q23" i="120"/>
  <c r="T23" i="120" s="1"/>
  <c r="V23" i="120" s="1"/>
  <c r="P23" i="120"/>
  <c r="O23" i="120"/>
  <c r="N23" i="120"/>
  <c r="M23" i="120"/>
  <c r="L23" i="120"/>
  <c r="K23" i="120"/>
  <c r="J23" i="120"/>
  <c r="I23" i="120"/>
  <c r="H23" i="120"/>
  <c r="G23" i="120"/>
  <c r="F23" i="120"/>
  <c r="F19" i="120"/>
  <c r="F20" i="120"/>
  <c r="G20" i="120"/>
  <c r="H20" i="120"/>
  <c r="I20" i="120"/>
  <c r="J20" i="120"/>
  <c r="K20" i="120"/>
  <c r="L20" i="120"/>
  <c r="M20" i="120"/>
  <c r="N20" i="120"/>
  <c r="O20" i="120"/>
  <c r="P20" i="120"/>
  <c r="F14" i="120"/>
  <c r="F15" i="120"/>
  <c r="F16" i="120"/>
  <c r="G16" i="120"/>
  <c r="H16" i="120"/>
  <c r="I16" i="120"/>
  <c r="J16" i="120"/>
  <c r="K16" i="120"/>
  <c r="L16" i="120"/>
  <c r="M16" i="120"/>
  <c r="N16" i="120"/>
  <c r="O16" i="120"/>
  <c r="P16" i="120"/>
  <c r="Q16" i="120"/>
  <c r="T16" i="120" s="1"/>
  <c r="V16" i="120" s="1"/>
  <c r="F17" i="120"/>
  <c r="F18" i="120"/>
  <c r="G18" i="120"/>
  <c r="H18" i="120"/>
  <c r="I18" i="120"/>
  <c r="J18" i="120"/>
  <c r="K18" i="120"/>
  <c r="L18" i="120"/>
  <c r="M18" i="120"/>
  <c r="N18" i="120"/>
  <c r="O18" i="120"/>
  <c r="P18" i="120"/>
  <c r="Q18" i="120"/>
  <c r="F13" i="120"/>
  <c r="G13" i="120"/>
  <c r="H13" i="120"/>
  <c r="I13" i="120"/>
  <c r="J13" i="120"/>
  <c r="K13" i="120"/>
  <c r="L13" i="120"/>
  <c r="M13" i="120"/>
  <c r="O13" i="120"/>
  <c r="P13" i="120"/>
  <c r="Q13" i="120"/>
  <c r="E21" i="93"/>
  <c r="C17" i="120" s="1"/>
  <c r="Y13" i="120" l="1"/>
  <c r="Y39" i="120"/>
  <c r="Y41" i="120"/>
  <c r="P15" i="120"/>
  <c r="AE23" i="93"/>
  <c r="BK23" i="93" s="1"/>
  <c r="H19" i="120"/>
  <c r="N33" i="120"/>
  <c r="M34" i="120"/>
  <c r="H35" i="120"/>
  <c r="L35" i="120"/>
  <c r="P35" i="120"/>
  <c r="G36" i="120"/>
  <c r="N17" i="120"/>
  <c r="J17" i="120"/>
  <c r="M15" i="120"/>
  <c r="I15" i="120"/>
  <c r="N14" i="120"/>
  <c r="J14" i="120"/>
  <c r="AJ23" i="93"/>
  <c r="CF23" i="93" s="1"/>
  <c r="M19" i="120"/>
  <c r="AF23" i="93"/>
  <c r="AV23" i="93" s="1"/>
  <c r="I19" i="120"/>
  <c r="Y23" i="120"/>
  <c r="Y25" i="120"/>
  <c r="H30" i="120"/>
  <c r="L30" i="120"/>
  <c r="P30" i="120"/>
  <c r="G31" i="120"/>
  <c r="K31" i="120"/>
  <c r="O31" i="120"/>
  <c r="J32" i="120"/>
  <c r="N32" i="120"/>
  <c r="I33" i="120"/>
  <c r="M33" i="120"/>
  <c r="H34" i="120"/>
  <c r="L34" i="120"/>
  <c r="P34" i="120"/>
  <c r="G35" i="120"/>
  <c r="K35" i="120"/>
  <c r="O35" i="120"/>
  <c r="J36" i="120"/>
  <c r="N36" i="120"/>
  <c r="Y117" i="120"/>
  <c r="Y115" i="120"/>
  <c r="Y113" i="120"/>
  <c r="B288" i="122"/>
  <c r="Q60" i="120"/>
  <c r="T60" i="120" s="1"/>
  <c r="V60" i="120" s="1"/>
  <c r="Y160" i="120"/>
  <c r="Y156" i="120"/>
  <c r="L15" i="120"/>
  <c r="I14" i="120"/>
  <c r="AI23" i="93"/>
  <c r="CU23" i="93" s="1"/>
  <c r="L19" i="120"/>
  <c r="I30" i="120"/>
  <c r="Y159" i="120"/>
  <c r="Y155" i="120"/>
  <c r="M17" i="120"/>
  <c r="M14" i="120"/>
  <c r="L31" i="120"/>
  <c r="G32" i="120"/>
  <c r="O32" i="120"/>
  <c r="I34" i="120"/>
  <c r="P17" i="120"/>
  <c r="L17" i="120"/>
  <c r="H17" i="120"/>
  <c r="Y16" i="120"/>
  <c r="O15" i="120"/>
  <c r="K15" i="120"/>
  <c r="G15" i="120"/>
  <c r="P14" i="120"/>
  <c r="L14" i="120"/>
  <c r="H14" i="120"/>
  <c r="AL23" i="93"/>
  <c r="BB23" i="93" s="1"/>
  <c r="O19" i="120"/>
  <c r="AH23" i="93"/>
  <c r="CD23" i="93" s="1"/>
  <c r="K19" i="120"/>
  <c r="AD23" i="93"/>
  <c r="AT23" i="93" s="1"/>
  <c r="G19" i="120"/>
  <c r="Y24" i="120"/>
  <c r="Y26" i="120"/>
  <c r="J30" i="120"/>
  <c r="N30" i="120"/>
  <c r="I31" i="120"/>
  <c r="M31" i="120"/>
  <c r="H32" i="120"/>
  <c r="L32" i="120"/>
  <c r="P32" i="120"/>
  <c r="G33" i="120"/>
  <c r="K33" i="120"/>
  <c r="O33" i="120"/>
  <c r="J34" i="120"/>
  <c r="N34" i="120"/>
  <c r="I35" i="120"/>
  <c r="M35" i="120"/>
  <c r="H36" i="120"/>
  <c r="L36" i="120"/>
  <c r="P36" i="120"/>
  <c r="Y116" i="120"/>
  <c r="Y114" i="120"/>
  <c r="Y112" i="120"/>
  <c r="B277" i="122"/>
  <c r="Q61" i="120"/>
  <c r="Y61" i="120" s="1"/>
  <c r="Y162" i="120"/>
  <c r="Y158" i="120"/>
  <c r="Y154" i="120"/>
  <c r="I17" i="120"/>
  <c r="H15" i="120"/>
  <c r="AM23" i="93"/>
  <c r="BC23" i="93" s="1"/>
  <c r="P19" i="120"/>
  <c r="M30" i="120"/>
  <c r="H31" i="120"/>
  <c r="P31" i="120"/>
  <c r="K32" i="120"/>
  <c r="J33" i="120"/>
  <c r="K36" i="120"/>
  <c r="O36" i="120"/>
  <c r="Y18" i="120"/>
  <c r="O17" i="120"/>
  <c r="K17" i="120"/>
  <c r="G17" i="120"/>
  <c r="N15" i="120"/>
  <c r="J15" i="120"/>
  <c r="O14" i="120"/>
  <c r="K14" i="120"/>
  <c r="G14" i="120"/>
  <c r="B159" i="122"/>
  <c r="Q20" i="120"/>
  <c r="AK23" i="93"/>
  <c r="BA23" i="93" s="1"/>
  <c r="N19" i="120"/>
  <c r="AG23" i="93"/>
  <c r="CS23" i="93" s="1"/>
  <c r="J19" i="120"/>
  <c r="B232" i="122"/>
  <c r="Q29" i="120"/>
  <c r="Y29" i="120" s="1"/>
  <c r="G30" i="120"/>
  <c r="K30" i="120"/>
  <c r="O30" i="120"/>
  <c r="J31" i="120"/>
  <c r="N31" i="120"/>
  <c r="I32" i="120"/>
  <c r="M32" i="120"/>
  <c r="H33" i="120"/>
  <c r="L33" i="120"/>
  <c r="P33" i="120"/>
  <c r="G34" i="120"/>
  <c r="K34" i="120"/>
  <c r="O34" i="120"/>
  <c r="J35" i="120"/>
  <c r="N35" i="120"/>
  <c r="I36" i="120"/>
  <c r="M36" i="120"/>
  <c r="Y40" i="120"/>
  <c r="Y42" i="120"/>
  <c r="Y161" i="120"/>
  <c r="Y157" i="120"/>
  <c r="E22" i="93"/>
  <c r="C18" i="120" s="1"/>
  <c r="B197" i="122"/>
  <c r="B190" i="122"/>
  <c r="B152" i="122"/>
  <c r="B193" i="122"/>
  <c r="B155" i="122"/>
  <c r="B195" i="122"/>
  <c r="B157" i="122"/>
  <c r="C152" i="122"/>
  <c r="D152" i="122"/>
  <c r="KX120" i="93"/>
  <c r="KX116" i="93"/>
  <c r="KX164" i="93"/>
  <c r="KX160" i="93"/>
  <c r="KX36" i="93"/>
  <c r="KX40" i="93"/>
  <c r="KX17" i="93"/>
  <c r="KX20" i="93"/>
  <c r="KX35" i="93"/>
  <c r="KX39" i="93"/>
  <c r="KX163" i="93"/>
  <c r="KX159" i="93"/>
  <c r="KX118" i="93"/>
  <c r="KX22" i="93"/>
  <c r="KX19" i="93"/>
  <c r="KX24" i="93"/>
  <c r="KX27" i="93"/>
  <c r="KX28" i="93"/>
  <c r="KX29" i="93"/>
  <c r="KX30" i="93"/>
  <c r="KX33" i="93"/>
  <c r="KX34" i="93"/>
  <c r="KX38" i="93"/>
  <c r="KX121" i="93"/>
  <c r="KX119" i="93"/>
  <c r="KX117" i="93"/>
  <c r="KX64" i="93"/>
  <c r="KX166" i="93"/>
  <c r="KX162" i="93"/>
  <c r="KX158" i="93"/>
  <c r="KX21" i="93"/>
  <c r="KX18" i="93"/>
  <c r="AC23" i="93"/>
  <c r="AS23" i="93" s="1"/>
  <c r="KX23" i="93"/>
  <c r="KX37" i="93"/>
  <c r="KX43" i="93"/>
  <c r="KX44" i="93"/>
  <c r="KX45" i="93"/>
  <c r="KX46" i="93"/>
  <c r="KX57" i="93"/>
  <c r="KX58" i="93"/>
  <c r="KX59" i="93"/>
  <c r="KX60" i="93"/>
  <c r="KX65" i="93"/>
  <c r="KX165" i="93"/>
  <c r="KX161" i="93"/>
  <c r="CB23" i="93"/>
  <c r="CR23" i="93"/>
  <c r="AU23" i="93"/>
  <c r="CQ23" i="93"/>
  <c r="CX23" i="93"/>
  <c r="CP23" i="93"/>
  <c r="HF23" i="93"/>
  <c r="N230" i="122"/>
  <c r="N189" i="122"/>
  <c r="CW23" i="93" l="1"/>
  <c r="CG23" i="93"/>
  <c r="BQ23" i="93"/>
  <c r="IJ238" i="93"/>
  <c r="IJ340" i="93"/>
  <c r="CE23" i="93"/>
  <c r="CC23" i="93"/>
  <c r="BM23" i="93"/>
  <c r="Y60" i="120"/>
  <c r="CY23" i="93"/>
  <c r="EE23" i="93" s="1"/>
  <c r="BN23" i="93"/>
  <c r="AX23" i="93"/>
  <c r="CI23" i="93"/>
  <c r="BP23" i="93"/>
  <c r="CT23" i="93"/>
  <c r="EP23" i="93" s="1"/>
  <c r="BS23" i="93"/>
  <c r="Y34" i="120"/>
  <c r="Y31" i="120"/>
  <c r="Y15" i="120"/>
  <c r="Y17" i="120"/>
  <c r="Y30" i="120"/>
  <c r="Y32" i="120"/>
  <c r="Y36" i="120"/>
  <c r="Y33" i="120"/>
  <c r="BJ23" i="93"/>
  <c r="BR23" i="93"/>
  <c r="CA23" i="93"/>
  <c r="BL23" i="93"/>
  <c r="AW23" i="93"/>
  <c r="Y35" i="120"/>
  <c r="Y14" i="120"/>
  <c r="BZ23" i="93"/>
  <c r="CH23" i="93"/>
  <c r="Y19" i="120"/>
  <c r="N236" i="122"/>
  <c r="V276" i="122" s="1"/>
  <c r="BO23" i="93"/>
  <c r="AZ23" i="93"/>
  <c r="AY23" i="93"/>
  <c r="CV23" i="93"/>
  <c r="ER23" i="93" s="1"/>
  <c r="Y20" i="120"/>
  <c r="E23" i="93"/>
  <c r="C19" i="120" s="1"/>
  <c r="N194" i="122"/>
  <c r="CO23" i="93"/>
  <c r="EK23" i="93" s="1"/>
  <c r="BY23" i="93"/>
  <c r="BI23" i="93"/>
  <c r="DF23" i="93"/>
  <c r="DV23" i="93"/>
  <c r="EL23" i="93"/>
  <c r="FB23" i="93"/>
  <c r="FR23" i="93"/>
  <c r="GH23" i="93"/>
  <c r="DZ23" i="93"/>
  <c r="GL23" i="93"/>
  <c r="DN23" i="93"/>
  <c r="ED23" i="93"/>
  <c r="ET23" i="93"/>
  <c r="FJ23" i="93"/>
  <c r="FZ23" i="93"/>
  <c r="GP23" i="93"/>
  <c r="DG23" i="93"/>
  <c r="DW23" i="93"/>
  <c r="EM23" i="93"/>
  <c r="FC23" i="93"/>
  <c r="FS23" i="93"/>
  <c r="GI23" i="93"/>
  <c r="DK23" i="93"/>
  <c r="EA23" i="93"/>
  <c r="EQ23" i="93"/>
  <c r="FG23" i="93"/>
  <c r="FW23" i="93"/>
  <c r="GM23" i="93"/>
  <c r="FK23" i="93"/>
  <c r="DI23" i="93"/>
  <c r="DY23" i="93"/>
  <c r="EO23" i="93"/>
  <c r="FE23" i="93"/>
  <c r="FU23" i="93"/>
  <c r="GK23" i="93"/>
  <c r="DM23" i="93"/>
  <c r="EC23" i="93"/>
  <c r="ES23" i="93"/>
  <c r="FI23" i="93"/>
  <c r="FY23" i="93"/>
  <c r="GO23" i="93"/>
  <c r="DH23" i="93"/>
  <c r="DX23" i="93"/>
  <c r="EN23" i="93"/>
  <c r="FD23" i="93"/>
  <c r="FT23" i="93"/>
  <c r="GJ23" i="93"/>
  <c r="EB23" i="93"/>
  <c r="GN23" i="93"/>
  <c r="IJ224" i="93" l="1"/>
  <c r="GA23" i="93"/>
  <c r="DO23" i="93"/>
  <c r="EU23" i="93"/>
  <c r="GQ23" i="93"/>
  <c r="IJ211" i="93"/>
  <c r="IJ213" i="93"/>
  <c r="HS23" i="93"/>
  <c r="HU23" i="93" s="1"/>
  <c r="HT23" i="93" s="1"/>
  <c r="IC23" i="93" s="1"/>
  <c r="IJ39" i="93"/>
  <c r="IJ38" i="93"/>
  <c r="IJ244" i="93"/>
  <c r="IJ248" i="93"/>
  <c r="IJ245" i="93"/>
  <c r="IJ247" i="93"/>
  <c r="IJ37" i="93"/>
  <c r="IJ344" i="93"/>
  <c r="IJ258" i="93"/>
  <c r="IJ271" i="93"/>
  <c r="IJ272" i="93"/>
  <c r="IJ334" i="93"/>
  <c r="IJ343" i="93"/>
  <c r="IJ333" i="93"/>
  <c r="IJ234" i="93"/>
  <c r="IJ221" i="93"/>
  <c r="IJ332" i="93"/>
  <c r="IJ35" i="93"/>
  <c r="IJ36" i="93"/>
  <c r="IJ342" i="93"/>
  <c r="IJ261" i="93"/>
  <c r="IJ223" i="93"/>
  <c r="IJ236" i="93"/>
  <c r="IJ270" i="93"/>
  <c r="IJ222" i="93"/>
  <c r="IJ214" i="93"/>
  <c r="IJ246" i="93"/>
  <c r="IJ260" i="93"/>
  <c r="IJ331" i="93"/>
  <c r="IJ220" i="93"/>
  <c r="IJ262" i="93"/>
  <c r="IJ268" i="93"/>
  <c r="IJ259" i="93"/>
  <c r="IJ237" i="93"/>
  <c r="IJ216" i="93"/>
  <c r="IJ341" i="93"/>
  <c r="IJ330" i="93"/>
  <c r="IJ269" i="93"/>
  <c r="IJ235" i="93"/>
  <c r="IJ212" i="93"/>
  <c r="FX23" i="93"/>
  <c r="DL23" i="93"/>
  <c r="FV23" i="93"/>
  <c r="DJ23" i="93"/>
  <c r="FH23" i="93"/>
  <c r="FF23" i="93"/>
  <c r="IJ21" i="93"/>
  <c r="IJ19" i="93"/>
  <c r="HR23" i="93"/>
  <c r="HZ23" i="93" s="1"/>
  <c r="IE23" i="93" s="1"/>
  <c r="P239" i="122"/>
  <c r="P293" i="122"/>
  <c r="U276" i="122"/>
  <c r="U239" i="122"/>
  <c r="HQ23" i="93"/>
  <c r="HY23" i="93" s="1"/>
  <c r="ID23" i="93" s="1"/>
  <c r="IJ23" i="93" s="1"/>
  <c r="GG23" i="93"/>
  <c r="HP23" i="93" s="1"/>
  <c r="T239" i="122"/>
  <c r="V293" i="122"/>
  <c r="V239" i="122"/>
  <c r="T276" i="122"/>
  <c r="P276" i="122"/>
  <c r="T293" i="122"/>
  <c r="U293" i="122"/>
  <c r="DU23" i="93"/>
  <c r="HL23" i="93" s="1"/>
  <c r="IJ18" i="93"/>
  <c r="E24" i="93"/>
  <c r="C20" i="120" s="1"/>
  <c r="V197" i="122"/>
  <c r="P197" i="122"/>
  <c r="U197" i="122"/>
  <c r="T197" i="122"/>
  <c r="FQ23" i="93"/>
  <c r="DE23" i="93"/>
  <c r="FA23" i="93"/>
  <c r="HM23" i="93"/>
  <c r="GY23" i="93" s="1"/>
  <c r="HK23" i="93" l="1"/>
  <c r="IJ34" i="93"/>
  <c r="HO23" i="93"/>
  <c r="IJ40" i="93"/>
  <c r="HN23" i="93"/>
  <c r="HH23" i="93" s="1"/>
  <c r="GZ23" i="93" s="1"/>
  <c r="IF23" i="93" s="1"/>
  <c r="HV23" i="93"/>
  <c r="HW23" i="93"/>
  <c r="IJ86" i="93"/>
  <c r="E27" i="93"/>
  <c r="C23" i="120" l="1"/>
  <c r="JE35" i="93"/>
  <c r="JG35" i="93" s="1"/>
  <c r="JD35" i="93"/>
  <c r="JF35" i="93" s="1"/>
  <c r="HJ23" i="93"/>
  <c r="E234" i="122" l="1"/>
  <c r="JE19" i="93"/>
  <c r="JG19" i="93" s="1"/>
  <c r="JD19" i="93"/>
  <c r="JF19" i="93" s="1"/>
  <c r="JE34" i="93"/>
  <c r="JG34" i="93" s="1"/>
  <c r="JD34" i="93"/>
  <c r="JF34" i="93" s="1"/>
  <c r="JE37" i="93"/>
  <c r="JG37" i="93" s="1"/>
  <c r="JD37" i="93"/>
  <c r="JF37" i="93" s="1"/>
  <c r="JE23" i="93"/>
  <c r="JG23" i="93" s="1"/>
  <c r="JD23" i="93"/>
  <c r="JF23" i="93" s="1"/>
  <c r="JE36" i="93"/>
  <c r="JG36" i="93" s="1"/>
  <c r="JD36" i="93"/>
  <c r="JF36" i="93" s="1"/>
  <c r="JE39" i="93"/>
  <c r="JG39" i="93" s="1"/>
  <c r="JD39" i="93"/>
  <c r="JF39" i="93" s="1"/>
  <c r="JD18" i="93"/>
  <c r="JF18" i="93" s="1"/>
  <c r="JE18" i="93"/>
  <c r="JG18" i="93" s="1"/>
  <c r="JD21" i="93"/>
  <c r="JF21" i="93" s="1"/>
  <c r="JE21" i="93"/>
  <c r="JG21" i="93" s="1"/>
  <c r="F234" i="122"/>
  <c r="JD38" i="93"/>
  <c r="JE38" i="93"/>
  <c r="JG38" i="93" s="1"/>
  <c r="JD40" i="93"/>
  <c r="JF40" i="93" s="1"/>
  <c r="JE40" i="93"/>
  <c r="JG40" i="93" s="1"/>
  <c r="HD23" i="93"/>
  <c r="HG23" i="93"/>
  <c r="F196" i="122" l="1"/>
  <c r="E196" i="122"/>
  <c r="E233" i="122"/>
  <c r="F194" i="122"/>
  <c r="E191" i="122"/>
  <c r="S186" i="122" s="1"/>
  <c r="F239" i="122"/>
  <c r="E192" i="122"/>
  <c r="F236" i="122"/>
  <c r="F191" i="122"/>
  <c r="T186" i="122" s="1"/>
  <c r="E235" i="122"/>
  <c r="E194" i="122"/>
  <c r="F233" i="122"/>
  <c r="F238" i="122"/>
  <c r="F192" i="122"/>
  <c r="E239" i="122"/>
  <c r="F235" i="122"/>
  <c r="E236" i="122"/>
  <c r="JF38" i="93"/>
  <c r="E237" i="122"/>
  <c r="E238" i="122"/>
  <c r="F237" i="122"/>
  <c r="HA23" i="93"/>
  <c r="HI23" i="93" s="1"/>
  <c r="HE23" i="93" s="1"/>
  <c r="HB23" i="93" l="1"/>
  <c r="HC23" i="93" s="1"/>
  <c r="B44" i="93" l="1"/>
  <c r="B45" i="93"/>
  <c r="B46" i="93"/>
  <c r="L342" i="93"/>
  <c r="T483" i="122" s="1"/>
  <c r="G483" i="122" s="1"/>
  <c r="L343" i="93" l="1"/>
  <c r="T484" i="122" l="1"/>
  <c r="G484" i="122" s="1"/>
  <c r="L344" i="93"/>
  <c r="HF413" i="93"/>
  <c r="HF412" i="93"/>
  <c r="HF411" i="93"/>
  <c r="HF410" i="93"/>
  <c r="HF409" i="93"/>
  <c r="HF408" i="93"/>
  <c r="HF407" i="93"/>
  <c r="HF406" i="93"/>
  <c r="HF402" i="93"/>
  <c r="HF401" i="93"/>
  <c r="HF400" i="93"/>
  <c r="HF399" i="93"/>
  <c r="HF389" i="93"/>
  <c r="HF388" i="93"/>
  <c r="HF387" i="93"/>
  <c r="HF386" i="93"/>
  <c r="HF339" i="93"/>
  <c r="HF338" i="93"/>
  <c r="HF104" i="93"/>
  <c r="HF103" i="93"/>
  <c r="HF102" i="93"/>
  <c r="HF101" i="93"/>
  <c r="HF22" i="93"/>
  <c r="HF24" i="93"/>
  <c r="HF25" i="93"/>
  <c r="HF41" i="93"/>
  <c r="DD104" i="93"/>
  <c r="GV104" i="93" s="1"/>
  <c r="DC104" i="93"/>
  <c r="GU104" i="93" s="1"/>
  <c r="DB104" i="93"/>
  <c r="GT104" i="93" s="1"/>
  <c r="DA104" i="93"/>
  <c r="GC104" i="93" s="1"/>
  <c r="DD103" i="93"/>
  <c r="GV103" i="93" s="1"/>
  <c r="DC103" i="93"/>
  <c r="GU103" i="93" s="1"/>
  <c r="DB103" i="93"/>
  <c r="GT103" i="93" s="1"/>
  <c r="DA103" i="93"/>
  <c r="GS103" i="93" s="1"/>
  <c r="DD102" i="93"/>
  <c r="DC102" i="93"/>
  <c r="DB102" i="93"/>
  <c r="DA102" i="93"/>
  <c r="EG102" i="93" s="1"/>
  <c r="DD101" i="93"/>
  <c r="GV101" i="93" s="1"/>
  <c r="DC101" i="93"/>
  <c r="GU101" i="93" s="1"/>
  <c r="DB101" i="93"/>
  <c r="GT101" i="93" s="1"/>
  <c r="DA101" i="93"/>
  <c r="GS101" i="93" s="1"/>
  <c r="DD24" i="93"/>
  <c r="EZ24" i="93" s="1"/>
  <c r="DC24" i="93"/>
  <c r="GU24" i="93" s="1"/>
  <c r="DB24" i="93"/>
  <c r="GD24" i="93" s="1"/>
  <c r="DA24" i="93"/>
  <c r="FM24" i="93" s="1"/>
  <c r="DD22" i="93"/>
  <c r="EZ22" i="93" s="1"/>
  <c r="DC22" i="93"/>
  <c r="GU22" i="93" s="1"/>
  <c r="DB22" i="93"/>
  <c r="GD22" i="93" s="1"/>
  <c r="DA22" i="93"/>
  <c r="FM22" i="93" s="1"/>
  <c r="T485" i="122" l="1"/>
  <c r="G485" i="122" s="1"/>
  <c r="EJ22" i="93"/>
  <c r="FP22" i="93"/>
  <c r="EJ24" i="93"/>
  <c r="GT24" i="93"/>
  <c r="GC103" i="93"/>
  <c r="FN24" i="93"/>
  <c r="GT22" i="93"/>
  <c r="EW102" i="93"/>
  <c r="EH24" i="93"/>
  <c r="EH22" i="93"/>
  <c r="EY22" i="93"/>
  <c r="FP24" i="93"/>
  <c r="FM102" i="93"/>
  <c r="EG104" i="93"/>
  <c r="DQ103" i="93"/>
  <c r="EW104" i="93"/>
  <c r="EY24" i="93"/>
  <c r="EW103" i="93"/>
  <c r="GS104" i="93"/>
  <c r="DQ24" i="93"/>
  <c r="GC24" i="93"/>
  <c r="DT24" i="93"/>
  <c r="DT22" i="93"/>
  <c r="EG24" i="93"/>
  <c r="EG22" i="93"/>
  <c r="EX24" i="93"/>
  <c r="EX22" i="93"/>
  <c r="FO24" i="93"/>
  <c r="FO22" i="93"/>
  <c r="GF24" i="93"/>
  <c r="GF22" i="93"/>
  <c r="GS24" i="93"/>
  <c r="GS22" i="93"/>
  <c r="DS24" i="93"/>
  <c r="DS22" i="93"/>
  <c r="EW24" i="93"/>
  <c r="EW22" i="93"/>
  <c r="FN22" i="93"/>
  <c r="GE24" i="93"/>
  <c r="GE22" i="93"/>
  <c r="GV24" i="93"/>
  <c r="GV22" i="93"/>
  <c r="DQ22" i="93"/>
  <c r="GC22" i="93"/>
  <c r="DR24" i="93"/>
  <c r="DR22" i="93"/>
  <c r="EI24" i="93"/>
  <c r="EI22" i="93"/>
  <c r="GS102" i="93"/>
  <c r="EG103" i="93"/>
  <c r="FM103" i="93"/>
  <c r="FM104" i="93"/>
  <c r="GC102" i="93"/>
  <c r="DQ104" i="93"/>
  <c r="GU102" i="93"/>
  <c r="GE102" i="93"/>
  <c r="FO102" i="93"/>
  <c r="EY102" i="93"/>
  <c r="EI102" i="93"/>
  <c r="DS102" i="93"/>
  <c r="GT102" i="93"/>
  <c r="GD102" i="93"/>
  <c r="FN102" i="93"/>
  <c r="EX102" i="93"/>
  <c r="DR102" i="93"/>
  <c r="EH102" i="93"/>
  <c r="DR101" i="93"/>
  <c r="EH101" i="93"/>
  <c r="EX101" i="93"/>
  <c r="FN101" i="93"/>
  <c r="GD101" i="93"/>
  <c r="DS101" i="93"/>
  <c r="EI101" i="93"/>
  <c r="EY101" i="93"/>
  <c r="FO101" i="93"/>
  <c r="GE101" i="93"/>
  <c r="DT101" i="93"/>
  <c r="EJ101" i="93"/>
  <c r="EZ101" i="93"/>
  <c r="FP101" i="93"/>
  <c r="GF101" i="93"/>
  <c r="GV102" i="93"/>
  <c r="GF102" i="93"/>
  <c r="FP102" i="93"/>
  <c r="EZ102" i="93"/>
  <c r="DT102" i="93"/>
  <c r="EJ102" i="93"/>
  <c r="DQ101" i="93"/>
  <c r="EG101" i="93"/>
  <c r="EW101" i="93"/>
  <c r="FM101" i="93"/>
  <c r="GC101" i="93"/>
  <c r="DQ102" i="93"/>
  <c r="DR103" i="93"/>
  <c r="EH103" i="93"/>
  <c r="EX103" i="93"/>
  <c r="FN103" i="93"/>
  <c r="GD103" i="93"/>
  <c r="DR104" i="93"/>
  <c r="EH104" i="93"/>
  <c r="EX104" i="93"/>
  <c r="FN104" i="93"/>
  <c r="GD104" i="93"/>
  <c r="DS103" i="93"/>
  <c r="EI103" i="93"/>
  <c r="EY103" i="93"/>
  <c r="FO103" i="93"/>
  <c r="GE103" i="93"/>
  <c r="DS104" i="93"/>
  <c r="EI104" i="93"/>
  <c r="EY104" i="93"/>
  <c r="FO104" i="93"/>
  <c r="GE104" i="93"/>
  <c r="DT103" i="93"/>
  <c r="EJ103" i="93"/>
  <c r="EZ103" i="93"/>
  <c r="FP103" i="93"/>
  <c r="GF103" i="93"/>
  <c r="DT104" i="93"/>
  <c r="EJ104" i="93"/>
  <c r="EZ104" i="93"/>
  <c r="FP104" i="93"/>
  <c r="GF104" i="93"/>
  <c r="IJ60" i="93" l="1"/>
  <c r="IJ59" i="93"/>
  <c r="JE59" i="93" l="1"/>
  <c r="JG59" i="93" s="1"/>
  <c r="JD59" i="93"/>
  <c r="JF59" i="93" s="1"/>
  <c r="JE60" i="93"/>
  <c r="JG60" i="93" s="1"/>
  <c r="JD60" i="93"/>
  <c r="JF60" i="93" s="1"/>
  <c r="E278" i="122" l="1"/>
  <c r="F278" i="122"/>
  <c r="F289" i="122"/>
  <c r="E289" i="122"/>
  <c r="I68" i="101" l="1"/>
  <c r="I69" i="101"/>
  <c r="I70" i="101"/>
  <c r="I71" i="101"/>
  <c r="I72" i="101"/>
  <c r="I73" i="101"/>
  <c r="I74" i="101"/>
  <c r="I67" i="101"/>
  <c r="D67" i="101"/>
  <c r="E67" i="101"/>
  <c r="F67" i="101"/>
  <c r="G67" i="101"/>
  <c r="H67" i="101"/>
  <c r="J67" i="101"/>
  <c r="K67" i="101"/>
  <c r="L67" i="101"/>
  <c r="D68" i="101"/>
  <c r="E68" i="101"/>
  <c r="F68" i="101"/>
  <c r="G68" i="101"/>
  <c r="H68" i="101"/>
  <c r="J68" i="101"/>
  <c r="K68" i="101"/>
  <c r="L68" i="101"/>
  <c r="D69" i="101"/>
  <c r="E69" i="101"/>
  <c r="F69" i="101"/>
  <c r="G69" i="101"/>
  <c r="H69" i="101"/>
  <c r="J69" i="101"/>
  <c r="K69" i="101"/>
  <c r="L69" i="101"/>
  <c r="D70" i="101"/>
  <c r="E70" i="101"/>
  <c r="F70" i="101"/>
  <c r="G70" i="101"/>
  <c r="H70" i="101"/>
  <c r="J70" i="101"/>
  <c r="K70" i="101"/>
  <c r="L70" i="101"/>
  <c r="D71" i="101"/>
  <c r="E71" i="101"/>
  <c r="F71" i="101"/>
  <c r="G71" i="101"/>
  <c r="H71" i="101"/>
  <c r="J71" i="101"/>
  <c r="K71" i="101"/>
  <c r="L71" i="101"/>
  <c r="D72" i="101"/>
  <c r="E72" i="101"/>
  <c r="F72" i="101"/>
  <c r="G72" i="101"/>
  <c r="H72" i="101"/>
  <c r="J72" i="101"/>
  <c r="K72" i="101"/>
  <c r="L72" i="101"/>
  <c r="D73" i="101"/>
  <c r="E73" i="101"/>
  <c r="F73" i="101"/>
  <c r="G73" i="101"/>
  <c r="H73" i="101"/>
  <c r="J73" i="101"/>
  <c r="K73" i="101"/>
  <c r="L73" i="101"/>
  <c r="D74" i="101"/>
  <c r="E74" i="101"/>
  <c r="F74" i="101"/>
  <c r="G74" i="101"/>
  <c r="H74" i="101"/>
  <c r="J74" i="101"/>
  <c r="K74" i="101"/>
  <c r="L74" i="101"/>
  <c r="C68" i="101"/>
  <c r="C69" i="101"/>
  <c r="C70" i="101"/>
  <c r="C71" i="101"/>
  <c r="C72" i="101"/>
  <c r="C73" i="101"/>
  <c r="C74" i="101"/>
  <c r="C67" i="101"/>
  <c r="B68" i="101"/>
  <c r="B69" i="101"/>
  <c r="B70" i="101"/>
  <c r="B71" i="101"/>
  <c r="B72" i="101"/>
  <c r="B73" i="101"/>
  <c r="B74" i="101"/>
  <c r="B67" i="101"/>
  <c r="M66" i="101"/>
  <c r="D66" i="101"/>
  <c r="E66" i="101"/>
  <c r="F66" i="101"/>
  <c r="G66" i="101"/>
  <c r="H66" i="101"/>
  <c r="I66" i="101"/>
  <c r="J66" i="101"/>
  <c r="K66" i="101"/>
  <c r="L66" i="101"/>
  <c r="C66" i="101"/>
  <c r="M60" i="101"/>
  <c r="M58" i="101"/>
  <c r="M57" i="101"/>
  <c r="M56" i="101"/>
  <c r="M55" i="101"/>
  <c r="M54" i="101"/>
  <c r="M53" i="101"/>
  <c r="M52" i="101"/>
  <c r="M73" i="101" l="1"/>
  <c r="M74" i="101"/>
  <c r="M67" i="101"/>
  <c r="M70" i="101"/>
  <c r="M72" i="101"/>
  <c r="M68" i="101"/>
  <c r="M69" i="101" l="1"/>
  <c r="M71" i="101"/>
  <c r="CN104" i="93" l="1"/>
  <c r="CM104" i="93"/>
  <c r="CL104" i="93"/>
  <c r="CK104" i="93"/>
  <c r="BX104" i="93"/>
  <c r="BW104" i="93"/>
  <c r="BV104" i="93"/>
  <c r="BU104" i="93"/>
  <c r="BH104" i="93"/>
  <c r="BG104" i="93"/>
  <c r="BF104" i="93"/>
  <c r="BE104" i="93"/>
  <c r="AN104" i="93"/>
  <c r="AM104" i="93"/>
  <c r="AL104" i="93"/>
  <c r="AK104" i="93"/>
  <c r="AJ104" i="93"/>
  <c r="AI104" i="93"/>
  <c r="AH104" i="93"/>
  <c r="AG104" i="93"/>
  <c r="AF104" i="93"/>
  <c r="AE104" i="93"/>
  <c r="AD104" i="93"/>
  <c r="AC104" i="93"/>
  <c r="CN103" i="93"/>
  <c r="CM103" i="93"/>
  <c r="CL103" i="93"/>
  <c r="CK103" i="93"/>
  <c r="BX103" i="93"/>
  <c r="BW103" i="93"/>
  <c r="BV103" i="93"/>
  <c r="BU103" i="93"/>
  <c r="BH103" i="93"/>
  <c r="BG103" i="93"/>
  <c r="BF103" i="93"/>
  <c r="BE103" i="93"/>
  <c r="AN103" i="93"/>
  <c r="AM103" i="93"/>
  <c r="AL103" i="93"/>
  <c r="AK103" i="93"/>
  <c r="AJ103" i="93"/>
  <c r="AI103" i="93"/>
  <c r="AH103" i="93"/>
  <c r="AG103" i="93"/>
  <c r="AF103" i="93"/>
  <c r="AE103" i="93"/>
  <c r="AD103" i="93"/>
  <c r="AC103" i="93"/>
  <c r="CN102" i="93"/>
  <c r="CM102" i="93"/>
  <c r="CL102" i="93"/>
  <c r="CK102" i="93"/>
  <c r="BX102" i="93"/>
  <c r="BW102" i="93"/>
  <c r="BV102" i="93"/>
  <c r="BU102" i="93"/>
  <c r="BH102" i="93"/>
  <c r="BG102" i="93"/>
  <c r="BF102" i="93"/>
  <c r="BE102" i="93"/>
  <c r="AN102" i="93"/>
  <c r="AM102" i="93"/>
  <c r="AL102" i="93"/>
  <c r="AK102" i="93"/>
  <c r="AJ102" i="93"/>
  <c r="AI102" i="93"/>
  <c r="AH102" i="93"/>
  <c r="AG102" i="93"/>
  <c r="AF102" i="93"/>
  <c r="AE102" i="93"/>
  <c r="AD102" i="93"/>
  <c r="AC102" i="93"/>
  <c r="CN101" i="93"/>
  <c r="CM101" i="93"/>
  <c r="CL101" i="93"/>
  <c r="CK101" i="93"/>
  <c r="BX101" i="93"/>
  <c r="BW101" i="93"/>
  <c r="BV101" i="93"/>
  <c r="BU101" i="93"/>
  <c r="BH101" i="93"/>
  <c r="BG101" i="93"/>
  <c r="BF101" i="93"/>
  <c r="BE101" i="93"/>
  <c r="AN101" i="93"/>
  <c r="AM101" i="93"/>
  <c r="AL101" i="93"/>
  <c r="AK101" i="93"/>
  <c r="AJ101" i="93"/>
  <c r="AI101" i="93"/>
  <c r="AH101" i="93"/>
  <c r="AG101" i="93"/>
  <c r="AF101" i="93"/>
  <c r="AE101" i="93"/>
  <c r="AD101" i="93"/>
  <c r="AC101" i="93"/>
  <c r="AD22" i="93"/>
  <c r="AE22" i="93"/>
  <c r="AF22" i="93"/>
  <c r="CR22" i="93" s="1"/>
  <c r="AG22" i="93"/>
  <c r="AH22" i="93"/>
  <c r="AI22" i="93"/>
  <c r="AJ22" i="93"/>
  <c r="CV22" i="93" s="1"/>
  <c r="AK22" i="93"/>
  <c r="AL22" i="93"/>
  <c r="AM22" i="93"/>
  <c r="AN22" i="93"/>
  <c r="CZ22" i="93" s="1"/>
  <c r="AD24" i="93"/>
  <c r="CP24" i="93" s="1"/>
  <c r="AE24" i="93"/>
  <c r="AF24" i="93"/>
  <c r="AG24" i="93"/>
  <c r="AH24" i="93"/>
  <c r="CT24" i="93" s="1"/>
  <c r="AI24" i="93"/>
  <c r="AJ24" i="93"/>
  <c r="AK24" i="93"/>
  <c r="AL24" i="93"/>
  <c r="CX24" i="93" s="1"/>
  <c r="AM24" i="93"/>
  <c r="AN24" i="93"/>
  <c r="AC22" i="93"/>
  <c r="AC24" i="93"/>
  <c r="CO24" i="93" s="1"/>
  <c r="BE22" i="93"/>
  <c r="BF22" i="93"/>
  <c r="BG22" i="93"/>
  <c r="BH22" i="93"/>
  <c r="BU22" i="93"/>
  <c r="BV22" i="93"/>
  <c r="BW22" i="93"/>
  <c r="BX22" i="93"/>
  <c r="CK22" i="93"/>
  <c r="CL22" i="93"/>
  <c r="CM22" i="93"/>
  <c r="CN22" i="93"/>
  <c r="BE24" i="93"/>
  <c r="BF24" i="93"/>
  <c r="BG24" i="93"/>
  <c r="BH24" i="93"/>
  <c r="BU24" i="93"/>
  <c r="BV24" i="93"/>
  <c r="BW24" i="93"/>
  <c r="BX24" i="93"/>
  <c r="CK24" i="93"/>
  <c r="CL24" i="93"/>
  <c r="CM24" i="93"/>
  <c r="CN24" i="93"/>
  <c r="IJ44" i="93" l="1"/>
  <c r="BY101" i="93"/>
  <c r="CO101" i="93"/>
  <c r="CG101" i="93"/>
  <c r="CW101" i="93"/>
  <c r="BY102" i="93"/>
  <c r="CO102" i="93"/>
  <c r="CG102" i="93"/>
  <c r="CW102" i="93"/>
  <c r="BY103" i="93"/>
  <c r="CO103" i="93"/>
  <c r="CG103" i="93"/>
  <c r="CW103" i="93"/>
  <c r="BY104" i="93"/>
  <c r="CO104" i="93"/>
  <c r="CG104" i="93"/>
  <c r="CW104" i="93"/>
  <c r="BZ101" i="93"/>
  <c r="CP101" i="93"/>
  <c r="CD101" i="93"/>
  <c r="CT101" i="93"/>
  <c r="CH101" i="93"/>
  <c r="CX101" i="93"/>
  <c r="BZ102" i="93"/>
  <c r="CP102" i="93"/>
  <c r="CD102" i="93"/>
  <c r="CT102" i="93"/>
  <c r="CH102" i="93"/>
  <c r="CX102" i="93"/>
  <c r="BZ103" i="93"/>
  <c r="CP103" i="93"/>
  <c r="CD103" i="93"/>
  <c r="CT103" i="93"/>
  <c r="CH103" i="93"/>
  <c r="CX103" i="93"/>
  <c r="BZ104" i="93"/>
  <c r="CP104" i="93"/>
  <c r="CD104" i="93"/>
  <c r="CT104" i="93"/>
  <c r="CH104" i="93"/>
  <c r="CX104" i="93"/>
  <c r="CA101" i="93"/>
  <c r="CQ101" i="93"/>
  <c r="CE101" i="93"/>
  <c r="CU101" i="93"/>
  <c r="CI101" i="93"/>
  <c r="CY101" i="93"/>
  <c r="CA102" i="93"/>
  <c r="CQ102" i="93"/>
  <c r="CE102" i="93"/>
  <c r="CU102" i="93"/>
  <c r="CI102" i="93"/>
  <c r="CY102" i="93"/>
  <c r="BK103" i="93"/>
  <c r="CQ103" i="93"/>
  <c r="CE103" i="93"/>
  <c r="CU103" i="93"/>
  <c r="CI103" i="93"/>
  <c r="CY103" i="93"/>
  <c r="CA104" i="93"/>
  <c r="CQ104" i="93"/>
  <c r="CE104" i="93"/>
  <c r="CU104" i="93"/>
  <c r="CI104" i="93"/>
  <c r="CY104" i="93"/>
  <c r="BM101" i="93"/>
  <c r="CS101" i="93"/>
  <c r="CC102" i="93"/>
  <c r="CS102" i="93"/>
  <c r="CC103" i="93"/>
  <c r="CS103" i="93"/>
  <c r="CC104" i="93"/>
  <c r="CS104" i="93"/>
  <c r="CB101" i="93"/>
  <c r="CR101" i="93"/>
  <c r="CF101" i="93"/>
  <c r="CV101" i="93"/>
  <c r="CJ101" i="93"/>
  <c r="CZ101" i="93"/>
  <c r="CB102" i="93"/>
  <c r="CR102" i="93"/>
  <c r="BP102" i="93"/>
  <c r="CV102" i="93"/>
  <c r="CJ102" i="93"/>
  <c r="CZ102" i="93"/>
  <c r="CB103" i="93"/>
  <c r="CR103" i="93"/>
  <c r="CF103" i="93"/>
  <c r="CV103" i="93"/>
  <c r="CJ103" i="93"/>
  <c r="CZ103" i="93"/>
  <c r="CB104" i="93"/>
  <c r="CR104" i="93"/>
  <c r="CF104" i="93"/>
  <c r="CV104" i="93"/>
  <c r="CJ104" i="93"/>
  <c r="CZ104" i="93"/>
  <c r="CB24" i="93"/>
  <c r="CR24" i="93"/>
  <c r="CH22" i="93"/>
  <c r="CX22" i="93"/>
  <c r="AX22" i="93"/>
  <c r="CT22" i="93"/>
  <c r="BI22" i="93"/>
  <c r="CO22" i="93"/>
  <c r="BS24" i="93"/>
  <c r="CY24" i="93"/>
  <c r="AY24" i="93"/>
  <c r="CU24" i="93"/>
  <c r="BK24" i="93"/>
  <c r="CQ24" i="93"/>
  <c r="CG22" i="93"/>
  <c r="CW22" i="93"/>
  <c r="AW22" i="93"/>
  <c r="CS22" i="93"/>
  <c r="AZ24" i="93"/>
  <c r="CV24" i="93"/>
  <c r="FV24" i="93"/>
  <c r="DJ24" i="93"/>
  <c r="GL24" i="93"/>
  <c r="DZ24" i="93"/>
  <c r="EP24" i="93"/>
  <c r="FF24" i="93"/>
  <c r="GN22" i="93"/>
  <c r="FX22" i="93"/>
  <c r="FH22" i="93"/>
  <c r="ER22" i="93"/>
  <c r="EB22" i="93"/>
  <c r="DL22" i="93"/>
  <c r="BT24" i="93"/>
  <c r="CZ24" i="93"/>
  <c r="BJ22" i="93"/>
  <c r="CP22" i="93"/>
  <c r="GG24" i="93"/>
  <c r="FQ24" i="93"/>
  <c r="FA24" i="93"/>
  <c r="EK24" i="93"/>
  <c r="DU24" i="93"/>
  <c r="DE24" i="93"/>
  <c r="FJ24" i="93"/>
  <c r="FZ24" i="93"/>
  <c r="DN24" i="93"/>
  <c r="GP24" i="93"/>
  <c r="ED24" i="93"/>
  <c r="ET24" i="93"/>
  <c r="GH24" i="93"/>
  <c r="DV24" i="93"/>
  <c r="EL24" i="93"/>
  <c r="FB24" i="93"/>
  <c r="FR24" i="93"/>
  <c r="DF24" i="93"/>
  <c r="GR22" i="93"/>
  <c r="GB22" i="93"/>
  <c r="FL22" i="93"/>
  <c r="EV22" i="93"/>
  <c r="EF22" i="93"/>
  <c r="DP22" i="93"/>
  <c r="GJ22" i="93"/>
  <c r="FT22" i="93"/>
  <c r="FD22" i="93"/>
  <c r="EN22" i="93"/>
  <c r="DX22" i="93"/>
  <c r="DH22" i="93"/>
  <c r="CJ24" i="93"/>
  <c r="BA24" i="93"/>
  <c r="CW24" i="93"/>
  <c r="AW24" i="93"/>
  <c r="CS24" i="93"/>
  <c r="BC22" i="93"/>
  <c r="CY22" i="93"/>
  <c r="AY22" i="93"/>
  <c r="CU22" i="93"/>
  <c r="AU22" i="93"/>
  <c r="CQ22" i="93"/>
  <c r="AV24" i="93"/>
  <c r="CE24" i="93"/>
  <c r="BQ22" i="93"/>
  <c r="BN22" i="93"/>
  <c r="BP24" i="93"/>
  <c r="CD22" i="93"/>
  <c r="BB22" i="93"/>
  <c r="BD24" i="93"/>
  <c r="BR22" i="93"/>
  <c r="AT22" i="93"/>
  <c r="CF24" i="93"/>
  <c r="BL24" i="93"/>
  <c r="BZ22" i="93"/>
  <c r="BC24" i="93"/>
  <c r="BA22" i="93"/>
  <c r="CI24" i="93"/>
  <c r="CA24" i="93"/>
  <c r="BM22" i="93"/>
  <c r="BO24" i="93"/>
  <c r="AU24" i="93"/>
  <c r="CC22" i="93"/>
  <c r="BY24" i="93"/>
  <c r="AS24" i="93"/>
  <c r="BI24" i="93"/>
  <c r="BY22" i="93"/>
  <c r="AS22" i="93"/>
  <c r="AS101" i="93"/>
  <c r="BA101" i="93"/>
  <c r="BI101" i="93"/>
  <c r="BQ101" i="93"/>
  <c r="CC101" i="93"/>
  <c r="AV102" i="93"/>
  <c r="BD102" i="93"/>
  <c r="BL102" i="93"/>
  <c r="BT102" i="93"/>
  <c r="CF102" i="93"/>
  <c r="AY103" i="93"/>
  <c r="BC103" i="93"/>
  <c r="BO103" i="93"/>
  <c r="CA103" i="93"/>
  <c r="AX104" i="93"/>
  <c r="BN104" i="93"/>
  <c r="AT101" i="93"/>
  <c r="AX101" i="93"/>
  <c r="BB101" i="93"/>
  <c r="BJ101" i="93"/>
  <c r="BN101" i="93"/>
  <c r="BR101" i="93"/>
  <c r="AS102" i="93"/>
  <c r="AW102" i="93"/>
  <c r="BA102" i="93"/>
  <c r="BI102" i="93"/>
  <c r="BM102" i="93"/>
  <c r="BQ102" i="93"/>
  <c r="AV103" i="93"/>
  <c r="AZ103" i="93"/>
  <c r="BD103" i="93"/>
  <c r="BL103" i="93"/>
  <c r="BP103" i="93"/>
  <c r="BT103" i="93"/>
  <c r="AU104" i="93"/>
  <c r="AY104" i="93"/>
  <c r="BC104" i="93"/>
  <c r="BK104" i="93"/>
  <c r="BO104" i="93"/>
  <c r="BS104" i="93"/>
  <c r="AW101" i="93"/>
  <c r="AZ102" i="93"/>
  <c r="AU103" i="93"/>
  <c r="BS103" i="93"/>
  <c r="AU101" i="93"/>
  <c r="AY101" i="93"/>
  <c r="BC101" i="93"/>
  <c r="BK101" i="93"/>
  <c r="BO101" i="93"/>
  <c r="BS101" i="93"/>
  <c r="AT102" i="93"/>
  <c r="AX102" i="93"/>
  <c r="BB102" i="93"/>
  <c r="BJ102" i="93"/>
  <c r="BN102" i="93"/>
  <c r="BR102" i="93"/>
  <c r="AS103" i="93"/>
  <c r="AW103" i="93"/>
  <c r="BA103" i="93"/>
  <c r="BI103" i="93"/>
  <c r="BM103" i="93"/>
  <c r="BQ103" i="93"/>
  <c r="AV104" i="93"/>
  <c r="AZ104" i="93"/>
  <c r="BD104" i="93"/>
  <c r="BL104" i="93"/>
  <c r="BP104" i="93"/>
  <c r="BT104" i="93"/>
  <c r="AT104" i="93"/>
  <c r="BB104" i="93"/>
  <c r="BJ104" i="93"/>
  <c r="BR104" i="93"/>
  <c r="AV101" i="93"/>
  <c r="AZ101" i="93"/>
  <c r="BD101" i="93"/>
  <c r="BL101" i="93"/>
  <c r="BP101" i="93"/>
  <c r="BT101" i="93"/>
  <c r="AU102" i="93"/>
  <c r="AY102" i="93"/>
  <c r="BC102" i="93"/>
  <c r="BK102" i="93"/>
  <c r="BO102" i="93"/>
  <c r="BS102" i="93"/>
  <c r="AT103" i="93"/>
  <c r="AX103" i="93"/>
  <c r="BB103" i="93"/>
  <c r="BJ103" i="93"/>
  <c r="BN103" i="93"/>
  <c r="BR103" i="93"/>
  <c r="AS104" i="93"/>
  <c r="AW104" i="93"/>
  <c r="BA104" i="93"/>
  <c r="BI104" i="93"/>
  <c r="BM104" i="93"/>
  <c r="BQ104" i="93"/>
  <c r="BB24" i="93"/>
  <c r="BR24" i="93"/>
  <c r="CH24" i="93"/>
  <c r="AX24" i="93"/>
  <c r="BN24" i="93"/>
  <c r="CD24" i="93"/>
  <c r="AT24" i="93"/>
  <c r="BJ24" i="93"/>
  <c r="BZ24" i="93"/>
  <c r="BD22" i="93"/>
  <c r="BT22" i="93"/>
  <c r="CJ22" i="93"/>
  <c r="AZ22" i="93"/>
  <c r="BP22" i="93"/>
  <c r="CF22" i="93"/>
  <c r="AV22" i="93"/>
  <c r="BL22" i="93"/>
  <c r="CB22" i="93"/>
  <c r="CG24" i="93"/>
  <c r="CC24" i="93"/>
  <c r="BQ24" i="93"/>
  <c r="BM24" i="93"/>
  <c r="CI22" i="93"/>
  <c r="CE22" i="93"/>
  <c r="CA22" i="93"/>
  <c r="BS22" i="93"/>
  <c r="BO22" i="93"/>
  <c r="BK22" i="93"/>
  <c r="IJ46" i="93" l="1"/>
  <c r="HQ104" i="93"/>
  <c r="HY104" i="93" s="1"/>
  <c r="ID104" i="93" s="1"/>
  <c r="IJ104" i="93" s="1"/>
  <c r="IJ98" i="93"/>
  <c r="HR101" i="93"/>
  <c r="HZ101" i="93" s="1"/>
  <c r="IE101" i="93" s="1"/>
  <c r="IJ194" i="93"/>
  <c r="HR104" i="93"/>
  <c r="HZ104" i="93" s="1"/>
  <c r="IE104" i="93" s="1"/>
  <c r="HR102" i="93"/>
  <c r="HZ102" i="93" s="1"/>
  <c r="IE102" i="93" s="1"/>
  <c r="HS22" i="93"/>
  <c r="HU22" i="93" s="1"/>
  <c r="HT22" i="93" s="1"/>
  <c r="IC22" i="93" s="1"/>
  <c r="HQ103" i="93"/>
  <c r="HY103" i="93" s="1"/>
  <c r="HQ101" i="93"/>
  <c r="HY101" i="93" s="1"/>
  <c r="IJ149" i="93"/>
  <c r="HR103" i="93"/>
  <c r="HZ103" i="93" s="1"/>
  <c r="IE103" i="93" s="1"/>
  <c r="IJ150" i="93"/>
  <c r="IJ158" i="93"/>
  <c r="IJ77" i="93"/>
  <c r="HQ102" i="93"/>
  <c r="HY102" i="93" s="1"/>
  <c r="HW101" i="93"/>
  <c r="IJ201" i="93"/>
  <c r="IJ210" i="93"/>
  <c r="HS24" i="93"/>
  <c r="HU24" i="93" s="1"/>
  <c r="HT24" i="93" s="1"/>
  <c r="IC24" i="93" s="1"/>
  <c r="HS104" i="93"/>
  <c r="HU104" i="93" s="1"/>
  <c r="HT104" i="93" s="1"/>
  <c r="HS103" i="93"/>
  <c r="HU103" i="93" s="1"/>
  <c r="HT103" i="93" s="1"/>
  <c r="HS102" i="93"/>
  <c r="HU102" i="93" s="1"/>
  <c r="HT102" i="93" s="1"/>
  <c r="HS101" i="93"/>
  <c r="HU101" i="93" s="1"/>
  <c r="HT101" i="93" s="1"/>
  <c r="IJ45" i="93"/>
  <c r="C278" i="122"/>
  <c r="C289" i="122"/>
  <c r="C236" i="122"/>
  <c r="C238" i="122"/>
  <c r="C237" i="122"/>
  <c r="C233" i="122"/>
  <c r="C235" i="122"/>
  <c r="C234" i="122"/>
  <c r="IA23" i="93"/>
  <c r="IJ17" i="93"/>
  <c r="GN104" i="93"/>
  <c r="DL104" i="93"/>
  <c r="EB104" i="93"/>
  <c r="ER104" i="93"/>
  <c r="FH104" i="93"/>
  <c r="FX104" i="93"/>
  <c r="GR103" i="93"/>
  <c r="DP103" i="93"/>
  <c r="EF103" i="93"/>
  <c r="EV103" i="93"/>
  <c r="FL103" i="93"/>
  <c r="GB103" i="93"/>
  <c r="GJ103" i="93"/>
  <c r="DX103" i="93"/>
  <c r="FD103" i="93"/>
  <c r="EN103" i="93"/>
  <c r="FT103" i="93"/>
  <c r="DH103" i="93"/>
  <c r="GN102" i="93"/>
  <c r="DL102" i="93"/>
  <c r="EB102" i="93"/>
  <c r="ER102" i="93"/>
  <c r="FX102" i="93"/>
  <c r="FH102" i="93"/>
  <c r="GR101" i="93"/>
  <c r="DP101" i="93"/>
  <c r="EV101" i="93"/>
  <c r="GB101" i="93"/>
  <c r="FL101" i="93"/>
  <c r="EF101" i="93"/>
  <c r="GJ101" i="93"/>
  <c r="DH101" i="93"/>
  <c r="DX101" i="93"/>
  <c r="EN101" i="93"/>
  <c r="FD101" i="93"/>
  <c r="FT101" i="93"/>
  <c r="GK103" i="93"/>
  <c r="FE103" i="93"/>
  <c r="DI103" i="93"/>
  <c r="FU103" i="93"/>
  <c r="DY103" i="93"/>
  <c r="EO103" i="93"/>
  <c r="GK101" i="93"/>
  <c r="DI101" i="93"/>
  <c r="DY101" i="93"/>
  <c r="EO101" i="93"/>
  <c r="FE101" i="93"/>
  <c r="FU101" i="93"/>
  <c r="GG104" i="93"/>
  <c r="DU104" i="93"/>
  <c r="EK104" i="93"/>
  <c r="FA104" i="93"/>
  <c r="DE104" i="93"/>
  <c r="FQ104" i="93"/>
  <c r="GG103" i="93"/>
  <c r="FA103" i="93"/>
  <c r="DE103" i="93"/>
  <c r="FQ103" i="93"/>
  <c r="DU103" i="93"/>
  <c r="EK103" i="93"/>
  <c r="GG102" i="93"/>
  <c r="FA102" i="93"/>
  <c r="DE102" i="93"/>
  <c r="DU102" i="93"/>
  <c r="FQ102" i="93"/>
  <c r="EK102" i="93"/>
  <c r="GG101" i="93"/>
  <c r="DE101" i="93"/>
  <c r="DU101" i="93"/>
  <c r="EK101" i="93"/>
  <c r="FA101" i="93"/>
  <c r="FQ101" i="93"/>
  <c r="GM104" i="93"/>
  <c r="DK104" i="93"/>
  <c r="EA104" i="93"/>
  <c r="EQ104" i="93"/>
  <c r="FG104" i="93"/>
  <c r="FW104" i="93"/>
  <c r="GQ103" i="93"/>
  <c r="DO103" i="93"/>
  <c r="EE103" i="93"/>
  <c r="EU103" i="93"/>
  <c r="FK103" i="93"/>
  <c r="GA103" i="93"/>
  <c r="GI103" i="93"/>
  <c r="DW103" i="93"/>
  <c r="FC103" i="93"/>
  <c r="FS103" i="93"/>
  <c r="EM103" i="93"/>
  <c r="DG103" i="93"/>
  <c r="FG102" i="93"/>
  <c r="DK102" i="93"/>
  <c r="EQ102" i="93"/>
  <c r="GM102" i="93"/>
  <c r="EA102" i="93"/>
  <c r="FW102" i="93"/>
  <c r="GQ101" i="93"/>
  <c r="GA101" i="93"/>
  <c r="FK101" i="93"/>
  <c r="EU101" i="93"/>
  <c r="EE101" i="93"/>
  <c r="DO101" i="93"/>
  <c r="FS101" i="93"/>
  <c r="EM101" i="93"/>
  <c r="DG101" i="93"/>
  <c r="GI101" i="93"/>
  <c r="FC101" i="93"/>
  <c r="DW101" i="93"/>
  <c r="GP104" i="93"/>
  <c r="DN104" i="93"/>
  <c r="ED104" i="93"/>
  <c r="ET104" i="93"/>
  <c r="FJ104" i="93"/>
  <c r="FZ104" i="93"/>
  <c r="GH104" i="93"/>
  <c r="DF104" i="93"/>
  <c r="EL104" i="93"/>
  <c r="FR104" i="93"/>
  <c r="DV104" i="93"/>
  <c r="FB104" i="93"/>
  <c r="GL103" i="93"/>
  <c r="DJ103" i="93"/>
  <c r="DZ103" i="93"/>
  <c r="EP103" i="93"/>
  <c r="FF103" i="93"/>
  <c r="FV103" i="93"/>
  <c r="GP102" i="93"/>
  <c r="DN102" i="93"/>
  <c r="FZ102" i="93"/>
  <c r="ED102" i="93"/>
  <c r="ET102" i="93"/>
  <c r="FJ102" i="93"/>
  <c r="EL102" i="93"/>
  <c r="DV102" i="93"/>
  <c r="FR102" i="93"/>
  <c r="DF102" i="93"/>
  <c r="FB102" i="93"/>
  <c r="GH102" i="93"/>
  <c r="GL101" i="93"/>
  <c r="DZ101" i="93"/>
  <c r="FF101" i="93"/>
  <c r="DJ101" i="93"/>
  <c r="EP101" i="93"/>
  <c r="FV101" i="93"/>
  <c r="GR104" i="93"/>
  <c r="DP104" i="93"/>
  <c r="EF104" i="93"/>
  <c r="EV104" i="93"/>
  <c r="FL104" i="93"/>
  <c r="GB104" i="93"/>
  <c r="GJ104" i="93"/>
  <c r="DH104" i="93"/>
  <c r="EN104" i="93"/>
  <c r="FT104" i="93"/>
  <c r="FD104" i="93"/>
  <c r="DX104" i="93"/>
  <c r="GN103" i="93"/>
  <c r="DL103" i="93"/>
  <c r="EB103" i="93"/>
  <c r="ER103" i="93"/>
  <c r="FH103" i="93"/>
  <c r="FX103" i="93"/>
  <c r="GB102" i="93"/>
  <c r="FL102" i="93"/>
  <c r="DP102" i="93"/>
  <c r="EF102" i="93"/>
  <c r="EV102" i="93"/>
  <c r="GR102" i="93"/>
  <c r="GJ102" i="93"/>
  <c r="FT102" i="93"/>
  <c r="DH102" i="93"/>
  <c r="EN102" i="93"/>
  <c r="FD102" i="93"/>
  <c r="DX102" i="93"/>
  <c r="GN101" i="93"/>
  <c r="DL101" i="93"/>
  <c r="EB101" i="93"/>
  <c r="ER101" i="93"/>
  <c r="FH101" i="93"/>
  <c r="FX101" i="93"/>
  <c r="GK104" i="93"/>
  <c r="EO104" i="93"/>
  <c r="FE104" i="93"/>
  <c r="DI104" i="93"/>
  <c r="FU104" i="93"/>
  <c r="DY104" i="93"/>
  <c r="EO102" i="93"/>
  <c r="FE102" i="93"/>
  <c r="GK102" i="93"/>
  <c r="FU102" i="93"/>
  <c r="DI102" i="93"/>
  <c r="DY102" i="93"/>
  <c r="GO104" i="93"/>
  <c r="ES104" i="93"/>
  <c r="FI104" i="93"/>
  <c r="DM104" i="93"/>
  <c r="FY104" i="93"/>
  <c r="EC104" i="93"/>
  <c r="FY103" i="93"/>
  <c r="ES103" i="93"/>
  <c r="DM103" i="93"/>
  <c r="GO103" i="93"/>
  <c r="EC103" i="93"/>
  <c r="FI103" i="93"/>
  <c r="ES102" i="93"/>
  <c r="FI102" i="93"/>
  <c r="FY102" i="93"/>
  <c r="GO102" i="93"/>
  <c r="DM102" i="93"/>
  <c r="EC102" i="93"/>
  <c r="GO101" i="93"/>
  <c r="DM101" i="93"/>
  <c r="EC101" i="93"/>
  <c r="ES101" i="93"/>
  <c r="FI101" i="93"/>
  <c r="FY101" i="93"/>
  <c r="GQ104" i="93"/>
  <c r="DO104" i="93"/>
  <c r="EE104" i="93"/>
  <c r="EU104" i="93"/>
  <c r="FK104" i="93"/>
  <c r="GA104" i="93"/>
  <c r="GI104" i="93"/>
  <c r="DG104" i="93"/>
  <c r="EM104" i="93"/>
  <c r="FS104" i="93"/>
  <c r="DW104" i="93"/>
  <c r="FC104" i="93"/>
  <c r="GM103" i="93"/>
  <c r="DK103" i="93"/>
  <c r="EA103" i="93"/>
  <c r="EQ103" i="93"/>
  <c r="FG103" i="93"/>
  <c r="FW103" i="93"/>
  <c r="GA102" i="93"/>
  <c r="DO102" i="93"/>
  <c r="FK102" i="93"/>
  <c r="EU102" i="93"/>
  <c r="GQ102" i="93"/>
  <c r="EE102" i="93"/>
  <c r="DG102" i="93"/>
  <c r="EM102" i="93"/>
  <c r="GI102" i="93"/>
  <c r="DW102" i="93"/>
  <c r="FS102" i="93"/>
  <c r="FC102" i="93"/>
  <c r="GM101" i="93"/>
  <c r="EA101" i="93"/>
  <c r="FG101" i="93"/>
  <c r="DK101" i="93"/>
  <c r="EQ101" i="93"/>
  <c r="FW101" i="93"/>
  <c r="GL104" i="93"/>
  <c r="DJ104" i="93"/>
  <c r="DZ104" i="93"/>
  <c r="EP104" i="93"/>
  <c r="FF104" i="93"/>
  <c r="FV104" i="93"/>
  <c r="GP103" i="93"/>
  <c r="DN103" i="93"/>
  <c r="ED103" i="93"/>
  <c r="ET103" i="93"/>
  <c r="FJ103" i="93"/>
  <c r="FZ103" i="93"/>
  <c r="GH103" i="93"/>
  <c r="DV103" i="93"/>
  <c r="FB103" i="93"/>
  <c r="DF103" i="93"/>
  <c r="FR103" i="93"/>
  <c r="EL103" i="93"/>
  <c r="FF102" i="93"/>
  <c r="DZ102" i="93"/>
  <c r="GL102" i="93"/>
  <c r="EP102" i="93"/>
  <c r="DJ102" i="93"/>
  <c r="FV102" i="93"/>
  <c r="GP101" i="93"/>
  <c r="FJ101" i="93"/>
  <c r="ED101" i="93"/>
  <c r="DN101" i="93"/>
  <c r="FZ101" i="93"/>
  <c r="ET101" i="93"/>
  <c r="GH101" i="93"/>
  <c r="FR101" i="93"/>
  <c r="FB101" i="93"/>
  <c r="EL101" i="93"/>
  <c r="DV101" i="93"/>
  <c r="DF101" i="93"/>
  <c r="GI22" i="93"/>
  <c r="FS22" i="93"/>
  <c r="FC22" i="93"/>
  <c r="EM22" i="93"/>
  <c r="DW22" i="93"/>
  <c r="DG22" i="93"/>
  <c r="GQ22" i="93"/>
  <c r="GA22" i="93"/>
  <c r="FK22" i="93"/>
  <c r="EU22" i="93"/>
  <c r="EE22" i="93"/>
  <c r="DO22" i="93"/>
  <c r="GK24" i="93"/>
  <c r="FU24" i="93"/>
  <c r="FE24" i="93"/>
  <c r="EO24" i="93"/>
  <c r="DY24" i="93"/>
  <c r="DI24" i="93"/>
  <c r="GO22" i="93"/>
  <c r="FY22" i="93"/>
  <c r="FI22" i="93"/>
  <c r="ES22" i="93"/>
  <c r="EC22" i="93"/>
  <c r="DM22" i="93"/>
  <c r="GI24" i="93"/>
  <c r="FS24" i="93"/>
  <c r="FC24" i="93"/>
  <c r="EM24" i="93"/>
  <c r="DW24" i="93"/>
  <c r="DG24" i="93"/>
  <c r="GQ24" i="93"/>
  <c r="GA24" i="93"/>
  <c r="FK24" i="93"/>
  <c r="EU24" i="93"/>
  <c r="EE24" i="93"/>
  <c r="DO24" i="93"/>
  <c r="GJ24" i="93"/>
  <c r="FT24" i="93"/>
  <c r="FD24" i="93"/>
  <c r="EN24" i="93"/>
  <c r="DX24" i="93"/>
  <c r="DH24" i="93"/>
  <c r="GN24" i="93"/>
  <c r="FX24" i="93"/>
  <c r="FH24" i="93"/>
  <c r="ER24" i="93"/>
  <c r="EB24" i="93"/>
  <c r="DL24" i="93"/>
  <c r="GM22" i="93"/>
  <c r="FW22" i="93"/>
  <c r="FG22" i="93"/>
  <c r="EQ22" i="93"/>
  <c r="EA22" i="93"/>
  <c r="DK22" i="93"/>
  <c r="GO24" i="93"/>
  <c r="FY24" i="93"/>
  <c r="FI24" i="93"/>
  <c r="ES24" i="93"/>
  <c r="EC24" i="93"/>
  <c r="DM24" i="93"/>
  <c r="FB22" i="93"/>
  <c r="FR22" i="93"/>
  <c r="DF22" i="93"/>
  <c r="GH22" i="93"/>
  <c r="DV22" i="93"/>
  <c r="EL22" i="93"/>
  <c r="GR24" i="93"/>
  <c r="GB24" i="93"/>
  <c r="FL24" i="93"/>
  <c r="EV24" i="93"/>
  <c r="EF24" i="93"/>
  <c r="DP24" i="93"/>
  <c r="GK22" i="93"/>
  <c r="FU22" i="93"/>
  <c r="FE22" i="93"/>
  <c r="EO22" i="93"/>
  <c r="DY22" i="93"/>
  <c r="DI22" i="93"/>
  <c r="GM24" i="93"/>
  <c r="FW24" i="93"/>
  <c r="FG24" i="93"/>
  <c r="EQ24" i="93"/>
  <c r="EA24" i="93"/>
  <c r="DK24" i="93"/>
  <c r="GG22" i="93"/>
  <c r="FQ22" i="93"/>
  <c r="FA22" i="93"/>
  <c r="EK22" i="93"/>
  <c r="DU22" i="93"/>
  <c r="DE22" i="93"/>
  <c r="EP22" i="93"/>
  <c r="FF22" i="93"/>
  <c r="FV22" i="93"/>
  <c r="DJ22" i="93"/>
  <c r="GL22" i="93"/>
  <c r="DZ22" i="93"/>
  <c r="GP22" i="93"/>
  <c r="ED22" i="93"/>
  <c r="ET22" i="93"/>
  <c r="FJ22" i="93"/>
  <c r="FZ22" i="93"/>
  <c r="DN22" i="93"/>
  <c r="HQ22" i="93"/>
  <c r="HY22" i="93" s="1"/>
  <c r="ID22" i="93" s="1"/>
  <c r="IJ22" i="93" s="1"/>
  <c r="IJ20" i="93"/>
  <c r="HR22" i="93"/>
  <c r="HZ22" i="93" s="1"/>
  <c r="IE22" i="93" s="1"/>
  <c r="HR24" i="93"/>
  <c r="HZ24" i="93" s="1"/>
  <c r="IE24" i="93" s="1"/>
  <c r="HQ24" i="93"/>
  <c r="HY24" i="93" s="1"/>
  <c r="ID24" i="93" s="1"/>
  <c r="IJ24" i="93" s="1"/>
  <c r="HV104" i="93" l="1"/>
  <c r="HX23" i="93"/>
  <c r="IB23" i="93" s="1"/>
  <c r="C194" i="122"/>
  <c r="HW24" i="93"/>
  <c r="IJ336" i="93"/>
  <c r="IJ192" i="93"/>
  <c r="IJ97" i="93"/>
  <c r="IJ275" i="93"/>
  <c r="IJ240" i="93"/>
  <c r="IJ217" i="93"/>
  <c r="HW103" i="93"/>
  <c r="IJ137" i="93"/>
  <c r="IJ121" i="93"/>
  <c r="IJ33" i="93"/>
  <c r="IJ381" i="93"/>
  <c r="IJ226" i="93"/>
  <c r="IJ96" i="93"/>
  <c r="IJ162" i="93"/>
  <c r="IJ384" i="93"/>
  <c r="IJ161" i="93"/>
  <c r="IJ126" i="93"/>
  <c r="IJ58" i="93"/>
  <c r="HW22" i="93"/>
  <c r="HV22" i="93"/>
  <c r="HV102" i="93"/>
  <c r="ID102" i="93"/>
  <c r="IJ102" i="93" s="1"/>
  <c r="IJ95" i="93"/>
  <c r="IJ160" i="93"/>
  <c r="IJ241" i="93"/>
  <c r="IJ199" i="93"/>
  <c r="IJ120" i="93"/>
  <c r="IJ135" i="93"/>
  <c r="IJ159" i="93"/>
  <c r="IJ383" i="93"/>
  <c r="IJ166" i="93"/>
  <c r="IJ346" i="93"/>
  <c r="HW102" i="93"/>
  <c r="IJ163" i="93"/>
  <c r="IJ118" i="93"/>
  <c r="IJ29" i="93"/>
  <c r="HV24" i="93"/>
  <c r="IJ385" i="93"/>
  <c r="IJ147" i="93"/>
  <c r="IJ347" i="93"/>
  <c r="IJ265" i="93"/>
  <c r="IJ200" i="93"/>
  <c r="IJ119" i="93"/>
  <c r="IJ27" i="93"/>
  <c r="IJ264" i="93"/>
  <c r="HV101" i="93"/>
  <c r="ID101" i="93"/>
  <c r="IJ101" i="93" s="1"/>
  <c r="IJ382" i="93"/>
  <c r="IJ274" i="93"/>
  <c r="HW104" i="93"/>
  <c r="IJ30" i="93"/>
  <c r="IJ379" i="93"/>
  <c r="IJ337" i="93"/>
  <c r="IJ251" i="93"/>
  <c r="IJ227" i="93"/>
  <c r="IJ198" i="93"/>
  <c r="IJ165" i="93"/>
  <c r="IJ136" i="93"/>
  <c r="IJ117" i="93"/>
  <c r="IJ43" i="93"/>
  <c r="IJ148" i="93"/>
  <c r="HV103" i="93"/>
  <c r="ID103" i="93"/>
  <c r="IJ103" i="93" s="1"/>
  <c r="IJ164" i="93"/>
  <c r="IJ380" i="93"/>
  <c r="IJ250" i="93"/>
  <c r="IJ193" i="93"/>
  <c r="IJ127" i="93"/>
  <c r="IJ57" i="93"/>
  <c r="IJ28" i="93"/>
  <c r="IA104" i="93"/>
  <c r="HX104" i="93" s="1"/>
  <c r="IB104" i="93" s="1"/>
  <c r="IC104" i="93"/>
  <c r="IA103" i="93"/>
  <c r="HX103" i="93" s="1"/>
  <c r="IB103" i="93" s="1"/>
  <c r="IC103" i="93"/>
  <c r="IA101" i="93"/>
  <c r="HX101" i="93" s="1"/>
  <c r="IB101" i="93" s="1"/>
  <c r="IC101" i="93"/>
  <c r="IA102" i="93"/>
  <c r="HX102" i="93" s="1"/>
  <c r="IB102" i="93" s="1"/>
  <c r="IC102" i="93"/>
  <c r="C277" i="122"/>
  <c r="C288" i="122"/>
  <c r="C239" i="122"/>
  <c r="G289" i="122"/>
  <c r="G278" i="122"/>
  <c r="HN22" i="93"/>
  <c r="HK24" i="93"/>
  <c r="HO24" i="93"/>
  <c r="HN101" i="93"/>
  <c r="HP101" i="93"/>
  <c r="HK102" i="93"/>
  <c r="HL103" i="93"/>
  <c r="HP103" i="93"/>
  <c r="HM104" i="93"/>
  <c r="GY104" i="93" s="1"/>
  <c r="HM101" i="93"/>
  <c r="GY101" i="93" s="1"/>
  <c r="HM102" i="93"/>
  <c r="GY102" i="93" s="1"/>
  <c r="HN102" i="93"/>
  <c r="HO103" i="93"/>
  <c r="HO104" i="93"/>
  <c r="HL104" i="93"/>
  <c r="HN24" i="93"/>
  <c r="HL24" i="93"/>
  <c r="HP24" i="93"/>
  <c r="HL101" i="93"/>
  <c r="HO102" i="93"/>
  <c r="HP102" i="93"/>
  <c r="HK103" i="93"/>
  <c r="HK104" i="93"/>
  <c r="HP104" i="93"/>
  <c r="HM24" i="93"/>
  <c r="GY24" i="93" s="1"/>
  <c r="HO101" i="93"/>
  <c r="HK101" i="93"/>
  <c r="HL102" i="93"/>
  <c r="HM103" i="93"/>
  <c r="GY103" i="93" s="1"/>
  <c r="HN103" i="93"/>
  <c r="HN104" i="93"/>
  <c r="HK22" i="93"/>
  <c r="HO22" i="93"/>
  <c r="HL22" i="93"/>
  <c r="HP22" i="93"/>
  <c r="HM22" i="93"/>
  <c r="GY22" i="93" s="1"/>
  <c r="C196" i="122" l="1"/>
  <c r="IA24" i="93"/>
  <c r="IA22" i="93"/>
  <c r="C191" i="122"/>
  <c r="C192" i="122"/>
  <c r="C232" i="122"/>
  <c r="HH22" i="93"/>
  <c r="GZ22" i="93" s="1"/>
  <c r="IF22" i="93" s="1"/>
  <c r="HH101" i="93"/>
  <c r="GZ101" i="93" s="1"/>
  <c r="IF101" i="93" s="1"/>
  <c r="HH24" i="93"/>
  <c r="GZ24" i="93" s="1"/>
  <c r="IF24" i="93" s="1"/>
  <c r="HH103" i="93"/>
  <c r="GZ103" i="93" s="1"/>
  <c r="IF103" i="93" s="1"/>
  <c r="HH104" i="93"/>
  <c r="GZ104" i="93" s="1"/>
  <c r="IF104" i="93" s="1"/>
  <c r="HH102" i="93"/>
  <c r="GZ102" i="93" s="1"/>
  <c r="IF102" i="93" s="1"/>
  <c r="O230" i="122"/>
  <c r="HX24" i="93" l="1"/>
  <c r="IB24" i="93" s="1"/>
  <c r="C193" i="122"/>
  <c r="HX22" i="93"/>
  <c r="IB22" i="93" s="1"/>
  <c r="C190" i="122"/>
  <c r="JE58" i="93"/>
  <c r="JG58" i="93" s="1"/>
  <c r="JD58" i="93"/>
  <c r="JF58" i="93" s="1"/>
  <c r="JE57" i="93"/>
  <c r="JG57" i="93" s="1"/>
  <c r="JD57" i="93"/>
  <c r="JF57" i="93" s="1"/>
  <c r="JD20" i="93"/>
  <c r="JF20" i="93" s="1"/>
  <c r="JE20" i="93"/>
  <c r="JG20" i="93" s="1"/>
  <c r="JE33" i="93"/>
  <c r="JG33" i="93" s="1"/>
  <c r="JD33" i="93"/>
  <c r="JF33" i="93" s="1"/>
  <c r="JE24" i="93"/>
  <c r="JG24" i="93" s="1"/>
  <c r="JD24" i="93"/>
  <c r="JF24" i="93" s="1"/>
  <c r="JE22" i="93"/>
  <c r="JG22" i="93" s="1"/>
  <c r="JD22" i="93"/>
  <c r="JF22" i="93" s="1"/>
  <c r="C276" i="122"/>
  <c r="O273" i="122" s="1"/>
  <c r="O276" i="122" s="1"/>
  <c r="C287" i="122"/>
  <c r="O290" i="122" s="1"/>
  <c r="O293" i="122" s="1"/>
  <c r="O236" i="122"/>
  <c r="O239" i="122" s="1"/>
  <c r="HJ22" i="93"/>
  <c r="HG22" i="93" s="1"/>
  <c r="HJ24" i="93"/>
  <c r="HJ103" i="93"/>
  <c r="HD103" i="93" s="1"/>
  <c r="HJ101" i="93"/>
  <c r="HJ102" i="93"/>
  <c r="HJ104" i="93"/>
  <c r="JE17" i="93"/>
  <c r="JG17" i="93" s="1"/>
  <c r="O189" i="122"/>
  <c r="C195" i="122" l="1"/>
  <c r="C197" i="122"/>
  <c r="O194" i="122"/>
  <c r="O197" i="122" s="1"/>
  <c r="E197" i="122"/>
  <c r="F193" i="122"/>
  <c r="F195" i="122"/>
  <c r="F197" i="122"/>
  <c r="E193" i="122"/>
  <c r="JD17" i="93"/>
  <c r="JF17" i="93" s="1"/>
  <c r="E195" i="122"/>
  <c r="C306" i="122"/>
  <c r="F232" i="122"/>
  <c r="E232" i="122"/>
  <c r="HD22" i="93"/>
  <c r="HG103" i="93"/>
  <c r="HA103" i="93" s="1"/>
  <c r="HI103" i="93" s="1"/>
  <c r="HE103" i="93" s="1"/>
  <c r="E287" i="122"/>
  <c r="Q290" i="122" s="1"/>
  <c r="Q293" i="122" s="1"/>
  <c r="F287" i="122"/>
  <c r="R290" i="122" s="1"/>
  <c r="R293" i="122" s="1"/>
  <c r="E276" i="122"/>
  <c r="Q273" i="122" s="1"/>
  <c r="Q276" i="122" s="1"/>
  <c r="F276" i="122"/>
  <c r="R273" i="122" s="1"/>
  <c r="R276" i="122" s="1"/>
  <c r="HD24" i="93"/>
  <c r="HG24" i="93"/>
  <c r="HA24" i="93" s="1"/>
  <c r="HI24" i="93" s="1"/>
  <c r="IX191" i="93"/>
  <c r="IY191" i="93" s="1"/>
  <c r="IT191" i="93"/>
  <c r="IU191" i="93" s="1"/>
  <c r="HD102" i="93"/>
  <c r="HG102" i="93"/>
  <c r="HD101" i="93"/>
  <c r="HG101" i="93"/>
  <c r="HD104" i="93"/>
  <c r="HG104" i="93"/>
  <c r="HA22" i="93"/>
  <c r="HI22" i="93" s="1"/>
  <c r="Q230" i="122"/>
  <c r="R230" i="122"/>
  <c r="D306" i="122" l="1"/>
  <c r="C303" i="122"/>
  <c r="D303" i="122"/>
  <c r="Q236" i="122"/>
  <c r="Q239" i="122" s="1"/>
  <c r="R236" i="122"/>
  <c r="R239" i="122" s="1"/>
  <c r="F190" i="122"/>
  <c r="E190" i="122"/>
  <c r="HE22" i="93"/>
  <c r="HB24" i="93"/>
  <c r="HC24" i="93" s="1"/>
  <c r="HE24" i="93"/>
  <c r="HB103" i="93"/>
  <c r="HC103" i="93" s="1"/>
  <c r="HA104" i="93"/>
  <c r="HI104" i="93" s="1"/>
  <c r="HE104" i="93" s="1"/>
  <c r="HA101" i="93"/>
  <c r="HI101" i="93" s="1"/>
  <c r="HB101" i="93" s="1"/>
  <c r="HA102" i="93"/>
  <c r="HI102" i="93" s="1"/>
  <c r="HB102" i="93" s="1"/>
  <c r="HC102" i="93" s="1"/>
  <c r="HB22" i="93"/>
  <c r="HC22" i="93" s="1"/>
  <c r="D26" i="111"/>
  <c r="D27" i="111"/>
  <c r="D28" i="111"/>
  <c r="D8" i="111"/>
  <c r="D10" i="111"/>
  <c r="D11" i="111"/>
  <c r="D12" i="111"/>
  <c r="D13" i="111"/>
  <c r="D14" i="111"/>
  <c r="D15" i="111"/>
  <c r="D16" i="111"/>
  <c r="D17" i="111"/>
  <c r="D19" i="111"/>
  <c r="D20" i="111"/>
  <c r="D21" i="111"/>
  <c r="D22" i="111"/>
  <c r="D23" i="111"/>
  <c r="D24" i="111"/>
  <c r="D25" i="111"/>
  <c r="D7" i="111"/>
  <c r="R189" i="122"/>
  <c r="Q189" i="122"/>
  <c r="R194" i="122" l="1"/>
  <c r="R197" i="122" s="1"/>
  <c r="Q194" i="122"/>
  <c r="Q197" i="122" s="1"/>
  <c r="HE101" i="93"/>
  <c r="HE102" i="93"/>
  <c r="HB104" i="93"/>
  <c r="HC104" i="93" s="1"/>
  <c r="HC101" i="93"/>
  <c r="C9" i="108"/>
  <c r="E28" i="93" l="1"/>
  <c r="C24" i="120" s="1"/>
  <c r="E29" i="93" l="1"/>
  <c r="C25" i="120" s="1"/>
  <c r="J84" i="93"/>
  <c r="H84" i="93"/>
  <c r="J75" i="93"/>
  <c r="H75" i="93"/>
  <c r="E30" i="93" l="1"/>
  <c r="C26" i="120" s="1"/>
  <c r="H148" i="93"/>
  <c r="H149" i="93"/>
  <c r="H150" i="93"/>
  <c r="H147" i="93"/>
  <c r="E33" i="93" l="1"/>
  <c r="C29" i="120" s="1"/>
  <c r="E34" i="93" l="1"/>
  <c r="C30" i="120" s="1"/>
  <c r="E35" i="93" l="1"/>
  <c r="C31" i="120" s="1"/>
  <c r="E36" i="93" l="1"/>
  <c r="C32" i="120" s="1"/>
  <c r="G9" i="101"/>
  <c r="H9" i="101"/>
  <c r="E8" i="101"/>
  <c r="E9" i="101" s="1"/>
  <c r="E37" i="93" l="1"/>
  <c r="C33" i="120" s="1"/>
  <c r="F8" i="101"/>
  <c r="I8" i="101" s="1"/>
  <c r="J8" i="101" s="1"/>
  <c r="K8" i="101" s="1"/>
  <c r="K9" i="101" s="1"/>
  <c r="E38" i="93" l="1"/>
  <c r="C34" i="120" s="1"/>
  <c r="F9" i="101"/>
  <c r="I9" i="101"/>
  <c r="J9" i="101"/>
  <c r="E39" i="93" l="1"/>
  <c r="C35" i="120" s="1"/>
  <c r="B60" i="93"/>
  <c r="B59" i="93"/>
  <c r="B405" i="93"/>
  <c r="B397" i="93"/>
  <c r="B403" i="93"/>
  <c r="B398" i="93"/>
  <c r="B404" i="93"/>
  <c r="B396" i="93"/>
  <c r="B391" i="93"/>
  <c r="B390" i="93"/>
  <c r="B29" i="93"/>
  <c r="B28" i="93"/>
  <c r="B30" i="93"/>
  <c r="B127" i="93"/>
  <c r="B128" i="93"/>
  <c r="B126" i="93"/>
  <c r="B383" i="93"/>
  <c r="B384" i="93"/>
  <c r="B385" i="93"/>
  <c r="B382" i="93"/>
  <c r="B416" i="93"/>
  <c r="B64" i="93"/>
  <c r="B65" i="93"/>
  <c r="B149" i="93"/>
  <c r="B337" i="93"/>
  <c r="B217" i="93"/>
  <c r="B265" i="93"/>
  <c r="B27" i="93"/>
  <c r="B95" i="93"/>
  <c r="B241" i="93"/>
  <c r="B347" i="93"/>
  <c r="B275" i="93"/>
  <c r="B251" i="93"/>
  <c r="B227" i="93"/>
  <c r="B104" i="93"/>
  <c r="B191" i="93"/>
  <c r="B17" i="93"/>
  <c r="B329" i="93"/>
  <c r="B257" i="93"/>
  <c r="B233" i="93"/>
  <c r="B209" i="93"/>
  <c r="B339" i="93"/>
  <c r="B267" i="93"/>
  <c r="B243" i="93"/>
  <c r="B219" i="93"/>
  <c r="B96" i="93"/>
  <c r="B43" i="93"/>
  <c r="B32" i="93"/>
  <c r="B147" i="93"/>
  <c r="B148" i="93"/>
  <c r="B415" i="93"/>
  <c r="B414" i="93"/>
  <c r="B413" i="93"/>
  <c r="B417" i="93"/>
  <c r="B23" i="93"/>
  <c r="B343" i="93"/>
  <c r="B333" i="93"/>
  <c r="B271" i="93"/>
  <c r="B261" i="93"/>
  <c r="B247" i="93"/>
  <c r="B237" i="93"/>
  <c r="B223" i="93"/>
  <c r="B213" i="93"/>
  <c r="B101" i="93"/>
  <c r="B85" i="93"/>
  <c r="B82" i="93"/>
  <c r="B70" i="93"/>
  <c r="B39" i="93"/>
  <c r="B379" i="93"/>
  <c r="B159" i="93"/>
  <c r="B22" i="93"/>
  <c r="B342" i="93"/>
  <c r="B332" i="93"/>
  <c r="B270" i="93"/>
  <c r="B260" i="93"/>
  <c r="B246" i="93"/>
  <c r="B236" i="93"/>
  <c r="B222" i="93"/>
  <c r="B212" i="93"/>
  <c r="B100" i="93"/>
  <c r="B84" i="93"/>
  <c r="B81" i="93"/>
  <c r="B58" i="93"/>
  <c r="B38" i="93"/>
  <c r="B158" i="93"/>
  <c r="B16" i="93"/>
  <c r="B21" i="93"/>
  <c r="B346" i="93"/>
  <c r="B341" i="93"/>
  <c r="B336" i="93"/>
  <c r="B331" i="93"/>
  <c r="B274" i="93"/>
  <c r="B269" i="93"/>
  <c r="B264" i="93"/>
  <c r="B259" i="93"/>
  <c r="B250" i="93"/>
  <c r="B245" i="93"/>
  <c r="B240" i="93"/>
  <c r="B235" i="93"/>
  <c r="B226" i="93"/>
  <c r="B221" i="93"/>
  <c r="B216" i="93"/>
  <c r="B211" i="93"/>
  <c r="B103" i="93"/>
  <c r="B98" i="93"/>
  <c r="B94" i="93"/>
  <c r="B80" i="93"/>
  <c r="B57" i="93"/>
  <c r="B37" i="93"/>
  <c r="B381" i="93"/>
  <c r="B150" i="93"/>
  <c r="B24" i="93"/>
  <c r="B20" i="93"/>
  <c r="B344" i="93"/>
  <c r="B340" i="93"/>
  <c r="B334" i="93"/>
  <c r="B330" i="93"/>
  <c r="B272" i="93"/>
  <c r="B268" i="93"/>
  <c r="B262" i="93"/>
  <c r="B258" i="93"/>
  <c r="B248" i="93"/>
  <c r="B244" i="93"/>
  <c r="B238" i="93"/>
  <c r="B234" i="93"/>
  <c r="B224" i="93"/>
  <c r="B220" i="93"/>
  <c r="B214" i="93"/>
  <c r="B210" i="93"/>
  <c r="B102" i="93"/>
  <c r="B97" i="93"/>
  <c r="B86" i="93"/>
  <c r="B77" i="93"/>
  <c r="B83" i="93"/>
  <c r="B79" i="93"/>
  <c r="B71" i="93"/>
  <c r="B56" i="93"/>
  <c r="B40" i="93"/>
  <c r="B33" i="93"/>
  <c r="B380" i="93"/>
  <c r="B135" i="93"/>
  <c r="B178" i="93"/>
  <c r="B146" i="93"/>
  <c r="B120" i="93"/>
  <c r="B116" i="93"/>
  <c r="B118" i="93"/>
  <c r="B117" i="93"/>
  <c r="B121" i="93"/>
  <c r="B119" i="93"/>
  <c r="B197" i="93"/>
  <c r="B138" i="93"/>
  <c r="B134" i="93"/>
  <c r="B190" i="93"/>
  <c r="B137" i="93"/>
  <c r="B198" i="93"/>
  <c r="B136" i="93"/>
  <c r="E40" i="93" l="1"/>
  <c r="C36" i="120" s="1"/>
  <c r="B166" i="93"/>
  <c r="B165" i="93"/>
  <c r="B199" i="93"/>
  <c r="B192" i="93"/>
  <c r="B448" i="93"/>
  <c r="B449" i="93"/>
  <c r="B450" i="93"/>
  <c r="B452" i="93"/>
  <c r="B453" i="93"/>
  <c r="B447" i="93"/>
  <c r="L246" i="93"/>
  <c r="U434" i="122" s="1"/>
  <c r="G434" i="122" s="1"/>
  <c r="L332" i="93"/>
  <c r="M483" i="122" s="1"/>
  <c r="B483" i="122" s="1"/>
  <c r="L270" i="93"/>
  <c r="L260" i="93"/>
  <c r="M644" i="122" s="1"/>
  <c r="B644" i="122" s="1"/>
  <c r="L236" i="93"/>
  <c r="M434" i="122" s="1"/>
  <c r="B434" i="122" s="1"/>
  <c r="M22" i="93"/>
  <c r="G276" i="122"/>
  <c r="S273" i="122" s="1"/>
  <c r="S276" i="122" s="1"/>
  <c r="G287" i="122"/>
  <c r="S290" i="122" s="1"/>
  <c r="S293" i="122" s="1"/>
  <c r="E18" i="120" l="1"/>
  <c r="C40" i="120"/>
  <c r="M654" i="122"/>
  <c r="G644" i="122" s="1"/>
  <c r="L333" i="93"/>
  <c r="M484" i="122" s="1"/>
  <c r="B484" i="122" s="1"/>
  <c r="L237" i="93"/>
  <c r="L247" i="93"/>
  <c r="L261" i="93"/>
  <c r="M645" i="122" s="1"/>
  <c r="B645" i="122" s="1"/>
  <c r="B160" i="93"/>
  <c r="M23" i="93"/>
  <c r="B161" i="93"/>
  <c r="B194" i="93"/>
  <c r="B193" i="93"/>
  <c r="B201" i="93"/>
  <c r="B200" i="93"/>
  <c r="E19" i="120" l="1"/>
  <c r="C39" i="120"/>
  <c r="S18" i="120"/>
  <c r="T18" i="120"/>
  <c r="C41" i="120"/>
  <c r="M435" i="122"/>
  <c r="B435" i="122" s="1"/>
  <c r="U435" i="122"/>
  <c r="G435" i="122" s="1"/>
  <c r="L238" i="93"/>
  <c r="L240" i="93"/>
  <c r="L241" i="93" s="1"/>
  <c r="L248" i="93"/>
  <c r="L250" i="93"/>
  <c r="L251" i="93" s="1"/>
  <c r="L262" i="93"/>
  <c r="L334" i="93"/>
  <c r="M24" i="93"/>
  <c r="B162" i="93"/>
  <c r="V18" i="120" l="1"/>
  <c r="S19" i="120"/>
  <c r="T19" i="120"/>
  <c r="E20" i="120"/>
  <c r="M485" i="122"/>
  <c r="B485" i="122" s="1"/>
  <c r="U436" i="122"/>
  <c r="G436" i="122" s="1"/>
  <c r="C42" i="120"/>
  <c r="M646" i="122"/>
  <c r="B646" i="122" s="1"/>
  <c r="M436" i="122"/>
  <c r="B436" i="122" s="1"/>
  <c r="B164" i="93"/>
  <c r="B163" i="93"/>
  <c r="V19" i="120" l="1"/>
  <c r="S20" i="120"/>
  <c r="T20" i="120"/>
  <c r="E57" i="93"/>
  <c r="C53" i="120" s="1"/>
  <c r="B445" i="93"/>
  <c r="V20" i="120" l="1"/>
  <c r="E58" i="93"/>
  <c r="C54" i="120" s="1"/>
  <c r="B456" i="93"/>
  <c r="E59" i="93" l="1"/>
  <c r="C55" i="120" s="1"/>
  <c r="E60" i="93" l="1"/>
  <c r="C56" i="120" s="1"/>
  <c r="E64" i="93" l="1"/>
  <c r="C60" i="120" s="1"/>
  <c r="E65" i="93" l="1"/>
  <c r="C61" i="120" s="1"/>
  <c r="E71" i="93" l="1"/>
  <c r="C67" i="120" s="1"/>
  <c r="G197" i="122"/>
  <c r="E72" i="93" l="1"/>
  <c r="C68" i="120" s="1"/>
  <c r="E73" i="93" l="1"/>
  <c r="C69" i="120" s="1"/>
  <c r="E74" i="93" l="1"/>
  <c r="C70" i="120" s="1"/>
  <c r="E75" i="93" l="1"/>
  <c r="C71" i="120" s="1"/>
  <c r="E76" i="93" l="1"/>
  <c r="C72" i="120" s="1"/>
  <c r="E77" i="93" l="1"/>
  <c r="C73" i="120" s="1"/>
  <c r="Q644" i="122"/>
  <c r="C644" i="122" s="1"/>
  <c r="X483" i="122"/>
  <c r="H483" i="122" s="1"/>
  <c r="C396" i="122"/>
  <c r="X482" i="122"/>
  <c r="H482" i="122" s="1"/>
  <c r="Q655" i="122"/>
  <c r="H645" i="122" s="1"/>
  <c r="Y396" i="122"/>
  <c r="H396" i="122" s="1"/>
  <c r="Q485" i="122"/>
  <c r="C485" i="122" s="1"/>
  <c r="Y434" i="122"/>
  <c r="H434" i="122" s="1"/>
  <c r="Y436" i="122"/>
  <c r="H436" i="122" s="1"/>
  <c r="Y433" i="122"/>
  <c r="H433" i="122" s="1"/>
  <c r="Y393" i="122"/>
  <c r="H393" i="122" s="1"/>
  <c r="Q436" i="122"/>
  <c r="C436" i="122" s="1"/>
  <c r="C393" i="122"/>
  <c r="Q434" i="122"/>
  <c r="C434" i="122" s="1"/>
  <c r="C397" i="122"/>
  <c r="Q656" i="122"/>
  <c r="H646" i="122" s="1"/>
  <c r="Q652" i="122"/>
  <c r="H642" i="122" s="1"/>
  <c r="Q484" i="122"/>
  <c r="C484" i="122" s="1"/>
  <c r="Y397" i="122"/>
  <c r="H397" i="122" s="1"/>
  <c r="Y394" i="122"/>
  <c r="H394" i="122" s="1"/>
  <c r="Y432" i="122"/>
  <c r="H432" i="122" s="1"/>
  <c r="Q642" i="122"/>
  <c r="C642" i="122" s="1"/>
  <c r="Q482" i="122"/>
  <c r="C482" i="122" s="1"/>
  <c r="C395" i="122"/>
  <c r="Q435" i="122"/>
  <c r="C435" i="122" s="1"/>
  <c r="Q646" i="122"/>
  <c r="C646" i="122" s="1"/>
  <c r="C394" i="122"/>
  <c r="Q645" i="122"/>
  <c r="C645" i="122" s="1"/>
  <c r="Q432" i="122"/>
  <c r="C432" i="122" s="1"/>
  <c r="Q481" i="122"/>
  <c r="C481" i="122" s="1"/>
  <c r="Q653" i="122"/>
  <c r="H643" i="122" s="1"/>
  <c r="Q654" i="122"/>
  <c r="H644" i="122" s="1"/>
  <c r="Q433" i="122"/>
  <c r="C433" i="122" s="1"/>
  <c r="Y435" i="122"/>
  <c r="H435" i="122" s="1"/>
  <c r="X481" i="122"/>
  <c r="H481" i="122" s="1"/>
  <c r="X484" i="122" l="1"/>
  <c r="H484" i="122" s="1"/>
  <c r="X485" i="122"/>
  <c r="H485" i="122" s="1"/>
  <c r="JH245" i="93"/>
  <c r="JE245" i="93"/>
  <c r="JG245" i="93" s="1"/>
  <c r="JH238" i="93"/>
  <c r="JE238" i="93"/>
  <c r="JG238" i="93" s="1"/>
  <c r="JD344" i="93"/>
  <c r="JH344" i="93"/>
  <c r="JE344" i="93"/>
  <c r="JE236" i="93"/>
  <c r="JG236" i="93" s="1"/>
  <c r="JH236" i="93"/>
  <c r="JD236" i="93"/>
  <c r="JF236" i="93" s="1"/>
  <c r="JH334" i="93"/>
  <c r="JD248" i="93"/>
  <c r="JF248" i="93" s="1"/>
  <c r="JH248" i="93"/>
  <c r="JD212" i="93"/>
  <c r="JH212" i="93"/>
  <c r="JE212" i="93"/>
  <c r="JG212" i="93" s="1"/>
  <c r="JE222" i="93"/>
  <c r="JG222" i="93" s="1"/>
  <c r="JD222" i="93"/>
  <c r="JF222" i="93" s="1"/>
  <c r="JH244" i="93"/>
  <c r="JD244" i="93"/>
  <c r="JF244" i="93" s="1"/>
  <c r="JH234" i="93"/>
  <c r="JE234" i="93"/>
  <c r="JG234" i="93" s="1"/>
  <c r="JD234" i="93"/>
  <c r="JF234" i="93" s="1"/>
  <c r="JD262" i="93"/>
  <c r="JF262" i="93" s="1"/>
  <c r="JH262" i="93"/>
  <c r="JE262" i="93"/>
  <c r="JG262" i="93" s="1"/>
  <c r="JD213" i="93"/>
  <c r="JH213" i="93"/>
  <c r="JE213" i="93"/>
  <c r="JG213" i="93" s="1"/>
  <c r="JE332" i="93"/>
  <c r="JG332" i="93" s="1"/>
  <c r="JD332" i="93"/>
  <c r="JF332" i="93" s="1"/>
  <c r="JH333" i="93"/>
  <c r="JD235" i="93"/>
  <c r="JF235" i="93" s="1"/>
  <c r="JH235" i="93"/>
  <c r="JH210" i="93"/>
  <c r="JH342" i="93"/>
  <c r="JD342" i="93"/>
  <c r="JF342" i="93" s="1"/>
  <c r="JE342" i="93"/>
  <c r="JG342" i="93" s="1"/>
  <c r="JH221" i="93"/>
  <c r="JE221" i="93"/>
  <c r="JG221" i="93" s="1"/>
  <c r="JH330" i="93"/>
  <c r="JD330" i="93"/>
  <c r="JF330" i="93" s="1"/>
  <c r="JH261" i="93"/>
  <c r="JE261" i="93"/>
  <c r="JG261" i="93" s="1"/>
  <c r="JD261" i="93"/>
  <c r="JF261" i="93" s="1"/>
  <c r="JD331" i="93"/>
  <c r="JF331" i="93" s="1"/>
  <c r="JE331" i="93"/>
  <c r="JG331" i="93" s="1"/>
  <c r="JH331" i="93"/>
  <c r="JD259" i="93"/>
  <c r="JF259" i="93" s="1"/>
  <c r="JE259" i="93"/>
  <c r="JG259" i="93" s="1"/>
  <c r="JE246" i="93"/>
  <c r="AA434" i="122" s="1"/>
  <c r="J434" i="122" s="1"/>
  <c r="JH246" i="93"/>
  <c r="JD246" i="93"/>
  <c r="JF246" i="93" s="1"/>
  <c r="JE269" i="93"/>
  <c r="S653" i="122" s="1"/>
  <c r="J643" i="122" s="1"/>
  <c r="JH269" i="93"/>
  <c r="JD269" i="93"/>
  <c r="JF269" i="93" s="1"/>
  <c r="JH220" i="93"/>
  <c r="JE220" i="93"/>
  <c r="JG220" i="93" s="1"/>
  <c r="JE270" i="93"/>
  <c r="JG270" i="93" s="1"/>
  <c r="JH270" i="93"/>
  <c r="JD270" i="93"/>
  <c r="JF270" i="93" s="1"/>
  <c r="JD223" i="93"/>
  <c r="Z396" i="122" s="1"/>
  <c r="I396" i="122" s="1"/>
  <c r="JE223" i="93"/>
  <c r="JG223" i="93" s="1"/>
  <c r="JH223" i="93"/>
  <c r="JD214" i="93"/>
  <c r="JE214" i="93"/>
  <c r="JG214" i="93" s="1"/>
  <c r="JH214" i="93"/>
  <c r="JE260" i="93"/>
  <c r="JG260" i="93" s="1"/>
  <c r="JD260" i="93"/>
  <c r="JF260" i="93" s="1"/>
  <c r="JH260" i="93"/>
  <c r="JH258" i="93"/>
  <c r="JE258" i="93"/>
  <c r="JG258" i="93" s="1"/>
  <c r="JD258" i="93"/>
  <c r="JF258" i="93" s="1"/>
  <c r="JH340" i="93"/>
  <c r="JE340" i="93"/>
  <c r="JG340" i="93" s="1"/>
  <c r="JD340" i="93"/>
  <c r="JF340" i="93" s="1"/>
  <c r="JE272" i="93"/>
  <c r="JG272" i="93" s="1"/>
  <c r="JH272" i="93"/>
  <c r="JD272" i="93"/>
  <c r="JF272" i="93" s="1"/>
  <c r="JH224" i="93"/>
  <c r="JH247" i="93"/>
  <c r="JD237" i="93"/>
  <c r="JF237" i="93" s="1"/>
  <c r="JE237" i="93"/>
  <c r="JG237" i="93" s="1"/>
  <c r="JH237" i="93"/>
  <c r="JE271" i="93"/>
  <c r="JG271" i="93" s="1"/>
  <c r="JD271" i="93"/>
  <c r="JF271" i="93" s="1"/>
  <c r="JH271" i="93"/>
  <c r="JH341" i="93"/>
  <c r="JD341" i="93"/>
  <c r="JF341" i="93" s="1"/>
  <c r="JE341" i="93"/>
  <c r="JG341" i="93" s="1"/>
  <c r="JH343" i="93"/>
  <c r="JD343" i="93"/>
  <c r="JE343" i="93"/>
  <c r="JH211" i="93"/>
  <c r="JE211" i="93"/>
  <c r="JG211" i="93" s="1"/>
  <c r="JE268" i="93"/>
  <c r="JG268" i="93" s="1"/>
  <c r="JH268" i="93"/>
  <c r="JD268" i="93"/>
  <c r="JF268" i="93" s="1"/>
  <c r="E80" i="93"/>
  <c r="C76" i="120" s="1"/>
  <c r="JD221" i="93"/>
  <c r="JF221" i="93" s="1"/>
  <c r="JH259" i="93"/>
  <c r="JE247" i="93"/>
  <c r="JG247" i="93" s="1"/>
  <c r="JD238" i="93"/>
  <c r="JF238" i="93" s="1"/>
  <c r="JE235" i="93"/>
  <c r="JG235" i="93" s="1"/>
  <c r="JE244" i="93"/>
  <c r="JG244" i="93" s="1"/>
  <c r="JE224" i="93"/>
  <c r="JG224" i="93" s="1"/>
  <c r="JD333" i="93"/>
  <c r="JF333" i="93" s="1"/>
  <c r="JD220" i="93"/>
  <c r="JF220" i="93" s="1"/>
  <c r="JE333" i="93"/>
  <c r="JG333" i="93" s="1"/>
  <c r="JD334" i="93"/>
  <c r="JF334" i="93" s="1"/>
  <c r="JE248" i="93"/>
  <c r="JG248" i="93" s="1"/>
  <c r="JD224" i="93"/>
  <c r="JF224" i="93" s="1"/>
  <c r="JH222" i="93"/>
  <c r="JD211" i="93"/>
  <c r="JD245" i="93"/>
  <c r="JF245" i="93" s="1"/>
  <c r="JH332" i="93"/>
  <c r="JD210" i="93"/>
  <c r="JF210" i="93" l="1"/>
  <c r="R393" i="122"/>
  <c r="JF214" i="93"/>
  <c r="R397" i="122"/>
  <c r="JF213" i="93"/>
  <c r="R396" i="122"/>
  <c r="JF211" i="93"/>
  <c r="R394" i="122"/>
  <c r="D394" i="122" s="1"/>
  <c r="JF212" i="93"/>
  <c r="R395" i="122"/>
  <c r="S434" i="122"/>
  <c r="E434" i="122" s="1"/>
  <c r="S436" i="122"/>
  <c r="E436" i="122" s="1"/>
  <c r="S645" i="122"/>
  <c r="E645" i="122" s="1"/>
  <c r="Z481" i="122"/>
  <c r="J481" i="122" s="1"/>
  <c r="S654" i="122"/>
  <c r="J644" i="122" s="1"/>
  <c r="JG343" i="93"/>
  <c r="JF344" i="93"/>
  <c r="Y484" i="122"/>
  <c r="I484" i="122" s="1"/>
  <c r="JG344" i="93"/>
  <c r="R435" i="122"/>
  <c r="D435" i="122" s="1"/>
  <c r="Z434" i="122"/>
  <c r="I434" i="122" s="1"/>
  <c r="AA433" i="122"/>
  <c r="J433" i="122" s="1"/>
  <c r="AA395" i="122"/>
  <c r="J395" i="122" s="1"/>
  <c r="Z483" i="122"/>
  <c r="J483" i="122" s="1"/>
  <c r="S643" i="122"/>
  <c r="E643" i="122" s="1"/>
  <c r="S646" i="122"/>
  <c r="E646" i="122" s="1"/>
  <c r="Z482" i="122"/>
  <c r="J482" i="122" s="1"/>
  <c r="R481" i="122"/>
  <c r="D481" i="122" s="1"/>
  <c r="S656" i="122"/>
  <c r="J646" i="122" s="1"/>
  <c r="JF223" i="93"/>
  <c r="JG246" i="93"/>
  <c r="S652" i="122"/>
  <c r="J642" i="122" s="1"/>
  <c r="Z395" i="122"/>
  <c r="I395" i="122" s="1"/>
  <c r="AA396" i="122"/>
  <c r="J396" i="122" s="1"/>
  <c r="Z484" i="122"/>
  <c r="J484" i="122" s="1"/>
  <c r="R646" i="122"/>
  <c r="D646" i="122" s="1"/>
  <c r="R645" i="122"/>
  <c r="D645" i="122" s="1"/>
  <c r="R432" i="122"/>
  <c r="D432" i="122" s="1"/>
  <c r="R654" i="122"/>
  <c r="I644" i="122" s="1"/>
  <c r="JG269" i="93"/>
  <c r="R643" i="122"/>
  <c r="D643" i="122" s="1"/>
  <c r="AA393" i="122"/>
  <c r="J393" i="122" s="1"/>
  <c r="Z433" i="122"/>
  <c r="I433" i="122" s="1"/>
  <c r="Z397" i="122"/>
  <c r="I397" i="122" s="1"/>
  <c r="JF343" i="93"/>
  <c r="JD247" i="93"/>
  <c r="JF247" i="93" s="1"/>
  <c r="AA432" i="122"/>
  <c r="J432" i="122" s="1"/>
  <c r="Y481" i="122"/>
  <c r="I481" i="122" s="1"/>
  <c r="R484" i="122"/>
  <c r="D484" i="122" s="1"/>
  <c r="JE210" i="93"/>
  <c r="JG210" i="93" s="1"/>
  <c r="JE334" i="93"/>
  <c r="JG334" i="93" s="1"/>
  <c r="S435" i="122"/>
  <c r="E435" i="122" s="1"/>
  <c r="R485" i="122"/>
  <c r="D485" i="122" s="1"/>
  <c r="AA397" i="122"/>
  <c r="J397" i="122" s="1"/>
  <c r="R436" i="122"/>
  <c r="D436" i="122" s="1"/>
  <c r="JE330" i="93"/>
  <c r="JG330" i="93" s="1"/>
  <c r="E81" i="93"/>
  <c r="C77" i="120" s="1"/>
  <c r="S397" i="122"/>
  <c r="E397" i="122" s="1"/>
  <c r="Z432" i="122"/>
  <c r="I432" i="122" s="1"/>
  <c r="S644" i="122"/>
  <c r="E644" i="122" s="1"/>
  <c r="R655" i="122"/>
  <c r="I645" i="122" s="1"/>
  <c r="AA394" i="122"/>
  <c r="J394" i="122" s="1"/>
  <c r="S483" i="122"/>
  <c r="E483" i="122" s="1"/>
  <c r="AA436" i="122"/>
  <c r="J436" i="122" s="1"/>
  <c r="Y483" i="122"/>
  <c r="I483" i="122" s="1"/>
  <c r="AA435" i="122"/>
  <c r="J435" i="122" s="1"/>
  <c r="R652" i="122"/>
  <c r="I642" i="122" s="1"/>
  <c r="R482" i="122"/>
  <c r="D482" i="122" s="1"/>
  <c r="R644" i="122"/>
  <c r="D644" i="122" s="1"/>
  <c r="S395" i="122"/>
  <c r="E395" i="122" s="1"/>
  <c r="S642" i="122"/>
  <c r="E642" i="122" s="1"/>
  <c r="D395" i="122"/>
  <c r="R656" i="122"/>
  <c r="I646" i="122" s="1"/>
  <c r="D393" i="122"/>
  <c r="S433" i="122"/>
  <c r="E433" i="122" s="1"/>
  <c r="Q643" i="122"/>
  <c r="C643" i="122" s="1"/>
  <c r="R653" i="122"/>
  <c r="I643" i="122" s="1"/>
  <c r="S394" i="122"/>
  <c r="E394" i="122" s="1"/>
  <c r="Z485" i="122"/>
  <c r="J485" i="122" s="1"/>
  <c r="Z436" i="122"/>
  <c r="I436" i="122" s="1"/>
  <c r="S396" i="122"/>
  <c r="E396" i="122" s="1"/>
  <c r="D396" i="122"/>
  <c r="R642" i="122"/>
  <c r="D642" i="122" s="1"/>
  <c r="Q483" i="122"/>
  <c r="C483" i="122" s="1"/>
  <c r="Y395" i="122"/>
  <c r="H395" i="122" s="1"/>
  <c r="S484" i="122"/>
  <c r="E484" i="122" s="1"/>
  <c r="Z394" i="122"/>
  <c r="I394" i="122" s="1"/>
  <c r="Y482" i="122"/>
  <c r="I482" i="122" s="1"/>
  <c r="S432" i="122"/>
  <c r="E432" i="122" s="1"/>
  <c r="S655" i="122"/>
  <c r="J645" i="122" s="1"/>
  <c r="D397" i="122"/>
  <c r="R434" i="122"/>
  <c r="D434" i="122" s="1"/>
  <c r="R483" i="122"/>
  <c r="D483" i="122" s="1"/>
  <c r="R433" i="122"/>
  <c r="D433" i="122" s="1"/>
  <c r="Z393" i="122"/>
  <c r="I393" i="122" s="1"/>
  <c r="S482" i="122"/>
  <c r="E482" i="122" s="1"/>
  <c r="Y485" i="122"/>
  <c r="I485" i="122" s="1"/>
  <c r="Z435" i="122" l="1"/>
  <c r="I435" i="122" s="1"/>
  <c r="S481" i="122"/>
  <c r="E481" i="122" s="1"/>
  <c r="S393" i="122"/>
  <c r="E393" i="122" s="1"/>
  <c r="S485" i="122"/>
  <c r="E485" i="122" s="1"/>
  <c r="E82" i="93"/>
  <c r="C78" i="120" s="1"/>
  <c r="E83" i="93" l="1"/>
  <c r="C79" i="120" s="1"/>
  <c r="E84" i="93" l="1"/>
  <c r="C80" i="120" s="1"/>
  <c r="E85" i="93" l="1"/>
  <c r="C81" i="120" s="1"/>
  <c r="E86" i="93" l="1"/>
  <c r="C82" i="120" s="1"/>
  <c r="G232" i="122"/>
  <c r="E95" i="93" l="1"/>
  <c r="C91" i="120" s="1"/>
  <c r="G234" i="122"/>
  <c r="G192" i="122"/>
  <c r="G195" i="122"/>
  <c r="G238" i="122"/>
  <c r="G239" i="122"/>
  <c r="G196" i="122"/>
  <c r="G233" i="122"/>
  <c r="G237" i="122"/>
  <c r="G194" i="122"/>
  <c r="G193" i="122"/>
  <c r="G235" i="122"/>
  <c r="G236" i="122"/>
  <c r="G191" i="122"/>
  <c r="S230" i="122"/>
  <c r="E96" i="93" l="1"/>
  <c r="C92" i="120" s="1"/>
  <c r="S236" i="122"/>
  <c r="S239" i="122" s="1"/>
  <c r="E97" i="93" l="1"/>
  <c r="C93" i="120" s="1"/>
  <c r="G190" i="122"/>
  <c r="S189" i="122"/>
  <c r="E98" i="93" l="1"/>
  <c r="C94" i="120" s="1"/>
  <c r="S194" i="122"/>
  <c r="S197" i="122" s="1"/>
  <c r="E101" i="93" l="1"/>
  <c r="C97" i="120" s="1"/>
  <c r="E102" i="93" l="1"/>
  <c r="C98" i="120" s="1"/>
  <c r="E103" i="93" l="1"/>
  <c r="C99" i="120" s="1"/>
  <c r="E104" i="93" l="1"/>
  <c r="C100" i="120" s="1"/>
  <c r="E117" i="93" l="1"/>
  <c r="C113" i="120" s="1"/>
  <c r="E119" i="93" l="1"/>
  <c r="C115" i="120" s="1"/>
  <c r="E121" i="93" l="1"/>
  <c r="C117" i="120" s="1"/>
  <c r="E126" i="93" l="1"/>
  <c r="C122" i="120" s="1"/>
  <c r="E127" i="93" l="1"/>
  <c r="C123" i="120" s="1"/>
  <c r="E128" i="93" l="1"/>
  <c r="C124" i="120" s="1"/>
  <c r="E135" i="93" l="1"/>
  <c r="C131" i="120" s="1"/>
  <c r="E136" i="93" l="1"/>
  <c r="C132" i="120" s="1"/>
  <c r="E137" i="93" l="1"/>
  <c r="C133" i="120" s="1"/>
  <c r="E138" i="93" l="1"/>
  <c r="C134" i="120" s="1"/>
  <c r="E147" i="93" l="1"/>
  <c r="C143" i="120" s="1"/>
  <c r="E148" i="93" l="1"/>
  <c r="C144" i="120" s="1"/>
  <c r="E149" i="93" l="1"/>
  <c r="C145" i="120" s="1"/>
  <c r="E150" i="93" l="1"/>
  <c r="C146" i="120" s="1"/>
  <c r="E159" i="93" l="1"/>
  <c r="C155" i="120" s="1"/>
  <c r="E160" i="93" l="1"/>
  <c r="C156" i="120" s="1"/>
  <c r="E161" i="93" l="1"/>
  <c r="C157" i="120" s="1"/>
  <c r="E162" i="93" l="1"/>
  <c r="C158" i="120" s="1"/>
  <c r="E163" i="93" l="1"/>
  <c r="C159" i="120" s="1"/>
  <c r="E164" i="93" l="1"/>
  <c r="C160" i="120" s="1"/>
  <c r="E165" i="93" l="1"/>
  <c r="C161" i="120" s="1"/>
  <c r="E166" i="93" l="1"/>
  <c r="C162" i="120" s="1"/>
  <c r="E178" i="93" l="1"/>
  <c r="C174" i="120" s="1"/>
  <c r="E191" i="93" l="1"/>
  <c r="C187" i="120" s="1"/>
  <c r="E192" i="93" l="1"/>
  <c r="C188" i="120" s="1"/>
  <c r="E193" i="93" l="1"/>
  <c r="C189" i="120" s="1"/>
  <c r="E194" i="93" l="1"/>
  <c r="C190" i="120" s="1"/>
  <c r="E198" i="93" l="1"/>
  <c r="C194" i="120" s="1"/>
  <c r="E199" i="93" l="1"/>
  <c r="C195" i="120" s="1"/>
  <c r="E200" i="93" l="1"/>
  <c r="C196" i="120" s="1"/>
  <c r="E201" i="93" l="1"/>
  <c r="C197" i="120" s="1"/>
  <c r="E210" i="93" l="1"/>
  <c r="C206" i="120" s="1"/>
  <c r="E211" i="93" l="1"/>
  <c r="C207" i="120" s="1"/>
  <c r="E212" i="93" l="1"/>
  <c r="C208" i="120" s="1"/>
  <c r="E213" i="93" l="1"/>
  <c r="C209" i="120" s="1"/>
  <c r="E214" i="93" l="1"/>
  <c r="C210" i="120" s="1"/>
  <c r="E216" i="93" l="1"/>
  <c r="C212" i="120" s="1"/>
  <c r="E217" i="93" l="1"/>
  <c r="C213" i="120" s="1"/>
  <c r="E220" i="93" l="1"/>
  <c r="C216" i="120" s="1"/>
  <c r="E221" i="93" l="1"/>
  <c r="C217" i="120" s="1"/>
  <c r="E222" i="93" l="1"/>
  <c r="C218" i="120" s="1"/>
  <c r="E223" i="93" l="1"/>
  <c r="C219" i="120" s="1"/>
  <c r="E224" i="93" l="1"/>
  <c r="C220" i="120" s="1"/>
  <c r="E226" i="93" l="1"/>
  <c r="C222" i="120" s="1"/>
  <c r="E227" i="93" l="1"/>
  <c r="C223" i="120" s="1"/>
  <c r="E234" i="93" l="1"/>
  <c r="C230" i="120" s="1"/>
  <c r="E235" i="93" l="1"/>
  <c r="C231" i="120" s="1"/>
  <c r="E236" i="93" l="1"/>
  <c r="C232" i="120" s="1"/>
  <c r="E237" i="93" l="1"/>
  <c r="C233" i="120" s="1"/>
  <c r="E238" i="93" l="1"/>
  <c r="C234" i="120" s="1"/>
  <c r="E240" i="93" l="1"/>
  <c r="C236" i="120" s="1"/>
  <c r="E241" i="93" l="1"/>
  <c r="C237" i="120" s="1"/>
  <c r="E244" i="93" l="1"/>
  <c r="C240" i="120" s="1"/>
  <c r="E245" i="93" l="1"/>
  <c r="C241" i="120" s="1"/>
  <c r="E246" i="93" l="1"/>
  <c r="C242" i="120" s="1"/>
  <c r="E247" i="93" l="1"/>
  <c r="C243" i="120" s="1"/>
  <c r="E248" i="93" l="1"/>
  <c r="C244" i="120" s="1"/>
  <c r="E250" i="93" l="1"/>
  <c r="C246" i="120" s="1"/>
  <c r="E251" i="93" l="1"/>
  <c r="C247" i="120" s="1"/>
  <c r="E258" i="93" l="1"/>
  <c r="C254" i="120" s="1"/>
  <c r="E259" i="93" l="1"/>
  <c r="C255" i="120" s="1"/>
  <c r="E260" i="93" l="1"/>
  <c r="C256" i="120" s="1"/>
  <c r="E261" i="93" l="1"/>
  <c r="C257" i="120" s="1"/>
  <c r="E262" i="93" l="1"/>
  <c r="C258" i="120" s="1"/>
  <c r="E264" i="93" l="1"/>
  <c r="C260" i="120" s="1"/>
  <c r="E265" i="93" l="1"/>
  <c r="C261" i="120" s="1"/>
  <c r="E268" i="93" l="1"/>
  <c r="C264" i="120" s="1"/>
  <c r="E269" i="93" l="1"/>
  <c r="C265" i="120" s="1"/>
  <c r="E270" i="93" l="1"/>
  <c r="C266" i="120" s="1"/>
  <c r="E271" i="93" l="1"/>
  <c r="C267" i="120" s="1"/>
  <c r="E272" i="93" l="1"/>
  <c r="C268" i="120" s="1"/>
  <c r="E274" i="93" l="1"/>
  <c r="C270" i="120" s="1"/>
  <c r="E275" i="93" l="1"/>
  <c r="C271" i="120" l="1"/>
  <c r="E282" i="93"/>
  <c r="C278" i="120" l="1"/>
  <c r="E283" i="93"/>
  <c r="C279" i="120" l="1"/>
  <c r="E284" i="93"/>
  <c r="C280" i="120" l="1"/>
  <c r="E285" i="93"/>
  <c r="C281" i="120" l="1"/>
  <c r="E286" i="93"/>
  <c r="C282" i="120" l="1"/>
  <c r="E288" i="93"/>
  <c r="C284" i="120" l="1"/>
  <c r="E289" i="93"/>
  <c r="C285" i="120" l="1"/>
  <c r="E292" i="93"/>
  <c r="C288" i="120" l="1"/>
  <c r="E293" i="93"/>
  <c r="C289" i="120" l="1"/>
  <c r="E294" i="93"/>
  <c r="C290" i="120" l="1"/>
  <c r="E295" i="93"/>
  <c r="C291" i="120" l="1"/>
  <c r="E296" i="93"/>
  <c r="C292" i="120" l="1"/>
  <c r="E298" i="93"/>
  <c r="C294" i="120" l="1"/>
  <c r="E299" i="93"/>
  <c r="E306" i="93" l="1"/>
  <c r="C295" i="120"/>
  <c r="C302" i="120" l="1"/>
  <c r="E307" i="93"/>
  <c r="C303" i="120" l="1"/>
  <c r="E308" i="93"/>
  <c r="C304" i="120" l="1"/>
  <c r="E309" i="93"/>
  <c r="C305" i="120" l="1"/>
  <c r="E310" i="93"/>
  <c r="C306" i="120" l="1"/>
  <c r="E312" i="93"/>
  <c r="C308" i="120" l="1"/>
  <c r="E313" i="93"/>
  <c r="C309" i="120" l="1"/>
  <c r="E316" i="93"/>
  <c r="C312" i="120" l="1"/>
  <c r="E317" i="93"/>
  <c r="C313" i="120" l="1"/>
  <c r="E318" i="93"/>
  <c r="C314" i="120" l="1"/>
  <c r="E319" i="93"/>
  <c r="C315" i="120" l="1"/>
  <c r="E320" i="93"/>
  <c r="C316" i="120" l="1"/>
  <c r="E322" i="93"/>
  <c r="C318" i="120" l="1"/>
  <c r="E323" i="93"/>
  <c r="E330" i="93" l="1"/>
  <c r="C319" i="120"/>
  <c r="C326" i="120" l="1"/>
  <c r="E331" i="93"/>
  <c r="C327" i="120" l="1"/>
  <c r="E332" i="93"/>
  <c r="C328" i="120" l="1"/>
  <c r="E333" i="93"/>
  <c r="C329" i="120" l="1"/>
  <c r="E334" i="93"/>
  <c r="C330" i="120" l="1"/>
  <c r="E336" i="93"/>
  <c r="C332" i="120" l="1"/>
  <c r="E337" i="93"/>
  <c r="C333" i="120" l="1"/>
  <c r="E340" i="93"/>
  <c r="C336" i="120" l="1"/>
  <c r="E341" i="93"/>
  <c r="C337" i="120" l="1"/>
  <c r="E342" i="93"/>
  <c r="C338" i="120" l="1"/>
  <c r="E343" i="93"/>
  <c r="C339" i="120" l="1"/>
  <c r="E344" i="93"/>
  <c r="C412" i="120"/>
  <c r="C340" i="120" l="1"/>
  <c r="E346" i="93"/>
  <c r="C342" i="120" l="1"/>
  <c r="E347" i="93"/>
  <c r="C343" i="120" l="1"/>
  <c r="E353" i="93"/>
  <c r="E354" i="93" s="1"/>
  <c r="E355" i="93" s="1"/>
  <c r="E356" i="93" s="1"/>
  <c r="E357" i="93" s="1"/>
  <c r="E359" i="93" s="1"/>
  <c r="E360" i="93" s="1"/>
  <c r="E363" i="93" s="1"/>
  <c r="E364" i="93" s="1"/>
  <c r="E365" i="93" s="1"/>
  <c r="E366" i="93" s="1"/>
  <c r="E367" i="93" s="1"/>
  <c r="E369" i="93" s="1"/>
  <c r="E370" i="93" s="1"/>
  <c r="E380" i="93" s="1"/>
  <c r="C352" i="120" l="1"/>
  <c r="E381" i="93"/>
  <c r="C353" i="120" l="1"/>
  <c r="E382" i="93"/>
  <c r="C354" i="120" l="1"/>
  <c r="E383" i="93"/>
  <c r="C355" i="120" l="1"/>
  <c r="E384" i="93"/>
  <c r="C356" i="120" l="1"/>
  <c r="E385" i="93"/>
  <c r="C357" i="120" l="1"/>
  <c r="E390" i="93"/>
  <c r="C362" i="120" l="1"/>
  <c r="E391" i="93"/>
  <c r="C363" i="120" l="1"/>
  <c r="E396" i="93"/>
  <c r="C368" i="120" l="1"/>
  <c r="E397" i="93"/>
  <c r="C369" i="120" l="1"/>
  <c r="E398" i="93"/>
  <c r="C370" i="120" l="1"/>
  <c r="E403" i="93"/>
  <c r="C375" i="120" l="1"/>
  <c r="E404" i="93"/>
  <c r="C376" i="120" l="1"/>
  <c r="E405" i="93"/>
  <c r="C377" i="120" l="1"/>
  <c r="E414" i="93"/>
  <c r="C386" i="120" l="1"/>
  <c r="E415" i="93"/>
  <c r="C387" i="120" l="1"/>
  <c r="E416" i="93"/>
  <c r="C388" i="120" l="1"/>
  <c r="E417" i="93"/>
  <c r="C389" i="120" l="1"/>
  <c r="E424" i="93"/>
  <c r="E425" i="93" s="1"/>
  <c r="E426" i="93" s="1"/>
  <c r="E427" i="93" s="1"/>
  <c r="E428" i="93" s="1"/>
  <c r="E429" i="93" s="1"/>
  <c r="E430" i="93" s="1"/>
  <c r="E431" i="93" s="1"/>
  <c r="E437" i="93" s="1"/>
  <c r="E438" i="93" s="1"/>
  <c r="E439" i="93" s="1"/>
  <c r="E440" i="93" s="1"/>
  <c r="E441" i="93" s="1"/>
  <c r="E442" i="93" s="1"/>
  <c r="E443" i="93" s="1"/>
  <c r="E444" i="93" s="1"/>
  <c r="E450" i="93" s="1"/>
  <c r="E451" i="93" s="1"/>
  <c r="E452" i="93" s="1"/>
  <c r="E453" i="93" s="1"/>
  <c r="E461" i="93" s="1"/>
  <c r="C420" i="120" l="1"/>
  <c r="E462" i="93"/>
  <c r="E463" i="93" l="1"/>
  <c r="C421" i="120"/>
  <c r="E464" i="93" l="1"/>
  <c r="C422" i="120"/>
  <c r="C423" i="120" l="1"/>
  <c r="E465" i="93"/>
  <c r="E466" i="93" l="1"/>
  <c r="C424" i="120"/>
  <c r="E467" i="93" l="1"/>
  <c r="C425" i="120"/>
  <c r="C426" i="120" l="1"/>
  <c r="E468" i="93"/>
  <c r="C427" i="120" l="1"/>
  <c r="E469" i="93"/>
  <c r="E470" i="93" l="1"/>
  <c r="C428" i="120"/>
  <c r="E471" i="93" l="1"/>
  <c r="C429" i="120"/>
  <c r="E472" i="93" l="1"/>
  <c r="C431" i="120" s="1"/>
  <c r="C430" i="120"/>
</calcChain>
</file>

<file path=xl/sharedStrings.xml><?xml version="1.0" encoding="utf-8"?>
<sst xmlns="http://schemas.openxmlformats.org/spreadsheetml/2006/main" count="4622" uniqueCount="1070">
  <si>
    <t>[kW]</t>
  </si>
  <si>
    <t>Flue type</t>
  </si>
  <si>
    <t>Gas category</t>
  </si>
  <si>
    <t>kW</t>
  </si>
  <si>
    <t>CO</t>
  </si>
  <si>
    <t>[%]</t>
  </si>
  <si>
    <t>[ppm]</t>
  </si>
  <si>
    <t>[°C]</t>
  </si>
  <si>
    <t>measured</t>
  </si>
  <si>
    <r>
      <t>NO</t>
    </r>
    <r>
      <rPr>
        <vertAlign val="subscript"/>
        <sz val="10"/>
        <rFont val="Arial"/>
        <family val="2"/>
      </rPr>
      <t>x</t>
    </r>
  </si>
  <si>
    <r>
      <t>CO</t>
    </r>
    <r>
      <rPr>
        <vertAlign val="subscript"/>
        <sz val="10"/>
        <rFont val="Arial"/>
        <family val="2"/>
      </rPr>
      <t>2</t>
    </r>
  </si>
  <si>
    <r>
      <t>T</t>
    </r>
    <r>
      <rPr>
        <vertAlign val="subscript"/>
        <sz val="10"/>
        <rFont val="Arial"/>
        <family val="2"/>
      </rPr>
      <t>ambient</t>
    </r>
  </si>
  <si>
    <r>
      <t>T</t>
    </r>
    <r>
      <rPr>
        <vertAlign val="subscript"/>
        <sz val="10"/>
        <rFont val="Arial"/>
        <family val="2"/>
      </rPr>
      <t>gas</t>
    </r>
  </si>
  <si>
    <r>
      <t>T</t>
    </r>
    <r>
      <rPr>
        <vertAlign val="subscript"/>
        <sz val="10"/>
        <rFont val="Arial"/>
        <family val="2"/>
      </rPr>
      <t>water out</t>
    </r>
  </si>
  <si>
    <r>
      <t>T</t>
    </r>
    <r>
      <rPr>
        <vertAlign val="subscript"/>
        <sz val="10"/>
        <rFont val="Arial"/>
        <family val="2"/>
      </rPr>
      <t>water in</t>
    </r>
  </si>
  <si>
    <r>
      <t>p</t>
    </r>
    <r>
      <rPr>
        <vertAlign val="subscript"/>
        <sz val="10"/>
        <rFont val="Arial"/>
        <family val="2"/>
      </rPr>
      <t>gas</t>
    </r>
  </si>
  <si>
    <t>[mbar]</t>
  </si>
  <si>
    <t>meas. + corr.</t>
  </si>
  <si>
    <t>device</t>
  </si>
  <si>
    <t>[Bacchara]</t>
  </si>
  <si>
    <t>[MJ/m³]</t>
  </si>
  <si>
    <r>
      <t>O</t>
    </r>
    <r>
      <rPr>
        <vertAlign val="subscript"/>
        <sz val="10"/>
        <rFont val="Arial"/>
        <family val="2"/>
      </rPr>
      <t>2</t>
    </r>
  </si>
  <si>
    <t>d</t>
  </si>
  <si>
    <r>
      <t>Q</t>
    </r>
    <r>
      <rPr>
        <vertAlign val="subscript"/>
        <sz val="10"/>
        <rFont val="Arial"/>
        <family val="2"/>
      </rPr>
      <t>test</t>
    </r>
  </si>
  <si>
    <t>[s]</t>
  </si>
  <si>
    <t>TTB</t>
  </si>
  <si>
    <t>CO [ppm]</t>
  </si>
  <si>
    <t>TTB - 0,6 D</t>
  </si>
  <si>
    <t>[ok/nok]</t>
  </si>
  <si>
    <r>
      <t>Q</t>
    </r>
    <r>
      <rPr>
        <vertAlign val="subscript"/>
        <sz val="10"/>
        <rFont val="Arial"/>
        <family val="2"/>
      </rPr>
      <t>min</t>
    </r>
  </si>
  <si>
    <r>
      <t>Q</t>
    </r>
    <r>
      <rPr>
        <vertAlign val="subscript"/>
        <sz val="10"/>
        <rFont val="Arial"/>
        <family val="2"/>
      </rPr>
      <t>max</t>
    </r>
  </si>
  <si>
    <r>
      <t>t</t>
    </r>
    <r>
      <rPr>
        <vertAlign val="subscript"/>
        <sz val="10"/>
        <rFont val="Arial"/>
        <family val="2"/>
      </rPr>
      <t>SE</t>
    </r>
    <r>
      <rPr>
        <sz val="10"/>
        <rFont val="Arial"/>
        <family val="2"/>
      </rPr>
      <t xml:space="preserve"> or t</t>
    </r>
    <r>
      <rPr>
        <vertAlign val="subscript"/>
        <sz val="10"/>
        <rFont val="Arial"/>
        <family val="2"/>
      </rPr>
      <t>IE</t>
    </r>
  </si>
  <si>
    <r>
      <t>t</t>
    </r>
    <r>
      <rPr>
        <vertAlign val="subscript"/>
        <sz val="10"/>
        <rFont val="Arial"/>
        <family val="2"/>
      </rPr>
      <t>SA</t>
    </r>
    <r>
      <rPr>
        <sz val="10"/>
        <rFont val="Arial"/>
        <family val="2"/>
      </rPr>
      <t xml:space="preserve"> or t</t>
    </r>
    <r>
      <rPr>
        <vertAlign val="subscript"/>
        <sz val="10"/>
        <rFont val="Arial"/>
        <family val="2"/>
      </rPr>
      <t>IA</t>
    </r>
  </si>
  <si>
    <r>
      <t>Q</t>
    </r>
    <r>
      <rPr>
        <vertAlign val="subscript"/>
        <sz val="10"/>
        <rFont val="Arial"/>
        <family val="2"/>
      </rPr>
      <t>set</t>
    </r>
  </si>
  <si>
    <r>
      <t>CO</t>
    </r>
    <r>
      <rPr>
        <vertAlign val="subscript"/>
        <sz val="10"/>
        <rFont val="Arial"/>
        <family val="2"/>
      </rPr>
      <t>down-draught</t>
    </r>
  </si>
  <si>
    <r>
      <t>CO</t>
    </r>
    <r>
      <rPr>
        <vertAlign val="subscript"/>
        <sz val="10"/>
        <rFont val="Arial"/>
        <family val="2"/>
      </rPr>
      <t>2 down-draught</t>
    </r>
  </si>
  <si>
    <r>
      <t>NO</t>
    </r>
    <r>
      <rPr>
        <vertAlign val="subscript"/>
        <sz val="10"/>
        <rFont val="Arial"/>
        <family val="2"/>
      </rPr>
      <t>2</t>
    </r>
  </si>
  <si>
    <t>Burner type</t>
  </si>
  <si>
    <t>Modulating burner (Y/N)</t>
  </si>
  <si>
    <t>Pressure regulator (Y/N)</t>
  </si>
  <si>
    <t>Applicable standard(s)</t>
  </si>
  <si>
    <t>Can the appliance be adjusted (Y/N)</t>
  </si>
  <si>
    <t>Max. power input (net) [kW]</t>
  </si>
  <si>
    <t>Min. power input (net) [kW]</t>
  </si>
  <si>
    <t>H2</t>
  </si>
  <si>
    <r>
      <t>Appliance identification</t>
    </r>
    <r>
      <rPr>
        <sz val="10"/>
        <rFont val="Arial"/>
        <family val="2"/>
      </rPr>
      <t xml:space="preserve"> (info from identification table)</t>
    </r>
  </si>
  <si>
    <t>Origin of the appliance</t>
  </si>
  <si>
    <t>Laboratory</t>
  </si>
  <si>
    <t>Flue lenght</t>
  </si>
  <si>
    <t>1m</t>
  </si>
  <si>
    <t>Pnom</t>
  </si>
  <si>
    <t>G20</t>
  </si>
  <si>
    <t>(% vol)</t>
  </si>
  <si>
    <t>0</t>
  </si>
  <si>
    <r>
      <t xml:space="preserve">H2 </t>
    </r>
    <r>
      <rPr>
        <sz val="7"/>
        <rFont val="Arial"/>
        <family val="2"/>
      </rPr>
      <t>set</t>
    </r>
  </si>
  <si>
    <t>23</t>
  </si>
  <si>
    <t>30</t>
  </si>
  <si>
    <t>X</t>
  </si>
  <si>
    <t>X1</t>
  </si>
  <si>
    <t>Same as above</t>
  </si>
  <si>
    <t>Q water</t>
  </si>
  <si>
    <t>kg/h</t>
  </si>
  <si>
    <t>Qout</t>
  </si>
  <si>
    <t>EULow</t>
  </si>
  <si>
    <t>20</t>
  </si>
  <si>
    <t>10</t>
  </si>
  <si>
    <t>Manufacture year</t>
  </si>
  <si>
    <t>Manufacturer name</t>
  </si>
  <si>
    <t>Appliance model name</t>
  </si>
  <si>
    <t>Information that will not be public:</t>
  </si>
  <si>
    <t>Is the appliance equiped with a combustion control (Y/N)</t>
  </si>
  <si>
    <t>ONLY FOR BOILERS AND WATER HEATERS</t>
  </si>
  <si>
    <r>
      <t xml:space="preserve">Qmax - GAS EU low with increasing H2%.   </t>
    </r>
    <r>
      <rPr>
        <b/>
        <sz val="10"/>
        <color indexed="10"/>
        <rFont val="Arial"/>
        <family val="2"/>
      </rPr>
      <t>THIS TEST IS NOT SUPPOSED TO HAVE REALLY AN ADDED VALUE COMPARED TO THE ONE ABOVE, CAN BE DELETED (amybe after a first check?)</t>
    </r>
  </si>
  <si>
    <r>
      <t xml:space="preserve">Qmin - GAS EU low with increasing H2%.  </t>
    </r>
    <r>
      <rPr>
        <b/>
        <sz val="10"/>
        <color indexed="10"/>
        <rFont val="Arial"/>
        <family val="2"/>
      </rPr>
      <t>THIS TEST IS NOT SUPPOSED TO HAVE REALLY AN ADDED VALUE COMPARED TO THE ONE ABOVE, CAN BE DELETED (amybe after a first check?)</t>
    </r>
  </si>
  <si>
    <t>EU low</t>
  </si>
  <si>
    <t>60</t>
  </si>
  <si>
    <t>X2</t>
  </si>
  <si>
    <r>
      <t>Additional test if flash back occurs at H2 = X</t>
    </r>
    <r>
      <rPr>
        <i/>
        <sz val="8"/>
        <rFont val="Arial"/>
        <family val="2"/>
      </rPr>
      <t>FB</t>
    </r>
    <r>
      <rPr>
        <i/>
        <sz val="10"/>
        <rFont val="Arial"/>
        <family val="2"/>
      </rPr>
      <t xml:space="preserve"> % make a test between the two last points  (refining the Flashback H2% point) </t>
    </r>
  </si>
  <si>
    <t>Not as long time as for performances is required</t>
  </si>
  <si>
    <t>EU high</t>
  </si>
  <si>
    <t>STABILISATION AFTER ADJUSTMENT EU low</t>
  </si>
  <si>
    <t>STABILISATION AFTER ADJUSTMENT EU high</t>
  </si>
  <si>
    <t>EU High</t>
  </si>
  <si>
    <t>STABILISATION AFTER ADJUSTMENT EU low + H2</t>
  </si>
  <si>
    <t>EU Low</t>
  </si>
  <si>
    <t>lambda</t>
  </si>
  <si>
    <t>a) Increase of H2 + Stabilisation time =  5 minutes  . b) Measurement time = 5 minutes. Total 10 min per point</t>
  </si>
  <si>
    <t>AVG Emission measured (4 cycles of 5 min.)</t>
  </si>
  <si>
    <t>NR</t>
  </si>
  <si>
    <t>Not relevant</t>
  </si>
  <si>
    <t>4 cycles of 5 min</t>
  </si>
  <si>
    <t>Cooling</t>
  </si>
  <si>
    <t>As fast as possible</t>
  </si>
  <si>
    <t xml:space="preserve">Qmin -   GAS G20. H2%   </t>
  </si>
  <si>
    <r>
      <t>P</t>
    </r>
    <r>
      <rPr>
        <sz val="8"/>
        <rFont val="Arial"/>
        <family val="2"/>
      </rPr>
      <t>atm</t>
    </r>
  </si>
  <si>
    <t>TEST DONE</t>
  </si>
  <si>
    <t>Time</t>
  </si>
  <si>
    <t>min</t>
  </si>
  <si>
    <t>X or ""</t>
  </si>
  <si>
    <t>Budget</t>
  </si>
  <si>
    <t>COUNT FOR</t>
  </si>
  <si>
    <t>OTHER LABOUR ACTIVITIES</t>
  </si>
  <si>
    <t>Radiant heater only</t>
  </si>
  <si>
    <t>Condensate</t>
  </si>
  <si>
    <t>Ignition time</t>
  </si>
  <si>
    <t>Ambient (Measured)</t>
  </si>
  <si>
    <t>Water (Measured)</t>
  </si>
  <si>
    <t>Flue Gas (Measured)</t>
  </si>
  <si>
    <t xml:space="preserve"> Gas (Measured)</t>
  </si>
  <si>
    <t>SAFETY  &amp; OPERATIONAL OBSERVATIONS</t>
  </si>
  <si>
    <t>TEST Nr.</t>
  </si>
  <si>
    <t>(-)</t>
  </si>
  <si>
    <t>Date</t>
  </si>
  <si>
    <t>Date &amp; time</t>
  </si>
  <si>
    <t>Y-M-D</t>
  </si>
  <si>
    <t>h-m</t>
  </si>
  <si>
    <t>SAFETY:  Flashback</t>
  </si>
  <si>
    <t>SAFETY (flame lift, flames unstable)</t>
  </si>
  <si>
    <t>Possible observation during the increase of H2 %</t>
  </si>
  <si>
    <t xml:space="preserve">Qgas </t>
  </si>
  <si>
    <r>
      <t xml:space="preserve">rel. </t>
    </r>
    <r>
      <rPr>
        <sz val="8"/>
        <rFont val="Arial"/>
        <family val="2"/>
      </rPr>
      <t>Hum.</t>
    </r>
  </si>
  <si>
    <t>soot index</t>
  </si>
  <si>
    <t>ml/min</t>
  </si>
  <si>
    <r>
      <t>T</t>
    </r>
    <r>
      <rPr>
        <vertAlign val="subscript"/>
        <sz val="10"/>
        <rFont val="Arial"/>
        <family val="2"/>
      </rPr>
      <t>fluegas</t>
    </r>
  </si>
  <si>
    <t xml:space="preserve">Other measured </t>
  </si>
  <si>
    <t>air proving device</t>
  </si>
  <si>
    <t>CO ref</t>
  </si>
  <si>
    <r>
      <t>η</t>
    </r>
    <r>
      <rPr>
        <vertAlign val="subscript"/>
        <sz val="12"/>
        <rFont val="Arial"/>
        <family val="2"/>
      </rPr>
      <t>flue gas</t>
    </r>
  </si>
  <si>
    <t xml:space="preserve">Gas </t>
  </si>
  <si>
    <t>Gas Pressure</t>
  </si>
  <si>
    <t>Test conditions</t>
  </si>
  <si>
    <t>Mandatory</t>
  </si>
  <si>
    <r>
      <t xml:space="preserve">Pnom </t>
    </r>
    <r>
      <rPr>
        <sz val="8"/>
        <rFont val="Arial"/>
        <family val="2"/>
      </rPr>
      <t>= 20mbars</t>
    </r>
  </si>
  <si>
    <t>Safety test other (Measured)   ITERATIVE TEST ONLY (on safety device) Type B11 only</t>
  </si>
  <si>
    <t>Condensing appliances only</t>
  </si>
  <si>
    <t xml:space="preserve"> Tin/Tout </t>
  </si>
  <si>
    <t>Iionization</t>
  </si>
  <si>
    <t xml:space="preserve"> [µA]</t>
  </si>
  <si>
    <t>PIgnition pressure surge</t>
  </si>
  <si>
    <t>GWI please clarify</t>
  </si>
  <si>
    <t>t Valve opening</t>
  </si>
  <si>
    <t>Sound power</t>
  </si>
  <si>
    <t>from software with instr. from manuf.</t>
  </si>
  <si>
    <t>GASBE please clarify</t>
  </si>
  <si>
    <t xml:space="preserve">Qmin -   GAS G20 with  H2%.  </t>
  </si>
  <si>
    <t>Calculated</t>
  </si>
  <si>
    <t>INSTRUMENTS USED BY THE LABORATORY</t>
  </si>
  <si>
    <t>Measurement</t>
  </si>
  <si>
    <t>Measurement appliance principle</t>
  </si>
  <si>
    <t xml:space="preserve">Model used </t>
  </si>
  <si>
    <t>Main characteristics given by the manufacturer</t>
  </si>
  <si>
    <t xml:space="preserve">Heat input of gas appliances </t>
  </si>
  <si>
    <t>Gas flow</t>
  </si>
  <si>
    <t>Gas temperature</t>
  </si>
  <si>
    <t>Gas pressure</t>
  </si>
  <si>
    <t>Heat output</t>
  </si>
  <si>
    <t>Water  flow</t>
  </si>
  <si>
    <t>Water temperature</t>
  </si>
  <si>
    <t>Gas composition &amp; gas charactersitics</t>
  </si>
  <si>
    <t>Calorific value/Wobbe Index</t>
  </si>
  <si>
    <t xml:space="preserve">Air conditions </t>
  </si>
  <si>
    <t>Temperature</t>
  </si>
  <si>
    <t>Pressure (static/dynamic/DP)</t>
  </si>
  <si>
    <t>Humidity</t>
  </si>
  <si>
    <t>Auxiliaries electrical consumption (all fossil fuel appliances)</t>
  </si>
  <si>
    <t>Full load/part load/standby</t>
  </si>
  <si>
    <t xml:space="preserve">Flue gas </t>
  </si>
  <si>
    <t>Flue gas temperature</t>
  </si>
  <si>
    <t>sufficient power</t>
  </si>
  <si>
    <t>shut-downs due to impacted functioning of flame supervision device (cf. different ionization current and UV radiance)</t>
  </si>
  <si>
    <t>flame esthetics (shape and color)</t>
  </si>
  <si>
    <t>color change due to transparant oxidation of H2</t>
  </si>
  <si>
    <t>shape change due to higher flame speed</t>
  </si>
  <si>
    <t>IR radiation</t>
  </si>
  <si>
    <t>Tr = 40C</t>
  </si>
  <si>
    <t>40/60C</t>
  </si>
  <si>
    <t>CH4</t>
  </si>
  <si>
    <t>For flash back only (for few)</t>
  </si>
  <si>
    <t>check in labs</t>
  </si>
  <si>
    <t>safety time when burner off</t>
  </si>
  <si>
    <t>Oxygen depletion device (AS)</t>
  </si>
  <si>
    <t>Type c only</t>
  </si>
  <si>
    <t>B11 only</t>
  </si>
  <si>
    <t>x</t>
  </si>
  <si>
    <t>Pmax</t>
  </si>
  <si>
    <t xml:space="preserve">Stabilisation at CH4 + 60% H2  or  G20 + H2% FB- 5% </t>
  </si>
  <si>
    <t>STABILISATION AFTER ADJUSTMENT CH4 (at Qmax and Q min)</t>
  </si>
  <si>
    <r>
      <t xml:space="preserve">Qmax - GAS CH4 with increasing H2%.  </t>
    </r>
    <r>
      <rPr>
        <b/>
        <sz val="10"/>
        <color indexed="10"/>
        <rFont val="Arial"/>
        <family val="2"/>
      </rPr>
      <t>STOP IN CASE OF FLASHBACK BEFORE 60% H2</t>
    </r>
    <r>
      <rPr>
        <b/>
        <sz val="10"/>
        <rFont val="Arial"/>
        <family val="2"/>
      </rPr>
      <t>. Measurement of UHC during start stop operation of the burner. See details in the test protocol (in development)</t>
    </r>
  </si>
  <si>
    <r>
      <t xml:space="preserve">Qmin - GAS CH4 with increasing H2%.  </t>
    </r>
    <r>
      <rPr>
        <b/>
        <sz val="10"/>
        <color indexed="10"/>
        <rFont val="Arial"/>
        <family val="2"/>
      </rPr>
      <t>STOP IN CASE OF FLASHBACK BEFORE 60% H2</t>
    </r>
    <r>
      <rPr>
        <b/>
        <sz val="10"/>
        <rFont val="Arial"/>
        <family val="2"/>
      </rPr>
      <t>. Measurement of UHC during start stop operation of the burner. See details in the test protocol (in development)</t>
    </r>
  </si>
  <si>
    <t>To be discussed</t>
  </si>
  <si>
    <t xml:space="preserve">Qmin -   GAS CH4. From 60 H2% to 0 % H2  </t>
  </si>
  <si>
    <t>40</t>
  </si>
  <si>
    <t xml:space="preserve">Qmin -   GAS CH4. H2%   </t>
  </si>
  <si>
    <t>Open for discussions</t>
  </si>
  <si>
    <t>Fires (F)</t>
  </si>
  <si>
    <t>W heaters (WH)</t>
  </si>
  <si>
    <t>Boilers (B)</t>
  </si>
  <si>
    <t>F</t>
  </si>
  <si>
    <t>C</t>
  </si>
  <si>
    <t>B</t>
  </si>
  <si>
    <t>Tw 40/60C</t>
  </si>
  <si>
    <t>Cookers (C )</t>
  </si>
  <si>
    <t xml:space="preserve">Qmax - GAS CH4 with increasing H2%. </t>
  </si>
  <si>
    <t xml:space="preserve">Qmin - GAS CH4 with increasing H2%.  </t>
  </si>
  <si>
    <t>50</t>
  </si>
  <si>
    <t xml:space="preserve">OPERATIONAL </t>
  </si>
  <si>
    <t xml:space="preserve">OTHER </t>
  </si>
  <si>
    <t>lower calorific flow due to lower WI 1</t>
  </si>
  <si>
    <t xml:space="preserve">flash-back due to higher flame speed Þ flame inside the burner </t>
  </si>
  <si>
    <t>shut-downs due to impacted functioning of TTB (cf. different flue gas volume and higher flue gas temperatures??)</t>
  </si>
  <si>
    <t>noise due to higher air/gas ratio causing flame lift → vibrations</t>
  </si>
  <si>
    <t>higher flame speed and transparant oxidation of H2??</t>
  </si>
  <si>
    <t>GAR. Fitness for purpose</t>
  </si>
  <si>
    <t>I</t>
  </si>
  <si>
    <t>4m</t>
  </si>
  <si>
    <t>8m</t>
  </si>
  <si>
    <t xml:space="preserve">Qmin or  Qmax ? Lets the appliance decide itself </t>
  </si>
  <si>
    <r>
      <t>PL of Q</t>
    </r>
    <r>
      <rPr>
        <vertAlign val="subscript"/>
        <sz val="10"/>
        <rFont val="Arial"/>
        <family val="2"/>
      </rPr>
      <t>max</t>
    </r>
  </si>
  <si>
    <r>
      <t>PL of Q</t>
    </r>
    <r>
      <rPr>
        <vertAlign val="subscript"/>
        <sz val="10"/>
        <rFont val="Arial"/>
        <family val="2"/>
      </rPr>
      <t>min</t>
    </r>
  </si>
  <si>
    <r>
      <t xml:space="preserve">SAFETY </t>
    </r>
    <r>
      <rPr>
        <sz val="9"/>
        <rFont val="Arial"/>
        <family val="2"/>
      </rPr>
      <t>(crosslighting problem, late ignition)</t>
    </r>
  </si>
  <si>
    <r>
      <t>Water</t>
    </r>
    <r>
      <rPr>
        <b/>
        <sz val="10"/>
        <color theme="4"/>
        <rFont val="Arial"/>
        <family val="2"/>
      </rPr>
      <t xml:space="preserve"> </t>
    </r>
    <r>
      <rPr>
        <b/>
        <sz val="8"/>
        <color theme="4"/>
        <rFont val="Arial"/>
        <family val="2"/>
      </rPr>
      <t>(Calculated)</t>
    </r>
  </si>
  <si>
    <t>TOTAL TEST</t>
  </si>
  <si>
    <t xml:space="preserve">STABILISATION </t>
  </si>
  <si>
    <t>Qmin or  Qmax ? Chose where it is most sensitive to FB</t>
  </si>
  <si>
    <t>Tr = 40C  (constant water flow rate for boilers &amp; Wh)</t>
  </si>
  <si>
    <t>Test En30 with bigest and smallest burner</t>
  </si>
  <si>
    <t>A</t>
  </si>
  <si>
    <t>Mandatory for adjustable appliances</t>
  </si>
  <si>
    <t xml:space="preserve"> Kulilte</t>
  </si>
  <si>
    <t xml:space="preserve"> Metan</t>
  </si>
  <si>
    <t xml:space="preserve"> Etylen</t>
  </si>
  <si>
    <t>C2H4</t>
  </si>
  <si>
    <t xml:space="preserve"> Etan</t>
  </si>
  <si>
    <t>C2H6</t>
  </si>
  <si>
    <t xml:space="preserve"> Propen</t>
  </si>
  <si>
    <t>C3H6</t>
  </si>
  <si>
    <t xml:space="preserve"> Propan</t>
  </si>
  <si>
    <t>C3H8</t>
  </si>
  <si>
    <t xml:space="preserve"> Buten</t>
  </si>
  <si>
    <t>C4H8</t>
  </si>
  <si>
    <t xml:space="preserve"> iso-Butan</t>
  </si>
  <si>
    <t xml:space="preserve"> n-Butan</t>
  </si>
  <si>
    <t xml:space="preserve"> iso-Pentan</t>
  </si>
  <si>
    <t xml:space="preserve"> n-Pentan</t>
  </si>
  <si>
    <t xml:space="preserve"> C6+</t>
  </si>
  <si>
    <t>C6H14</t>
  </si>
  <si>
    <t xml:space="preserve"> Kuldioxid</t>
  </si>
  <si>
    <t>CO2</t>
  </si>
  <si>
    <t xml:space="preserve"> Ilt</t>
  </si>
  <si>
    <t>O2</t>
  </si>
  <si>
    <t xml:space="preserve"> Kvælstof</t>
  </si>
  <si>
    <t>N2</t>
  </si>
  <si>
    <t xml:space="preserve">  kJ/m3n:</t>
  </si>
  <si>
    <t>Cor  0 / 15 C</t>
  </si>
  <si>
    <t>TEST GASES</t>
  </si>
  <si>
    <t>G21</t>
  </si>
  <si>
    <t>G23</t>
  </si>
  <si>
    <t>G222</t>
  </si>
  <si>
    <t>%vol.</t>
  </si>
  <si>
    <t>Hs</t>
  </si>
  <si>
    <t>MJ/m3 (*)</t>
  </si>
  <si>
    <t>Ws</t>
  </si>
  <si>
    <t xml:space="preserve"> (-)</t>
  </si>
  <si>
    <t xml:space="preserve"> (*) 15/15</t>
  </si>
  <si>
    <t>30%</t>
  </si>
  <si>
    <t xml:space="preserve">1.4 Extreme conditions. Cold start. </t>
  </si>
  <si>
    <t>1.6 Extreme conditions. Low air temperature (- 10 C)  (only GWI)</t>
  </si>
  <si>
    <t>1.8  ROC (PLUGG FLOW)</t>
  </si>
  <si>
    <t>2.4  UHC and H2 emission at start stop</t>
  </si>
  <si>
    <t>See 2.1</t>
  </si>
  <si>
    <r>
      <t xml:space="preserve">3.1  ADJUSTMENT  A  (mostly to see FB &amp; CO). </t>
    </r>
    <r>
      <rPr>
        <b/>
        <sz val="18"/>
        <color rgb="FFFF0000"/>
        <rFont val="Arial"/>
        <family val="2"/>
      </rPr>
      <t>ONLY FOR APPLIANCES THAT CAN BE ADJUSTED</t>
    </r>
  </si>
  <si>
    <t>3.2  ADJUSTMENT  B  (mostly to see FB &amp; CO)</t>
  </si>
  <si>
    <t>TEST- EQUIVALENT</t>
  </si>
  <si>
    <t>Assessed with 21 / (21 -O2)</t>
  </si>
  <si>
    <t>Dont modify those columns</t>
  </si>
  <si>
    <t>1.7 Extreme conditions. Flue gas pipe length</t>
  </si>
  <si>
    <t xml:space="preserve">PICTURES APPLIANCES INSTALLED ON TEST RIG </t>
  </si>
  <si>
    <t xml:space="preserve">PICTURES TEST RIG </t>
  </si>
  <si>
    <t xml:space="preserve">Qmax - GAS set to  EU high and used with EU low with increasing H2%. </t>
  </si>
  <si>
    <t>3.3 ADJUSTMENT H  (mostly to see FB &amp; CO)</t>
  </si>
  <si>
    <t>3.4  ADJUSTMENT  G (mostly to see FB &amp; CO)</t>
  </si>
  <si>
    <t xml:space="preserve">Qmax - GAS set to EU high + 20% H2  and used with EU low  with increasing H2%. </t>
  </si>
  <si>
    <t xml:space="preserve">Qmin - GAS set to EU high+ 20% H2  and used with EU low  with increasing H2%. </t>
  </si>
  <si>
    <t>Blocked flue</t>
  </si>
  <si>
    <r>
      <t>SETTING - TEST CONDITIONS.</t>
    </r>
    <r>
      <rPr>
        <b/>
        <sz val="9"/>
        <rFont val="Arial"/>
        <family val="2"/>
      </rPr>
      <t xml:space="preserve"> For all appliances unless otherwise specified test are to be performed in test conditions according the given standards. Eg tamb = 20 +/- 5 C etc..</t>
    </r>
  </si>
  <si>
    <t>Discussion on having iterative tests with G21 &amp; G23 on going</t>
  </si>
  <si>
    <t>Air excess Adjustment</t>
  </si>
  <si>
    <t xml:space="preserve"> BOILERS AND W. HEATERS only</t>
  </si>
  <si>
    <t>Details in development (made by 1st lab testing)</t>
  </si>
  <si>
    <r>
      <t xml:space="preserve">Qmin / Qmax ? where most sensitive to FB  Test to be done </t>
    </r>
    <r>
      <rPr>
        <sz val="8"/>
        <color rgb="FFFF0000"/>
        <rFont val="Arial"/>
        <family val="2"/>
      </rPr>
      <t>with cooking pan</t>
    </r>
  </si>
  <si>
    <t>If possible (instrumentation by the manufcaturer or agreed with the manufacturer</t>
  </si>
  <si>
    <t>THIS TEST SHALL BE FILMED</t>
  </si>
  <si>
    <t xml:space="preserve">Qmax -   GAS G20. H2%   </t>
  </si>
  <si>
    <t>Test carried out with up to</t>
  </si>
  <si>
    <r>
      <rPr>
        <sz val="9"/>
        <rFont val="Arial"/>
        <family val="2"/>
      </rPr>
      <t>Nominal</t>
    </r>
    <r>
      <rPr>
        <sz val="10"/>
        <rFont val="Arial"/>
        <family val="2"/>
      </rPr>
      <t xml:space="preserve"> Test Gas</t>
    </r>
  </si>
  <si>
    <t xml:space="preserve"> 60% H2</t>
  </si>
  <si>
    <t>Gas composition (measured) Rel. vol. (-)</t>
  </si>
  <si>
    <t>C4H10n</t>
  </si>
  <si>
    <t>C4H10i</t>
  </si>
  <si>
    <t>C5H12i</t>
  </si>
  <si>
    <t>C5H12n</t>
  </si>
  <si>
    <t>Vol.(-)</t>
  </si>
  <si>
    <t xml:space="preserve">  If Yes what technology is used?</t>
  </si>
  <si>
    <t>Result: Flashback observed? (Y/N)</t>
  </si>
  <si>
    <t>Other safety observations</t>
  </si>
  <si>
    <t>STABILISATION with Natural gas</t>
  </si>
  <si>
    <r>
      <t>Additional test if flash back occurs at H2 = X</t>
    </r>
    <r>
      <rPr>
        <i/>
        <sz val="8"/>
        <rFont val="Arial"/>
        <family val="2"/>
      </rPr>
      <t>FB</t>
    </r>
    <r>
      <rPr>
        <i/>
        <sz val="10"/>
        <rFont val="Arial"/>
        <family val="2"/>
      </rPr>
      <t xml:space="preserve"> % make a test at X</t>
    </r>
    <r>
      <rPr>
        <i/>
        <sz val="8"/>
        <rFont val="Arial"/>
        <family val="2"/>
      </rPr>
      <t>FB</t>
    </r>
    <r>
      <rPr>
        <i/>
        <sz val="10"/>
        <rFont val="Arial"/>
        <family val="2"/>
      </rPr>
      <t>-5%  (refining the Flashback H2% point) and after increase the H2 again to check the the FB occurs again with the same H2</t>
    </r>
  </si>
  <si>
    <t>4.2  Soundness</t>
  </si>
  <si>
    <t>Increasing  ingnition delays, details on the way</t>
  </si>
  <si>
    <t xml:space="preserve">4.1  Delayed ignition test. </t>
  </si>
  <si>
    <t>Tamb and Tair</t>
  </si>
  <si>
    <t>Value</t>
  </si>
  <si>
    <t>Tolerance</t>
  </si>
  <si>
    <t>Twater</t>
  </si>
  <si>
    <t>+/- 2 C</t>
  </si>
  <si>
    <t>Air speed</t>
  </si>
  <si>
    <t>Unit</t>
  </si>
  <si>
    <t>Deg. C</t>
  </si>
  <si>
    <t>m/s</t>
  </si>
  <si>
    <t>STANDARD TEST CONDITIONS</t>
  </si>
  <si>
    <t>For all test unless otherwise specified</t>
  </si>
  <si>
    <t>H2 set</t>
  </si>
  <si>
    <t>%</t>
  </si>
  <si>
    <t>+/- 2% abs</t>
  </si>
  <si>
    <t>4.3 Quick variation Qmin-Qmax    Shut-off condition (cookers and fires only). Qualitative test (observation)</t>
  </si>
  <si>
    <t>Qmin - Qmax</t>
  </si>
  <si>
    <t>Qmax - Qmin</t>
  </si>
  <si>
    <t>Shutt off</t>
  </si>
  <si>
    <r>
      <t xml:space="preserve">Test to be done with </t>
    </r>
    <r>
      <rPr>
        <sz val="9"/>
        <color rgb="FFFF0000"/>
        <rFont val="Arial"/>
        <family val="2"/>
      </rPr>
      <t xml:space="preserve"> cooking pan</t>
    </r>
    <r>
      <rPr>
        <sz val="9"/>
        <rFont val="Arial"/>
        <family val="2"/>
      </rPr>
      <t>.  Qmin adjusted according the standards</t>
    </r>
  </si>
  <si>
    <r>
      <t>Additional test if flash back occurs at H2 = X</t>
    </r>
    <r>
      <rPr>
        <i/>
        <sz val="8"/>
        <rFont val="Arial"/>
        <family val="2"/>
      </rPr>
      <t>FB</t>
    </r>
    <r>
      <rPr>
        <i/>
        <sz val="10"/>
        <rFont val="Arial"/>
        <family val="2"/>
      </rPr>
      <t xml:space="preserve"> % make a test at X</t>
    </r>
    <r>
      <rPr>
        <i/>
        <sz val="8"/>
        <rFont val="Arial"/>
        <family val="2"/>
      </rPr>
      <t>FB</t>
    </r>
    <r>
      <rPr>
        <i/>
        <sz val="10"/>
        <rFont val="Arial"/>
        <family val="2"/>
      </rPr>
      <t>-5%  (refining the Flashback H2% point) and after increase the H2 again to check the the FB occurs again with the same H2. Check aslo the gas pressure influence</t>
    </r>
  </si>
  <si>
    <t>Pmin1</t>
  </si>
  <si>
    <t>Pmin2</t>
  </si>
  <si>
    <t>Test with 60% H2 or XFB% H2 - 5% at Pnom (20 mbars), Pmax (25 mbars, Pmin1 (17 mbars) and Pmin 2 (14 mbars). Visual observation of the change with pressure variation</t>
  </si>
  <si>
    <t>Qmin</t>
  </si>
  <si>
    <t>1.5 Hot start. (possibly connected to a previous test)</t>
  </si>
  <si>
    <r>
      <t>TEST TO BE DONE UP to 60% H2 or with H2</t>
    </r>
    <r>
      <rPr>
        <i/>
        <vertAlign val="subscript"/>
        <sz val="10"/>
        <rFont val="Arial"/>
        <family val="2"/>
      </rPr>
      <t>FB</t>
    </r>
    <r>
      <rPr>
        <i/>
        <sz val="10"/>
        <rFont val="Arial"/>
        <family val="2"/>
      </rPr>
      <t>- 5%</t>
    </r>
  </si>
  <si>
    <r>
      <rPr>
        <b/>
        <sz val="10"/>
        <color rgb="FFFF0000"/>
        <rFont val="Arial"/>
        <family val="2"/>
      </rPr>
      <t>FOR COOKER THIS PART IS FOR EFFICIENCY ALONE</t>
    </r>
    <r>
      <rPr>
        <sz val="10"/>
        <color rgb="FFFF0000"/>
        <rFont val="Arial"/>
        <family val="2"/>
      </rPr>
      <t xml:space="preserve">, FOR OTHER APPLIANCES IT IS FOR EMIISIONS </t>
    </r>
    <r>
      <rPr>
        <b/>
        <sz val="10"/>
        <color rgb="FFFF0000"/>
        <rFont val="Arial"/>
        <family val="2"/>
      </rPr>
      <t xml:space="preserve">AND </t>
    </r>
    <r>
      <rPr>
        <sz val="10"/>
        <color rgb="FFFF0000"/>
        <rFont val="Arial"/>
        <family val="2"/>
      </rPr>
      <t xml:space="preserve">EFFICIENCY. </t>
    </r>
    <r>
      <rPr>
        <b/>
        <sz val="10"/>
        <color rgb="FFFF0000"/>
        <rFont val="Arial"/>
        <family val="2"/>
      </rPr>
      <t>FOR COOKERS, THE REPORTING OF EMISSIONS IS TO BE DONE IN THE SECTION 1.1</t>
    </r>
  </si>
  <si>
    <t>Not used - to be deleted</t>
  </si>
  <si>
    <t>Eff</t>
  </si>
  <si>
    <r>
      <rPr>
        <b/>
        <sz val="12"/>
        <color theme="5" tint="-0.249977111117893"/>
        <rFont val="Arial"/>
        <family val="2"/>
      </rPr>
      <t>Gas Parameters</t>
    </r>
    <r>
      <rPr>
        <b/>
        <sz val="14"/>
        <color theme="5" tint="-0.249977111117893"/>
        <rFont val="Arial"/>
        <family val="2"/>
      </rPr>
      <t xml:space="preserve"> </t>
    </r>
    <r>
      <rPr>
        <b/>
        <sz val="10"/>
        <color theme="5" tint="-0.249977111117893"/>
        <rFont val="Arial"/>
        <family val="2"/>
      </rPr>
      <t xml:space="preserve"> (Calculated)</t>
    </r>
  </si>
  <si>
    <t xml:space="preserve">1.9  Impact of H2 on flame detection.  </t>
  </si>
  <si>
    <t xml:space="preserve">1.10  Flash back analyse. </t>
  </si>
  <si>
    <t>CO daf</t>
  </si>
  <si>
    <t>% on Hi</t>
  </si>
  <si>
    <t>ppm</t>
  </si>
  <si>
    <t>NOX daf</t>
  </si>
  <si>
    <t>Test</t>
  </si>
  <si>
    <t>and</t>
  </si>
  <si>
    <t xml:space="preserve">test </t>
  </si>
  <si>
    <t>Delta</t>
  </si>
  <si>
    <t>D</t>
  </si>
  <si>
    <t>E</t>
  </si>
  <si>
    <t>cell2</t>
  </si>
  <si>
    <t>cell1</t>
  </si>
  <si>
    <t>Abs. variation</t>
  </si>
  <si>
    <t>Abs. Variation per % of H2</t>
  </si>
  <si>
    <t>G</t>
  </si>
  <si>
    <t>H</t>
  </si>
  <si>
    <t>J</t>
  </si>
  <si>
    <r>
      <t xml:space="preserve">2.4  UHC and H2 emission at start stop   </t>
    </r>
    <r>
      <rPr>
        <b/>
        <sz val="14"/>
        <color rgb="FFFF0000"/>
        <rFont val="Arial"/>
        <family val="2"/>
      </rPr>
      <t>(Qmax)</t>
    </r>
  </si>
  <si>
    <r>
      <t>H2</t>
    </r>
    <r>
      <rPr>
        <sz val="9"/>
        <rFont val="Arial"/>
        <family val="2"/>
      </rPr>
      <t xml:space="preserve"> (on)</t>
    </r>
  </si>
  <si>
    <r>
      <t>C</t>
    </r>
    <r>
      <rPr>
        <vertAlign val="subscript"/>
        <sz val="9"/>
        <rFont val="Arial"/>
        <family val="2"/>
      </rPr>
      <t>x</t>
    </r>
    <r>
      <rPr>
        <sz val="9"/>
        <rFont val="Arial"/>
        <family val="2"/>
      </rPr>
      <t>H</t>
    </r>
    <r>
      <rPr>
        <vertAlign val="subscript"/>
        <sz val="9"/>
        <rFont val="Arial"/>
        <family val="2"/>
      </rPr>
      <t>y</t>
    </r>
    <r>
      <rPr>
        <sz val="9"/>
        <rFont val="Arial"/>
        <family val="2"/>
      </rPr>
      <t xml:space="preserve"> emissions</t>
    </r>
    <r>
      <rPr>
        <sz val="10"/>
        <rFont val="Arial"/>
        <family val="2"/>
      </rPr>
      <t xml:space="preserve"> (start/stop cycle)</t>
    </r>
  </si>
  <si>
    <r>
      <t>H2</t>
    </r>
    <r>
      <rPr>
        <sz val="9"/>
        <rFont val="Arial"/>
        <family val="2"/>
      </rPr>
      <t xml:space="preserve"> emissions</t>
    </r>
    <r>
      <rPr>
        <sz val="10"/>
        <rFont val="Arial"/>
        <family val="2"/>
      </rPr>
      <t xml:space="preserve">  (start/stop cycle)</t>
    </r>
  </si>
  <si>
    <t>CxHy (start/stop cycle)</t>
  </si>
  <si>
    <t>H2  (start/stop cycle)</t>
  </si>
  <si>
    <r>
      <t xml:space="preserve">2.4  UHC and H2 emission at start stop   </t>
    </r>
    <r>
      <rPr>
        <b/>
        <sz val="14"/>
        <color rgb="FFFF0000"/>
        <rFont val="Arial"/>
        <family val="2"/>
      </rPr>
      <t>(Qmin)</t>
    </r>
  </si>
  <si>
    <t xml:space="preserve">% </t>
  </si>
  <si>
    <t>Testing time (s)</t>
  </si>
  <si>
    <t>Observations</t>
  </si>
  <si>
    <t>Conclusions regarding the impact of H2 on delayed ignition</t>
  </si>
  <si>
    <t>Applinace Ingnition safety time</t>
  </si>
  <si>
    <t xml:space="preserve">Test carried out with </t>
  </si>
  <si>
    <t>Results and comments</t>
  </si>
  <si>
    <t>Qualitative observations during the test</t>
  </si>
  <si>
    <t>Minimize the air speed aroud the cooker</t>
  </si>
  <si>
    <r>
      <t xml:space="preserve">Test to be done with </t>
    </r>
    <r>
      <rPr>
        <sz val="10"/>
        <color rgb="FFFF0000"/>
        <rFont val="Arial"/>
        <family val="2"/>
      </rPr>
      <t>cooking pan</t>
    </r>
    <r>
      <rPr>
        <sz val="10"/>
        <rFont val="Arial"/>
        <family val="2"/>
      </rPr>
      <t>. Test En30 with bigest and smallest burner. Starting with water at 10 C +-/5C</t>
    </r>
  </si>
  <si>
    <t>Visual analyse</t>
  </si>
  <si>
    <r>
      <t xml:space="preserve">4.4 Overheat (cookers  only). </t>
    </r>
    <r>
      <rPr>
        <b/>
        <sz val="8"/>
        <rFont val="Arial"/>
        <family val="2"/>
      </rPr>
      <t>Measurement of the temp.</t>
    </r>
  </si>
  <si>
    <t>CH4+ H2</t>
  </si>
  <si>
    <t xml:space="preserve">Test done with appliance adjusted to pure CH4  </t>
  </si>
  <si>
    <t>LABORATORY</t>
  </si>
  <si>
    <t>SEGMENT Nr</t>
  </si>
  <si>
    <t xml:space="preserve"> For cooker hobs: burner tested?</t>
  </si>
  <si>
    <t>PHOTOS OF THE APPLIANCE</t>
  </si>
  <si>
    <t xml:space="preserve"> Burner manufacturer</t>
  </si>
  <si>
    <t>This sheet can be used for all test if the equipment is the same</t>
  </si>
  <si>
    <t>NOx</t>
  </si>
  <si>
    <t>UHC</t>
  </si>
  <si>
    <t>Other</t>
  </si>
  <si>
    <t>Surface temperature (burners etc..)</t>
  </si>
  <si>
    <t>V01: draft</t>
  </si>
  <si>
    <t>V02: draft with internal QA</t>
  </si>
  <si>
    <t>LONG TERM TEST VISUAL INSPECTIONS BEFORE/AFTER</t>
  </si>
  <si>
    <t>Air intake pipe</t>
  </si>
  <si>
    <t>Burner</t>
  </si>
  <si>
    <t>Ignition &amp; ionization</t>
  </si>
  <si>
    <t>Heat exchanger</t>
  </si>
  <si>
    <t>Burner  gasket (pakking)</t>
  </si>
  <si>
    <t>BEFORE LONG TERM TEST</t>
  </si>
  <si>
    <t>AFTER LONG TERM TEST</t>
  </si>
  <si>
    <t>COMMENTS</t>
  </si>
  <si>
    <t>More</t>
  </si>
  <si>
    <t>Other (O)</t>
  </si>
  <si>
    <t xml:space="preserve">Pnom </t>
  </si>
  <si>
    <t>mbars</t>
  </si>
  <si>
    <r>
      <t xml:space="preserve">1.10  Flash back analyse.  </t>
    </r>
    <r>
      <rPr>
        <b/>
        <sz val="18"/>
        <color indexed="10"/>
        <rFont val="Arial"/>
        <family val="2"/>
      </rPr>
      <t>In</t>
    </r>
    <r>
      <rPr>
        <b/>
        <sz val="14"/>
        <color rgb="FFFF0000"/>
        <rFont val="Arial"/>
        <family val="2"/>
      </rPr>
      <t xml:space="preserve"> case there has been flash back, this part is dedicated to make the analyse. </t>
    </r>
  </si>
  <si>
    <t>4.4 Overheat. Measurement of the temperature</t>
  </si>
  <si>
    <t>M</t>
  </si>
  <si>
    <t>Additional (A) (also called Iterative)</t>
  </si>
  <si>
    <t xml:space="preserve">Mandatory (M) </t>
  </si>
  <si>
    <t>Cross here</t>
  </si>
  <si>
    <t>TEST PROGRAMME</t>
  </si>
  <si>
    <t>This TEST is TO CHECK THERE THE H% FOR FB is the same (= check that the gas quality  influence)</t>
  </si>
  <si>
    <t xml:space="preserve">Qmax - GAS set to EU low  and used with EU high  with increasing H2%. </t>
  </si>
  <si>
    <t xml:space="preserve">Qmin - GAS set to EU low  and used with EU high  with increasing H2%. </t>
  </si>
  <si>
    <t>n</t>
  </si>
  <si>
    <t>Gas</t>
  </si>
  <si>
    <r>
      <t>Conclusion impact of</t>
    </r>
    <r>
      <rPr>
        <b/>
        <sz val="9"/>
        <color rgb="FFFF0000"/>
        <rFont val="Arial"/>
        <family val="2"/>
      </rPr>
      <t xml:space="preserve"> H2% on performances</t>
    </r>
    <r>
      <rPr>
        <b/>
        <sz val="9"/>
        <rFont val="Arial"/>
        <family val="2"/>
      </rPr>
      <t>. Based on variations between</t>
    </r>
  </si>
  <si>
    <t>Appliance identification</t>
  </si>
  <si>
    <t>Conclusions regarding the impact flashback (damage of the burner etc..)</t>
  </si>
  <si>
    <t>Description of the conscequences of the flashback</t>
  </si>
  <si>
    <t>Impact of H2 on flame detection</t>
  </si>
  <si>
    <t>Any flame detection failure observed?</t>
  </si>
  <si>
    <t>Ionisation current measurement</t>
  </si>
  <si>
    <t>i (mA)</t>
  </si>
  <si>
    <r>
      <t xml:space="preserve">3.1  ADJUSTMENT  A:  EU high </t>
    </r>
    <r>
      <rPr>
        <b/>
        <sz val="14"/>
        <color rgb="FFFF0000"/>
        <rFont val="Arial"/>
        <family val="2"/>
      </rPr>
      <t xml:space="preserve"> (Qmax)</t>
    </r>
  </si>
  <si>
    <r>
      <t xml:space="preserve">3.1  ADJUSTMENT  A:  EU high </t>
    </r>
    <r>
      <rPr>
        <b/>
        <sz val="14"/>
        <color rgb="FFFF0000"/>
        <rFont val="Arial"/>
        <family val="2"/>
      </rPr>
      <t xml:space="preserve"> (Qmin)</t>
    </r>
  </si>
  <si>
    <r>
      <t xml:space="preserve">3.2  ADJUSTMENT  B: EU low   </t>
    </r>
    <r>
      <rPr>
        <b/>
        <sz val="14"/>
        <color rgb="FFFF0000"/>
        <rFont val="Arial"/>
        <family val="2"/>
      </rPr>
      <t xml:space="preserve"> (Qmax)</t>
    </r>
  </si>
  <si>
    <r>
      <t xml:space="preserve">3.2  ADJUSTMENT  B: EU low   </t>
    </r>
    <r>
      <rPr>
        <b/>
        <sz val="14"/>
        <color rgb="FFFF0000"/>
        <rFont val="Arial"/>
        <family val="2"/>
      </rPr>
      <t xml:space="preserve"> (Qmin)</t>
    </r>
  </si>
  <si>
    <r>
      <t xml:space="preserve">3.4  ADJUSTMENT  H: </t>
    </r>
    <r>
      <rPr>
        <b/>
        <sz val="12"/>
        <rFont val="Arial"/>
        <family val="2"/>
      </rPr>
      <t>EU high + 20% H2</t>
    </r>
    <r>
      <rPr>
        <b/>
        <sz val="14"/>
        <rFont val="Arial"/>
        <family val="2"/>
      </rPr>
      <t xml:space="preserve">    </t>
    </r>
    <r>
      <rPr>
        <b/>
        <sz val="14"/>
        <color rgb="FFFF0000"/>
        <rFont val="Arial"/>
        <family val="2"/>
      </rPr>
      <t xml:space="preserve"> (Qmax)</t>
    </r>
  </si>
  <si>
    <r>
      <t xml:space="preserve">3.4  ADJUSTMENT  H: </t>
    </r>
    <r>
      <rPr>
        <b/>
        <sz val="12"/>
        <rFont val="Arial"/>
        <family val="2"/>
      </rPr>
      <t>EU high + 20% H2</t>
    </r>
    <r>
      <rPr>
        <b/>
        <sz val="14"/>
        <rFont val="Arial"/>
        <family val="2"/>
      </rPr>
      <t xml:space="preserve">   </t>
    </r>
    <r>
      <rPr>
        <b/>
        <sz val="14"/>
        <color rgb="FFFF0000"/>
        <rFont val="Arial"/>
        <family val="2"/>
      </rPr>
      <t xml:space="preserve"> (Qmin)</t>
    </r>
  </si>
  <si>
    <t>Information to be removed from the public version</t>
  </si>
  <si>
    <t>REMARKS ROC SEE also 1.8</t>
  </si>
  <si>
    <t>cold start test (see 1.4)</t>
  </si>
  <si>
    <t>1- starting problems due to higher air/gas ratio causing flame lift                  2- shut-downs due to higher air/gas ratio causing flame lift</t>
  </si>
  <si>
    <t>noise</t>
  </si>
  <si>
    <t xml:space="preserve">THYGA REPORT   </t>
  </si>
  <si>
    <t>Report VERSION and date</t>
  </si>
  <si>
    <t>INSTRUCTION TO LABS</t>
  </si>
  <si>
    <t>COPY THE APPLIANCE PICTURE HERE</t>
  </si>
  <si>
    <t xml:space="preserve"> Brint</t>
  </si>
  <si>
    <t>C4H10</t>
  </si>
  <si>
    <t>C5H12</t>
  </si>
  <si>
    <t>d rel</t>
  </si>
  <si>
    <t>Lower Calorific value of components (kJ/m3) Calculated</t>
  </si>
  <si>
    <t>Higher Calorific value of components (kJ/m3) Calculated</t>
  </si>
  <si>
    <t xml:space="preserve">density  (kg/nm3) </t>
  </si>
  <si>
    <t>FINAL RESULTS</t>
  </si>
  <si>
    <t>Hi</t>
  </si>
  <si>
    <t>d abs</t>
  </si>
  <si>
    <t>d(15 C)</t>
  </si>
  <si>
    <t>Density</t>
  </si>
  <si>
    <t>Ref T</t>
  </si>
  <si>
    <t>Air d.</t>
  </si>
  <si>
    <t>Lower Calorific value of components (kJ/nm3)</t>
  </si>
  <si>
    <t xml:space="preserve">Higher Calorific value of components (kJ/nm3) </t>
  </si>
  <si>
    <t>COMMENTS about the testing</t>
  </si>
  <si>
    <t>Indicate here details about the test that are not yet covered by information from other cells</t>
  </si>
  <si>
    <t>File (s) associated to the test</t>
  </si>
  <si>
    <t>Report test lab code</t>
  </si>
  <si>
    <r>
      <t xml:space="preserve">Indicate here the file(s) name(s) that are related to the test executed. For example a film when this is requested. Please follow the file naming instructions: FILENAME = Report test lab code (eg. D1) + "-"+ test number (column "E") + short name (optional). EXAMPLE: </t>
    </r>
    <r>
      <rPr>
        <i/>
        <sz val="8"/>
        <rFont val="Arial"/>
        <family val="2"/>
      </rPr>
      <t>D2_6 safety 60percentH2</t>
    </r>
  </si>
  <si>
    <t>Text</t>
  </si>
  <si>
    <t>NOx  ref</t>
  </si>
  <si>
    <t>Nitrogen</t>
  </si>
  <si>
    <t>Oxygen</t>
  </si>
  <si>
    <t>Carbon dioxyde</t>
  </si>
  <si>
    <t>Carbon monoxyde</t>
  </si>
  <si>
    <t>TABLE 1. Limit gases and natural gases without H2</t>
  </si>
  <si>
    <t>n-C4H10</t>
  </si>
  <si>
    <t>n-C5H12</t>
  </si>
  <si>
    <t>n-C6H14</t>
  </si>
  <si>
    <t>Total</t>
  </si>
  <si>
    <t>Methane</t>
  </si>
  <si>
    <t>Ethane</t>
  </si>
  <si>
    <t>Propane</t>
  </si>
  <si>
    <t>n-butane</t>
  </si>
  <si>
    <t>n-pentane</t>
  </si>
  <si>
    <t>n-Hexane</t>
  </si>
  <si>
    <t>Hydrogen</t>
  </si>
  <si>
    <t>Carb. dioxyde</t>
  </si>
  <si>
    <t>Danish H</t>
  </si>
  <si>
    <t>G25</t>
  </si>
  <si>
    <t>Eulow</t>
  </si>
  <si>
    <t>Biomethane</t>
  </si>
  <si>
    <t xml:space="preserve">TABLE 2. Natural gases with H2 </t>
  </si>
  <si>
    <t>VOL %</t>
  </si>
  <si>
    <t>Qmax</t>
  </si>
  <si>
    <t>H2 in CH4</t>
  </si>
  <si>
    <t>Avg Emission ON</t>
  </si>
  <si>
    <t>No stabilisation make a cold start</t>
  </si>
  <si>
    <t>Cold start to see impact on emissions (CH4 only)</t>
  </si>
  <si>
    <t>Appliance running  over Start stop cycle (2,5 min. on 2,5 min off)</t>
  </si>
  <si>
    <t>Appliance running with Tr= 30 C over Start stop cycle (2,5 min. on 2,5 min off)</t>
  </si>
  <si>
    <t>PL = 5 minutes period with 2,5 min min on and 2,5 min off. Samplin &lt; 2 s if possible. Make a graph with the unburned emissions shapes</t>
  </si>
  <si>
    <r>
      <t>C</t>
    </r>
    <r>
      <rPr>
        <vertAlign val="subscript"/>
        <sz val="9"/>
        <rFont val="Arial"/>
        <family val="2"/>
      </rPr>
      <t>x</t>
    </r>
    <r>
      <rPr>
        <sz val="9"/>
        <rFont val="Arial"/>
        <family val="2"/>
      </rPr>
      <t>H</t>
    </r>
    <r>
      <rPr>
        <vertAlign val="subscript"/>
        <sz val="9"/>
        <rFont val="Arial"/>
        <family val="2"/>
      </rPr>
      <t>y</t>
    </r>
    <r>
      <rPr>
        <sz val="9"/>
        <rFont val="Arial"/>
        <family val="2"/>
      </rPr>
      <t xml:space="preserve"> (over the period)</t>
    </r>
  </si>
  <si>
    <r>
      <t>H2</t>
    </r>
    <r>
      <rPr>
        <sz val="9"/>
        <rFont val="Arial"/>
        <family val="2"/>
      </rPr>
      <t xml:space="preserve">  (over the period)</t>
    </r>
  </si>
  <si>
    <t>Avg Emission Over the period</t>
  </si>
  <si>
    <t>Includes start stop and emissions during on time</t>
  </si>
  <si>
    <t>Figure with emissions measured with sampling &lt; 2s</t>
  </si>
  <si>
    <t>-</t>
  </si>
  <si>
    <t>ONLY FILL THE PINK  CELLS and Correct when needed the grey cells</t>
  </si>
  <si>
    <r>
      <t>C</t>
    </r>
    <r>
      <rPr>
        <vertAlign val="subscript"/>
        <sz val="9"/>
        <rFont val="Arial"/>
        <family val="2"/>
      </rPr>
      <t>x</t>
    </r>
    <r>
      <rPr>
        <sz val="9"/>
        <rFont val="Arial"/>
        <family val="2"/>
      </rPr>
      <t>H</t>
    </r>
    <r>
      <rPr>
        <vertAlign val="subscript"/>
        <sz val="9"/>
        <rFont val="Arial"/>
        <family val="2"/>
      </rPr>
      <t>y</t>
    </r>
    <r>
      <rPr>
        <sz val="9"/>
        <rFont val="Arial"/>
        <family val="2"/>
      </rPr>
      <t xml:space="preserve"> </t>
    </r>
  </si>
  <si>
    <t>mg/kWh</t>
  </si>
  <si>
    <r>
      <t>C</t>
    </r>
    <r>
      <rPr>
        <vertAlign val="subscript"/>
        <sz val="9"/>
        <rFont val="Arial"/>
        <family val="2"/>
      </rPr>
      <t>x</t>
    </r>
    <r>
      <rPr>
        <sz val="9"/>
        <rFont val="Arial"/>
        <family val="2"/>
      </rPr>
      <t>H</t>
    </r>
    <r>
      <rPr>
        <vertAlign val="subscript"/>
        <sz val="9"/>
        <rFont val="Arial"/>
        <family val="2"/>
      </rPr>
      <t>y</t>
    </r>
    <r>
      <rPr>
        <sz val="9"/>
        <rFont val="Arial"/>
        <family val="2"/>
      </rPr>
      <t xml:space="preserve"> </t>
    </r>
    <r>
      <rPr>
        <sz val="10"/>
        <rFont val="Arial"/>
        <family val="2"/>
      </rPr>
      <t>per cycle</t>
    </r>
  </si>
  <si>
    <t>mg/cycle</t>
  </si>
  <si>
    <t>Flashback observed? (Y/N)</t>
  </si>
  <si>
    <r>
      <t xml:space="preserve">Test to be done </t>
    </r>
    <r>
      <rPr>
        <sz val="8"/>
        <color rgb="FFFF0000"/>
        <rFont val="Arial"/>
        <family val="2"/>
      </rPr>
      <t>with cooking pan</t>
    </r>
  </si>
  <si>
    <t>Cookers Hobs (C )</t>
  </si>
  <si>
    <t>Conclusion on possible impact of H2 on flame detection</t>
  </si>
  <si>
    <t>Eff % on Hi  per % of H2</t>
  </si>
  <si>
    <t>CO daf ppm  per % of H2</t>
  </si>
  <si>
    <t>NOX daf ppm  per % of H2</t>
  </si>
  <si>
    <t xml:space="preserve"> vol.%</t>
  </si>
  <si>
    <t>m3n/m3n gas</t>
  </si>
  <si>
    <t xml:space="preserve"> kg/kg</t>
  </si>
  <si>
    <t>m3nt/m3n gas</t>
  </si>
  <si>
    <t xml:space="preserve">     -</t>
  </si>
  <si>
    <t>m3nf/m3n gas</t>
  </si>
  <si>
    <t>Vanddamp i fugtig røggas:</t>
  </si>
  <si>
    <t xml:space="preserve"> kg/m3nt</t>
  </si>
  <si>
    <t xml:space="preserve"> kg/m3nf</t>
  </si>
  <si>
    <t xml:space="preserve"> O2 min</t>
  </si>
  <si>
    <t xml:space="preserve">  CO2:</t>
  </si>
  <si>
    <t xml:space="preserve">  H2O:</t>
  </si>
  <si>
    <t>Gas composition (measured) vol (%)</t>
  </si>
  <si>
    <t>OTHER PARAMETERS</t>
  </si>
  <si>
    <t>O2 m3n/m3n</t>
  </si>
  <si>
    <t>Hi (kJ/m3)</t>
  </si>
  <si>
    <t xml:space="preserve"> CO2 m3n/m3n</t>
  </si>
  <si>
    <t xml:space="preserve"> H2O m3n/m3n</t>
  </si>
  <si>
    <t>Density kg/m3n</t>
  </si>
  <si>
    <t>O2 dry gas</t>
  </si>
  <si>
    <t>H20 Content</t>
  </si>
  <si>
    <t>Min. Air</t>
  </si>
  <si>
    <t>Max CO2 (dry)</t>
  </si>
  <si>
    <t>Lambda</t>
  </si>
  <si>
    <t>CO2n</t>
  </si>
  <si>
    <t>COOKERS ONLY</t>
  </si>
  <si>
    <t>BOILER WATER HEATERS</t>
  </si>
  <si>
    <t>Eburner</t>
  </si>
  <si>
    <t>Eth</t>
  </si>
  <si>
    <t>EE</t>
  </si>
  <si>
    <t>MJ</t>
  </si>
  <si>
    <t>EFFICIENCY  COOKERS   EN 30-2-1:2015, p. 7</t>
  </si>
  <si>
    <t xml:space="preserve">Qmin - GAS set to EU high and used with EU low with increasing H2%. </t>
  </si>
  <si>
    <t xml:space="preserve">Qmin - GAS set to EU low + 20% H2 and used with EU high  with increasing H2%. </t>
  </si>
  <si>
    <t>Not performed</t>
  </si>
  <si>
    <r>
      <t>T</t>
    </r>
    <r>
      <rPr>
        <vertAlign val="subscript"/>
        <sz val="10"/>
        <rFont val="Arial"/>
        <family val="2"/>
      </rPr>
      <t>burner surface</t>
    </r>
    <r>
      <rPr>
        <sz val="10"/>
        <rFont val="Arial"/>
        <family val="2"/>
      </rPr>
      <t>1</t>
    </r>
  </si>
  <si>
    <r>
      <t>T</t>
    </r>
    <r>
      <rPr>
        <vertAlign val="subscript"/>
        <sz val="10"/>
        <rFont val="Arial"/>
        <family val="2"/>
      </rPr>
      <t>burner surface</t>
    </r>
    <r>
      <rPr>
        <sz val="10"/>
        <rFont val="Arial"/>
        <family val="2"/>
      </rPr>
      <t>2</t>
    </r>
  </si>
  <si>
    <t>if feasible with manuf. Support. Indicate loaction (if possible pictures)</t>
  </si>
  <si>
    <t>PART 1 COMBINED SAFETY and PERFORMANCES TESTS</t>
  </si>
  <si>
    <t>Testing of the gas pressure influence</t>
  </si>
  <si>
    <r>
      <t xml:space="preserve">1.2 SAFETY- EMISSIONS and EFFICIENCY with </t>
    </r>
    <r>
      <rPr>
        <b/>
        <sz val="22"/>
        <rFont val="Arial"/>
        <family val="2"/>
      </rPr>
      <t>EULOW</t>
    </r>
    <r>
      <rPr>
        <b/>
        <sz val="18"/>
        <rFont val="Arial"/>
        <family val="2"/>
      </rPr>
      <t xml:space="preserve">  </t>
    </r>
    <r>
      <rPr>
        <b/>
        <sz val="14"/>
        <rFont val="Arial"/>
        <family val="2"/>
      </rPr>
      <t xml:space="preserve">(NOTE that for cooker; Efficiency is treated apart due to the test procedure- see below) </t>
    </r>
  </si>
  <si>
    <t xml:space="preserve"> GAS EU LOW  </t>
  </si>
  <si>
    <r>
      <t xml:space="preserve">1.3 SAFETY- EMISSIONS  with </t>
    </r>
    <r>
      <rPr>
        <b/>
        <sz val="22"/>
        <rFont val="Arial"/>
        <family val="2"/>
      </rPr>
      <t xml:space="preserve">G23  </t>
    </r>
  </si>
  <si>
    <r>
      <t xml:space="preserve">2.1  PERFORMANCES (EFFICIENCY) with CH4 </t>
    </r>
    <r>
      <rPr>
        <b/>
        <sz val="18"/>
        <color rgb="FFFF0000"/>
        <rFont val="Arial"/>
        <family val="2"/>
      </rPr>
      <t xml:space="preserve">FOR COOKERS ONLY </t>
    </r>
  </si>
  <si>
    <t>PART 2 OTHER SAFETY  TESTS</t>
  </si>
  <si>
    <t>This test can be simplified or even removed after the experimental test</t>
  </si>
  <si>
    <r>
      <t xml:space="preserve">2.3 PERFORMANCES (EFFICIENCY) with EU low.    </t>
    </r>
    <r>
      <rPr>
        <b/>
        <sz val="18"/>
        <color rgb="FFFF0000"/>
        <rFont val="Arial"/>
        <family val="2"/>
      </rPr>
      <t xml:space="preserve">FOR COOKERS ONLY </t>
    </r>
  </si>
  <si>
    <t xml:space="preserve">PART 3 OTHER PERFORMANCE TESTS              </t>
  </si>
  <si>
    <t>PART 4 ADJUSTMENT TESTS</t>
  </si>
  <si>
    <t>Only for appliances that can be adjusted</t>
  </si>
  <si>
    <t>PART 5 OTHER TESTS</t>
  </si>
  <si>
    <t>CO daf ppm</t>
  </si>
  <si>
    <t>NOX daf ppm</t>
  </si>
  <si>
    <t>Qtest (input)</t>
  </si>
  <si>
    <t>Tfluegas</t>
  </si>
  <si>
    <t>K</t>
  </si>
  <si>
    <t>Wobbe (Ws)</t>
  </si>
  <si>
    <t>GAS</t>
  </si>
  <si>
    <t xml:space="preserve"> (Qmax)</t>
  </si>
  <si>
    <t xml:space="preserve"> (Qmin)</t>
  </si>
  <si>
    <r>
      <t>Conclusion impact of</t>
    </r>
    <r>
      <rPr>
        <b/>
        <sz val="9"/>
        <color rgb="FFFF0000"/>
        <rFont val="Arial"/>
        <family val="2"/>
      </rPr>
      <t xml:space="preserve"> H2% on performances</t>
    </r>
    <r>
      <rPr>
        <b/>
        <sz val="9"/>
        <rFont val="Arial"/>
        <family val="2"/>
      </rPr>
      <t xml:space="preserve">. </t>
    </r>
  </si>
  <si>
    <t>Abs. Variation For EU LOW</t>
  </si>
  <si>
    <t>1.2 SAFETY- EMISSIONS and EFFICIENCY with EULOW &amp; G23</t>
  </si>
  <si>
    <t>Qtest (input) kW  per % of H2</t>
  </si>
  <si>
    <t>Tfluegas [°C]  per % of H2</t>
  </si>
  <si>
    <t>CO2 [%]  per % of H2</t>
  </si>
  <si>
    <t>O2 [%]  per % of H2</t>
  </si>
  <si>
    <t>Eff % on Hi</t>
  </si>
  <si>
    <t>Qtest (input) kW</t>
  </si>
  <si>
    <t>Tfluegas [°C]</t>
  </si>
  <si>
    <t>CO2 [%]</t>
  </si>
  <si>
    <t>O2 [%]</t>
  </si>
  <si>
    <t xml:space="preserve"> H2 in CH4</t>
  </si>
  <si>
    <t>s</t>
  </si>
  <si>
    <t>Density dry flue gas</t>
  </si>
  <si>
    <t>Density wet flue gas</t>
  </si>
  <si>
    <t>O2 in dry flue gas</t>
  </si>
  <si>
    <t>Minimum flue gas volume (dry)</t>
  </si>
  <si>
    <t>Støkiom. Water volume</t>
  </si>
  <si>
    <t>Calculated C=2 vol (dry)</t>
  </si>
  <si>
    <t>Flue gas wet volume</t>
  </si>
  <si>
    <t>DRY FLUE GAS</t>
  </si>
  <si>
    <t>Note that value in mg/kWh are presently calculated with fixed conversion coefficient for G20 and not with real gas composition (not neglectible difference)</t>
  </si>
  <si>
    <t>O2 need  m3n/m3n</t>
  </si>
  <si>
    <t>CO2 produced  m3n/m3n</t>
  </si>
  <si>
    <t>H20 produced  m3n/m3n</t>
  </si>
  <si>
    <t>DONT DELETE</t>
  </si>
  <si>
    <t>All values ref 0/0C</t>
  </si>
  <si>
    <t>Slight difference with ISO 6976</t>
  </si>
  <si>
    <t>(combustion/metering)</t>
  </si>
  <si>
    <t>Adjust. with CH4 according the man. Instructions</t>
  </si>
  <si>
    <r>
      <t xml:space="preserve">Qmin or Qmax -   GAS CH4 with increasing H2%.  </t>
    </r>
    <r>
      <rPr>
        <b/>
        <sz val="10"/>
        <color rgb="FFFF0000"/>
        <rFont val="Arial"/>
        <family val="2"/>
      </rPr>
      <t>ALTERNATIVELY IF STARTING WITH HIGH H2, the test at lowr % of H2 are not needed.</t>
    </r>
  </si>
  <si>
    <r>
      <t xml:space="preserve">Qmin or Qmax -   GAS CH4 with increasing H2%.  </t>
    </r>
    <r>
      <rPr>
        <b/>
        <sz val="10"/>
        <color rgb="FFFF0000"/>
        <rFont val="Arial"/>
        <family val="2"/>
      </rPr>
      <t xml:space="preserve"> ALTERNATIVELY IF STARTING WITH HIGH H2, the test at lowr % of H2 are not needed.</t>
    </r>
  </si>
  <si>
    <r>
      <t xml:space="preserve">Qmin - GAS G20 with increasing H2%.  </t>
    </r>
    <r>
      <rPr>
        <b/>
        <sz val="10"/>
        <color indexed="10"/>
        <rFont val="Arial"/>
        <family val="2"/>
      </rPr>
      <t>ALTERNATIVELY IF STARTING WITH HIGH H2, the test at lowr % of H2 are not needed.</t>
    </r>
  </si>
  <si>
    <t>Test with 40% H2 at Pnom (20 mbars), Pmax (25 mbars),  Pmin2 (14 mbars) if possible; Pmin1 (17 mbars) (only PB with if Pmin2) and Visual observation of the change with pressure variation</t>
  </si>
  <si>
    <t>Copy pictures here</t>
  </si>
  <si>
    <t>Cookers Ovens (C )</t>
  </si>
  <si>
    <t>Appliance type</t>
  </si>
  <si>
    <t>El. consumption</t>
  </si>
  <si>
    <t>kWh</t>
  </si>
  <si>
    <t>EN 15502</t>
  </si>
  <si>
    <t>Measured under T1.1.11-16</t>
  </si>
  <si>
    <t>If the appliance can be adjusted. Instructions:</t>
  </si>
  <si>
    <t>COPIED FROM THE SHEET</t>
  </si>
  <si>
    <t>"TEST PROGRAMME"</t>
  </si>
  <si>
    <t>INFORMATION ON INSTALLATION AND TESTING</t>
  </si>
  <si>
    <t>nm</t>
  </si>
  <si>
    <r>
      <rPr>
        <b/>
        <sz val="12"/>
        <color theme="5" tint="-0.249977111117893"/>
        <rFont val="Arial"/>
        <family val="2"/>
      </rPr>
      <t>Gas Parameters</t>
    </r>
    <r>
      <rPr>
        <b/>
        <sz val="14"/>
        <color theme="5" tint="-0.249977111117893"/>
        <rFont val="Arial"/>
        <family val="2"/>
      </rPr>
      <t xml:space="preserve"> </t>
    </r>
    <r>
      <rPr>
        <b/>
        <sz val="10"/>
        <color theme="5" tint="-0.249977111117893"/>
        <rFont val="Arial"/>
        <family val="2"/>
      </rPr>
      <t xml:space="preserve"> (From REPORT)</t>
    </r>
    <r>
      <rPr>
        <b/>
        <sz val="14"/>
        <color theme="5" tint="-0.249977111117893"/>
        <rFont val="Arial"/>
        <family val="2"/>
      </rPr>
      <t xml:space="preserve"> REAL VALUES</t>
    </r>
  </si>
  <si>
    <t>Sum of gas compos.</t>
  </si>
  <si>
    <t>Lower Calorific value of components (kJ/nm3) Calculated</t>
  </si>
  <si>
    <t>Not performed / Not relevant</t>
  </si>
  <si>
    <t>3.1  ADJUSTMENT  A  (mostly to see FB &amp; CO). ONLY FOR APPLIANCES THAT CAN BE ADJUSTED</t>
  </si>
  <si>
    <t>1.9  Impact of H2 on flame detection. (TO BE DONE WITH 1.1)  Measurement of the signal Ionisation</t>
  </si>
  <si>
    <t xml:space="preserve">1.10  Flash back analyse.  In case there has been flash back, this part is dedicated to make the analyse. </t>
  </si>
  <si>
    <t xml:space="preserve">2.1  PERFORMANCES (EFFICIENCY) with CH4 FOR COOKERS ONLY </t>
  </si>
  <si>
    <t xml:space="preserve">2.3 PERFORMANCES (EFFICIENCY) with EU low.    FOR COOKERS ONLY </t>
  </si>
  <si>
    <t xml:space="preserve">1.1 SAFETY- EMISSIONS and EFFICIENCY with CH4 </t>
  </si>
  <si>
    <t xml:space="preserve">1.2 SAFETY- EMISSIONS and EFFICIENCY with EULOW  </t>
  </si>
  <si>
    <t>test nr</t>
  </si>
  <si>
    <t>n cycles (for UHC)</t>
  </si>
  <si>
    <t xml:space="preserve">Picture with the appliance installed on the test rig including the horizontal flue gas pipe and flue gas sampling system. The gas mixing station is not on the picture </t>
  </si>
  <si>
    <t>Avg Emission  (in mg/cycle)</t>
  </si>
  <si>
    <t>CHECK THIS</t>
  </si>
  <si>
    <t>V03: draft with external QA</t>
  </si>
  <si>
    <t>VF: Final</t>
  </si>
  <si>
    <t>Oct. 2020</t>
  </si>
  <si>
    <t>2.2  PERFORMANCES with CH4 (extented range for H2)  MERGED WITH1.1</t>
  </si>
  <si>
    <t>OVERALL TEST PROGRAMME</t>
  </si>
  <si>
    <t>Don't change the yellow cells (calculations)</t>
  </si>
  <si>
    <t>Short time test to see impact of presure variation</t>
  </si>
  <si>
    <t>Gas analyse check</t>
  </si>
  <si>
    <r>
      <t xml:space="preserve">Qmax - GAS set to EU low + </t>
    </r>
    <r>
      <rPr>
        <sz val="10"/>
        <color rgb="FFFF0000"/>
        <rFont val="Arial"/>
        <family val="2"/>
      </rPr>
      <t>10% H2</t>
    </r>
    <r>
      <rPr>
        <b/>
        <sz val="10"/>
        <rFont val="Arial"/>
        <family val="2"/>
      </rPr>
      <t xml:space="preserve"> and used with EU high  with increasing H2%. </t>
    </r>
  </si>
  <si>
    <t>Unless otherwise mentionned  Hi is used in this report</t>
  </si>
  <si>
    <t>Cookers only</t>
  </si>
  <si>
    <t>1.3 Deleted</t>
  </si>
  <si>
    <t xml:space="preserve">4.x Other test to check  more parameters. </t>
  </si>
  <si>
    <t>QUANTITATIVE TEST: REPORT SHALL BE BASED ON AVG  (DATA FILE) AND NOT INSTANTANEOUS DATA NOTED MANUALLY</t>
  </si>
  <si>
    <r>
      <t xml:space="preserve">Qmax - GAS CH4 with increasing H2%.  </t>
    </r>
    <r>
      <rPr>
        <b/>
        <sz val="10"/>
        <color indexed="10"/>
        <rFont val="Arial"/>
        <family val="2"/>
      </rPr>
      <t>STOP IN CASE OF FLASHBACK BEFORE 60% H2</t>
    </r>
    <r>
      <rPr>
        <b/>
        <sz val="10"/>
        <rFont val="Arial"/>
        <family val="2"/>
      </rPr>
      <t xml:space="preserve"> </t>
    </r>
  </si>
  <si>
    <r>
      <t xml:space="preserve">Qmin - GAS CH4 with increasing H2%.  </t>
    </r>
    <r>
      <rPr>
        <b/>
        <sz val="10"/>
        <color indexed="10"/>
        <rFont val="Arial"/>
        <family val="2"/>
      </rPr>
      <t>STOP IN CASE OF FLASHBACK BEFORE 60% H2</t>
    </r>
    <r>
      <rPr>
        <b/>
        <sz val="10"/>
        <rFont val="Arial"/>
        <family val="2"/>
      </rPr>
      <t xml:space="preserve"> </t>
    </r>
  </si>
  <si>
    <t>Instructions</t>
  </si>
  <si>
    <t>Time for testing and stabilisation time</t>
  </si>
  <si>
    <r>
      <t xml:space="preserve">1.1 SAFETY- EMISSIONS and EFFICIENCY with </t>
    </r>
    <r>
      <rPr>
        <b/>
        <sz val="22"/>
        <rFont val="Arial"/>
        <family val="2"/>
      </rPr>
      <t>CH4</t>
    </r>
    <r>
      <rPr>
        <b/>
        <sz val="18"/>
        <rFont val="Arial"/>
        <family val="2"/>
      </rPr>
      <t xml:space="preserve">  </t>
    </r>
    <r>
      <rPr>
        <b/>
        <sz val="14"/>
        <color theme="1"/>
        <rFont val="Arial"/>
        <family val="2"/>
      </rPr>
      <t xml:space="preserve">(NOTE that for cooker; Efficiency is treated apart due to the test procedure- see below) </t>
    </r>
  </si>
  <si>
    <t>QUALITATIVE TEST: YOU MAY NOTING MANUALLY IN THE TABLE INSTANTANEOUS DATA: FOCUS ON POSSIBLE INCREASE OF CO, air excess change and or combustion impact, etc.</t>
  </si>
  <si>
    <t>Adjust with EUlow accord. the man Instructions</t>
  </si>
  <si>
    <t>QUALITATIVE TEST: YOU MAY NOTING MANUALLY IN THE TABLE INSTANTANEOUS DATA: FOCUS ON POSSIBLE: high CO, abnormal operation, etc…</t>
  </si>
  <si>
    <r>
      <t xml:space="preserve">1.9  Impact of H2 on flame detection. (TO BE DONE WITH 1.1)  </t>
    </r>
    <r>
      <rPr>
        <b/>
        <sz val="18"/>
        <color indexed="10"/>
        <rFont val="Arial"/>
        <family val="2"/>
      </rPr>
      <t>Measurement of the Ionisation signal</t>
    </r>
    <r>
      <rPr>
        <b/>
        <sz val="18"/>
        <rFont val="Arial"/>
        <family val="2"/>
      </rPr>
      <t xml:space="preserve"> </t>
    </r>
  </si>
  <si>
    <t>QUALITATIVE TEST: YOU MAY NOTING MANUALLY IN THE TABLE INSTANTANEOUS DATA: FOCUS ON POSSIBLE: high CO, abnormal operation, etc…  NOTING OBSERVATIONS ARE VERY IMPORTANT (&amp; FILM IF VISIBLE CHANGE). (BUT RECORDING DATA REQUESTED IN CASE OF FURTHER ANALYSE NEEDED)</t>
  </si>
  <si>
    <t>THE OTHER INFO ARE TAKEN FROM THE SHEET" APPLIANCES"</t>
  </si>
  <si>
    <t>Make SURE THE SHEET APPLIANCES IS FILLED IN</t>
  </si>
  <si>
    <t>Make SURE THE SHEET TEST PROGRAMME IS FILLED IN</t>
  </si>
  <si>
    <t>Make an overall conclusion here</t>
  </si>
  <si>
    <t>A photo of the applinace on the test rig please</t>
  </si>
  <si>
    <t>Fill in here</t>
  </si>
  <si>
    <t>Text can be copied from your observations from DATASHEET</t>
  </si>
  <si>
    <t>3.1 to 3.4 ADJUSTMENT</t>
  </si>
  <si>
    <t>4.1 DELAYED IGNITION</t>
  </si>
  <si>
    <t xml:space="preserve">1.6 Extreme conditions. Low air temperature (- 10 C)  </t>
  </si>
  <si>
    <t>SAFETY, TEST RESULTS</t>
  </si>
  <si>
    <t>PERFORMANCES</t>
  </si>
  <si>
    <t>ADJUSTMENTS</t>
  </si>
  <si>
    <t xml:space="preserve"> OTHER</t>
  </si>
  <si>
    <t>You may have more pictures at the sheet "pictures"</t>
  </si>
  <si>
    <t>If needed You can change the line height  after line 125 (as it is 0)</t>
  </si>
  <si>
    <t>No safety issues (and no flash back) observed for any of the tests carried out</t>
  </si>
  <si>
    <t xml:space="preserve">SAFETY, OBSERVATIONS </t>
  </si>
  <si>
    <t>In case of flash back please use the field to describe precisely what has ooocured and under which conditions</t>
  </si>
  <si>
    <t xml:space="preserve">Please add PICTURES and refrer to film when possible </t>
  </si>
  <si>
    <t>Picture burner during after Flash back</t>
  </si>
  <si>
    <t>Explain the possible damages</t>
  </si>
  <si>
    <r>
      <t xml:space="preserve">2.4  UHC and H2 emission during on time   </t>
    </r>
    <r>
      <rPr>
        <b/>
        <sz val="14"/>
        <color rgb="FFFF0000"/>
        <rFont val="Arial"/>
        <family val="2"/>
      </rPr>
      <t>(Qmax)</t>
    </r>
  </si>
  <si>
    <r>
      <t xml:space="preserve">2.4  UHC and H2 emission during on time   </t>
    </r>
    <r>
      <rPr>
        <b/>
        <sz val="14"/>
        <color rgb="FFFF0000"/>
        <rFont val="Arial"/>
        <family val="2"/>
      </rPr>
      <t>(Qmin)</t>
    </r>
  </si>
  <si>
    <r>
      <t xml:space="preserve">3.3  ADJUSTMENT G2: </t>
    </r>
    <r>
      <rPr>
        <b/>
        <sz val="12"/>
        <rFont val="Arial"/>
        <family val="2"/>
      </rPr>
      <t>EU low + 20% H2</t>
    </r>
    <r>
      <rPr>
        <b/>
        <sz val="14"/>
        <rFont val="Arial"/>
        <family val="2"/>
      </rPr>
      <t xml:space="preserve">    </t>
    </r>
    <r>
      <rPr>
        <b/>
        <sz val="14"/>
        <color rgb="FFFF0000"/>
        <rFont val="Arial"/>
        <family val="2"/>
      </rPr>
      <t xml:space="preserve"> (Qmin)</t>
    </r>
  </si>
  <si>
    <r>
      <t xml:space="preserve">3.3  ADJUSTMENT G3: </t>
    </r>
    <r>
      <rPr>
        <b/>
        <sz val="12"/>
        <rFont val="Arial"/>
        <family val="2"/>
      </rPr>
      <t>EU low + 30% H2</t>
    </r>
    <r>
      <rPr>
        <b/>
        <sz val="14"/>
        <rFont val="Arial"/>
        <family val="2"/>
      </rPr>
      <t xml:space="preserve">    </t>
    </r>
    <r>
      <rPr>
        <b/>
        <sz val="14"/>
        <color rgb="FFFF0000"/>
        <rFont val="Arial"/>
        <family val="2"/>
      </rPr>
      <t xml:space="preserve"> (Qmin)</t>
    </r>
  </si>
  <si>
    <t xml:space="preserve">Qmin - GAS set to EU low + 10% H2 and used with EU high  with increasing H2%. </t>
  </si>
  <si>
    <r>
      <t xml:space="preserve">Qmax - GAS set to EU low + </t>
    </r>
    <r>
      <rPr>
        <sz val="10"/>
        <color rgb="FFFF0000"/>
        <rFont val="Arial"/>
        <family val="2"/>
      </rPr>
      <t>20% H2</t>
    </r>
    <r>
      <rPr>
        <b/>
        <sz val="10"/>
        <rFont val="Arial"/>
        <family val="2"/>
      </rPr>
      <t xml:space="preserve"> and used with EU high  with increasing H2%. </t>
    </r>
  </si>
  <si>
    <r>
      <t xml:space="preserve">Qmax - GAS set to EU low </t>
    </r>
    <r>
      <rPr>
        <b/>
        <sz val="10"/>
        <color rgb="FFFF0000"/>
        <rFont val="Arial"/>
        <family val="2"/>
      </rPr>
      <t>+ 30% H2</t>
    </r>
    <r>
      <rPr>
        <b/>
        <sz val="10"/>
        <rFont val="Arial"/>
        <family val="2"/>
      </rPr>
      <t xml:space="preserve"> and used with EU high  with increasing H2%. </t>
    </r>
  </si>
  <si>
    <r>
      <t xml:space="preserve">Qmin - GAS set to EU low + </t>
    </r>
    <r>
      <rPr>
        <sz val="10"/>
        <color rgb="FFFF0000"/>
        <rFont val="Arial"/>
        <family val="2"/>
      </rPr>
      <t>30% H2</t>
    </r>
    <r>
      <rPr>
        <b/>
        <sz val="10"/>
        <rFont val="Arial"/>
        <family val="2"/>
      </rPr>
      <t xml:space="preserve"> and used with EU high  with increasing H2%. </t>
    </r>
  </si>
  <si>
    <r>
      <t xml:space="preserve">3.3  ADJUSTMENT G1: </t>
    </r>
    <r>
      <rPr>
        <b/>
        <sz val="12"/>
        <rFont val="Arial"/>
        <family val="2"/>
      </rPr>
      <t>EU low + 10% H2</t>
    </r>
    <r>
      <rPr>
        <b/>
        <sz val="14"/>
        <rFont val="Arial"/>
        <family val="2"/>
      </rPr>
      <t xml:space="preserve">    </t>
    </r>
    <r>
      <rPr>
        <b/>
        <sz val="14"/>
        <color rgb="FFFF0000"/>
        <rFont val="Arial"/>
        <family val="2"/>
      </rPr>
      <t xml:space="preserve"> (Qmin)</t>
    </r>
  </si>
  <si>
    <t>Overall observations if any (flashback, noise, etc.)</t>
  </si>
  <si>
    <t>DONT MODIFY THE CELLS BELOW (INTERNAL USE)</t>
  </si>
  <si>
    <t>Any observation/ comment can be written in the blue cells</t>
  </si>
  <si>
    <t>Add in annex here any information, test etc… that would be useful</t>
  </si>
  <si>
    <t>ANY OTHER SPECIFIC INFORMATION THAT CAN BE USEFUL:</t>
  </si>
  <si>
    <t>APPLIANCE OTHER FEATURES</t>
  </si>
  <si>
    <t>Information about safety elements /devices; burber detailled descripotion etc…</t>
  </si>
  <si>
    <t>TO LABS; FILL IN AS MUCH AS POSSIBLE</t>
  </si>
  <si>
    <t>TO LABS; AT LEAST CROSS COLUMN B</t>
  </si>
  <si>
    <t>IMPORTANT: DONT MODIFY THIS FILE STRUCTURE (add no columns or lines!)</t>
  </si>
  <si>
    <t>1.8 Rate of change</t>
  </si>
  <si>
    <r>
      <t xml:space="preserve">2.1 &amp; 2.2 PERFORMANCES with CH4  </t>
    </r>
    <r>
      <rPr>
        <b/>
        <sz val="14"/>
        <color rgb="FFFF0000"/>
        <rFont val="Arial"/>
        <family val="2"/>
      </rPr>
      <t>(Qmax)</t>
    </r>
    <r>
      <rPr>
        <b/>
        <sz val="14"/>
        <rFont val="Arial"/>
        <family val="2"/>
      </rPr>
      <t>. Test with fixed Tr= 40C</t>
    </r>
  </si>
  <si>
    <r>
      <t xml:space="preserve">2.1 &amp; 2.2 PERFORMANCES with CH4  </t>
    </r>
    <r>
      <rPr>
        <b/>
        <sz val="14"/>
        <color rgb="FFFF0000"/>
        <rFont val="Arial"/>
        <family val="2"/>
      </rPr>
      <t>(Qmin)</t>
    </r>
    <r>
      <rPr>
        <b/>
        <sz val="14"/>
        <rFont val="Arial"/>
        <family val="2"/>
      </rPr>
      <t xml:space="preserve"> Test with fixed Tr= 40C</t>
    </r>
  </si>
  <si>
    <t>DATE</t>
  </si>
  <si>
    <t>Comment &amp; Question</t>
  </si>
  <si>
    <t>By</t>
  </si>
  <si>
    <t>QUALITY ASSURANCE Internal</t>
  </si>
  <si>
    <t>REMARKS &amp; QUESTIONS FROM INTERNAL QA</t>
  </si>
  <si>
    <t>ANSWERS</t>
  </si>
  <si>
    <t>Answer</t>
  </si>
  <si>
    <t>QUALITY ASSURANCE External</t>
  </si>
  <si>
    <t xml:space="preserve"> CHECK OF H2 COMPARED TO TARGET VALUES</t>
  </si>
  <si>
    <t>H2 target</t>
  </si>
  <si>
    <t>H2 used</t>
  </si>
  <si>
    <t>If &lt;&gt; 3%</t>
  </si>
  <si>
    <t>set</t>
  </si>
  <si>
    <t>TOTAL gas comp.</t>
  </si>
  <si>
    <t>Observation of emissions change</t>
  </si>
  <si>
    <t>Observation of the flame detection system</t>
  </si>
  <si>
    <t xml:space="preserve">Check if the detection works correctly also with H2 </t>
  </si>
  <si>
    <t>NM</t>
  </si>
  <si>
    <t>Not measured</t>
  </si>
  <si>
    <t>PROTOCOL &amp; CALCULATIONS ON THE WAY for UHC</t>
  </si>
  <si>
    <t>NR =</t>
  </si>
  <si>
    <t>empty cell =</t>
  </si>
  <si>
    <t>NM =</t>
  </si>
  <si>
    <t>Flue Gas: emission dry-air free; Lambda (Calculated)</t>
  </si>
  <si>
    <t>NO2</t>
  </si>
  <si>
    <t>VFwc</t>
  </si>
  <si>
    <t>VFd</t>
  </si>
  <si>
    <t>NOx (ppm)</t>
  </si>
  <si>
    <t>X4</t>
  </si>
  <si>
    <t>d Nox</t>
  </si>
  <si>
    <t>(stoch)</t>
  </si>
  <si>
    <t>at 15C</t>
  </si>
  <si>
    <t>MJ/m3</t>
  </si>
  <si>
    <t>Mistake due to simplification:</t>
  </si>
  <si>
    <t>Changed in nov Hs-&gt; Hi</t>
  </si>
  <si>
    <t>ref 0/0</t>
  </si>
  <si>
    <t>Ref  0/0</t>
  </si>
  <si>
    <r>
      <t xml:space="preserve">Gas </t>
    </r>
    <r>
      <rPr>
        <b/>
        <i/>
        <sz val="10"/>
        <color theme="5" tint="-0.249977111117893"/>
        <rFont val="Arial"/>
        <family val="2"/>
      </rPr>
      <t xml:space="preserve"> (Calculated)</t>
    </r>
    <r>
      <rPr>
        <b/>
        <i/>
        <sz val="8"/>
        <color theme="5" tint="-0.249977111117893"/>
        <rFont val="Arial"/>
        <family val="2"/>
      </rPr>
      <t xml:space="preserve"> (Hi)</t>
    </r>
  </si>
  <si>
    <t>NOx simple calculation</t>
  </si>
  <si>
    <t>NOx correct calculation</t>
  </si>
  <si>
    <t>Based on file</t>
  </si>
  <si>
    <t>ISO 13443 1996</t>
  </si>
  <si>
    <t>(MJ/m3)</t>
  </si>
  <si>
    <t xml:space="preserve">Hi </t>
  </si>
  <si>
    <t xml:space="preserve">Ws </t>
  </si>
  <si>
    <t>MJ/m3- 15 C</t>
  </si>
  <si>
    <t>For density correction at 15 C</t>
  </si>
  <si>
    <t xml:space="preserve"> (MJ/nm3)</t>
  </si>
  <si>
    <t xml:space="preserve">Hs </t>
  </si>
  <si>
    <t>density  (kg/nm3) Calculated  (density component i x % of component i)</t>
  </si>
  <si>
    <t>Ref15C</t>
  </si>
  <si>
    <t>Air dens.</t>
  </si>
  <si>
    <t>kg/nm3</t>
  </si>
  <si>
    <t>ISO 13443</t>
  </si>
  <si>
    <t>3.4 ADJUSTMENT H  (mostly to see FB &amp; CO)</t>
  </si>
  <si>
    <t>3.3a  ADJUSTMENT  G3 (mostly to see FB &amp; CO)</t>
  </si>
  <si>
    <t>3.3b ADJUSTMENT  G1 (mostly to see FB &amp; CO)</t>
  </si>
  <si>
    <t>3.3c  ADJUSTMENT  G2 (mostly to see FB &amp; CO)</t>
  </si>
  <si>
    <t>3.3.d is SAME as   3.3a  but adjusted with O2 (in case the initial adjustement was based on CO2)</t>
  </si>
  <si>
    <t>3.3.d is SAME as   3.3c  but adjusted with O2 (in case the initial adjustement was based on CO2)</t>
  </si>
  <si>
    <r>
      <t>3.3c  ADJUSTMENT  G2: EU low +</t>
    </r>
    <r>
      <rPr>
        <b/>
        <sz val="12"/>
        <rFont val="Arial"/>
        <family val="2"/>
      </rPr>
      <t xml:space="preserve"> 20% H2</t>
    </r>
    <r>
      <rPr>
        <b/>
        <sz val="14"/>
        <rFont val="Arial"/>
        <family val="2"/>
      </rPr>
      <t xml:space="preserve"> </t>
    </r>
    <r>
      <rPr>
        <b/>
        <sz val="14"/>
        <color rgb="FFFF0000"/>
        <rFont val="Arial"/>
        <family val="2"/>
      </rPr>
      <t xml:space="preserve"> (Qmax)</t>
    </r>
  </si>
  <si>
    <r>
      <t>3.3a  ADJUSTMENT  G1: EU low +</t>
    </r>
    <r>
      <rPr>
        <b/>
        <sz val="12"/>
        <rFont val="Arial"/>
        <family val="2"/>
      </rPr>
      <t xml:space="preserve"> 10% H2</t>
    </r>
    <r>
      <rPr>
        <b/>
        <sz val="14"/>
        <rFont val="Arial"/>
        <family val="2"/>
      </rPr>
      <t xml:space="preserve"> </t>
    </r>
    <r>
      <rPr>
        <b/>
        <sz val="14"/>
        <color rgb="FFFF0000"/>
        <rFont val="Arial"/>
        <family val="2"/>
      </rPr>
      <t xml:space="preserve"> (Qmax)</t>
    </r>
  </si>
  <si>
    <r>
      <t>3.3c  ADJUSTMENT  G3: EU low +</t>
    </r>
    <r>
      <rPr>
        <b/>
        <sz val="12"/>
        <rFont val="Arial"/>
        <family val="2"/>
      </rPr>
      <t xml:space="preserve"> 30% H2</t>
    </r>
    <r>
      <rPr>
        <b/>
        <sz val="14"/>
        <rFont val="Arial"/>
        <family val="2"/>
      </rPr>
      <t xml:space="preserve"> </t>
    </r>
    <r>
      <rPr>
        <b/>
        <sz val="14"/>
        <color rgb="FFFF0000"/>
        <rFont val="Arial"/>
        <family val="2"/>
      </rPr>
      <t xml:space="preserve"> (Qmax)</t>
    </r>
  </si>
  <si>
    <t>Ref 0/0</t>
  </si>
  <si>
    <r>
      <t>W</t>
    </r>
    <r>
      <rPr>
        <vertAlign val="subscript"/>
        <sz val="10"/>
        <rFont val="Arial"/>
        <family val="2"/>
      </rPr>
      <t>s</t>
    </r>
    <r>
      <rPr>
        <sz val="10"/>
        <rFont val="Arial"/>
        <family val="2"/>
      </rPr>
      <t xml:space="preserve"> </t>
    </r>
  </si>
  <si>
    <t>Write here a figure between 0 and 100 (but don't type %)</t>
  </si>
  <si>
    <t>NEW VERSION</t>
  </si>
  <si>
    <t>ISO 6976</t>
  </si>
  <si>
    <t>Works only with the components in green cells</t>
  </si>
  <si>
    <t>0/0</t>
  </si>
  <si>
    <t>CALCULATED in data sheet</t>
  </si>
  <si>
    <t>CEN limit gases 15/15</t>
  </si>
  <si>
    <t>Converted to 0/0 with fixed factor</t>
  </si>
  <si>
    <t>Differences (%)</t>
  </si>
  <si>
    <r>
      <t>Test 1 = Start with pure CH4 . The gas is changed to CH4 + 40% H2 as fast as possible (plugg flow), the flamme is observed/filmed etc.. Once done change back to pure CH4.</t>
    </r>
    <r>
      <rPr>
        <b/>
        <sz val="8"/>
        <rFont val="Arial"/>
        <family val="2"/>
      </rPr>
      <t xml:space="preserve"> </t>
    </r>
    <r>
      <rPr>
        <sz val="8"/>
        <rFont val="Arial"/>
        <family val="2"/>
      </rPr>
      <t>If problems test again with lower  H2 (30%) using the empty lines  for test 67 to 70.</t>
    </r>
  </si>
  <si>
    <t>THyGA Segment</t>
  </si>
  <si>
    <t>Type of appliance</t>
  </si>
  <si>
    <t>Category</t>
  </si>
  <si>
    <t>Standard</t>
  </si>
  <si>
    <t>BOILERS</t>
  </si>
  <si>
    <t>Open Flued (former EN 297)</t>
  </si>
  <si>
    <t>Partial PreMix/Conv (Atmos. &amp; fanned)</t>
  </si>
  <si>
    <t>Low NOx technology burners*</t>
  </si>
  <si>
    <t>Full premix</t>
  </si>
  <si>
    <t>Room sealed (former EN 483)</t>
  </si>
  <si>
    <t>Condensing boiler (former EN 677)</t>
  </si>
  <si>
    <t>Partial PreMix Fanned</t>
  </si>
  <si>
    <t>Full premix (including CCB)</t>
  </si>
  <si>
    <t>Jet burner (former EN 303-3)</t>
  </si>
  <si>
    <t>Jet burner</t>
  </si>
  <si>
    <t>WATER HEATERS</t>
  </si>
  <si>
    <t>Instantaneous Open Flued</t>
  </si>
  <si>
    <t>Partial PreMix/Atmos</t>
  </si>
  <si>
    <t>EN 26</t>
  </si>
  <si>
    <t>Instantaneous Room Sealed</t>
  </si>
  <si>
    <t>Partial PreMix/Fanned</t>
  </si>
  <si>
    <t>Storage Open Flued</t>
  </si>
  <si>
    <t>EN 89</t>
  </si>
  <si>
    <t>Storage Room Sealed</t>
  </si>
  <si>
    <t>COOKERS</t>
  </si>
  <si>
    <t>Surface burner (cooktops) with Atmospheric Burner or "Venturi" Burner</t>
  </si>
  <si>
    <t>Single ring</t>
  </si>
  <si>
    <t>EN 30-x</t>
  </si>
  <si>
    <t>Single crown</t>
  </si>
  <si>
    <t>Multi ring (mainly double or triple ring)</t>
  </si>
  <si>
    <t>Surface burner (cooktops) with partially or full premix burner</t>
  </si>
  <si>
    <t xml:space="preserve">Cavity burner "tubular" (ovens, freestanding ranges) </t>
  </si>
  <si>
    <t>Atmospheric Burner</t>
  </si>
  <si>
    <t xml:space="preserve">"Venturi" Burner </t>
  </si>
  <si>
    <t>Partially premixed</t>
  </si>
  <si>
    <t>Fully premixed</t>
  </si>
  <si>
    <t xml:space="preserve">Cavity burner "Metal sheet" (ovens, freestanding ranges) </t>
  </si>
  <si>
    <t>CATERING</t>
  </si>
  <si>
    <t>Open burners and wok burners</t>
  </si>
  <si>
    <t xml:space="preserve">Circular burner with vertical slots </t>
  </si>
  <si>
    <t>EN 203-2-1</t>
  </si>
  <si>
    <t>Circular burner with holes</t>
  </si>
  <si>
    <t>Mixed ovens</t>
  </si>
  <si>
    <t>Draught burners</t>
  </si>
  <si>
    <t>EN 203-2-2</t>
  </si>
  <si>
    <t>Ovens</t>
  </si>
  <si>
    <t>Tubular or circular burners</t>
  </si>
  <si>
    <t>Boiling pans / pasta cookers</t>
  </si>
  <si>
    <t>Microperforated burner</t>
  </si>
  <si>
    <t>EN 203-2-3 and EN 203-2-11</t>
  </si>
  <si>
    <t>Fryers</t>
  </si>
  <si>
    <t>Torch burner</t>
  </si>
  <si>
    <t>EN 203-2-4</t>
  </si>
  <si>
    <t>Salamanders / Rotisseries</t>
  </si>
  <si>
    <t>Ceramic or blue flame burners</t>
  </si>
  <si>
    <t>EN 203-2-7</t>
  </si>
  <si>
    <t>Brat pans</t>
  </si>
  <si>
    <t xml:space="preserve">multi-ramp tubular slot burners </t>
  </si>
  <si>
    <t>EN 203-2-8</t>
  </si>
  <si>
    <t>Covered burners (griddles, solid tops, pancake cookers)</t>
  </si>
  <si>
    <t>Tubular burner or multi-ramp tubular burner</t>
  </si>
  <si>
    <t>EN 203-2-9</t>
  </si>
  <si>
    <t>Barbecues</t>
  </si>
  <si>
    <t>EN 203-2-10</t>
  </si>
  <si>
    <t>FIRES</t>
  </si>
  <si>
    <t>Radiant Gas Fires</t>
  </si>
  <si>
    <t>Heating &amp; Decorative</t>
  </si>
  <si>
    <t>EN 613</t>
  </si>
  <si>
    <t>Live Fuel Effect Gas Fires Type B</t>
  </si>
  <si>
    <t>Live Fuel Effect Gas Fires TypeC</t>
  </si>
  <si>
    <t>Live Fuel Effect Gas Fires</t>
  </si>
  <si>
    <t>EN 13278</t>
  </si>
  <si>
    <t>Decorative Gas Fires</t>
  </si>
  <si>
    <t>Decorative</t>
  </si>
  <si>
    <t>EN 509</t>
  </si>
  <si>
    <t>Flueless Gas Fires</t>
  </si>
  <si>
    <t>EN 14829</t>
  </si>
  <si>
    <t>Room Heaters Floorstanding</t>
  </si>
  <si>
    <t>Wall Heaters</t>
  </si>
  <si>
    <t>Convectors</t>
  </si>
  <si>
    <t>CHP</t>
  </si>
  <si>
    <t>Stirling Engines</t>
  </si>
  <si>
    <t>Heating &amp; Electricity</t>
  </si>
  <si>
    <t>EN 50465</t>
  </si>
  <si>
    <t>Internal Combustion Engine</t>
  </si>
  <si>
    <t>Turbine</t>
  </si>
  <si>
    <t>PEM FC</t>
  </si>
  <si>
    <t>SO FC</t>
  </si>
  <si>
    <t>Engine HP</t>
  </si>
  <si>
    <t>EN 16905</t>
  </si>
  <si>
    <t>Adsorption</t>
  </si>
  <si>
    <t>EN 12309</t>
  </si>
  <si>
    <t>Absorption</t>
  </si>
  <si>
    <t>OTHER</t>
  </si>
  <si>
    <t>Commercial Dryers</t>
  </si>
  <si>
    <t>EN 12752-1 and -2</t>
  </si>
  <si>
    <t>Infrared Radiant Heaters (former EN 416-1)</t>
  </si>
  <si>
    <t>EN 416</t>
  </si>
  <si>
    <t>Infrared Radiant Heaters (former EN 419-1)</t>
  </si>
  <si>
    <t>EN 419</t>
  </si>
  <si>
    <t>Infrared Radiant Heaters (former EN 777-1)</t>
  </si>
  <si>
    <t>Air heaters (former EN 1020)</t>
  </si>
  <si>
    <t>Air heaters (former EN 525)</t>
  </si>
  <si>
    <t>Air Heaters &lt;70kW</t>
  </si>
  <si>
    <t>Ducted</t>
  </si>
  <si>
    <t>domestic wash machin</t>
  </si>
  <si>
    <t>EN 1518</t>
  </si>
  <si>
    <t>domestic dryers</t>
  </si>
  <si>
    <t>THYGA SEGMENTATION FROM WP2</t>
  </si>
  <si>
    <t>See slides intruction (THyGA labs) or just use the 3 first letters of your lab/company</t>
  </si>
  <si>
    <r>
      <t xml:space="preserve">Air excess </t>
    </r>
    <r>
      <rPr>
        <b/>
        <sz val="8"/>
        <color rgb="FFFF0000"/>
        <rFont val="Arial"/>
        <family val="2"/>
      </rPr>
      <t>based on O2</t>
    </r>
  </si>
  <si>
    <t>Calculated with CO2</t>
  </si>
  <si>
    <t>Test carried out with up to (x % H2)</t>
  </si>
  <si>
    <t>Delete the data  in the first row (those are here for example) and replace by your own! BUT DONT DELETE THE CELLS IN YELLOW</t>
  </si>
  <si>
    <r>
      <t xml:space="preserve">2.2   </t>
    </r>
    <r>
      <rPr>
        <sz val="10"/>
        <rFont val="Arial"/>
        <family val="2"/>
      </rPr>
      <t>Test  numbering not used any more (merged with another one)</t>
    </r>
  </si>
  <si>
    <t>gas flow rate (at 0C, 1013mbars)</t>
  </si>
  <si>
    <t>At 15 C / 1013 mbars</t>
  </si>
  <si>
    <t>Gas flow at 15 C; update of Pin calculation</t>
  </si>
  <si>
    <t xml:space="preserve">4.6 Influence of wind   </t>
  </si>
  <si>
    <t>4.7 Long tem (limited time)    Appliances shall run from 1 hour to few hours (at the end of the testing)</t>
  </si>
  <si>
    <r>
      <t xml:space="preserve">4.7 Long tem (limited time)    </t>
    </r>
    <r>
      <rPr>
        <b/>
        <sz val="16"/>
        <rFont val="Arial"/>
        <family val="2"/>
      </rPr>
      <t>Appliances shall run from 1 hour to few hours (at the end of the testing)</t>
    </r>
  </si>
  <si>
    <t>Extension of the datasheet:</t>
  </si>
  <si>
    <t>4.8 Fluctuation of the auxiliary energy</t>
  </si>
  <si>
    <t>Tse and Tsa</t>
  </si>
  <si>
    <t>Temperature of the knob and components @ the highest water temperature @40%H2</t>
  </si>
  <si>
    <t xml:space="preserve">Used / unused appliances. or any other test not yet planned    </t>
  </si>
  <si>
    <t>4.x Other test to check  more parameters (*)</t>
  </si>
  <si>
    <t>(*)</t>
  </si>
  <si>
    <t>4.x Other tests</t>
  </si>
  <si>
    <t>1.2 TESTS with EU low</t>
  </si>
  <si>
    <t>1.3 TESTS with G23</t>
  </si>
  <si>
    <t xml:space="preserve">1.1 TESTS with CH4 including Gas P variations </t>
  </si>
  <si>
    <t>1.5 Extreme conditions. Hot start</t>
  </si>
  <si>
    <r>
      <t>OTHER TESTS PERFORMED</t>
    </r>
    <r>
      <rPr>
        <b/>
        <sz val="14"/>
        <color rgb="FFFF0000"/>
        <rFont val="Arial"/>
        <family val="2"/>
      </rPr>
      <t xml:space="preserve"> </t>
    </r>
    <r>
      <rPr>
        <b/>
        <sz val="10"/>
        <color rgb="FFFF0000"/>
        <rFont val="Arial"/>
        <family val="2"/>
      </rPr>
      <t>(add as many as needed)</t>
    </r>
  </si>
  <si>
    <t>Correction of the test programme and  report with the above</t>
  </si>
  <si>
    <t xml:space="preserve">Version  based on </t>
  </si>
  <si>
    <t>xx</t>
  </si>
  <si>
    <t>B8</t>
  </si>
  <si>
    <t>B9</t>
  </si>
  <si>
    <t>B10</t>
  </si>
  <si>
    <t>B11</t>
  </si>
  <si>
    <t>B12</t>
  </si>
  <si>
    <t>B13</t>
  </si>
  <si>
    <t>B14</t>
  </si>
  <si>
    <t>B15</t>
  </si>
  <si>
    <t>B16</t>
  </si>
  <si>
    <t>B17</t>
  </si>
  <si>
    <t>B18</t>
  </si>
  <si>
    <t>B19</t>
  </si>
  <si>
    <t>B20</t>
  </si>
  <si>
    <t>B21</t>
  </si>
  <si>
    <t>B22</t>
  </si>
  <si>
    <t>B23</t>
  </si>
  <si>
    <t>B24</t>
  </si>
  <si>
    <t>B25</t>
  </si>
  <si>
    <t>B26</t>
  </si>
  <si>
    <t>B27</t>
  </si>
  <si>
    <t>B28</t>
  </si>
  <si>
    <t>B29</t>
  </si>
  <si>
    <t>B30</t>
  </si>
  <si>
    <t>B31</t>
  </si>
  <si>
    <t>B32</t>
  </si>
  <si>
    <t>B33</t>
  </si>
  <si>
    <t>B34</t>
  </si>
  <si>
    <t>B35</t>
  </si>
  <si>
    <t>Correction Bug in programme from report</t>
  </si>
  <si>
    <t>For cooker use  this coumn for heating time Hobs) See 2.1</t>
  </si>
  <si>
    <t>Min + s</t>
  </si>
  <si>
    <t>D3.2  THY_WP3_019_DataSheet Feb 2021a</t>
  </si>
  <si>
    <t>D3.2  THY_WP3_019_DataSheet Jan 2021</t>
  </si>
  <si>
    <t>Addition of heating time for cookes in test sheet (see column JW)</t>
  </si>
  <si>
    <t>Only if the other G2 adjustemnts were made with CO2</t>
  </si>
  <si>
    <t xml:space="preserve">3.3d ADJUSTMENT  G4 with O2 </t>
  </si>
  <si>
    <t>Adjustment reporting mismatch corrected</t>
  </si>
  <si>
    <r>
      <t>Extend the table w</t>
    </r>
    <r>
      <rPr>
        <sz val="12"/>
        <color rgb="FFFF0000"/>
        <rFont val="Arial"/>
        <family val="2"/>
      </rPr>
      <t>ith line high</t>
    </r>
    <r>
      <rPr>
        <b/>
        <sz val="12"/>
        <color rgb="FFFF0000"/>
        <rFont val="Arial"/>
        <family val="2"/>
      </rPr>
      <t xml:space="preserve"> when needed  </t>
    </r>
    <r>
      <rPr>
        <u/>
        <sz val="12"/>
        <color rgb="FFFF0000"/>
        <rFont val="Arial"/>
        <family val="2"/>
      </rPr>
      <t>(but dont add any line please)</t>
    </r>
  </si>
  <si>
    <t>D3.2  THY_WP3_019_DataSheet March 2021</t>
  </si>
  <si>
    <t>Checking Adjustment EU low 30% report (comments Eric)</t>
  </si>
  <si>
    <t>OK was done in previous round</t>
  </si>
  <si>
    <t>all adjument repoer lines should be correct</t>
  </si>
  <si>
    <t>Correction of the test programme links (input Eric)</t>
  </si>
  <si>
    <t>Extension of the test programme (input Eric) reporting line 128 etc….</t>
  </si>
  <si>
    <t>Report  for :   2.1 &amp; 2.2 PERFORMANCES with CH4  (Qmax). Test with fixed Tr= 40C; Tflue line number corrected  (input Eric)</t>
  </si>
  <si>
    <t xml:space="preserve">Mandatory if no issue with Adjustment G2 </t>
  </si>
  <si>
    <t>Mandatory if issue with Adjustment G2 (CO &gt; 1000 ppm)</t>
  </si>
  <si>
    <t>4.5 Cooker hob test with 4 burners on</t>
  </si>
  <si>
    <t>Cooker hob test with 4 burners on</t>
  </si>
  <si>
    <t>D3.2  THY_WP3_019_DataSheet March 2021_ver2</t>
  </si>
  <si>
    <t>Correction of wrong numbering datasheet column E</t>
  </si>
  <si>
    <t>Limiting H2 to 40% for the ajustment tests lessons from test with boilers)</t>
  </si>
  <si>
    <t>Adjustment G : do the test with 20% H2 if OK test again with 30% H2, If not OK test again with 10%H2</t>
  </si>
  <si>
    <t>4.2  Soundness (leakage test)</t>
  </si>
  <si>
    <t>This test is to be performed once the applinace is connected to gas BUT NOT OPERATING. Wait at least 2 hours and measure possible CH4 concentation around the appliance &amp; flue gas pipe (possible start the appliance for 2 minutes to get gas on the pipes). If CH4 is very much above the level measured in the lab (eg 2 ppm in the lab and 20 ppm around the appliance), identify from which component the CH4 is leaking. + Ckeck soundeness according the standard.</t>
  </si>
  <si>
    <t>Check thee exact test procedure in the  standard (mainly for atm. Appliances)</t>
  </si>
  <si>
    <r>
      <t xml:space="preserve">4.4 Overheat. Measurement of the temperature </t>
    </r>
    <r>
      <rPr>
        <b/>
        <sz val="14"/>
        <rFont val="Arial"/>
        <family val="2"/>
      </rPr>
      <t>(atm appliances only - when the test is described in standards)</t>
    </r>
  </si>
  <si>
    <r>
      <t xml:space="preserve">4.3 Quick variation Qmin-Qmax    Shut-off condition </t>
    </r>
    <r>
      <rPr>
        <b/>
        <sz val="14"/>
        <rFont val="Arial"/>
        <family val="2"/>
      </rPr>
      <t>(cookers and fires only). Qualitative test (observation)</t>
    </r>
  </si>
  <si>
    <t>Agree the H2 % with the manufcaturer</t>
  </si>
  <si>
    <t>Use "standard test conditions"  Qmin.  Agree the H2 % with the manufcaturer. Duration up to lab possibility (8 hour would be nice!)</t>
  </si>
  <si>
    <t>For the lines 17-24 the Wobbe gross is used where Wobbe net is used later on.  Corrected now with NET</t>
  </si>
  <si>
    <r>
      <t xml:space="preserve">Suggestion to all labs is to hide the rows for the tests not carried out (so to make the reading of the report easier) </t>
    </r>
    <r>
      <rPr>
        <b/>
        <sz val="10"/>
        <color rgb="FFFF0000"/>
        <rFont val="Arial"/>
        <family val="2"/>
      </rPr>
      <t>VALID FOR THE WHOLE REPORT</t>
    </r>
  </si>
  <si>
    <t>Made mandatory following discussions on hobs flashback with BSH:  4.3 Quick variation Qmin-Qmax    Shut-off condition (cookers and fires only). Qualitative test (observation)</t>
  </si>
  <si>
    <t>Made mandatory following discussion with labs in QA:  4.7 Long tem (limited time)    Appliances shall run from 1 hour to few hours (at the end of the testing)</t>
  </si>
  <si>
    <t>Use 300 ppm daf for the limit betwenn OK                               and  warning                               (for all adjustments)</t>
  </si>
  <si>
    <t>QA Tip  : check information is there for all lines</t>
  </si>
  <si>
    <t>QA Tip  : pictures are there (with details on sampling points etc..)</t>
  </si>
  <si>
    <t>In case temp probes are used on burner etc., please add a photo</t>
  </si>
  <si>
    <t>QA Tip  : check there is no empty row</t>
  </si>
  <si>
    <t>In case test not done indicate test not done / not relevant or waht is appropriate</t>
  </si>
  <si>
    <t>QA Tip  : chek if empty row that there is an explanation</t>
  </si>
  <si>
    <t>How is the current measured?</t>
  </si>
  <si>
    <t>QA Tip FOR "PERFORMANCES"  : check if variations are according expectations</t>
  </si>
  <si>
    <t>Look at the sheet DATA SHEET to check when needed</t>
  </si>
  <si>
    <t>QA Tip FOR "ADJUSTMENTS"  : check if CO2 or O2 are in line with test Nr 1 with CH4</t>
  </si>
  <si>
    <t>Tips for QA have beed added</t>
  </si>
  <si>
    <t>D3.2  THY_WP3_019_DataSheet June 2021 V01</t>
  </si>
  <si>
    <t>Changes in document after QA</t>
  </si>
  <si>
    <t>sheet</t>
  </si>
  <si>
    <t>line</t>
  </si>
  <si>
    <t>What?</t>
  </si>
  <si>
    <t xml:space="preserve">D3.2  THY_WP3_019_DataSheet August 2021 </t>
  </si>
  <si>
    <t>Few addition instructions in the report</t>
  </si>
  <si>
    <t>WRITE NA when NOT APPLICABLE</t>
  </si>
  <si>
    <t>WRITE NM when NOT MEASURED</t>
  </si>
  <si>
    <t>Do not change the txt of existing lines</t>
  </si>
  <si>
    <t>4.9 Conclusion on pressure variation (test 1.1)</t>
  </si>
  <si>
    <t>Adding text in line in the report (133)</t>
  </si>
  <si>
    <t>THyGA Appliance ID card for</t>
  </si>
  <si>
    <t>Appliance</t>
  </si>
  <si>
    <t>Origin</t>
  </si>
  <si>
    <t>Segment</t>
  </si>
  <si>
    <r>
      <t xml:space="preserve">SAFETY ASSESMENT. </t>
    </r>
    <r>
      <rPr>
        <b/>
        <sz val="11"/>
        <rFont val="Arial"/>
        <family val="2"/>
      </rPr>
      <t>H2 % tested</t>
    </r>
  </si>
  <si>
    <t xml:space="preserve">1.1 SAFETY- with CH4 </t>
  </si>
  <si>
    <t xml:space="preserve">1.2 SAFETY- with EULOW  </t>
  </si>
  <si>
    <t>1.3 SAFETY- with G23</t>
  </si>
  <si>
    <t xml:space="preserve">1.4  Cold start. </t>
  </si>
  <si>
    <t xml:space="preserve">1.5 Hot start. </t>
  </si>
  <si>
    <t xml:space="preserve">1.6  Low air temperature (- 10 C) </t>
  </si>
  <si>
    <t>1.7 Flue gas pipe length</t>
  </si>
  <si>
    <t>1.9  Impact of H2 on flame detection.</t>
  </si>
  <si>
    <t xml:space="preserve">3.1  ADJUSTMENT  A  </t>
  </si>
  <si>
    <t>NA</t>
  </si>
  <si>
    <t xml:space="preserve">3.2  ADJUSTMENT  B  </t>
  </si>
  <si>
    <t xml:space="preserve">3.3 ADJUSTMENT H </t>
  </si>
  <si>
    <t xml:space="preserve">3.4  ADJUSTMENT  G </t>
  </si>
  <si>
    <t>4.3 Quick variation Qmin-Qmax Shut-off</t>
  </si>
  <si>
    <t>4.4 Overheat. Meas. of temp.</t>
  </si>
  <si>
    <t>Issue with CH4 test and H2 test</t>
  </si>
  <si>
    <t xml:space="preserve">4.7 Long tem (limited time)    </t>
  </si>
  <si>
    <t>4.8 Fluctuation of the aux. energy</t>
  </si>
  <si>
    <t>4.9 Fluctuation of pressure</t>
  </si>
  <si>
    <t xml:space="preserve">4.x Other test </t>
  </si>
  <si>
    <t xml:space="preserve">OVERALL </t>
  </si>
  <si>
    <t>AT THE END OF THE TEST FILL IN THE SCHEME</t>
  </si>
  <si>
    <t>THE ONE HERE IS ONLY AN EXAMPLE so modify according</t>
  </si>
  <si>
    <t>the reulst obtained</t>
  </si>
  <si>
    <t>Overall conclusion: make a statement based on the main results</t>
  </si>
  <si>
    <t>Green cell means no issue</t>
  </si>
  <si>
    <t>Yellow cells means there may be ann issue</t>
  </si>
  <si>
    <t>Red cell means there is an issue</t>
  </si>
  <si>
    <t>A cross means this was a measurement point</t>
  </si>
  <si>
    <t>Blank is not measured</t>
  </si>
  <si>
    <t>is not applicable</t>
  </si>
  <si>
    <t>Flame aspect</t>
  </si>
  <si>
    <t>Correction of gas parameters &gt; line 33 (Hi was fixed value not calculated)</t>
  </si>
  <si>
    <t>Adding more gas characteristics in "gases parameters" to cover other than CH4/H2 TO UPDATE OLDER FILES just copy paste  the data over in the "Sheet gas paramaters"</t>
  </si>
  <si>
    <t>from the previous table</t>
  </si>
  <si>
    <t>from the previous table (see on right side)</t>
  </si>
  <si>
    <t>D3.2  THY_WP3_019_DataSheet August 2021 V02</t>
  </si>
  <si>
    <t xml:space="preserve">[m³/h] </t>
  </si>
  <si>
    <t>D3.2  THY_WP3_019_DataSheet August 2021 V03</t>
  </si>
  <si>
    <t>Remove "n" in the nm3/h  (II12). Should have been done  the 25.01.2021 when chnaging the ref to 15C</t>
  </si>
  <si>
    <t xml:space="preserve"> </t>
  </si>
  <si>
    <t>D3.2  THY_WP3_019_DataSheet january2022</t>
  </si>
  <si>
    <t>Equivalent testing time module implemented (V03)</t>
  </si>
  <si>
    <t>Equivalent testing time module implemented (v04)</t>
  </si>
  <si>
    <t>D3.2  THY_WP3_019_DataSheet february2022</t>
  </si>
  <si>
    <t>D3.2  THY_WP3_019_DataSheet March 2022</t>
  </si>
  <si>
    <t>More details given on el consumption test (in the datasheet)</t>
  </si>
  <si>
    <t>20 min</t>
  </si>
  <si>
    <r>
      <rPr>
        <b/>
        <sz val="10"/>
        <rFont val="Arial"/>
        <family val="2"/>
      </rPr>
      <t>Accuracy on % H2 to be achieved.</t>
    </r>
    <r>
      <rPr>
        <sz val="10"/>
        <rFont val="Arial"/>
        <family val="2"/>
      </rPr>
      <t xml:space="preserve">
We suggest to have a tolerance of +/- 2% on the target value (gas for the target of 30% should be between 28 and 32%)
Purity of H2 to be used (not crucial) except for Fuel Cells
Laboratories shall check that the supplier can provide gas conform to En 237 (99% H2?)
</t>
    </r>
  </si>
  <si>
    <t>Calculation for test gases in the protocol</t>
  </si>
  <si>
    <t>4.5 Other test to check more parameters. Used / unused appliances. or any other test not yet planned, Coooker hob test with 4 burners on</t>
  </si>
  <si>
    <t>Gas parameters</t>
  </si>
  <si>
    <t>Emission errors calculation</t>
  </si>
  <si>
    <t>Gas parameters control</t>
  </si>
  <si>
    <t>Appliance description</t>
  </si>
  <si>
    <t>The THyGA project's goal was to investigate how the end-use appliances(residential and commercial) would behave when fuelled with H2NG blends, evaluating safety, efficiency, lifetime, and environmental performance. 
The project consortium also worked on recommendations for supporting standardization activities and  mitigation test and actions that would support high scale deployement of H2NG blends for new and existing appliances. 
The project published 18 public reports, and organized several workshops, all available on the website https://thyga-project.eu/
To support the objectives of the European Commission and the Clean Hydrogen Partnership towards knowledge sharing, the THyGA project also published some OpenDatasets on the website: https://thyga-project.eu/category/open-access-data/</t>
  </si>
  <si>
    <t xml:space="preserve">This project has received funding from the Fuel Cells and Hydrogen 2 Joint Undertaking (now Clean Hydrogen Partnership) under Grant Agreement No 874983. This Joint Undertaking receives support from the European Union’s Horizon 2020 Research and Innovation program, Hydrogen Europe and Hydrogen Europe Research. </t>
  </si>
  <si>
    <t>Check in WP2 table here</t>
  </si>
  <si>
    <t>related to the manufacturer settings, additional probes…</t>
  </si>
  <si>
    <t>Project data sheet</t>
  </si>
  <si>
    <t>THyGA Report</t>
  </si>
  <si>
    <t>This Excel sheets was used by all partners to report their results according to the test protocol developped by the project.
        -The THyGA project advises the user to read the test protocol before using this calculation sheets
        -The THyGA project will not be responsible for mis-use of the Excel sheet or bad implementation of the results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</si>
</sst>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164" formatCode="0.0"/>
    <numFmt numFmtId="165" formatCode="0.000"/>
    <numFmt numFmtId="166" formatCode="0.0_)"/>
    <numFmt numFmtId="167" formatCode="0_)"/>
    <numFmt numFmtId="168" formatCode="0.000_)"/>
    <numFmt numFmtId="169" formatCode="0.0000_)"/>
    <numFmt numFmtId="170" formatCode="0.00_)"/>
    <numFmt numFmtId="171" formatCode="#,##0.000"/>
    <numFmt numFmtId="172" formatCode="0.0000"/>
    <numFmt numFmtId="173" formatCode="0.0%"/>
    <numFmt numFmtId="174" formatCode="hh:mm;@"/>
    <numFmt numFmtId="175" formatCode="dd/mm/yy;@"/>
    <numFmt numFmtId="176" formatCode="0.00000"/>
  </numFmts>
  <fonts count="17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6"/>
      <name val="Arial"/>
      <family val="2"/>
    </font>
    <font>
      <vertAlign val="subscript"/>
      <sz val="10"/>
      <name val="Arial"/>
      <family val="2"/>
    </font>
    <font>
      <b/>
      <sz val="12"/>
      <name val="Arial"/>
      <family val="2"/>
    </font>
    <font>
      <sz val="10"/>
      <name val="Arial"/>
      <family val="2"/>
    </font>
    <font>
      <sz val="8"/>
      <name val="Arial"/>
      <family val="2"/>
    </font>
    <font>
      <b/>
      <sz val="14"/>
      <name val="Arial"/>
      <family val="2"/>
    </font>
    <font>
      <b/>
      <sz val="10"/>
      <name val="Arial"/>
      <family val="2"/>
    </font>
    <font>
      <i/>
      <sz val="10"/>
      <name val="Arial"/>
      <family val="2"/>
    </font>
    <font>
      <b/>
      <i/>
      <sz val="10"/>
      <name val="Arial"/>
      <family val="2"/>
    </font>
    <font>
      <sz val="11"/>
      <color indexed="8"/>
      <name val="Calibri"/>
      <family val="2"/>
    </font>
    <font>
      <sz val="11"/>
      <color indexed="9"/>
      <name val="Calibri"/>
      <family val="2"/>
    </font>
    <font>
      <sz val="11"/>
      <color indexed="10"/>
      <name val="Calibri"/>
      <family val="2"/>
    </font>
    <font>
      <b/>
      <sz val="11"/>
      <color indexed="63"/>
      <name val="Calibri"/>
      <family val="2"/>
    </font>
    <font>
      <b/>
      <sz val="11"/>
      <color indexed="52"/>
      <name val="Calibri"/>
      <family val="2"/>
    </font>
    <font>
      <sz val="11"/>
      <color indexed="52"/>
      <name val="Calibri"/>
      <family val="2"/>
    </font>
    <font>
      <b/>
      <sz val="11"/>
      <color indexed="9"/>
      <name val="Calibri"/>
      <family val="2"/>
    </font>
    <font>
      <sz val="11"/>
      <color indexed="62"/>
      <name val="Calibri"/>
      <family val="2"/>
    </font>
    <font>
      <b/>
      <sz val="11"/>
      <color indexed="8"/>
      <name val="Calibri"/>
      <family val="2"/>
    </font>
    <font>
      <i/>
      <sz val="11"/>
      <color indexed="23"/>
      <name val="Calibri"/>
      <family val="2"/>
    </font>
    <font>
      <sz val="11"/>
      <color indexed="17"/>
      <name val="Calibri"/>
      <family val="2"/>
    </font>
    <font>
      <sz val="11"/>
      <color indexed="20"/>
      <name val="Calibri"/>
      <family val="2"/>
    </font>
    <font>
      <b/>
      <sz val="15"/>
      <color indexed="56"/>
      <name val="Calibri"/>
      <family val="2"/>
    </font>
    <font>
      <b/>
      <sz val="13"/>
      <color indexed="56"/>
      <name val="Calibri"/>
      <family val="2"/>
    </font>
    <font>
      <b/>
      <sz val="11"/>
      <color indexed="56"/>
      <name val="Calibri"/>
      <family val="2"/>
    </font>
    <font>
      <sz val="11"/>
      <color indexed="60"/>
      <name val="Calibri"/>
      <family val="2"/>
    </font>
    <font>
      <b/>
      <sz val="18"/>
      <color indexed="56"/>
      <name val="Cambria"/>
      <family val="2"/>
    </font>
    <font>
      <sz val="14"/>
      <name val="Arial"/>
      <family val="2"/>
    </font>
    <font>
      <sz val="9"/>
      <name val="Arial"/>
      <family val="2"/>
    </font>
    <font>
      <sz val="6"/>
      <name val="Arial"/>
      <family val="2"/>
    </font>
    <font>
      <i/>
      <sz val="8"/>
      <name val="Arial"/>
      <family val="2"/>
    </font>
    <font>
      <sz val="11"/>
      <name val="Calibri"/>
      <family val="2"/>
    </font>
    <font>
      <sz val="7"/>
      <name val="Arial"/>
      <family val="2"/>
    </font>
    <font>
      <b/>
      <sz val="10"/>
      <color indexed="10"/>
      <name val="Arial"/>
      <family val="2"/>
    </font>
    <font>
      <b/>
      <sz val="18"/>
      <name val="Arial"/>
      <family val="2"/>
    </font>
    <font>
      <b/>
      <sz val="11"/>
      <color indexed="20"/>
      <name val="Calibri"/>
      <family val="2"/>
    </font>
    <font>
      <vertAlign val="subscript"/>
      <sz val="9"/>
      <name val="Arial"/>
      <family val="2"/>
    </font>
    <font>
      <b/>
      <sz val="18"/>
      <color indexed="10"/>
      <name val="Arial"/>
      <family val="2"/>
    </font>
    <font>
      <sz val="12"/>
      <name val="Arial"/>
      <family val="2"/>
    </font>
    <font>
      <b/>
      <sz val="8"/>
      <color indexed="20"/>
      <name val="Calibri"/>
      <family val="2"/>
    </font>
    <font>
      <b/>
      <sz val="9"/>
      <name val="Arial"/>
      <family val="2"/>
    </font>
    <font>
      <vertAlign val="subscript"/>
      <sz val="12"/>
      <name val="Arial"/>
      <family val="2"/>
    </font>
    <font>
      <sz val="12"/>
      <name val="Times New Roman"/>
      <family val="1"/>
    </font>
    <font>
      <b/>
      <sz val="10"/>
      <color rgb="FFFF0000"/>
      <name val="Arial"/>
      <family val="2"/>
    </font>
    <font>
      <sz val="10"/>
      <color theme="1"/>
      <name val="Arial"/>
      <family val="2"/>
    </font>
    <font>
      <sz val="11"/>
      <color theme="1"/>
      <name val="Calibri"/>
      <family val="2"/>
    </font>
    <font>
      <b/>
      <sz val="9"/>
      <color rgb="FFFF0000"/>
      <name val="Arial"/>
      <family val="2"/>
    </font>
    <font>
      <b/>
      <sz val="8"/>
      <color rgb="FFFF0000"/>
      <name val="Arial"/>
      <family val="2"/>
    </font>
    <font>
      <sz val="10"/>
      <color rgb="FFFF0000"/>
      <name val="Arial"/>
      <family val="2"/>
    </font>
    <font>
      <b/>
      <sz val="14"/>
      <color rgb="FFFF0000"/>
      <name val="Arial"/>
      <family val="2"/>
    </font>
    <font>
      <b/>
      <sz val="11"/>
      <color theme="1"/>
      <name val="Calibri"/>
      <family val="2"/>
      <scheme val="minor"/>
    </font>
    <font>
      <sz val="11"/>
      <color rgb="FFFF0000"/>
      <name val="Calibri"/>
      <family val="2"/>
      <scheme val="minor"/>
    </font>
    <font>
      <sz val="8"/>
      <color rgb="FFFF0000"/>
      <name val="Arial"/>
      <family val="2"/>
    </font>
    <font>
      <sz val="11"/>
      <color rgb="FFFF0000"/>
      <name val="Calibri"/>
      <family val="2"/>
    </font>
    <font>
      <sz val="9"/>
      <color theme="1"/>
      <name val="Arial"/>
      <family val="2"/>
    </font>
    <font>
      <sz val="8"/>
      <color theme="1"/>
      <name val="Arial"/>
      <family val="2"/>
    </font>
    <font>
      <b/>
      <sz val="11"/>
      <name val="Arial"/>
      <family val="2"/>
    </font>
    <font>
      <b/>
      <sz val="18"/>
      <color rgb="FFFF0000"/>
      <name val="Arial"/>
      <family val="2"/>
    </font>
    <font>
      <sz val="14"/>
      <color rgb="FFFF0000"/>
      <name val="Arial"/>
      <family val="2"/>
    </font>
    <font>
      <b/>
      <sz val="12"/>
      <color rgb="FFFF0000"/>
      <name val="Arial"/>
      <family val="2"/>
    </font>
    <font>
      <i/>
      <sz val="10"/>
      <color rgb="FFFF0000"/>
      <name val="Arial"/>
      <family val="2"/>
    </font>
    <font>
      <sz val="9"/>
      <color rgb="FFFF0000"/>
      <name val="Arial"/>
      <family val="2"/>
    </font>
    <font>
      <b/>
      <sz val="8"/>
      <name val="Arial"/>
      <family val="2"/>
    </font>
    <font>
      <sz val="11"/>
      <name val="Arial"/>
      <family val="2"/>
    </font>
    <font>
      <b/>
      <sz val="14"/>
      <color theme="5" tint="-0.249977111117893"/>
      <name val="Arial"/>
      <family val="2"/>
    </font>
    <font>
      <b/>
      <sz val="12"/>
      <color theme="5" tint="-0.249977111117893"/>
      <name val="Arial"/>
      <family val="2"/>
    </font>
    <font>
      <b/>
      <sz val="10"/>
      <color theme="5" tint="-0.249977111117893"/>
      <name val="Arial"/>
      <family val="2"/>
    </font>
    <font>
      <b/>
      <sz val="14"/>
      <color rgb="FF00B050"/>
      <name val="Arial"/>
      <family val="2"/>
    </font>
    <font>
      <b/>
      <sz val="12"/>
      <color rgb="FF00B0F0"/>
      <name val="Arial"/>
      <family val="2"/>
    </font>
    <font>
      <b/>
      <sz val="12"/>
      <color theme="4"/>
      <name val="Arial"/>
      <family val="2"/>
    </font>
    <font>
      <b/>
      <sz val="10"/>
      <color theme="4"/>
      <name val="Arial"/>
      <family val="2"/>
    </font>
    <font>
      <b/>
      <sz val="8"/>
      <color theme="4"/>
      <name val="Arial"/>
      <family val="2"/>
    </font>
    <font>
      <b/>
      <sz val="12"/>
      <color theme="9" tint="-0.249977111117893"/>
      <name val="Arial"/>
      <family val="2"/>
    </font>
    <font>
      <sz val="11"/>
      <color theme="0"/>
      <name val="Calibri"/>
      <family val="2"/>
      <scheme val="minor"/>
    </font>
    <font>
      <sz val="12"/>
      <name val="Courier"/>
    </font>
    <font>
      <sz val="12"/>
      <color indexed="8"/>
      <name val="Calibri"/>
      <family val="2"/>
      <scheme val="minor"/>
    </font>
    <font>
      <sz val="8"/>
      <name val="Courier"/>
    </font>
    <font>
      <b/>
      <sz val="11"/>
      <color rgb="FFFA7D00"/>
      <name val="Calibri"/>
      <family val="2"/>
      <scheme val="minor"/>
    </font>
    <font>
      <sz val="11"/>
      <color rgb="FF9C0006"/>
      <name val="Calibri"/>
      <family val="2"/>
      <scheme val="minor"/>
    </font>
    <font>
      <sz val="11"/>
      <color rgb="FF3F3F76"/>
      <name val="Calibri"/>
      <family val="2"/>
      <scheme val="minor"/>
    </font>
    <font>
      <b/>
      <sz val="11"/>
      <color rgb="FF3F3F76"/>
      <name val="Calibri"/>
      <family val="2"/>
      <scheme val="minor"/>
    </font>
    <font>
      <b/>
      <i/>
      <sz val="8"/>
      <color theme="1"/>
      <name val="Calibri"/>
      <family val="2"/>
      <scheme val="minor"/>
    </font>
    <font>
      <sz val="11"/>
      <name val="Calibri"/>
      <family val="2"/>
      <scheme val="minor"/>
    </font>
    <font>
      <sz val="10"/>
      <color theme="0"/>
      <name val="Arial"/>
      <family val="2"/>
    </font>
    <font>
      <b/>
      <sz val="20"/>
      <name val="Arial"/>
      <family val="2"/>
    </font>
    <font>
      <sz val="10"/>
      <color theme="9" tint="0.79998168889431442"/>
      <name val="Arial"/>
      <family val="2"/>
    </font>
    <font>
      <b/>
      <sz val="18"/>
      <color theme="9" tint="0.79998168889431442"/>
      <name val="Arial"/>
      <family val="2"/>
    </font>
    <font>
      <b/>
      <sz val="8"/>
      <color theme="9" tint="0.79998168889431442"/>
      <name val="Arial"/>
      <family val="2"/>
    </font>
    <font>
      <b/>
      <sz val="20"/>
      <color theme="9" tint="0.79998168889431442"/>
      <name val="Arial"/>
      <family val="2"/>
    </font>
    <font>
      <b/>
      <sz val="9"/>
      <color theme="9" tint="0.79998168889431442"/>
      <name val="Arial"/>
      <family val="2"/>
    </font>
    <font>
      <b/>
      <sz val="10"/>
      <color theme="9" tint="0.79998168889431442"/>
      <name val="Arial"/>
      <family val="2"/>
    </font>
    <font>
      <b/>
      <sz val="22"/>
      <name val="Arial"/>
      <family val="2"/>
    </font>
    <font>
      <b/>
      <sz val="8"/>
      <color rgb="FF800080"/>
      <name val="Calibri"/>
      <family val="2"/>
    </font>
    <font>
      <sz val="9"/>
      <color theme="0"/>
      <name val="Arial"/>
      <family val="2"/>
    </font>
    <font>
      <sz val="8"/>
      <color theme="0"/>
      <name val="Arial"/>
      <family val="2"/>
    </font>
    <font>
      <b/>
      <sz val="16"/>
      <color rgb="FFFF0000"/>
      <name val="Arial"/>
      <family val="2"/>
    </font>
    <font>
      <i/>
      <vertAlign val="subscript"/>
      <sz val="10"/>
      <name val="Arial"/>
      <family val="2"/>
    </font>
    <font>
      <b/>
      <sz val="8"/>
      <color theme="1"/>
      <name val="Arial"/>
      <family val="2"/>
    </font>
    <font>
      <b/>
      <sz val="11"/>
      <color indexed="17"/>
      <name val="Calibri"/>
      <family val="2"/>
    </font>
    <font>
      <b/>
      <sz val="9"/>
      <color indexed="17"/>
      <name val="Calibri"/>
      <family val="2"/>
    </font>
    <font>
      <sz val="14"/>
      <color rgb="FF262626"/>
      <name val="Gill Sans MT"/>
      <family val="2"/>
    </font>
    <font>
      <sz val="18"/>
      <name val="Arial"/>
      <family val="2"/>
    </font>
    <font>
      <i/>
      <sz val="14"/>
      <name val="Arial"/>
      <family val="2"/>
    </font>
    <font>
      <i/>
      <sz val="14"/>
      <color rgb="FFFF0000"/>
      <name val="Arial"/>
      <family val="2"/>
    </font>
    <font>
      <i/>
      <sz val="12"/>
      <name val="Arial"/>
      <family val="2"/>
    </font>
    <font>
      <b/>
      <i/>
      <sz val="14"/>
      <name val="Arial"/>
      <family val="2"/>
    </font>
    <font>
      <sz val="11"/>
      <color rgb="FF006100"/>
      <name val="Calibri"/>
      <family val="2"/>
      <scheme val="minor"/>
    </font>
    <font>
      <sz val="8"/>
      <name val="Calibri"/>
      <family val="2"/>
      <scheme val="minor"/>
    </font>
    <font>
      <b/>
      <sz val="8"/>
      <color indexed="8"/>
      <name val="Calibri"/>
      <family val="2"/>
      <scheme val="minor"/>
    </font>
    <font>
      <sz val="8"/>
      <color rgb="FFFF0000"/>
      <name val="Calibri"/>
      <family val="2"/>
      <scheme val="minor"/>
    </font>
    <font>
      <sz val="8"/>
      <color indexed="8"/>
      <name val="Calibri"/>
      <family val="2"/>
      <scheme val="minor"/>
    </font>
    <font>
      <sz val="10"/>
      <name val="Arial"/>
      <family val="2"/>
    </font>
    <font>
      <b/>
      <sz val="11"/>
      <color rgb="FF008000"/>
      <name val="Calibri"/>
      <family val="2"/>
    </font>
    <font>
      <b/>
      <sz val="10"/>
      <color indexed="8"/>
      <name val="Calibri"/>
      <family val="2"/>
      <scheme val="minor"/>
    </font>
    <font>
      <sz val="10"/>
      <color rgb="FFFF0000"/>
      <name val="Calibri"/>
      <family val="2"/>
      <scheme val="minor"/>
    </font>
    <font>
      <sz val="10"/>
      <color indexed="8"/>
      <name val="Calibri"/>
      <family val="2"/>
      <scheme val="minor"/>
    </font>
    <font>
      <sz val="12"/>
      <name val="Calibri"/>
      <family val="2"/>
      <scheme val="minor"/>
    </font>
    <font>
      <sz val="10"/>
      <name val="Calibri"/>
      <family val="2"/>
      <scheme val="minor"/>
    </font>
    <font>
      <b/>
      <sz val="10"/>
      <color rgb="FFFF0000"/>
      <name val="Calibri"/>
      <family val="2"/>
      <scheme val="minor"/>
    </font>
    <font>
      <sz val="8"/>
      <color theme="1"/>
      <name val="Calibri"/>
      <family val="2"/>
      <scheme val="minor"/>
    </font>
    <font>
      <b/>
      <sz val="14"/>
      <color indexed="60"/>
      <name val="Calibri"/>
      <family val="2"/>
    </font>
    <font>
      <b/>
      <sz val="14"/>
      <name val="Calibri"/>
      <family val="2"/>
      <scheme val="minor"/>
    </font>
    <font>
      <b/>
      <sz val="14"/>
      <color theme="1"/>
      <name val="Calibri"/>
      <family val="2"/>
      <scheme val="minor"/>
    </font>
    <font>
      <i/>
      <sz val="9"/>
      <name val="Arial"/>
      <family val="2"/>
    </font>
    <font>
      <sz val="9"/>
      <color indexed="17"/>
      <name val="Calibri"/>
      <family val="2"/>
    </font>
    <font>
      <sz val="10"/>
      <color indexed="17"/>
      <name val="Calibri"/>
      <family val="2"/>
    </font>
    <font>
      <sz val="8"/>
      <color indexed="8"/>
      <name val="Courier"/>
    </font>
    <font>
      <sz val="8"/>
      <color theme="0"/>
      <name val="Calibri"/>
      <family val="2"/>
      <scheme val="minor"/>
    </font>
    <font>
      <sz val="10"/>
      <color indexed="8"/>
      <name val="Courier"/>
    </font>
    <font>
      <sz val="9"/>
      <color indexed="8"/>
      <name val="Courier"/>
    </font>
    <font>
      <sz val="8"/>
      <color indexed="8"/>
      <name val="Calibri"/>
      <family val="2"/>
    </font>
    <font>
      <b/>
      <sz val="36"/>
      <name val="Arial"/>
      <family val="2"/>
    </font>
    <font>
      <i/>
      <sz val="18"/>
      <color rgb="FFFF0000"/>
      <name val="Arial"/>
      <family val="2"/>
    </font>
    <font>
      <sz val="9"/>
      <color theme="1"/>
      <name val="Calibri"/>
      <family val="2"/>
    </font>
    <font>
      <b/>
      <sz val="14"/>
      <color theme="1"/>
      <name val="Arial"/>
      <family val="2"/>
    </font>
    <font>
      <b/>
      <sz val="16"/>
      <color indexed="20"/>
      <name val="Calibri"/>
      <family val="2"/>
    </font>
    <font>
      <b/>
      <sz val="14"/>
      <color indexed="20"/>
      <name val="Calibri"/>
      <family val="2"/>
    </font>
    <font>
      <b/>
      <sz val="11"/>
      <color theme="5" tint="-0.249977111117893"/>
      <name val="Arial"/>
      <family val="2"/>
    </font>
    <font>
      <b/>
      <sz val="10"/>
      <color rgb="FF008000"/>
      <name val="Calibri"/>
      <family val="2"/>
    </font>
    <font>
      <sz val="10"/>
      <color theme="9"/>
      <name val="Arial"/>
      <family val="2"/>
    </font>
    <font>
      <b/>
      <sz val="10"/>
      <color rgb="FF0070C0"/>
      <name val="Arial"/>
      <family val="2"/>
    </font>
    <font>
      <i/>
      <sz val="10"/>
      <color rgb="FF0070C0"/>
      <name val="Arial"/>
      <family val="2"/>
    </font>
    <font>
      <sz val="10"/>
      <color rgb="FF0070C0"/>
      <name val="Arial"/>
      <family val="2"/>
    </font>
    <font>
      <sz val="12"/>
      <color rgb="FFFF0000"/>
      <name val="Arial"/>
      <family val="2"/>
    </font>
    <font>
      <u/>
      <sz val="12"/>
      <color rgb="FFFF0000"/>
      <name val="Arial"/>
      <family val="2"/>
    </font>
    <font>
      <b/>
      <sz val="14"/>
      <color indexed="17"/>
      <name val="Calibri"/>
      <family val="2"/>
    </font>
    <font>
      <b/>
      <sz val="9"/>
      <color indexed="20"/>
      <name val="Calibri"/>
      <family val="2"/>
    </font>
    <font>
      <sz val="14"/>
      <color indexed="20"/>
      <name val="Calibri"/>
      <family val="2"/>
    </font>
    <font>
      <sz val="14"/>
      <color indexed="17"/>
      <name val="Calibri"/>
      <family val="2"/>
    </font>
    <font>
      <b/>
      <i/>
      <sz val="12"/>
      <color theme="5" tint="-0.249977111117893"/>
      <name val="Arial"/>
      <family val="2"/>
    </font>
    <font>
      <b/>
      <i/>
      <sz val="10"/>
      <color theme="5" tint="-0.249977111117893"/>
      <name val="Arial"/>
      <family val="2"/>
    </font>
    <font>
      <b/>
      <i/>
      <sz val="8"/>
      <color theme="5" tint="-0.249977111117893"/>
      <name val="Arial"/>
      <family val="2"/>
    </font>
    <font>
      <sz val="9"/>
      <color indexed="20"/>
      <name val="Calibri"/>
      <family val="2"/>
    </font>
    <font>
      <sz val="9"/>
      <color indexed="60"/>
      <name val="Calibri"/>
      <family val="2"/>
    </font>
    <font>
      <sz val="10"/>
      <color theme="5" tint="-0.249977111117893"/>
      <name val="Calibri"/>
      <family val="2"/>
      <scheme val="minor"/>
    </font>
    <font>
      <b/>
      <sz val="12"/>
      <name val="Courier"/>
    </font>
    <font>
      <sz val="8"/>
      <color indexed="60"/>
      <name val="Calibri"/>
      <family val="2"/>
    </font>
    <font>
      <b/>
      <sz val="8"/>
      <color rgb="FF0070C0"/>
      <name val="Arial"/>
      <family val="2"/>
    </font>
    <font>
      <b/>
      <i/>
      <sz val="8"/>
      <name val="Arial"/>
      <family val="2"/>
    </font>
    <font>
      <sz val="8"/>
      <color rgb="FF0070C0"/>
      <name val="Arial"/>
      <family val="2"/>
    </font>
    <font>
      <b/>
      <sz val="8"/>
      <name val="Courier"/>
    </font>
    <font>
      <b/>
      <sz val="18"/>
      <color indexed="17"/>
      <name val="Calibri"/>
      <family val="2"/>
    </font>
    <font>
      <sz val="12"/>
      <color theme="1"/>
      <name val="Calibri"/>
      <family val="2"/>
      <scheme val="minor"/>
    </font>
    <font>
      <sz val="12"/>
      <color rgb="FF1E1E1E"/>
      <name val="Courier New"/>
      <family val="3"/>
    </font>
    <font>
      <sz val="16"/>
      <name val="Arial"/>
      <family val="2"/>
    </font>
    <font>
      <b/>
      <sz val="11"/>
      <color indexed="60"/>
      <name val="Calibri"/>
      <family val="2"/>
    </font>
    <font>
      <b/>
      <sz val="14"/>
      <color theme="0"/>
      <name val="Calibri"/>
      <family val="2"/>
      <scheme val="minor"/>
    </font>
    <font>
      <b/>
      <sz val="11"/>
      <color theme="3"/>
      <name val="Calibri"/>
      <family val="2"/>
      <scheme val="minor"/>
    </font>
    <font>
      <sz val="10"/>
      <color theme="3"/>
      <name val="Arial"/>
      <family val="2"/>
    </font>
    <font>
      <b/>
      <u/>
      <sz val="16"/>
      <name val="Arial"/>
      <family val="2"/>
    </font>
    <font>
      <sz val="14"/>
      <color rgb="FFFF0000"/>
      <name val="Calibri"/>
      <family val="2"/>
    </font>
  </fonts>
  <fills count="73">
    <fill>
      <patternFill patternType="none"/>
    </fill>
    <fill>
      <patternFill patternType="gray125"/>
    </fill>
    <fill>
      <patternFill patternType="solid">
        <fgColor indexed="31"/>
      </patternFill>
    </fill>
    <fill>
      <patternFill patternType="solid">
        <fgColor indexed="47"/>
      </patternFill>
    </fill>
    <fill>
      <patternFill patternType="solid">
        <fgColor indexed="26"/>
      </patternFill>
    </fill>
    <fill>
      <patternFill patternType="solid">
        <fgColor indexed="27"/>
      </patternFill>
    </fill>
    <fill>
      <patternFill patternType="solid">
        <fgColor indexed="42"/>
      </patternFill>
    </fill>
    <fill>
      <patternFill patternType="solid">
        <fgColor indexed="45"/>
      </patternFill>
    </fill>
    <fill>
      <patternFill patternType="solid">
        <fgColor indexed="46"/>
      </patternFill>
    </fill>
    <fill>
      <patternFill patternType="solid">
        <fgColor indexed="44"/>
      </patternFill>
    </fill>
    <fill>
      <patternFill patternType="solid">
        <fgColor indexed="22"/>
      </patternFill>
    </fill>
    <fill>
      <patternFill patternType="solid">
        <fgColor indexed="43"/>
      </patternFill>
    </fill>
    <fill>
      <patternFill patternType="solid">
        <fgColor indexed="29"/>
      </patternFill>
    </fill>
    <fill>
      <patternFill patternType="solid">
        <fgColor indexed="11"/>
      </patternFill>
    </fill>
    <fill>
      <patternFill patternType="solid">
        <fgColor indexed="51"/>
      </patternFill>
    </fill>
    <fill>
      <patternFill patternType="solid">
        <fgColor indexed="49"/>
      </patternFill>
    </fill>
    <fill>
      <patternFill patternType="solid">
        <fgColor indexed="57"/>
      </patternFill>
    </fill>
    <fill>
      <patternFill patternType="solid">
        <fgColor indexed="30"/>
      </patternFill>
    </fill>
    <fill>
      <patternFill patternType="solid">
        <fgColor indexed="36"/>
      </patternFill>
    </fill>
    <fill>
      <patternFill patternType="solid">
        <fgColor indexed="52"/>
      </patternFill>
    </fill>
    <fill>
      <patternFill patternType="solid">
        <fgColor indexed="62"/>
      </patternFill>
    </fill>
    <fill>
      <patternFill patternType="solid">
        <fgColor indexed="10"/>
      </patternFill>
    </fill>
    <fill>
      <patternFill patternType="solid">
        <fgColor indexed="53"/>
      </patternFill>
    </fill>
    <fill>
      <patternFill patternType="solid">
        <fgColor indexed="55"/>
      </patternFill>
    </fill>
    <fill>
      <patternFill patternType="solid">
        <fgColor indexed="43"/>
        <bgColor indexed="64"/>
      </patternFill>
    </fill>
    <fill>
      <patternFill patternType="solid">
        <fgColor indexed="44"/>
        <bgColor indexed="64"/>
      </patternFill>
    </fill>
    <fill>
      <patternFill patternType="solid">
        <fgColor indexed="51"/>
        <bgColor indexed="64"/>
      </patternFill>
    </fill>
    <fill>
      <patternFill patternType="solid">
        <fgColor indexed="9"/>
        <bgColor indexed="64"/>
      </patternFill>
    </fill>
    <fill>
      <patternFill patternType="solid">
        <fgColor rgb="FFFFFF00"/>
        <bgColor indexed="64"/>
      </patternFill>
    </fill>
    <fill>
      <patternFill patternType="solid">
        <fgColor theme="0"/>
        <bgColor indexed="64"/>
      </patternFill>
    </fill>
    <fill>
      <patternFill patternType="solid">
        <fgColor theme="4" tint="0.79998168889431442"/>
        <bgColor indexed="64"/>
      </patternFill>
    </fill>
    <fill>
      <patternFill patternType="gray0625">
        <bgColor theme="0"/>
      </patternFill>
    </fill>
    <fill>
      <patternFill patternType="solid">
        <fgColor theme="9" tint="0.79998168889431442"/>
        <bgColor indexed="64"/>
      </patternFill>
    </fill>
    <fill>
      <patternFill patternType="solid">
        <fgColor theme="8" tint="0.79998168889431442"/>
        <bgColor indexed="64"/>
      </patternFill>
    </fill>
    <fill>
      <patternFill patternType="solid">
        <fgColor theme="0" tint="-4.9989318521683403E-2"/>
        <bgColor indexed="64"/>
      </patternFill>
    </fill>
    <fill>
      <patternFill patternType="solid">
        <fgColor rgb="FF92D050"/>
        <bgColor indexed="64"/>
      </patternFill>
    </fill>
    <fill>
      <patternFill patternType="solid">
        <fgColor rgb="FFFFC000"/>
        <bgColor indexed="64"/>
      </patternFill>
    </fill>
    <fill>
      <patternFill patternType="solid">
        <fgColor rgb="FF7030A0"/>
        <bgColor indexed="64"/>
      </patternFill>
    </fill>
    <fill>
      <patternFill patternType="gray0625"/>
    </fill>
    <fill>
      <patternFill patternType="solid">
        <fgColor indexed="65"/>
        <bgColor indexed="64"/>
      </patternFill>
    </fill>
    <fill>
      <patternFill patternType="gray0625">
        <bgColor theme="7" tint="0.79998168889431442"/>
      </patternFill>
    </fill>
    <fill>
      <patternFill patternType="solid">
        <fgColor theme="9"/>
      </patternFill>
    </fill>
    <fill>
      <patternFill patternType="solid">
        <fgColor rgb="FFFF0000"/>
        <bgColor indexed="64"/>
      </patternFill>
    </fill>
    <fill>
      <patternFill patternType="solid">
        <fgColor rgb="FFF2F2F2"/>
      </patternFill>
    </fill>
    <fill>
      <patternFill patternType="solid">
        <fgColor rgb="FFFFFFCC"/>
      </patternFill>
    </fill>
    <fill>
      <patternFill patternType="solid">
        <fgColor rgb="FFFFC7CE"/>
      </patternFill>
    </fill>
    <fill>
      <patternFill patternType="solid">
        <fgColor rgb="FFFFCC99"/>
      </patternFill>
    </fill>
    <fill>
      <patternFill patternType="gray0625">
        <bgColor theme="9" tint="0.79998168889431442"/>
      </patternFill>
    </fill>
    <fill>
      <patternFill patternType="solid">
        <fgColor theme="5" tint="0.39997558519241921"/>
        <bgColor indexed="64"/>
      </patternFill>
    </fill>
    <fill>
      <patternFill patternType="solid">
        <fgColor theme="2"/>
        <bgColor indexed="64"/>
      </patternFill>
    </fill>
    <fill>
      <patternFill patternType="solid">
        <fgColor theme="5" tint="0.79998168889431442"/>
        <bgColor indexed="64"/>
      </patternFill>
    </fill>
    <fill>
      <patternFill patternType="solid">
        <fgColor rgb="FFC6EFCE"/>
      </patternFill>
    </fill>
    <fill>
      <patternFill patternType="solid">
        <fgColor theme="3" tint="0.79998168889431442"/>
        <bgColor indexed="64"/>
      </patternFill>
    </fill>
    <fill>
      <patternFill patternType="gray0625">
        <bgColor rgb="FF7030A0"/>
      </patternFill>
    </fill>
    <fill>
      <patternFill patternType="solid">
        <fgColor rgb="FFFF66FF"/>
        <bgColor indexed="64"/>
      </patternFill>
    </fill>
    <fill>
      <patternFill patternType="gray0625">
        <bgColor rgb="FFFF66FF"/>
      </patternFill>
    </fill>
    <fill>
      <patternFill patternType="solid">
        <fgColor theme="5" tint="0.59996337778862885"/>
        <bgColor indexed="64"/>
      </patternFill>
    </fill>
    <fill>
      <patternFill patternType="solid">
        <fgColor theme="5" tint="0.39994506668294322"/>
        <bgColor indexed="64"/>
      </patternFill>
    </fill>
    <fill>
      <patternFill patternType="solid">
        <fgColor theme="9" tint="0.59999389629810485"/>
        <bgColor indexed="64"/>
      </patternFill>
    </fill>
    <fill>
      <patternFill patternType="solid">
        <fgColor theme="2" tint="-9.9978637043366805E-2"/>
        <bgColor indexed="64"/>
      </patternFill>
    </fill>
    <fill>
      <patternFill patternType="solid">
        <fgColor rgb="FFCCFFFF"/>
        <bgColor rgb="FF000000"/>
      </patternFill>
    </fill>
    <fill>
      <patternFill patternType="solid">
        <fgColor theme="0"/>
        <bgColor rgb="FF000000"/>
      </patternFill>
    </fill>
    <fill>
      <patternFill patternType="solid">
        <fgColor rgb="FFFFFF99"/>
        <bgColor rgb="FF000000"/>
      </patternFill>
    </fill>
    <fill>
      <patternFill patternType="solid">
        <fgColor rgb="FFFFCC99"/>
        <bgColor rgb="FF000000"/>
      </patternFill>
    </fill>
    <fill>
      <patternFill patternType="solid">
        <fgColor rgb="FFC0C0C0"/>
        <bgColor rgb="FF000000"/>
      </patternFill>
    </fill>
    <fill>
      <patternFill patternType="solid">
        <fgColor rgb="FF70AD47"/>
        <bgColor rgb="FF000000"/>
      </patternFill>
    </fill>
    <fill>
      <patternFill patternType="solid">
        <fgColor rgb="FFFFC000"/>
        <bgColor rgb="FF000000"/>
      </patternFill>
    </fill>
    <fill>
      <patternFill patternType="solid">
        <fgColor rgb="FFBDD7EE"/>
        <bgColor rgb="FF000000"/>
      </patternFill>
    </fill>
    <fill>
      <patternFill patternType="solid">
        <fgColor theme="7"/>
        <bgColor indexed="64"/>
      </patternFill>
    </fill>
    <fill>
      <patternFill patternType="solid">
        <fgColor theme="7" tint="0.39997558519241921"/>
        <bgColor indexed="64"/>
      </patternFill>
    </fill>
    <fill>
      <patternFill patternType="solid">
        <fgColor theme="8" tint="-0.249977111117893"/>
        <bgColor indexed="64"/>
      </patternFill>
    </fill>
    <fill>
      <patternFill patternType="solid">
        <fgColor theme="0"/>
      </patternFill>
    </fill>
    <fill>
      <patternFill patternType="solid">
        <fgColor theme="7" tint="0.59999389629810485"/>
        <bgColor indexed="64"/>
      </patternFill>
    </fill>
  </fills>
  <borders count="97">
    <border>
      <left/>
      <right/>
      <top/>
      <bottom/>
      <diagonal/>
    </border>
    <border>
      <left style="thin">
        <color indexed="63"/>
      </left>
      <right style="thin">
        <color indexed="63"/>
      </right>
      <top style="thin">
        <color indexed="63"/>
      </top>
      <bottom style="thin">
        <color indexed="63"/>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right/>
      <top style="thin">
        <color indexed="62"/>
      </top>
      <bottom style="double">
        <color indexed="6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medium">
        <color indexed="64"/>
      </left>
      <right/>
      <top style="medium">
        <color indexed="64"/>
      </top>
      <bottom/>
      <diagonal/>
    </border>
    <border>
      <left/>
      <right/>
      <top/>
      <bottom style="medium">
        <color indexed="64"/>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right/>
      <top style="medium">
        <color indexed="64"/>
      </top>
      <bottom/>
      <diagonal/>
    </border>
    <border>
      <left style="thin">
        <color indexed="64"/>
      </left>
      <right style="thin">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top/>
      <bottom style="medium">
        <color indexed="64"/>
      </bottom>
      <diagonal/>
    </border>
    <border>
      <left style="thin">
        <color indexed="64"/>
      </left>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medium">
        <color indexed="64"/>
      </right>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thin">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diagonal/>
    </border>
    <border>
      <left style="medium">
        <color indexed="64"/>
      </left>
      <right/>
      <top/>
      <bottom/>
      <diagonal/>
    </border>
    <border>
      <left style="thin">
        <color indexed="64"/>
      </left>
      <right style="medium">
        <color indexed="64"/>
      </right>
      <top/>
      <bottom style="medium">
        <color indexed="64"/>
      </bottom>
      <diagonal/>
    </border>
    <border>
      <left/>
      <right style="thin">
        <color indexed="64"/>
      </right>
      <top/>
      <bottom style="medium">
        <color indexed="64"/>
      </bottom>
      <diagonal/>
    </border>
    <border>
      <left style="thin">
        <color indexed="64"/>
      </left>
      <right style="medium">
        <color indexed="64"/>
      </right>
      <top style="medium">
        <color indexed="64"/>
      </top>
      <bottom/>
      <diagonal/>
    </border>
    <border>
      <left/>
      <right style="thin">
        <color indexed="64"/>
      </right>
      <top style="thin">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thin">
        <color indexed="64"/>
      </left>
      <right style="medium">
        <color indexed="64"/>
      </right>
      <top/>
      <bottom/>
      <diagonal/>
    </border>
    <border>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thin">
        <color indexed="64"/>
      </right>
      <top style="thin">
        <color indexed="64"/>
      </top>
      <bottom style="medium">
        <color indexed="64"/>
      </bottom>
      <diagonal/>
    </border>
    <border>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double">
        <color indexed="64"/>
      </left>
      <right/>
      <top style="thin">
        <color indexed="64"/>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style="thin">
        <color indexed="64"/>
      </left>
      <right/>
      <top style="thin">
        <color indexed="64"/>
      </top>
      <bottom style="medium">
        <color indexed="64"/>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diagonal/>
    </border>
    <border>
      <left style="thin">
        <color indexed="64"/>
      </left>
      <right/>
      <top style="medium">
        <color indexed="64"/>
      </top>
      <bottom style="thin">
        <color indexed="64"/>
      </bottom>
      <diagonal/>
    </border>
    <border>
      <left style="double">
        <color indexed="64"/>
      </left>
      <right/>
      <top style="double">
        <color indexed="64"/>
      </top>
      <bottom/>
      <diagonal/>
    </border>
    <border>
      <left style="thin">
        <color indexed="64"/>
      </left>
      <right/>
      <top style="double">
        <color indexed="64"/>
      </top>
      <bottom/>
      <diagonal/>
    </border>
    <border>
      <left style="double">
        <color indexed="64"/>
      </left>
      <right/>
      <top style="medium">
        <color indexed="64"/>
      </top>
      <bottom/>
      <diagonal/>
    </border>
    <border>
      <left style="double">
        <color indexed="64"/>
      </left>
      <right style="medium">
        <color indexed="64"/>
      </right>
      <top style="medium">
        <color indexed="64"/>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double">
        <color indexed="64"/>
      </left>
      <right/>
      <top style="thin">
        <color indexed="64"/>
      </top>
      <bottom style="thin">
        <color indexed="64"/>
      </bottom>
      <diagonal/>
    </border>
    <border>
      <left style="thin">
        <color indexed="64"/>
      </left>
      <right/>
      <top style="double">
        <color indexed="64"/>
      </top>
      <bottom style="thin">
        <color indexed="64"/>
      </bottom>
      <diagonal/>
    </border>
    <border>
      <left style="thin">
        <color indexed="22"/>
      </left>
      <right style="thin">
        <color indexed="22"/>
      </right>
      <top style="thin">
        <color indexed="22"/>
      </top>
      <bottom style="thin">
        <color indexed="64"/>
      </bottom>
      <diagonal/>
    </border>
    <border>
      <left style="medium">
        <color auto="1"/>
      </left>
      <right style="thin">
        <color auto="1"/>
      </right>
      <top style="medium">
        <color auto="1"/>
      </top>
      <bottom style="medium">
        <color auto="1"/>
      </bottom>
      <diagonal/>
    </border>
    <border>
      <left style="medium">
        <color indexed="64"/>
      </left>
      <right style="medium">
        <color indexed="64"/>
      </right>
      <top style="thin">
        <color indexed="64"/>
      </top>
      <bottom/>
      <diagonal/>
    </border>
  </borders>
  <cellStyleXfs count="213">
    <xf numFmtId="0" fontId="0" fillId="0" borderId="0"/>
    <xf numFmtId="0" fontId="16" fillId="2" borderId="0" applyNumberFormat="0" applyBorder="0" applyAlignment="0" applyProtection="0"/>
    <xf numFmtId="0" fontId="16" fillId="7" borderId="0" applyNumberFormat="0" applyBorder="0" applyAlignment="0" applyProtection="0"/>
    <xf numFmtId="0" fontId="16" fillId="6" borderId="0" applyNumberFormat="0" applyBorder="0" applyAlignment="0" applyProtection="0"/>
    <xf numFmtId="0" fontId="16" fillId="8" borderId="0" applyNumberFormat="0" applyBorder="0" applyAlignment="0" applyProtection="0"/>
    <xf numFmtId="0" fontId="16" fillId="5" borderId="0" applyNumberFormat="0" applyBorder="0" applyAlignment="0" applyProtection="0"/>
    <xf numFmtId="0" fontId="16" fillId="3" borderId="0" applyNumberFormat="0" applyBorder="0" applyAlignment="0" applyProtection="0"/>
    <xf numFmtId="0" fontId="16" fillId="2" borderId="0" applyNumberFormat="0" applyBorder="0" applyAlignment="0" applyProtection="0"/>
    <xf numFmtId="0" fontId="16" fillId="7" borderId="0" applyNumberFormat="0" applyBorder="0" applyAlignment="0" applyProtection="0"/>
    <xf numFmtId="0" fontId="16" fillId="6" borderId="0" applyNumberFormat="0" applyBorder="0" applyAlignment="0" applyProtection="0"/>
    <xf numFmtId="0" fontId="16" fillId="8" borderId="0" applyNumberFormat="0" applyBorder="0" applyAlignment="0" applyProtection="0"/>
    <xf numFmtId="0" fontId="16" fillId="2" borderId="0" applyNumberFormat="0" applyBorder="0" applyAlignment="0" applyProtection="0"/>
    <xf numFmtId="0" fontId="16" fillId="7" borderId="0" applyNumberFormat="0" applyBorder="0" applyAlignment="0" applyProtection="0"/>
    <xf numFmtId="0" fontId="16" fillId="6" borderId="0" applyNumberFormat="0" applyBorder="0" applyAlignment="0" applyProtection="0"/>
    <xf numFmtId="0" fontId="16" fillId="8" borderId="0" applyNumberFormat="0" applyBorder="0" applyAlignment="0" applyProtection="0"/>
    <xf numFmtId="0" fontId="16" fillId="5" borderId="0" applyNumberFormat="0" applyBorder="0" applyAlignment="0" applyProtection="0"/>
    <xf numFmtId="0" fontId="16" fillId="3" borderId="0" applyNumberFormat="0" applyBorder="0" applyAlignment="0" applyProtection="0"/>
    <xf numFmtId="0" fontId="16" fillId="2" borderId="0" applyNumberFormat="0" applyBorder="0" applyAlignment="0" applyProtection="0"/>
    <xf numFmtId="0" fontId="16" fillId="7" borderId="0" applyNumberFormat="0" applyBorder="0" applyAlignment="0" applyProtection="0"/>
    <xf numFmtId="0" fontId="16" fillId="6" borderId="0" applyNumberFormat="0" applyBorder="0" applyAlignment="0" applyProtection="0"/>
    <xf numFmtId="0" fontId="16" fillId="8" borderId="0" applyNumberFormat="0" applyBorder="0" applyAlignment="0" applyProtection="0"/>
    <xf numFmtId="0" fontId="16" fillId="5" borderId="0" applyNumberFormat="0" applyBorder="0" applyAlignment="0" applyProtection="0"/>
    <xf numFmtId="0" fontId="16" fillId="3" borderId="0" applyNumberFormat="0" applyBorder="0" applyAlignment="0" applyProtection="0"/>
    <xf numFmtId="0" fontId="16" fillId="9"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4" borderId="0" applyNumberFormat="0" applyBorder="0" applyAlignment="0" applyProtection="0"/>
    <xf numFmtId="0" fontId="17" fillId="17"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8" borderId="0" applyNumberFormat="0" applyBorder="0" applyAlignment="0" applyProtection="0"/>
    <xf numFmtId="0" fontId="17" fillId="15" borderId="0" applyNumberFormat="0" applyBorder="0" applyAlignment="0" applyProtection="0"/>
    <xf numFmtId="0" fontId="17" fillId="19" borderId="0" applyNumberFormat="0" applyBorder="0" applyAlignment="0" applyProtection="0"/>
    <xf numFmtId="0" fontId="17" fillId="17"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8" borderId="0" applyNumberFormat="0" applyBorder="0" applyAlignment="0" applyProtection="0"/>
    <xf numFmtId="0" fontId="17" fillId="15" borderId="0" applyNumberFormat="0" applyBorder="0" applyAlignment="0" applyProtection="0"/>
    <xf numFmtId="0" fontId="17" fillId="19" borderId="0" applyNumberFormat="0" applyBorder="0" applyAlignment="0" applyProtection="0"/>
    <xf numFmtId="0" fontId="17" fillId="17"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8" borderId="0" applyNumberFormat="0" applyBorder="0" applyAlignment="0" applyProtection="0"/>
    <xf numFmtId="0" fontId="17" fillId="15" borderId="0" applyNumberFormat="0" applyBorder="0" applyAlignment="0" applyProtection="0"/>
    <xf numFmtId="0" fontId="17" fillId="19" borderId="0" applyNumberFormat="0" applyBorder="0" applyAlignment="0" applyProtection="0"/>
    <xf numFmtId="0" fontId="17" fillId="17"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8" borderId="0" applyNumberFormat="0" applyBorder="0" applyAlignment="0" applyProtection="0"/>
    <xf numFmtId="0" fontId="17" fillId="15"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16" borderId="0" applyNumberFormat="0" applyBorder="0" applyAlignment="0" applyProtection="0"/>
    <xf numFmtId="0" fontId="17" fillId="18" borderId="0" applyNumberFormat="0" applyBorder="0" applyAlignment="0" applyProtection="0"/>
    <xf numFmtId="0" fontId="17" fillId="15"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16" borderId="0" applyNumberFormat="0" applyBorder="0" applyAlignment="0" applyProtection="0"/>
    <xf numFmtId="0" fontId="17" fillId="18" borderId="0" applyNumberFormat="0" applyBorder="0" applyAlignment="0" applyProtection="0"/>
    <xf numFmtId="0" fontId="17" fillId="15" borderId="0" applyNumberFormat="0" applyBorder="0" applyAlignment="0" applyProtection="0"/>
    <xf numFmtId="0" fontId="17" fillId="22" borderId="0" applyNumberFormat="0" applyBorder="0" applyAlignment="0" applyProtection="0"/>
    <xf numFmtId="0" fontId="19" fillId="10" borderId="1" applyNumberFormat="0" applyAlignment="0" applyProtection="0"/>
    <xf numFmtId="0" fontId="18" fillId="0" borderId="0" applyNumberFormat="0" applyFill="0" applyBorder="0" applyAlignment="0" applyProtection="0"/>
    <xf numFmtId="0" fontId="10" fillId="4" borderId="2" applyNumberFormat="0" applyFont="0" applyAlignment="0" applyProtection="0"/>
    <xf numFmtId="0" fontId="20" fillId="10" borderId="3" applyNumberFormat="0" applyAlignment="0" applyProtection="0"/>
    <xf numFmtId="0" fontId="20" fillId="10" borderId="3" applyNumberFormat="0" applyAlignment="0" applyProtection="0"/>
    <xf numFmtId="0" fontId="20" fillId="10" borderId="3" applyNumberFormat="0" applyAlignment="0" applyProtection="0"/>
    <xf numFmtId="0" fontId="5" fillId="4" borderId="2" applyNumberFormat="0" applyFont="0" applyAlignment="0" applyProtection="0"/>
    <xf numFmtId="0" fontId="22" fillId="23" borderId="5" applyNumberFormat="0" applyAlignment="0" applyProtection="0"/>
    <xf numFmtId="0" fontId="23" fillId="3" borderId="3" applyNumberFormat="0" applyAlignment="0" applyProtection="0"/>
    <xf numFmtId="0" fontId="24" fillId="0" borderId="6" applyNumberFormat="0" applyFill="0" applyAlignment="0" applyProtection="0"/>
    <xf numFmtId="0" fontId="25" fillId="0" borderId="0" applyNumberFormat="0" applyFill="0" applyBorder="0" applyAlignment="0" applyProtection="0"/>
    <xf numFmtId="0" fontId="21" fillId="0" borderId="4" applyNumberFormat="0" applyFill="0" applyAlignment="0" applyProtection="0"/>
    <xf numFmtId="0" fontId="26" fillId="6" borderId="0" applyNumberFormat="0" applyBorder="0" applyAlignment="0" applyProtection="0"/>
    <xf numFmtId="0" fontId="26" fillId="6" borderId="0" applyNumberFormat="0" applyBorder="0" applyAlignment="0" applyProtection="0"/>
    <xf numFmtId="0" fontId="23" fillId="3" borderId="3" applyNumberFormat="0" applyAlignment="0" applyProtection="0"/>
    <xf numFmtId="0" fontId="23" fillId="3" borderId="3" applyNumberFormat="0" applyAlignment="0" applyProtection="0"/>
    <xf numFmtId="0" fontId="22" fillId="23" borderId="5" applyNumberFormat="0" applyAlignment="0" applyProtection="0"/>
    <xf numFmtId="0" fontId="28" fillId="0" borderId="7" applyNumberFormat="0" applyFill="0" applyAlignment="0" applyProtection="0"/>
    <xf numFmtId="0" fontId="29" fillId="0" borderId="8" applyNumberFormat="0" applyFill="0" applyAlignment="0" applyProtection="0"/>
    <xf numFmtId="0" fontId="30" fillId="0" borderId="9" applyNumberFormat="0" applyFill="0" applyAlignment="0" applyProtection="0"/>
    <xf numFmtId="0" fontId="30" fillId="0" borderId="0" applyNumberFormat="0" applyFill="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16" borderId="0" applyNumberFormat="0" applyBorder="0" applyAlignment="0" applyProtection="0"/>
    <xf numFmtId="0" fontId="17" fillId="18" borderId="0" applyNumberFormat="0" applyBorder="0" applyAlignment="0" applyProtection="0"/>
    <xf numFmtId="0" fontId="17" fillId="15" borderId="0" applyNumberFormat="0" applyBorder="0" applyAlignment="0" applyProtection="0"/>
    <xf numFmtId="0" fontId="17" fillId="22"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5" fillId="4" borderId="2" applyNumberFormat="0" applyFont="0" applyAlignment="0" applyProtection="0"/>
    <xf numFmtId="0" fontId="5" fillId="4" borderId="2" applyNumberFormat="0" applyFont="0" applyAlignment="0" applyProtection="0"/>
    <xf numFmtId="0" fontId="27" fillId="7" borderId="0" applyNumberFormat="0" applyBorder="0" applyAlignment="0" applyProtection="0"/>
    <xf numFmtId="0" fontId="21" fillId="0" borderId="4" applyNumberFormat="0" applyFill="0" applyAlignment="0" applyProtection="0"/>
    <xf numFmtId="0" fontId="26" fillId="6" borderId="0" applyNumberFormat="0" applyBorder="0" applyAlignment="0" applyProtection="0"/>
    <xf numFmtId="0" fontId="27" fillId="7" borderId="0" applyNumberFormat="0" applyBorder="0" applyAlignment="0" applyProtection="0"/>
    <xf numFmtId="0" fontId="19" fillId="10" borderId="1" applyNumberFormat="0" applyAlignment="0" applyProtection="0"/>
    <xf numFmtId="0" fontId="25" fillId="0" borderId="0" applyNumberFormat="0" applyFill="0" applyBorder="0" applyAlignment="0" applyProtection="0"/>
    <xf numFmtId="0" fontId="32" fillId="0" borderId="0" applyNumberFormat="0" applyFill="0" applyBorder="0" applyAlignment="0" applyProtection="0"/>
    <xf numFmtId="0" fontId="28" fillId="0" borderId="7" applyNumberFormat="0" applyFill="0" applyAlignment="0" applyProtection="0"/>
    <xf numFmtId="0" fontId="29" fillId="0" borderId="8" applyNumberFormat="0" applyFill="0" applyAlignment="0" applyProtection="0"/>
    <xf numFmtId="0" fontId="30" fillId="0" borderId="9" applyNumberFormat="0" applyFill="0" applyAlignment="0" applyProtection="0"/>
    <xf numFmtId="0" fontId="30" fillId="0" borderId="0" applyNumberFormat="0" applyFill="0" applyBorder="0" applyAlignment="0" applyProtection="0"/>
    <xf numFmtId="0" fontId="24" fillId="0" borderId="6" applyNumberFormat="0" applyFill="0" applyAlignment="0" applyProtection="0"/>
    <xf numFmtId="0" fontId="24" fillId="0" borderId="6" applyNumberFormat="0" applyFill="0" applyAlignment="0" applyProtection="0"/>
    <xf numFmtId="0" fontId="19" fillId="10" borderId="1" applyNumberFormat="0" applyAlignment="0" applyProtection="0"/>
    <xf numFmtId="0" fontId="22" fillId="23" borderId="5" applyNumberFormat="0" applyAlignment="0" applyProtection="0"/>
    <xf numFmtId="0" fontId="25" fillId="0" borderId="0" applyNumberFormat="0" applyFill="0" applyBorder="0" applyAlignment="0" applyProtection="0"/>
    <xf numFmtId="0" fontId="21" fillId="0" borderId="4" applyNumberFormat="0" applyFill="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32" fillId="0" borderId="0" applyNumberFormat="0" applyFill="0" applyBorder="0" applyAlignment="0" applyProtection="0"/>
    <xf numFmtId="0" fontId="28" fillId="0" borderId="7" applyNumberFormat="0" applyFill="0" applyAlignment="0" applyProtection="0"/>
    <xf numFmtId="0" fontId="29" fillId="0" borderId="8" applyNumberFormat="0" applyFill="0" applyAlignment="0" applyProtection="0"/>
    <xf numFmtId="0" fontId="30" fillId="0" borderId="9" applyNumberFormat="0" applyFill="0" applyAlignment="0" applyProtection="0"/>
    <xf numFmtId="0" fontId="30" fillId="0" borderId="0" applyNumberFormat="0" applyFill="0" applyBorder="0" applyAlignment="0" applyProtection="0"/>
    <xf numFmtId="0" fontId="22" fillId="23" borderId="5" applyNumberFormat="0" applyAlignment="0" applyProtection="0"/>
    <xf numFmtId="0" fontId="79" fillId="41" borderId="0" applyNumberFormat="0" applyBorder="0" applyAlignment="0" applyProtection="0"/>
    <xf numFmtId="0" fontId="80" fillId="0" borderId="0"/>
    <xf numFmtId="0" fontId="4" fillId="0" borderId="0"/>
    <xf numFmtId="0" fontId="83" fillId="43" borderId="76" applyNumberFormat="0" applyAlignment="0" applyProtection="0"/>
    <xf numFmtId="0" fontId="4" fillId="44" borderId="77" applyNumberFormat="0" applyFont="0" applyAlignment="0" applyProtection="0"/>
    <xf numFmtId="0" fontId="84" fillId="45" borderId="0" applyNumberFormat="0" applyBorder="0" applyAlignment="0" applyProtection="0"/>
    <xf numFmtId="0" fontId="85" fillId="46" borderId="76" applyNumberFormat="0" applyAlignment="0" applyProtection="0"/>
    <xf numFmtId="0" fontId="5" fillId="0" borderId="0"/>
    <xf numFmtId="0" fontId="112" fillId="51" borderId="0" applyNumberFormat="0" applyBorder="0" applyAlignment="0" applyProtection="0"/>
    <xf numFmtId="0" fontId="3" fillId="0" borderId="0"/>
    <xf numFmtId="9" fontId="117" fillId="0" borderId="0" applyFont="0" applyFill="0" applyBorder="0" applyAlignment="0" applyProtection="0"/>
    <xf numFmtId="0" fontId="16" fillId="2" borderId="0" applyNumberFormat="0" applyBorder="0" applyAlignment="0" applyProtection="0"/>
    <xf numFmtId="0" fontId="16" fillId="7" borderId="0" applyNumberFormat="0" applyBorder="0" applyAlignment="0" applyProtection="0"/>
    <xf numFmtId="0" fontId="16" fillId="6" borderId="0" applyNumberFormat="0" applyBorder="0" applyAlignment="0" applyProtection="0"/>
    <xf numFmtId="0" fontId="16" fillId="8" borderId="0" applyNumberFormat="0" applyBorder="0" applyAlignment="0" applyProtection="0"/>
    <xf numFmtId="0" fontId="16" fillId="5" borderId="0" applyNumberFormat="0" applyBorder="0" applyAlignment="0" applyProtection="0"/>
    <xf numFmtId="0" fontId="16" fillId="3" borderId="0" applyNumberFormat="0" applyBorder="0" applyAlignment="0" applyProtection="0"/>
    <xf numFmtId="0" fontId="16" fillId="9"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4" borderId="0" applyNumberFormat="0" applyBorder="0" applyAlignment="0" applyProtection="0"/>
    <xf numFmtId="0" fontId="17" fillId="17"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8" borderId="0" applyNumberFormat="0" applyBorder="0" applyAlignment="0" applyProtection="0"/>
    <xf numFmtId="0" fontId="17" fillId="15" borderId="0" applyNumberFormat="0" applyBorder="0" applyAlignment="0" applyProtection="0"/>
    <xf numFmtId="0" fontId="17" fillId="19" borderId="0" applyNumberFormat="0" applyBorder="0" applyAlignment="0" applyProtection="0"/>
    <xf numFmtId="0" fontId="20" fillId="10" borderId="3" applyNumberFormat="0" applyAlignment="0" applyProtection="0"/>
    <xf numFmtId="0" fontId="26" fillId="6" borderId="0" applyNumberFormat="0" applyBorder="0" applyAlignment="0" applyProtection="0"/>
    <xf numFmtId="0" fontId="20" fillId="10" borderId="3" applyNumberFormat="0" applyAlignment="0" applyProtection="0"/>
    <xf numFmtId="0" fontId="22" fillId="23" borderId="5" applyNumberFormat="0" applyAlignment="0" applyProtection="0"/>
    <xf numFmtId="0" fontId="21" fillId="0" borderId="4" applyNumberFormat="0" applyFill="0" applyAlignment="0" applyProtection="0"/>
    <xf numFmtId="0" fontId="5" fillId="4" borderId="2" applyNumberFormat="0" applyFont="0" applyAlignment="0" applyProtection="0"/>
    <xf numFmtId="0" fontId="30" fillId="0" borderId="0" applyNumberFormat="0" applyFill="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16" borderId="0" applyNumberFormat="0" applyBorder="0" applyAlignment="0" applyProtection="0"/>
    <xf numFmtId="0" fontId="17" fillId="18" borderId="0" applyNumberFormat="0" applyBorder="0" applyAlignment="0" applyProtection="0"/>
    <xf numFmtId="0" fontId="17" fillId="15" borderId="0" applyNumberFormat="0" applyBorder="0" applyAlignment="0" applyProtection="0"/>
    <xf numFmtId="0" fontId="17" fillId="22" borderId="0" applyNumberFormat="0" applyBorder="0" applyAlignment="0" applyProtection="0"/>
    <xf numFmtId="0" fontId="23" fillId="3" borderId="3" applyNumberFormat="0" applyAlignment="0" applyProtection="0"/>
    <xf numFmtId="0" fontId="25" fillId="0" borderId="0" applyNumberFormat="0" applyFill="0" applyBorder="0" applyAlignment="0" applyProtection="0"/>
    <xf numFmtId="0" fontId="27" fillId="7" borderId="0" applyNumberFormat="0" applyBorder="0" applyAlignment="0" applyProtection="0"/>
    <xf numFmtId="0" fontId="23" fillId="3" borderId="3" applyNumberFormat="0" applyAlignment="0" applyProtection="0"/>
    <xf numFmtId="0" fontId="5" fillId="4" borderId="2" applyNumberFormat="0" applyFont="0" applyAlignment="0" applyProtection="0"/>
    <xf numFmtId="0" fontId="5" fillId="4" borderId="2" applyNumberFormat="0" applyFont="0" applyAlignment="0" applyProtection="0"/>
    <xf numFmtId="0" fontId="19" fillId="10" borderId="1" applyNumberForma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19" fillId="10" borderId="1" applyNumberFormat="0" applyAlignment="0" applyProtection="0"/>
    <xf numFmtId="0" fontId="27" fillId="7" borderId="0" applyNumberFormat="0" applyBorder="0" applyAlignment="0" applyProtection="0"/>
    <xf numFmtId="0" fontId="5" fillId="0" borderId="0"/>
    <xf numFmtId="0" fontId="18" fillId="0" borderId="0" applyNumberFormat="0" applyFill="0" applyBorder="0" applyAlignment="0" applyProtection="0"/>
    <xf numFmtId="0" fontId="25" fillId="0" borderId="0" applyNumberFormat="0" applyFill="0" applyBorder="0" applyAlignment="0" applyProtection="0"/>
    <xf numFmtId="0" fontId="32" fillId="0" borderId="0" applyNumberFormat="0" applyFill="0" applyBorder="0" applyAlignment="0" applyProtection="0"/>
    <xf numFmtId="0" fontId="28" fillId="0" borderId="7" applyNumberFormat="0" applyFill="0" applyAlignment="0" applyProtection="0"/>
    <xf numFmtId="0" fontId="29" fillId="0" borderId="8" applyNumberFormat="0" applyFill="0" applyAlignment="0" applyProtection="0"/>
    <xf numFmtId="0" fontId="30" fillId="0" borderId="9" applyNumberFormat="0" applyFill="0" applyAlignment="0" applyProtection="0"/>
    <xf numFmtId="0" fontId="24" fillId="0" borderId="6" applyNumberFormat="0" applyFill="0" applyAlignment="0" applyProtection="0"/>
    <xf numFmtId="0" fontId="5" fillId="0" borderId="0"/>
    <xf numFmtId="0" fontId="5" fillId="4" borderId="2" applyNumberFormat="0" applyFont="0" applyAlignment="0" applyProtection="0"/>
    <xf numFmtId="0" fontId="5" fillId="4" borderId="2" applyNumberFormat="0" applyFont="0" applyAlignment="0" applyProtection="0"/>
    <xf numFmtId="0" fontId="5" fillId="4" borderId="2"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2" fillId="0" borderId="0"/>
    <xf numFmtId="0" fontId="84" fillId="45" borderId="0" applyNumberFormat="0" applyBorder="0" applyAlignment="0" applyProtection="0"/>
    <xf numFmtId="0" fontId="5" fillId="0" borderId="0"/>
    <xf numFmtId="0" fontId="1" fillId="0" borderId="0"/>
  </cellStyleXfs>
  <cellXfs count="2307">
    <xf numFmtId="0" fontId="0" fillId="0" borderId="0" xfId="0"/>
    <xf numFmtId="0" fontId="0" fillId="0" borderId="0" xfId="0" applyAlignment="1">
      <alignment horizontal="center"/>
    </xf>
    <xf numFmtId="49" fontId="0" fillId="0" borderId="0" xfId="0" applyNumberFormat="1"/>
    <xf numFmtId="164" fontId="0" fillId="0" borderId="0" xfId="0" applyNumberFormat="1"/>
    <xf numFmtId="164" fontId="0" fillId="0" borderId="15" xfId="0" applyNumberFormat="1" applyBorder="1"/>
    <xf numFmtId="49" fontId="0" fillId="0" borderId="0" xfId="0" applyNumberFormat="1" applyAlignment="1">
      <alignment horizontal="center"/>
    </xf>
    <xf numFmtId="49" fontId="0" fillId="0" borderId="15" xfId="0" applyNumberFormat="1" applyBorder="1" applyAlignment="1">
      <alignment horizontal="center"/>
    </xf>
    <xf numFmtId="49" fontId="0" fillId="0" borderId="14" xfId="0" applyNumberFormat="1" applyBorder="1" applyAlignment="1">
      <alignment horizontal="center"/>
    </xf>
    <xf numFmtId="164" fontId="0" fillId="0" borderId="17" xfId="0" applyNumberFormat="1" applyBorder="1" applyAlignment="1">
      <alignment horizontal="center"/>
    </xf>
    <xf numFmtId="0" fontId="0" fillId="0" borderId="0" xfId="0" applyAlignment="1">
      <alignment horizontal="left"/>
    </xf>
    <xf numFmtId="1" fontId="0" fillId="25" borderId="17" xfId="0" applyNumberFormat="1" applyFill="1" applyBorder="1" applyAlignment="1">
      <alignment horizontal="center"/>
    </xf>
    <xf numFmtId="0" fontId="0" fillId="24" borderId="23" xfId="0" applyFill="1" applyBorder="1" applyAlignment="1">
      <alignment horizontal="center"/>
    </xf>
    <xf numFmtId="0" fontId="13" fillId="0" borderId="0" xfId="0" applyFont="1"/>
    <xf numFmtId="0" fontId="0" fillId="0" borderId="0" xfId="0" applyAlignment="1">
      <alignment horizontal="right"/>
    </xf>
    <xf numFmtId="0" fontId="14" fillId="0" borderId="0" xfId="0" applyFont="1"/>
    <xf numFmtId="0" fontId="7" fillId="0" borderId="0" xfId="0" applyFont="1" applyAlignment="1">
      <alignment horizontal="left"/>
    </xf>
    <xf numFmtId="0" fontId="9" fillId="0" borderId="0" xfId="0" applyFont="1"/>
    <xf numFmtId="0" fontId="10" fillId="0" borderId="0" xfId="0" applyFont="1"/>
    <xf numFmtId="1" fontId="0" fillId="0" borderId="0" xfId="0" applyNumberFormat="1"/>
    <xf numFmtId="2" fontId="0" fillId="0" borderId="0" xfId="0" applyNumberFormat="1"/>
    <xf numFmtId="0" fontId="35" fillId="0" borderId="0" xfId="0" applyFont="1" applyAlignment="1">
      <alignment horizontal="left"/>
    </xf>
    <xf numFmtId="2" fontId="13" fillId="28" borderId="17" xfId="0" applyNumberFormat="1" applyFont="1" applyFill="1" applyBorder="1" applyAlignment="1" applyProtection="1">
      <alignment horizontal="center"/>
      <protection locked="0"/>
    </xf>
    <xf numFmtId="1" fontId="13" fillId="28" borderId="17" xfId="0" applyNumberFormat="1" applyFont="1" applyFill="1" applyBorder="1" applyAlignment="1">
      <alignment horizontal="center"/>
    </xf>
    <xf numFmtId="164" fontId="0" fillId="29" borderId="17" xfId="0" applyNumberFormat="1" applyFill="1" applyBorder="1" applyAlignment="1">
      <alignment horizontal="center"/>
    </xf>
    <xf numFmtId="1" fontId="0" fillId="29" borderId="17" xfId="0" applyNumberFormat="1" applyFill="1" applyBorder="1" applyAlignment="1">
      <alignment horizontal="center"/>
    </xf>
    <xf numFmtId="1" fontId="0" fillId="29" borderId="17" xfId="0" applyNumberFormat="1" applyFill="1" applyBorder="1" applyAlignment="1" applyProtection="1">
      <alignment horizontal="center"/>
      <protection locked="0"/>
    </xf>
    <xf numFmtId="164" fontId="10" fillId="29" borderId="17" xfId="0" applyNumberFormat="1" applyFont="1" applyFill="1" applyBorder="1" applyAlignment="1">
      <alignment horizontal="center"/>
    </xf>
    <xf numFmtId="1" fontId="10" fillId="29" borderId="17" xfId="0" applyNumberFormat="1" applyFont="1" applyFill="1" applyBorder="1" applyAlignment="1">
      <alignment horizontal="center"/>
    </xf>
    <xf numFmtId="165" fontId="5" fillId="29" borderId="17" xfId="0" applyNumberFormat="1" applyFont="1" applyFill="1" applyBorder="1" applyAlignment="1" applyProtection="1">
      <alignment horizontal="center"/>
      <protection locked="0"/>
    </xf>
    <xf numFmtId="164" fontId="0" fillId="29" borderId="17" xfId="0" applyNumberFormat="1" applyFill="1" applyBorder="1" applyAlignment="1" applyProtection="1">
      <alignment horizontal="center"/>
      <protection locked="0"/>
    </xf>
    <xf numFmtId="164" fontId="5" fillId="29" borderId="17" xfId="0" applyNumberFormat="1" applyFont="1" applyFill="1" applyBorder="1" applyAlignment="1" applyProtection="1">
      <alignment horizontal="center"/>
      <protection locked="0"/>
    </xf>
    <xf numFmtId="1" fontId="5" fillId="29" borderId="17" xfId="0" applyNumberFormat="1" applyFont="1" applyFill="1" applyBorder="1" applyAlignment="1" applyProtection="1">
      <alignment horizontal="center"/>
      <protection locked="0"/>
    </xf>
    <xf numFmtId="49" fontId="10" fillId="29" borderId="17" xfId="0" applyNumberFormat="1" applyFont="1" applyFill="1" applyBorder="1" applyAlignment="1" applyProtection="1">
      <alignment horizontal="center"/>
      <protection locked="0"/>
    </xf>
    <xf numFmtId="164" fontId="13" fillId="0" borderId="17" xfId="0" applyNumberFormat="1" applyFont="1" applyBorder="1" applyAlignment="1">
      <alignment horizontal="center"/>
    </xf>
    <xf numFmtId="0" fontId="13" fillId="0" borderId="0" xfId="0" applyFont="1" applyAlignment="1">
      <alignment horizontal="left"/>
    </xf>
    <xf numFmtId="0" fontId="13" fillId="0" borderId="32" xfId="0" applyFont="1" applyBorder="1" applyAlignment="1">
      <alignment horizontal="left"/>
    </xf>
    <xf numFmtId="0" fontId="13" fillId="0" borderId="34" xfId="0" applyFont="1" applyBorder="1" applyAlignment="1">
      <alignment horizontal="left"/>
    </xf>
    <xf numFmtId="0" fontId="10" fillId="30" borderId="25" xfId="0" applyFont="1" applyFill="1" applyBorder="1" applyAlignment="1">
      <alignment horizontal="center" vertical="center"/>
    </xf>
    <xf numFmtId="49" fontId="10" fillId="30" borderId="17" xfId="0" applyNumberFormat="1" applyFont="1" applyFill="1" applyBorder="1"/>
    <xf numFmtId="49" fontId="10" fillId="30" borderId="17" xfId="0" applyNumberFormat="1" applyFont="1" applyFill="1" applyBorder="1" applyAlignment="1">
      <alignment horizontal="center"/>
    </xf>
    <xf numFmtId="0" fontId="14" fillId="29" borderId="35" xfId="0" applyFont="1" applyFill="1" applyBorder="1" applyAlignment="1">
      <alignment horizontal="left"/>
    </xf>
    <xf numFmtId="0" fontId="14" fillId="29" borderId="36" xfId="0" applyFont="1" applyFill="1" applyBorder="1" applyAlignment="1">
      <alignment horizontal="left"/>
    </xf>
    <xf numFmtId="49" fontId="6" fillId="0" borderId="0" xfId="0" applyNumberFormat="1" applyFont="1" applyAlignment="1">
      <alignment horizontal="center"/>
    </xf>
    <xf numFmtId="164" fontId="10" fillId="29" borderId="17" xfId="0" applyNumberFormat="1" applyFont="1" applyFill="1" applyBorder="1" applyAlignment="1" applyProtection="1">
      <alignment horizontal="center"/>
      <protection locked="0"/>
    </xf>
    <xf numFmtId="49" fontId="6" fillId="0" borderId="17" xfId="0" applyNumberFormat="1" applyFont="1" applyBorder="1" applyAlignment="1">
      <alignment horizontal="center"/>
    </xf>
    <xf numFmtId="0" fontId="0" fillId="0" borderId="17" xfId="0" applyBorder="1" applyAlignment="1">
      <alignment horizontal="center"/>
    </xf>
    <xf numFmtId="0" fontId="6" fillId="0" borderId="12" xfId="0" applyFont="1" applyBorder="1" applyAlignment="1">
      <alignment horizontal="center" vertical="top" wrapText="1"/>
    </xf>
    <xf numFmtId="0" fontId="6" fillId="0" borderId="17" xfId="0" applyFont="1" applyBorder="1" applyAlignment="1">
      <alignment horizontal="center"/>
    </xf>
    <xf numFmtId="1" fontId="0" fillId="29" borderId="22" xfId="0" applyNumberFormat="1" applyFill="1" applyBorder="1" applyAlignment="1">
      <alignment horizontal="center"/>
    </xf>
    <xf numFmtId="49" fontId="0" fillId="29" borderId="21" xfId="0" applyNumberFormat="1" applyFill="1" applyBorder="1" applyProtection="1">
      <protection locked="0"/>
    </xf>
    <xf numFmtId="0" fontId="14" fillId="29" borderId="40" xfId="0" applyFont="1" applyFill="1" applyBorder="1" applyAlignment="1">
      <alignment horizontal="left"/>
    </xf>
    <xf numFmtId="0" fontId="16" fillId="6" borderId="35" xfId="19" applyBorder="1" applyAlignment="1">
      <alignment horizontal="center"/>
    </xf>
    <xf numFmtId="0" fontId="13" fillId="0" borderId="41" xfId="0" applyFont="1" applyBorder="1" applyAlignment="1">
      <alignment horizontal="left"/>
    </xf>
    <xf numFmtId="0" fontId="13" fillId="0" borderId="42" xfId="0" applyFont="1" applyBorder="1" applyAlignment="1">
      <alignment horizontal="left"/>
    </xf>
    <xf numFmtId="0" fontId="13" fillId="0" borderId="43" xfId="0" applyFont="1" applyBorder="1" applyAlignment="1">
      <alignment horizontal="left"/>
    </xf>
    <xf numFmtId="0" fontId="40" fillId="0" borderId="44" xfId="0" applyFont="1" applyBorder="1" applyAlignment="1">
      <alignment horizontal="left"/>
    </xf>
    <xf numFmtId="0" fontId="40" fillId="0" borderId="45" xfId="0" applyFont="1" applyBorder="1" applyAlignment="1">
      <alignment horizontal="left"/>
    </xf>
    <xf numFmtId="0" fontId="40" fillId="0" borderId="46" xfId="0" applyFont="1" applyBorder="1" applyAlignment="1">
      <alignment horizontal="left"/>
    </xf>
    <xf numFmtId="49" fontId="10" fillId="30" borderId="16" xfId="0" applyNumberFormat="1" applyFont="1" applyFill="1" applyBorder="1" applyAlignment="1">
      <alignment horizontal="center"/>
    </xf>
    <xf numFmtId="0" fontId="13" fillId="0" borderId="17" xfId="0" applyFont="1" applyBorder="1" applyAlignment="1">
      <alignment horizontal="left"/>
    </xf>
    <xf numFmtId="49" fontId="0" fillId="29" borderId="17" xfId="0" applyNumberFormat="1" applyFill="1" applyBorder="1" applyProtection="1">
      <protection locked="0"/>
    </xf>
    <xf numFmtId="0" fontId="13" fillId="0" borderId="0" xfId="0" applyFont="1" applyAlignment="1">
      <alignment vertical="center" wrapText="1"/>
    </xf>
    <xf numFmtId="0" fontId="10" fillId="0" borderId="17" xfId="0" applyFont="1" applyBorder="1"/>
    <xf numFmtId="0" fontId="6" fillId="0" borderId="17" xfId="0" applyFont="1" applyBorder="1"/>
    <xf numFmtId="164" fontId="13" fillId="0" borderId="22" xfId="0" applyNumberFormat="1" applyFont="1" applyBorder="1" applyAlignment="1">
      <alignment horizontal="center"/>
    </xf>
    <xf numFmtId="0" fontId="13" fillId="0" borderId="41" xfId="0" applyFont="1" applyBorder="1"/>
    <xf numFmtId="0" fontId="13" fillId="0" borderId="42" xfId="0" applyFont="1" applyBorder="1"/>
    <xf numFmtId="0" fontId="13" fillId="0" borderId="43" xfId="0" applyFont="1" applyBorder="1"/>
    <xf numFmtId="0" fontId="40" fillId="0" borderId="44" xfId="0" applyFont="1" applyBorder="1"/>
    <xf numFmtId="0" fontId="40" fillId="0" borderId="45" xfId="0" applyFont="1" applyBorder="1"/>
    <xf numFmtId="0" fontId="40" fillId="0" borderId="46" xfId="0" applyFont="1" applyBorder="1"/>
    <xf numFmtId="0" fontId="14" fillId="29" borderId="40" xfId="0" applyFont="1" applyFill="1" applyBorder="1"/>
    <xf numFmtId="0" fontId="14" fillId="29" borderId="35" xfId="0" applyFont="1" applyFill="1" applyBorder="1"/>
    <xf numFmtId="0" fontId="14" fillId="29" borderId="36" xfId="0" applyFont="1" applyFill="1" applyBorder="1"/>
    <xf numFmtId="0" fontId="6" fillId="0" borderId="0" xfId="0" applyFont="1" applyAlignment="1">
      <alignment horizontal="center" vertical="top" wrapText="1"/>
    </xf>
    <xf numFmtId="2" fontId="5" fillId="28" borderId="17" xfId="0" applyNumberFormat="1" applyFont="1" applyFill="1" applyBorder="1" applyAlignment="1" applyProtection="1">
      <alignment horizontal="center"/>
      <protection locked="0"/>
    </xf>
    <xf numFmtId="165" fontId="5" fillId="28" borderId="17" xfId="0" applyNumberFormat="1" applyFont="1" applyFill="1" applyBorder="1" applyAlignment="1" applyProtection="1">
      <alignment horizontal="center"/>
      <protection locked="0"/>
    </xf>
    <xf numFmtId="49" fontId="6" fillId="30" borderId="17" xfId="0" applyNumberFormat="1" applyFont="1" applyFill="1" applyBorder="1" applyAlignment="1">
      <alignment horizontal="center"/>
    </xf>
    <xf numFmtId="49" fontId="6" fillId="30" borderId="0" xfId="0" applyNumberFormat="1" applyFont="1" applyFill="1" applyAlignment="1">
      <alignment horizontal="center"/>
    </xf>
    <xf numFmtId="0" fontId="51" fillId="32" borderId="17" xfId="137" applyNumberFormat="1" applyFont="1" applyFill="1" applyBorder="1" applyAlignment="1">
      <alignment horizontal="center" vertical="center"/>
    </xf>
    <xf numFmtId="1" fontId="0" fillId="0" borderId="17" xfId="0" applyNumberFormat="1" applyBorder="1" applyAlignment="1">
      <alignment horizontal="right"/>
    </xf>
    <xf numFmtId="1" fontId="0" fillId="0" borderId="0" xfId="0" applyNumberFormat="1" applyAlignment="1">
      <alignment horizontal="right"/>
    </xf>
    <xf numFmtId="49" fontId="52" fillId="0" borderId="25" xfId="0" applyNumberFormat="1" applyFont="1" applyBorder="1" applyAlignment="1">
      <alignment vertical="top"/>
    </xf>
    <xf numFmtId="0" fontId="14" fillId="0" borderId="35" xfId="0" applyFont="1" applyBorder="1" applyAlignment="1">
      <alignment horizontal="left"/>
    </xf>
    <xf numFmtId="49" fontId="13" fillId="33" borderId="24" xfId="0" applyNumberFormat="1" applyFont="1" applyFill="1" applyBorder="1" applyAlignment="1">
      <alignment vertical="top"/>
    </xf>
    <xf numFmtId="49" fontId="13" fillId="33" borderId="53" xfId="0" applyNumberFormat="1" applyFont="1" applyFill="1" applyBorder="1" applyAlignment="1">
      <alignment horizontal="center" vertical="top" wrapText="1"/>
    </xf>
    <xf numFmtId="49" fontId="13" fillId="33" borderId="54" xfId="0" applyNumberFormat="1" applyFont="1" applyFill="1" applyBorder="1" applyAlignment="1">
      <alignment horizontal="center" vertical="top" wrapText="1"/>
    </xf>
    <xf numFmtId="0" fontId="53" fillId="29" borderId="0" xfId="0" applyFont="1" applyFill="1" applyAlignment="1">
      <alignment vertical="top" wrapText="1"/>
    </xf>
    <xf numFmtId="0" fontId="9" fillId="0" borderId="44" xfId="0" applyFont="1" applyBorder="1" applyAlignment="1">
      <alignment horizontal="left"/>
    </xf>
    <xf numFmtId="0" fontId="9" fillId="0" borderId="45" xfId="0" applyFont="1" applyBorder="1" applyAlignment="1">
      <alignment horizontal="left"/>
    </xf>
    <xf numFmtId="0" fontId="6" fillId="0" borderId="17" xfId="0" applyFont="1" applyBorder="1" applyAlignment="1">
      <alignment horizontal="center" vertical="top" wrapText="1"/>
    </xf>
    <xf numFmtId="0" fontId="0" fillId="0" borderId="15" xfId="0" applyBorder="1"/>
    <xf numFmtId="0" fontId="40" fillId="0" borderId="0" xfId="0" applyFont="1"/>
    <xf numFmtId="2" fontId="0" fillId="30" borderId="17" xfId="0" applyNumberFormat="1" applyFill="1" applyBorder="1" applyAlignment="1">
      <alignment horizontal="center" vertical="center" wrapText="1"/>
    </xf>
    <xf numFmtId="2" fontId="10" fillId="30" borderId="17" xfId="0" applyNumberFormat="1" applyFont="1" applyFill="1" applyBorder="1" applyAlignment="1">
      <alignment horizontal="center" vertical="center"/>
    </xf>
    <xf numFmtId="2" fontId="10" fillId="30" borderId="17" xfId="0" applyNumberFormat="1" applyFont="1" applyFill="1" applyBorder="1" applyAlignment="1">
      <alignment horizontal="center" vertical="center" wrapText="1"/>
    </xf>
    <xf numFmtId="0" fontId="0" fillId="0" borderId="25" xfId="0" applyBorder="1"/>
    <xf numFmtId="0" fontId="0" fillId="0" borderId="17" xfId="0" applyBorder="1"/>
    <xf numFmtId="0" fontId="0" fillId="28" borderId="0" xfId="0" applyFill="1"/>
    <xf numFmtId="0" fontId="53" fillId="0" borderId="45" xfId="0" applyFont="1" applyBorder="1" applyAlignment="1">
      <alignment horizontal="left"/>
    </xf>
    <xf numFmtId="49" fontId="6" fillId="30" borderId="12" xfId="0" applyNumberFormat="1" applyFont="1" applyFill="1" applyBorder="1" applyAlignment="1">
      <alignment horizontal="center" vertical="top" wrapText="1"/>
    </xf>
    <xf numFmtId="49" fontId="6" fillId="30" borderId="26" xfId="0" applyNumberFormat="1" applyFont="1" applyFill="1" applyBorder="1" applyAlignment="1">
      <alignment horizontal="center" vertical="top" wrapText="1"/>
    </xf>
    <xf numFmtId="0" fontId="10" fillId="0" borderId="0" xfId="0" applyFont="1" applyAlignment="1">
      <alignment horizontal="center"/>
    </xf>
    <xf numFmtId="0" fontId="64" fillId="0" borderId="45" xfId="0" applyFont="1" applyBorder="1"/>
    <xf numFmtId="0" fontId="33" fillId="0" borderId="45" xfId="0" applyFont="1" applyBorder="1"/>
    <xf numFmtId="0" fontId="66" fillId="29" borderId="35" xfId="0" applyFont="1" applyFill="1" applyBorder="1"/>
    <xf numFmtId="0" fontId="66" fillId="29" borderId="35" xfId="0" applyFont="1" applyFill="1" applyBorder="1" applyAlignment="1">
      <alignment horizontal="left"/>
    </xf>
    <xf numFmtId="49" fontId="10" fillId="37" borderId="17" xfId="0" applyNumberFormat="1" applyFont="1" applyFill="1" applyBorder="1"/>
    <xf numFmtId="0" fontId="16" fillId="6" borderId="40" xfId="19" applyBorder="1" applyAlignment="1"/>
    <xf numFmtId="0" fontId="16" fillId="6" borderId="35" xfId="19" applyBorder="1" applyAlignment="1"/>
    <xf numFmtId="0" fontId="16" fillId="6" borderId="28" xfId="19" applyBorder="1" applyAlignment="1"/>
    <xf numFmtId="0" fontId="16" fillId="6" borderId="40" xfId="19" applyBorder="1" applyAlignment="1">
      <alignment horizontal="left"/>
    </xf>
    <xf numFmtId="0" fontId="40" fillId="0" borderId="22" xfId="0" applyFont="1" applyBorder="1"/>
    <xf numFmtId="0" fontId="40" fillId="0" borderId="35" xfId="0" applyFont="1" applyBorder="1"/>
    <xf numFmtId="49" fontId="0" fillId="0" borderId="35" xfId="0" applyNumberFormat="1" applyBorder="1" applyAlignment="1">
      <alignment horizontal="center"/>
    </xf>
    <xf numFmtId="0" fontId="64" fillId="0" borderId="35" xfId="0" applyFont="1" applyBorder="1"/>
    <xf numFmtId="0" fontId="40" fillId="0" borderId="52" xfId="0" applyFont="1" applyBorder="1"/>
    <xf numFmtId="49" fontId="0" fillId="0" borderId="19" xfId="0" applyNumberFormat="1" applyBorder="1" applyAlignment="1">
      <alignment horizontal="center"/>
    </xf>
    <xf numFmtId="49" fontId="52" fillId="0" borderId="27" xfId="0" applyNumberFormat="1" applyFont="1" applyBorder="1" applyAlignment="1">
      <alignment vertical="top" wrapText="1"/>
    </xf>
    <xf numFmtId="0" fontId="6" fillId="0" borderId="0" xfId="0" applyFont="1"/>
    <xf numFmtId="1" fontId="13" fillId="0" borderId="17" xfId="0" applyNumberFormat="1" applyFont="1" applyBorder="1" applyAlignment="1">
      <alignment horizontal="center"/>
    </xf>
    <xf numFmtId="0" fontId="13" fillId="0" borderId="0" xfId="0" applyFont="1" applyAlignment="1">
      <alignment vertical="top"/>
    </xf>
    <xf numFmtId="0" fontId="13" fillId="0" borderId="0" xfId="0" applyFont="1" applyAlignment="1">
      <alignment vertical="top" wrapText="1"/>
    </xf>
    <xf numFmtId="0" fontId="13" fillId="30" borderId="32" xfId="0" applyFont="1" applyFill="1" applyBorder="1" applyAlignment="1">
      <alignment horizontal="left"/>
    </xf>
    <xf numFmtId="0" fontId="14" fillId="30" borderId="35" xfId="0" applyFont="1" applyFill="1" applyBorder="1" applyAlignment="1">
      <alignment horizontal="left"/>
    </xf>
    <xf numFmtId="0" fontId="13" fillId="30" borderId="42" xfId="0" applyFont="1" applyFill="1" applyBorder="1" applyAlignment="1">
      <alignment horizontal="left"/>
    </xf>
    <xf numFmtId="49" fontId="6" fillId="30" borderId="12" xfId="0" applyNumberFormat="1" applyFont="1" applyFill="1" applyBorder="1" applyAlignment="1">
      <alignment vertical="top" wrapText="1"/>
    </xf>
    <xf numFmtId="0" fontId="13" fillId="30" borderId="42" xfId="0" applyFont="1" applyFill="1" applyBorder="1"/>
    <xf numFmtId="49" fontId="6" fillId="30" borderId="17" xfId="0" applyNumberFormat="1" applyFont="1" applyFill="1" applyBorder="1" applyAlignment="1">
      <alignment vertical="top" wrapText="1"/>
    </xf>
    <xf numFmtId="49" fontId="0" fillId="39" borderId="12" xfId="0" applyNumberFormat="1" applyFill="1" applyBorder="1" applyAlignment="1">
      <alignment horizontal="center" vertical="center"/>
    </xf>
    <xf numFmtId="0" fontId="0" fillId="39" borderId="12" xfId="0" applyFill="1" applyBorder="1" applyAlignment="1">
      <alignment horizontal="center" vertical="center"/>
    </xf>
    <xf numFmtId="164" fontId="0" fillId="39" borderId="51" xfId="0" applyNumberFormat="1" applyFill="1" applyBorder="1" applyAlignment="1">
      <alignment horizontal="center"/>
    </xf>
    <xf numFmtId="0" fontId="11" fillId="39" borderId="12" xfId="0" applyFont="1" applyFill="1" applyBorder="1" applyAlignment="1">
      <alignment horizontal="center"/>
    </xf>
    <xf numFmtId="164" fontId="6" fillId="39" borderId="64" xfId="0" applyNumberFormat="1" applyFont="1" applyFill="1" applyBorder="1" applyAlignment="1">
      <alignment horizontal="center"/>
    </xf>
    <xf numFmtId="164" fontId="0" fillId="39" borderId="30" xfId="0" applyNumberFormat="1" applyFill="1" applyBorder="1" applyAlignment="1">
      <alignment horizontal="center" vertical="center"/>
    </xf>
    <xf numFmtId="164" fontId="11" fillId="39" borderId="30" xfId="0" applyNumberFormat="1" applyFont="1" applyFill="1" applyBorder="1" applyAlignment="1">
      <alignment horizontal="center"/>
    </xf>
    <xf numFmtId="0" fontId="11" fillId="39" borderId="63" xfId="0" applyFont="1" applyFill="1" applyBorder="1" applyAlignment="1">
      <alignment horizontal="center"/>
    </xf>
    <xf numFmtId="0" fontId="11" fillId="39" borderId="64" xfId="0" applyFont="1" applyFill="1" applyBorder="1" applyAlignment="1">
      <alignment horizontal="center"/>
    </xf>
    <xf numFmtId="0" fontId="53" fillId="40" borderId="0" xfId="0" applyFont="1" applyFill="1" applyAlignment="1">
      <alignment vertical="top" wrapText="1"/>
    </xf>
    <xf numFmtId="49" fontId="55" fillId="37" borderId="17" xfId="0" applyNumberFormat="1" applyFont="1" applyFill="1" applyBorder="1"/>
    <xf numFmtId="164" fontId="0" fillId="0" borderId="17" xfId="0" applyNumberFormat="1" applyBorder="1" applyAlignment="1" applyProtection="1">
      <alignment horizontal="center"/>
      <protection locked="0"/>
    </xf>
    <xf numFmtId="0" fontId="14" fillId="0" borderId="35" xfId="0" applyFont="1" applyBorder="1"/>
    <xf numFmtId="1" fontId="0" fillId="0" borderId="17" xfId="0" applyNumberFormat="1" applyBorder="1" applyAlignment="1" applyProtection="1">
      <alignment horizontal="center"/>
      <protection locked="0"/>
    </xf>
    <xf numFmtId="164" fontId="10" fillId="0" borderId="17" xfId="0" applyNumberFormat="1" applyFont="1" applyBorder="1" applyAlignment="1" applyProtection="1">
      <alignment horizontal="center"/>
      <protection locked="0"/>
    </xf>
    <xf numFmtId="49" fontId="10" fillId="39" borderId="14" xfId="0" applyNumberFormat="1" applyFont="1" applyFill="1" applyBorder="1" applyAlignment="1">
      <alignment horizontal="center" vertical="top"/>
    </xf>
    <xf numFmtId="164" fontId="0" fillId="39" borderId="30" xfId="0" applyNumberFormat="1" applyFill="1" applyBorder="1" applyAlignment="1">
      <alignment horizontal="center" vertical="top"/>
    </xf>
    <xf numFmtId="0" fontId="0" fillId="39" borderId="12" xfId="0" applyFill="1" applyBorder="1" applyAlignment="1">
      <alignment horizontal="center" vertical="top"/>
    </xf>
    <xf numFmtId="164" fontId="0" fillId="39" borderId="49" xfId="0" applyNumberFormat="1" applyFill="1" applyBorder="1" applyAlignment="1">
      <alignment horizontal="center" vertical="top"/>
    </xf>
    <xf numFmtId="49" fontId="0" fillId="38" borderId="13" xfId="0" applyNumberFormat="1" applyFill="1" applyBorder="1" applyAlignment="1">
      <alignment horizontal="center" vertical="top"/>
    </xf>
    <xf numFmtId="49" fontId="0" fillId="38" borderId="14" xfId="0" applyNumberFormat="1" applyFill="1" applyBorder="1" applyAlignment="1">
      <alignment horizontal="center" vertical="top"/>
    </xf>
    <xf numFmtId="49" fontId="0" fillId="38" borderId="49" xfId="0" applyNumberFormat="1" applyFill="1" applyBorder="1" applyAlignment="1">
      <alignment horizontal="center" vertical="top"/>
    </xf>
    <xf numFmtId="0" fontId="0" fillId="0" borderId="50" xfId="0" applyBorder="1" applyAlignment="1">
      <alignment horizontal="center" vertical="top"/>
    </xf>
    <xf numFmtId="0" fontId="0" fillId="0" borderId="14" xfId="0" applyBorder="1" applyAlignment="1">
      <alignment horizontal="center" vertical="top"/>
    </xf>
    <xf numFmtId="0" fontId="6" fillId="0" borderId="14" xfId="0" applyFont="1" applyBorder="1" applyAlignment="1">
      <alignment horizontal="center" vertical="top" wrapText="1"/>
    </xf>
    <xf numFmtId="0" fontId="50" fillId="0" borderId="19" xfId="0" applyFont="1" applyBorder="1" applyAlignment="1">
      <alignment horizontal="center" vertical="top"/>
    </xf>
    <xf numFmtId="0" fontId="0" fillId="0" borderId="13" xfId="0" applyBorder="1" applyAlignment="1">
      <alignment horizontal="center" vertical="top"/>
    </xf>
    <xf numFmtId="164" fontId="6" fillId="0" borderId="14" xfId="0" applyNumberFormat="1" applyFont="1" applyBorder="1" applyAlignment="1">
      <alignment horizontal="center" vertical="top"/>
    </xf>
    <xf numFmtId="0" fontId="10" fillId="38" borderId="13" xfId="0" applyFont="1" applyFill="1" applyBorder="1" applyAlignment="1">
      <alignment horizontal="center" vertical="top"/>
    </xf>
    <xf numFmtId="0" fontId="0" fillId="38" borderId="14" xfId="0" applyFill="1" applyBorder="1" applyAlignment="1">
      <alignment horizontal="center" vertical="top"/>
    </xf>
    <xf numFmtId="0" fontId="10" fillId="38" borderId="19" xfId="0" applyFont="1" applyFill="1" applyBorder="1" applyAlignment="1">
      <alignment horizontal="center" vertical="top"/>
    </xf>
    <xf numFmtId="0" fontId="0" fillId="0" borderId="55" xfId="0" applyBorder="1" applyAlignment="1">
      <alignment horizontal="center" vertical="top"/>
    </xf>
    <xf numFmtId="0" fontId="0" fillId="0" borderId="56" xfId="0" applyBorder="1" applyAlignment="1">
      <alignment horizontal="center" vertical="top"/>
    </xf>
    <xf numFmtId="0" fontId="0" fillId="0" borderId="57" xfId="0" applyBorder="1" applyAlignment="1">
      <alignment horizontal="center" vertical="top"/>
    </xf>
    <xf numFmtId="0" fontId="0" fillId="38" borderId="50" xfId="0" applyFill="1" applyBorder="1" applyAlignment="1">
      <alignment horizontal="center" vertical="top"/>
    </xf>
    <xf numFmtId="0" fontId="0" fillId="40" borderId="19" xfId="0" applyFill="1" applyBorder="1" applyAlignment="1">
      <alignment horizontal="center" vertical="top"/>
    </xf>
    <xf numFmtId="0" fontId="0" fillId="38" borderId="19" xfId="0" applyFill="1" applyBorder="1" applyAlignment="1">
      <alignment horizontal="center" vertical="top"/>
    </xf>
    <xf numFmtId="0" fontId="6" fillId="40" borderId="19" xfId="0" applyFont="1" applyFill="1" applyBorder="1" applyAlignment="1">
      <alignment horizontal="center" vertical="top"/>
    </xf>
    <xf numFmtId="0" fontId="53" fillId="37" borderId="45" xfId="0" applyFont="1" applyFill="1" applyBorder="1" applyAlignment="1">
      <alignment horizontal="left" vertical="top" wrapText="1"/>
    </xf>
    <xf numFmtId="0" fontId="13" fillId="29" borderId="17" xfId="0" applyFont="1" applyFill="1" applyBorder="1" applyAlignment="1">
      <alignment horizontal="left"/>
    </xf>
    <xf numFmtId="1" fontId="0" fillId="31" borderId="17" xfId="0" applyNumberFormat="1" applyFill="1" applyBorder="1" applyAlignment="1" applyProtection="1">
      <alignment horizontal="center"/>
      <protection locked="0"/>
    </xf>
    <xf numFmtId="0" fontId="0" fillId="29" borderId="0" xfId="0" applyFill="1"/>
    <xf numFmtId="0" fontId="40" fillId="29" borderId="45" xfId="0" applyFont="1" applyFill="1" applyBorder="1" applyAlignment="1">
      <alignment horizontal="left"/>
    </xf>
    <xf numFmtId="0" fontId="13" fillId="29" borderId="42" xfId="0" applyFont="1" applyFill="1" applyBorder="1" applyAlignment="1">
      <alignment horizontal="left"/>
    </xf>
    <xf numFmtId="0" fontId="13" fillId="29" borderId="32" xfId="0" applyFont="1" applyFill="1" applyBorder="1" applyAlignment="1">
      <alignment horizontal="left"/>
    </xf>
    <xf numFmtId="0" fontId="40" fillId="29" borderId="45" xfId="0" applyFont="1" applyFill="1" applyBorder="1"/>
    <xf numFmtId="1" fontId="0" fillId="0" borderId="22" xfId="0" applyNumberFormat="1" applyBorder="1" applyAlignment="1">
      <alignment horizontal="center"/>
    </xf>
    <xf numFmtId="1" fontId="0" fillId="0" borderId="17" xfId="0" applyNumberFormat="1" applyBorder="1" applyAlignment="1">
      <alignment horizontal="center"/>
    </xf>
    <xf numFmtId="49" fontId="10" fillId="0" borderId="17" xfId="0" applyNumberFormat="1" applyFont="1" applyBorder="1" applyAlignment="1" applyProtection="1">
      <alignment horizontal="center"/>
      <protection locked="0"/>
    </xf>
    <xf numFmtId="0" fontId="0" fillId="30" borderId="15" xfId="0" applyFill="1" applyBorder="1" applyAlignment="1">
      <alignment horizontal="right"/>
    </xf>
    <xf numFmtId="0" fontId="10" fillId="30" borderId="23" xfId="0" applyFont="1" applyFill="1" applyBorder="1"/>
    <xf numFmtId="1" fontId="0" fillId="30" borderId="0" xfId="0" applyNumberFormat="1" applyFill="1" applyAlignment="1">
      <alignment horizontal="right"/>
    </xf>
    <xf numFmtId="0" fontId="0" fillId="30" borderId="48" xfId="0" applyFill="1" applyBorder="1"/>
    <xf numFmtId="0" fontId="0" fillId="30" borderId="0" xfId="0" applyFill="1" applyAlignment="1">
      <alignment horizontal="right"/>
    </xf>
    <xf numFmtId="0" fontId="0" fillId="30" borderId="0" xfId="0" applyFill="1"/>
    <xf numFmtId="0" fontId="0" fillId="30" borderId="0" xfId="0" applyFill="1" applyAlignment="1">
      <alignment horizontal="center"/>
    </xf>
    <xf numFmtId="0" fontId="13" fillId="30" borderId="48" xfId="0" applyFont="1" applyFill="1" applyBorder="1"/>
    <xf numFmtId="0" fontId="13" fillId="30" borderId="0" xfId="0" applyFont="1" applyFill="1" applyAlignment="1">
      <alignment horizontal="right"/>
    </xf>
    <xf numFmtId="0" fontId="13" fillId="30" borderId="0" xfId="0" applyFont="1" applyFill="1"/>
    <xf numFmtId="0" fontId="13" fillId="30" borderId="0" xfId="0" applyFont="1" applyFill="1" applyAlignment="1">
      <alignment horizontal="center"/>
    </xf>
    <xf numFmtId="0" fontId="0" fillId="30" borderId="38" xfId="0" applyFill="1" applyBorder="1"/>
    <xf numFmtId="0" fontId="0" fillId="30" borderId="11" xfId="0" applyFill="1" applyBorder="1"/>
    <xf numFmtId="1" fontId="0" fillId="28" borderId="17" xfId="0" applyNumberFormat="1" applyFill="1" applyBorder="1" applyAlignment="1">
      <alignment horizontal="right"/>
    </xf>
    <xf numFmtId="0" fontId="0" fillId="30" borderId="48" xfId="0" applyFill="1" applyBorder="1" applyAlignment="1">
      <alignment horizontal="left"/>
    </xf>
    <xf numFmtId="0" fontId="13" fillId="30" borderId="0" xfId="0" applyFont="1" applyFill="1" applyAlignment="1">
      <alignment horizontal="left"/>
    </xf>
    <xf numFmtId="1" fontId="0" fillId="28" borderId="0" xfId="0" applyNumberFormat="1" applyFill="1" applyAlignment="1">
      <alignment horizontal="right"/>
    </xf>
    <xf numFmtId="0" fontId="10" fillId="30" borderId="0" xfId="0" applyFont="1" applyFill="1" applyAlignment="1">
      <alignment horizontal="right"/>
    </xf>
    <xf numFmtId="49" fontId="5" fillId="30" borderId="17" xfId="0" applyNumberFormat="1" applyFont="1" applyFill="1" applyBorder="1" applyAlignment="1">
      <alignment horizontal="center"/>
    </xf>
    <xf numFmtId="0" fontId="0" fillId="42" borderId="0" xfId="0" applyFill="1"/>
    <xf numFmtId="0" fontId="82" fillId="0" borderId="0" xfId="139" applyFont="1"/>
    <xf numFmtId="0" fontId="5" fillId="30" borderId="0" xfId="0" applyFont="1" applyFill="1" applyAlignment="1">
      <alignment horizontal="left"/>
    </xf>
    <xf numFmtId="49" fontId="5" fillId="0" borderId="15" xfId="0" applyNumberFormat="1" applyFont="1" applyBorder="1" applyAlignment="1">
      <alignment horizontal="center"/>
    </xf>
    <xf numFmtId="0" fontId="40" fillId="0" borderId="0" xfId="0" applyFont="1" applyAlignment="1">
      <alignment horizontal="left"/>
    </xf>
    <xf numFmtId="0" fontId="68" fillId="0" borderId="0" xfId="0" applyFont="1" applyAlignment="1">
      <alignment horizontal="center" vertical="top" wrapText="1"/>
    </xf>
    <xf numFmtId="0" fontId="40" fillId="0" borderId="15" xfId="0" applyFont="1" applyBorder="1" applyAlignment="1">
      <alignment horizontal="left"/>
    </xf>
    <xf numFmtId="0" fontId="40" fillId="38" borderId="15" xfId="0" applyFont="1" applyFill="1" applyBorder="1" applyAlignment="1">
      <alignment horizontal="left" vertical="top"/>
    </xf>
    <xf numFmtId="0" fontId="40" fillId="0" borderId="15" xfId="0" applyFont="1" applyBorder="1" applyAlignment="1">
      <alignment horizontal="left" vertical="top"/>
    </xf>
    <xf numFmtId="0" fontId="53" fillId="0" borderId="15" xfId="0" applyFont="1" applyBorder="1" applyAlignment="1">
      <alignment horizontal="left" vertical="top" wrapText="1"/>
    </xf>
    <xf numFmtId="0" fontId="53" fillId="38" borderId="15" xfId="0" applyFont="1" applyFill="1" applyBorder="1" applyAlignment="1">
      <alignment horizontal="left" vertical="top"/>
    </xf>
    <xf numFmtId="0" fontId="53" fillId="38" borderId="15" xfId="0" applyFont="1" applyFill="1" applyBorder="1" applyAlignment="1">
      <alignment horizontal="left" vertical="top" wrapText="1"/>
    </xf>
    <xf numFmtId="0" fontId="53" fillId="0" borderId="37" xfId="0" applyFont="1" applyBorder="1" applyAlignment="1">
      <alignment vertical="top" wrapText="1"/>
    </xf>
    <xf numFmtId="49" fontId="10" fillId="33" borderId="18" xfId="0" applyNumberFormat="1" applyFont="1" applyFill="1" applyBorder="1" applyAlignment="1">
      <alignment horizontal="center" vertical="top" wrapText="1"/>
    </xf>
    <xf numFmtId="49" fontId="34" fillId="33" borderId="18" xfId="0" applyNumberFormat="1" applyFont="1" applyFill="1" applyBorder="1" applyAlignment="1">
      <alignment horizontal="center" vertical="top" wrapText="1"/>
    </xf>
    <xf numFmtId="49" fontId="10" fillId="30" borderId="12" xfId="0" applyNumberFormat="1" applyFont="1" applyFill="1" applyBorder="1" applyAlignment="1">
      <alignment horizontal="center" vertical="top"/>
    </xf>
    <xf numFmtId="0" fontId="0" fillId="0" borderId="10" xfId="0" applyBorder="1"/>
    <xf numFmtId="0" fontId="53" fillId="0" borderId="10" xfId="0" applyFont="1" applyBorder="1" applyAlignment="1">
      <alignment horizontal="left" vertical="top" wrapText="1"/>
    </xf>
    <xf numFmtId="0" fontId="53" fillId="39" borderId="10" xfId="0" applyFont="1" applyFill="1" applyBorder="1" applyAlignment="1">
      <alignment horizontal="left" vertical="top" wrapText="1"/>
    </xf>
    <xf numFmtId="0" fontId="53" fillId="39" borderId="15" xfId="0" applyFont="1" applyFill="1" applyBorder="1" applyAlignment="1">
      <alignment horizontal="left" vertical="top" wrapText="1"/>
    </xf>
    <xf numFmtId="0" fontId="40" fillId="39" borderId="37" xfId="0" applyFont="1" applyFill="1" applyBorder="1" applyAlignment="1">
      <alignment horizontal="left" vertical="top"/>
    </xf>
    <xf numFmtId="0" fontId="40" fillId="38" borderId="10" xfId="0" applyFont="1" applyFill="1" applyBorder="1" applyAlignment="1">
      <alignment horizontal="left" vertical="top"/>
    </xf>
    <xf numFmtId="0" fontId="40" fillId="38" borderId="37" xfId="0" applyFont="1" applyFill="1" applyBorder="1" applyAlignment="1">
      <alignment horizontal="left" vertical="top"/>
    </xf>
    <xf numFmtId="0" fontId="40" fillId="0" borderId="10" xfId="0" applyFont="1" applyBorder="1" applyAlignment="1">
      <alignment horizontal="left" vertical="top"/>
    </xf>
    <xf numFmtId="0" fontId="53" fillId="0" borderId="62" xfId="0" applyFont="1" applyBorder="1" applyAlignment="1">
      <alignment vertical="top" wrapText="1"/>
    </xf>
    <xf numFmtId="0" fontId="53" fillId="0" borderId="16" xfId="0" applyFont="1" applyBorder="1" applyAlignment="1">
      <alignment vertical="top" wrapText="1"/>
    </xf>
    <xf numFmtId="0" fontId="53" fillId="0" borderId="51" xfId="0" applyFont="1" applyBorder="1" applyAlignment="1">
      <alignment vertical="top" wrapText="1"/>
    </xf>
    <xf numFmtId="0" fontId="92" fillId="32" borderId="45" xfId="0" applyFont="1" applyFill="1" applyBorder="1" applyAlignment="1">
      <alignment horizontal="left"/>
    </xf>
    <xf numFmtId="0" fontId="94" fillId="32" borderId="45" xfId="0" applyFont="1" applyFill="1" applyBorder="1" applyAlignment="1">
      <alignment horizontal="center" vertical="center"/>
    </xf>
    <xf numFmtId="0" fontId="92" fillId="32" borderId="45" xfId="0" applyFont="1" applyFill="1" applyBorder="1" applyAlignment="1">
      <alignment horizontal="center" vertical="center" wrapText="1"/>
    </xf>
    <xf numFmtId="0" fontId="93" fillId="32" borderId="45" xfId="0" applyFont="1" applyFill="1" applyBorder="1" applyAlignment="1">
      <alignment horizontal="left" vertical="top" wrapText="1"/>
    </xf>
    <xf numFmtId="0" fontId="92" fillId="32" borderId="45" xfId="0" applyFont="1" applyFill="1" applyBorder="1" applyAlignment="1">
      <alignment horizontal="center" vertical="top"/>
    </xf>
    <xf numFmtId="0" fontId="92" fillId="32" borderId="45" xfId="0" applyFont="1" applyFill="1" applyBorder="1" applyAlignment="1">
      <alignment horizontal="left" vertical="top"/>
    </xf>
    <xf numFmtId="49" fontId="91" fillId="32" borderId="45" xfId="0" applyNumberFormat="1" applyFont="1" applyFill="1" applyBorder="1" applyAlignment="1">
      <alignment vertical="top" wrapText="1"/>
    </xf>
    <xf numFmtId="0" fontId="92" fillId="47" borderId="45" xfId="0" applyFont="1" applyFill="1" applyBorder="1" applyAlignment="1">
      <alignment horizontal="left" vertical="top"/>
    </xf>
    <xf numFmtId="0" fontId="93" fillId="32" borderId="45" xfId="0" applyFont="1" applyFill="1" applyBorder="1" applyAlignment="1">
      <alignment vertical="top" wrapText="1"/>
    </xf>
    <xf numFmtId="0" fontId="95" fillId="47" borderId="45" xfId="0" applyFont="1" applyFill="1" applyBorder="1" applyAlignment="1">
      <alignment horizontal="center" vertical="top" wrapText="1"/>
    </xf>
    <xf numFmtId="0" fontId="93" fillId="47" borderId="45" xfId="0" applyFont="1" applyFill="1" applyBorder="1" applyAlignment="1">
      <alignment horizontal="left" vertical="top"/>
    </xf>
    <xf numFmtId="0" fontId="93" fillId="47" borderId="45" xfId="0" applyFont="1" applyFill="1" applyBorder="1" applyAlignment="1">
      <alignment vertical="top" wrapText="1"/>
    </xf>
    <xf numFmtId="0" fontId="93" fillId="47" borderId="45" xfId="0" applyFont="1" applyFill="1" applyBorder="1" applyAlignment="1">
      <alignment horizontal="left" vertical="top" wrapText="1"/>
    </xf>
    <xf numFmtId="0" fontId="96" fillId="32" borderId="45" xfId="0" applyFont="1" applyFill="1" applyBorder="1" applyAlignment="1">
      <alignment horizontal="left" vertical="top" wrapText="1"/>
    </xf>
    <xf numFmtId="0" fontId="93" fillId="32" borderId="46" xfId="0" applyFont="1" applyFill="1" applyBorder="1" applyAlignment="1">
      <alignment vertical="top" wrapText="1"/>
    </xf>
    <xf numFmtId="0" fontId="97" fillId="32" borderId="45" xfId="0" applyFont="1" applyFill="1" applyBorder="1" applyAlignment="1">
      <alignment horizontal="left"/>
    </xf>
    <xf numFmtId="0" fontId="97" fillId="32" borderId="45" xfId="0" applyFont="1" applyFill="1" applyBorder="1" applyAlignment="1">
      <alignment horizontal="center" vertical="top" wrapText="1"/>
    </xf>
    <xf numFmtId="0" fontId="97" fillId="32" borderId="44" xfId="0" applyFont="1" applyFill="1" applyBorder="1" applyAlignment="1">
      <alignment horizontal="center" vertical="center"/>
    </xf>
    <xf numFmtId="0" fontId="97" fillId="32" borderId="45" xfId="0" applyFont="1" applyFill="1" applyBorder="1" applyAlignment="1">
      <alignment horizontal="center" vertical="center"/>
    </xf>
    <xf numFmtId="0" fontId="97" fillId="32" borderId="44" xfId="0" applyFont="1" applyFill="1" applyBorder="1"/>
    <xf numFmtId="0" fontId="40" fillId="0" borderId="48" xfId="0" applyFont="1" applyBorder="1" applyAlignment="1">
      <alignment horizontal="left"/>
    </xf>
    <xf numFmtId="0" fontId="13" fillId="0" borderId="44" xfId="0" applyFont="1" applyBorder="1" applyAlignment="1">
      <alignment horizontal="left"/>
    </xf>
    <xf numFmtId="0" fontId="13" fillId="0" borderId="45" xfId="0" applyFont="1" applyBorder="1" applyAlignment="1">
      <alignment horizontal="left"/>
    </xf>
    <xf numFmtId="0" fontId="49" fillId="0" borderId="45" xfId="0" applyFont="1" applyBorder="1" applyAlignment="1">
      <alignment horizontal="left"/>
    </xf>
    <xf numFmtId="0" fontId="13" fillId="0" borderId="46" xfId="0" applyFont="1" applyBorder="1" applyAlignment="1">
      <alignment horizontal="left"/>
    </xf>
    <xf numFmtId="0" fontId="0" fillId="0" borderId="66" xfId="0" applyBorder="1" applyAlignment="1">
      <alignment horizontal="center"/>
    </xf>
    <xf numFmtId="0" fontId="0" fillId="0" borderId="67" xfId="0" applyBorder="1" applyAlignment="1">
      <alignment horizontal="center"/>
    </xf>
    <xf numFmtId="0" fontId="0" fillId="0" borderId="68" xfId="0" applyBorder="1" applyAlignment="1">
      <alignment horizontal="center"/>
    </xf>
    <xf numFmtId="0" fontId="5" fillId="0" borderId="0" xfId="0" applyFont="1"/>
    <xf numFmtId="0" fontId="44" fillId="0" borderId="0" xfId="0" applyFont="1"/>
    <xf numFmtId="49" fontId="0" fillId="0" borderId="17" xfId="0" applyNumberFormat="1" applyBorder="1" applyAlignment="1">
      <alignment horizontal="center"/>
    </xf>
    <xf numFmtId="0" fontId="63" fillId="37" borderId="45" xfId="0" applyFont="1" applyFill="1" applyBorder="1" applyAlignment="1">
      <alignment horizontal="center" vertical="center" wrapText="1"/>
    </xf>
    <xf numFmtId="0" fontId="63" fillId="37" borderId="45" xfId="0" applyFont="1" applyFill="1" applyBorder="1" applyAlignment="1">
      <alignment horizontal="center" vertical="top"/>
    </xf>
    <xf numFmtId="0" fontId="16" fillId="6" borderId="32" xfId="19" applyBorder="1" applyAlignment="1">
      <alignment horizontal="left"/>
    </xf>
    <xf numFmtId="1" fontId="13" fillId="0" borderId="0" xfId="0" applyNumberFormat="1" applyFont="1" applyAlignment="1">
      <alignment horizontal="center"/>
    </xf>
    <xf numFmtId="0" fontId="63" fillId="0" borderId="45" xfId="0" applyFont="1" applyBorder="1" applyAlignment="1">
      <alignment horizontal="left"/>
    </xf>
    <xf numFmtId="49" fontId="10" fillId="30" borderId="25" xfId="0" applyNumberFormat="1" applyFont="1" applyFill="1" applyBorder="1" applyAlignment="1">
      <alignment vertical="center" wrapText="1"/>
    </xf>
    <xf numFmtId="49" fontId="5" fillId="30" borderId="25" xfId="0" applyNumberFormat="1" applyFont="1" applyFill="1" applyBorder="1" applyAlignment="1">
      <alignment vertical="center" wrapText="1"/>
    </xf>
    <xf numFmtId="49" fontId="6" fillId="30" borderId="26" xfId="0" applyNumberFormat="1" applyFont="1" applyFill="1" applyBorder="1" applyAlignment="1">
      <alignment vertical="top" wrapText="1"/>
    </xf>
    <xf numFmtId="49" fontId="5" fillId="30" borderId="27" xfId="0" applyNumberFormat="1" applyFont="1" applyFill="1" applyBorder="1" applyAlignment="1">
      <alignment vertical="center"/>
    </xf>
    <xf numFmtId="49" fontId="5" fillId="30" borderId="28" xfId="0" applyNumberFormat="1" applyFont="1" applyFill="1" applyBorder="1" applyAlignment="1">
      <alignment vertical="center"/>
    </xf>
    <xf numFmtId="49" fontId="5" fillId="30" borderId="29" xfId="0" applyNumberFormat="1" applyFont="1" applyFill="1" applyBorder="1" applyAlignment="1">
      <alignment vertical="center"/>
    </xf>
    <xf numFmtId="49" fontId="5" fillId="30" borderId="31" xfId="0" applyNumberFormat="1" applyFont="1" applyFill="1" applyBorder="1" applyAlignment="1">
      <alignment vertical="center"/>
    </xf>
    <xf numFmtId="49" fontId="5" fillId="30" borderId="32" xfId="0" applyNumberFormat="1" applyFont="1" applyFill="1" applyBorder="1" applyAlignment="1">
      <alignment vertical="center"/>
    </xf>
    <xf numFmtId="49" fontId="5" fillId="30" borderId="33" xfId="0" applyNumberFormat="1" applyFont="1" applyFill="1" applyBorder="1" applyAlignment="1">
      <alignment vertical="center"/>
    </xf>
    <xf numFmtId="49" fontId="5" fillId="30" borderId="17" xfId="0" applyNumberFormat="1" applyFont="1" applyFill="1" applyBorder="1" applyAlignment="1">
      <alignment vertical="center"/>
    </xf>
    <xf numFmtId="49" fontId="5" fillId="30" borderId="22" xfId="0" applyNumberFormat="1" applyFont="1" applyFill="1" applyBorder="1" applyAlignment="1">
      <alignment vertical="center"/>
    </xf>
    <xf numFmtId="49" fontId="5" fillId="30" borderId="35" xfId="0" applyNumberFormat="1" applyFont="1" applyFill="1" applyBorder="1" applyAlignment="1">
      <alignment vertical="center"/>
    </xf>
    <xf numFmtId="49" fontId="5" fillId="30" borderId="52" xfId="0" applyNumberFormat="1" applyFont="1" applyFill="1" applyBorder="1" applyAlignment="1">
      <alignment vertical="center"/>
    </xf>
    <xf numFmtId="0" fontId="101" fillId="32" borderId="45" xfId="0" applyFont="1" applyFill="1" applyBorder="1" applyAlignment="1">
      <alignment horizontal="left" vertical="center"/>
    </xf>
    <xf numFmtId="49" fontId="5" fillId="30" borderId="17" xfId="0" applyNumberFormat="1" applyFont="1" applyFill="1" applyBorder="1"/>
    <xf numFmtId="164" fontId="0" fillId="0" borderId="0" xfId="0" applyNumberFormat="1" applyAlignment="1">
      <alignment horizontal="center"/>
    </xf>
    <xf numFmtId="164" fontId="0" fillId="29" borderId="0" xfId="0" applyNumberFormat="1" applyFill="1" applyAlignment="1">
      <alignment horizontal="center"/>
    </xf>
    <xf numFmtId="1" fontId="0" fillId="0" borderId="0" xfId="0" applyNumberFormat="1" applyAlignment="1" applyProtection="1">
      <alignment horizontal="center"/>
      <protection locked="0"/>
    </xf>
    <xf numFmtId="164" fontId="10" fillId="0" borderId="0" xfId="0" applyNumberFormat="1" applyFont="1" applyAlignment="1" applyProtection="1">
      <alignment horizontal="center"/>
      <protection locked="0"/>
    </xf>
    <xf numFmtId="164" fontId="13" fillId="0" borderId="0" xfId="0" applyNumberFormat="1" applyFont="1" applyAlignment="1">
      <alignment horizontal="center"/>
    </xf>
    <xf numFmtId="164" fontId="0" fillId="0" borderId="0" xfId="0" applyNumberFormat="1" applyAlignment="1" applyProtection="1">
      <alignment horizontal="center"/>
      <protection locked="0"/>
    </xf>
    <xf numFmtId="164" fontId="10" fillId="29" borderId="0" xfId="0" applyNumberFormat="1" applyFont="1" applyFill="1" applyAlignment="1">
      <alignment horizontal="center"/>
    </xf>
    <xf numFmtId="1" fontId="10" fillId="29" borderId="0" xfId="0" applyNumberFormat="1" applyFont="1" applyFill="1" applyAlignment="1">
      <alignment horizontal="center"/>
    </xf>
    <xf numFmtId="1" fontId="0" fillId="0" borderId="0" xfId="0" applyNumberFormat="1" applyAlignment="1">
      <alignment horizontal="center"/>
    </xf>
    <xf numFmtId="1" fontId="0" fillId="29" borderId="0" xfId="0" applyNumberFormat="1" applyFill="1" applyAlignment="1">
      <alignment horizontal="center"/>
    </xf>
    <xf numFmtId="49" fontId="10" fillId="29" borderId="0" xfId="0" applyNumberFormat="1" applyFont="1" applyFill="1" applyAlignment="1" applyProtection="1">
      <alignment horizontal="center"/>
      <protection locked="0"/>
    </xf>
    <xf numFmtId="49" fontId="0" fillId="29" borderId="0" xfId="0" applyNumberFormat="1" applyFill="1" applyProtection="1">
      <protection locked="0"/>
    </xf>
    <xf numFmtId="0" fontId="54" fillId="0" borderId="42" xfId="0" applyFont="1" applyBorder="1"/>
    <xf numFmtId="0" fontId="64" fillId="0" borderId="42" xfId="0" applyFont="1" applyBorder="1"/>
    <xf numFmtId="0" fontId="24" fillId="6" borderId="42" xfId="19" applyFont="1" applyBorder="1" applyAlignment="1"/>
    <xf numFmtId="0" fontId="103" fillId="42" borderId="15" xfId="0" applyFont="1" applyFill="1" applyBorder="1" applyAlignment="1">
      <alignment horizontal="left" vertical="top" wrapText="1"/>
    </xf>
    <xf numFmtId="0" fontId="5" fillId="38" borderId="19" xfId="0" applyFont="1" applyFill="1" applyBorder="1" applyAlignment="1">
      <alignment horizontal="center" vertical="top"/>
    </xf>
    <xf numFmtId="0" fontId="0" fillId="29" borderId="17" xfId="0" applyFill="1" applyBorder="1"/>
    <xf numFmtId="0" fontId="5" fillId="0" borderId="23" xfId="0" applyFont="1" applyBorder="1"/>
    <xf numFmtId="0" fontId="0" fillId="0" borderId="21" xfId="0" applyBorder="1"/>
    <xf numFmtId="0" fontId="5" fillId="29" borderId="23" xfId="0" applyFont="1" applyFill="1" applyBorder="1"/>
    <xf numFmtId="0" fontId="104" fillId="6" borderId="17" xfId="115" applyFont="1" applyBorder="1" applyAlignment="1">
      <alignment horizontal="center" vertical="center"/>
    </xf>
    <xf numFmtId="0" fontId="104" fillId="6" borderId="17" xfId="115" applyFont="1" applyBorder="1" applyAlignment="1">
      <alignment vertical="center"/>
    </xf>
    <xf numFmtId="0" fontId="104" fillId="6" borderId="12" xfId="115" applyFont="1" applyBorder="1" applyAlignment="1">
      <alignment horizontal="center" vertical="center"/>
    </xf>
    <xf numFmtId="0" fontId="104" fillId="6" borderId="64" xfId="115" applyFont="1" applyBorder="1" applyAlignment="1">
      <alignment vertical="center"/>
    </xf>
    <xf numFmtId="0" fontId="34" fillId="29" borderId="23" xfId="0" applyFont="1" applyFill="1" applyBorder="1" applyAlignment="1">
      <alignment vertical="top"/>
    </xf>
    <xf numFmtId="0" fontId="34" fillId="29" borderId="55" xfId="0" applyFont="1" applyFill="1" applyBorder="1" applyAlignment="1">
      <alignment vertical="top"/>
    </xf>
    <xf numFmtId="0" fontId="13" fillId="0" borderId="0" xfId="0" applyFont="1" applyAlignment="1">
      <alignment horizontal="right"/>
    </xf>
    <xf numFmtId="0" fontId="104" fillId="6" borderId="23" xfId="115" applyFont="1" applyBorder="1" applyAlignment="1">
      <alignment horizontal="center" vertical="center"/>
    </xf>
    <xf numFmtId="0" fontId="104" fillId="6" borderId="21" xfId="115" applyFont="1" applyBorder="1" applyAlignment="1">
      <alignment vertical="center"/>
    </xf>
    <xf numFmtId="0" fontId="104" fillId="6" borderId="63" xfId="115" applyFont="1" applyBorder="1" applyAlignment="1">
      <alignment horizontal="center" vertical="center"/>
    </xf>
    <xf numFmtId="0" fontId="105" fillId="6" borderId="12" xfId="115" applyFont="1" applyBorder="1" applyAlignment="1">
      <alignment vertical="center"/>
    </xf>
    <xf numFmtId="0" fontId="105" fillId="6" borderId="64" xfId="115" applyFont="1" applyBorder="1" applyAlignment="1">
      <alignment vertical="center"/>
    </xf>
    <xf numFmtId="164" fontId="6" fillId="0" borderId="19" xfId="0" applyNumberFormat="1" applyFont="1" applyBorder="1" applyAlignment="1">
      <alignment horizontal="center" vertical="top"/>
    </xf>
    <xf numFmtId="0" fontId="68" fillId="42" borderId="15" xfId="0" applyFont="1" applyFill="1" applyBorder="1" applyAlignment="1">
      <alignment horizontal="left" vertical="top" wrapText="1"/>
    </xf>
    <xf numFmtId="0" fontId="104" fillId="6" borderId="0" xfId="115" applyFont="1" applyBorder="1" applyAlignment="1">
      <alignment horizontal="center" vertical="center"/>
    </xf>
    <xf numFmtId="0" fontId="13" fillId="29" borderId="23" xfId="0" applyFont="1" applyFill="1" applyBorder="1"/>
    <xf numFmtId="0" fontId="0" fillId="0" borderId="48" xfId="0" applyBorder="1"/>
    <xf numFmtId="0" fontId="5" fillId="28" borderId="0" xfId="0" applyFont="1" applyFill="1"/>
    <xf numFmtId="0" fontId="34" fillId="29" borderId="0" xfId="0" applyFont="1" applyFill="1" applyAlignment="1">
      <alignment horizontal="center" vertical="top"/>
    </xf>
    <xf numFmtId="0" fontId="104" fillId="29" borderId="0" xfId="115" applyFont="1" applyFill="1" applyBorder="1" applyAlignment="1">
      <alignment horizontal="center" vertical="center" wrapText="1"/>
    </xf>
    <xf numFmtId="49" fontId="0" fillId="39" borderId="50" xfId="0" applyNumberFormat="1" applyFill="1" applyBorder="1" applyAlignment="1">
      <alignment horizontal="center" vertical="top"/>
    </xf>
    <xf numFmtId="49" fontId="6" fillId="39" borderId="74" xfId="0" applyNumberFormat="1" applyFont="1" applyFill="1" applyBorder="1" applyAlignment="1">
      <alignment horizontal="center" vertical="top"/>
    </xf>
    <xf numFmtId="49" fontId="6" fillId="39" borderId="60" xfId="0" applyNumberFormat="1" applyFont="1" applyFill="1" applyBorder="1" applyAlignment="1">
      <alignment horizontal="center" vertical="top"/>
    </xf>
    <xf numFmtId="49" fontId="6" fillId="39" borderId="54" xfId="0" applyNumberFormat="1" applyFont="1" applyFill="1" applyBorder="1" applyAlignment="1">
      <alignment horizontal="center" vertical="top"/>
    </xf>
    <xf numFmtId="0" fontId="5" fillId="42" borderId="17" xfId="0" applyFont="1" applyFill="1" applyBorder="1" applyAlignment="1">
      <alignment horizontal="center"/>
    </xf>
    <xf numFmtId="0" fontId="5" fillId="35" borderId="17" xfId="0" applyFont="1" applyFill="1" applyBorder="1" applyAlignment="1">
      <alignment horizontal="center"/>
    </xf>
    <xf numFmtId="0" fontId="49" fillId="0" borderId="0" xfId="0" applyFont="1"/>
    <xf numFmtId="0" fontId="46" fillId="0" borderId="45" xfId="0" applyFont="1" applyBorder="1" applyAlignment="1">
      <alignment horizontal="left"/>
    </xf>
    <xf numFmtId="0" fontId="104" fillId="29" borderId="0" xfId="115" applyFont="1" applyFill="1" applyBorder="1" applyAlignment="1">
      <alignment horizontal="center" vertical="center"/>
    </xf>
    <xf numFmtId="2" fontId="13" fillId="0" borderId="0" xfId="0" applyNumberFormat="1" applyFont="1" applyAlignment="1">
      <alignment horizontal="center" vertical="center"/>
    </xf>
    <xf numFmtId="2" fontId="104" fillId="29" borderId="0" xfId="115" applyNumberFormat="1" applyFont="1" applyFill="1" applyBorder="1" applyAlignment="1">
      <alignment horizontal="center" vertical="center"/>
    </xf>
    <xf numFmtId="49" fontId="70" fillId="39" borderId="15" xfId="0" applyNumberFormat="1" applyFont="1" applyFill="1" applyBorder="1" applyAlignment="1">
      <alignment horizontal="center" vertical="center" wrapText="1"/>
    </xf>
    <xf numFmtId="49" fontId="70" fillId="39" borderId="0" xfId="0" applyNumberFormat="1" applyFont="1" applyFill="1" applyAlignment="1">
      <alignment horizontal="center" vertical="center" wrapText="1"/>
    </xf>
    <xf numFmtId="0" fontId="40" fillId="39" borderId="0" xfId="0" applyFont="1" applyFill="1" applyAlignment="1">
      <alignment horizontal="center" vertical="top"/>
    </xf>
    <xf numFmtId="0" fontId="13" fillId="0" borderId="0" xfId="0" applyFont="1" applyAlignment="1">
      <alignment horizontal="center" vertical="center"/>
    </xf>
    <xf numFmtId="0" fontId="107" fillId="0" borderId="0" xfId="0" applyFont="1"/>
    <xf numFmtId="0" fontId="104" fillId="6" borderId="58" xfId="115" applyFont="1" applyBorder="1" applyAlignment="1">
      <alignment horizontal="center" vertical="center"/>
    </xf>
    <xf numFmtId="0" fontId="58" fillId="0" borderId="10" xfId="0" applyFont="1" applyBorder="1" applyAlignment="1">
      <alignment horizontal="left" vertical="top" wrapText="1"/>
    </xf>
    <xf numFmtId="0" fontId="58" fillId="0" borderId="15" xfId="0" applyFont="1" applyBorder="1" applyAlignment="1">
      <alignment horizontal="left" vertical="top" wrapText="1"/>
    </xf>
    <xf numFmtId="0" fontId="58" fillId="37" borderId="15" xfId="0" applyFont="1" applyFill="1" applyBorder="1" applyAlignment="1">
      <alignment horizontal="left" vertical="top" wrapText="1"/>
    </xf>
    <xf numFmtId="0" fontId="58" fillId="33" borderId="37" xfId="0" applyFont="1" applyFill="1" applyBorder="1" applyAlignment="1">
      <alignment horizontal="left" vertical="top" wrapText="1"/>
    </xf>
    <xf numFmtId="0" fontId="10" fillId="0" borderId="16" xfId="0" applyFont="1" applyBorder="1" applyAlignment="1">
      <alignment vertical="top" wrapText="1"/>
    </xf>
    <xf numFmtId="0" fontId="10" fillId="0" borderId="12" xfId="0" applyFont="1" applyBorder="1" applyAlignment="1">
      <alignment vertical="top" wrapText="1"/>
    </xf>
    <xf numFmtId="0" fontId="53" fillId="0" borderId="20" xfId="0" applyFont="1" applyBorder="1" applyAlignment="1">
      <alignment vertical="top" wrapText="1"/>
    </xf>
    <xf numFmtId="0" fontId="53" fillId="0" borderId="38" xfId="0" applyFont="1" applyBorder="1" applyAlignment="1">
      <alignment vertical="top" wrapText="1"/>
    </xf>
    <xf numFmtId="0" fontId="53" fillId="0" borderId="54" xfId="0" applyFont="1" applyBorder="1" applyAlignment="1">
      <alignment vertical="top" wrapText="1"/>
    </xf>
    <xf numFmtId="0" fontId="55" fillId="50" borderId="0" xfId="0" applyFont="1" applyFill="1" applyAlignment="1">
      <alignment horizontal="left"/>
    </xf>
    <xf numFmtId="0" fontId="64" fillId="50" borderId="0" xfId="0" applyFont="1" applyFill="1" applyAlignment="1">
      <alignment horizontal="left"/>
    </xf>
    <xf numFmtId="49" fontId="109" fillId="50" borderId="0" xfId="0" applyNumberFormat="1" applyFont="1" applyFill="1" applyAlignment="1">
      <alignment horizontal="left" wrapText="1"/>
    </xf>
    <xf numFmtId="0" fontId="0" fillId="50" borderId="0" xfId="0" applyFill="1"/>
    <xf numFmtId="0" fontId="14" fillId="50" borderId="0" xfId="0" applyFont="1" applyFill="1"/>
    <xf numFmtId="0" fontId="9" fillId="28" borderId="0" xfId="0" applyFont="1" applyFill="1"/>
    <xf numFmtId="0" fontId="44" fillId="28" borderId="0" xfId="0" applyFont="1" applyFill="1"/>
    <xf numFmtId="0" fontId="13" fillId="49" borderId="17" xfId="0" applyFont="1" applyFill="1" applyBorder="1" applyAlignment="1">
      <alignment horizontal="center" vertical="center"/>
    </xf>
    <xf numFmtId="0" fontId="13" fillId="49" borderId="17" xfId="0" applyFont="1" applyFill="1" applyBorder="1" applyAlignment="1">
      <alignment horizontal="center"/>
    </xf>
    <xf numFmtId="0" fontId="31" fillId="49" borderId="23" xfId="109" applyFill="1" applyBorder="1" applyAlignment="1">
      <alignment horizontal="center" vertical="center"/>
    </xf>
    <xf numFmtId="0" fontId="37" fillId="49" borderId="23" xfId="109" applyFont="1" applyFill="1" applyBorder="1" applyAlignment="1">
      <alignment horizontal="center" vertical="center"/>
    </xf>
    <xf numFmtId="0" fontId="51" fillId="49" borderId="23" xfId="109" applyFont="1" applyFill="1" applyBorder="1" applyAlignment="1">
      <alignment horizontal="center" vertical="center"/>
    </xf>
    <xf numFmtId="49" fontId="51" fillId="49" borderId="23" xfId="109" applyNumberFormat="1" applyFont="1" applyFill="1" applyBorder="1" applyAlignment="1">
      <alignment horizontal="center" vertical="center"/>
    </xf>
    <xf numFmtId="49" fontId="6" fillId="39" borderId="11" xfId="0" applyNumberFormat="1" applyFont="1" applyFill="1" applyBorder="1" applyAlignment="1">
      <alignment horizontal="center" vertical="top"/>
    </xf>
    <xf numFmtId="0" fontId="16" fillId="6" borderId="32" xfId="19" applyBorder="1" applyAlignment="1">
      <alignment horizontal="center"/>
    </xf>
    <xf numFmtId="167" fontId="113" fillId="52" borderId="55" xfId="138" applyNumberFormat="1" applyFont="1" applyFill="1" applyBorder="1" applyProtection="1"/>
    <xf numFmtId="167" fontId="113" fillId="52" borderId="56" xfId="138" applyNumberFormat="1" applyFont="1" applyFill="1" applyBorder="1" applyProtection="1"/>
    <xf numFmtId="2" fontId="113" fillId="52" borderId="56" xfId="138" applyNumberFormat="1" applyFont="1" applyFill="1" applyBorder="1"/>
    <xf numFmtId="2" fontId="113" fillId="52" borderId="57" xfId="138" applyNumberFormat="1" applyFont="1" applyFill="1" applyBorder="1"/>
    <xf numFmtId="0" fontId="82" fillId="0" borderId="48" xfId="139" applyFont="1" applyBorder="1"/>
    <xf numFmtId="0" fontId="82" fillId="0" borderId="47" xfId="139" applyFont="1" applyBorder="1"/>
    <xf numFmtId="0" fontId="114" fillId="28" borderId="17" xfId="139" applyFont="1" applyFill="1" applyBorder="1"/>
    <xf numFmtId="0" fontId="114" fillId="0" borderId="17" xfId="139" applyFont="1" applyBorder="1"/>
    <xf numFmtId="0" fontId="115" fillId="0" borderId="28" xfId="139" applyFont="1" applyBorder="1"/>
    <xf numFmtId="0" fontId="115" fillId="0" borderId="75" xfId="139" applyFont="1" applyBorder="1"/>
    <xf numFmtId="0" fontId="115" fillId="0" borderId="27" xfId="139" applyFont="1" applyBorder="1"/>
    <xf numFmtId="170" fontId="116" fillId="28" borderId="17" xfId="139" applyNumberFormat="1" applyFont="1" applyFill="1" applyBorder="1" applyProtection="1">
      <protection locked="0"/>
    </xf>
    <xf numFmtId="170" fontId="115" fillId="0" borderId="28" xfId="139" applyNumberFormat="1" applyFont="1" applyBorder="1" applyProtection="1">
      <protection locked="0"/>
    </xf>
    <xf numFmtId="170" fontId="115" fillId="0" borderId="75" xfId="139" applyNumberFormat="1" applyFont="1" applyBorder="1" applyProtection="1">
      <protection locked="0"/>
    </xf>
    <xf numFmtId="167" fontId="116" fillId="0" borderId="17" xfId="139" applyNumberFormat="1" applyFont="1" applyBorder="1"/>
    <xf numFmtId="167" fontId="115" fillId="0" borderId="28" xfId="139" applyNumberFormat="1" applyFont="1" applyBorder="1"/>
    <xf numFmtId="167" fontId="115" fillId="0" borderId="27" xfId="139" applyNumberFormat="1" applyFont="1" applyBorder="1"/>
    <xf numFmtId="170" fontId="116" fillId="0" borderId="17" xfId="139" applyNumberFormat="1" applyFont="1" applyBorder="1"/>
    <xf numFmtId="170" fontId="115" fillId="0" borderId="28" xfId="139" applyNumberFormat="1" applyFont="1" applyBorder="1"/>
    <xf numFmtId="170" fontId="115" fillId="0" borderId="27" xfId="139" applyNumberFormat="1" applyFont="1" applyBorder="1"/>
    <xf numFmtId="0" fontId="14" fillId="29" borderId="32" xfId="0" applyFont="1" applyFill="1" applyBorder="1" applyAlignment="1">
      <alignment horizontal="left"/>
    </xf>
    <xf numFmtId="167" fontId="116" fillId="0" borderId="23" xfId="139" applyNumberFormat="1" applyFont="1" applyBorder="1"/>
    <xf numFmtId="167" fontId="115" fillId="0" borderId="81" xfId="139" applyNumberFormat="1" applyFont="1" applyBorder="1"/>
    <xf numFmtId="167" fontId="116" fillId="0" borderId="55" xfId="139" applyNumberFormat="1" applyFont="1" applyBorder="1"/>
    <xf numFmtId="167" fontId="116" fillId="0" borderId="56" xfId="139" applyNumberFormat="1" applyFont="1" applyBorder="1"/>
    <xf numFmtId="167" fontId="115" fillId="0" borderId="73" xfId="139" applyNumberFormat="1" applyFont="1" applyBorder="1"/>
    <xf numFmtId="167" fontId="115" fillId="0" borderId="78" xfId="139" applyNumberFormat="1" applyFont="1" applyBorder="1"/>
    <xf numFmtId="167" fontId="115" fillId="0" borderId="57" xfId="139" applyNumberFormat="1" applyFont="1" applyBorder="1"/>
    <xf numFmtId="170" fontId="116" fillId="0" borderId="52" xfId="139" applyNumberFormat="1" applyFont="1" applyBorder="1"/>
    <xf numFmtId="167" fontId="116" fillId="52" borderId="23" xfId="139" applyNumberFormat="1" applyFont="1" applyFill="1" applyBorder="1"/>
    <xf numFmtId="167" fontId="116" fillId="52" borderId="17" xfId="139" applyNumberFormat="1" applyFont="1" applyFill="1" applyBorder="1"/>
    <xf numFmtId="167" fontId="115" fillId="52" borderId="28" xfId="139" applyNumberFormat="1" applyFont="1" applyFill="1" applyBorder="1"/>
    <xf numFmtId="167" fontId="115" fillId="52" borderId="27" xfId="139" applyNumberFormat="1" applyFont="1" applyFill="1" applyBorder="1"/>
    <xf numFmtId="167" fontId="115" fillId="52" borderId="81" xfId="139" applyNumberFormat="1" applyFont="1" applyFill="1" applyBorder="1"/>
    <xf numFmtId="167" fontId="116" fillId="52" borderId="55" xfId="139" applyNumberFormat="1" applyFont="1" applyFill="1" applyBorder="1"/>
    <xf numFmtId="167" fontId="116" fillId="52" borderId="56" xfId="139" applyNumberFormat="1" applyFont="1" applyFill="1" applyBorder="1"/>
    <xf numFmtId="167" fontId="115" fillId="52" borderId="73" xfId="139" applyNumberFormat="1" applyFont="1" applyFill="1" applyBorder="1"/>
    <xf numFmtId="167" fontId="115" fillId="52" borderId="78" xfId="139" applyNumberFormat="1" applyFont="1" applyFill="1" applyBorder="1"/>
    <xf numFmtId="167" fontId="115" fillId="52" borderId="57" xfId="139" applyNumberFormat="1" applyFont="1" applyFill="1" applyBorder="1"/>
    <xf numFmtId="1" fontId="10" fillId="29" borderId="22" xfId="0" applyNumberFormat="1" applyFont="1" applyFill="1" applyBorder="1" applyAlignment="1">
      <alignment horizontal="center"/>
    </xf>
    <xf numFmtId="0" fontId="53" fillId="53" borderId="15" xfId="0" applyFont="1" applyFill="1" applyBorder="1" applyAlignment="1">
      <alignment horizontal="left" vertical="top" wrapText="1"/>
    </xf>
    <xf numFmtId="0" fontId="68" fillId="0" borderId="15" xfId="0" applyFont="1" applyBorder="1" applyAlignment="1">
      <alignment horizontal="left" vertical="top" wrapText="1"/>
    </xf>
    <xf numFmtId="164" fontId="6" fillId="0" borderId="17" xfId="0" applyNumberFormat="1" applyFont="1" applyBorder="1" applyAlignment="1">
      <alignment horizontal="center" vertical="top" wrapText="1"/>
    </xf>
    <xf numFmtId="171" fontId="123" fillId="52" borderId="57" xfId="139" applyNumberFormat="1" applyFont="1" applyFill="1" applyBorder="1"/>
    <xf numFmtId="164" fontId="46" fillId="49" borderId="17" xfId="0" applyNumberFormat="1" applyFont="1" applyFill="1" applyBorder="1" applyAlignment="1">
      <alignment horizontal="center" vertical="top"/>
    </xf>
    <xf numFmtId="0" fontId="5" fillId="0" borderId="82" xfId="0" applyFont="1" applyBorder="1"/>
    <xf numFmtId="0" fontId="26" fillId="6" borderId="59" xfId="115" applyBorder="1" applyAlignment="1">
      <alignment horizontal="center"/>
    </xf>
    <xf numFmtId="0" fontId="34" fillId="49" borderId="0" xfId="0" applyFont="1" applyFill="1" applyAlignment="1">
      <alignment horizontal="center" vertical="top"/>
    </xf>
    <xf numFmtId="0" fontId="34" fillId="49" borderId="10" xfId="0" applyFont="1" applyFill="1" applyBorder="1" applyAlignment="1">
      <alignment horizontal="center" vertical="top"/>
    </xf>
    <xf numFmtId="0" fontId="34" fillId="49" borderId="15" xfId="0" applyFont="1" applyFill="1" applyBorder="1" applyAlignment="1">
      <alignment horizontal="center" vertical="top"/>
    </xf>
    <xf numFmtId="0" fontId="34" fillId="49" borderId="37" xfId="0" applyFont="1" applyFill="1" applyBorder="1" applyAlignment="1">
      <alignment horizontal="center" vertical="top"/>
    </xf>
    <xf numFmtId="0" fontId="34" fillId="49" borderId="48" xfId="0" applyFont="1" applyFill="1" applyBorder="1" applyAlignment="1">
      <alignment horizontal="center" vertical="top"/>
    </xf>
    <xf numFmtId="0" fontId="34" fillId="49" borderId="47" xfId="0" applyFont="1" applyFill="1" applyBorder="1" applyAlignment="1">
      <alignment horizontal="center" vertical="top"/>
    </xf>
    <xf numFmtId="0" fontId="34" fillId="49" borderId="38" xfId="0" applyFont="1" applyFill="1" applyBorder="1" applyAlignment="1">
      <alignment horizontal="center" vertical="top"/>
    </xf>
    <xf numFmtId="0" fontId="34" fillId="49" borderId="11" xfId="0" applyFont="1" applyFill="1" applyBorder="1" applyAlignment="1">
      <alignment horizontal="center" vertical="top"/>
    </xf>
    <xf numFmtId="0" fontId="34" fillId="49" borderId="39" xfId="0" applyFont="1" applyFill="1" applyBorder="1" applyAlignment="1">
      <alignment horizontal="center" vertical="top"/>
    </xf>
    <xf numFmtId="0" fontId="129" fillId="49" borderId="48" xfId="0" applyFont="1" applyFill="1" applyBorder="1" applyAlignment="1">
      <alignment horizontal="center" vertical="top"/>
    </xf>
    <xf numFmtId="0" fontId="129" fillId="49" borderId="0" xfId="0" applyFont="1" applyFill="1" applyAlignment="1">
      <alignment horizontal="center" vertical="top"/>
    </xf>
    <xf numFmtId="49" fontId="129" fillId="0" borderId="27" xfId="0" applyNumberFormat="1" applyFont="1" applyBorder="1"/>
    <xf numFmtId="49" fontId="129" fillId="0" borderId="29" xfId="0" applyNumberFormat="1" applyFont="1" applyBorder="1"/>
    <xf numFmtId="0" fontId="5" fillId="34" borderId="17" xfId="0" applyFont="1" applyFill="1" applyBorder="1" applyAlignment="1">
      <alignment horizontal="center"/>
    </xf>
    <xf numFmtId="0" fontId="36" fillId="0" borderId="0" xfId="0" applyFont="1"/>
    <xf numFmtId="164" fontId="10" fillId="28" borderId="17" xfId="0" applyNumberFormat="1" applyFont="1" applyFill="1" applyBorder="1" applyAlignment="1" applyProtection="1">
      <alignment horizontal="center"/>
      <protection locked="0"/>
    </xf>
    <xf numFmtId="0" fontId="0" fillId="54" borderId="49" xfId="0" applyFill="1" applyBorder="1" applyAlignment="1">
      <alignment horizontal="center" vertical="top"/>
    </xf>
    <xf numFmtId="0" fontId="52" fillId="38" borderId="15" xfId="0" applyFont="1" applyFill="1" applyBorder="1" applyAlignment="1">
      <alignment horizontal="center" vertical="top" wrapText="1"/>
    </xf>
    <xf numFmtId="0" fontId="105" fillId="6" borderId="12" xfId="115" applyFont="1" applyBorder="1" applyAlignment="1">
      <alignment horizontal="center" vertical="center" wrapText="1"/>
    </xf>
    <xf numFmtId="0" fontId="5" fillId="0" borderId="17" xfId="0" applyFont="1" applyBorder="1"/>
    <xf numFmtId="0" fontId="132" fillId="0" borderId="84" xfId="139" applyFont="1" applyBorder="1"/>
    <xf numFmtId="170" fontId="132" fillId="0" borderId="27" xfId="139" applyNumberFormat="1" applyFont="1" applyBorder="1"/>
    <xf numFmtId="0" fontId="133" fillId="41" borderId="84" xfId="138" applyFont="1" applyBorder="1"/>
    <xf numFmtId="169" fontId="133" fillId="41" borderId="85" xfId="138" applyNumberFormat="1" applyFont="1" applyBorder="1"/>
    <xf numFmtId="167" fontId="130" fillId="6" borderId="27" xfId="115" applyNumberFormat="1" applyFont="1" applyBorder="1"/>
    <xf numFmtId="169" fontId="130" fillId="6" borderId="27" xfId="115" applyNumberFormat="1" applyFont="1" applyBorder="1"/>
    <xf numFmtId="0" fontId="134" fillId="0" borderId="27" xfId="139" applyFont="1" applyBorder="1" applyProtection="1">
      <protection locked="0"/>
    </xf>
    <xf numFmtId="167" fontId="27" fillId="7" borderId="27" xfId="113" applyNumberFormat="1" applyBorder="1"/>
    <xf numFmtId="170" fontId="41" fillId="7" borderId="0" xfId="113" applyNumberFormat="1" applyFont="1"/>
    <xf numFmtId="166" fontId="132" fillId="0" borderId="27" xfId="139" applyNumberFormat="1" applyFont="1" applyBorder="1"/>
    <xf numFmtId="170" fontId="135" fillId="0" borderId="27" xfId="139" applyNumberFormat="1" applyFont="1" applyBorder="1"/>
    <xf numFmtId="166" fontId="132" fillId="28" borderId="27" xfId="139" applyNumberFormat="1" applyFont="1" applyFill="1" applyBorder="1"/>
    <xf numFmtId="166" fontId="132" fillId="0" borderId="85" xfId="139" applyNumberFormat="1" applyFont="1" applyBorder="1"/>
    <xf numFmtId="166" fontId="133" fillId="41" borderId="85" xfId="138" applyNumberFormat="1" applyFont="1" applyBorder="1"/>
    <xf numFmtId="166" fontId="132" fillId="28" borderId="85" xfId="139" applyNumberFormat="1" applyFont="1" applyFill="1" applyBorder="1"/>
    <xf numFmtId="166" fontId="125" fillId="28" borderId="85" xfId="138" applyNumberFormat="1" applyFont="1" applyFill="1" applyBorder="1"/>
    <xf numFmtId="0" fontId="114" fillId="28" borderId="58" xfId="139" applyFont="1" applyFill="1" applyBorder="1"/>
    <xf numFmtId="0" fontId="114" fillId="0" borderId="59" xfId="139" applyFont="1" applyBorder="1"/>
    <xf numFmtId="0" fontId="114" fillId="28" borderId="59" xfId="139" applyFont="1" applyFill="1" applyBorder="1"/>
    <xf numFmtId="0" fontId="115" fillId="0" borderId="15" xfId="139" applyFont="1" applyBorder="1"/>
    <xf numFmtId="0" fontId="115" fillId="0" borderId="86" xfId="139" applyFont="1" applyBorder="1"/>
    <xf numFmtId="0" fontId="115" fillId="0" borderId="87" xfId="139" applyFont="1" applyBorder="1"/>
    <xf numFmtId="0" fontId="81" fillId="28" borderId="55" xfId="139" applyFont="1" applyFill="1" applyBorder="1"/>
    <xf numFmtId="0" fontId="81" fillId="0" borderId="56" xfId="139" applyFont="1" applyBorder="1"/>
    <xf numFmtId="0" fontId="81" fillId="28" borderId="56" xfId="139" applyFont="1" applyFill="1" applyBorder="1"/>
    <xf numFmtId="0" fontId="81" fillId="0" borderId="57" xfId="139" applyFont="1" applyBorder="1"/>
    <xf numFmtId="0" fontId="116" fillId="0" borderId="75" xfId="139" applyFont="1" applyBorder="1"/>
    <xf numFmtId="0" fontId="116" fillId="28" borderId="75" xfId="139" applyFont="1" applyFill="1" applyBorder="1" applyAlignment="1">
      <alignment wrapText="1"/>
    </xf>
    <xf numFmtId="0" fontId="116" fillId="0" borderId="75" xfId="139" applyFont="1" applyBorder="1" applyAlignment="1">
      <alignment wrapText="1"/>
    </xf>
    <xf numFmtId="0" fontId="116" fillId="0" borderId="84" xfId="139" applyFont="1" applyBorder="1" applyAlignment="1">
      <alignment wrapText="1"/>
    </xf>
    <xf numFmtId="0" fontId="113" fillId="0" borderId="0" xfId="139" applyFont="1"/>
    <xf numFmtId="49" fontId="5" fillId="39" borderId="64" xfId="0" applyNumberFormat="1" applyFont="1" applyFill="1" applyBorder="1" applyAlignment="1">
      <alignment horizontal="center" vertical="center"/>
    </xf>
    <xf numFmtId="49" fontId="5" fillId="39" borderId="49" xfId="0" applyNumberFormat="1" applyFont="1" applyFill="1" applyBorder="1" applyAlignment="1">
      <alignment horizontal="center" vertical="top"/>
    </xf>
    <xf numFmtId="0" fontId="3" fillId="0" borderId="0" xfId="147"/>
    <xf numFmtId="49" fontId="6" fillId="30" borderId="12" xfId="0" applyNumberFormat="1" applyFont="1" applyFill="1" applyBorder="1" applyAlignment="1">
      <alignment horizontal="center"/>
    </xf>
    <xf numFmtId="14" fontId="6" fillId="0" borderId="17" xfId="0" applyNumberFormat="1" applyFont="1" applyBorder="1" applyAlignment="1">
      <alignment horizontal="center"/>
    </xf>
    <xf numFmtId="0" fontId="41" fillId="7" borderId="32" xfId="210" applyFont="1" applyFill="1" applyBorder="1" applyAlignment="1">
      <alignment horizontal="center"/>
    </xf>
    <xf numFmtId="0" fontId="41" fillId="0" borderId="32" xfId="210" applyFont="1" applyFill="1" applyBorder="1" applyAlignment="1">
      <alignment horizontal="center"/>
    </xf>
    <xf numFmtId="0" fontId="5" fillId="38" borderId="49" xfId="0" applyFont="1" applyFill="1" applyBorder="1" applyAlignment="1">
      <alignment horizontal="center" vertical="top"/>
    </xf>
    <xf numFmtId="0" fontId="5" fillId="38" borderId="13" xfId="0" applyFont="1" applyFill="1" applyBorder="1" applyAlignment="1">
      <alignment horizontal="center" vertical="top"/>
    </xf>
    <xf numFmtId="0" fontId="10" fillId="38" borderId="20" xfId="0" applyFont="1" applyFill="1" applyBorder="1" applyAlignment="1">
      <alignment horizontal="center" vertical="top"/>
    </xf>
    <xf numFmtId="0" fontId="5" fillId="38" borderId="51" xfId="0" applyFont="1" applyFill="1" applyBorder="1" applyAlignment="1">
      <alignment horizontal="center" vertical="top"/>
    </xf>
    <xf numFmtId="0" fontId="5" fillId="38" borderId="20" xfId="0" applyFont="1" applyFill="1" applyBorder="1" applyAlignment="1">
      <alignment horizontal="center" vertical="top"/>
    </xf>
    <xf numFmtId="0" fontId="0" fillId="38" borderId="18" xfId="0" applyFill="1" applyBorder="1" applyAlignment="1">
      <alignment horizontal="center" vertical="top"/>
    </xf>
    <xf numFmtId="0" fontId="0" fillId="38" borderId="64" xfId="0" applyFill="1" applyBorder="1" applyAlignment="1">
      <alignment horizontal="center" vertical="top"/>
    </xf>
    <xf numFmtId="14" fontId="6" fillId="0" borderId="17" xfId="0" applyNumberFormat="1" applyFont="1" applyBorder="1"/>
    <xf numFmtId="1" fontId="6" fillId="0" borderId="22" xfId="0" applyNumberFormat="1" applyFont="1" applyBorder="1" applyAlignment="1">
      <alignment horizontal="center"/>
    </xf>
    <xf numFmtId="1" fontId="6" fillId="29" borderId="22" xfId="0" applyNumberFormat="1" applyFont="1" applyFill="1" applyBorder="1" applyAlignment="1">
      <alignment horizontal="center"/>
    </xf>
    <xf numFmtId="49" fontId="10" fillId="30" borderId="25" xfId="0" applyNumberFormat="1" applyFont="1" applyFill="1" applyBorder="1"/>
    <xf numFmtId="164" fontId="13" fillId="0" borderId="17" xfId="148" applyNumberFormat="1" applyFont="1" applyBorder="1" applyAlignment="1">
      <alignment horizontal="center" vertical="center"/>
    </xf>
    <xf numFmtId="2" fontId="13" fillId="0" borderId="56" xfId="148" applyNumberFormat="1" applyFont="1" applyBorder="1" applyAlignment="1">
      <alignment horizontal="center" vertical="center"/>
    </xf>
    <xf numFmtId="49" fontId="51" fillId="49" borderId="17" xfId="109" applyNumberFormat="1" applyFont="1" applyFill="1" applyBorder="1" applyAlignment="1">
      <alignment horizontal="center" vertical="center"/>
    </xf>
    <xf numFmtId="2" fontId="51" fillId="49" borderId="17" xfId="109" applyNumberFormat="1" applyFont="1" applyFill="1" applyBorder="1" applyAlignment="1">
      <alignment horizontal="center" vertical="center"/>
    </xf>
    <xf numFmtId="0" fontId="13" fillId="29" borderId="0" xfId="0" applyFont="1" applyFill="1" applyAlignment="1">
      <alignment horizontal="left"/>
    </xf>
    <xf numFmtId="0" fontId="14" fillId="29" borderId="28" xfId="0" applyFont="1" applyFill="1" applyBorder="1" applyAlignment="1">
      <alignment horizontal="left"/>
    </xf>
    <xf numFmtId="0" fontId="97" fillId="32" borderId="45" xfId="0" applyFont="1" applyFill="1" applyBorder="1" applyAlignment="1">
      <alignment horizontal="left" vertical="center"/>
    </xf>
    <xf numFmtId="0" fontId="92" fillId="37" borderId="45" xfId="0" applyFont="1" applyFill="1" applyBorder="1" applyAlignment="1">
      <alignment horizontal="center" vertical="top"/>
    </xf>
    <xf numFmtId="0" fontId="92" fillId="37" borderId="45" xfId="0" applyFont="1" applyFill="1" applyBorder="1" applyAlignment="1">
      <alignment horizontal="left" vertical="top"/>
    </xf>
    <xf numFmtId="49" fontId="91" fillId="37" borderId="45" xfId="0" applyNumberFormat="1" applyFont="1" applyFill="1" applyBorder="1" applyAlignment="1">
      <alignment vertical="top" wrapText="1"/>
    </xf>
    <xf numFmtId="0" fontId="93" fillId="37" borderId="45" xfId="0" applyFont="1" applyFill="1" applyBorder="1" applyAlignment="1">
      <alignment horizontal="left" vertical="top" wrapText="1"/>
    </xf>
    <xf numFmtId="0" fontId="105" fillId="6" borderId="64" xfId="115" applyFont="1" applyBorder="1" applyAlignment="1">
      <alignment horizontal="center" vertical="center" wrapText="1"/>
    </xf>
    <xf numFmtId="0" fontId="101" fillId="0" borderId="0" xfId="0" applyFont="1"/>
    <xf numFmtId="173" fontId="5" fillId="0" borderId="17" xfId="148" applyNumberFormat="1" applyFont="1" applyFill="1" applyBorder="1" applyAlignment="1" applyProtection="1">
      <alignment horizontal="center"/>
      <protection locked="0"/>
    </xf>
    <xf numFmtId="164" fontId="0" fillId="0" borderId="17" xfId="148" applyNumberFormat="1" applyFont="1" applyFill="1" applyBorder="1" applyAlignment="1" applyProtection="1">
      <alignment horizontal="center"/>
      <protection locked="0"/>
    </xf>
    <xf numFmtId="0" fontId="104" fillId="6" borderId="59" xfId="115" applyFont="1" applyBorder="1" applyAlignment="1">
      <alignment vertical="center"/>
    </xf>
    <xf numFmtId="0" fontId="104" fillId="6" borderId="61" xfId="115" applyFont="1" applyBorder="1" applyAlignment="1">
      <alignment vertical="center"/>
    </xf>
    <xf numFmtId="0" fontId="13" fillId="0" borderId="47" xfId="0" applyFont="1" applyBorder="1" applyAlignment="1">
      <alignment horizontal="center" vertical="center"/>
    </xf>
    <xf numFmtId="164" fontId="13" fillId="0" borderId="23" xfId="148" applyNumberFormat="1" applyFont="1" applyBorder="1" applyAlignment="1">
      <alignment horizontal="center" vertical="center"/>
    </xf>
    <xf numFmtId="164" fontId="13" fillId="0" borderId="21" xfId="148" applyNumberFormat="1" applyFont="1" applyBorder="1" applyAlignment="1">
      <alignment horizontal="center" vertical="center"/>
    </xf>
    <xf numFmtId="2" fontId="13" fillId="0" borderId="47" xfId="0" applyNumberFormat="1" applyFont="1" applyBorder="1" applyAlignment="1">
      <alignment horizontal="center" vertical="center"/>
    </xf>
    <xf numFmtId="2" fontId="13" fillId="0" borderId="57" xfId="148" applyNumberFormat="1" applyFont="1" applyBorder="1" applyAlignment="1">
      <alignment horizontal="center" vertical="center"/>
    </xf>
    <xf numFmtId="0" fontId="31" fillId="49" borderId="58" xfId="109" applyFill="1" applyBorder="1" applyAlignment="1">
      <alignment horizontal="center" vertical="center"/>
    </xf>
    <xf numFmtId="164" fontId="13" fillId="0" borderId="88" xfId="148" applyNumberFormat="1" applyFont="1" applyBorder="1" applyAlignment="1">
      <alignment horizontal="center" vertical="center"/>
    </xf>
    <xf numFmtId="0" fontId="31" fillId="11" borderId="0" xfId="109"/>
    <xf numFmtId="0" fontId="104" fillId="6" borderId="57" xfId="115" applyFont="1" applyBorder="1" applyAlignment="1">
      <alignment vertical="center"/>
    </xf>
    <xf numFmtId="9" fontId="13" fillId="49" borderId="17" xfId="0" applyNumberFormat="1" applyFont="1" applyFill="1" applyBorder="1" applyAlignment="1">
      <alignment horizontal="center" vertical="center"/>
    </xf>
    <xf numFmtId="0" fontId="5" fillId="0" borderId="81" xfId="0" applyFont="1" applyBorder="1"/>
    <xf numFmtId="0" fontId="5" fillId="0" borderId="71" xfId="0" applyFont="1" applyBorder="1"/>
    <xf numFmtId="0" fontId="5" fillId="0" borderId="40" xfId="0" applyFont="1" applyBorder="1"/>
    <xf numFmtId="0" fontId="5" fillId="0" borderId="52" xfId="0" applyFont="1" applyBorder="1"/>
    <xf numFmtId="2" fontId="13" fillId="0" borderId="0" xfId="148" applyNumberFormat="1" applyFont="1" applyBorder="1" applyAlignment="1">
      <alignment horizontal="center" vertical="center"/>
    </xf>
    <xf numFmtId="0" fontId="5" fillId="0" borderId="13" xfId="0" applyFont="1" applyBorder="1" applyAlignment="1">
      <alignment horizontal="center" vertical="top"/>
    </xf>
    <xf numFmtId="0" fontId="121" fillId="0" borderId="27" xfId="139" applyFont="1" applyBorder="1"/>
    <xf numFmtId="0" fontId="121" fillId="28" borderId="27" xfId="139" applyFont="1" applyFill="1" applyBorder="1"/>
    <xf numFmtId="0" fontId="121" fillId="0" borderId="85" xfId="139" applyFont="1" applyBorder="1"/>
    <xf numFmtId="0" fontId="11" fillId="39" borderId="18" xfId="0" applyFont="1" applyFill="1" applyBorder="1" applyAlignment="1">
      <alignment horizontal="center"/>
    </xf>
    <xf numFmtId="0" fontId="25" fillId="34" borderId="0" xfId="92" applyFill="1"/>
    <xf numFmtId="0" fontId="9" fillId="54" borderId="0" xfId="0" applyFont="1" applyFill="1"/>
    <xf numFmtId="2" fontId="31" fillId="49" borderId="17" xfId="109" applyNumberFormat="1" applyFill="1" applyBorder="1" applyAlignment="1">
      <alignment horizontal="center" vertical="center"/>
    </xf>
    <xf numFmtId="2" fontId="31" fillId="49" borderId="59" xfId="109" applyNumberFormat="1" applyFill="1" applyBorder="1" applyAlignment="1">
      <alignment horizontal="center" vertical="center"/>
    </xf>
    <xf numFmtId="0" fontId="15" fillId="0" borderId="0" xfId="0" applyFont="1"/>
    <xf numFmtId="0" fontId="5" fillId="50" borderId="0" xfId="0" applyFont="1" applyFill="1"/>
    <xf numFmtId="0" fontId="137" fillId="0" borderId="0" xfId="0" applyFont="1"/>
    <xf numFmtId="1" fontId="6" fillId="29" borderId="0" xfId="0" applyNumberFormat="1" applyFont="1" applyFill="1" applyAlignment="1">
      <alignment horizontal="center"/>
    </xf>
    <xf numFmtId="0" fontId="5" fillId="24" borderId="23" xfId="0" applyFont="1" applyFill="1" applyBorder="1" applyAlignment="1">
      <alignment horizontal="center"/>
    </xf>
    <xf numFmtId="1" fontId="6" fillId="0" borderId="0" xfId="0" applyNumberFormat="1" applyFont="1" applyAlignment="1">
      <alignment horizontal="center"/>
    </xf>
    <xf numFmtId="0" fontId="0" fillId="50" borderId="17" xfId="0" applyFill="1" applyBorder="1" applyAlignment="1">
      <alignment horizontal="center"/>
    </xf>
    <xf numFmtId="14" fontId="0" fillId="50" borderId="17" xfId="0" applyNumberFormat="1" applyFill="1" applyBorder="1" applyAlignment="1">
      <alignment horizontal="center"/>
    </xf>
    <xf numFmtId="0" fontId="6" fillId="50" borderId="12" xfId="0" applyFont="1" applyFill="1" applyBorder="1" applyAlignment="1">
      <alignment horizontal="center" vertical="top" wrapText="1"/>
    </xf>
    <xf numFmtId="49" fontId="5" fillId="50" borderId="17" xfId="0" applyNumberFormat="1" applyFont="1" applyFill="1" applyBorder="1" applyAlignment="1" applyProtection="1">
      <alignment horizontal="center"/>
      <protection locked="0"/>
    </xf>
    <xf numFmtId="49" fontId="5" fillId="50" borderId="17" xfId="0" applyNumberFormat="1" applyFont="1" applyFill="1" applyBorder="1" applyAlignment="1" applyProtection="1">
      <alignment horizontal="left"/>
      <protection locked="0"/>
    </xf>
    <xf numFmtId="14" fontId="6" fillId="56" borderId="12" xfId="0" applyNumberFormat="1" applyFont="1" applyFill="1" applyBorder="1" applyAlignment="1">
      <alignment horizontal="center" vertical="top" wrapText="1"/>
    </xf>
    <xf numFmtId="0" fontId="138" fillId="29" borderId="40" xfId="0" applyFont="1" applyFill="1" applyBorder="1" applyAlignment="1">
      <alignment horizontal="left"/>
    </xf>
    <xf numFmtId="0" fontId="138" fillId="29" borderId="35" xfId="0" applyFont="1" applyFill="1" applyBorder="1" applyAlignment="1">
      <alignment horizontal="left"/>
    </xf>
    <xf numFmtId="14" fontId="6" fillId="57" borderId="17" xfId="0" applyNumberFormat="1" applyFont="1" applyFill="1" applyBorder="1" applyAlignment="1">
      <alignment horizontal="center"/>
    </xf>
    <xf numFmtId="164" fontId="6" fillId="57" borderId="17" xfId="0" applyNumberFormat="1" applyFont="1" applyFill="1" applyBorder="1" applyAlignment="1">
      <alignment horizontal="center"/>
    </xf>
    <xf numFmtId="1" fontId="5" fillId="0" borderId="0" xfId="0" applyNumberFormat="1" applyFont="1" applyAlignment="1">
      <alignment horizontal="right"/>
    </xf>
    <xf numFmtId="164" fontId="31" fillId="49" borderId="23" xfId="109" applyNumberFormat="1" applyFill="1" applyBorder="1" applyAlignment="1">
      <alignment horizontal="center" vertical="center"/>
    </xf>
    <xf numFmtId="0" fontId="49" fillId="50" borderId="17" xfId="0" applyFont="1" applyFill="1" applyBorder="1" applyAlignment="1">
      <alignment horizontal="center"/>
    </xf>
    <xf numFmtId="164" fontId="31" fillId="49" borderId="58" xfId="109" applyNumberFormat="1" applyFill="1" applyBorder="1" applyAlignment="1">
      <alignment horizontal="center" vertical="center"/>
    </xf>
    <xf numFmtId="2" fontId="139" fillId="49" borderId="23" xfId="109" applyNumberFormat="1" applyFont="1" applyFill="1" applyBorder="1" applyAlignment="1">
      <alignment horizontal="center" vertical="center"/>
    </xf>
    <xf numFmtId="172" fontId="0" fillId="0" borderId="0" xfId="0" applyNumberFormat="1"/>
    <xf numFmtId="164" fontId="31" fillId="11" borderId="23" xfId="109" applyNumberFormat="1" applyBorder="1" applyAlignment="1">
      <alignment horizontal="center" vertical="center"/>
    </xf>
    <xf numFmtId="0" fontId="54" fillId="0" borderId="0" xfId="0" applyFont="1"/>
    <xf numFmtId="0" fontId="44" fillId="0" borderId="0" xfId="0" applyFont="1" applyAlignment="1">
      <alignment horizontal="center" vertical="center"/>
    </xf>
    <xf numFmtId="0" fontId="44" fillId="0" borderId="0" xfId="0" applyFont="1" applyAlignment="1">
      <alignment horizontal="left" vertical="center"/>
    </xf>
    <xf numFmtId="165" fontId="31" fillId="11" borderId="0" xfId="109" applyNumberFormat="1"/>
    <xf numFmtId="165" fontId="13" fillId="0" borderId="32" xfId="0" applyNumberFormat="1" applyFont="1" applyBorder="1" applyAlignment="1">
      <alignment horizontal="left"/>
    </xf>
    <xf numFmtId="0" fontId="54" fillId="50" borderId="17" xfId="0" applyFont="1" applyFill="1" applyBorder="1" applyAlignment="1">
      <alignment horizontal="center"/>
    </xf>
    <xf numFmtId="2" fontId="53" fillId="0" borderId="0" xfId="0" applyNumberFormat="1" applyFont="1" applyAlignment="1">
      <alignment horizontal="center" vertical="center"/>
    </xf>
    <xf numFmtId="174" fontId="6" fillId="57" borderId="17" xfId="0" applyNumberFormat="1" applyFont="1" applyFill="1" applyBorder="1" applyAlignment="1">
      <alignment horizontal="center"/>
    </xf>
    <xf numFmtId="174" fontId="14" fillId="29" borderId="35" xfId="0" applyNumberFormat="1" applyFont="1" applyFill="1" applyBorder="1" applyAlignment="1">
      <alignment horizontal="left"/>
    </xf>
    <xf numFmtId="174" fontId="6" fillId="0" borderId="0" xfId="0" applyNumberFormat="1" applyFont="1" applyAlignment="1">
      <alignment horizontal="center"/>
    </xf>
    <xf numFmtId="174" fontId="13" fillId="0" borderId="42" xfId="0" applyNumberFormat="1" applyFont="1" applyBorder="1" applyAlignment="1">
      <alignment horizontal="left"/>
    </xf>
    <xf numFmtId="174" fontId="6" fillId="0" borderId="0" xfId="0" applyNumberFormat="1" applyFont="1" applyAlignment="1">
      <alignment horizontal="center" vertical="top" wrapText="1"/>
    </xf>
    <xf numFmtId="174" fontId="6" fillId="0" borderId="17" xfId="0" applyNumberFormat="1" applyFont="1" applyBorder="1" applyAlignment="1">
      <alignment horizontal="center"/>
    </xf>
    <xf numFmtId="174" fontId="0" fillId="0" borderId="0" xfId="0" applyNumberFormat="1" applyAlignment="1">
      <alignment horizontal="center"/>
    </xf>
    <xf numFmtId="174" fontId="40" fillId="0" borderId="45" xfId="0" applyNumberFormat="1" applyFont="1" applyBorder="1" applyAlignment="1">
      <alignment horizontal="left"/>
    </xf>
    <xf numFmtId="174" fontId="36" fillId="29" borderId="35" xfId="0" applyNumberFormat="1" applyFont="1" applyFill="1" applyBorder="1" applyAlignment="1">
      <alignment horizontal="left"/>
    </xf>
    <xf numFmtId="175" fontId="0" fillId="0" borderId="17" xfId="0" applyNumberFormat="1" applyBorder="1" applyAlignment="1">
      <alignment horizontal="center"/>
    </xf>
    <xf numFmtId="49" fontId="5" fillId="29" borderId="17" xfId="0" applyNumberFormat="1" applyFont="1" applyFill="1" applyBorder="1" applyAlignment="1" applyProtection="1">
      <alignment horizontal="left"/>
      <protection locked="0"/>
    </xf>
    <xf numFmtId="0" fontId="5" fillId="0" borderId="17" xfId="0" applyFont="1" applyBorder="1" applyAlignment="1">
      <alignment horizontal="left"/>
    </xf>
    <xf numFmtId="0" fontId="26" fillId="6" borderId="83" xfId="115" applyBorder="1" applyAlignment="1">
      <alignment horizontal="center"/>
    </xf>
    <xf numFmtId="0" fontId="5" fillId="29" borderId="22" xfId="0" applyFont="1" applyFill="1" applyBorder="1" applyAlignment="1">
      <alignment horizontal="center"/>
    </xf>
    <xf numFmtId="164" fontId="46" fillId="49" borderId="22" xfId="0" applyNumberFormat="1" applyFont="1" applyFill="1" applyBorder="1" applyAlignment="1">
      <alignment horizontal="center" vertical="top"/>
    </xf>
    <xf numFmtId="0" fontId="5" fillId="0" borderId="14" xfId="0" applyFont="1" applyBorder="1" applyAlignment="1">
      <alignment horizontal="center" vertical="top"/>
    </xf>
    <xf numFmtId="165" fontId="13" fillId="0" borderId="42" xfId="0" applyNumberFormat="1" applyFont="1" applyBorder="1" applyAlignment="1">
      <alignment horizontal="left"/>
    </xf>
    <xf numFmtId="0" fontId="26" fillId="6" borderId="17" xfId="115" applyNumberFormat="1" applyBorder="1" applyAlignment="1">
      <alignment horizontal="center"/>
    </xf>
    <xf numFmtId="0" fontId="140" fillId="34" borderId="15" xfId="0" applyFont="1" applyFill="1" applyBorder="1" applyAlignment="1">
      <alignment vertical="center"/>
    </xf>
    <xf numFmtId="0" fontId="140" fillId="34" borderId="37" xfId="0" applyFont="1" applyFill="1" applyBorder="1" applyAlignment="1">
      <alignment vertical="center"/>
    </xf>
    <xf numFmtId="0" fontId="140" fillId="34" borderId="0" xfId="0" applyFont="1" applyFill="1" applyAlignment="1">
      <alignment vertical="center"/>
    </xf>
    <xf numFmtId="0" fontId="140" fillId="34" borderId="47" xfId="0" applyFont="1" applyFill="1" applyBorder="1" applyAlignment="1">
      <alignment vertical="center"/>
    </xf>
    <xf numFmtId="0" fontId="140" fillId="34" borderId="11" xfId="0" applyFont="1" applyFill="1" applyBorder="1" applyAlignment="1">
      <alignment vertical="center"/>
    </xf>
    <xf numFmtId="0" fontId="140" fillId="34" borderId="39" xfId="0" applyFont="1" applyFill="1" applyBorder="1" applyAlignment="1">
      <alignment vertical="center"/>
    </xf>
    <xf numFmtId="164" fontId="5" fillId="28" borderId="17" xfId="0" applyNumberFormat="1" applyFont="1" applyFill="1" applyBorder="1" applyAlignment="1" applyProtection="1">
      <alignment horizontal="center"/>
      <protection locked="0"/>
    </xf>
    <xf numFmtId="164" fontId="10" fillId="42" borderId="17" xfId="0" applyNumberFormat="1" applyFont="1" applyFill="1" applyBorder="1" applyAlignment="1" applyProtection="1">
      <alignment horizontal="center"/>
      <protection locked="0"/>
    </xf>
    <xf numFmtId="164" fontId="37" fillId="49" borderId="23" xfId="109" applyNumberFormat="1" applyFont="1" applyFill="1" applyBorder="1" applyAlignment="1">
      <alignment horizontal="center" vertical="center"/>
    </xf>
    <xf numFmtId="0" fontId="5" fillId="42" borderId="18" xfId="0" applyFont="1" applyFill="1" applyBorder="1" applyAlignment="1">
      <alignment vertical="center" wrapText="1"/>
    </xf>
    <xf numFmtId="0" fontId="13" fillId="30" borderId="35" xfId="0" applyFont="1" applyFill="1" applyBorder="1" applyAlignment="1">
      <alignment horizontal="center"/>
    </xf>
    <xf numFmtId="0" fontId="55" fillId="0" borderId="44" xfId="0" applyFont="1" applyBorder="1" applyAlignment="1">
      <alignment horizontal="center" vertical="center" wrapText="1"/>
    </xf>
    <xf numFmtId="0" fontId="13" fillId="28" borderId="32" xfId="0" applyFont="1" applyFill="1" applyBorder="1" applyAlignment="1">
      <alignment horizontal="left"/>
    </xf>
    <xf numFmtId="164" fontId="0" fillId="0" borderId="17" xfId="0" applyNumberFormat="1" applyBorder="1"/>
    <xf numFmtId="0" fontId="0" fillId="0" borderId="0" xfId="0" applyAlignment="1">
      <alignment wrapText="1"/>
    </xf>
    <xf numFmtId="0" fontId="54" fillId="28" borderId="32" xfId="0" applyFont="1" applyFill="1" applyBorder="1" applyAlignment="1">
      <alignment horizontal="left"/>
    </xf>
    <xf numFmtId="0" fontId="145" fillId="32" borderId="18" xfId="0" applyFont="1" applyFill="1" applyBorder="1" applyAlignment="1">
      <alignment textRotation="90" wrapText="1"/>
    </xf>
    <xf numFmtId="49" fontId="12" fillId="30" borderId="10" xfId="0" applyNumberFormat="1" applyFont="1" applyFill="1" applyBorder="1" applyAlignment="1">
      <alignment vertical="top" wrapText="1"/>
    </xf>
    <xf numFmtId="49" fontId="12" fillId="30" borderId="15" xfId="0" applyNumberFormat="1" applyFont="1" applyFill="1" applyBorder="1" applyAlignment="1">
      <alignment vertical="top" wrapText="1"/>
    </xf>
    <xf numFmtId="49" fontId="12" fillId="30" borderId="48" xfId="0" applyNumberFormat="1" applyFont="1" applyFill="1" applyBorder="1" applyAlignment="1">
      <alignment vertical="top" wrapText="1"/>
    </xf>
    <xf numFmtId="49" fontId="12" fillId="30" borderId="0" xfId="0" applyNumberFormat="1" applyFont="1" applyFill="1" applyAlignment="1">
      <alignment vertical="top" wrapText="1"/>
    </xf>
    <xf numFmtId="49" fontId="12" fillId="30" borderId="38" xfId="0" applyNumberFormat="1" applyFont="1" applyFill="1" applyBorder="1" applyAlignment="1">
      <alignment vertical="top" wrapText="1"/>
    </xf>
    <xf numFmtId="49" fontId="12" fillId="30" borderId="11" xfId="0" applyNumberFormat="1" applyFont="1" applyFill="1" applyBorder="1" applyAlignment="1">
      <alignment vertical="top" wrapText="1"/>
    </xf>
    <xf numFmtId="49" fontId="0" fillId="0" borderId="45" xfId="0" applyNumberFormat="1" applyBorder="1" applyAlignment="1">
      <alignment horizontal="center"/>
    </xf>
    <xf numFmtId="49" fontId="54" fillId="30" borderId="17" xfId="0" applyNumberFormat="1" applyFont="1" applyFill="1" applyBorder="1" applyAlignment="1">
      <alignment horizontal="center"/>
    </xf>
    <xf numFmtId="0" fontId="5" fillId="29" borderId="17" xfId="0" applyFont="1" applyFill="1" applyBorder="1" applyAlignment="1">
      <alignment horizontal="center"/>
    </xf>
    <xf numFmtId="0" fontId="49" fillId="49" borderId="73" xfId="0" applyFont="1" applyFill="1" applyBorder="1"/>
    <xf numFmtId="9" fontId="49" fillId="49" borderId="73" xfId="148" applyFont="1" applyFill="1" applyBorder="1" applyAlignment="1">
      <alignment horizontal="center" vertical="center"/>
    </xf>
    <xf numFmtId="174" fontId="0" fillId="50" borderId="17" xfId="0" applyNumberFormat="1" applyFill="1" applyBorder="1" applyAlignment="1">
      <alignment horizontal="center"/>
    </xf>
    <xf numFmtId="174" fontId="14" fillId="0" borderId="35" xfId="0" applyNumberFormat="1" applyFont="1" applyBorder="1" applyAlignment="1">
      <alignment horizontal="left"/>
    </xf>
    <xf numFmtId="174" fontId="13" fillId="0" borderId="0" xfId="0" applyNumberFormat="1" applyFont="1" applyAlignment="1">
      <alignment horizontal="center"/>
    </xf>
    <xf numFmtId="174" fontId="33" fillId="0" borderId="45" xfId="0" applyNumberFormat="1" applyFont="1" applyBorder="1"/>
    <xf numFmtId="174" fontId="64" fillId="0" borderId="42" xfId="0" applyNumberFormat="1" applyFont="1" applyBorder="1"/>
    <xf numFmtId="174" fontId="15" fillId="0" borderId="0" xfId="0" applyNumberFormat="1" applyFont="1"/>
    <xf numFmtId="174" fontId="6" fillId="0" borderId="17" xfId="0" applyNumberFormat="1" applyFont="1" applyBorder="1" applyAlignment="1">
      <alignment horizontal="center" vertical="top" wrapText="1"/>
    </xf>
    <xf numFmtId="174" fontId="13" fillId="0" borderId="32" xfId="0" applyNumberFormat="1" applyFont="1" applyBorder="1" applyAlignment="1">
      <alignment horizontal="left"/>
    </xf>
    <xf numFmtId="174" fontId="33" fillId="0" borderId="35" xfId="0" applyNumberFormat="1" applyFont="1" applyBorder="1"/>
    <xf numFmtId="174" fontId="0" fillId="0" borderId="17" xfId="0" applyNumberFormat="1" applyBorder="1" applyAlignment="1">
      <alignment horizontal="center"/>
    </xf>
    <xf numFmtId="174" fontId="93" fillId="32" borderId="45" xfId="0" applyNumberFormat="1" applyFont="1" applyFill="1" applyBorder="1" applyAlignment="1">
      <alignment horizontal="left" vertical="top" wrapText="1"/>
    </xf>
    <xf numFmtId="174" fontId="40" fillId="0" borderId="45" xfId="0" applyNumberFormat="1" applyFont="1" applyBorder="1"/>
    <xf numFmtId="174" fontId="66" fillId="29" borderId="35" xfId="0" applyNumberFormat="1" applyFont="1" applyFill="1" applyBorder="1"/>
    <xf numFmtId="174" fontId="13" fillId="0" borderId="42" xfId="0" applyNumberFormat="1" applyFont="1" applyBorder="1"/>
    <xf numFmtId="174" fontId="6" fillId="50" borderId="12" xfId="0" applyNumberFormat="1" applyFont="1" applyFill="1" applyBorder="1" applyAlignment="1">
      <alignment horizontal="center" vertical="top" wrapText="1"/>
    </xf>
    <xf numFmtId="174" fontId="0" fillId="0" borderId="0" xfId="0" applyNumberFormat="1" applyAlignment="1">
      <alignment horizontal="right"/>
    </xf>
    <xf numFmtId="174" fontId="14" fillId="29" borderId="35" xfId="0" applyNumberFormat="1" applyFont="1" applyFill="1" applyBorder="1"/>
    <xf numFmtId="174" fontId="53" fillId="0" borderId="45" xfId="0" applyNumberFormat="1" applyFont="1" applyBorder="1" applyAlignment="1">
      <alignment horizontal="left"/>
    </xf>
    <xf numFmtId="174" fontId="6" fillId="56" borderId="12" xfId="0" applyNumberFormat="1" applyFont="1" applyFill="1" applyBorder="1" applyAlignment="1">
      <alignment horizontal="center" vertical="top" wrapText="1"/>
    </xf>
    <xf numFmtId="174" fontId="97" fillId="32" borderId="45" xfId="0" applyNumberFormat="1" applyFont="1" applyFill="1" applyBorder="1" applyAlignment="1">
      <alignment horizontal="center" vertical="center"/>
    </xf>
    <xf numFmtId="174" fontId="6" fillId="0" borderId="12" xfId="0" applyNumberFormat="1" applyFont="1" applyBorder="1" applyAlignment="1">
      <alignment horizontal="center" vertical="top" wrapText="1"/>
    </xf>
    <xf numFmtId="0" fontId="49" fillId="49" borderId="73" xfId="0" applyFont="1" applyFill="1" applyBorder="1" applyAlignment="1">
      <alignment horizontal="left"/>
    </xf>
    <xf numFmtId="0" fontId="49" fillId="49" borderId="45" xfId="0" applyFont="1" applyFill="1" applyBorder="1" applyAlignment="1">
      <alignment horizontal="left"/>
    </xf>
    <xf numFmtId="0" fontId="146" fillId="49" borderId="73" xfId="0" applyFont="1" applyFill="1" applyBorder="1"/>
    <xf numFmtId="9" fontId="146" fillId="49" borderId="73" xfId="148" applyFont="1" applyFill="1" applyBorder="1" applyAlignment="1">
      <alignment horizontal="center" vertical="center"/>
    </xf>
    <xf numFmtId="0" fontId="146" fillId="49" borderId="73" xfId="0" applyFont="1" applyFill="1" applyBorder="1" applyAlignment="1">
      <alignment horizontal="left"/>
    </xf>
    <xf numFmtId="0" fontId="146" fillId="49" borderId="45" xfId="0" applyFont="1" applyFill="1" applyBorder="1" applyAlignment="1">
      <alignment horizontal="left"/>
    </xf>
    <xf numFmtId="0" fontId="147" fillId="49" borderId="35" xfId="0" applyFont="1" applyFill="1" applyBorder="1" applyAlignment="1">
      <alignment horizontal="left"/>
    </xf>
    <xf numFmtId="0" fontId="14" fillId="49" borderId="35" xfId="0" applyFont="1" applyFill="1" applyBorder="1" applyAlignment="1">
      <alignment horizontal="left"/>
    </xf>
    <xf numFmtId="1" fontId="54" fillId="30" borderId="17" xfId="0" applyNumberFormat="1" applyFont="1" applyFill="1" applyBorder="1" applyAlignment="1">
      <alignment horizontal="center"/>
    </xf>
    <xf numFmtId="1" fontId="10" fillId="30" borderId="17" xfId="0" applyNumberFormat="1" applyFont="1" applyFill="1" applyBorder="1" applyAlignment="1">
      <alignment horizontal="center"/>
    </xf>
    <xf numFmtId="0" fontId="0" fillId="24" borderId="17" xfId="0" applyFill="1" applyBorder="1" applyAlignment="1">
      <alignment horizontal="center"/>
    </xf>
    <xf numFmtId="49" fontId="6" fillId="30" borderId="29" xfId="0" applyNumberFormat="1" applyFont="1" applyFill="1" applyBorder="1" applyAlignment="1">
      <alignment horizontal="center"/>
    </xf>
    <xf numFmtId="0" fontId="10" fillId="30" borderId="17" xfId="0" applyFont="1" applyFill="1" applyBorder="1" applyAlignment="1">
      <alignment horizontal="center" vertical="center"/>
    </xf>
    <xf numFmtId="49" fontId="6" fillId="30" borderId="33" xfId="0" applyNumberFormat="1" applyFont="1" applyFill="1" applyBorder="1" applyAlignment="1">
      <alignment horizontal="center"/>
    </xf>
    <xf numFmtId="0" fontId="55" fillId="29" borderId="45" xfId="0" applyFont="1" applyFill="1" applyBorder="1" applyAlignment="1">
      <alignment horizontal="left"/>
    </xf>
    <xf numFmtId="0" fontId="63" fillId="29" borderId="45" xfId="0" applyFont="1" applyFill="1" applyBorder="1" applyAlignment="1">
      <alignment horizontal="left"/>
    </xf>
    <xf numFmtId="0" fontId="13" fillId="49" borderId="42" xfId="0" applyFont="1" applyFill="1" applyBorder="1" applyAlignment="1">
      <alignment horizontal="left"/>
    </xf>
    <xf numFmtId="0" fontId="148" fillId="49" borderId="0" xfId="0" applyFont="1" applyFill="1"/>
    <xf numFmtId="0" fontId="146" fillId="49" borderId="42" xfId="0" applyFont="1" applyFill="1" applyBorder="1" applyAlignment="1">
      <alignment horizontal="left"/>
    </xf>
    <xf numFmtId="0" fontId="40" fillId="49" borderId="45" xfId="0" applyFont="1" applyFill="1" applyBorder="1" applyAlignment="1">
      <alignment horizontal="left"/>
    </xf>
    <xf numFmtId="0" fontId="55" fillId="49" borderId="45" xfId="0" applyFont="1" applyFill="1" applyBorder="1" applyAlignment="1">
      <alignment horizontal="left"/>
    </xf>
    <xf numFmtId="0" fontId="44" fillId="0" borderId="17" xfId="0" applyFont="1" applyBorder="1" applyAlignment="1">
      <alignment horizontal="center" vertical="center"/>
    </xf>
    <xf numFmtId="0" fontId="34" fillId="0" borderId="17" xfId="0" applyFont="1" applyBorder="1" applyAlignment="1">
      <alignment horizontal="left" vertical="center"/>
    </xf>
    <xf numFmtId="0" fontId="46" fillId="28" borderId="0" xfId="0" applyFont="1" applyFill="1"/>
    <xf numFmtId="0" fontId="149" fillId="28" borderId="0" xfId="0" applyFont="1" applyFill="1"/>
    <xf numFmtId="0" fontId="65" fillId="28" borderId="0" xfId="0" applyFont="1" applyFill="1"/>
    <xf numFmtId="0" fontId="54" fillId="28" borderId="0" xfId="0" applyFont="1" applyFill="1"/>
    <xf numFmtId="0" fontId="13" fillId="28" borderId="0" xfId="0" applyFont="1" applyFill="1"/>
    <xf numFmtId="0" fontId="31" fillId="28" borderId="0" xfId="109" applyFill="1"/>
    <xf numFmtId="0" fontId="54" fillId="28" borderId="0" xfId="0" applyFont="1" applyFill="1" applyAlignment="1">
      <alignment horizontal="left" vertical="top"/>
    </xf>
    <xf numFmtId="0" fontId="67" fillId="28" borderId="0" xfId="0" applyFont="1" applyFill="1"/>
    <xf numFmtId="0" fontId="34" fillId="29" borderId="47" xfId="0" applyFont="1" applyFill="1" applyBorder="1" applyAlignment="1">
      <alignment horizontal="center" vertical="top"/>
    </xf>
    <xf numFmtId="0" fontId="34" fillId="29" borderId="48" xfId="0" applyFont="1" applyFill="1" applyBorder="1" applyAlignment="1">
      <alignment horizontal="center" vertical="top"/>
    </xf>
    <xf numFmtId="0" fontId="34" fillId="29" borderId="38" xfId="0" applyFont="1" applyFill="1" applyBorder="1" applyAlignment="1">
      <alignment horizontal="center" vertical="top"/>
    </xf>
    <xf numFmtId="0" fontId="34" fillId="29" borderId="11" xfId="0" applyFont="1" applyFill="1" applyBorder="1" applyAlignment="1">
      <alignment horizontal="center" vertical="top"/>
    </xf>
    <xf numFmtId="0" fontId="34" fillId="29" borderId="39" xfId="0" applyFont="1" applyFill="1" applyBorder="1" applyAlignment="1">
      <alignment horizontal="center" vertical="top"/>
    </xf>
    <xf numFmtId="164" fontId="31" fillId="11" borderId="55" xfId="109" applyNumberFormat="1" applyBorder="1" applyAlignment="1">
      <alignment horizontal="center" vertical="center"/>
    </xf>
    <xf numFmtId="164" fontId="46" fillId="49" borderId="56" xfId="0" applyNumberFormat="1" applyFont="1" applyFill="1" applyBorder="1" applyAlignment="1">
      <alignment horizontal="center" vertical="top"/>
    </xf>
    <xf numFmtId="164" fontId="46" fillId="49" borderId="78" xfId="0" applyNumberFormat="1" applyFont="1" applyFill="1" applyBorder="1" applyAlignment="1">
      <alignment horizontal="center" vertical="top"/>
    </xf>
    <xf numFmtId="0" fontId="104" fillId="29" borderId="15" xfId="115" applyFont="1" applyFill="1" applyBorder="1" applyAlignment="1">
      <alignment horizontal="center" vertical="center"/>
    </xf>
    <xf numFmtId="0" fontId="13" fillId="0" borderId="15" xfId="0" applyFont="1" applyBorder="1" applyAlignment="1">
      <alignment horizontal="center" vertical="center"/>
    </xf>
    <xf numFmtId="0" fontId="13" fillId="0" borderId="37" xfId="0" applyFont="1" applyBorder="1" applyAlignment="1">
      <alignment horizontal="center" vertical="center"/>
    </xf>
    <xf numFmtId="164" fontId="31" fillId="49" borderId="55" xfId="109" applyNumberFormat="1" applyFill="1" applyBorder="1" applyAlignment="1">
      <alignment horizontal="center" vertical="center"/>
    </xf>
    <xf numFmtId="0" fontId="5" fillId="58" borderId="0" xfId="0" applyFont="1" applyFill="1"/>
    <xf numFmtId="0" fontId="0" fillId="58" borderId="0" xfId="0" applyFill="1"/>
    <xf numFmtId="1" fontId="0" fillId="58" borderId="0" xfId="0" applyNumberFormat="1" applyFill="1"/>
    <xf numFmtId="0" fontId="7" fillId="28" borderId="0" xfId="0" applyFont="1" applyFill="1"/>
    <xf numFmtId="0" fontId="5" fillId="34" borderId="25" xfId="0" applyFont="1" applyFill="1" applyBorder="1" applyAlignment="1">
      <alignment horizontal="center"/>
    </xf>
    <xf numFmtId="0" fontId="46" fillId="48" borderId="44" xfId="0" applyFont="1" applyFill="1" applyBorder="1" applyAlignment="1">
      <alignment horizontal="left" vertical="top"/>
    </xf>
    <xf numFmtId="0" fontId="46" fillId="48" borderId="45" xfId="0" applyFont="1" applyFill="1" applyBorder="1" applyAlignment="1">
      <alignment horizontal="left" vertical="top"/>
    </xf>
    <xf numFmtId="0" fontId="46" fillId="48" borderId="46" xfId="0" applyFont="1" applyFill="1" applyBorder="1" applyAlignment="1">
      <alignment horizontal="left" vertical="top"/>
    </xf>
    <xf numFmtId="49" fontId="10" fillId="30" borderId="27" xfId="0" applyNumberFormat="1" applyFont="1" applyFill="1" applyBorder="1"/>
    <xf numFmtId="49" fontId="10" fillId="30" borderId="29" xfId="0" applyNumberFormat="1" applyFont="1" applyFill="1" applyBorder="1"/>
    <xf numFmtId="49" fontId="10" fillId="30" borderId="18" xfId="0" applyNumberFormat="1" applyFont="1" applyFill="1" applyBorder="1"/>
    <xf numFmtId="49" fontId="10" fillId="30" borderId="30" xfId="0" applyNumberFormat="1" applyFont="1" applyFill="1" applyBorder="1"/>
    <xf numFmtId="49" fontId="10" fillId="30" borderId="31" xfId="0" applyNumberFormat="1" applyFont="1" applyFill="1" applyBorder="1"/>
    <xf numFmtId="49" fontId="10" fillId="30" borderId="33" xfId="0" applyNumberFormat="1" applyFont="1" applyFill="1" applyBorder="1"/>
    <xf numFmtId="0" fontId="145" fillId="42" borderId="18" xfId="0" applyFont="1" applyFill="1" applyBorder="1" applyAlignment="1">
      <alignment textRotation="90" wrapText="1"/>
    </xf>
    <xf numFmtId="0" fontId="16" fillId="9" borderId="42" xfId="23" applyBorder="1" applyAlignment="1">
      <alignment horizontal="left"/>
    </xf>
    <xf numFmtId="0" fontId="111" fillId="29" borderId="35" xfId="0" applyFont="1" applyFill="1" applyBorder="1" applyAlignment="1">
      <alignment horizontal="left"/>
    </xf>
    <xf numFmtId="174" fontId="111" fillId="29" borderId="35" xfId="0" applyNumberFormat="1" applyFont="1" applyFill="1" applyBorder="1" applyAlignment="1">
      <alignment horizontal="left"/>
    </xf>
    <xf numFmtId="0" fontId="27" fillId="34" borderId="14" xfId="210" applyFont="1" applyFill="1" applyBorder="1" applyAlignment="1">
      <alignment horizontal="center" vertical="top"/>
    </xf>
    <xf numFmtId="0" fontId="27" fillId="34" borderId="16" xfId="210" applyFont="1" applyFill="1" applyBorder="1" applyAlignment="1">
      <alignment horizontal="center" vertical="top" wrapText="1"/>
    </xf>
    <xf numFmtId="0" fontId="27" fillId="34" borderId="12" xfId="210" applyFont="1" applyFill="1" applyBorder="1" applyAlignment="1">
      <alignment horizontal="center" vertical="top" wrapText="1"/>
    </xf>
    <xf numFmtId="0" fontId="5" fillId="34" borderId="45" xfId="0" applyFont="1" applyFill="1" applyBorder="1"/>
    <xf numFmtId="0" fontId="9" fillId="0" borderId="0" xfId="0" applyFont="1" applyAlignment="1">
      <alignment horizontal="left"/>
    </xf>
    <xf numFmtId="164" fontId="5" fillId="29" borderId="25" xfId="0" applyNumberFormat="1" applyFont="1" applyFill="1" applyBorder="1" applyAlignment="1" applyProtection="1">
      <alignment horizontal="center"/>
      <protection locked="0"/>
    </xf>
    <xf numFmtId="1" fontId="5" fillId="29" borderId="25" xfId="0" applyNumberFormat="1" applyFont="1" applyFill="1" applyBorder="1" applyAlignment="1" applyProtection="1">
      <alignment horizontal="center"/>
      <protection locked="0"/>
    </xf>
    <xf numFmtId="164" fontId="0" fillId="29" borderId="25" xfId="0" applyNumberFormat="1" applyFill="1" applyBorder="1" applyAlignment="1" applyProtection="1">
      <alignment horizontal="center"/>
      <protection locked="0"/>
    </xf>
    <xf numFmtId="1" fontId="0" fillId="29" borderId="25" xfId="0" applyNumberFormat="1" applyFill="1" applyBorder="1" applyAlignment="1" applyProtection="1">
      <alignment horizontal="center"/>
      <protection locked="0"/>
    </xf>
    <xf numFmtId="164" fontId="10" fillId="29" borderId="25" xfId="0" applyNumberFormat="1" applyFont="1" applyFill="1" applyBorder="1" applyAlignment="1" applyProtection="1">
      <alignment horizontal="center"/>
      <protection locked="0"/>
    </xf>
    <xf numFmtId="164" fontId="10" fillId="28" borderId="25" xfId="0" applyNumberFormat="1" applyFont="1" applyFill="1" applyBorder="1" applyAlignment="1" applyProtection="1">
      <alignment horizontal="center"/>
      <protection locked="0"/>
    </xf>
    <xf numFmtId="0" fontId="14" fillId="36" borderId="44" xfId="0" applyFont="1" applyFill="1" applyBorder="1" applyAlignment="1">
      <alignment horizontal="left"/>
    </xf>
    <xf numFmtId="0" fontId="14" fillId="36" borderId="45" xfId="0" applyFont="1" applyFill="1" applyBorder="1" applyAlignment="1">
      <alignment horizontal="left"/>
    </xf>
    <xf numFmtId="0" fontId="14" fillId="36" borderId="45" xfId="0" applyFont="1" applyFill="1" applyBorder="1" applyAlignment="1">
      <alignment horizontal="center"/>
    </xf>
    <xf numFmtId="0" fontId="14" fillId="36" borderId="46" xfId="0" applyFont="1" applyFill="1" applyBorder="1" applyAlignment="1">
      <alignment horizontal="left"/>
    </xf>
    <xf numFmtId="0" fontId="68" fillId="30" borderId="0" xfId="0" applyFont="1" applyFill="1" applyAlignment="1">
      <alignment horizontal="left"/>
    </xf>
    <xf numFmtId="164" fontId="13" fillId="34" borderId="44" xfId="0" applyNumberFormat="1" applyFont="1" applyFill="1" applyBorder="1" applyAlignment="1">
      <alignment horizontal="center"/>
    </xf>
    <xf numFmtId="1" fontId="13" fillId="28" borderId="44" xfId="0" applyNumberFormat="1" applyFont="1" applyFill="1" applyBorder="1" applyAlignment="1">
      <alignment horizontal="center"/>
    </xf>
    <xf numFmtId="0" fontId="5" fillId="28" borderId="45" xfId="0" applyFont="1" applyFill="1" applyBorder="1"/>
    <xf numFmtId="0" fontId="53" fillId="0" borderId="0" xfId="0" applyFont="1"/>
    <xf numFmtId="0" fontId="115" fillId="0" borderId="75" xfId="139" applyFont="1" applyBorder="1" applyAlignment="1">
      <alignment wrapText="1"/>
    </xf>
    <xf numFmtId="0" fontId="120" fillId="0" borderId="27" xfId="139" applyFont="1" applyBorder="1"/>
    <xf numFmtId="0" fontId="31" fillId="11" borderId="0" xfId="109" applyAlignment="1">
      <alignment wrapText="1"/>
    </xf>
    <xf numFmtId="49" fontId="5" fillId="39" borderId="18" xfId="0" applyNumberFormat="1" applyFont="1" applyFill="1" applyBorder="1" applyAlignment="1">
      <alignment horizontal="center" vertical="center" wrapText="1"/>
    </xf>
    <xf numFmtId="165" fontId="49" fillId="49" borderId="73" xfId="0" applyNumberFormat="1" applyFont="1" applyFill="1" applyBorder="1" applyAlignment="1">
      <alignment horizontal="left"/>
    </xf>
    <xf numFmtId="172" fontId="49" fillId="49" borderId="73" xfId="0" applyNumberFormat="1" applyFont="1" applyFill="1" applyBorder="1" applyAlignment="1">
      <alignment horizontal="left"/>
    </xf>
    <xf numFmtId="2" fontId="0" fillId="0" borderId="0" xfId="0" applyNumberFormat="1" applyAlignment="1">
      <alignment horizontal="center"/>
    </xf>
    <xf numFmtId="49" fontId="5" fillId="0" borderId="0" xfId="0" applyNumberFormat="1" applyFont="1" applyAlignment="1">
      <alignment horizontal="center"/>
    </xf>
    <xf numFmtId="2" fontId="15" fillId="28" borderId="17" xfId="0" applyNumberFormat="1" applyFont="1" applyFill="1" applyBorder="1" applyAlignment="1" applyProtection="1">
      <alignment horizontal="center"/>
      <protection locked="0"/>
    </xf>
    <xf numFmtId="0" fontId="145" fillId="50" borderId="18" xfId="0" applyFont="1" applyFill="1" applyBorder="1" applyAlignment="1">
      <alignment textRotation="90" wrapText="1"/>
    </xf>
    <xf numFmtId="0" fontId="92" fillId="32" borderId="11" xfId="0" applyFont="1" applyFill="1" applyBorder="1" applyAlignment="1">
      <alignment horizontal="center" vertical="top"/>
    </xf>
    <xf numFmtId="0" fontId="113" fillId="52" borderId="25" xfId="138" applyFont="1" applyFill="1" applyBorder="1" applyAlignment="1">
      <alignment wrapText="1"/>
    </xf>
    <xf numFmtId="165" fontId="5" fillId="4" borderId="2" xfId="84" applyNumberFormat="1" applyFont="1" applyAlignment="1" applyProtection="1">
      <alignment horizontal="center"/>
      <protection locked="0"/>
    </xf>
    <xf numFmtId="0" fontId="113" fillId="52" borderId="81" xfId="138" applyFont="1" applyFill="1" applyBorder="1" applyAlignment="1">
      <alignment wrapText="1"/>
    </xf>
    <xf numFmtId="0" fontId="68" fillId="0" borderId="0" xfId="0" applyFont="1" applyAlignment="1">
      <alignment horizontal="left" wrapText="1"/>
    </xf>
    <xf numFmtId="0" fontId="113" fillId="52" borderId="82" xfId="138" applyFont="1" applyFill="1" applyBorder="1" applyAlignment="1" applyProtection="1">
      <alignment wrapText="1"/>
    </xf>
    <xf numFmtId="0" fontId="113" fillId="52" borderId="25" xfId="138" applyFont="1" applyFill="1" applyBorder="1" applyAlignment="1" applyProtection="1">
      <alignment wrapText="1"/>
    </xf>
    <xf numFmtId="49" fontId="130" fillId="6" borderId="45" xfId="115" applyNumberFormat="1" applyFont="1" applyBorder="1" applyAlignment="1">
      <alignment horizontal="center" vertical="center"/>
    </xf>
    <xf numFmtId="49" fontId="130" fillId="6" borderId="46" xfId="115" applyNumberFormat="1" applyFont="1" applyBorder="1" applyAlignment="1">
      <alignment horizontal="center" vertical="center"/>
    </xf>
    <xf numFmtId="165" fontId="113" fillId="49" borderId="56" xfId="138" applyNumberFormat="1" applyFont="1" applyFill="1" applyBorder="1"/>
    <xf numFmtId="169" fontId="113" fillId="59" borderId="14" xfId="138" applyNumberFormat="1" applyFont="1" applyFill="1" applyBorder="1" applyProtection="1"/>
    <xf numFmtId="165" fontId="113" fillId="52" borderId="14" xfId="138" applyNumberFormat="1" applyFont="1" applyFill="1" applyBorder="1"/>
    <xf numFmtId="2" fontId="113" fillId="49" borderId="56" xfId="138" applyNumberFormat="1" applyFont="1" applyFill="1" applyBorder="1"/>
    <xf numFmtId="172" fontId="162" fillId="11" borderId="0" xfId="109" applyNumberFormat="1" applyFont="1" applyAlignment="1">
      <alignment vertical="center" wrapText="1"/>
    </xf>
    <xf numFmtId="0" fontId="31" fillId="11" borderId="44" xfId="109" applyBorder="1" applyAlignment="1"/>
    <xf numFmtId="0" fontId="31" fillId="11" borderId="45" xfId="109" applyBorder="1" applyAlignment="1"/>
    <xf numFmtId="0" fontId="31" fillId="11" borderId="46" xfId="109" applyBorder="1" applyAlignment="1"/>
    <xf numFmtId="0" fontId="31" fillId="11" borderId="45" xfId="109" applyBorder="1"/>
    <xf numFmtId="0" fontId="31" fillId="11" borderId="45" xfId="109" applyBorder="1" applyAlignment="1">
      <alignment horizontal="center" vertical="top"/>
    </xf>
    <xf numFmtId="0" fontId="31" fillId="11" borderId="46" xfId="109" applyBorder="1" applyAlignment="1">
      <alignment horizontal="center" vertical="top"/>
    </xf>
    <xf numFmtId="174" fontId="63" fillId="0" borderId="45" xfId="0" applyNumberFormat="1" applyFont="1" applyBorder="1" applyAlignment="1">
      <alignment horizontal="left"/>
    </xf>
    <xf numFmtId="49" fontId="5" fillId="39" borderId="63" xfId="0" applyNumberFormat="1" applyFont="1" applyFill="1" applyBorder="1" applyAlignment="1">
      <alignment horizontal="center" vertical="center" wrapText="1"/>
    </xf>
    <xf numFmtId="165" fontId="5" fillId="28" borderId="2" xfId="84" applyNumberFormat="1" applyFont="1" applyFill="1" applyAlignment="1" applyProtection="1">
      <alignment horizontal="center"/>
      <protection locked="0"/>
    </xf>
    <xf numFmtId="2" fontId="5" fillId="0" borderId="0" xfId="0" applyNumberFormat="1" applyFont="1"/>
    <xf numFmtId="164" fontId="6" fillId="50" borderId="17" xfId="0" applyNumberFormat="1" applyFont="1" applyFill="1" applyBorder="1" applyAlignment="1">
      <alignment horizontal="center"/>
    </xf>
    <xf numFmtId="0" fontId="6" fillId="50" borderId="17" xfId="0" applyFont="1" applyFill="1" applyBorder="1" applyAlignment="1">
      <alignment horizontal="center"/>
    </xf>
    <xf numFmtId="0" fontId="36" fillId="29" borderId="35" xfId="0" applyFont="1" applyFill="1" applyBorder="1" applyAlignment="1">
      <alignment horizontal="left"/>
    </xf>
    <xf numFmtId="0" fontId="163" fillId="49" borderId="73" xfId="0" applyFont="1" applyFill="1" applyBorder="1"/>
    <xf numFmtId="9" fontId="163" fillId="49" borderId="73" xfId="148" applyFont="1" applyFill="1" applyBorder="1" applyAlignment="1">
      <alignment horizontal="center" vertical="center"/>
    </xf>
    <xf numFmtId="0" fontId="68" fillId="0" borderId="42" xfId="0" applyFont="1" applyBorder="1" applyAlignment="1">
      <alignment horizontal="left"/>
    </xf>
    <xf numFmtId="0" fontId="53" fillId="49" borderId="73" xfId="0" applyFont="1" applyFill="1" applyBorder="1"/>
    <xf numFmtId="9" fontId="53" fillId="49" borderId="73" xfId="148" applyFont="1" applyFill="1" applyBorder="1" applyAlignment="1">
      <alignment horizontal="center" vertical="center"/>
    </xf>
    <xf numFmtId="0" fontId="6" fillId="0" borderId="0" xfId="0" applyFont="1" applyAlignment="1">
      <alignment horizontal="center"/>
    </xf>
    <xf numFmtId="164" fontId="6" fillId="0" borderId="0" xfId="0" applyNumberFormat="1" applyFont="1" applyAlignment="1">
      <alignment horizontal="center"/>
    </xf>
    <xf numFmtId="1" fontId="68" fillId="0" borderId="0" xfId="0" applyNumberFormat="1" applyFont="1" applyAlignment="1">
      <alignment horizontal="center"/>
    </xf>
    <xf numFmtId="0" fontId="68" fillId="0" borderId="45" xfId="0" applyFont="1" applyBorder="1" applyAlignment="1">
      <alignment horizontal="left"/>
    </xf>
    <xf numFmtId="49" fontId="6" fillId="0" borderId="45" xfId="0" applyNumberFormat="1" applyFont="1" applyBorder="1" applyAlignment="1">
      <alignment horizontal="center"/>
    </xf>
    <xf numFmtId="0" fontId="6" fillId="0" borderId="45" xfId="0" applyFont="1" applyBorder="1"/>
    <xf numFmtId="0" fontId="68" fillId="0" borderId="45" xfId="0" applyFont="1" applyBorder="1"/>
    <xf numFmtId="0" fontId="58" fillId="0" borderId="42" xfId="0" applyFont="1" applyBorder="1"/>
    <xf numFmtId="0" fontId="68" fillId="0" borderId="42" xfId="0" applyFont="1" applyBorder="1"/>
    <xf numFmtId="164" fontId="6" fillId="0" borderId="17" xfId="0" applyNumberFormat="1" applyFont="1" applyBorder="1" applyAlignment="1">
      <alignment horizontal="center"/>
    </xf>
    <xf numFmtId="0" fontId="68" fillId="0" borderId="32" xfId="0" applyFont="1" applyBorder="1" applyAlignment="1">
      <alignment horizontal="left"/>
    </xf>
    <xf numFmtId="164" fontId="68" fillId="0" borderId="0" xfId="0" applyNumberFormat="1" applyFont="1" applyAlignment="1">
      <alignment horizontal="center"/>
    </xf>
    <xf numFmtId="0" fontId="6" fillId="0" borderId="35" xfId="0" applyFont="1" applyBorder="1"/>
    <xf numFmtId="0" fontId="58" fillId="0" borderId="35" xfId="0" applyFont="1" applyBorder="1"/>
    <xf numFmtId="0" fontId="68" fillId="0" borderId="35" xfId="0" applyFont="1" applyBorder="1"/>
    <xf numFmtId="0" fontId="93" fillId="32" borderId="45" xfId="0" applyFont="1" applyFill="1" applyBorder="1" applyAlignment="1">
      <alignment horizontal="center" vertical="top"/>
    </xf>
    <xf numFmtId="0" fontId="53" fillId="0" borderId="45" xfId="0" applyFont="1" applyBorder="1"/>
    <xf numFmtId="1" fontId="6" fillId="0" borderId="0" xfId="0" applyNumberFormat="1" applyFont="1" applyAlignment="1">
      <alignment horizontal="right"/>
    </xf>
    <xf numFmtId="0" fontId="68" fillId="29" borderId="45" xfId="0" applyFont="1" applyFill="1" applyBorder="1" applyAlignment="1">
      <alignment horizontal="left"/>
    </xf>
    <xf numFmtId="0" fontId="53" fillId="29" borderId="45" xfId="0" applyFont="1" applyFill="1" applyBorder="1" applyAlignment="1">
      <alignment horizontal="left"/>
    </xf>
    <xf numFmtId="0" fontId="53" fillId="0" borderId="42" xfId="0" applyFont="1" applyBorder="1" applyAlignment="1">
      <alignment horizontal="left"/>
    </xf>
    <xf numFmtId="0" fontId="68" fillId="32" borderId="45" xfId="0" applyFont="1" applyFill="1" applyBorder="1" applyAlignment="1">
      <alignment horizontal="center" vertical="center"/>
    </xf>
    <xf numFmtId="0" fontId="68" fillId="37" borderId="45" xfId="0" applyFont="1" applyFill="1" applyBorder="1" applyAlignment="1">
      <alignment horizontal="center" vertical="center"/>
    </xf>
    <xf numFmtId="0" fontId="93" fillId="37" borderId="45" xfId="0" applyFont="1" applyFill="1" applyBorder="1" applyAlignment="1">
      <alignment horizontal="center" vertical="top"/>
    </xf>
    <xf numFmtId="0" fontId="53" fillId="37" borderId="45" xfId="0" applyFont="1" applyFill="1" applyBorder="1" applyAlignment="1">
      <alignment horizontal="center" vertical="center"/>
    </xf>
    <xf numFmtId="0" fontId="163" fillId="49" borderId="0" xfId="0" applyFont="1" applyFill="1"/>
    <xf numFmtId="0" fontId="165" fillId="49" borderId="0" xfId="0" applyFont="1" applyFill="1"/>
    <xf numFmtId="0" fontId="10" fillId="30" borderId="12" xfId="0" applyFont="1" applyFill="1" applyBorder="1" applyAlignment="1">
      <alignment vertical="center" wrapText="1"/>
    </xf>
    <xf numFmtId="49" fontId="6" fillId="30" borderId="27" xfId="0" applyNumberFormat="1" applyFont="1" applyFill="1" applyBorder="1" applyAlignment="1">
      <alignment vertical="top" wrapText="1"/>
    </xf>
    <xf numFmtId="49" fontId="6" fillId="30" borderId="28" xfId="0" applyNumberFormat="1" applyFont="1" applyFill="1" applyBorder="1" applyAlignment="1">
      <alignment vertical="top" wrapText="1"/>
    </xf>
    <xf numFmtId="49" fontId="6" fillId="30" borderId="29" xfId="0" applyNumberFormat="1" applyFont="1" applyFill="1" applyBorder="1" applyAlignment="1">
      <alignment vertical="top" wrapText="1"/>
    </xf>
    <xf numFmtId="49" fontId="10" fillId="30" borderId="52" xfId="0" applyNumberFormat="1" applyFont="1" applyFill="1" applyBorder="1" applyAlignment="1">
      <alignment horizontal="center"/>
    </xf>
    <xf numFmtId="49" fontId="6" fillId="30" borderId="52" xfId="0" applyNumberFormat="1" applyFont="1" applyFill="1" applyBorder="1" applyAlignment="1">
      <alignment horizontal="center"/>
    </xf>
    <xf numFmtId="0" fontId="5" fillId="0" borderId="16" xfId="0" applyFont="1" applyBorder="1" applyAlignment="1">
      <alignment vertical="top" wrapText="1"/>
    </xf>
    <xf numFmtId="0" fontId="10" fillId="0" borderId="62" xfId="0" applyFont="1" applyBorder="1" applyAlignment="1">
      <alignment vertical="top" wrapText="1"/>
    </xf>
    <xf numFmtId="49" fontId="12" fillId="30" borderId="11" xfId="0" applyNumberFormat="1" applyFont="1" applyFill="1" applyBorder="1" applyAlignment="1">
      <alignment vertical="center" wrapText="1"/>
    </xf>
    <xf numFmtId="49" fontId="12" fillId="30" borderId="38" xfId="0" applyNumberFormat="1" applyFont="1" applyFill="1" applyBorder="1" applyAlignment="1">
      <alignment vertical="center" wrapText="1"/>
    </xf>
    <xf numFmtId="0" fontId="13" fillId="61" borderId="10" xfId="0" applyFont="1" applyFill="1" applyBorder="1" applyAlignment="1">
      <alignment horizontal="center" vertical="center" wrapText="1"/>
    </xf>
    <xf numFmtId="0" fontId="46" fillId="66" borderId="89" xfId="0" applyFont="1" applyFill="1" applyBorder="1" applyAlignment="1">
      <alignment horizontal="center" vertical="center" wrapText="1"/>
    </xf>
    <xf numFmtId="0" fontId="49" fillId="49" borderId="28" xfId="0" applyFont="1" applyFill="1" applyBorder="1" applyAlignment="1">
      <alignment horizontal="left"/>
    </xf>
    <xf numFmtId="0" fontId="49" fillId="49" borderId="15" xfId="0" applyFont="1" applyFill="1" applyBorder="1" applyAlignment="1">
      <alignment horizontal="left"/>
    </xf>
    <xf numFmtId="49" fontId="6" fillId="30" borderId="17" xfId="0" applyNumberFormat="1" applyFont="1" applyFill="1" applyBorder="1" applyAlignment="1">
      <alignment horizontal="center" wrapText="1"/>
    </xf>
    <xf numFmtId="0" fontId="53" fillId="28" borderId="37" xfId="0" applyFont="1" applyFill="1" applyBorder="1" applyAlignment="1">
      <alignment horizontal="left" vertical="top" wrapText="1"/>
    </xf>
    <xf numFmtId="164" fontId="10" fillId="28" borderId="0" xfId="0" applyNumberFormat="1" applyFont="1" applyFill="1"/>
    <xf numFmtId="49" fontId="6" fillId="28" borderId="12" xfId="0" applyNumberFormat="1" applyFont="1" applyFill="1" applyBorder="1" applyAlignment="1">
      <alignment horizontal="center" wrapText="1"/>
    </xf>
    <xf numFmtId="49" fontId="5" fillId="28" borderId="12" xfId="0" applyNumberFormat="1" applyFont="1" applyFill="1" applyBorder="1" applyAlignment="1">
      <alignment horizontal="center" vertical="top" wrapText="1"/>
    </xf>
    <xf numFmtId="14" fontId="0" fillId="0" borderId="0" xfId="0" applyNumberFormat="1"/>
    <xf numFmtId="0" fontId="5" fillId="0" borderId="0" xfId="0" applyFont="1" applyAlignment="1">
      <alignment horizontal="center"/>
    </xf>
    <xf numFmtId="0" fontId="168" fillId="0" borderId="0" xfId="0" applyFont="1" applyAlignment="1">
      <alignment horizontal="left"/>
    </xf>
    <xf numFmtId="49" fontId="168" fillId="0" borderId="0" xfId="0" applyNumberFormat="1" applyFont="1"/>
    <xf numFmtId="49" fontId="168" fillId="0" borderId="0" xfId="0" applyNumberFormat="1" applyFont="1" applyAlignment="1">
      <alignment horizontal="center"/>
    </xf>
    <xf numFmtId="0" fontId="169" fillId="0" borderId="0" xfId="0" applyFont="1"/>
    <xf numFmtId="2" fontId="13" fillId="0" borderId="15" xfId="0" applyNumberFormat="1" applyFont="1" applyBorder="1" applyAlignment="1">
      <alignment horizontal="left"/>
    </xf>
    <xf numFmtId="1" fontId="0" fillId="36" borderId="17" xfId="0" applyNumberFormat="1" applyFill="1" applyBorder="1" applyAlignment="1" applyProtection="1">
      <alignment horizontal="center"/>
      <protection locked="0"/>
    </xf>
    <xf numFmtId="0" fontId="0" fillId="36" borderId="0" xfId="0" applyFill="1"/>
    <xf numFmtId="0" fontId="13" fillId="36" borderId="42" xfId="0" applyFont="1" applyFill="1" applyBorder="1" applyAlignment="1">
      <alignment horizontal="left"/>
    </xf>
    <xf numFmtId="0" fontId="13" fillId="36" borderId="32" xfId="0" applyFont="1" applyFill="1" applyBorder="1" applyAlignment="1">
      <alignment horizontal="left"/>
    </xf>
    <xf numFmtId="0" fontId="5" fillId="36" borderId="56" xfId="0" applyFont="1" applyFill="1" applyBorder="1" applyAlignment="1">
      <alignment horizontal="center" vertical="top"/>
    </xf>
    <xf numFmtId="0" fontId="0" fillId="36" borderId="0" xfId="0" applyFill="1" applyAlignment="1">
      <alignment horizontal="center" vertical="top"/>
    </xf>
    <xf numFmtId="14" fontId="5" fillId="0" borderId="0" xfId="0" applyNumberFormat="1" applyFont="1"/>
    <xf numFmtId="174" fontId="36" fillId="29" borderId="28" xfId="0" applyNumberFormat="1" applyFont="1" applyFill="1" applyBorder="1" applyAlignment="1">
      <alignment horizontal="left"/>
    </xf>
    <xf numFmtId="0" fontId="68" fillId="0" borderId="15" xfId="0" applyFont="1" applyBorder="1" applyAlignment="1">
      <alignment horizontal="left"/>
    </xf>
    <xf numFmtId="0" fontId="53" fillId="49" borderId="45" xfId="0" applyFont="1" applyFill="1" applyBorder="1"/>
    <xf numFmtId="9" fontId="53" fillId="49" borderId="45" xfId="148" applyFont="1" applyFill="1" applyBorder="1" applyAlignment="1">
      <alignment horizontal="center" vertical="center"/>
    </xf>
    <xf numFmtId="0" fontId="49" fillId="49" borderId="45" xfId="0" applyFont="1" applyFill="1" applyBorder="1"/>
    <xf numFmtId="14" fontId="0" fillId="50" borderId="52" xfId="0" applyNumberFormat="1" applyFill="1" applyBorder="1" applyAlignment="1">
      <alignment horizontal="center"/>
    </xf>
    <xf numFmtId="0" fontId="49" fillId="0" borderId="73" xfId="0" applyFont="1" applyBorder="1"/>
    <xf numFmtId="0" fontId="163" fillId="0" borderId="73" xfId="0" applyFont="1" applyBorder="1"/>
    <xf numFmtId="0" fontId="53" fillId="0" borderId="73" xfId="0" applyFont="1" applyBorder="1"/>
    <xf numFmtId="0" fontId="6" fillId="50" borderId="17" xfId="0" applyFont="1" applyFill="1" applyBorder="1" applyAlignment="1">
      <alignment horizontal="center" vertical="top" wrapText="1"/>
    </xf>
    <xf numFmtId="174" fontId="6" fillId="50" borderId="17" xfId="0" applyNumberFormat="1" applyFont="1" applyFill="1" applyBorder="1" applyAlignment="1">
      <alignment horizontal="center" vertical="top" wrapText="1"/>
    </xf>
    <xf numFmtId="14" fontId="6" fillId="50" borderId="17" xfId="0" applyNumberFormat="1" applyFont="1" applyFill="1" applyBorder="1" applyAlignment="1">
      <alignment horizontal="center" vertical="top" wrapText="1"/>
    </xf>
    <xf numFmtId="0" fontId="0" fillId="0" borderId="25" xfId="0" applyBorder="1" applyAlignment="1">
      <alignment horizontal="center"/>
    </xf>
    <xf numFmtId="174" fontId="0" fillId="0" borderId="25" xfId="0" applyNumberFormat="1" applyBorder="1" applyAlignment="1">
      <alignment horizontal="center"/>
    </xf>
    <xf numFmtId="0" fontId="13" fillId="29" borderId="25" xfId="0" applyFont="1" applyFill="1" applyBorder="1" applyAlignment="1">
      <alignment horizontal="left"/>
    </xf>
    <xf numFmtId="2" fontId="15" fillId="28" borderId="25" xfId="0" applyNumberFormat="1" applyFont="1" applyFill="1" applyBorder="1" applyAlignment="1" applyProtection="1">
      <alignment horizontal="center"/>
      <protection locked="0"/>
    </xf>
    <xf numFmtId="0" fontId="15" fillId="0" borderId="17" xfId="0" applyFont="1" applyBorder="1"/>
    <xf numFmtId="174" fontId="15" fillId="0" borderId="17" xfId="0" applyNumberFormat="1" applyFont="1" applyBorder="1"/>
    <xf numFmtId="164" fontId="0" fillId="29" borderId="52" xfId="0" applyNumberFormat="1" applyFill="1" applyBorder="1" applyAlignment="1" applyProtection="1">
      <alignment horizontal="center"/>
      <protection locked="0"/>
    </xf>
    <xf numFmtId="167" fontId="113" fillId="52" borderId="17" xfId="138" applyNumberFormat="1" applyFont="1" applyFill="1" applyBorder="1" applyProtection="1"/>
    <xf numFmtId="165" fontId="113" fillId="49" borderId="17" xfId="138" applyNumberFormat="1" applyFont="1" applyFill="1" applyBorder="1"/>
    <xf numFmtId="2" fontId="113" fillId="49" borderId="17" xfId="138" applyNumberFormat="1" applyFont="1" applyFill="1" applyBorder="1"/>
    <xf numFmtId="2" fontId="113" fillId="52" borderId="17" xfId="138" applyNumberFormat="1" applyFont="1" applyFill="1" applyBorder="1"/>
    <xf numFmtId="49" fontId="6" fillId="30" borderId="25" xfId="0" applyNumberFormat="1" applyFont="1" applyFill="1" applyBorder="1" applyAlignment="1">
      <alignment vertical="top" wrapText="1"/>
    </xf>
    <xf numFmtId="14" fontId="6" fillId="56" borderId="17" xfId="0" applyNumberFormat="1" applyFont="1" applyFill="1" applyBorder="1" applyAlignment="1">
      <alignment horizontal="center" vertical="top" wrapText="1"/>
    </xf>
    <xf numFmtId="174" fontId="6" fillId="56" borderId="17" xfId="0" applyNumberFormat="1" applyFont="1" applyFill="1" applyBorder="1" applyAlignment="1">
      <alignment horizontal="center" vertical="top" wrapText="1"/>
    </xf>
    <xf numFmtId="49" fontId="0" fillId="30" borderId="17" xfId="0" applyNumberFormat="1" applyFill="1" applyBorder="1" applyAlignment="1">
      <alignment horizontal="center"/>
    </xf>
    <xf numFmtId="0" fontId="13" fillId="0" borderId="15" xfId="0" applyFont="1" applyBorder="1" applyAlignment="1">
      <alignment horizontal="left"/>
    </xf>
    <xf numFmtId="0" fontId="13" fillId="29" borderId="15" xfId="0" applyFont="1" applyFill="1" applyBorder="1" applyAlignment="1">
      <alignment horizontal="left"/>
    </xf>
    <xf numFmtId="0" fontId="13" fillId="0" borderId="28" xfId="0" applyFont="1" applyBorder="1" applyAlignment="1">
      <alignment horizontal="left"/>
    </xf>
    <xf numFmtId="0" fontId="13" fillId="29" borderId="28" xfId="0" applyFont="1" applyFill="1" applyBorder="1" applyAlignment="1">
      <alignment horizontal="left"/>
    </xf>
    <xf numFmtId="1" fontId="5" fillId="29" borderId="56" xfId="0" applyNumberFormat="1" applyFont="1" applyFill="1" applyBorder="1" applyAlignment="1" applyProtection="1">
      <alignment horizontal="center"/>
      <protection locked="0"/>
    </xf>
    <xf numFmtId="2" fontId="13" fillId="0" borderId="0" xfId="0" applyNumberFormat="1" applyFont="1" applyAlignment="1" applyProtection="1">
      <alignment horizontal="center"/>
      <protection locked="0"/>
    </xf>
    <xf numFmtId="164" fontId="5" fillId="0" borderId="0" xfId="0" applyNumberFormat="1" applyFont="1" applyAlignment="1" applyProtection="1">
      <alignment horizontal="center"/>
      <protection locked="0"/>
    </xf>
    <xf numFmtId="1" fontId="5" fillId="0" borderId="0" xfId="0" applyNumberFormat="1" applyFont="1" applyAlignment="1" applyProtection="1">
      <alignment horizontal="center"/>
      <protection locked="0"/>
    </xf>
    <xf numFmtId="165" fontId="5" fillId="0" borderId="0" xfId="0" applyNumberFormat="1" applyFont="1" applyAlignment="1" applyProtection="1">
      <alignment horizontal="center"/>
      <protection locked="0"/>
    </xf>
    <xf numFmtId="0" fontId="14" fillId="0" borderId="32" xfId="0" applyFont="1" applyBorder="1" applyAlignment="1">
      <alignment horizontal="left"/>
    </xf>
    <xf numFmtId="49" fontId="0" fillId="0" borderId="0" xfId="0" applyNumberFormat="1" applyProtection="1">
      <protection locked="0"/>
    </xf>
    <xf numFmtId="170" fontId="115" fillId="0" borderId="35" xfId="139" applyNumberFormat="1" applyFont="1" applyBorder="1" applyProtection="1">
      <protection locked="0"/>
    </xf>
    <xf numFmtId="170" fontId="115" fillId="0" borderId="92" xfId="139" applyNumberFormat="1" applyFont="1" applyBorder="1" applyProtection="1">
      <protection locked="0"/>
    </xf>
    <xf numFmtId="167" fontId="115" fillId="0" borderId="35" xfId="139" applyNumberFormat="1" applyFont="1" applyBorder="1"/>
    <xf numFmtId="167" fontId="115" fillId="0" borderId="22" xfId="139" applyNumberFormat="1" applyFont="1" applyBorder="1"/>
    <xf numFmtId="170" fontId="115" fillId="0" borderId="35" xfId="139" applyNumberFormat="1" applyFont="1" applyBorder="1"/>
    <xf numFmtId="170" fontId="115" fillId="0" borderId="22" xfId="139" applyNumberFormat="1" applyFont="1" applyBorder="1"/>
    <xf numFmtId="170" fontId="41" fillId="7" borderId="32" xfId="113" applyNumberFormat="1" applyFont="1" applyBorder="1"/>
    <xf numFmtId="167" fontId="130" fillId="6" borderId="22" xfId="115" applyNumberFormat="1" applyFont="1" applyBorder="1"/>
    <xf numFmtId="167" fontId="27" fillId="7" borderId="22" xfId="113" applyNumberFormat="1" applyBorder="1"/>
    <xf numFmtId="170" fontId="132" fillId="0" borderId="22" xfId="139" applyNumberFormat="1" applyFont="1" applyBorder="1"/>
    <xf numFmtId="170" fontId="135" fillId="0" borderId="22" xfId="139" applyNumberFormat="1" applyFont="1" applyBorder="1"/>
    <xf numFmtId="169" fontId="130" fillId="6" borderId="22" xfId="115" applyNumberFormat="1" applyFont="1" applyBorder="1"/>
    <xf numFmtId="0" fontId="3" fillId="0" borderId="32" xfId="147" applyBorder="1"/>
    <xf numFmtId="0" fontId="134" fillId="0" borderId="22" xfId="139" applyFont="1" applyBorder="1" applyProtection="1">
      <protection locked="0"/>
    </xf>
    <xf numFmtId="166" fontId="132" fillId="28" borderId="22" xfId="139" applyNumberFormat="1" applyFont="1" applyFill="1" applyBorder="1"/>
    <xf numFmtId="166" fontId="132" fillId="0" borderId="22" xfId="139" applyNumberFormat="1" applyFont="1" applyBorder="1"/>
    <xf numFmtId="166" fontId="132" fillId="0" borderId="93" xfId="139" applyNumberFormat="1" applyFont="1" applyBorder="1"/>
    <xf numFmtId="166" fontId="133" fillId="41" borderId="93" xfId="138" applyNumberFormat="1" applyFont="1" applyBorder="1"/>
    <xf numFmtId="166" fontId="132" fillId="28" borderId="93" xfId="139" applyNumberFormat="1" applyFont="1" applyFill="1" applyBorder="1"/>
    <xf numFmtId="166" fontId="125" fillId="28" borderId="93" xfId="138" applyNumberFormat="1" applyFont="1" applyFill="1" applyBorder="1"/>
    <xf numFmtId="169" fontId="133" fillId="41" borderId="93" xfId="138" applyNumberFormat="1" applyFont="1" applyBorder="1"/>
    <xf numFmtId="167" fontId="113" fillId="52" borderId="23" xfId="138" applyNumberFormat="1" applyFont="1" applyFill="1" applyBorder="1" applyProtection="1"/>
    <xf numFmtId="169" fontId="113" fillId="59" borderId="26" xfId="138" applyNumberFormat="1" applyFont="1" applyFill="1" applyBorder="1" applyProtection="1"/>
    <xf numFmtId="165" fontId="113" fillId="52" borderId="26" xfId="138" applyNumberFormat="1" applyFont="1" applyFill="1" applyBorder="1"/>
    <xf numFmtId="2" fontId="113" fillId="52" borderId="21" xfId="138" applyNumberFormat="1" applyFont="1" applyFill="1" applyBorder="1"/>
    <xf numFmtId="165" fontId="5" fillId="4" borderId="94" xfId="84" applyNumberFormat="1" applyFont="1" applyBorder="1" applyAlignment="1" applyProtection="1">
      <alignment horizontal="center"/>
      <protection locked="0"/>
    </xf>
    <xf numFmtId="166" fontId="132" fillId="0" borderId="18" xfId="139" applyNumberFormat="1" applyFont="1" applyBorder="1"/>
    <xf numFmtId="165" fontId="5" fillId="28" borderId="94" xfId="84" applyNumberFormat="1" applyFont="1" applyFill="1" applyBorder="1" applyAlignment="1" applyProtection="1">
      <alignment horizontal="center"/>
      <protection locked="0"/>
    </xf>
    <xf numFmtId="49" fontId="10" fillId="30" borderId="17" xfId="0" applyNumberFormat="1" applyFont="1" applyFill="1" applyBorder="1" applyAlignment="1">
      <alignment vertical="center" wrapText="1"/>
    </xf>
    <xf numFmtId="0" fontId="163" fillId="49" borderId="42" xfId="0" applyFont="1" applyFill="1" applyBorder="1"/>
    <xf numFmtId="0" fontId="165" fillId="49" borderId="42" xfId="0" applyFont="1" applyFill="1" applyBorder="1"/>
    <xf numFmtId="0" fontId="148" fillId="49" borderId="42" xfId="0" applyFont="1" applyFill="1" applyBorder="1"/>
    <xf numFmtId="0" fontId="146" fillId="49" borderId="42" xfId="0" applyFont="1" applyFill="1" applyBorder="1"/>
    <xf numFmtId="174" fontId="0" fillId="0" borderId="35" xfId="0" applyNumberFormat="1" applyBorder="1" applyAlignment="1">
      <alignment horizontal="center"/>
    </xf>
    <xf numFmtId="0" fontId="13" fillId="69" borderId="0" xfId="0" applyFont="1" applyFill="1"/>
    <xf numFmtId="0" fontId="0" fillId="69" borderId="0" xfId="0" applyFill="1"/>
    <xf numFmtId="0" fontId="6" fillId="0" borderId="21" xfId="0" applyFont="1" applyBorder="1"/>
    <xf numFmtId="0" fontId="13" fillId="36" borderId="0" xfId="0" applyFont="1" applyFill="1"/>
    <xf numFmtId="0" fontId="44" fillId="36" borderId="0" xfId="0" applyFont="1" applyFill="1"/>
    <xf numFmtId="0" fontId="63" fillId="0" borderId="0" xfId="0" applyFont="1"/>
    <xf numFmtId="0" fontId="104" fillId="6" borderId="17" xfId="94" applyFont="1" applyBorder="1" applyAlignment="1">
      <alignment horizontal="center"/>
    </xf>
    <xf numFmtId="0" fontId="13" fillId="0" borderId="17" xfId="140" applyFont="1" applyBorder="1" applyAlignment="1">
      <alignment horizontal="center"/>
    </xf>
    <xf numFmtId="0" fontId="154" fillId="6" borderId="0" xfId="115" applyFont="1" applyAlignment="1"/>
    <xf numFmtId="0" fontId="154" fillId="6" borderId="0" xfId="115" applyFont="1"/>
    <xf numFmtId="0" fontId="84" fillId="45" borderId="0" xfId="210"/>
    <xf numFmtId="17" fontId="5" fillId="0" borderId="0" xfId="0" applyNumberFormat="1" applyFont="1"/>
    <xf numFmtId="0" fontId="107" fillId="42" borderId="0" xfId="0" applyFont="1" applyFill="1"/>
    <xf numFmtId="2" fontId="107" fillId="42" borderId="0" xfId="0" applyNumberFormat="1" applyFont="1" applyFill="1"/>
    <xf numFmtId="0" fontId="13" fillId="29" borderId="0" xfId="0" applyFont="1" applyFill="1" applyAlignment="1">
      <alignment horizontal="center" vertical="center"/>
    </xf>
    <xf numFmtId="0" fontId="46" fillId="66" borderId="88" xfId="0" applyFont="1" applyFill="1" applyBorder="1" applyAlignment="1">
      <alignment horizontal="center" vertical="center" wrapText="1"/>
    </xf>
    <xf numFmtId="0" fontId="46" fillId="66" borderId="90" xfId="0" applyFont="1" applyFill="1" applyBorder="1" applyAlignment="1">
      <alignment horizontal="center" vertical="center" wrapText="1"/>
    </xf>
    <xf numFmtId="0" fontId="13" fillId="29" borderId="0" xfId="0" applyFont="1" applyFill="1"/>
    <xf numFmtId="0" fontId="9" fillId="29" borderId="0" xfId="0" applyFont="1" applyFill="1"/>
    <xf numFmtId="0" fontId="0" fillId="29" borderId="17" xfId="0" applyFill="1" applyBorder="1" applyAlignment="1">
      <alignment vertical="top"/>
    </xf>
    <xf numFmtId="0" fontId="9" fillId="29" borderId="17" xfId="0" applyFont="1" applyFill="1" applyBorder="1" applyAlignment="1">
      <alignment vertical="top" wrapText="1"/>
    </xf>
    <xf numFmtId="0" fontId="0" fillId="29" borderId="0" xfId="0" applyFill="1" applyAlignment="1">
      <alignment wrapText="1"/>
    </xf>
    <xf numFmtId="0" fontId="9" fillId="29" borderId="0" xfId="0" applyFont="1" applyFill="1" applyAlignment="1">
      <alignment wrapText="1"/>
    </xf>
    <xf numFmtId="0" fontId="9" fillId="29" borderId="17" xfId="0" applyFont="1" applyFill="1" applyBorder="1" applyAlignment="1">
      <alignment horizontal="center"/>
    </xf>
    <xf numFmtId="0" fontId="40" fillId="29" borderId="0" xfId="0" applyFont="1" applyFill="1"/>
    <xf numFmtId="0" fontId="5" fillId="29" borderId="0" xfId="0" applyFont="1" applyFill="1"/>
    <xf numFmtId="0" fontId="48" fillId="29" borderId="17" xfId="0" applyFont="1" applyFill="1" applyBorder="1" applyAlignment="1">
      <alignment horizontal="left" vertical="center" wrapText="1"/>
    </xf>
    <xf numFmtId="2" fontId="0" fillId="29" borderId="17" xfId="0" applyNumberFormat="1" applyFill="1" applyBorder="1" applyAlignment="1">
      <alignment horizontal="center" vertical="center"/>
    </xf>
    <xf numFmtId="0" fontId="9" fillId="29" borderId="95" xfId="0" applyFont="1" applyFill="1" applyBorder="1"/>
    <xf numFmtId="0" fontId="55" fillId="29" borderId="54" xfId="0" applyFont="1" applyFill="1" applyBorder="1"/>
    <xf numFmtId="0" fontId="48" fillId="30" borderId="17" xfId="0" applyFont="1" applyFill="1" applyBorder="1" applyAlignment="1">
      <alignment horizontal="left" vertical="center" wrapText="1"/>
    </xf>
    <xf numFmtId="2" fontId="10" fillId="32" borderId="17" xfId="0" applyNumberFormat="1" applyFont="1" applyFill="1" applyBorder="1" applyAlignment="1">
      <alignment horizontal="center" vertical="center" wrapText="1"/>
    </xf>
    <xf numFmtId="2" fontId="0" fillId="32" borderId="17" xfId="0" applyNumberFormat="1" applyFill="1" applyBorder="1" applyAlignment="1">
      <alignment horizontal="center" vertical="center"/>
    </xf>
    <xf numFmtId="2" fontId="10" fillId="32" borderId="17" xfId="0" applyNumberFormat="1" applyFont="1" applyFill="1" applyBorder="1" applyAlignment="1">
      <alignment horizontal="center" vertical="center"/>
    </xf>
    <xf numFmtId="2" fontId="5" fillId="32" borderId="17" xfId="0" applyNumberFormat="1" applyFont="1" applyFill="1" applyBorder="1" applyAlignment="1">
      <alignment horizontal="center" vertical="center" wrapText="1"/>
    </xf>
    <xf numFmtId="2" fontId="5" fillId="32" borderId="17" xfId="0" applyNumberFormat="1" applyFont="1" applyFill="1" applyBorder="1" applyAlignment="1">
      <alignment horizontal="left" vertical="center" wrapText="1"/>
    </xf>
    <xf numFmtId="0" fontId="106" fillId="29" borderId="0" xfId="0" applyFont="1" applyFill="1" applyAlignment="1">
      <alignment horizontal="left" vertical="center" readingOrder="1"/>
    </xf>
    <xf numFmtId="0" fontId="5" fillId="29" borderId="89" xfId="0" applyFont="1" applyFill="1" applyBorder="1"/>
    <xf numFmtId="0" fontId="5" fillId="29" borderId="88" xfId="0" applyFont="1" applyFill="1" applyBorder="1"/>
    <xf numFmtId="0" fontId="5" fillId="29" borderId="90" xfId="0" applyFont="1" applyFill="1" applyBorder="1"/>
    <xf numFmtId="0" fontId="0" fillId="29" borderId="90" xfId="0" applyFill="1" applyBorder="1"/>
    <xf numFmtId="0" fontId="0" fillId="29" borderId="89" xfId="0" applyFill="1" applyBorder="1"/>
    <xf numFmtId="0" fontId="0" fillId="29" borderId="88" xfId="0" applyFill="1" applyBorder="1"/>
    <xf numFmtId="0" fontId="5" fillId="29" borderId="89" xfId="0" quotePrefix="1" applyFont="1" applyFill="1" applyBorder="1"/>
    <xf numFmtId="0" fontId="5" fillId="29" borderId="88" xfId="0" quotePrefix="1" applyFont="1" applyFill="1" applyBorder="1"/>
    <xf numFmtId="0" fontId="0" fillId="29" borderId="0" xfId="0" applyFill="1" applyAlignment="1">
      <alignment horizontal="center"/>
    </xf>
    <xf numFmtId="0" fontId="0" fillId="29" borderId="0" xfId="0" applyFill="1" applyAlignment="1">
      <alignment horizontal="left"/>
    </xf>
    <xf numFmtId="0" fontId="4" fillId="29" borderId="0" xfId="140" applyFill="1"/>
    <xf numFmtId="0" fontId="80" fillId="29" borderId="0" xfId="139" applyFill="1"/>
    <xf numFmtId="164" fontId="4" fillId="29" borderId="0" xfId="140" applyNumberFormat="1" applyFill="1"/>
    <xf numFmtId="165" fontId="4" fillId="29" borderId="0" xfId="140" applyNumberFormat="1" applyFill="1"/>
    <xf numFmtId="0" fontId="87" fillId="29" borderId="0" xfId="140" applyFont="1" applyFill="1"/>
    <xf numFmtId="165" fontId="0" fillId="29" borderId="17" xfId="0" applyNumberFormat="1" applyFill="1" applyBorder="1" applyAlignment="1">
      <alignment horizontal="center" vertical="center"/>
    </xf>
    <xf numFmtId="0" fontId="125" fillId="29" borderId="0" xfId="0" applyFont="1" applyFill="1"/>
    <xf numFmtId="165" fontId="0" fillId="29" borderId="61" xfId="0" applyNumberFormat="1" applyFill="1" applyBorder="1" applyAlignment="1">
      <alignment horizontal="center" vertical="center"/>
    </xf>
    <xf numFmtId="165" fontId="0" fillId="29" borderId="21" xfId="0" applyNumberFormat="1" applyFill="1" applyBorder="1" applyAlignment="1">
      <alignment horizontal="center" vertical="center"/>
    </xf>
    <xf numFmtId="165" fontId="0" fillId="29" borderId="57" xfId="0" applyNumberFormat="1" applyFill="1" applyBorder="1" applyAlignment="1">
      <alignment horizontal="center" vertical="center"/>
    </xf>
    <xf numFmtId="165" fontId="0" fillId="29" borderId="23" xfId="0" applyNumberFormat="1" applyFill="1" applyBorder="1" applyAlignment="1">
      <alignment horizontal="center" vertical="center"/>
    </xf>
    <xf numFmtId="165" fontId="0" fillId="29" borderId="58" xfId="0" applyNumberFormat="1" applyFill="1" applyBorder="1" applyAlignment="1">
      <alignment horizontal="center"/>
    </xf>
    <xf numFmtId="165" fontId="0" fillId="29" borderId="23" xfId="0" applyNumberFormat="1" applyFill="1" applyBorder="1" applyAlignment="1">
      <alignment horizontal="center"/>
    </xf>
    <xf numFmtId="165" fontId="0" fillId="29" borderId="55" xfId="0" applyNumberFormat="1" applyFill="1" applyBorder="1" applyAlignment="1">
      <alignment horizontal="center"/>
    </xf>
    <xf numFmtId="0" fontId="86" fillId="29" borderId="58" xfId="144" applyFont="1" applyFill="1" applyBorder="1" applyAlignment="1">
      <alignment horizontal="center" vertical="center"/>
    </xf>
    <xf numFmtId="0" fontId="85" fillId="29" borderId="61" xfId="144" applyFill="1" applyBorder="1" applyAlignment="1">
      <alignment horizontal="center" vertical="center"/>
    </xf>
    <xf numFmtId="0" fontId="85" fillId="29" borderId="21" xfId="144" applyFill="1" applyBorder="1" applyAlignment="1">
      <alignment horizontal="center" vertical="center"/>
    </xf>
    <xf numFmtId="0" fontId="85" fillId="29" borderId="57" xfId="144" applyFill="1" applyBorder="1" applyAlignment="1">
      <alignment horizontal="center" vertical="center"/>
    </xf>
    <xf numFmtId="166" fontId="88" fillId="29" borderId="58" xfId="143" applyNumberFormat="1" applyFont="1" applyFill="1" applyBorder="1" applyAlignment="1">
      <alignment horizontal="center" vertical="center"/>
    </xf>
    <xf numFmtId="164" fontId="88" fillId="29" borderId="59" xfId="140" applyNumberFormat="1" applyFont="1" applyFill="1" applyBorder="1" applyAlignment="1">
      <alignment horizontal="center" vertical="center"/>
    </xf>
    <xf numFmtId="164" fontId="88" fillId="29" borderId="61" xfId="140" applyNumberFormat="1" applyFont="1" applyFill="1" applyBorder="1" applyAlignment="1">
      <alignment horizontal="center" vertical="center"/>
    </xf>
    <xf numFmtId="166" fontId="88" fillId="29" borderId="23" xfId="143" applyNumberFormat="1" applyFont="1" applyFill="1" applyBorder="1" applyAlignment="1">
      <alignment horizontal="center" vertical="center"/>
    </xf>
    <xf numFmtId="164" fontId="88" fillId="29" borderId="17" xfId="140" applyNumberFormat="1" applyFont="1" applyFill="1" applyBorder="1" applyAlignment="1">
      <alignment horizontal="center" vertical="center"/>
    </xf>
    <xf numFmtId="164" fontId="88" fillId="29" borderId="21" xfId="140" applyNumberFormat="1" applyFont="1" applyFill="1" applyBorder="1" applyAlignment="1">
      <alignment horizontal="center" vertical="center"/>
    </xf>
    <xf numFmtId="0" fontId="88" fillId="29" borderId="17" xfId="140" applyFont="1" applyFill="1" applyBorder="1" applyAlignment="1">
      <alignment horizontal="center" vertical="center"/>
    </xf>
    <xf numFmtId="0" fontId="88" fillId="29" borderId="21" xfId="140" applyFont="1" applyFill="1" applyBorder="1" applyAlignment="1">
      <alignment horizontal="center" vertical="center"/>
    </xf>
    <xf numFmtId="168" fontId="88" fillId="29" borderId="55" xfId="143" applyNumberFormat="1" applyFont="1" applyFill="1" applyBorder="1" applyAlignment="1">
      <alignment horizontal="center" vertical="center"/>
    </xf>
    <xf numFmtId="165" fontId="88" fillId="29" borderId="56" xfId="140" applyNumberFormat="1" applyFont="1" applyFill="1" applyBorder="1" applyAlignment="1">
      <alignment horizontal="center" vertical="center"/>
    </xf>
    <xf numFmtId="165" fontId="88" fillId="29" borderId="57" xfId="140" applyNumberFormat="1" applyFont="1" applyFill="1" applyBorder="1" applyAlignment="1">
      <alignment horizontal="center" vertical="center"/>
    </xf>
    <xf numFmtId="0" fontId="126" fillId="29" borderId="95" xfId="109" applyFont="1" applyFill="1" applyBorder="1" applyAlignment="1">
      <alignment horizontal="center" vertical="center" wrapText="1"/>
    </xf>
    <xf numFmtId="9" fontId="126" fillId="29" borderId="60" xfId="109" applyNumberFormat="1" applyFont="1" applyFill="1" applyBorder="1" applyAlignment="1">
      <alignment horizontal="center" vertical="center" wrapText="1"/>
    </xf>
    <xf numFmtId="9" fontId="126" fillId="29" borderId="54" xfId="109" applyNumberFormat="1" applyFont="1" applyFill="1" applyBorder="1" applyAlignment="1">
      <alignment horizontal="center" vertical="center" wrapText="1"/>
    </xf>
    <xf numFmtId="170" fontId="4" fillId="29" borderId="58" xfId="16" applyNumberFormat="1" applyFont="1" applyFill="1" applyBorder="1" applyAlignment="1" applyProtection="1">
      <alignment horizontal="center" vertical="center"/>
      <protection locked="0"/>
    </xf>
    <xf numFmtId="170" fontId="4" fillId="29" borderId="59" xfId="16" applyNumberFormat="1" applyFont="1" applyFill="1" applyBorder="1" applyAlignment="1" applyProtection="1">
      <alignment horizontal="center" vertical="center"/>
      <protection locked="0"/>
    </xf>
    <xf numFmtId="170" fontId="4" fillId="29" borderId="61" xfId="16" applyNumberFormat="1" applyFont="1" applyFill="1" applyBorder="1" applyAlignment="1" applyProtection="1">
      <alignment horizontal="center" vertical="center"/>
      <protection locked="0"/>
    </xf>
    <xf numFmtId="170" fontId="4" fillId="29" borderId="23" xfId="16" applyNumberFormat="1" applyFont="1" applyFill="1" applyBorder="1" applyAlignment="1" applyProtection="1">
      <alignment horizontal="center" vertical="center"/>
      <protection locked="0"/>
    </xf>
    <xf numFmtId="170" fontId="4" fillId="29" borderId="17" xfId="16" applyNumberFormat="1" applyFont="1" applyFill="1" applyBorder="1" applyAlignment="1" applyProtection="1">
      <alignment horizontal="center" vertical="center"/>
      <protection locked="0"/>
    </xf>
    <xf numFmtId="170" fontId="4" fillId="29" borderId="21" xfId="16" applyNumberFormat="1" applyFont="1" applyFill="1" applyBorder="1" applyAlignment="1" applyProtection="1">
      <alignment horizontal="center" vertical="center"/>
      <protection locked="0"/>
    </xf>
    <xf numFmtId="170" fontId="4" fillId="29" borderId="23" xfId="16" applyNumberFormat="1" applyFont="1" applyFill="1" applyBorder="1" applyAlignment="1">
      <alignment horizontal="center" vertical="center"/>
    </xf>
    <xf numFmtId="170" fontId="4" fillId="29" borderId="17" xfId="16" applyNumberFormat="1" applyFont="1" applyFill="1" applyBorder="1" applyAlignment="1">
      <alignment horizontal="center" vertical="center"/>
    </xf>
    <xf numFmtId="170" fontId="4" fillId="29" borderId="17" xfId="140" applyNumberFormat="1" applyFill="1" applyBorder="1" applyAlignment="1">
      <alignment horizontal="center" vertical="center"/>
    </xf>
    <xf numFmtId="170" fontId="4" fillId="29" borderId="21" xfId="16" applyNumberFormat="1" applyFont="1" applyFill="1" applyBorder="1" applyAlignment="1">
      <alignment horizontal="center" vertical="center"/>
    </xf>
    <xf numFmtId="170" fontId="4" fillId="29" borderId="55" xfId="16" applyNumberFormat="1" applyFont="1" applyFill="1" applyBorder="1" applyAlignment="1">
      <alignment horizontal="center" vertical="center"/>
    </xf>
    <xf numFmtId="170" fontId="4" fillId="29" borderId="56" xfId="16" applyNumberFormat="1" applyFont="1" applyFill="1" applyBorder="1" applyAlignment="1">
      <alignment horizontal="center" vertical="center"/>
    </xf>
    <xf numFmtId="170" fontId="4" fillId="29" borderId="56" xfId="140" applyNumberFormat="1" applyFill="1" applyBorder="1" applyAlignment="1">
      <alignment horizontal="center" vertical="center"/>
    </xf>
    <xf numFmtId="170" fontId="4" fillId="29" borderId="57" xfId="16" applyNumberFormat="1" applyFont="1" applyFill="1" applyBorder="1" applyAlignment="1">
      <alignment horizontal="center" vertical="center"/>
    </xf>
    <xf numFmtId="166" fontId="4" fillId="29" borderId="58" xfId="15" applyNumberFormat="1" applyFont="1" applyFill="1" applyBorder="1" applyAlignment="1" applyProtection="1">
      <alignment horizontal="center" vertical="center"/>
      <protection locked="0"/>
    </xf>
    <xf numFmtId="166" fontId="4" fillId="29" borderId="59" xfId="15" applyNumberFormat="1" applyFont="1" applyFill="1" applyBorder="1" applyAlignment="1" applyProtection="1">
      <alignment horizontal="center" vertical="center"/>
      <protection locked="0"/>
    </xf>
    <xf numFmtId="166" fontId="4" fillId="29" borderId="61" xfId="15" applyNumberFormat="1" applyFont="1" applyFill="1" applyBorder="1" applyAlignment="1" applyProtection="1">
      <alignment horizontal="center" vertical="center"/>
      <protection locked="0"/>
    </xf>
    <xf numFmtId="170" fontId="4" fillId="29" borderId="23" xfId="15" applyNumberFormat="1" applyFont="1" applyFill="1" applyBorder="1" applyAlignment="1" applyProtection="1">
      <alignment horizontal="center" vertical="center"/>
      <protection locked="0"/>
    </xf>
    <xf numFmtId="170" fontId="4" fillId="29" borderId="17" xfId="15" applyNumberFormat="1" applyFont="1" applyFill="1" applyBorder="1" applyAlignment="1" applyProtection="1">
      <alignment horizontal="center" vertical="center"/>
      <protection locked="0"/>
    </xf>
    <xf numFmtId="170" fontId="4" fillId="29" borderId="21" xfId="15" applyNumberFormat="1" applyFont="1" applyFill="1" applyBorder="1" applyAlignment="1" applyProtection="1">
      <alignment horizontal="center" vertical="center"/>
      <protection locked="0"/>
    </xf>
    <xf numFmtId="170" fontId="4" fillId="29" borderId="23" xfId="15" applyNumberFormat="1" applyFont="1" applyFill="1" applyBorder="1" applyAlignment="1">
      <alignment horizontal="center" vertical="center"/>
    </xf>
    <xf numFmtId="170" fontId="4" fillId="29" borderId="17" xfId="15" applyNumberFormat="1" applyFont="1" applyFill="1" applyBorder="1" applyAlignment="1">
      <alignment horizontal="center" vertical="center"/>
    </xf>
    <xf numFmtId="170" fontId="4" fillId="29" borderId="21" xfId="15" applyNumberFormat="1" applyFont="1" applyFill="1" applyBorder="1" applyAlignment="1">
      <alignment horizontal="center" vertical="center"/>
    </xf>
    <xf numFmtId="170" fontId="4" fillId="29" borderId="55" xfId="15" applyNumberFormat="1" applyFont="1" applyFill="1" applyBorder="1" applyAlignment="1">
      <alignment horizontal="center" vertical="center"/>
    </xf>
    <xf numFmtId="170" fontId="4" fillId="29" borderId="56" xfId="15" applyNumberFormat="1" applyFont="1" applyFill="1" applyBorder="1" applyAlignment="1">
      <alignment horizontal="center" vertical="center"/>
    </xf>
    <xf numFmtId="170" fontId="4" fillId="29" borderId="57" xfId="15" applyNumberFormat="1" applyFont="1" applyFill="1" applyBorder="1" applyAlignment="1">
      <alignment horizontal="center" vertical="center"/>
    </xf>
    <xf numFmtId="166" fontId="84" fillId="29" borderId="58" xfId="143" applyNumberFormat="1" applyFill="1" applyBorder="1" applyAlignment="1">
      <alignment horizontal="center" vertical="center"/>
    </xf>
    <xf numFmtId="166" fontId="84" fillId="29" borderId="59" xfId="143" applyNumberFormat="1" applyFill="1" applyBorder="1" applyAlignment="1">
      <alignment horizontal="center" vertical="center"/>
    </xf>
    <xf numFmtId="166" fontId="84" fillId="29" borderId="61" xfId="143" applyNumberFormat="1" applyFill="1" applyBorder="1" applyAlignment="1">
      <alignment horizontal="center" vertical="center"/>
    </xf>
    <xf numFmtId="166" fontId="84" fillId="29" borderId="23" xfId="143" applyNumberFormat="1" applyFill="1" applyBorder="1" applyAlignment="1">
      <alignment horizontal="center" vertical="center"/>
    </xf>
    <xf numFmtId="166" fontId="84" fillId="29" borderId="17" xfId="143" applyNumberFormat="1" applyFill="1" applyBorder="1" applyAlignment="1">
      <alignment horizontal="center" vertical="center"/>
    </xf>
    <xf numFmtId="166" fontId="84" fillId="29" borderId="21" xfId="143" applyNumberFormat="1" applyFill="1" applyBorder="1" applyAlignment="1">
      <alignment horizontal="center" vertical="center"/>
    </xf>
    <xf numFmtId="168" fontId="84" fillId="29" borderId="55" xfId="143" applyNumberFormat="1" applyFill="1" applyBorder="1" applyAlignment="1">
      <alignment horizontal="center" vertical="center"/>
    </xf>
    <xf numFmtId="168" fontId="84" fillId="29" borderId="56" xfId="143" applyNumberFormat="1" applyFill="1" applyBorder="1" applyAlignment="1">
      <alignment horizontal="center" vertical="center"/>
    </xf>
    <xf numFmtId="168" fontId="84" fillId="29" borderId="57" xfId="143" applyNumberFormat="1" applyFill="1" applyBorder="1" applyAlignment="1">
      <alignment horizontal="center" vertical="center"/>
    </xf>
    <xf numFmtId="0" fontId="84" fillId="29" borderId="95" xfId="143" applyFill="1" applyBorder="1" applyAlignment="1">
      <alignment horizontal="center" vertical="center"/>
    </xf>
    <xf numFmtId="9" fontId="84" fillId="29" borderId="60" xfId="143" applyNumberFormat="1" applyFill="1" applyBorder="1" applyAlignment="1">
      <alignment horizontal="center" vertical="center"/>
    </xf>
    <xf numFmtId="9" fontId="84" fillId="29" borderId="54" xfId="143" applyNumberFormat="1" applyFill="1" applyBorder="1" applyAlignment="1">
      <alignment horizontal="center" vertical="center"/>
    </xf>
    <xf numFmtId="0" fontId="56" fillId="29" borderId="95" xfId="0" applyFont="1" applyFill="1" applyBorder="1" applyAlignment="1">
      <alignment horizontal="center" vertical="center"/>
    </xf>
    <xf numFmtId="0" fontId="56" fillId="29" borderId="60" xfId="0" applyFont="1" applyFill="1" applyBorder="1" applyAlignment="1">
      <alignment horizontal="center" vertical="center"/>
    </xf>
    <xf numFmtId="0" fontId="56" fillId="29" borderId="54" xfId="0" applyFont="1" applyFill="1" applyBorder="1" applyAlignment="1">
      <alignment horizontal="center" vertical="center"/>
    </xf>
    <xf numFmtId="0" fontId="125" fillId="29" borderId="58" xfId="0" applyFont="1" applyFill="1" applyBorder="1" applyAlignment="1">
      <alignment horizontal="center" vertical="center"/>
    </xf>
    <xf numFmtId="0" fontId="125" fillId="29" borderId="59" xfId="0" applyFont="1" applyFill="1" applyBorder="1" applyAlignment="1">
      <alignment horizontal="center" vertical="center"/>
    </xf>
    <xf numFmtId="0" fontId="0" fillId="29" borderId="61" xfId="0" applyFill="1" applyBorder="1" applyAlignment="1">
      <alignment horizontal="center" vertical="center"/>
    </xf>
    <xf numFmtId="0" fontId="125" fillId="29" borderId="55" xfId="0" applyFont="1" applyFill="1" applyBorder="1" applyAlignment="1">
      <alignment horizontal="center" vertical="center"/>
    </xf>
    <xf numFmtId="0" fontId="125" fillId="29" borderId="56" xfId="0" applyFont="1" applyFill="1" applyBorder="1" applyAlignment="1">
      <alignment horizontal="center" vertical="center"/>
    </xf>
    <xf numFmtId="0" fontId="125" fillId="29" borderId="57" xfId="0" applyFont="1" applyFill="1" applyBorder="1" applyAlignment="1">
      <alignment horizontal="center" vertical="center"/>
    </xf>
    <xf numFmtId="165" fontId="0" fillId="29" borderId="58" xfId="0" applyNumberFormat="1" applyFill="1" applyBorder="1" applyAlignment="1">
      <alignment horizontal="center" vertical="center"/>
    </xf>
    <xf numFmtId="165" fontId="0" fillId="29" borderId="59" xfId="0" applyNumberFormat="1" applyFill="1" applyBorder="1" applyAlignment="1">
      <alignment horizontal="center" vertical="center"/>
    </xf>
    <xf numFmtId="165" fontId="0" fillId="29" borderId="55" xfId="0" applyNumberFormat="1" applyFill="1" applyBorder="1" applyAlignment="1">
      <alignment horizontal="center" vertical="center"/>
    </xf>
    <xf numFmtId="165" fontId="0" fillId="29" borderId="56" xfId="0" applyNumberFormat="1" applyFill="1" applyBorder="1" applyAlignment="1">
      <alignment horizontal="center" vertical="center"/>
    </xf>
    <xf numFmtId="0" fontId="56" fillId="29" borderId="89" xfId="0" applyFont="1" applyFill="1" applyBorder="1" applyAlignment="1">
      <alignment horizontal="center" vertical="center"/>
    </xf>
    <xf numFmtId="0" fontId="56" fillId="29" borderId="88" xfId="0" applyFont="1" applyFill="1" applyBorder="1" applyAlignment="1">
      <alignment horizontal="center" vertical="center"/>
    </xf>
    <xf numFmtId="0" fontId="56" fillId="29" borderId="90" xfId="0" applyFont="1" applyFill="1" applyBorder="1" applyAlignment="1">
      <alignment horizontal="center" vertical="center"/>
    </xf>
    <xf numFmtId="0" fontId="86" fillId="29" borderId="59" xfId="144" applyFont="1" applyFill="1" applyBorder="1" applyAlignment="1">
      <alignment horizontal="center" vertical="center"/>
    </xf>
    <xf numFmtId="0" fontId="86" fillId="29" borderId="61" xfId="144" applyFont="1" applyFill="1" applyBorder="1" applyAlignment="1">
      <alignment horizontal="center" vertical="center"/>
    </xf>
    <xf numFmtId="0" fontId="85" fillId="29" borderId="55" xfId="144" applyFill="1" applyBorder="1" applyAlignment="1">
      <alignment horizontal="center" vertical="center"/>
    </xf>
    <xf numFmtId="0" fontId="85" fillId="29" borderId="56" xfId="144" applyFill="1" applyBorder="1" applyAlignment="1">
      <alignment horizontal="center" vertical="center"/>
    </xf>
    <xf numFmtId="166" fontId="88" fillId="29" borderId="59" xfId="143" applyNumberFormat="1" applyFont="1" applyFill="1" applyBorder="1" applyAlignment="1">
      <alignment horizontal="center" vertical="center"/>
    </xf>
    <xf numFmtId="168" fontId="88" fillId="29" borderId="61" xfId="143" applyNumberFormat="1" applyFont="1" applyFill="1" applyBorder="1" applyAlignment="1">
      <alignment horizontal="center" vertical="center"/>
    </xf>
    <xf numFmtId="164" fontId="88" fillId="29" borderId="23" xfId="140" applyNumberFormat="1" applyFont="1" applyFill="1" applyBorder="1" applyAlignment="1">
      <alignment horizontal="center" vertical="center"/>
    </xf>
    <xf numFmtId="165" fontId="88" fillId="29" borderId="21" xfId="140" applyNumberFormat="1" applyFont="1" applyFill="1" applyBorder="1" applyAlignment="1">
      <alignment horizontal="center" vertical="center"/>
    </xf>
    <xf numFmtId="164" fontId="88" fillId="29" borderId="55" xfId="140" applyNumberFormat="1" applyFont="1" applyFill="1" applyBorder="1" applyAlignment="1">
      <alignment horizontal="center" vertical="center"/>
    </xf>
    <xf numFmtId="164" fontId="88" fillId="29" borderId="56" xfId="140" applyNumberFormat="1" applyFont="1" applyFill="1" applyBorder="1" applyAlignment="1">
      <alignment horizontal="center" vertical="center"/>
    </xf>
    <xf numFmtId="0" fontId="88" fillId="29" borderId="56" xfId="140" applyFont="1" applyFill="1" applyBorder="1" applyAlignment="1">
      <alignment horizontal="center" vertical="center"/>
    </xf>
    <xf numFmtId="170" fontId="4" fillId="29" borderId="59" xfId="16" applyNumberFormat="1" applyFont="1" applyFill="1" applyBorder="1" applyAlignment="1">
      <alignment horizontal="center" vertical="center"/>
    </xf>
    <xf numFmtId="170" fontId="4" fillId="29" borderId="61" xfId="16" applyNumberFormat="1" applyFont="1" applyFill="1" applyBorder="1" applyAlignment="1">
      <alignment horizontal="center" vertical="center"/>
    </xf>
    <xf numFmtId="170" fontId="4" fillId="29" borderId="21" xfId="140" applyNumberFormat="1" applyFill="1" applyBorder="1" applyAlignment="1">
      <alignment horizontal="center" vertical="center"/>
    </xf>
    <xf numFmtId="170" fontId="4" fillId="29" borderId="55" xfId="16" applyNumberFormat="1" applyFont="1" applyFill="1" applyBorder="1" applyAlignment="1" applyProtection="1">
      <alignment horizontal="center" vertical="center"/>
      <protection locked="0"/>
    </xf>
    <xf numFmtId="170" fontId="4" fillId="29" borderId="56" xfId="16" applyNumberFormat="1" applyFont="1" applyFill="1" applyBorder="1" applyAlignment="1" applyProtection="1">
      <alignment horizontal="center" vertical="center"/>
      <protection locked="0"/>
    </xf>
    <xf numFmtId="170" fontId="4" fillId="29" borderId="59" xfId="15" applyNumberFormat="1" applyFont="1" applyFill="1" applyBorder="1" applyAlignment="1" applyProtection="1">
      <alignment horizontal="center" vertical="center"/>
      <protection locked="0"/>
    </xf>
    <xf numFmtId="170" fontId="4" fillId="29" borderId="59" xfId="15" applyNumberFormat="1" applyFont="1" applyFill="1" applyBorder="1" applyAlignment="1">
      <alignment horizontal="center" vertical="center"/>
    </xf>
    <xf numFmtId="170" fontId="4" fillId="29" borderId="61" xfId="15" applyNumberFormat="1" applyFont="1" applyFill="1" applyBorder="1" applyAlignment="1">
      <alignment horizontal="center" vertical="center"/>
    </xf>
    <xf numFmtId="166" fontId="4" fillId="29" borderId="23" xfId="15" applyNumberFormat="1" applyFont="1" applyFill="1" applyBorder="1" applyAlignment="1" applyProtection="1">
      <alignment horizontal="center" vertical="center"/>
      <protection locked="0"/>
    </xf>
    <xf numFmtId="166" fontId="4" fillId="29" borderId="55" xfId="15" applyNumberFormat="1" applyFont="1" applyFill="1" applyBorder="1" applyAlignment="1" applyProtection="1">
      <alignment horizontal="center" vertical="center"/>
      <protection locked="0"/>
    </xf>
    <xf numFmtId="170" fontId="4" fillId="29" borderId="56" xfId="15" applyNumberFormat="1" applyFont="1" applyFill="1" applyBorder="1" applyAlignment="1" applyProtection="1">
      <alignment horizontal="center" vertical="center"/>
      <protection locked="0"/>
    </xf>
    <xf numFmtId="0" fontId="4" fillId="29" borderId="0" xfId="140" applyFill="1" applyAlignment="1">
      <alignment horizontal="left"/>
    </xf>
    <xf numFmtId="0" fontId="86" fillId="29" borderId="58" xfId="144" applyFont="1" applyFill="1" applyBorder="1" applyAlignment="1">
      <alignment horizontal="left" vertical="center"/>
    </xf>
    <xf numFmtId="0" fontId="86" fillId="29" borderId="23" xfId="144" applyFont="1" applyFill="1" applyBorder="1" applyAlignment="1">
      <alignment horizontal="left" vertical="center"/>
    </xf>
    <xf numFmtId="0" fontId="86" fillId="29" borderId="55" xfId="144" applyFont="1" applyFill="1" applyBorder="1" applyAlignment="1">
      <alignment horizontal="left" vertical="center"/>
    </xf>
    <xf numFmtId="0" fontId="56" fillId="29" borderId="0" xfId="0" applyFont="1" applyFill="1" applyAlignment="1">
      <alignment horizontal="left"/>
    </xf>
    <xf numFmtId="0" fontId="126" fillId="29" borderId="89" xfId="109" applyFont="1" applyFill="1" applyBorder="1" applyAlignment="1">
      <alignment horizontal="left" vertical="center" wrapText="1"/>
    </xf>
    <xf numFmtId="9" fontId="126" fillId="29" borderId="88" xfId="109" applyNumberFormat="1" applyFont="1" applyFill="1" applyBorder="1" applyAlignment="1">
      <alignment horizontal="left" vertical="center" wrapText="1"/>
    </xf>
    <xf numFmtId="9" fontId="126" fillId="29" borderId="90" xfId="109" applyNumberFormat="1" applyFont="1" applyFill="1" applyBorder="1" applyAlignment="1">
      <alignment horizontal="left" vertical="center" wrapText="1"/>
    </xf>
    <xf numFmtId="0" fontId="83" fillId="29" borderId="0" xfId="141" applyFill="1" applyBorder="1" applyAlignment="1">
      <alignment horizontal="center" vertical="top"/>
    </xf>
    <xf numFmtId="0" fontId="4" fillId="29" borderId="0" xfId="140" applyFill="1" applyAlignment="1">
      <alignment horizontal="center" vertical="center"/>
    </xf>
    <xf numFmtId="0" fontId="83" fillId="29" borderId="0" xfId="141" applyFill="1" applyBorder="1" applyAlignment="1">
      <alignment horizontal="center" vertical="center"/>
    </xf>
    <xf numFmtId="0" fontId="0" fillId="29" borderId="0" xfId="0" applyFill="1" applyAlignment="1">
      <alignment horizontal="center" vertical="center"/>
    </xf>
    <xf numFmtId="0" fontId="173" fillId="29" borderId="58" xfId="0" applyFont="1" applyFill="1" applyBorder="1" applyAlignment="1">
      <alignment horizontal="left" vertical="center"/>
    </xf>
    <xf numFmtId="165" fontId="174" fillId="29" borderId="61" xfId="0" applyNumberFormat="1" applyFont="1" applyFill="1" applyBorder="1" applyAlignment="1">
      <alignment horizontal="center" vertical="center"/>
    </xf>
    <xf numFmtId="0" fontId="173" fillId="29" borderId="23" xfId="0" applyFont="1" applyFill="1" applyBorder="1" applyAlignment="1">
      <alignment horizontal="left" vertical="center"/>
    </xf>
    <xf numFmtId="165" fontId="174" fillId="29" borderId="21" xfId="0" applyNumberFormat="1" applyFont="1" applyFill="1" applyBorder="1" applyAlignment="1">
      <alignment horizontal="center" vertical="center"/>
    </xf>
    <xf numFmtId="0" fontId="173" fillId="29" borderId="55" xfId="0" applyFont="1" applyFill="1" applyBorder="1" applyAlignment="1">
      <alignment horizontal="left" vertical="center"/>
    </xf>
    <xf numFmtId="165" fontId="174" fillId="29" borderId="57" xfId="0" applyNumberFormat="1" applyFont="1" applyFill="1" applyBorder="1" applyAlignment="1">
      <alignment horizontal="center" vertical="center"/>
    </xf>
    <xf numFmtId="0" fontId="83" fillId="29" borderId="0" xfId="141" applyFill="1" applyBorder="1" applyAlignment="1">
      <alignment horizontal="left" vertical="top"/>
    </xf>
    <xf numFmtId="0" fontId="7" fillId="29" borderId="0" xfId="0" applyFont="1" applyFill="1"/>
    <xf numFmtId="0" fontId="49" fillId="29" borderId="0" xfId="0" applyFont="1" applyFill="1"/>
    <xf numFmtId="0" fontId="13" fillId="29" borderId="17" xfId="0" applyFont="1" applyFill="1" applyBorder="1" applyAlignment="1">
      <alignment horizontal="center"/>
    </xf>
    <xf numFmtId="0" fontId="14" fillId="29" borderId="0" xfId="0" applyFont="1" applyFill="1"/>
    <xf numFmtId="0" fontId="54" fillId="29" borderId="0" xfId="0" applyFont="1" applyFill="1"/>
    <xf numFmtId="0" fontId="6" fillId="29" borderId="0" xfId="0" applyFont="1" applyFill="1"/>
    <xf numFmtId="0" fontId="175" fillId="29" borderId="0" xfId="0" applyFont="1" applyFill="1"/>
    <xf numFmtId="0" fontId="5" fillId="29" borderId="58" xfId="0" applyFont="1" applyFill="1" applyBorder="1"/>
    <xf numFmtId="0" fontId="13" fillId="29" borderId="59" xfId="0" applyFont="1" applyFill="1" applyBorder="1" applyAlignment="1">
      <alignment horizontal="center"/>
    </xf>
    <xf numFmtId="0" fontId="0" fillId="29" borderId="61" xfId="0" applyFill="1" applyBorder="1"/>
    <xf numFmtId="0" fontId="0" fillId="29" borderId="21" xfId="0" applyFill="1" applyBorder="1"/>
    <xf numFmtId="0" fontId="14" fillId="29" borderId="21" xfId="0" applyFont="1" applyFill="1" applyBorder="1"/>
    <xf numFmtId="0" fontId="5" fillId="29" borderId="55" xfId="0" applyFont="1" applyFill="1" applyBorder="1"/>
    <xf numFmtId="0" fontId="13" fillId="29" borderId="56" xfId="0" applyFont="1" applyFill="1" applyBorder="1" applyAlignment="1">
      <alignment horizontal="center"/>
    </xf>
    <xf numFmtId="0" fontId="0" fillId="29" borderId="57" xfId="0" applyFill="1" applyBorder="1"/>
    <xf numFmtId="0" fontId="14" fillId="29" borderId="61" xfId="0" applyFont="1" applyFill="1" applyBorder="1"/>
    <xf numFmtId="0" fontId="5" fillId="29" borderId="57" xfId="0" applyFont="1" applyFill="1" applyBorder="1"/>
    <xf numFmtId="0" fontId="5" fillId="29" borderId="95" xfId="0" applyFont="1" applyFill="1" applyBorder="1"/>
    <xf numFmtId="0" fontId="13" fillId="29" borderId="60" xfId="0" applyFont="1" applyFill="1" applyBorder="1" applyAlignment="1">
      <alignment horizontal="center"/>
    </xf>
    <xf numFmtId="0" fontId="5" fillId="29" borderId="54" xfId="0" applyFont="1" applyFill="1" applyBorder="1"/>
    <xf numFmtId="0" fontId="49" fillId="29" borderId="0" xfId="0" applyFont="1" applyFill="1" applyAlignment="1">
      <alignment horizontal="center"/>
    </xf>
    <xf numFmtId="0" fontId="5" fillId="35" borderId="56" xfId="0" applyFont="1" applyFill="1" applyBorder="1" applyAlignment="1">
      <alignment horizontal="center"/>
    </xf>
    <xf numFmtId="0" fontId="5" fillId="35" borderId="59" xfId="0" applyFont="1" applyFill="1" applyBorder="1" applyAlignment="1">
      <alignment horizontal="center"/>
    </xf>
    <xf numFmtId="0" fontId="5" fillId="35" borderId="60" xfId="0" applyFont="1" applyFill="1" applyBorder="1" applyAlignment="1">
      <alignment horizontal="center"/>
    </xf>
    <xf numFmtId="0" fontId="5" fillId="42" borderId="59" xfId="0" applyFont="1" applyFill="1" applyBorder="1" applyAlignment="1">
      <alignment horizontal="center"/>
    </xf>
    <xf numFmtId="0" fontId="5" fillId="42" borderId="56" xfId="0" applyFont="1" applyFill="1" applyBorder="1" applyAlignment="1">
      <alignment horizontal="center"/>
    </xf>
    <xf numFmtId="0" fontId="5" fillId="29" borderId="21" xfId="0" applyFont="1" applyFill="1" applyBorder="1"/>
    <xf numFmtId="0" fontId="0" fillId="29" borderId="70" xfId="0" applyFill="1" applyBorder="1"/>
    <xf numFmtId="0" fontId="0" fillId="29" borderId="26" xfId="0" applyFill="1" applyBorder="1"/>
    <xf numFmtId="0" fontId="0" fillId="29" borderId="71" xfId="0" applyFill="1" applyBorder="1"/>
    <xf numFmtId="0" fontId="0" fillId="29" borderId="23" xfId="0" applyFill="1" applyBorder="1"/>
    <xf numFmtId="0" fontId="0" fillId="29" borderId="55" xfId="0" applyFill="1" applyBorder="1"/>
    <xf numFmtId="0" fontId="0" fillId="29" borderId="56" xfId="0" applyFill="1" applyBorder="1"/>
    <xf numFmtId="0" fontId="13" fillId="33" borderId="74" xfId="0" applyFont="1" applyFill="1" applyBorder="1"/>
    <xf numFmtId="0" fontId="13" fillId="33" borderId="60" xfId="0" applyFont="1" applyFill="1" applyBorder="1"/>
    <xf numFmtId="0" fontId="13" fillId="33" borderId="54" xfId="0" applyFont="1" applyFill="1" applyBorder="1"/>
    <xf numFmtId="0" fontId="13" fillId="58" borderId="74" xfId="0" applyFont="1" applyFill="1" applyBorder="1"/>
    <xf numFmtId="0" fontId="13" fillId="58" borderId="60" xfId="0" applyFont="1" applyFill="1" applyBorder="1"/>
    <xf numFmtId="0" fontId="13" fillId="58" borderId="54" xfId="0" applyFont="1" applyFill="1" applyBorder="1"/>
    <xf numFmtId="0" fontId="0" fillId="29" borderId="23" xfId="0" applyFill="1" applyBorder="1" applyAlignment="1">
      <alignment vertical="top"/>
    </xf>
    <xf numFmtId="0" fontId="0" fillId="29" borderId="21" xfId="0" applyFill="1" applyBorder="1" applyAlignment="1">
      <alignment vertical="top"/>
    </xf>
    <xf numFmtId="0" fontId="0" fillId="29" borderId="55" xfId="0" applyFill="1" applyBorder="1" applyAlignment="1">
      <alignment vertical="top"/>
    </xf>
    <xf numFmtId="0" fontId="0" fillId="29" borderId="56" xfId="0" applyFill="1" applyBorder="1" applyAlignment="1">
      <alignment vertical="top"/>
    </xf>
    <xf numFmtId="0" fontId="0" fillId="29" borderId="57" xfId="0" applyFill="1" applyBorder="1" applyAlignment="1">
      <alignment vertical="top"/>
    </xf>
    <xf numFmtId="0" fontId="13" fillId="28" borderId="60" xfId="0" applyFont="1" applyFill="1" applyBorder="1"/>
    <xf numFmtId="0" fontId="13" fillId="28" borderId="54" xfId="0" applyFont="1" applyFill="1" applyBorder="1"/>
    <xf numFmtId="0" fontId="13" fillId="28" borderId="95" xfId="0" applyFont="1" applyFill="1" applyBorder="1"/>
    <xf numFmtId="2" fontId="0" fillId="29" borderId="0" xfId="0" applyNumberFormat="1" applyFill="1"/>
    <xf numFmtId="2" fontId="7" fillId="29" borderId="0" xfId="0" applyNumberFormat="1" applyFont="1" applyFill="1"/>
    <xf numFmtId="0" fontId="122" fillId="29" borderId="0" xfId="0" applyFont="1" applyFill="1"/>
    <xf numFmtId="0" fontId="161" fillId="29" borderId="0" xfId="139" applyFont="1" applyFill="1"/>
    <xf numFmtId="0" fontId="82" fillId="29" borderId="0" xfId="139" applyFont="1" applyFill="1"/>
    <xf numFmtId="2" fontId="0" fillId="29" borderId="58" xfId="0" applyNumberFormat="1" applyFill="1" applyBorder="1"/>
    <xf numFmtId="2" fontId="0" fillId="29" borderId="61" xfId="0" applyNumberFormat="1" applyFill="1" applyBorder="1"/>
    <xf numFmtId="2" fontId="0" fillId="29" borderId="23" xfId="0" applyNumberFormat="1" applyFill="1" applyBorder="1"/>
    <xf numFmtId="2" fontId="0" fillId="29" borderId="21" xfId="0" applyNumberFormat="1" applyFill="1" applyBorder="1"/>
    <xf numFmtId="2" fontId="0" fillId="29" borderId="55" xfId="0" applyNumberFormat="1" applyFill="1" applyBorder="1"/>
    <xf numFmtId="2" fontId="0" fillId="29" borderId="57" xfId="0" applyNumberFormat="1" applyFill="1" applyBorder="1"/>
    <xf numFmtId="49" fontId="160" fillId="29" borderId="89" xfId="0" applyNumberFormat="1" applyFont="1" applyFill="1" applyBorder="1" applyAlignment="1">
      <alignment vertical="center" wrapText="1"/>
    </xf>
    <xf numFmtId="49" fontId="160" fillId="29" borderId="88" xfId="0" applyNumberFormat="1" applyFont="1" applyFill="1" applyBorder="1" applyAlignment="1">
      <alignment vertical="center" wrapText="1"/>
    </xf>
    <xf numFmtId="49" fontId="27" fillId="29" borderId="88" xfId="113" applyNumberFormat="1" applyFill="1" applyBorder="1" applyAlignment="1">
      <alignment vertical="center" wrapText="1"/>
    </xf>
    <xf numFmtId="49" fontId="160" fillId="29" borderId="90" xfId="0" applyNumberFormat="1" applyFont="1" applyFill="1" applyBorder="1" applyAlignment="1">
      <alignment vertical="center" wrapText="1"/>
    </xf>
    <xf numFmtId="0" fontId="119" fillId="29" borderId="58" xfId="139" applyFont="1" applyFill="1" applyBorder="1" applyAlignment="1">
      <alignment horizontal="center" vertical="center"/>
    </xf>
    <xf numFmtId="0" fontId="119" fillId="29" borderId="59" xfId="139" applyFont="1" applyFill="1" applyBorder="1" applyAlignment="1">
      <alignment horizontal="center" vertical="center"/>
    </xf>
    <xf numFmtId="0" fontId="119" fillId="29" borderId="59" xfId="139" applyFont="1" applyFill="1" applyBorder="1" applyAlignment="1">
      <alignment horizontal="center" vertical="center" wrapText="1"/>
    </xf>
    <xf numFmtId="0" fontId="124" fillId="29" borderId="59" xfId="139" applyFont="1" applyFill="1" applyBorder="1" applyAlignment="1">
      <alignment horizontal="center" vertical="center"/>
    </xf>
    <xf numFmtId="0" fontId="124" fillId="29" borderId="61" xfId="139" applyFont="1" applyFill="1" applyBorder="1" applyAlignment="1">
      <alignment horizontal="center" vertical="center" wrapText="1"/>
    </xf>
    <xf numFmtId="0" fontId="119" fillId="29" borderId="55" xfId="139" applyFont="1" applyFill="1" applyBorder="1" applyAlignment="1">
      <alignment horizontal="center" vertical="center"/>
    </xf>
    <xf numFmtId="0" fontId="119" fillId="29" borderId="56" xfId="139" applyFont="1" applyFill="1" applyBorder="1" applyAlignment="1">
      <alignment horizontal="center" vertical="center"/>
    </xf>
    <xf numFmtId="0" fontId="120" fillId="29" borderId="56" xfId="139" applyFont="1" applyFill="1" applyBorder="1" applyAlignment="1">
      <alignment horizontal="center" vertical="center"/>
    </xf>
    <xf numFmtId="0" fontId="120" fillId="29" borderId="57" xfId="139" applyFont="1" applyFill="1" applyBorder="1" applyAlignment="1">
      <alignment horizontal="center" vertical="center"/>
    </xf>
    <xf numFmtId="2" fontId="62" fillId="28" borderId="0" xfId="0" applyNumberFormat="1" applyFont="1" applyFill="1"/>
    <xf numFmtId="0" fontId="5" fillId="29" borderId="60" xfId="0" applyFont="1" applyFill="1" applyBorder="1" applyAlignment="1">
      <alignment horizontal="center" vertical="center" wrapText="1"/>
    </xf>
    <xf numFmtId="0" fontId="5" fillId="29" borderId="54" xfId="0" applyFont="1" applyFill="1" applyBorder="1" applyAlignment="1">
      <alignment horizontal="center" vertical="center" wrapText="1"/>
    </xf>
    <xf numFmtId="0" fontId="0" fillId="29" borderId="59" xfId="0" applyFill="1" applyBorder="1"/>
    <xf numFmtId="49" fontId="160" fillId="29" borderId="89" xfId="0" applyNumberFormat="1" applyFont="1" applyFill="1" applyBorder="1" applyAlignment="1">
      <alignment horizontal="center" vertical="center" wrapText="1"/>
    </xf>
    <xf numFmtId="49" fontId="160" fillId="29" borderId="90" xfId="0" applyNumberFormat="1" applyFont="1" applyFill="1" applyBorder="1" applyAlignment="1">
      <alignment horizontal="center" vertical="center" wrapText="1"/>
    </xf>
    <xf numFmtId="0" fontId="26" fillId="29" borderId="58" xfId="115" applyFill="1" applyBorder="1" applyAlignment="1">
      <alignment horizontal="center" vertical="center"/>
    </xf>
    <xf numFmtId="0" fontId="26" fillId="29" borderId="59" xfId="115" applyFill="1" applyBorder="1" applyAlignment="1">
      <alignment horizontal="center" vertical="center"/>
    </xf>
    <xf numFmtId="0" fontId="26" fillId="29" borderId="61" xfId="115" applyFill="1" applyBorder="1" applyAlignment="1">
      <alignment horizontal="center" vertical="center"/>
    </xf>
    <xf numFmtId="0" fontId="26" fillId="29" borderId="55" xfId="115" applyFill="1" applyBorder="1" applyAlignment="1">
      <alignment horizontal="center" vertical="center"/>
    </xf>
    <xf numFmtId="0" fontId="26" fillId="29" borderId="56" xfId="115" applyFill="1" applyBorder="1" applyAlignment="1">
      <alignment horizontal="center" vertical="center"/>
    </xf>
    <xf numFmtId="0" fontId="26" fillId="29" borderId="57" xfId="115" applyFill="1" applyBorder="1" applyAlignment="1">
      <alignment horizontal="center" vertical="center"/>
    </xf>
    <xf numFmtId="10" fontId="0" fillId="29" borderId="58" xfId="148" applyNumberFormat="1" applyFont="1" applyFill="1" applyBorder="1" applyAlignment="1">
      <alignment horizontal="center" vertical="center"/>
    </xf>
    <xf numFmtId="10" fontId="0" fillId="29" borderId="59" xfId="148" applyNumberFormat="1" applyFont="1" applyFill="1" applyBorder="1" applyAlignment="1">
      <alignment horizontal="center" vertical="center"/>
    </xf>
    <xf numFmtId="0" fontId="0" fillId="29" borderId="59" xfId="0" applyFill="1" applyBorder="1" applyAlignment="1">
      <alignment horizontal="center" vertical="center"/>
    </xf>
    <xf numFmtId="10" fontId="0" fillId="29" borderId="55" xfId="148" applyNumberFormat="1" applyFont="1" applyFill="1" applyBorder="1" applyAlignment="1">
      <alignment horizontal="center" vertical="center"/>
    </xf>
    <xf numFmtId="10" fontId="0" fillId="29" borderId="56" xfId="148" applyNumberFormat="1" applyFont="1" applyFill="1" applyBorder="1" applyAlignment="1">
      <alignment horizontal="center" vertical="center"/>
    </xf>
    <xf numFmtId="0" fontId="0" fillId="29" borderId="56" xfId="0" applyFill="1" applyBorder="1" applyAlignment="1">
      <alignment horizontal="center" vertical="center"/>
    </xf>
    <xf numFmtId="0" fontId="0" fillId="29" borderId="57" xfId="0" applyFill="1" applyBorder="1" applyAlignment="1">
      <alignment horizontal="center" vertical="center"/>
    </xf>
    <xf numFmtId="0" fontId="121" fillId="29" borderId="55" xfId="139" applyFont="1" applyFill="1" applyBorder="1" applyAlignment="1">
      <alignment horizontal="center" vertical="center"/>
    </xf>
    <xf numFmtId="0" fontId="121" fillId="29" borderId="56" xfId="139" applyFont="1" applyFill="1" applyBorder="1" applyAlignment="1">
      <alignment horizontal="center" vertical="center"/>
    </xf>
    <xf numFmtId="0" fontId="121" fillId="29" borderId="57" xfId="139" applyFont="1" applyFill="1" applyBorder="1" applyAlignment="1">
      <alignment horizontal="center" vertical="center"/>
    </xf>
    <xf numFmtId="0" fontId="59" fillId="29" borderId="59" xfId="115" applyFont="1" applyFill="1" applyBorder="1" applyAlignment="1">
      <alignment horizontal="center" vertical="center"/>
    </xf>
    <xf numFmtId="0" fontId="59" fillId="29" borderId="61" xfId="115" applyFont="1" applyFill="1" applyBorder="1" applyAlignment="1">
      <alignment horizontal="center" vertical="center"/>
    </xf>
    <xf numFmtId="0" fontId="121" fillId="29" borderId="17" xfId="139" applyFont="1" applyFill="1" applyBorder="1" applyAlignment="1">
      <alignment horizontal="center" vertical="center"/>
    </xf>
    <xf numFmtId="0" fontId="26" fillId="29" borderId="23" xfId="115" applyFill="1" applyBorder="1" applyAlignment="1">
      <alignment horizontal="center" vertical="center"/>
    </xf>
    <xf numFmtId="0" fontId="26" fillId="29" borderId="17" xfId="115" applyFill="1" applyBorder="1" applyAlignment="1">
      <alignment horizontal="center" vertical="center"/>
    </xf>
    <xf numFmtId="0" fontId="59" fillId="29" borderId="17" xfId="115" applyFont="1" applyFill="1" applyBorder="1" applyAlignment="1">
      <alignment horizontal="center" vertical="center"/>
    </xf>
    <xf numFmtId="0" fontId="59" fillId="29" borderId="21" xfId="115" applyFont="1" applyFill="1" applyBorder="1" applyAlignment="1">
      <alignment horizontal="center" vertical="center"/>
    </xf>
    <xf numFmtId="0" fontId="121" fillId="29" borderId="23" xfId="139" applyFont="1" applyFill="1" applyBorder="1" applyAlignment="1">
      <alignment horizontal="center" vertical="center"/>
    </xf>
    <xf numFmtId="0" fontId="121" fillId="29" borderId="21" xfId="139" applyFont="1" applyFill="1" applyBorder="1" applyAlignment="1">
      <alignment horizontal="center" vertical="center"/>
    </xf>
    <xf numFmtId="2" fontId="0" fillId="29" borderId="0" xfId="0" applyNumberFormat="1" applyFill="1" applyAlignment="1">
      <alignment horizontal="center" vertical="center"/>
    </xf>
    <xf numFmtId="2" fontId="33" fillId="29" borderId="0" xfId="0" applyNumberFormat="1" applyFont="1" applyFill="1" applyAlignment="1">
      <alignment horizontal="center" vertical="center"/>
    </xf>
    <xf numFmtId="0" fontId="33" fillId="29" borderId="0" xfId="0" applyFont="1" applyFill="1" applyAlignment="1">
      <alignment horizontal="center" vertical="center"/>
    </xf>
    <xf numFmtId="0" fontId="0" fillId="29" borderId="95" xfId="0" applyFill="1" applyBorder="1" applyAlignment="1">
      <alignment horizontal="center" vertical="center"/>
    </xf>
    <xf numFmtId="0" fontId="0" fillId="29" borderId="60" xfId="0" applyFill="1" applyBorder="1" applyAlignment="1">
      <alignment horizontal="center" vertical="center"/>
    </xf>
    <xf numFmtId="0" fontId="80" fillId="29" borderId="0" xfId="139" applyFill="1" applyAlignment="1">
      <alignment horizontal="center" vertical="center"/>
    </xf>
    <xf numFmtId="0" fontId="123" fillId="29" borderId="21" xfId="139" applyFont="1" applyFill="1" applyBorder="1" applyAlignment="1">
      <alignment horizontal="center" vertical="center"/>
    </xf>
    <xf numFmtId="0" fontId="122" fillId="29" borderId="0" xfId="139" applyFont="1" applyFill="1" applyAlignment="1">
      <alignment horizontal="center" vertical="center"/>
    </xf>
    <xf numFmtId="0" fontId="161" fillId="29" borderId="0" xfId="139" applyFont="1" applyFill="1" applyAlignment="1">
      <alignment horizontal="center" vertical="center"/>
    </xf>
    <xf numFmtId="176" fontId="80" fillId="29" borderId="0" xfId="139" applyNumberFormat="1" applyFill="1" applyAlignment="1">
      <alignment horizontal="center" vertical="center"/>
    </xf>
    <xf numFmtId="0" fontId="166" fillId="29" borderId="0" xfId="139" applyFont="1" applyFill="1" applyAlignment="1">
      <alignment horizontal="center" vertical="center"/>
    </xf>
    <xf numFmtId="0" fontId="5" fillId="29" borderId="17" xfId="0" applyFont="1" applyFill="1" applyBorder="1" applyAlignment="1">
      <alignment horizontal="center" vertical="center"/>
    </xf>
    <xf numFmtId="0" fontId="0" fillId="29" borderId="17" xfId="0" applyFill="1" applyBorder="1" applyAlignment="1">
      <alignment horizontal="center" vertical="center"/>
    </xf>
    <xf numFmtId="2" fontId="0" fillId="29" borderId="58" xfId="0" applyNumberFormat="1" applyFill="1" applyBorder="1" applyAlignment="1">
      <alignment horizontal="center" vertical="center"/>
    </xf>
    <xf numFmtId="2" fontId="0" fillId="29" borderId="61" xfId="0" applyNumberFormat="1" applyFill="1" applyBorder="1" applyAlignment="1">
      <alignment horizontal="center" vertical="center"/>
    </xf>
    <xf numFmtId="2" fontId="0" fillId="29" borderId="23" xfId="0" applyNumberFormat="1" applyFill="1" applyBorder="1" applyAlignment="1">
      <alignment horizontal="center" vertical="center"/>
    </xf>
    <xf numFmtId="2" fontId="0" fillId="29" borderId="21" xfId="0" applyNumberFormat="1" applyFill="1" applyBorder="1" applyAlignment="1">
      <alignment horizontal="center" vertical="center"/>
    </xf>
    <xf numFmtId="2" fontId="0" fillId="29" borderId="55" xfId="0" applyNumberFormat="1" applyFill="1" applyBorder="1" applyAlignment="1">
      <alignment horizontal="center" vertical="center"/>
    </xf>
    <xf numFmtId="2" fontId="0" fillId="29" borderId="57" xfId="0" applyNumberFormat="1" applyFill="1" applyBorder="1" applyAlignment="1">
      <alignment horizontal="center" vertical="center"/>
    </xf>
    <xf numFmtId="2" fontId="33" fillId="29" borderId="0" xfId="0" applyNumberFormat="1" applyFont="1" applyFill="1" applyAlignment="1">
      <alignment horizontal="left" vertical="center"/>
    </xf>
    <xf numFmtId="0" fontId="33" fillId="29" borderId="0" xfId="0" applyFont="1" applyFill="1" applyAlignment="1">
      <alignment horizontal="left" vertical="center"/>
    </xf>
    <xf numFmtId="0" fontId="5" fillId="29" borderId="24" xfId="0" applyFont="1" applyFill="1" applyBorder="1"/>
    <xf numFmtId="0" fontId="123" fillId="29" borderId="58" xfId="139" applyFont="1" applyFill="1" applyBorder="1" applyAlignment="1">
      <alignment horizontal="center" vertical="center"/>
    </xf>
    <xf numFmtId="0" fontId="123" fillId="29" borderId="59" xfId="139" applyFont="1" applyFill="1" applyBorder="1" applyAlignment="1">
      <alignment horizontal="center" vertical="center"/>
    </xf>
    <xf numFmtId="0" fontId="123" fillId="29" borderId="61" xfId="139" applyFont="1" applyFill="1" applyBorder="1" applyAlignment="1">
      <alignment horizontal="center" vertical="center"/>
    </xf>
    <xf numFmtId="0" fontId="123" fillId="29" borderId="55" xfId="139" applyFont="1" applyFill="1" applyBorder="1" applyAlignment="1">
      <alignment horizontal="center" vertical="center"/>
    </xf>
    <xf numFmtId="171" fontId="123" fillId="29" borderId="56" xfId="139" applyNumberFormat="1" applyFont="1" applyFill="1" applyBorder="1" applyAlignment="1">
      <alignment horizontal="center" vertical="center"/>
    </xf>
    <xf numFmtId="0" fontId="123" fillId="29" borderId="57" xfId="139" applyFont="1" applyFill="1" applyBorder="1" applyAlignment="1">
      <alignment horizontal="center" vertical="center"/>
    </xf>
    <xf numFmtId="0" fontId="123" fillId="29" borderId="23" xfId="139" applyFont="1" applyFill="1" applyBorder="1" applyAlignment="1">
      <alignment horizontal="center" vertical="center"/>
    </xf>
    <xf numFmtId="0" fontId="5" fillId="29" borderId="89" xfId="0" applyFont="1" applyFill="1" applyBorder="1" applyAlignment="1">
      <alignment horizontal="center" vertical="center"/>
    </xf>
    <xf numFmtId="0" fontId="5" fillId="29" borderId="88" xfId="0" applyFont="1" applyFill="1" applyBorder="1" applyAlignment="1">
      <alignment horizontal="center" vertical="center"/>
    </xf>
    <xf numFmtId="0" fontId="5" fillId="29" borderId="90" xfId="0" applyFont="1" applyFill="1" applyBorder="1" applyAlignment="1">
      <alignment horizontal="center" vertical="center"/>
    </xf>
    <xf numFmtId="2" fontId="5" fillId="29" borderId="95" xfId="0" applyNumberFormat="1" applyFont="1" applyFill="1" applyBorder="1" applyAlignment="1">
      <alignment horizontal="center" vertical="center"/>
    </xf>
    <xf numFmtId="2" fontId="5" fillId="29" borderId="60" xfId="0" applyNumberFormat="1" applyFont="1" applyFill="1" applyBorder="1" applyAlignment="1">
      <alignment horizontal="center" vertical="center"/>
    </xf>
    <xf numFmtId="2" fontId="5" fillId="29" borderId="54" xfId="0" applyNumberFormat="1" applyFont="1" applyFill="1" applyBorder="1" applyAlignment="1">
      <alignment horizontal="center" vertical="center"/>
    </xf>
    <xf numFmtId="0" fontId="0" fillId="29" borderId="58" xfId="0" applyFill="1" applyBorder="1" applyAlignment="1">
      <alignment horizontal="center" vertical="center"/>
    </xf>
    <xf numFmtId="2" fontId="0" fillId="29" borderId="59" xfId="0" applyNumberFormat="1" applyFill="1" applyBorder="1" applyAlignment="1">
      <alignment horizontal="center" vertical="center"/>
    </xf>
    <xf numFmtId="0" fontId="0" fillId="29" borderId="23" xfId="0" applyFill="1" applyBorder="1" applyAlignment="1">
      <alignment horizontal="center" vertical="center"/>
    </xf>
    <xf numFmtId="0" fontId="0" fillId="29" borderId="55" xfId="0" applyFill="1" applyBorder="1" applyAlignment="1">
      <alignment horizontal="center" vertical="center"/>
    </xf>
    <xf numFmtId="2" fontId="0" fillId="29" borderId="56" xfId="0" applyNumberFormat="1" applyFill="1" applyBorder="1" applyAlignment="1">
      <alignment horizontal="center" vertical="center"/>
    </xf>
    <xf numFmtId="0" fontId="26" fillId="29" borderId="0" xfId="115" applyFill="1" applyAlignment="1">
      <alignment vertical="center"/>
    </xf>
    <xf numFmtId="2" fontId="5" fillId="29" borderId="53" xfId="0" applyNumberFormat="1" applyFont="1" applyFill="1" applyBorder="1" applyAlignment="1">
      <alignment horizontal="center" vertical="center"/>
    </xf>
    <xf numFmtId="165" fontId="0" fillId="29" borderId="83" xfId="0" applyNumberFormat="1" applyFill="1" applyBorder="1" applyAlignment="1">
      <alignment horizontal="center"/>
    </xf>
    <xf numFmtId="173" fontId="0" fillId="29" borderId="58" xfId="148" applyNumberFormat="1" applyFont="1" applyFill="1" applyBorder="1" applyAlignment="1">
      <alignment horizontal="center"/>
    </xf>
    <xf numFmtId="173" fontId="0" fillId="29" borderId="61" xfId="148" applyNumberFormat="1" applyFont="1" applyFill="1" applyBorder="1" applyAlignment="1">
      <alignment horizontal="center"/>
    </xf>
    <xf numFmtId="165" fontId="0" fillId="29" borderId="22" xfId="0" quotePrefix="1" applyNumberFormat="1" applyFill="1" applyBorder="1" applyAlignment="1">
      <alignment horizontal="center"/>
    </xf>
    <xf numFmtId="173" fontId="0" fillId="29" borderId="23" xfId="148" applyNumberFormat="1" applyFont="1" applyFill="1" applyBorder="1" applyAlignment="1">
      <alignment horizontal="center"/>
    </xf>
    <xf numFmtId="173" fontId="0" fillId="29" borderId="21" xfId="148" applyNumberFormat="1" applyFont="1" applyFill="1" applyBorder="1" applyAlignment="1">
      <alignment horizontal="center"/>
    </xf>
    <xf numFmtId="165" fontId="0" fillId="29" borderId="22" xfId="0" applyNumberFormat="1" applyFill="1" applyBorder="1" applyAlignment="1">
      <alignment horizontal="center"/>
    </xf>
    <xf numFmtId="165" fontId="0" fillId="29" borderId="78" xfId="0" applyNumberFormat="1" applyFill="1" applyBorder="1" applyAlignment="1">
      <alignment horizontal="center"/>
    </xf>
    <xf numFmtId="173" fontId="0" fillId="29" borderId="55" xfId="148" applyNumberFormat="1" applyFont="1" applyFill="1" applyBorder="1" applyAlignment="1">
      <alignment horizontal="center"/>
    </xf>
    <xf numFmtId="173" fontId="0" fillId="29" borderId="57" xfId="148" applyNumberFormat="1" applyFont="1" applyFill="1" applyBorder="1" applyAlignment="1">
      <alignment horizontal="center"/>
    </xf>
    <xf numFmtId="49" fontId="5" fillId="29" borderId="17" xfId="0" applyNumberFormat="1" applyFont="1" applyFill="1" applyBorder="1" applyAlignment="1">
      <alignment horizontal="center" vertical="center"/>
    </xf>
    <xf numFmtId="0" fontId="27" fillId="29" borderId="0" xfId="210" applyFont="1" applyFill="1"/>
    <xf numFmtId="49" fontId="0" fillId="29" borderId="0" xfId="0" applyNumberFormat="1" applyFill="1" applyAlignment="1">
      <alignment horizontal="center"/>
    </xf>
    <xf numFmtId="49" fontId="6" fillId="29" borderId="55" xfId="0" applyNumberFormat="1" applyFont="1" applyFill="1" applyBorder="1" applyAlignment="1">
      <alignment horizontal="center" vertical="top"/>
    </xf>
    <xf numFmtId="49" fontId="6" fillId="29" borderId="56" xfId="0" applyNumberFormat="1" applyFont="1" applyFill="1" applyBorder="1" applyAlignment="1">
      <alignment horizontal="center" vertical="top"/>
    </xf>
    <xf numFmtId="49" fontId="6" fillId="29" borderId="57" xfId="0" applyNumberFormat="1" applyFont="1" applyFill="1" applyBorder="1" applyAlignment="1">
      <alignment horizontal="center" vertical="top"/>
    </xf>
    <xf numFmtId="0" fontId="0" fillId="29" borderId="58" xfId="0" applyFill="1" applyBorder="1"/>
    <xf numFmtId="49" fontId="0" fillId="29" borderId="58" xfId="0" applyNumberFormat="1" applyFill="1" applyBorder="1" applyAlignment="1">
      <alignment horizontal="center" vertical="center"/>
    </xf>
    <xf numFmtId="49" fontId="0" fillId="29" borderId="59" xfId="0" applyNumberFormat="1" applyFill="1" applyBorder="1" applyAlignment="1">
      <alignment horizontal="center" vertical="center"/>
    </xf>
    <xf numFmtId="49" fontId="5" fillId="29" borderId="59" xfId="0" applyNumberFormat="1" applyFont="1" applyFill="1" applyBorder="1" applyAlignment="1">
      <alignment horizontal="center" vertical="center"/>
    </xf>
    <xf numFmtId="49" fontId="5" fillId="29" borderId="61" xfId="0" applyNumberFormat="1" applyFont="1" applyFill="1" applyBorder="1" applyAlignment="1">
      <alignment horizontal="center" vertical="center"/>
    </xf>
    <xf numFmtId="2" fontId="0" fillId="29" borderId="59" xfId="0" applyNumberFormat="1" applyFill="1" applyBorder="1"/>
    <xf numFmtId="2" fontId="0" fillId="29" borderId="17" xfId="0" applyNumberFormat="1" applyFill="1" applyBorder="1"/>
    <xf numFmtId="2" fontId="0" fillId="29" borderId="56" xfId="0" applyNumberFormat="1" applyFill="1" applyBorder="1"/>
    <xf numFmtId="0" fontId="0" fillId="29" borderId="55" xfId="0" applyFill="1" applyBorder="1" applyAlignment="1">
      <alignment horizontal="center"/>
    </xf>
    <xf numFmtId="0" fontId="0" fillId="29" borderId="58" xfId="0" applyFill="1" applyBorder="1" applyAlignment="1">
      <alignment horizontal="center"/>
    </xf>
    <xf numFmtId="0" fontId="0" fillId="29" borderId="23" xfId="0" applyFill="1" applyBorder="1" applyAlignment="1">
      <alignment horizontal="center"/>
    </xf>
    <xf numFmtId="49" fontId="6" fillId="29" borderId="55" xfId="0" applyNumberFormat="1" applyFont="1" applyFill="1" applyBorder="1" applyAlignment="1">
      <alignment horizontal="center" vertical="center"/>
    </xf>
    <xf numFmtId="49" fontId="6" fillId="29" borderId="56" xfId="0" applyNumberFormat="1" applyFont="1" applyFill="1" applyBorder="1" applyAlignment="1">
      <alignment horizontal="center" vertical="center"/>
    </xf>
    <xf numFmtId="49" fontId="6" fillId="29" borderId="57" xfId="0" applyNumberFormat="1" applyFont="1" applyFill="1" applyBorder="1" applyAlignment="1">
      <alignment horizontal="center" vertical="center"/>
    </xf>
    <xf numFmtId="0" fontId="5" fillId="29" borderId="58" xfId="0" applyFont="1" applyFill="1" applyBorder="1" applyAlignment="1">
      <alignment horizontal="center" vertical="center"/>
    </xf>
    <xf numFmtId="0" fontId="5" fillId="29" borderId="61" xfId="0" applyFont="1" applyFill="1" applyBorder="1" applyAlignment="1">
      <alignment horizontal="center" vertical="center"/>
    </xf>
    <xf numFmtId="49" fontId="6" fillId="29" borderId="61" xfId="0" applyNumberFormat="1" applyFont="1" applyFill="1" applyBorder="1" applyAlignment="1">
      <alignment horizontal="center" vertical="center"/>
    </xf>
    <xf numFmtId="0" fontId="11" fillId="29" borderId="23" xfId="0" applyFont="1" applyFill="1" applyBorder="1" applyAlignment="1">
      <alignment horizontal="center" vertical="center"/>
    </xf>
    <xf numFmtId="0" fontId="11" fillId="29" borderId="17" xfId="0" applyFont="1" applyFill="1" applyBorder="1" applyAlignment="1">
      <alignment horizontal="center" vertical="center"/>
    </xf>
    <xf numFmtId="0" fontId="11" fillId="29" borderId="21" xfId="0" applyFont="1" applyFill="1" applyBorder="1" applyAlignment="1">
      <alignment horizontal="center" vertical="center"/>
    </xf>
    <xf numFmtId="49" fontId="0" fillId="29" borderId="55" xfId="0" applyNumberFormat="1" applyFill="1" applyBorder="1" applyAlignment="1">
      <alignment horizontal="center" vertical="center"/>
    </xf>
    <xf numFmtId="49" fontId="10" fillId="29" borderId="56" xfId="0" applyNumberFormat="1" applyFont="1" applyFill="1" applyBorder="1" applyAlignment="1">
      <alignment horizontal="center" vertical="center"/>
    </xf>
    <xf numFmtId="49" fontId="0" fillId="29" borderId="56" xfId="0" applyNumberFormat="1" applyFill="1" applyBorder="1" applyAlignment="1">
      <alignment horizontal="center" vertical="center"/>
    </xf>
    <xf numFmtId="49" fontId="5" fillId="29" borderId="57" xfId="0" applyNumberFormat="1" applyFont="1" applyFill="1" applyBorder="1" applyAlignment="1">
      <alignment horizontal="center" vertical="center"/>
    </xf>
    <xf numFmtId="0" fontId="5" fillId="29" borderId="59" xfId="0" applyFont="1" applyFill="1" applyBorder="1" applyAlignment="1">
      <alignment horizontal="center" vertical="center"/>
    </xf>
    <xf numFmtId="0" fontId="27" fillId="29" borderId="56" xfId="210" applyFont="1" applyFill="1" applyBorder="1" applyAlignment="1">
      <alignment horizontal="center" vertical="center"/>
    </xf>
    <xf numFmtId="164" fontId="0" fillId="29" borderId="59" xfId="0" applyNumberFormat="1" applyFill="1" applyBorder="1" applyAlignment="1">
      <alignment horizontal="center" vertical="center"/>
    </xf>
    <xf numFmtId="164" fontId="131" fillId="29" borderId="59" xfId="115" applyNumberFormat="1" applyFont="1" applyFill="1" applyBorder="1" applyAlignment="1">
      <alignment horizontal="center" vertical="center"/>
    </xf>
    <xf numFmtId="164" fontId="158" fillId="29" borderId="59" xfId="210" applyNumberFormat="1" applyFont="1" applyFill="1" applyBorder="1" applyAlignment="1">
      <alignment horizontal="center" vertical="center"/>
    </xf>
    <xf numFmtId="164" fontId="159" fillId="29" borderId="61" xfId="109" applyNumberFormat="1" applyFont="1" applyFill="1" applyBorder="1" applyAlignment="1">
      <alignment horizontal="center" vertical="center"/>
    </xf>
    <xf numFmtId="164" fontId="0" fillId="29" borderId="17" xfId="0" applyNumberFormat="1" applyFill="1" applyBorder="1" applyAlignment="1">
      <alignment horizontal="center" vertical="center"/>
    </xf>
    <xf numFmtId="164" fontId="131" fillId="29" borderId="17" xfId="115" applyNumberFormat="1" applyFont="1" applyFill="1" applyBorder="1" applyAlignment="1">
      <alignment horizontal="center" vertical="center"/>
    </xf>
    <xf numFmtId="164" fontId="158" fillId="29" borderId="17" xfId="210" applyNumberFormat="1" applyFont="1" applyFill="1" applyBorder="1" applyAlignment="1">
      <alignment horizontal="center" vertical="center"/>
    </xf>
    <xf numFmtId="164" fontId="159" fillId="29" borderId="21" xfId="109" applyNumberFormat="1" applyFont="1" applyFill="1" applyBorder="1" applyAlignment="1">
      <alignment horizontal="center" vertical="center"/>
    </xf>
    <xf numFmtId="164" fontId="0" fillId="29" borderId="56" xfId="0" applyNumberFormat="1" applyFill="1" applyBorder="1" applyAlignment="1">
      <alignment horizontal="center" vertical="center"/>
    </xf>
    <xf numFmtId="164" fontId="131" fillId="29" borderId="56" xfId="115" applyNumberFormat="1" applyFont="1" applyFill="1" applyBorder="1" applyAlignment="1">
      <alignment horizontal="center" vertical="center"/>
    </xf>
    <xf numFmtId="164" fontId="158" fillId="29" borderId="56" xfId="210" applyNumberFormat="1" applyFont="1" applyFill="1" applyBorder="1" applyAlignment="1">
      <alignment horizontal="center" vertical="center"/>
    </xf>
    <xf numFmtId="164" fontId="159" fillId="29" borderId="57" xfId="109" applyNumberFormat="1" applyFont="1" applyFill="1" applyBorder="1" applyAlignment="1">
      <alignment horizontal="center" vertical="center"/>
    </xf>
    <xf numFmtId="0" fontId="0" fillId="29" borderId="95" xfId="0" applyFill="1" applyBorder="1" applyAlignment="1">
      <alignment horizontal="center" vertical="center" wrapText="1"/>
    </xf>
    <xf numFmtId="0" fontId="0" fillId="29" borderId="54" xfId="0" applyFill="1" applyBorder="1" applyAlignment="1">
      <alignment horizontal="center" vertical="center" wrapText="1"/>
    </xf>
    <xf numFmtId="0" fontId="131" fillId="29" borderId="59" xfId="115" applyFont="1" applyFill="1" applyBorder="1" applyAlignment="1">
      <alignment horizontal="center" vertical="center" wrapText="1"/>
    </xf>
    <xf numFmtId="0" fontId="158" fillId="29" borderId="59" xfId="210" applyFont="1" applyFill="1" applyBorder="1" applyAlignment="1">
      <alignment horizontal="center" vertical="center" wrapText="1"/>
    </xf>
    <xf numFmtId="0" fontId="159" fillId="29" borderId="61" xfId="109" applyFont="1" applyFill="1" applyBorder="1" applyAlignment="1">
      <alignment horizontal="center" vertical="center" wrapText="1"/>
    </xf>
    <xf numFmtId="0" fontId="131" fillId="29" borderId="17" xfId="115" applyFont="1" applyFill="1" applyBorder="1" applyAlignment="1">
      <alignment horizontal="center" vertical="center"/>
    </xf>
    <xf numFmtId="0" fontId="158" fillId="29" borderId="17" xfId="210" applyFont="1" applyFill="1" applyBorder="1" applyAlignment="1">
      <alignment horizontal="center" vertical="center"/>
    </xf>
    <xf numFmtId="0" fontId="34" fillId="29" borderId="21" xfId="0" applyFont="1" applyFill="1" applyBorder="1" applyAlignment="1">
      <alignment horizontal="center" vertical="center"/>
    </xf>
    <xf numFmtId="2" fontId="5" fillId="28" borderId="58" xfId="0" applyNumberFormat="1" applyFont="1" applyFill="1" applyBorder="1" applyAlignment="1" applyProtection="1">
      <alignment horizontal="center" vertical="center"/>
      <protection locked="0"/>
    </xf>
    <xf numFmtId="165" fontId="5" fillId="28" borderId="59" xfId="0" applyNumberFormat="1" applyFont="1" applyFill="1" applyBorder="1" applyAlignment="1" applyProtection="1">
      <alignment horizontal="center" vertical="center"/>
      <protection locked="0"/>
    </xf>
    <xf numFmtId="165" fontId="5" fillId="28" borderId="61" xfId="0" applyNumberFormat="1" applyFont="1" applyFill="1" applyBorder="1" applyAlignment="1" applyProtection="1">
      <alignment horizontal="center" vertical="center"/>
      <protection locked="0"/>
    </xf>
    <xf numFmtId="2" fontId="5" fillId="28" borderId="23" xfId="0" applyNumberFormat="1" applyFont="1" applyFill="1" applyBorder="1" applyAlignment="1" applyProtection="1">
      <alignment horizontal="center" vertical="center"/>
      <protection locked="0"/>
    </xf>
    <xf numFmtId="165" fontId="5" fillId="28" borderId="17" xfId="0" applyNumberFormat="1" applyFont="1" applyFill="1" applyBorder="1" applyAlignment="1" applyProtection="1">
      <alignment horizontal="center" vertical="center"/>
      <protection locked="0"/>
    </xf>
    <xf numFmtId="165" fontId="5" fillId="28" borderId="21" xfId="0" applyNumberFormat="1" applyFont="1" applyFill="1" applyBorder="1" applyAlignment="1" applyProtection="1">
      <alignment horizontal="center" vertical="center"/>
      <protection locked="0"/>
    </xf>
    <xf numFmtId="2" fontId="5" fillId="28" borderId="55" xfId="0" applyNumberFormat="1" applyFont="1" applyFill="1" applyBorder="1" applyAlignment="1" applyProtection="1">
      <alignment horizontal="center" vertical="center"/>
      <protection locked="0"/>
    </xf>
    <xf numFmtId="165" fontId="5" fillId="28" borderId="56" xfId="0" applyNumberFormat="1" applyFont="1" applyFill="1" applyBorder="1" applyAlignment="1" applyProtection="1">
      <alignment horizontal="center" vertical="center"/>
      <protection locked="0"/>
    </xf>
    <xf numFmtId="165" fontId="5" fillId="28" borderId="57" xfId="0" applyNumberFormat="1" applyFont="1" applyFill="1" applyBorder="1" applyAlignment="1" applyProtection="1">
      <alignment horizontal="center" vertical="center"/>
      <protection locked="0"/>
    </xf>
    <xf numFmtId="0" fontId="54" fillId="28" borderId="0" xfId="0" applyFont="1" applyFill="1" applyAlignment="1">
      <alignment horizontal="left"/>
    </xf>
    <xf numFmtId="172" fontId="0" fillId="29" borderId="21" xfId="0" applyNumberFormat="1" applyFill="1" applyBorder="1" applyAlignment="1">
      <alignment horizontal="center" vertical="center"/>
    </xf>
    <xf numFmtId="172" fontId="0" fillId="29" borderId="57" xfId="0" applyNumberFormat="1" applyFill="1" applyBorder="1" applyAlignment="1">
      <alignment horizontal="center" vertical="center"/>
    </xf>
    <xf numFmtId="164" fontId="0" fillId="50" borderId="58" xfId="0" applyNumberFormat="1" applyFill="1" applyBorder="1" applyAlignment="1">
      <alignment horizontal="center" vertical="center"/>
    </xf>
    <xf numFmtId="0" fontId="0" fillId="50" borderId="59" xfId="0" applyFill="1" applyBorder="1" applyAlignment="1">
      <alignment horizontal="center" vertical="center"/>
    </xf>
    <xf numFmtId="164" fontId="0" fillId="50" borderId="23" xfId="0" applyNumberFormat="1" applyFill="1" applyBorder="1" applyAlignment="1">
      <alignment horizontal="center" vertical="center"/>
    </xf>
    <xf numFmtId="0" fontId="0" fillId="50" borderId="17" xfId="0" applyFill="1" applyBorder="1" applyAlignment="1">
      <alignment horizontal="center" vertical="center"/>
    </xf>
    <xf numFmtId="164" fontId="0" fillId="50" borderId="55" xfId="0" applyNumberFormat="1" applyFill="1" applyBorder="1" applyAlignment="1">
      <alignment horizontal="center" vertical="center"/>
    </xf>
    <xf numFmtId="0" fontId="0" fillId="50" borderId="56" xfId="0" applyFill="1" applyBorder="1" applyAlignment="1">
      <alignment horizontal="center" vertical="center"/>
    </xf>
    <xf numFmtId="0" fontId="0" fillId="50" borderId="61" xfId="0" applyFill="1" applyBorder="1" applyAlignment="1">
      <alignment horizontal="center" vertical="center"/>
    </xf>
    <xf numFmtId="0" fontId="0" fillId="50" borderId="21" xfId="0" applyFill="1" applyBorder="1" applyAlignment="1">
      <alignment horizontal="center" vertical="center"/>
    </xf>
    <xf numFmtId="0" fontId="0" fillId="50" borderId="57" xfId="0" applyFill="1" applyBorder="1" applyAlignment="1">
      <alignment horizontal="center" vertical="center"/>
    </xf>
    <xf numFmtId="0" fontId="0" fillId="29" borderId="66" xfId="0" applyFill="1" applyBorder="1" applyAlignment="1">
      <alignment horizontal="center"/>
    </xf>
    <xf numFmtId="0" fontId="0" fillId="29" borderId="67" xfId="0" applyFill="1" applyBorder="1" applyAlignment="1">
      <alignment horizontal="center"/>
    </xf>
    <xf numFmtId="0" fontId="0" fillId="29" borderId="68" xfId="0" applyFill="1" applyBorder="1" applyAlignment="1">
      <alignment horizontal="center"/>
    </xf>
    <xf numFmtId="0" fontId="13" fillId="29" borderId="0" xfId="0" applyFont="1" applyFill="1" applyAlignment="1">
      <alignment vertical="top" wrapText="1"/>
    </xf>
    <xf numFmtId="0" fontId="153" fillId="29" borderId="0" xfId="210" applyFont="1" applyFill="1"/>
    <xf numFmtId="1" fontId="152" fillId="29" borderId="0" xfId="210" applyNumberFormat="1" applyFont="1" applyFill="1" applyAlignment="1">
      <alignment horizontal="center"/>
    </xf>
    <xf numFmtId="2" fontId="0" fillId="29" borderId="0" xfId="148" applyNumberFormat="1" applyFont="1" applyFill="1"/>
    <xf numFmtId="0" fontId="141" fillId="29" borderId="0" xfId="210" applyFont="1" applyFill="1" applyAlignment="1">
      <alignment wrapText="1"/>
    </xf>
    <xf numFmtId="49" fontId="0" fillId="29" borderId="59" xfId="0" applyNumberFormat="1" applyFill="1" applyBorder="1" applyAlignment="1">
      <alignment horizontal="center"/>
    </xf>
    <xf numFmtId="1" fontId="152" fillId="29" borderId="61" xfId="210" applyNumberFormat="1" applyFont="1" applyFill="1" applyBorder="1" applyAlignment="1">
      <alignment horizontal="center"/>
    </xf>
    <xf numFmtId="49" fontId="0" fillId="29" borderId="17" xfId="0" applyNumberFormat="1" applyFill="1" applyBorder="1" applyAlignment="1">
      <alignment horizontal="center"/>
    </xf>
    <xf numFmtId="1" fontId="152" fillId="29" borderId="21" xfId="210" applyNumberFormat="1" applyFont="1" applyFill="1" applyBorder="1" applyAlignment="1">
      <alignment horizontal="center"/>
    </xf>
    <xf numFmtId="49" fontId="0" fillId="29" borderId="56" xfId="0" applyNumberFormat="1" applyFill="1" applyBorder="1" applyAlignment="1">
      <alignment horizontal="center"/>
    </xf>
    <xf numFmtId="1" fontId="152" fillId="29" borderId="57" xfId="210" applyNumberFormat="1" applyFont="1" applyFill="1" applyBorder="1" applyAlignment="1">
      <alignment horizontal="center"/>
    </xf>
    <xf numFmtId="2" fontId="0" fillId="29" borderId="21" xfId="148" applyNumberFormat="1" applyFont="1" applyFill="1" applyBorder="1"/>
    <xf numFmtId="2" fontId="0" fillId="29" borderId="57" xfId="148" applyNumberFormat="1" applyFont="1" applyFill="1" applyBorder="1"/>
    <xf numFmtId="2" fontId="0" fillId="29" borderId="89" xfId="148" applyNumberFormat="1" applyFont="1" applyFill="1" applyBorder="1" applyAlignment="1">
      <alignment horizontal="center" vertical="center"/>
    </xf>
    <xf numFmtId="2" fontId="0" fillId="29" borderId="88" xfId="148" applyNumberFormat="1" applyFont="1" applyFill="1" applyBorder="1" applyAlignment="1">
      <alignment horizontal="center" vertical="center"/>
    </xf>
    <xf numFmtId="2" fontId="0" fillId="29" borderId="90" xfId="148" applyNumberFormat="1" applyFont="1" applyFill="1" applyBorder="1" applyAlignment="1">
      <alignment horizontal="center" vertical="center"/>
    </xf>
    <xf numFmtId="49" fontId="0" fillId="29" borderId="23" xfId="0" applyNumberFormat="1" applyFill="1" applyBorder="1" applyAlignment="1">
      <alignment horizontal="center" vertical="center"/>
    </xf>
    <xf numFmtId="49" fontId="5" fillId="29" borderId="21" xfId="0" applyNumberFormat="1" applyFont="1" applyFill="1" applyBorder="1" applyAlignment="1">
      <alignment horizontal="center" vertical="center"/>
    </xf>
    <xf numFmtId="49" fontId="5" fillId="29" borderId="56" xfId="0" applyNumberFormat="1" applyFont="1" applyFill="1" applyBorder="1" applyAlignment="1">
      <alignment horizontal="center" vertical="center"/>
    </xf>
    <xf numFmtId="49" fontId="10" fillId="29" borderId="21" xfId="0" applyNumberFormat="1" applyFont="1" applyFill="1" applyBorder="1" applyAlignment="1">
      <alignment horizontal="center"/>
    </xf>
    <xf numFmtId="49" fontId="10" fillId="29" borderId="57" xfId="0" applyNumberFormat="1" applyFont="1" applyFill="1" applyBorder="1" applyAlignment="1">
      <alignment horizontal="center" vertical="top"/>
    </xf>
    <xf numFmtId="0" fontId="141" fillId="29" borderId="0" xfId="210" applyFont="1" applyFill="1" applyAlignment="1">
      <alignment vertical="center"/>
    </xf>
    <xf numFmtId="0" fontId="176" fillId="28" borderId="0" xfId="210" applyFont="1" applyFill="1" applyAlignment="1">
      <alignment horizontal="center" vertical="center"/>
    </xf>
    <xf numFmtId="0" fontId="31" fillId="71" borderId="0" xfId="109" applyFill="1"/>
    <xf numFmtId="2" fontId="31" fillId="71" borderId="0" xfId="109" applyNumberFormat="1" applyFill="1"/>
    <xf numFmtId="0" fontId="167" fillId="71" borderId="0" xfId="115" applyFont="1" applyFill="1"/>
    <xf numFmtId="0" fontId="13" fillId="29" borderId="44" xfId="0" applyFont="1" applyFill="1" applyBorder="1" applyAlignment="1">
      <alignment horizontal="center" vertical="center" wrapText="1"/>
    </xf>
    <xf numFmtId="0" fontId="13" fillId="29" borderId="24" xfId="0" applyFont="1" applyFill="1" applyBorder="1" applyAlignment="1">
      <alignment horizontal="center" vertical="center" wrapText="1"/>
    </xf>
    <xf numFmtId="0" fontId="13" fillId="29" borderId="24" xfId="0" applyFont="1" applyFill="1" applyBorder="1" applyAlignment="1">
      <alignment horizontal="center" vertical="center"/>
    </xf>
    <xf numFmtId="0" fontId="10" fillId="29" borderId="0" xfId="0" applyFont="1" applyFill="1" applyAlignment="1">
      <alignment horizontal="left"/>
    </xf>
    <xf numFmtId="49" fontId="14" fillId="29" borderId="0" xfId="0" applyNumberFormat="1" applyFont="1" applyFill="1" applyAlignment="1">
      <alignment horizontal="center" vertical="center"/>
    </xf>
    <xf numFmtId="49" fontId="14" fillId="29" borderId="0" xfId="0" applyNumberFormat="1" applyFont="1" applyFill="1" applyAlignment="1">
      <alignment horizontal="center" vertical="center" wrapText="1"/>
    </xf>
    <xf numFmtId="0" fontId="1" fillId="29" borderId="0" xfId="212" applyFill="1"/>
    <xf numFmtId="0" fontId="1" fillId="0" borderId="17" xfId="212" applyBorder="1" applyAlignment="1">
      <alignment horizontal="justify" vertical="center" wrapText="1"/>
    </xf>
    <xf numFmtId="0" fontId="57" fillId="29" borderId="17" xfId="212" applyFont="1" applyFill="1" applyBorder="1" applyAlignment="1">
      <alignment vertical="center" wrapText="1"/>
    </xf>
    <xf numFmtId="0" fontId="1" fillId="29" borderId="17" xfId="212" applyFill="1" applyBorder="1" applyAlignment="1">
      <alignment vertical="center" wrapText="1"/>
    </xf>
    <xf numFmtId="0" fontId="46" fillId="60" borderId="89" xfId="0" applyFont="1" applyFill="1" applyBorder="1" applyAlignment="1">
      <alignment horizontal="center" vertical="center" wrapText="1"/>
    </xf>
    <xf numFmtId="0" fontId="46" fillId="60" borderId="89" xfId="0" applyFont="1" applyFill="1" applyBorder="1" applyAlignment="1">
      <alignment horizontal="left" vertical="center" wrapText="1"/>
    </xf>
    <xf numFmtId="0" fontId="46" fillId="60" borderId="88" xfId="0" applyFont="1" applyFill="1" applyBorder="1" applyAlignment="1">
      <alignment horizontal="center" vertical="center" wrapText="1"/>
    </xf>
    <xf numFmtId="0" fontId="46" fillId="60" borderId="88" xfId="0" applyFont="1" applyFill="1" applyBorder="1" applyAlignment="1">
      <alignment horizontal="left" vertical="center" wrapText="1"/>
    </xf>
    <xf numFmtId="0" fontId="46" fillId="60" borderId="90" xfId="0" applyFont="1" applyFill="1" applyBorder="1" applyAlignment="1">
      <alignment horizontal="center" vertical="center" wrapText="1"/>
    </xf>
    <xf numFmtId="0" fontId="46" fillId="60" borderId="90" xfId="0" applyFont="1" applyFill="1" applyBorder="1" applyAlignment="1">
      <alignment horizontal="left" vertical="center" wrapText="1"/>
    </xf>
    <xf numFmtId="0" fontId="46" fillId="62" borderId="89" xfId="0" applyFont="1" applyFill="1" applyBorder="1" applyAlignment="1">
      <alignment horizontal="center" vertical="center" wrapText="1"/>
    </xf>
    <xf numFmtId="0" fontId="46" fillId="62" borderId="89" xfId="0" applyFont="1" applyFill="1" applyBorder="1" applyAlignment="1">
      <alignment horizontal="left" vertical="center" wrapText="1"/>
    </xf>
    <xf numFmtId="0" fontId="46" fillId="62" borderId="88" xfId="0" applyFont="1" applyFill="1" applyBorder="1" applyAlignment="1">
      <alignment horizontal="center" vertical="center" wrapText="1"/>
    </xf>
    <xf numFmtId="0" fontId="46" fillId="62" borderId="88" xfId="0" applyFont="1" applyFill="1" applyBorder="1" applyAlignment="1">
      <alignment horizontal="left" vertical="center" wrapText="1"/>
    </xf>
    <xf numFmtId="0" fontId="46" fillId="62" borderId="90" xfId="0" applyFont="1" applyFill="1" applyBorder="1" applyAlignment="1">
      <alignment horizontal="center" vertical="center" wrapText="1"/>
    </xf>
    <xf numFmtId="0" fontId="46" fillId="62" borderId="90" xfId="0" applyFont="1" applyFill="1" applyBorder="1" applyAlignment="1">
      <alignment horizontal="left" vertical="center" wrapText="1"/>
    </xf>
    <xf numFmtId="0" fontId="46" fillId="63" borderId="89" xfId="0" applyFont="1" applyFill="1" applyBorder="1" applyAlignment="1">
      <alignment horizontal="center" vertical="center" wrapText="1"/>
    </xf>
    <xf numFmtId="0" fontId="46" fillId="63" borderId="89" xfId="0" applyFont="1" applyFill="1" applyBorder="1" applyAlignment="1">
      <alignment horizontal="left" vertical="center" wrapText="1"/>
    </xf>
    <xf numFmtId="0" fontId="46" fillId="63" borderId="89" xfId="0" quotePrefix="1" applyFont="1" applyFill="1" applyBorder="1" applyAlignment="1">
      <alignment horizontal="left" vertical="center" wrapText="1"/>
    </xf>
    <xf numFmtId="0" fontId="46" fillId="63" borderId="88" xfId="0" applyFont="1" applyFill="1" applyBorder="1" applyAlignment="1">
      <alignment horizontal="left" vertical="center" wrapText="1"/>
    </xf>
    <xf numFmtId="0" fontId="46" fillId="63" borderId="88" xfId="0" quotePrefix="1" applyFont="1" applyFill="1" applyBorder="1" applyAlignment="1">
      <alignment horizontal="left" vertical="center" wrapText="1"/>
    </xf>
    <xf numFmtId="0" fontId="46" fillId="63" borderId="96" xfId="0" quotePrefix="1" applyFont="1" applyFill="1" applyBorder="1" applyAlignment="1">
      <alignment horizontal="left" vertical="center" wrapText="1"/>
    </xf>
    <xf numFmtId="0" fontId="46" fillId="63" borderId="88" xfId="0" applyFont="1" applyFill="1" applyBorder="1" applyAlignment="1">
      <alignment horizontal="center" vertical="center" wrapText="1"/>
    </xf>
    <xf numFmtId="0" fontId="46" fillId="63" borderId="91" xfId="0" quotePrefix="1" applyFont="1" applyFill="1" applyBorder="1" applyAlignment="1">
      <alignment horizontal="left" vertical="center" wrapText="1"/>
    </xf>
    <xf numFmtId="0" fontId="46" fillId="63" borderId="90" xfId="0" applyFont="1" applyFill="1" applyBorder="1" applyAlignment="1">
      <alignment horizontal="center" vertical="center" wrapText="1"/>
    </xf>
    <xf numFmtId="0" fontId="46" fillId="63" borderId="90" xfId="0" quotePrefix="1" applyFont="1" applyFill="1" applyBorder="1" applyAlignment="1">
      <alignment horizontal="left" vertical="center" wrapText="1"/>
    </xf>
    <xf numFmtId="0" fontId="46" fillId="63" borderId="90" xfId="0" applyFont="1" applyFill="1" applyBorder="1" applyAlignment="1">
      <alignment horizontal="left" vertical="center" wrapText="1"/>
    </xf>
    <xf numFmtId="0" fontId="46" fillId="64" borderId="89" xfId="0" applyFont="1" applyFill="1" applyBorder="1" applyAlignment="1">
      <alignment horizontal="center" vertical="center" wrapText="1"/>
    </xf>
    <xf numFmtId="0" fontId="46" fillId="64" borderId="89" xfId="0" applyFont="1" applyFill="1" applyBorder="1" applyAlignment="1">
      <alignment horizontal="left" vertical="center" wrapText="1"/>
    </xf>
    <xf numFmtId="0" fontId="46" fillId="64" borderId="88" xfId="0" applyFont="1" applyFill="1" applyBorder="1" applyAlignment="1">
      <alignment horizontal="center" vertical="center" wrapText="1"/>
    </xf>
    <xf numFmtId="0" fontId="46" fillId="64" borderId="88" xfId="0" applyFont="1" applyFill="1" applyBorder="1" applyAlignment="1">
      <alignment horizontal="left" vertical="center" wrapText="1"/>
    </xf>
    <xf numFmtId="0" fontId="46" fillId="64" borderId="90" xfId="0" applyFont="1" applyFill="1" applyBorder="1" applyAlignment="1">
      <alignment horizontal="left" vertical="center" wrapText="1"/>
    </xf>
    <xf numFmtId="0" fontId="46" fillId="64" borderId="90" xfId="0" applyFont="1" applyFill="1" applyBorder="1" applyAlignment="1">
      <alignment horizontal="center" vertical="center" wrapText="1"/>
    </xf>
    <xf numFmtId="0" fontId="46" fillId="65" borderId="89" xfId="0" applyFont="1" applyFill="1" applyBorder="1" applyAlignment="1">
      <alignment horizontal="center" vertical="center" wrapText="1"/>
    </xf>
    <xf numFmtId="0" fontId="46" fillId="65" borderId="89" xfId="0" applyFont="1" applyFill="1" applyBorder="1" applyAlignment="1">
      <alignment horizontal="left" vertical="center" wrapText="1"/>
    </xf>
    <xf numFmtId="0" fontId="46" fillId="65" borderId="88" xfId="0" applyFont="1" applyFill="1" applyBorder="1" applyAlignment="1">
      <alignment horizontal="center" vertical="center" wrapText="1"/>
    </xf>
    <xf numFmtId="0" fontId="46" fillId="65" borderId="88" xfId="0" applyFont="1" applyFill="1" applyBorder="1" applyAlignment="1">
      <alignment horizontal="left" vertical="center" wrapText="1"/>
    </xf>
    <xf numFmtId="0" fontId="46" fillId="65" borderId="90" xfId="0" applyFont="1" applyFill="1" applyBorder="1" applyAlignment="1">
      <alignment horizontal="center" vertical="center" wrapText="1"/>
    </xf>
    <xf numFmtId="0" fontId="46" fillId="65" borderId="90" xfId="0" applyFont="1" applyFill="1" applyBorder="1" applyAlignment="1">
      <alignment horizontal="left" vertical="center" wrapText="1"/>
    </xf>
    <xf numFmtId="0" fontId="46" fillId="66" borderId="88" xfId="0" applyFont="1" applyFill="1" applyBorder="1" applyAlignment="1">
      <alignment horizontal="left" vertical="center" wrapText="1"/>
    </xf>
    <xf numFmtId="0" fontId="46" fillId="66" borderId="90" xfId="0" applyFont="1" applyFill="1" applyBorder="1" applyAlignment="1">
      <alignment horizontal="left" vertical="center" wrapText="1"/>
    </xf>
    <xf numFmtId="0" fontId="46" fillId="67" borderId="89" xfId="0" applyFont="1" applyFill="1" applyBorder="1" applyAlignment="1">
      <alignment horizontal="left" vertical="center" wrapText="1"/>
    </xf>
    <xf numFmtId="0" fontId="46" fillId="67" borderId="91" xfId="0" applyFont="1" applyFill="1" applyBorder="1" applyAlignment="1">
      <alignment horizontal="center" vertical="center" wrapText="1"/>
    </xf>
    <xf numFmtId="0" fontId="46" fillId="67" borderId="88" xfId="0" applyFont="1" applyFill="1" applyBorder="1" applyAlignment="1">
      <alignment horizontal="left" vertical="center" wrapText="1"/>
    </xf>
    <xf numFmtId="0" fontId="46" fillId="67" borderId="88" xfId="0" applyFont="1" applyFill="1" applyBorder="1" applyAlignment="1">
      <alignment horizontal="center" vertical="center" wrapText="1"/>
    </xf>
    <xf numFmtId="0" fontId="46" fillId="67" borderId="90" xfId="0" applyFont="1" applyFill="1" applyBorder="1" applyAlignment="1">
      <alignment horizontal="left" vertical="center" wrapText="1"/>
    </xf>
    <xf numFmtId="0" fontId="46" fillId="67" borderId="90" xfId="0" applyFont="1" applyFill="1" applyBorder="1" applyAlignment="1">
      <alignment horizontal="center" vertical="center" wrapText="1"/>
    </xf>
    <xf numFmtId="0" fontId="46" fillId="63" borderId="89" xfId="0" quotePrefix="1" applyFont="1" applyFill="1" applyBorder="1" applyAlignment="1">
      <alignment horizontal="center" vertical="center" wrapText="1"/>
    </xf>
    <xf numFmtId="0" fontId="46" fillId="63" borderId="88" xfId="0" quotePrefix="1" applyFont="1" applyFill="1" applyBorder="1" applyAlignment="1">
      <alignment horizontal="center" vertical="center" wrapText="1"/>
    </xf>
    <xf numFmtId="0" fontId="46" fillId="63" borderId="96" xfId="0" quotePrefix="1" applyFont="1" applyFill="1" applyBorder="1" applyAlignment="1">
      <alignment horizontal="center" vertical="center" wrapText="1"/>
    </xf>
    <xf numFmtId="0" fontId="46" fillId="63" borderId="91" xfId="0" quotePrefix="1" applyFont="1" applyFill="1" applyBorder="1" applyAlignment="1">
      <alignment horizontal="center" vertical="center" wrapText="1"/>
    </xf>
    <xf numFmtId="0" fontId="46" fillId="63" borderId="90" xfId="0" quotePrefix="1" applyFont="1" applyFill="1" applyBorder="1" applyAlignment="1">
      <alignment horizontal="center" vertical="center" wrapText="1"/>
    </xf>
    <xf numFmtId="0" fontId="46" fillId="67" borderId="89" xfId="0" applyFont="1" applyFill="1" applyBorder="1" applyAlignment="1">
      <alignment horizontal="center" vertical="center" wrapText="1"/>
    </xf>
    <xf numFmtId="0" fontId="164" fillId="29" borderId="0" xfId="0" applyFont="1" applyFill="1"/>
    <xf numFmtId="0" fontId="14" fillId="29" borderId="23" xfId="0" applyFont="1" applyFill="1" applyBorder="1" applyAlignment="1">
      <alignment horizontal="left" vertical="top"/>
    </xf>
    <xf numFmtId="0" fontId="10" fillId="29" borderId="23" xfId="0" applyFont="1" applyFill="1" applyBorder="1" applyAlignment="1">
      <alignment horizontal="left"/>
    </xf>
    <xf numFmtId="0" fontId="10" fillId="29" borderId="23" xfId="0" applyFont="1" applyFill="1" applyBorder="1" applyAlignment="1">
      <alignment horizontal="left" vertical="top"/>
    </xf>
    <xf numFmtId="0" fontId="5" fillId="29" borderId="23" xfId="0" applyFont="1" applyFill="1" applyBorder="1" applyAlignment="1">
      <alignment horizontal="left" vertical="top"/>
    </xf>
    <xf numFmtId="0" fontId="10" fillId="29" borderId="55" xfId="0" applyFont="1" applyFill="1" applyBorder="1" applyAlignment="1">
      <alignment horizontal="left"/>
    </xf>
    <xf numFmtId="0" fontId="10" fillId="29" borderId="58" xfId="0" applyFont="1" applyFill="1" applyBorder="1" applyAlignment="1">
      <alignment horizontal="left"/>
    </xf>
    <xf numFmtId="0" fontId="14" fillId="29" borderId="55" xfId="0" applyFont="1" applyFill="1" applyBorder="1" applyAlignment="1">
      <alignment horizontal="left" vertical="top"/>
    </xf>
    <xf numFmtId="0" fontId="5" fillId="29" borderId="58" xfId="0" applyFont="1" applyFill="1" applyBorder="1" applyAlignment="1">
      <alignment horizontal="left"/>
    </xf>
    <xf numFmtId="0" fontId="5" fillId="29" borderId="23" xfId="0" applyFont="1" applyFill="1" applyBorder="1" applyAlignment="1">
      <alignment horizontal="left"/>
    </xf>
    <xf numFmtId="1" fontId="14" fillId="29" borderId="61" xfId="0" applyNumberFormat="1" applyFont="1" applyFill="1" applyBorder="1" applyAlignment="1" applyProtection="1">
      <alignment horizontal="center" vertical="center" wrapText="1"/>
      <protection locked="0"/>
    </xf>
    <xf numFmtId="1" fontId="14" fillId="29" borderId="21" xfId="0" applyNumberFormat="1" applyFont="1" applyFill="1" applyBorder="1" applyAlignment="1" applyProtection="1">
      <alignment horizontal="center" vertical="center" wrapText="1"/>
      <protection locked="0"/>
    </xf>
    <xf numFmtId="1" fontId="14" fillId="29" borderId="21" xfId="0" applyNumberFormat="1" applyFont="1" applyFill="1" applyBorder="1" applyAlignment="1" applyProtection="1">
      <alignment horizontal="left" vertical="center" wrapText="1"/>
      <protection locked="0"/>
    </xf>
    <xf numFmtId="164" fontId="14" fillId="29" borderId="21" xfId="0" applyNumberFormat="1" applyFont="1" applyFill="1" applyBorder="1" applyAlignment="1" applyProtection="1">
      <alignment horizontal="center" vertical="center" wrapText="1"/>
      <protection locked="0"/>
    </xf>
    <xf numFmtId="164" fontId="14" fillId="29" borderId="21" xfId="0" applyNumberFormat="1" applyFont="1" applyFill="1" applyBorder="1" applyAlignment="1" applyProtection="1">
      <alignment horizontal="center" vertical="center"/>
      <protection locked="0"/>
    </xf>
    <xf numFmtId="49" fontId="14" fillId="29" borderId="21" xfId="0" applyNumberFormat="1" applyFont="1" applyFill="1" applyBorder="1" applyAlignment="1">
      <alignment horizontal="center" vertical="center"/>
    </xf>
    <xf numFmtId="49" fontId="14" fillId="29" borderId="57" xfId="0" applyNumberFormat="1" applyFont="1" applyFill="1" applyBorder="1" applyAlignment="1">
      <alignment horizontal="center" vertical="center"/>
    </xf>
    <xf numFmtId="49" fontId="14" fillId="29" borderId="61" xfId="0" applyNumberFormat="1" applyFont="1" applyFill="1" applyBorder="1" applyAlignment="1">
      <alignment horizontal="center" vertical="center" wrapText="1"/>
    </xf>
    <xf numFmtId="2" fontId="14" fillId="29" borderId="21" xfId="0" applyNumberFormat="1" applyFont="1" applyFill="1" applyBorder="1" applyAlignment="1">
      <alignment horizontal="center" vertical="center"/>
    </xf>
    <xf numFmtId="164" fontId="14" fillId="29" borderId="57" xfId="0" applyNumberFormat="1" applyFont="1" applyFill="1" applyBorder="1" applyAlignment="1" applyProtection="1">
      <alignment horizontal="center" vertical="center" wrapText="1"/>
      <protection locked="0"/>
    </xf>
    <xf numFmtId="0" fontId="14" fillId="34" borderId="57" xfId="0" applyFont="1" applyFill="1" applyBorder="1" applyAlignment="1">
      <alignment horizontal="center" vertical="center"/>
    </xf>
    <xf numFmtId="0" fontId="5" fillId="34" borderId="61" xfId="0" applyFont="1" applyFill="1" applyBorder="1" applyAlignment="1">
      <alignment horizontal="center" vertical="center"/>
    </xf>
    <xf numFmtId="0" fontId="5" fillId="34" borderId="21" xfId="0" applyFont="1" applyFill="1" applyBorder="1" applyAlignment="1">
      <alignment horizontal="center" vertical="center"/>
    </xf>
    <xf numFmtId="0" fontId="5" fillId="34" borderId="57" xfId="0" applyFont="1" applyFill="1" applyBorder="1" applyAlignment="1">
      <alignment horizontal="center" vertical="center"/>
    </xf>
    <xf numFmtId="0" fontId="0" fillId="0" borderId="17" xfId="0" applyBorder="1" applyAlignment="1">
      <alignment vertical="center"/>
    </xf>
    <xf numFmtId="0" fontId="44" fillId="0" borderId="58" xfId="0" applyFont="1" applyBorder="1" applyAlignment="1">
      <alignment horizontal="center" vertical="center"/>
    </xf>
    <xf numFmtId="0" fontId="34" fillId="0" borderId="59" xfId="0" applyFont="1" applyBorder="1" applyAlignment="1">
      <alignment horizontal="left" vertical="center"/>
    </xf>
    <xf numFmtId="0" fontId="0" fillId="0" borderId="59" xfId="0" applyBorder="1" applyAlignment="1">
      <alignment vertical="center"/>
    </xf>
    <xf numFmtId="0" fontId="44" fillId="0" borderId="59" xfId="0" applyFont="1" applyBorder="1" applyAlignment="1">
      <alignment horizontal="center" vertical="center"/>
    </xf>
    <xf numFmtId="0" fontId="0" fillId="0" borderId="61" xfId="0" applyBorder="1" applyAlignment="1">
      <alignment vertical="center"/>
    </xf>
    <xf numFmtId="0" fontId="44" fillId="0" borderId="23" xfId="0" applyFont="1" applyBorder="1" applyAlignment="1">
      <alignment horizontal="center" vertical="center"/>
    </xf>
    <xf numFmtId="0" fontId="0" fillId="0" borderId="21" xfId="0" applyBorder="1" applyAlignment="1">
      <alignment vertical="center"/>
    </xf>
    <xf numFmtId="0" fontId="44" fillId="0" borderId="55" xfId="0" applyFont="1" applyBorder="1" applyAlignment="1">
      <alignment horizontal="center" vertical="center"/>
    </xf>
    <xf numFmtId="0" fontId="34" fillId="0" borderId="56" xfId="0" applyFont="1" applyBorder="1" applyAlignment="1">
      <alignment horizontal="left" vertical="center"/>
    </xf>
    <xf numFmtId="0" fontId="0" fillId="0" borderId="56" xfId="0" applyBorder="1" applyAlignment="1">
      <alignment vertical="center"/>
    </xf>
    <xf numFmtId="0" fontId="44" fillId="0" borderId="56" xfId="0" applyFont="1" applyBorder="1" applyAlignment="1">
      <alignment horizontal="center" vertical="center"/>
    </xf>
    <xf numFmtId="0" fontId="0" fillId="0" borderId="57" xfId="0" applyBorder="1" applyAlignment="1">
      <alignment vertical="center"/>
    </xf>
    <xf numFmtId="0" fontId="69" fillId="0" borderId="17" xfId="0" applyFont="1" applyBorder="1" applyAlignment="1">
      <alignment vertical="center" wrapText="1"/>
    </xf>
    <xf numFmtId="0" fontId="5" fillId="49" borderId="17" xfId="0" applyFont="1" applyFill="1" applyBorder="1" applyAlignment="1">
      <alignment horizontal="center" vertical="center"/>
    </xf>
    <xf numFmtId="0" fontId="9" fillId="29" borderId="25" xfId="0" applyFont="1" applyFill="1" applyBorder="1" applyAlignment="1">
      <alignment horizontal="left" vertical="top" wrapText="1"/>
    </xf>
    <xf numFmtId="0" fontId="9" fillId="0" borderId="25" xfId="0" applyFont="1" applyBorder="1" applyAlignment="1">
      <alignment horizontal="left" vertical="top" wrapText="1"/>
    </xf>
    <xf numFmtId="0" fontId="13" fillId="49" borderId="59" xfId="0" applyFont="1" applyFill="1" applyBorder="1" applyAlignment="1">
      <alignment horizontal="center" vertical="center"/>
    </xf>
    <xf numFmtId="0" fontId="5" fillId="49" borderId="59" xfId="0" applyFont="1" applyFill="1" applyBorder="1" applyAlignment="1">
      <alignment horizontal="center" vertical="center"/>
    </xf>
    <xf numFmtId="0" fontId="69" fillId="0" borderId="23" xfId="0" applyFont="1" applyBorder="1" applyAlignment="1">
      <alignment vertical="center" wrapText="1"/>
    </xf>
    <xf numFmtId="0" fontId="13" fillId="49" borderId="60" xfId="0" applyFont="1" applyFill="1" applyBorder="1" applyAlignment="1">
      <alignment horizontal="center" vertical="center"/>
    </xf>
    <xf numFmtId="0" fontId="5" fillId="49" borderId="60" xfId="0" applyFont="1" applyFill="1" applyBorder="1" applyAlignment="1">
      <alignment horizontal="center" vertical="center"/>
    </xf>
    <xf numFmtId="0" fontId="13" fillId="49" borderId="56" xfId="0" applyFont="1" applyFill="1" applyBorder="1" applyAlignment="1">
      <alignment horizontal="center" vertical="center"/>
    </xf>
    <xf numFmtId="0" fontId="5" fillId="49" borderId="56" xfId="0" applyFont="1" applyFill="1" applyBorder="1" applyAlignment="1">
      <alignment horizontal="center" vertical="center"/>
    </xf>
    <xf numFmtId="164" fontId="31" fillId="49" borderId="17" xfId="148" applyNumberFormat="1" applyFont="1" applyFill="1" applyBorder="1" applyAlignment="1">
      <alignment horizontal="center" vertical="center"/>
    </xf>
    <xf numFmtId="1" fontId="31" fillId="49" borderId="17" xfId="109" quotePrefix="1" applyNumberFormat="1" applyFill="1" applyBorder="1" applyAlignment="1">
      <alignment horizontal="center" vertical="center"/>
    </xf>
    <xf numFmtId="1" fontId="31" fillId="49" borderId="17" xfId="109" applyNumberFormat="1" applyFill="1" applyBorder="1" applyAlignment="1">
      <alignment horizontal="center" vertical="center"/>
    </xf>
    <xf numFmtId="164" fontId="31" fillId="49" borderId="17" xfId="109" applyNumberFormat="1" applyFill="1" applyBorder="1" applyAlignment="1">
      <alignment horizontal="center" vertical="center"/>
    </xf>
    <xf numFmtId="164" fontId="31" fillId="49" borderId="21" xfId="109" applyNumberFormat="1" applyFill="1" applyBorder="1" applyAlignment="1">
      <alignment horizontal="center" vertical="center"/>
    </xf>
    <xf numFmtId="164" fontId="31" fillId="49" borderId="59" xfId="148" applyNumberFormat="1" applyFont="1" applyFill="1" applyBorder="1" applyAlignment="1">
      <alignment horizontal="center" vertical="center"/>
    </xf>
    <xf numFmtId="1" fontId="31" fillId="49" borderId="59" xfId="109" quotePrefix="1" applyNumberFormat="1" applyFill="1" applyBorder="1" applyAlignment="1">
      <alignment horizontal="center" vertical="center"/>
    </xf>
    <xf numFmtId="1" fontId="31" fillId="49" borderId="59" xfId="109" applyNumberFormat="1" applyFill="1" applyBorder="1" applyAlignment="1">
      <alignment horizontal="center" vertical="center"/>
    </xf>
    <xf numFmtId="164" fontId="31" fillId="49" borderId="59" xfId="109" applyNumberFormat="1" applyFill="1" applyBorder="1" applyAlignment="1">
      <alignment horizontal="center" vertical="center"/>
    </xf>
    <xf numFmtId="164" fontId="31" fillId="49" borderId="61" xfId="109" applyNumberFormat="1" applyFill="1" applyBorder="1" applyAlignment="1">
      <alignment horizontal="center" vertical="center"/>
    </xf>
    <xf numFmtId="2" fontId="31" fillId="49" borderId="56" xfId="109" applyNumberFormat="1" applyFill="1" applyBorder="1" applyAlignment="1">
      <alignment horizontal="center" vertical="center"/>
    </xf>
    <xf numFmtId="164" fontId="31" fillId="49" borderId="56" xfId="148" applyNumberFormat="1" applyFont="1" applyFill="1" applyBorder="1" applyAlignment="1">
      <alignment horizontal="center" vertical="center"/>
    </xf>
    <xf numFmtId="1" fontId="31" fillId="49" borderId="56" xfId="109" quotePrefix="1" applyNumberFormat="1" applyFill="1" applyBorder="1" applyAlignment="1">
      <alignment horizontal="center" vertical="center"/>
    </xf>
    <xf numFmtId="1" fontId="31" fillId="49" borderId="56" xfId="109" applyNumberFormat="1" applyFill="1" applyBorder="1" applyAlignment="1">
      <alignment horizontal="center" vertical="center"/>
    </xf>
    <xf numFmtId="164" fontId="31" fillId="49" borderId="56" xfId="109" applyNumberFormat="1" applyFill="1" applyBorder="1" applyAlignment="1">
      <alignment horizontal="center" vertical="center"/>
    </xf>
    <xf numFmtId="164" fontId="31" fillId="49" borderId="57" xfId="109" applyNumberFormat="1" applyFill="1" applyBorder="1" applyAlignment="1">
      <alignment horizontal="center" vertical="center"/>
    </xf>
    <xf numFmtId="0" fontId="104" fillId="6" borderId="59" xfId="115" applyFont="1" applyBorder="1" applyAlignment="1">
      <alignment horizontal="center" vertical="center"/>
    </xf>
    <xf numFmtId="2" fontId="104" fillId="6" borderId="59" xfId="115" applyNumberFormat="1" applyFont="1" applyBorder="1" applyAlignment="1">
      <alignment vertical="center"/>
    </xf>
    <xf numFmtId="0" fontId="104" fillId="6" borderId="55" xfId="115" applyFont="1" applyBorder="1" applyAlignment="1">
      <alignment horizontal="center" vertical="center"/>
    </xf>
    <xf numFmtId="49" fontId="104" fillId="6" borderId="56" xfId="115" applyNumberFormat="1" applyFont="1" applyBorder="1" applyAlignment="1">
      <alignment horizontal="center" vertical="center"/>
    </xf>
    <xf numFmtId="0" fontId="104" fillId="6" borderId="56" xfId="115" applyFont="1" applyBorder="1" applyAlignment="1">
      <alignment vertical="center"/>
    </xf>
    <xf numFmtId="0" fontId="104" fillId="6" borderId="52" xfId="115" applyFont="1" applyBorder="1" applyAlignment="1">
      <alignment vertical="center"/>
    </xf>
    <xf numFmtId="0" fontId="0" fillId="0" borderId="52" xfId="0" applyBorder="1"/>
    <xf numFmtId="0" fontId="0" fillId="0" borderId="58" xfId="0" applyBorder="1" applyAlignment="1">
      <alignment vertical="center"/>
    </xf>
    <xf numFmtId="0" fontId="5" fillId="0" borderId="59" xfId="0" applyFont="1" applyBorder="1" applyAlignment="1">
      <alignment vertical="center"/>
    </xf>
    <xf numFmtId="0" fontId="5" fillId="0" borderId="61" xfId="0" applyFont="1" applyBorder="1" applyAlignment="1">
      <alignment vertical="center"/>
    </xf>
    <xf numFmtId="0" fontId="0" fillId="0" borderId="23" xfId="0" applyBorder="1" applyAlignment="1">
      <alignment vertical="center"/>
    </xf>
    <xf numFmtId="0" fontId="5" fillId="0" borderId="23" xfId="0" applyFont="1" applyBorder="1" applyAlignment="1">
      <alignment vertical="center"/>
    </xf>
    <xf numFmtId="0" fontId="5" fillId="0" borderId="55" xfId="0" applyFont="1" applyBorder="1" applyAlignment="1">
      <alignment vertical="center"/>
    </xf>
    <xf numFmtId="0" fontId="13" fillId="26" borderId="17" xfId="0" applyFont="1" applyFill="1" applyBorder="1" applyAlignment="1">
      <alignment horizontal="center" vertical="center"/>
    </xf>
    <xf numFmtId="0" fontId="13" fillId="26" borderId="21" xfId="0" applyFont="1" applyFill="1" applyBorder="1" applyAlignment="1">
      <alignment horizontal="center" vertical="center"/>
    </xf>
    <xf numFmtId="0" fontId="46" fillId="48" borderId="58" xfId="0" applyFont="1" applyFill="1" applyBorder="1" applyAlignment="1">
      <alignment horizontal="left" vertical="center"/>
    </xf>
    <xf numFmtId="0" fontId="46" fillId="48" borderId="59" xfId="0" applyFont="1" applyFill="1" applyBorder="1" applyAlignment="1">
      <alignment horizontal="left" vertical="center"/>
    </xf>
    <xf numFmtId="0" fontId="34" fillId="48" borderId="59" xfId="0" applyFont="1" applyFill="1" applyBorder="1" applyAlignment="1">
      <alignment horizontal="left" vertical="center"/>
    </xf>
    <xf numFmtId="0" fontId="34" fillId="48" borderId="61" xfId="0" applyFont="1" applyFill="1" applyBorder="1" applyAlignment="1">
      <alignment horizontal="left" vertical="center"/>
    </xf>
    <xf numFmtId="0" fontId="46" fillId="48" borderId="55" xfId="0" applyFont="1" applyFill="1" applyBorder="1" applyAlignment="1">
      <alignment horizontal="right" vertical="center"/>
    </xf>
    <xf numFmtId="0" fontId="46" fillId="48" borderId="56" xfId="0" applyFont="1" applyFill="1" applyBorder="1" applyAlignment="1">
      <alignment horizontal="right" vertical="center"/>
    </xf>
    <xf numFmtId="0" fontId="13" fillId="26" borderId="56" xfId="0" applyFont="1" applyFill="1" applyBorder="1" applyAlignment="1">
      <alignment horizontal="center" vertical="center"/>
    </xf>
    <xf numFmtId="0" fontId="13" fillId="26" borderId="57" xfId="0" applyFont="1" applyFill="1" applyBorder="1" applyAlignment="1">
      <alignment horizontal="center" vertical="center"/>
    </xf>
    <xf numFmtId="0" fontId="105" fillId="6" borderId="30" xfId="115" applyFont="1" applyBorder="1" applyAlignment="1">
      <alignment vertical="center"/>
    </xf>
    <xf numFmtId="164" fontId="13" fillId="0" borderId="52" xfId="148" applyNumberFormat="1" applyFont="1" applyBorder="1" applyAlignment="1">
      <alignment horizontal="center" vertical="center"/>
    </xf>
    <xf numFmtId="0" fontId="105" fillId="6" borderId="30" xfId="115" applyFont="1" applyBorder="1" applyAlignment="1">
      <alignment horizontal="center" vertical="center" wrapText="1"/>
    </xf>
    <xf numFmtId="2" fontId="13" fillId="0" borderId="72" xfId="148" applyNumberFormat="1" applyFont="1" applyBorder="1" applyAlignment="1">
      <alignment horizontal="center" vertical="center"/>
    </xf>
    <xf numFmtId="0" fontId="46" fillId="29" borderId="58" xfId="0" applyFont="1" applyFill="1" applyBorder="1" applyAlignment="1">
      <alignment vertical="center"/>
    </xf>
    <xf numFmtId="0" fontId="46" fillId="29" borderId="59" xfId="0" applyFont="1" applyFill="1" applyBorder="1" applyAlignment="1">
      <alignment vertical="center"/>
    </xf>
    <xf numFmtId="0" fontId="46" fillId="29" borderId="61" xfId="0" applyFont="1" applyFill="1" applyBorder="1" applyAlignment="1">
      <alignment vertical="center"/>
    </xf>
    <xf numFmtId="0" fontId="105" fillId="6" borderId="17" xfId="115" applyFont="1" applyBorder="1" applyAlignment="1">
      <alignment vertical="center"/>
    </xf>
    <xf numFmtId="0" fontId="105" fillId="6" borderId="21" xfId="115" applyFont="1" applyBorder="1" applyAlignment="1">
      <alignment vertical="center"/>
    </xf>
    <xf numFmtId="0" fontId="46" fillId="29" borderId="23" xfId="0" applyFont="1" applyFill="1" applyBorder="1" applyAlignment="1">
      <alignment vertical="center"/>
    </xf>
    <xf numFmtId="0" fontId="46" fillId="29" borderId="17" xfId="0" applyFont="1" applyFill="1" applyBorder="1" applyAlignment="1">
      <alignment vertical="center"/>
    </xf>
    <xf numFmtId="0" fontId="46" fillId="29" borderId="21" xfId="0" applyFont="1" applyFill="1" applyBorder="1" applyAlignment="1">
      <alignment vertical="center"/>
    </xf>
    <xf numFmtId="0" fontId="104" fillId="29" borderId="17" xfId="115" applyFont="1" applyFill="1" applyBorder="1" applyAlignment="1">
      <alignment vertical="center"/>
    </xf>
    <xf numFmtId="0" fontId="105" fillId="6" borderId="17" xfId="115" applyFont="1" applyBorder="1" applyAlignment="1">
      <alignment horizontal="center" vertical="center" wrapText="1"/>
    </xf>
    <xf numFmtId="0" fontId="105" fillId="6" borderId="21" xfId="115" applyFont="1" applyBorder="1" applyAlignment="1">
      <alignment horizontal="center" vertical="center" wrapText="1"/>
    </xf>
    <xf numFmtId="0" fontId="46" fillId="48" borderId="23" xfId="0" applyFont="1" applyFill="1" applyBorder="1" applyAlignment="1">
      <alignment horizontal="right" vertical="center"/>
    </xf>
    <xf numFmtId="0" fontId="46" fillId="48" borderId="17" xfId="0" applyFont="1" applyFill="1" applyBorder="1" applyAlignment="1">
      <alignment horizontal="right" vertical="center"/>
    </xf>
    <xf numFmtId="0" fontId="0" fillId="0" borderId="0" xfId="0" applyAlignment="1">
      <alignment vertical="center"/>
    </xf>
    <xf numFmtId="0" fontId="0" fillId="0" borderId="95" xfId="0" applyBorder="1" applyAlignment="1">
      <alignment vertical="center"/>
    </xf>
    <xf numFmtId="0" fontId="0" fillId="0" borderId="60" xfId="0" applyBorder="1" applyAlignment="1">
      <alignment vertical="center"/>
    </xf>
    <xf numFmtId="0" fontId="55" fillId="0" borderId="60" xfId="0" applyFont="1" applyBorder="1" applyAlignment="1">
      <alignment vertical="center"/>
    </xf>
    <xf numFmtId="0" fontId="0" fillId="0" borderId="54" xfId="0" applyBorder="1" applyAlignment="1">
      <alignment vertical="center"/>
    </xf>
    <xf numFmtId="2" fontId="37" fillId="49" borderId="17" xfId="109" applyNumberFormat="1" applyFont="1" applyFill="1" applyBorder="1" applyAlignment="1">
      <alignment horizontal="center" vertical="center"/>
    </xf>
    <xf numFmtId="0" fontId="104" fillId="6" borderId="17" xfId="115" applyFont="1" applyBorder="1" applyAlignment="1">
      <alignment vertical="center" wrapText="1"/>
    </xf>
    <xf numFmtId="0" fontId="131" fillId="30" borderId="21" xfId="115" applyFont="1" applyFill="1" applyBorder="1" applyAlignment="1">
      <alignment vertical="center" wrapText="1"/>
    </xf>
    <xf numFmtId="0" fontId="37" fillId="49" borderId="55" xfId="109" applyFont="1" applyFill="1" applyBorder="1" applyAlignment="1">
      <alignment horizontal="center" vertical="center"/>
    </xf>
    <xf numFmtId="2" fontId="37" fillId="49" borderId="56" xfId="109" applyNumberFormat="1" applyFont="1" applyFill="1" applyBorder="1" applyAlignment="1">
      <alignment horizontal="center" vertical="center"/>
    </xf>
    <xf numFmtId="0" fontId="131" fillId="30" borderId="57" xfId="115" applyFont="1" applyFill="1" applyBorder="1" applyAlignment="1">
      <alignment vertical="center" wrapText="1"/>
    </xf>
    <xf numFmtId="1" fontId="37" fillId="49" borderId="17" xfId="109" applyNumberFormat="1" applyFont="1" applyFill="1" applyBorder="1" applyAlignment="1">
      <alignment horizontal="center" vertical="center"/>
    </xf>
    <xf numFmtId="0" fontId="130" fillId="29" borderId="21" xfId="115" applyFont="1" applyFill="1" applyBorder="1" applyAlignment="1">
      <alignment vertical="center" wrapText="1"/>
    </xf>
    <xf numFmtId="164" fontId="37" fillId="49" borderId="55" xfId="109" applyNumberFormat="1" applyFont="1" applyFill="1" applyBorder="1" applyAlignment="1">
      <alignment horizontal="center" vertical="center"/>
    </xf>
    <xf numFmtId="1" fontId="37" fillId="49" borderId="56" xfId="109" applyNumberFormat="1" applyFont="1" applyFill="1" applyBorder="1" applyAlignment="1">
      <alignment horizontal="center" vertical="center"/>
    </xf>
    <xf numFmtId="0" fontId="104" fillId="29" borderId="21" xfId="115" applyFont="1" applyFill="1" applyBorder="1" applyAlignment="1">
      <alignment vertical="center" wrapText="1"/>
    </xf>
    <xf numFmtId="0" fontId="104" fillId="30" borderId="21" xfId="115" applyFont="1" applyFill="1" applyBorder="1" applyAlignment="1">
      <alignment vertical="center" wrapText="1"/>
    </xf>
    <xf numFmtId="0" fontId="104" fillId="30" borderId="57" xfId="115" applyFont="1" applyFill="1" applyBorder="1" applyAlignment="1">
      <alignment vertical="center" wrapText="1"/>
    </xf>
    <xf numFmtId="164" fontId="51" fillId="49" borderId="17" xfId="109" applyNumberFormat="1" applyFont="1" applyFill="1" applyBorder="1" applyAlignment="1">
      <alignment horizontal="center" vertical="center"/>
    </xf>
    <xf numFmtId="0" fontId="51" fillId="49" borderId="17" xfId="109" applyFont="1" applyFill="1" applyBorder="1" applyAlignment="1">
      <alignment horizontal="center" vertical="center"/>
    </xf>
    <xf numFmtId="164" fontId="51" fillId="49" borderId="21" xfId="109" applyNumberFormat="1" applyFont="1" applyFill="1" applyBorder="1" applyAlignment="1">
      <alignment horizontal="center" vertical="center"/>
    </xf>
    <xf numFmtId="0" fontId="51" fillId="49" borderId="21" xfId="109" applyFont="1" applyFill="1" applyBorder="1" applyAlignment="1">
      <alignment horizontal="center" vertical="center"/>
    </xf>
    <xf numFmtId="0" fontId="0" fillId="58" borderId="0" xfId="0" applyFill="1" applyAlignment="1">
      <alignment vertical="center"/>
    </xf>
    <xf numFmtId="0" fontId="5" fillId="58" borderId="58" xfId="0" applyFont="1" applyFill="1" applyBorder="1" applyAlignment="1">
      <alignment vertical="center"/>
    </xf>
    <xf numFmtId="0" fontId="5" fillId="58" borderId="59" xfId="0" applyFont="1" applyFill="1" applyBorder="1" applyAlignment="1">
      <alignment vertical="center"/>
    </xf>
    <xf numFmtId="0" fontId="0" fillId="58" borderId="59" xfId="0" applyFill="1" applyBorder="1" applyAlignment="1">
      <alignment vertical="center"/>
    </xf>
    <xf numFmtId="49" fontId="0" fillId="58" borderId="59" xfId="0" applyNumberFormat="1" applyFill="1" applyBorder="1" applyAlignment="1">
      <alignment vertical="center"/>
    </xf>
    <xf numFmtId="172" fontId="0" fillId="58" borderId="59" xfId="0" applyNumberFormat="1" applyFill="1" applyBorder="1" applyAlignment="1">
      <alignment vertical="center"/>
    </xf>
    <xf numFmtId="1" fontId="0" fillId="58" borderId="59" xfId="0" applyNumberFormat="1" applyFill="1" applyBorder="1" applyAlignment="1">
      <alignment vertical="center"/>
    </xf>
    <xf numFmtId="1" fontId="0" fillId="58" borderId="61" xfId="0" applyNumberFormat="1" applyFill="1" applyBorder="1" applyAlignment="1">
      <alignment vertical="center"/>
    </xf>
    <xf numFmtId="49" fontId="0" fillId="58" borderId="23" xfId="0" applyNumberFormat="1" applyFill="1" applyBorder="1" applyAlignment="1">
      <alignment vertical="center"/>
    </xf>
    <xf numFmtId="49" fontId="0" fillId="58" borderId="17" xfId="0" applyNumberFormat="1" applyFill="1" applyBorder="1" applyAlignment="1">
      <alignment vertical="center"/>
    </xf>
    <xf numFmtId="0" fontId="5" fillId="58" borderId="17" xfId="0" applyFont="1" applyFill="1" applyBorder="1" applyAlignment="1">
      <alignment vertical="center"/>
    </xf>
    <xf numFmtId="172" fontId="0" fillId="58" borderId="17" xfId="0" applyNumberFormat="1" applyFill="1" applyBorder="1" applyAlignment="1">
      <alignment vertical="center"/>
    </xf>
    <xf numFmtId="1" fontId="0" fillId="58" borderId="17" xfId="0" applyNumberFormat="1" applyFill="1" applyBorder="1" applyAlignment="1">
      <alignment vertical="center"/>
    </xf>
    <xf numFmtId="0" fontId="0" fillId="58" borderId="17" xfId="0" applyFill="1" applyBorder="1" applyAlignment="1">
      <alignment vertical="center"/>
    </xf>
    <xf numFmtId="1" fontId="0" fillId="58" borderId="21" xfId="0" applyNumberFormat="1" applyFill="1" applyBorder="1" applyAlignment="1">
      <alignment vertical="center"/>
    </xf>
    <xf numFmtId="49" fontId="0" fillId="58" borderId="55" xfId="0" applyNumberFormat="1" applyFill="1" applyBorder="1" applyAlignment="1">
      <alignment vertical="center"/>
    </xf>
    <xf numFmtId="49" fontId="0" fillId="58" borderId="56" xfId="0" applyNumberFormat="1" applyFill="1" applyBorder="1" applyAlignment="1">
      <alignment vertical="center"/>
    </xf>
    <xf numFmtId="0" fontId="5" fillId="58" borderId="56" xfId="0" applyFont="1" applyFill="1" applyBorder="1" applyAlignment="1">
      <alignment vertical="center"/>
    </xf>
    <xf numFmtId="172" fontId="0" fillId="58" borderId="56" xfId="0" applyNumberFormat="1" applyFill="1" applyBorder="1" applyAlignment="1">
      <alignment vertical="center"/>
    </xf>
    <xf numFmtId="1" fontId="0" fillId="58" borderId="56" xfId="0" applyNumberFormat="1" applyFill="1" applyBorder="1" applyAlignment="1">
      <alignment vertical="center"/>
    </xf>
    <xf numFmtId="0" fontId="0" fillId="58" borderId="56" xfId="0" applyFill="1" applyBorder="1" applyAlignment="1">
      <alignment vertical="center"/>
    </xf>
    <xf numFmtId="1" fontId="0" fillId="58" borderId="57" xfId="0" applyNumberFormat="1" applyFill="1" applyBorder="1" applyAlignment="1">
      <alignment vertical="center"/>
    </xf>
    <xf numFmtId="0" fontId="104" fillId="6" borderId="36" xfId="115" applyFont="1" applyBorder="1" applyAlignment="1">
      <alignment vertical="center"/>
    </xf>
    <xf numFmtId="0" fontId="104" fillId="6" borderId="47" xfId="115" applyFont="1" applyBorder="1" applyAlignment="1">
      <alignment vertical="center"/>
    </xf>
    <xf numFmtId="0" fontId="104" fillId="6" borderId="61" xfId="115" applyFont="1" applyBorder="1" applyAlignment="1">
      <alignment horizontal="center" vertical="center"/>
    </xf>
    <xf numFmtId="0" fontId="104" fillId="6" borderId="57" xfId="115" applyFont="1" applyBorder="1" applyAlignment="1">
      <alignment horizontal="center" vertical="center"/>
    </xf>
    <xf numFmtId="0" fontId="104" fillId="6" borderId="82" xfId="115" applyFont="1" applyBorder="1" applyAlignment="1">
      <alignment horizontal="center" vertical="center"/>
    </xf>
    <xf numFmtId="0" fontId="104" fillId="6" borderId="81" xfId="115" applyFont="1" applyBorder="1" applyAlignment="1">
      <alignment horizontal="center" vertical="center"/>
    </xf>
    <xf numFmtId="0" fontId="104" fillId="6" borderId="56" xfId="115" applyFont="1" applyBorder="1" applyAlignment="1">
      <alignment horizontal="center" vertical="center"/>
    </xf>
    <xf numFmtId="2" fontId="139" fillId="49" borderId="58" xfId="109" applyNumberFormat="1" applyFont="1" applyFill="1" applyBorder="1" applyAlignment="1">
      <alignment horizontal="center" vertical="center"/>
    </xf>
    <xf numFmtId="164" fontId="51" fillId="49" borderId="59" xfId="109" applyNumberFormat="1" applyFont="1" applyFill="1" applyBorder="1" applyAlignment="1">
      <alignment horizontal="center" vertical="center"/>
    </xf>
    <xf numFmtId="164" fontId="51" fillId="49" borderId="61" xfId="109" applyNumberFormat="1" applyFont="1" applyFill="1" applyBorder="1" applyAlignment="1">
      <alignment horizontal="center" vertical="center"/>
    </xf>
    <xf numFmtId="0" fontId="0" fillId="58" borderId="61" xfId="0" applyFill="1" applyBorder="1" applyAlignment="1">
      <alignment vertical="center"/>
    </xf>
    <xf numFmtId="0" fontId="104" fillId="58" borderId="36" xfId="115" applyFont="1" applyFill="1" applyBorder="1" applyAlignment="1">
      <alignment vertical="center"/>
    </xf>
    <xf numFmtId="0" fontId="104" fillId="58" borderId="47" xfId="115" applyFont="1" applyFill="1" applyBorder="1" applyAlignment="1">
      <alignment vertical="center"/>
    </xf>
    <xf numFmtId="0" fontId="104" fillId="58" borderId="58" xfId="115" applyFont="1" applyFill="1" applyBorder="1" applyAlignment="1">
      <alignment horizontal="center" vertical="center"/>
    </xf>
    <xf numFmtId="0" fontId="104" fillId="58" borderId="61" xfId="115" applyFont="1" applyFill="1" applyBorder="1" applyAlignment="1">
      <alignment horizontal="center" vertical="center"/>
    </xf>
    <xf numFmtId="0" fontId="104" fillId="58" borderId="55" xfId="115" applyFont="1" applyFill="1" applyBorder="1" applyAlignment="1">
      <alignment horizontal="center" vertical="center"/>
    </xf>
    <xf numFmtId="0" fontId="104" fillId="58" borderId="57" xfId="115" applyFont="1" applyFill="1" applyBorder="1" applyAlignment="1">
      <alignment horizontal="center" vertical="center"/>
    </xf>
    <xf numFmtId="0" fontId="5" fillId="58" borderId="61" xfId="0" applyFont="1" applyFill="1" applyBorder="1" applyAlignment="1">
      <alignment vertical="center"/>
    </xf>
    <xf numFmtId="49" fontId="5" fillId="58" borderId="23" xfId="0" applyNumberFormat="1" applyFont="1" applyFill="1" applyBorder="1" applyAlignment="1">
      <alignment vertical="center"/>
    </xf>
    <xf numFmtId="49" fontId="5" fillId="58" borderId="17" xfId="0" applyNumberFormat="1" applyFont="1" applyFill="1" applyBorder="1" applyAlignment="1">
      <alignment vertical="center"/>
    </xf>
    <xf numFmtId="172" fontId="0" fillId="58" borderId="21" xfId="0" applyNumberFormat="1" applyFill="1" applyBorder="1" applyAlignment="1">
      <alignment vertical="center"/>
    </xf>
    <xf numFmtId="49" fontId="5" fillId="58" borderId="55" xfId="0" applyNumberFormat="1" applyFont="1" applyFill="1" applyBorder="1" applyAlignment="1">
      <alignment vertical="center"/>
    </xf>
    <xf numFmtId="49" fontId="5" fillId="58" borderId="56" xfId="0" applyNumberFormat="1" applyFont="1" applyFill="1" applyBorder="1" applyAlignment="1">
      <alignment vertical="center"/>
    </xf>
    <xf numFmtId="172" fontId="0" fillId="58" borderId="57" xfId="0" applyNumberFormat="1" applyFill="1" applyBorder="1" applyAlignment="1">
      <alignment vertical="center"/>
    </xf>
    <xf numFmtId="0" fontId="55" fillId="0" borderId="61" xfId="0" applyFont="1" applyBorder="1" applyAlignment="1">
      <alignment vertical="center" wrapText="1"/>
    </xf>
    <xf numFmtId="49" fontId="51" fillId="49" borderId="21" xfId="109" applyNumberFormat="1" applyFont="1" applyFill="1" applyBorder="1" applyAlignment="1">
      <alignment horizontal="center" vertical="center"/>
    </xf>
    <xf numFmtId="49" fontId="0" fillId="58" borderId="58" xfId="0" applyNumberFormat="1" applyFill="1" applyBorder="1" applyAlignment="1">
      <alignment vertical="center"/>
    </xf>
    <xf numFmtId="0" fontId="5" fillId="58" borderId="95" xfId="0" applyFont="1" applyFill="1" applyBorder="1" applyAlignment="1">
      <alignment vertical="center"/>
    </xf>
    <xf numFmtId="0" fontId="5" fillId="58" borderId="54" xfId="0" applyFont="1" applyFill="1" applyBorder="1" applyAlignment="1">
      <alignment vertical="center"/>
    </xf>
    <xf numFmtId="0" fontId="7" fillId="0" borderId="95" xfId="140" applyFont="1" applyBorder="1" applyAlignment="1">
      <alignment vertical="center"/>
    </xf>
    <xf numFmtId="0" fontId="4" fillId="0" borderId="0" xfId="140" applyAlignment="1">
      <alignment vertical="center"/>
    </xf>
    <xf numFmtId="0" fontId="13" fillId="0" borderId="58" xfId="140" applyFont="1" applyBorder="1" applyAlignment="1">
      <alignment vertical="center"/>
    </xf>
    <xf numFmtId="1" fontId="4" fillId="0" borderId="61" xfId="140" applyNumberFormat="1" applyBorder="1" applyAlignment="1">
      <alignment horizontal="left" vertical="center"/>
    </xf>
    <xf numFmtId="0" fontId="13" fillId="0" borderId="23" xfId="140" applyFont="1" applyBorder="1" applyAlignment="1">
      <alignment vertical="center"/>
    </xf>
    <xf numFmtId="1" fontId="4" fillId="0" borderId="21" xfId="140" applyNumberFormat="1" applyBorder="1" applyAlignment="1">
      <alignment horizontal="left" vertical="center"/>
    </xf>
    <xf numFmtId="1" fontId="5" fillId="0" borderId="21" xfId="140" applyNumberFormat="1" applyFont="1" applyBorder="1" applyAlignment="1">
      <alignment horizontal="left" vertical="center"/>
    </xf>
    <xf numFmtId="0" fontId="13" fillId="0" borderId="0" xfId="140" applyFont="1" applyAlignment="1">
      <alignment vertical="center"/>
    </xf>
    <xf numFmtId="0" fontId="13" fillId="0" borderId="55" xfId="140" applyFont="1" applyBorder="1" applyAlignment="1">
      <alignment vertical="center"/>
    </xf>
    <xf numFmtId="1" fontId="5" fillId="0" borderId="81" xfId="140" applyNumberFormat="1" applyFont="1" applyBorder="1" applyAlignment="1">
      <alignment horizontal="left" vertical="center"/>
    </xf>
    <xf numFmtId="0" fontId="12" fillId="52" borderId="24" xfId="140" applyFont="1" applyFill="1" applyBorder="1" applyAlignment="1">
      <alignment vertical="center"/>
    </xf>
    <xf numFmtId="0" fontId="4" fillId="52" borderId="95" xfId="140" applyFill="1" applyBorder="1" applyAlignment="1">
      <alignment horizontal="center" vertical="center"/>
    </xf>
    <xf numFmtId="0" fontId="4" fillId="52" borderId="60" xfId="140" applyFill="1" applyBorder="1" applyAlignment="1">
      <alignment horizontal="center" vertical="center"/>
    </xf>
    <xf numFmtId="0" fontId="4" fillId="52" borderId="54" xfId="140" applyFill="1" applyBorder="1" applyAlignment="1">
      <alignment horizontal="center" vertical="center"/>
    </xf>
    <xf numFmtId="0" fontId="13" fillId="0" borderId="89" xfId="140" applyFont="1" applyBorder="1" applyAlignment="1">
      <alignment vertical="center"/>
    </xf>
    <xf numFmtId="0" fontId="104" fillId="6" borderId="58" xfId="94" applyFont="1" applyBorder="1" applyAlignment="1">
      <alignment horizontal="center" vertical="center"/>
    </xf>
    <xf numFmtId="0" fontId="104" fillId="6" borderId="59" xfId="94" applyFont="1" applyBorder="1" applyAlignment="1">
      <alignment horizontal="center" vertical="center"/>
    </xf>
    <xf numFmtId="0" fontId="4" fillId="0" borderId="59" xfId="140" applyBorder="1" applyAlignment="1">
      <alignment vertical="center"/>
    </xf>
    <xf numFmtId="0" fontId="4" fillId="0" borderId="61" xfId="140" applyBorder="1" applyAlignment="1">
      <alignment vertical="center"/>
    </xf>
    <xf numFmtId="0" fontId="13" fillId="0" borderId="88" xfId="140" applyFont="1" applyBorder="1" applyAlignment="1">
      <alignment vertical="center"/>
    </xf>
    <xf numFmtId="0" fontId="104" fillId="6" borderId="23" xfId="94" applyFont="1" applyBorder="1" applyAlignment="1">
      <alignment horizontal="center" vertical="center"/>
    </xf>
    <xf numFmtId="0" fontId="104" fillId="6" borderId="17" xfId="94" applyFont="1" applyBorder="1" applyAlignment="1">
      <alignment horizontal="center" vertical="center"/>
    </xf>
    <xf numFmtId="0" fontId="13" fillId="0" borderId="17" xfId="140" applyFont="1" applyBorder="1" applyAlignment="1">
      <alignment horizontal="center" vertical="center"/>
    </xf>
    <xf numFmtId="0" fontId="13" fillId="0" borderId="21" xfId="140" applyFont="1" applyBorder="1" applyAlignment="1">
      <alignment horizontal="center" vertical="center"/>
    </xf>
    <xf numFmtId="0" fontId="13" fillId="0" borderId="23" xfId="140" applyFont="1" applyBorder="1" applyAlignment="1">
      <alignment horizontal="center" vertical="center"/>
    </xf>
    <xf numFmtId="0" fontId="13" fillId="0" borderId="96" xfId="140" applyFont="1" applyBorder="1" applyAlignment="1">
      <alignment vertical="center"/>
    </xf>
    <xf numFmtId="0" fontId="104" fillId="6" borderId="82" xfId="94" applyFont="1" applyBorder="1" applyAlignment="1">
      <alignment horizontal="center" vertical="center"/>
    </xf>
    <xf numFmtId="0" fontId="104" fillId="6" borderId="25" xfId="94" applyFont="1" applyBorder="1" applyAlignment="1">
      <alignment horizontal="center" vertical="center"/>
    </xf>
    <xf numFmtId="0" fontId="13" fillId="0" borderId="25" xfId="140" applyFont="1" applyBorder="1" applyAlignment="1">
      <alignment horizontal="center" vertical="center"/>
    </xf>
    <xf numFmtId="0" fontId="13" fillId="0" borderId="81" xfId="140" applyFont="1" applyBorder="1" applyAlignment="1">
      <alignment horizontal="center" vertical="center"/>
    </xf>
    <xf numFmtId="0" fontId="13" fillId="0" borderId="58" xfId="140" applyFont="1" applyBorder="1" applyAlignment="1">
      <alignment horizontal="center" vertical="center"/>
    </xf>
    <xf numFmtId="0" fontId="13" fillId="0" borderId="59" xfId="140" applyFont="1" applyBorder="1" applyAlignment="1">
      <alignment horizontal="center" vertical="center"/>
    </xf>
    <xf numFmtId="0" fontId="13" fillId="0" borderId="61" xfId="140" applyFont="1" applyBorder="1" applyAlignment="1">
      <alignment horizontal="center" vertical="center"/>
    </xf>
    <xf numFmtId="0" fontId="13" fillId="0" borderId="90" xfId="140" applyFont="1" applyBorder="1" applyAlignment="1">
      <alignment vertical="center"/>
    </xf>
    <xf numFmtId="0" fontId="13" fillId="0" borderId="55" xfId="140" applyFont="1" applyBorder="1" applyAlignment="1">
      <alignment horizontal="center" vertical="center"/>
    </xf>
    <xf numFmtId="0" fontId="13" fillId="0" borderId="56" xfId="140" applyFont="1" applyBorder="1" applyAlignment="1">
      <alignment horizontal="center" vertical="center"/>
    </xf>
    <xf numFmtId="0" fontId="13" fillId="0" borderId="57" xfId="140" applyFont="1" applyBorder="1" applyAlignment="1">
      <alignment horizontal="center" vertical="center"/>
    </xf>
    <xf numFmtId="0" fontId="31" fillId="11" borderId="23" xfId="110" applyBorder="1" applyAlignment="1">
      <alignment horizontal="center" vertical="center"/>
    </xf>
    <xf numFmtId="0" fontId="31" fillId="11" borderId="17" xfId="110" applyBorder="1" applyAlignment="1">
      <alignment horizontal="left" vertical="center"/>
    </xf>
    <xf numFmtId="0" fontId="171" fillId="11" borderId="17" xfId="110" applyFont="1" applyBorder="1" applyAlignment="1">
      <alignment horizontal="center" vertical="center"/>
    </xf>
    <xf numFmtId="0" fontId="13" fillId="0" borderId="17" xfId="140" applyFont="1" applyBorder="1" applyAlignment="1">
      <alignment horizontal="left" vertical="center"/>
    </xf>
    <xf numFmtId="0" fontId="13" fillId="0" borderId="21" xfId="140" applyFont="1" applyBorder="1" applyAlignment="1">
      <alignment horizontal="left" vertical="center"/>
    </xf>
    <xf numFmtId="0" fontId="9" fillId="0" borderId="24" xfId="140" applyFont="1" applyBorder="1" applyAlignment="1">
      <alignment vertical="center"/>
    </xf>
    <xf numFmtId="0" fontId="4" fillId="0" borderId="95" xfId="140" applyBorder="1" applyAlignment="1">
      <alignment vertical="center"/>
    </xf>
    <xf numFmtId="0" fontId="4" fillId="0" borderId="60" xfId="140" applyBorder="1" applyAlignment="1">
      <alignment vertical="center"/>
    </xf>
    <xf numFmtId="0" fontId="4" fillId="0" borderId="54" xfId="140" applyBorder="1" applyAlignment="1">
      <alignment vertical="center"/>
    </xf>
    <xf numFmtId="0" fontId="0" fillId="0" borderId="24" xfId="140" applyFont="1" applyBorder="1" applyAlignment="1">
      <alignment vertical="center"/>
    </xf>
    <xf numFmtId="0" fontId="104" fillId="6" borderId="95" xfId="94" applyFont="1" applyBorder="1" applyAlignment="1">
      <alignment horizontal="center" vertical="center"/>
    </xf>
    <xf numFmtId="0" fontId="84" fillId="45" borderId="60" xfId="143" applyBorder="1" applyAlignment="1">
      <alignment horizontal="center" vertical="center"/>
    </xf>
    <xf numFmtId="0" fontId="84" fillId="45" borderId="54" xfId="143" applyBorder="1" applyAlignment="1">
      <alignment horizontal="center" vertical="center"/>
    </xf>
    <xf numFmtId="0" fontId="0" fillId="0" borderId="0" xfId="0" applyAlignment="1">
      <alignment vertical="center" wrapText="1"/>
    </xf>
    <xf numFmtId="172" fontId="0" fillId="28" borderId="0" xfId="0" applyNumberFormat="1" applyFill="1" applyAlignment="1">
      <alignment vertical="center"/>
    </xf>
    <xf numFmtId="1" fontId="0" fillId="28" borderId="0" xfId="0" applyNumberFormat="1" applyFill="1" applyAlignment="1">
      <alignment vertical="center"/>
    </xf>
    <xf numFmtId="0" fontId="12" fillId="0" borderId="58" xfId="0" applyFont="1" applyBorder="1" applyAlignment="1">
      <alignment horizontal="left" vertical="center" wrapText="1"/>
    </xf>
    <xf numFmtId="0" fontId="12" fillId="0" borderId="59" xfId="0" applyFont="1" applyBorder="1" applyAlignment="1">
      <alignment horizontal="left" vertical="center" wrapText="1"/>
    </xf>
    <xf numFmtId="0" fontId="111" fillId="0" borderId="59" xfId="0" applyFont="1" applyBorder="1" applyAlignment="1">
      <alignment horizontal="center" vertical="center"/>
    </xf>
    <xf numFmtId="0" fontId="111" fillId="0" borderId="61" xfId="0" applyFont="1" applyBorder="1" applyAlignment="1">
      <alignment horizontal="center" vertical="center"/>
    </xf>
    <xf numFmtId="0" fontId="12" fillId="0" borderId="55" xfId="0" applyFont="1" applyBorder="1" applyAlignment="1">
      <alignment horizontal="left" vertical="center" wrapText="1"/>
    </xf>
    <xf numFmtId="0" fontId="12" fillId="0" borderId="56" xfId="0" applyFont="1" applyBorder="1" applyAlignment="1">
      <alignment horizontal="left" vertical="center" wrapText="1"/>
    </xf>
    <xf numFmtId="0" fontId="14" fillId="0" borderId="56" xfId="0" applyFont="1" applyBorder="1" applyAlignment="1">
      <alignment horizontal="center" vertical="center"/>
    </xf>
    <xf numFmtId="0" fontId="14" fillId="0" borderId="58" xfId="0" applyFont="1" applyBorder="1" applyAlignment="1">
      <alignment horizontal="center" vertical="center"/>
    </xf>
    <xf numFmtId="0" fontId="14" fillId="0" borderId="59" xfId="0" applyFont="1" applyBorder="1" applyAlignment="1">
      <alignment horizontal="center" vertical="center"/>
    </xf>
    <xf numFmtId="0" fontId="14" fillId="0" borderId="23" xfId="0" applyFont="1" applyBorder="1" applyAlignment="1">
      <alignment horizontal="center" vertical="center"/>
    </xf>
    <xf numFmtId="0" fontId="14" fillId="0" borderId="17" xfId="0" applyFont="1" applyBorder="1" applyAlignment="1">
      <alignment horizontal="center" vertical="center"/>
    </xf>
    <xf numFmtId="0" fontId="67" fillId="28" borderId="0" xfId="0" applyFont="1" applyFill="1" applyAlignment="1">
      <alignment horizontal="left" vertical="top"/>
    </xf>
    <xf numFmtId="0" fontId="69" fillId="0" borderId="95" xfId="0" applyFont="1" applyBorder="1" applyAlignment="1">
      <alignment vertical="center" wrapText="1"/>
    </xf>
    <xf numFmtId="0" fontId="69" fillId="0" borderId="60" xfId="0" applyFont="1" applyBorder="1" applyAlignment="1">
      <alignment vertical="center" wrapText="1"/>
    </xf>
    <xf numFmtId="0" fontId="69" fillId="0" borderId="58" xfId="0" applyFont="1" applyBorder="1" applyAlignment="1">
      <alignment vertical="center" wrapText="1"/>
    </xf>
    <xf numFmtId="0" fontId="69" fillId="0" borderId="59" xfId="0" applyFont="1" applyBorder="1" applyAlignment="1">
      <alignment vertical="center" wrapText="1"/>
    </xf>
    <xf numFmtId="0" fontId="0" fillId="49" borderId="59" xfId="0" applyFill="1" applyBorder="1" applyAlignment="1">
      <alignment horizontal="left" vertical="center" wrapText="1"/>
    </xf>
    <xf numFmtId="0" fontId="0" fillId="49" borderId="61" xfId="0" applyFill="1" applyBorder="1" applyAlignment="1">
      <alignment horizontal="left" vertical="center" wrapText="1"/>
    </xf>
    <xf numFmtId="0" fontId="0" fillId="49" borderId="17" xfId="0" applyFill="1" applyBorder="1" applyAlignment="1">
      <alignment horizontal="left" vertical="center" wrapText="1"/>
    </xf>
    <xf numFmtId="0" fontId="0" fillId="49" borderId="21" xfId="0" applyFill="1" applyBorder="1" applyAlignment="1">
      <alignment horizontal="left" vertical="center" wrapText="1"/>
    </xf>
    <xf numFmtId="1" fontId="0" fillId="49" borderId="17" xfId="0" applyNumberFormat="1" applyFill="1" applyBorder="1" applyAlignment="1">
      <alignment horizontal="left" vertical="center" wrapText="1"/>
    </xf>
    <xf numFmtId="1" fontId="34" fillId="49" borderId="17" xfId="0" applyNumberFormat="1" applyFont="1" applyFill="1" applyBorder="1" applyAlignment="1">
      <alignment horizontal="left" vertical="center" wrapText="1"/>
    </xf>
    <xf numFmtId="0" fontId="34" fillId="49" borderId="17" xfId="0" applyFont="1" applyFill="1" applyBorder="1" applyAlignment="1">
      <alignment horizontal="left" vertical="center" wrapText="1"/>
    </xf>
    <xf numFmtId="0" fontId="34" fillId="49" borderId="21" xfId="0" applyFont="1" applyFill="1" applyBorder="1" applyAlignment="1">
      <alignment horizontal="left" vertical="center" wrapText="1"/>
    </xf>
    <xf numFmtId="0" fontId="5" fillId="49" borderId="17" xfId="0" applyFont="1" applyFill="1" applyBorder="1" applyAlignment="1">
      <alignment horizontal="left" vertical="center" wrapText="1"/>
    </xf>
    <xf numFmtId="0" fontId="12" fillId="0" borderId="23" xfId="0" applyFont="1" applyBorder="1" applyAlignment="1">
      <alignment horizontal="left" vertical="center" wrapText="1"/>
    </xf>
    <xf numFmtId="0" fontId="12" fillId="0" borderId="17" xfId="0" applyFont="1" applyBorder="1" applyAlignment="1">
      <alignment horizontal="left" vertical="center" wrapText="1"/>
    </xf>
    <xf numFmtId="1" fontId="108" fillId="0" borderId="17" xfId="0" applyNumberFormat="1" applyFont="1" applyBorder="1" applyAlignment="1">
      <alignment horizontal="center" vertical="center"/>
    </xf>
    <xf numFmtId="0" fontId="108" fillId="0" borderId="17" xfId="0" applyFont="1" applyBorder="1" applyAlignment="1">
      <alignment horizontal="center" vertical="center"/>
    </xf>
    <xf numFmtId="0" fontId="108" fillId="0" borderId="21" xfId="0" applyFont="1" applyBorder="1" applyAlignment="1">
      <alignment horizontal="center" vertical="center"/>
    </xf>
    <xf numFmtId="0" fontId="14" fillId="0" borderId="55" xfId="0" applyFont="1" applyBorder="1" applyAlignment="1">
      <alignment horizontal="center" vertical="center"/>
    </xf>
    <xf numFmtId="1" fontId="108" fillId="0" borderId="59" xfId="0" applyNumberFormat="1" applyFont="1" applyBorder="1" applyAlignment="1">
      <alignment horizontal="center" vertical="center"/>
    </xf>
    <xf numFmtId="0" fontId="108" fillId="0" borderId="59" xfId="0" applyFont="1" applyBorder="1" applyAlignment="1">
      <alignment horizontal="center" vertical="center"/>
    </xf>
    <xf numFmtId="0" fontId="108" fillId="0" borderId="61" xfId="0" applyFont="1" applyBorder="1" applyAlignment="1">
      <alignment horizontal="center" vertical="center"/>
    </xf>
    <xf numFmtId="1" fontId="110" fillId="0" borderId="17" xfId="0" applyNumberFormat="1" applyFont="1" applyBorder="1" applyAlignment="1">
      <alignment horizontal="center" vertical="center"/>
    </xf>
    <xf numFmtId="0" fontId="110" fillId="0" borderId="17" xfId="0" applyFont="1" applyBorder="1" applyAlignment="1">
      <alignment horizontal="center" vertical="center"/>
    </xf>
    <xf numFmtId="0" fontId="110" fillId="0" borderId="21" xfId="0" applyFont="1" applyBorder="1" applyAlignment="1">
      <alignment horizontal="center" vertical="center"/>
    </xf>
    <xf numFmtId="0" fontId="0" fillId="49" borderId="56" xfId="0" applyFill="1" applyBorder="1" applyAlignment="1">
      <alignment horizontal="center" vertical="center"/>
    </xf>
    <xf numFmtId="0" fontId="0" fillId="49" borderId="57" xfId="0" applyFill="1" applyBorder="1" applyAlignment="1">
      <alignment horizontal="center" vertical="center"/>
    </xf>
    <xf numFmtId="0" fontId="64" fillId="50" borderId="55" xfId="0" applyFont="1" applyFill="1" applyBorder="1" applyAlignment="1">
      <alignment horizontal="left" vertical="center" wrapText="1"/>
    </xf>
    <xf numFmtId="0" fontId="64" fillId="50" borderId="56" xfId="0" applyFont="1" applyFill="1" applyBorder="1" applyAlignment="1">
      <alignment horizontal="left" vertical="center" wrapText="1"/>
    </xf>
    <xf numFmtId="2" fontId="109" fillId="50" borderId="56" xfId="0" applyNumberFormat="1" applyFont="1" applyFill="1" applyBorder="1" applyAlignment="1">
      <alignment horizontal="center" vertical="center"/>
    </xf>
    <xf numFmtId="0" fontId="109" fillId="50" borderId="56" xfId="0" applyFont="1" applyFill="1" applyBorder="1" applyAlignment="1">
      <alignment horizontal="center" vertical="center"/>
    </xf>
    <xf numFmtId="0" fontId="109" fillId="50" borderId="57" xfId="0" applyFont="1" applyFill="1" applyBorder="1" applyAlignment="1">
      <alignment horizontal="center" vertical="center"/>
    </xf>
    <xf numFmtId="0" fontId="69" fillId="0" borderId="23" xfId="0" applyFont="1" applyBorder="1" applyAlignment="1">
      <alignment vertical="center" wrapText="1"/>
    </xf>
    <xf numFmtId="0" fontId="69" fillId="0" borderId="17" xfId="0" applyFont="1" applyBorder="1" applyAlignment="1">
      <alignment vertical="center" wrapText="1"/>
    </xf>
    <xf numFmtId="1" fontId="108" fillId="0" borderId="56" xfId="0" applyNumberFormat="1" applyFont="1" applyBorder="1" applyAlignment="1">
      <alignment horizontal="center" vertical="center"/>
    </xf>
    <xf numFmtId="0" fontId="108" fillId="0" borderId="56" xfId="0" applyFont="1" applyBorder="1" applyAlignment="1">
      <alignment horizontal="center" vertical="center"/>
    </xf>
    <xf numFmtId="0" fontId="108" fillId="0" borderId="57" xfId="0" applyFont="1" applyBorder="1" applyAlignment="1">
      <alignment horizontal="center" vertical="center"/>
    </xf>
    <xf numFmtId="0" fontId="64" fillId="50" borderId="58" xfId="0" applyFont="1" applyFill="1" applyBorder="1" applyAlignment="1">
      <alignment horizontal="left" vertical="center" wrapText="1"/>
    </xf>
    <xf numFmtId="0" fontId="64" fillId="50" borderId="59" xfId="0" applyFont="1" applyFill="1" applyBorder="1" applyAlignment="1">
      <alignment horizontal="left" vertical="center" wrapText="1"/>
    </xf>
    <xf numFmtId="49" fontId="109" fillId="50" borderId="59" xfId="0" applyNumberFormat="1" applyFont="1" applyFill="1" applyBorder="1" applyAlignment="1">
      <alignment horizontal="center" vertical="center"/>
    </xf>
    <xf numFmtId="0" fontId="109" fillId="50" borderId="59" xfId="0" applyFont="1" applyFill="1" applyBorder="1" applyAlignment="1">
      <alignment horizontal="center" vertical="center"/>
    </xf>
    <xf numFmtId="0" fontId="109" fillId="50" borderId="61" xfId="0" applyFont="1" applyFill="1" applyBorder="1" applyAlignment="1">
      <alignment horizontal="center" vertical="center"/>
    </xf>
    <xf numFmtId="0" fontId="9" fillId="0" borderId="25" xfId="0" applyFont="1" applyBorder="1" applyAlignment="1">
      <alignment horizontal="center" vertical="top" wrapText="1"/>
    </xf>
    <xf numFmtId="0" fontId="50" fillId="34" borderId="10" xfId="0" applyFont="1" applyFill="1" applyBorder="1" applyAlignment="1">
      <alignment horizontal="center" vertical="center" wrapText="1"/>
    </xf>
    <xf numFmtId="0" fontId="50" fillId="34" borderId="15" xfId="0" applyFont="1" applyFill="1" applyBorder="1" applyAlignment="1">
      <alignment horizontal="center" vertical="center" wrapText="1"/>
    </xf>
    <xf numFmtId="0" fontId="50" fillId="34" borderId="48" xfId="0" applyFont="1" applyFill="1" applyBorder="1" applyAlignment="1">
      <alignment horizontal="center" vertical="center" wrapText="1"/>
    </xf>
    <xf numFmtId="0" fontId="50" fillId="34" borderId="0" xfId="0" applyFont="1" applyFill="1" applyAlignment="1">
      <alignment horizontal="center" vertical="center" wrapText="1"/>
    </xf>
    <xf numFmtId="0" fontId="50" fillId="34" borderId="38" xfId="0" applyFont="1" applyFill="1" applyBorder="1" applyAlignment="1">
      <alignment horizontal="center" vertical="center" wrapText="1"/>
    </xf>
    <xf numFmtId="0" fontId="50" fillId="34" borderId="11" xfId="0" applyFont="1" applyFill="1" applyBorder="1" applyAlignment="1">
      <alignment horizontal="center" vertical="center" wrapText="1"/>
    </xf>
    <xf numFmtId="0" fontId="12" fillId="0" borderId="10" xfId="0" applyFont="1" applyBorder="1" applyAlignment="1">
      <alignment vertical="center" wrapText="1"/>
    </xf>
    <xf numFmtId="0" fontId="12" fillId="0" borderId="15" xfId="0" applyFont="1" applyBorder="1" applyAlignment="1">
      <alignment vertical="center" wrapText="1"/>
    </xf>
    <xf numFmtId="0" fontId="12" fillId="0" borderId="37" xfId="0" applyFont="1" applyBorder="1" applyAlignment="1">
      <alignment vertical="center" wrapText="1"/>
    </xf>
    <xf numFmtId="0" fontId="12" fillId="0" borderId="38" xfId="0" applyFont="1" applyBorder="1" applyAlignment="1">
      <alignment vertical="center" wrapText="1"/>
    </xf>
    <xf numFmtId="0" fontId="12" fillId="0" borderId="11" xfId="0" applyFont="1" applyBorder="1" applyAlignment="1">
      <alignment vertical="center" wrapText="1"/>
    </xf>
    <xf numFmtId="0" fontId="12" fillId="0" borderId="39" xfId="0" applyFont="1" applyBorder="1" applyAlignment="1">
      <alignment vertical="center" wrapText="1"/>
    </xf>
    <xf numFmtId="0" fontId="104" fillId="29" borderId="23" xfId="115" applyFont="1" applyFill="1" applyBorder="1" applyAlignment="1">
      <alignment horizontal="center" vertical="center"/>
    </xf>
    <xf numFmtId="0" fontId="104" fillId="29" borderId="55" xfId="115" applyFont="1" applyFill="1" applyBorder="1" applyAlignment="1">
      <alignment horizontal="center" vertical="center"/>
    </xf>
    <xf numFmtId="0" fontId="12" fillId="0" borderId="10" xfId="0" applyFont="1" applyBorder="1" applyAlignment="1">
      <alignment horizontal="left" vertical="center" wrapText="1"/>
    </xf>
    <xf numFmtId="0" fontId="12" fillId="0" borderId="15" xfId="0" applyFont="1" applyBorder="1" applyAlignment="1">
      <alignment horizontal="left" vertical="center" wrapText="1"/>
    </xf>
    <xf numFmtId="0" fontId="12" fillId="0" borderId="37" xfId="0" applyFont="1" applyBorder="1" applyAlignment="1">
      <alignment horizontal="left" vertical="center" wrapText="1"/>
    </xf>
    <xf numFmtId="0" fontId="12" fillId="0" borderId="38" xfId="0" applyFont="1" applyBorder="1" applyAlignment="1">
      <alignment horizontal="left" vertical="center" wrapText="1"/>
    </xf>
    <xf numFmtId="0" fontId="12" fillId="0" borderId="11" xfId="0" applyFont="1" applyBorder="1" applyAlignment="1">
      <alignment horizontal="left" vertical="center" wrapText="1"/>
    </xf>
    <xf numFmtId="0" fontId="12" fillId="0" borderId="39" xfId="0" applyFont="1" applyBorder="1" applyAlignment="1">
      <alignment horizontal="left" vertical="center" wrapText="1"/>
    </xf>
    <xf numFmtId="0" fontId="12" fillId="0" borderId="41" xfId="0" applyFont="1" applyBorder="1" applyAlignment="1">
      <alignment horizontal="center" wrapText="1"/>
    </xf>
    <xf numFmtId="0" fontId="12" fillId="0" borderId="42" xfId="0" applyFont="1" applyBorder="1" applyAlignment="1">
      <alignment horizontal="center" wrapText="1"/>
    </xf>
    <xf numFmtId="0" fontId="12" fillId="0" borderId="43" xfId="0" applyFont="1" applyBorder="1" applyAlignment="1">
      <alignment horizontal="center" wrapText="1"/>
    </xf>
    <xf numFmtId="0" fontId="0" fillId="49" borderId="81" xfId="0" applyFill="1" applyBorder="1" applyAlignment="1">
      <alignment horizontal="center"/>
    </xf>
    <xf numFmtId="0" fontId="0" fillId="49" borderId="64" xfId="0" applyFill="1" applyBorder="1" applyAlignment="1">
      <alignment horizontal="center"/>
    </xf>
    <xf numFmtId="0" fontId="0" fillId="0" borderId="81" xfId="0" applyBorder="1" applyAlignment="1">
      <alignment horizontal="center"/>
    </xf>
    <xf numFmtId="0" fontId="0" fillId="0" borderId="64" xfId="0" applyBorder="1" applyAlignment="1">
      <alignment horizontal="center"/>
    </xf>
    <xf numFmtId="0" fontId="13" fillId="48" borderId="10" xfId="0" applyFont="1" applyFill="1" applyBorder="1" applyAlignment="1">
      <alignment horizontal="center"/>
    </xf>
    <xf numFmtId="0" fontId="13" fillId="48" borderId="15" xfId="0" applyFont="1" applyFill="1" applyBorder="1" applyAlignment="1">
      <alignment horizontal="center"/>
    </xf>
    <xf numFmtId="0" fontId="13" fillId="48" borderId="37" xfId="0" applyFont="1" applyFill="1" applyBorder="1" applyAlignment="1">
      <alignment horizontal="center"/>
    </xf>
    <xf numFmtId="0" fontId="13" fillId="0" borderId="51" xfId="0" applyFont="1" applyBorder="1" applyAlignment="1">
      <alignment horizontal="center" wrapText="1"/>
    </xf>
    <xf numFmtId="0" fontId="13" fillId="0" borderId="64" xfId="0" applyFont="1" applyBorder="1" applyAlignment="1">
      <alignment horizontal="center" wrapText="1"/>
    </xf>
    <xf numFmtId="0" fontId="16" fillId="14" borderId="80" xfId="28" applyBorder="1" applyAlignment="1">
      <alignment horizontal="center" vertical="center" wrapText="1"/>
    </xf>
    <xf numFmtId="0" fontId="16" fillId="14" borderId="47" xfId="28" applyBorder="1" applyAlignment="1">
      <alignment horizontal="center" vertical="center" wrapText="1"/>
    </xf>
    <xf numFmtId="0" fontId="16" fillId="14" borderId="39" xfId="28" applyBorder="1" applyAlignment="1">
      <alignment horizontal="center" vertical="center" wrapText="1"/>
    </xf>
    <xf numFmtId="1" fontId="26" fillId="6" borderId="10" xfId="115" applyNumberFormat="1" applyBorder="1" applyAlignment="1">
      <alignment horizontal="center" wrapText="1"/>
    </xf>
    <xf numFmtId="0" fontId="26" fillId="6" borderId="15" xfId="115" applyBorder="1" applyAlignment="1">
      <alignment horizontal="center" wrapText="1"/>
    </xf>
    <xf numFmtId="0" fontId="26" fillId="6" borderId="37" xfId="115" applyBorder="1" applyAlignment="1">
      <alignment horizontal="center" wrapText="1"/>
    </xf>
    <xf numFmtId="0" fontId="26" fillId="6" borderId="48" xfId="115" applyBorder="1" applyAlignment="1">
      <alignment horizontal="center" wrapText="1"/>
    </xf>
    <xf numFmtId="0" fontId="26" fillId="6" borderId="0" xfId="115" applyBorder="1" applyAlignment="1">
      <alignment horizontal="center" wrapText="1"/>
    </xf>
    <xf numFmtId="0" fontId="26" fillId="6" borderId="47" xfId="115" applyBorder="1" applyAlignment="1">
      <alignment horizontal="center" wrapText="1"/>
    </xf>
    <xf numFmtId="0" fontId="26" fillId="6" borderId="38" xfId="115" applyBorder="1" applyAlignment="1">
      <alignment horizontal="center" wrapText="1"/>
    </xf>
    <xf numFmtId="0" fontId="26" fillId="6" borderId="11" xfId="115" applyBorder="1" applyAlignment="1">
      <alignment horizontal="center" wrapText="1"/>
    </xf>
    <xf numFmtId="0" fontId="26" fillId="6" borderId="39" xfId="115" applyBorder="1" applyAlignment="1">
      <alignment horizontal="center" wrapText="1"/>
    </xf>
    <xf numFmtId="0" fontId="26" fillId="6" borderId="10" xfId="115" applyBorder="1" applyAlignment="1">
      <alignment horizontal="center" vertical="center" wrapText="1"/>
    </xf>
    <xf numFmtId="0" fontId="26" fillId="6" borderId="15" xfId="115" applyBorder="1" applyAlignment="1">
      <alignment horizontal="center" vertical="center" wrapText="1"/>
    </xf>
    <xf numFmtId="0" fontId="26" fillId="6" borderId="37" xfId="115" applyBorder="1" applyAlignment="1">
      <alignment horizontal="center" vertical="center" wrapText="1"/>
    </xf>
    <xf numFmtId="0" fontId="26" fillId="6" borderId="48" xfId="115" applyBorder="1" applyAlignment="1">
      <alignment horizontal="center" vertical="center" wrapText="1"/>
    </xf>
    <xf numFmtId="0" fontId="26" fillId="6" borderId="0" xfId="115" applyBorder="1" applyAlignment="1">
      <alignment horizontal="center" vertical="center" wrapText="1"/>
    </xf>
    <xf numFmtId="0" fontId="26" fillId="6" borderId="47" xfId="115" applyBorder="1" applyAlignment="1">
      <alignment horizontal="center" vertical="center" wrapText="1"/>
    </xf>
    <xf numFmtId="0" fontId="26" fillId="6" borderId="38" xfId="115" applyBorder="1" applyAlignment="1">
      <alignment horizontal="center" vertical="center" wrapText="1"/>
    </xf>
    <xf numFmtId="0" fontId="26" fillId="6" borderId="11" xfId="115" applyBorder="1" applyAlignment="1">
      <alignment horizontal="center" vertical="center" wrapText="1"/>
    </xf>
    <xf numFmtId="0" fontId="26" fillId="6" borderId="39" xfId="115" applyBorder="1" applyAlignment="1">
      <alignment horizontal="center" vertical="center" wrapText="1"/>
    </xf>
    <xf numFmtId="0" fontId="12" fillId="0" borderId="41" xfId="0" applyFont="1" applyBorder="1" applyAlignment="1">
      <alignment horizontal="left" wrapText="1"/>
    </xf>
    <xf numFmtId="0" fontId="12" fillId="0" borderId="42" xfId="0" applyFont="1" applyBorder="1" applyAlignment="1">
      <alignment horizontal="left" wrapText="1"/>
    </xf>
    <xf numFmtId="0" fontId="12" fillId="0" borderId="43" xfId="0" applyFont="1" applyBorder="1" applyAlignment="1">
      <alignment horizontal="left" wrapText="1"/>
    </xf>
    <xf numFmtId="0" fontId="12" fillId="0" borderId="61" xfId="0" applyFont="1" applyBorder="1" applyAlignment="1">
      <alignment horizontal="left" vertical="center" wrapText="1"/>
    </xf>
    <xf numFmtId="0" fontId="104" fillId="6" borderId="17" xfId="115" applyFont="1" applyBorder="1" applyAlignment="1">
      <alignment horizontal="center" vertical="center"/>
    </xf>
    <xf numFmtId="0" fontId="104" fillId="30" borderId="21" xfId="115" applyFont="1" applyFill="1" applyBorder="1" applyAlignment="1">
      <alignment horizontal="center" vertical="center" wrapText="1"/>
    </xf>
    <xf numFmtId="0" fontId="104" fillId="30" borderId="57" xfId="115" applyFont="1" applyFill="1" applyBorder="1" applyAlignment="1">
      <alignment horizontal="center" vertical="center" wrapText="1"/>
    </xf>
    <xf numFmtId="0" fontId="0" fillId="0" borderId="10" xfId="0" applyBorder="1"/>
    <xf numFmtId="0" fontId="0" fillId="0" borderId="15" xfId="0" applyBorder="1"/>
    <xf numFmtId="0" fontId="0" fillId="0" borderId="37" xfId="0" applyBorder="1"/>
    <xf numFmtId="0" fontId="0" fillId="0" borderId="48" xfId="0" applyBorder="1"/>
    <xf numFmtId="0" fontId="0" fillId="0" borderId="0" xfId="0"/>
    <xf numFmtId="0" fontId="0" fillId="0" borderId="47" xfId="0" applyBorder="1"/>
    <xf numFmtId="0" fontId="0" fillId="0" borderId="38" xfId="0" applyBorder="1"/>
    <xf numFmtId="0" fontId="0" fillId="0" borderId="11" xfId="0" applyBorder="1"/>
    <xf numFmtId="0" fontId="0" fillId="0" borderId="39" xfId="0" applyBorder="1"/>
    <xf numFmtId="0" fontId="5" fillId="0" borderId="55" xfId="0" applyFont="1" applyBorder="1" applyAlignment="1">
      <alignment horizontal="center" vertical="center"/>
    </xf>
    <xf numFmtId="0" fontId="5" fillId="0" borderId="56" xfId="0" applyFont="1" applyBorder="1" applyAlignment="1">
      <alignment horizontal="center" vertical="center"/>
    </xf>
    <xf numFmtId="0" fontId="13" fillId="48" borderId="38" xfId="0" applyFont="1" applyFill="1" applyBorder="1" applyAlignment="1">
      <alignment horizontal="center"/>
    </xf>
    <xf numFmtId="0" fontId="13" fillId="48" borderId="11" xfId="0" applyFont="1" applyFill="1" applyBorder="1" applyAlignment="1">
      <alignment horizontal="center"/>
    </xf>
    <xf numFmtId="0" fontId="13" fillId="48" borderId="39" xfId="0" applyFont="1" applyFill="1" applyBorder="1" applyAlignment="1">
      <alignment horizontal="center"/>
    </xf>
    <xf numFmtId="0" fontId="13" fillId="29" borderId="22" xfId="0" applyFont="1" applyFill="1" applyBorder="1" applyAlignment="1">
      <alignment horizontal="center"/>
    </xf>
    <xf numFmtId="0" fontId="13" fillId="29" borderId="35" xfId="0" applyFont="1" applyFill="1" applyBorder="1" applyAlignment="1">
      <alignment horizontal="center"/>
    </xf>
    <xf numFmtId="0" fontId="13" fillId="29" borderId="36" xfId="0" applyFont="1" applyFill="1" applyBorder="1" applyAlignment="1">
      <alignment horizontal="center"/>
    </xf>
    <xf numFmtId="0" fontId="13" fillId="29" borderId="40" xfId="0" applyFont="1" applyFill="1" applyBorder="1" applyAlignment="1">
      <alignment horizontal="center"/>
    </xf>
    <xf numFmtId="49" fontId="5" fillId="30" borderId="82" xfId="0" applyNumberFormat="1" applyFont="1" applyFill="1" applyBorder="1" applyAlignment="1">
      <alignment horizontal="center" vertical="center"/>
    </xf>
    <xf numFmtId="49" fontId="5" fillId="30" borderId="70" xfId="0" applyNumberFormat="1" applyFont="1" applyFill="1" applyBorder="1" applyAlignment="1">
      <alignment horizontal="center" vertical="center"/>
    </xf>
    <xf numFmtId="0" fontId="5" fillId="34" borderId="27" xfId="0" applyFont="1" applyFill="1" applyBorder="1" applyAlignment="1">
      <alignment horizontal="center"/>
    </xf>
    <xf numFmtId="0" fontId="5" fillId="34" borderId="28" xfId="0" applyFont="1" applyFill="1" applyBorder="1" applyAlignment="1">
      <alignment horizontal="center"/>
    </xf>
    <xf numFmtId="0" fontId="5" fillId="34" borderId="29" xfId="0" applyFont="1" applyFill="1" applyBorder="1" applyAlignment="1">
      <alignment horizontal="center"/>
    </xf>
    <xf numFmtId="0" fontId="5" fillId="34" borderId="31" xfId="0" applyFont="1" applyFill="1" applyBorder="1" applyAlignment="1">
      <alignment horizontal="center"/>
    </xf>
    <xf numFmtId="0" fontId="5" fillId="34" borderId="32" xfId="0" applyFont="1" applyFill="1" applyBorder="1" applyAlignment="1">
      <alignment horizontal="center"/>
    </xf>
    <xf numFmtId="0" fontId="5" fillId="34" borderId="33" xfId="0" applyFont="1" applyFill="1" applyBorder="1" applyAlignment="1">
      <alignment horizontal="center"/>
    </xf>
    <xf numFmtId="0" fontId="13" fillId="0" borderId="79" xfId="0" applyFont="1" applyBorder="1" applyAlignment="1">
      <alignment horizontal="center" vertical="center"/>
    </xf>
    <xf numFmtId="0" fontId="13" fillId="0" borderId="28" xfId="0" applyFont="1" applyBorder="1" applyAlignment="1">
      <alignment horizontal="center" vertical="center"/>
    </xf>
    <xf numFmtId="0" fontId="13" fillId="0" borderId="80" xfId="0" applyFont="1" applyBorder="1" applyAlignment="1">
      <alignment horizontal="center" vertical="center"/>
    </xf>
    <xf numFmtId="0" fontId="13" fillId="0" borderId="48" xfId="0" applyFont="1" applyBorder="1" applyAlignment="1">
      <alignment horizontal="center" vertical="center"/>
    </xf>
    <xf numFmtId="0" fontId="13" fillId="0" borderId="0" xfId="0" applyFont="1" applyAlignment="1">
      <alignment horizontal="center" vertical="center"/>
    </xf>
    <xf numFmtId="0" fontId="13" fillId="0" borderId="47" xfId="0" applyFont="1" applyBorder="1" applyAlignment="1">
      <alignment horizontal="center" vertical="center"/>
    </xf>
    <xf numFmtId="0" fontId="13" fillId="0" borderId="38" xfId="0" applyFont="1" applyBorder="1" applyAlignment="1">
      <alignment horizontal="center" vertical="center"/>
    </xf>
    <xf numFmtId="0" fontId="13" fillId="0" borderId="11" xfId="0" applyFont="1" applyBorder="1" applyAlignment="1">
      <alignment horizontal="center" vertical="center"/>
    </xf>
    <xf numFmtId="0" fontId="13" fillId="0" borderId="39" xfId="0" applyFont="1" applyBorder="1" applyAlignment="1">
      <alignment horizontal="center" vertical="center"/>
    </xf>
    <xf numFmtId="49" fontId="5" fillId="30" borderId="13" xfId="0" applyNumberFormat="1" applyFont="1" applyFill="1" applyBorder="1" applyAlignment="1">
      <alignment horizontal="center" vertical="center"/>
    </xf>
    <xf numFmtId="0" fontId="0" fillId="0" borderId="71" xfId="0" applyBorder="1" applyAlignment="1">
      <alignment horizontal="center"/>
    </xf>
    <xf numFmtId="0" fontId="46" fillId="48" borderId="40" xfId="0" applyFont="1" applyFill="1" applyBorder="1" applyAlignment="1">
      <alignment horizontal="left" vertical="top"/>
    </xf>
    <xf numFmtId="0" fontId="46" fillId="48" borderId="35" xfId="0" applyFont="1" applyFill="1" applyBorder="1" applyAlignment="1">
      <alignment horizontal="left" vertical="top"/>
    </xf>
    <xf numFmtId="0" fontId="46" fillId="48" borderId="36" xfId="0" applyFont="1" applyFill="1" applyBorder="1" applyAlignment="1">
      <alignment horizontal="left" vertical="top"/>
    </xf>
    <xf numFmtId="0" fontId="0" fillId="0" borderId="40" xfId="0" applyBorder="1" applyAlignment="1">
      <alignment horizontal="center"/>
    </xf>
    <xf numFmtId="0" fontId="0" fillId="0" borderId="35" xfId="0" applyBorder="1" applyAlignment="1">
      <alignment horizontal="center"/>
    </xf>
    <xf numFmtId="0" fontId="0" fillId="0" borderId="36" xfId="0" applyBorder="1" applyAlignment="1">
      <alignment horizontal="center"/>
    </xf>
    <xf numFmtId="0" fontId="13" fillId="29" borderId="27" xfId="0" applyFont="1" applyFill="1" applyBorder="1" applyAlignment="1">
      <alignment horizontal="center" vertical="center"/>
    </xf>
    <xf numFmtId="0" fontId="13" fillId="29" borderId="28" xfId="0" applyFont="1" applyFill="1" applyBorder="1" applyAlignment="1">
      <alignment horizontal="center" vertical="center"/>
    </xf>
    <xf numFmtId="0" fontId="13" fillId="29" borderId="80" xfId="0" applyFont="1" applyFill="1" applyBorder="1" applyAlignment="1">
      <alignment horizontal="center" vertical="center"/>
    </xf>
    <xf numFmtId="0" fontId="13" fillId="29" borderId="18" xfId="0" applyFont="1" applyFill="1" applyBorder="1" applyAlignment="1">
      <alignment horizontal="center" vertical="center"/>
    </xf>
    <xf numFmtId="0" fontId="13" fillId="29" borderId="0" xfId="0" applyFont="1" applyFill="1" applyAlignment="1">
      <alignment horizontal="center" vertical="center"/>
    </xf>
    <xf numFmtId="0" fontId="13" fillId="29" borderId="47" xfId="0" applyFont="1" applyFill="1" applyBorder="1" applyAlignment="1">
      <alignment horizontal="center" vertical="center"/>
    </xf>
    <xf numFmtId="0" fontId="13" fillId="29" borderId="19" xfId="0" applyFont="1" applyFill="1" applyBorder="1" applyAlignment="1">
      <alignment horizontal="center" vertical="center"/>
    </xf>
    <xf numFmtId="0" fontId="13" fillId="29" borderId="11" xfId="0" applyFont="1" applyFill="1" applyBorder="1" applyAlignment="1">
      <alignment horizontal="center" vertical="center"/>
    </xf>
    <xf numFmtId="0" fontId="13" fillId="29" borderId="39" xfId="0" applyFont="1" applyFill="1" applyBorder="1" applyAlignment="1">
      <alignment horizontal="center" vertical="center"/>
    </xf>
    <xf numFmtId="0" fontId="12" fillId="0" borderId="58" xfId="0" applyFont="1" applyBorder="1" applyAlignment="1">
      <alignment horizontal="center" vertical="center" wrapText="1"/>
    </xf>
    <xf numFmtId="0" fontId="12" fillId="0" borderId="59" xfId="0" applyFont="1" applyBorder="1" applyAlignment="1">
      <alignment horizontal="center" vertical="center" wrapText="1"/>
    </xf>
    <xf numFmtId="0" fontId="9" fillId="28" borderId="0" xfId="0" applyFont="1" applyFill="1" applyAlignment="1">
      <alignment horizontal="center" wrapText="1"/>
    </xf>
    <xf numFmtId="0" fontId="131" fillId="29" borderId="21" xfId="115" applyFont="1" applyFill="1" applyBorder="1" applyAlignment="1">
      <alignment horizontal="center" vertical="center" wrapText="1"/>
    </xf>
    <xf numFmtId="0" fontId="144" fillId="6" borderId="17" xfId="115" applyFont="1" applyBorder="1" applyAlignment="1">
      <alignment horizontal="center" vertical="center"/>
    </xf>
    <xf numFmtId="0" fontId="69" fillId="0" borderId="55" xfId="0" applyFont="1" applyBorder="1" applyAlignment="1">
      <alignment vertical="center" wrapText="1"/>
    </xf>
    <xf numFmtId="0" fontId="69" fillId="0" borderId="56" xfId="0" applyFont="1" applyBorder="1" applyAlignment="1">
      <alignment vertical="center" wrapText="1"/>
    </xf>
    <xf numFmtId="0" fontId="55" fillId="68" borderId="58" xfId="0" applyFont="1" applyFill="1" applyBorder="1" applyAlignment="1">
      <alignment horizontal="center" vertical="center" wrapText="1"/>
    </xf>
    <xf numFmtId="0" fontId="55" fillId="68" borderId="59" xfId="0" applyFont="1" applyFill="1" applyBorder="1" applyAlignment="1">
      <alignment horizontal="center" vertical="center" wrapText="1"/>
    </xf>
    <xf numFmtId="0" fontId="55" fillId="68" borderId="61" xfId="0" applyFont="1" applyFill="1" applyBorder="1" applyAlignment="1">
      <alignment horizontal="center" vertical="center" wrapText="1"/>
    </xf>
    <xf numFmtId="0" fontId="55" fillId="68" borderId="23" xfId="0" applyFont="1" applyFill="1" applyBorder="1" applyAlignment="1">
      <alignment horizontal="center" vertical="center" wrapText="1"/>
    </xf>
    <xf numFmtId="0" fontId="55" fillId="68" borderId="17" xfId="0" applyFont="1" applyFill="1" applyBorder="1" applyAlignment="1">
      <alignment horizontal="center" vertical="center" wrapText="1"/>
    </xf>
    <xf numFmtId="0" fontId="55" fillId="68" borderId="21" xfId="0" applyFont="1" applyFill="1" applyBorder="1" applyAlignment="1">
      <alignment horizontal="center" vertical="center" wrapText="1"/>
    </xf>
    <xf numFmtId="0" fontId="55" fillId="68" borderId="55" xfId="0" applyFont="1" applyFill="1" applyBorder="1" applyAlignment="1">
      <alignment horizontal="center" vertical="center" wrapText="1"/>
    </xf>
    <xf numFmtId="0" fontId="55" fillId="68" borderId="56" xfId="0" applyFont="1" applyFill="1" applyBorder="1" applyAlignment="1">
      <alignment horizontal="center" vertical="center" wrapText="1"/>
    </xf>
    <xf numFmtId="0" fontId="55" fillId="68" borderId="57" xfId="0" applyFont="1" applyFill="1" applyBorder="1" applyAlignment="1">
      <alignment horizontal="center" vertical="center" wrapText="1"/>
    </xf>
    <xf numFmtId="0" fontId="5" fillId="49" borderId="59" xfId="0" applyFont="1" applyFill="1" applyBorder="1" applyAlignment="1">
      <alignment horizontal="left" vertical="center" wrapText="1"/>
    </xf>
    <xf numFmtId="0" fontId="170" fillId="0" borderId="60" xfId="140" applyFont="1" applyBorder="1" applyAlignment="1">
      <alignment horizontal="left" vertical="center" wrapText="1"/>
    </xf>
    <xf numFmtId="0" fontId="170" fillId="0" borderId="54" xfId="140" applyFont="1" applyBorder="1" applyAlignment="1">
      <alignment horizontal="left" vertical="center" wrapText="1"/>
    </xf>
    <xf numFmtId="0" fontId="31" fillId="11" borderId="0" xfId="109" applyAlignment="1">
      <alignment horizontal="left" vertical="top"/>
    </xf>
    <xf numFmtId="0" fontId="84" fillId="45" borderId="0" xfId="210" applyAlignment="1">
      <alignment horizontal="left" vertical="top"/>
    </xf>
    <xf numFmtId="0" fontId="5" fillId="49" borderId="56" xfId="0" applyFont="1" applyFill="1" applyBorder="1" applyAlignment="1">
      <alignment horizontal="left" vertical="center" wrapText="1"/>
    </xf>
    <xf numFmtId="0" fontId="0" fillId="49" borderId="56" xfId="0" applyFill="1" applyBorder="1" applyAlignment="1">
      <alignment horizontal="left" vertical="center" wrapText="1"/>
    </xf>
    <xf numFmtId="0" fontId="0" fillId="49" borderId="57" xfId="0" applyFill="1" applyBorder="1" applyAlignment="1">
      <alignment horizontal="left" vertical="center" wrapText="1"/>
    </xf>
    <xf numFmtId="0" fontId="5" fillId="49" borderId="60" xfId="0" applyFont="1" applyFill="1" applyBorder="1" applyAlignment="1">
      <alignment horizontal="left" vertical="center" wrapText="1"/>
    </xf>
    <xf numFmtId="0" fontId="0" fillId="49" borderId="60" xfId="0" applyFill="1" applyBorder="1" applyAlignment="1">
      <alignment horizontal="left" vertical="center" wrapText="1"/>
    </xf>
    <xf numFmtId="0" fontId="0" fillId="49" borderId="54" xfId="0" applyFill="1" applyBorder="1" applyAlignment="1">
      <alignment horizontal="left" vertical="center" wrapText="1"/>
    </xf>
    <xf numFmtId="0" fontId="46" fillId="64" borderId="88" xfId="0" applyFont="1" applyFill="1" applyBorder="1" applyAlignment="1">
      <alignment horizontal="center" vertical="center" wrapText="1"/>
    </xf>
    <xf numFmtId="0" fontId="46" fillId="64" borderId="90" xfId="0" applyFont="1" applyFill="1" applyBorder="1" applyAlignment="1">
      <alignment horizontal="center" vertical="center" wrapText="1"/>
    </xf>
    <xf numFmtId="0" fontId="46" fillId="65" borderId="89" xfId="0" applyFont="1" applyFill="1" applyBorder="1" applyAlignment="1">
      <alignment horizontal="center" vertical="center" wrapText="1"/>
    </xf>
    <xf numFmtId="0" fontId="46" fillId="65" borderId="88" xfId="0" applyFont="1" applyFill="1" applyBorder="1" applyAlignment="1">
      <alignment horizontal="center" vertical="center" wrapText="1"/>
    </xf>
    <xf numFmtId="0" fontId="46" fillId="65" borderId="90" xfId="0" applyFont="1" applyFill="1" applyBorder="1" applyAlignment="1">
      <alignment horizontal="center" vertical="center" wrapText="1"/>
    </xf>
    <xf numFmtId="0" fontId="46" fillId="65" borderId="89" xfId="0" applyFont="1" applyFill="1" applyBorder="1" applyAlignment="1">
      <alignment horizontal="left" vertical="center" wrapText="1"/>
    </xf>
    <xf numFmtId="0" fontId="46" fillId="65" borderId="88" xfId="0" applyFont="1" applyFill="1" applyBorder="1" applyAlignment="1">
      <alignment horizontal="left" vertical="center" wrapText="1"/>
    </xf>
    <xf numFmtId="0" fontId="46" fillId="65" borderId="90" xfId="0" applyFont="1" applyFill="1" applyBorder="1" applyAlignment="1">
      <alignment horizontal="left" vertical="center" wrapText="1"/>
    </xf>
    <xf numFmtId="0" fontId="46" fillId="65" borderId="96" xfId="0" applyFont="1" applyFill="1" applyBorder="1" applyAlignment="1">
      <alignment horizontal="center" vertical="center" wrapText="1"/>
    </xf>
    <xf numFmtId="0" fontId="46" fillId="66" borderId="88" xfId="0" applyFont="1" applyFill="1" applyBorder="1" applyAlignment="1">
      <alignment horizontal="center" vertical="center" wrapText="1"/>
    </xf>
    <xf numFmtId="0" fontId="46" fillId="66" borderId="90" xfId="0" applyFont="1" applyFill="1" applyBorder="1" applyAlignment="1">
      <alignment horizontal="center" vertical="center" wrapText="1"/>
    </xf>
    <xf numFmtId="0" fontId="46" fillId="63" borderId="88" xfId="0" applyFont="1" applyFill="1" applyBorder="1" applyAlignment="1">
      <alignment horizontal="center" vertical="center" wrapText="1"/>
    </xf>
    <xf numFmtId="0" fontId="46" fillId="62" borderId="89" xfId="0" applyFont="1" applyFill="1" applyBorder="1" applyAlignment="1">
      <alignment horizontal="center" vertical="center" wrapText="1"/>
    </xf>
    <xf numFmtId="0" fontId="46" fillId="62" borderId="88" xfId="0" applyFont="1" applyFill="1" applyBorder="1" applyAlignment="1">
      <alignment horizontal="center" vertical="center" wrapText="1"/>
    </xf>
    <xf numFmtId="0" fontId="46" fillId="62" borderId="90" xfId="0" applyFont="1" applyFill="1" applyBorder="1" applyAlignment="1">
      <alignment horizontal="center" vertical="center" wrapText="1"/>
    </xf>
    <xf numFmtId="0" fontId="46" fillId="60" borderId="89" xfId="0" applyFont="1" applyFill="1" applyBorder="1" applyAlignment="1">
      <alignment horizontal="center" vertical="center" wrapText="1"/>
    </xf>
    <xf numFmtId="0" fontId="46" fillId="60" borderId="88" xfId="0" applyFont="1" applyFill="1" applyBorder="1" applyAlignment="1">
      <alignment horizontal="center" vertical="center" wrapText="1"/>
    </xf>
    <xf numFmtId="0" fontId="46" fillId="60" borderId="90" xfId="0" applyFont="1" applyFill="1" applyBorder="1" applyAlignment="1">
      <alignment horizontal="center" vertical="center" wrapText="1"/>
    </xf>
    <xf numFmtId="0" fontId="46" fillId="60" borderId="88" xfId="0" applyFont="1" applyFill="1" applyBorder="1" applyAlignment="1">
      <alignment horizontal="left" vertical="center" wrapText="1"/>
    </xf>
    <xf numFmtId="0" fontId="46" fillId="60" borderId="66" xfId="0" applyFont="1" applyFill="1" applyBorder="1" applyAlignment="1">
      <alignment horizontal="left" vertical="center" wrapText="1"/>
    </xf>
    <xf numFmtId="0" fontId="46" fillId="60" borderId="67" xfId="0" applyFont="1" applyFill="1" applyBorder="1" applyAlignment="1">
      <alignment horizontal="left" vertical="center" wrapText="1"/>
    </xf>
    <xf numFmtId="0" fontId="46" fillId="60" borderId="91" xfId="0" applyFont="1" applyFill="1" applyBorder="1" applyAlignment="1">
      <alignment horizontal="left" vertical="center" wrapText="1"/>
    </xf>
    <xf numFmtId="0" fontId="46" fillId="60" borderId="66" xfId="0" applyFont="1" applyFill="1" applyBorder="1" applyAlignment="1">
      <alignment horizontal="center" vertical="center" wrapText="1"/>
    </xf>
    <xf numFmtId="0" fontId="46" fillId="60" borderId="67" xfId="0" applyFont="1" applyFill="1" applyBorder="1" applyAlignment="1">
      <alignment horizontal="center" vertical="center" wrapText="1"/>
    </xf>
    <xf numFmtId="0" fontId="46" fillId="60" borderId="68" xfId="0" applyFont="1" applyFill="1" applyBorder="1" applyAlignment="1">
      <alignment horizontal="center" vertical="center" wrapText="1"/>
    </xf>
    <xf numFmtId="0" fontId="46" fillId="64" borderId="89" xfId="0" applyFont="1" applyFill="1" applyBorder="1" applyAlignment="1">
      <alignment horizontal="center" vertical="center" wrapText="1"/>
    </xf>
    <xf numFmtId="0" fontId="5" fillId="72" borderId="0" xfId="0" applyFont="1" applyFill="1" applyAlignment="1">
      <alignment horizontal="center" vertical="center" wrapText="1"/>
    </xf>
    <xf numFmtId="0" fontId="0" fillId="72" borderId="0" xfId="0" applyFill="1" applyAlignment="1">
      <alignment horizontal="center"/>
    </xf>
    <xf numFmtId="0" fontId="46" fillId="67" borderId="66" xfId="0" applyFont="1" applyFill="1" applyBorder="1" applyAlignment="1">
      <alignment horizontal="center" vertical="center" wrapText="1"/>
    </xf>
    <xf numFmtId="0" fontId="46" fillId="67" borderId="67" xfId="0" applyFont="1" applyFill="1" applyBorder="1" applyAlignment="1">
      <alignment horizontal="center" vertical="center" wrapText="1"/>
    </xf>
    <xf numFmtId="0" fontId="46" fillId="67" borderId="68" xfId="0" applyFont="1" applyFill="1" applyBorder="1" applyAlignment="1">
      <alignment horizontal="center" vertical="center" wrapText="1"/>
    </xf>
    <xf numFmtId="0" fontId="46" fillId="63" borderId="89" xfId="0" applyFont="1" applyFill="1" applyBorder="1" applyAlignment="1">
      <alignment horizontal="left" vertical="center" wrapText="1"/>
    </xf>
    <xf numFmtId="0" fontId="46" fillId="63" borderId="88" xfId="0" applyFont="1" applyFill="1" applyBorder="1" applyAlignment="1">
      <alignment horizontal="left" vertical="center" wrapText="1"/>
    </xf>
    <xf numFmtId="0" fontId="46" fillId="63" borderId="96" xfId="0" applyFont="1" applyFill="1" applyBorder="1" applyAlignment="1">
      <alignment horizontal="left" vertical="center" wrapText="1"/>
    </xf>
    <xf numFmtId="0" fontId="46" fillId="63" borderId="67" xfId="0" applyFont="1" applyFill="1" applyBorder="1" applyAlignment="1">
      <alignment horizontal="left" vertical="center" wrapText="1"/>
    </xf>
    <xf numFmtId="0" fontId="46" fillId="63" borderId="91" xfId="0" applyFont="1" applyFill="1" applyBorder="1" applyAlignment="1">
      <alignment horizontal="left" vertical="center" wrapText="1"/>
    </xf>
    <xf numFmtId="0" fontId="46" fillId="63" borderId="68" xfId="0" applyFont="1" applyFill="1" applyBorder="1" applyAlignment="1">
      <alignment horizontal="left" vertical="center" wrapText="1"/>
    </xf>
    <xf numFmtId="0" fontId="46" fillId="66" borderId="67" xfId="0" applyFont="1" applyFill="1" applyBorder="1" applyAlignment="1">
      <alignment horizontal="center" vertical="center" wrapText="1"/>
    </xf>
    <xf numFmtId="0" fontId="46" fillId="66" borderId="68" xfId="0" applyFont="1" applyFill="1" applyBorder="1" applyAlignment="1">
      <alignment horizontal="center" vertical="center" wrapText="1"/>
    </xf>
    <xf numFmtId="0" fontId="46" fillId="63" borderId="89" xfId="0" applyFont="1" applyFill="1" applyBorder="1" applyAlignment="1">
      <alignment horizontal="center" vertical="center" wrapText="1"/>
    </xf>
    <xf numFmtId="0" fontId="46" fillId="63" borderId="91" xfId="0" applyFont="1" applyFill="1" applyBorder="1" applyAlignment="1">
      <alignment horizontal="center" vertical="center" wrapText="1"/>
    </xf>
    <xf numFmtId="0" fontId="46" fillId="63" borderId="96" xfId="0" applyFont="1" applyFill="1" applyBorder="1" applyAlignment="1">
      <alignment horizontal="center" vertical="center" wrapText="1"/>
    </xf>
    <xf numFmtId="0" fontId="46" fillId="63" borderId="90" xfId="0" applyFont="1" applyFill="1" applyBorder="1" applyAlignment="1">
      <alignment horizontal="center" vertical="center" wrapText="1"/>
    </xf>
    <xf numFmtId="0" fontId="46" fillId="63" borderId="66" xfId="0" applyFont="1" applyFill="1" applyBorder="1" applyAlignment="1">
      <alignment horizontal="center" vertical="center" wrapText="1"/>
    </xf>
    <xf numFmtId="0" fontId="46" fillId="63" borderId="67" xfId="0" applyFont="1" applyFill="1" applyBorder="1" applyAlignment="1">
      <alignment horizontal="center" vertical="center" wrapText="1"/>
    </xf>
    <xf numFmtId="0" fontId="46" fillId="63" borderId="68" xfId="0" applyFont="1" applyFill="1" applyBorder="1" applyAlignment="1">
      <alignment horizontal="center" vertical="center" wrapText="1"/>
    </xf>
    <xf numFmtId="0" fontId="98" fillId="36" borderId="32" xfId="210" applyFont="1" applyFill="1" applyBorder="1" applyAlignment="1">
      <alignment horizontal="center"/>
    </xf>
    <xf numFmtId="0" fontId="45" fillId="36" borderId="32" xfId="210" applyFont="1" applyFill="1" applyBorder="1" applyAlignment="1">
      <alignment horizontal="center"/>
    </xf>
    <xf numFmtId="49" fontId="6" fillId="30" borderId="25" xfId="0" applyNumberFormat="1" applyFont="1" applyFill="1" applyBorder="1" applyAlignment="1">
      <alignment horizontal="center" wrapText="1"/>
    </xf>
    <xf numFmtId="49" fontId="6" fillId="30" borderId="12" xfId="0" applyNumberFormat="1" applyFont="1" applyFill="1" applyBorder="1" applyAlignment="1">
      <alignment horizontal="center" wrapText="1"/>
    </xf>
    <xf numFmtId="49" fontId="6" fillId="30" borderId="14" xfId="0" applyNumberFormat="1" applyFont="1" applyFill="1" applyBorder="1" applyAlignment="1">
      <alignment horizontal="center" wrapText="1"/>
    </xf>
    <xf numFmtId="49" fontId="10" fillId="30" borderId="25" xfId="0" applyNumberFormat="1" applyFont="1" applyFill="1" applyBorder="1" applyAlignment="1">
      <alignment horizontal="center" vertical="center"/>
    </xf>
    <xf numFmtId="49" fontId="10" fillId="30" borderId="12" xfId="0" applyNumberFormat="1" applyFont="1" applyFill="1" applyBorder="1" applyAlignment="1">
      <alignment horizontal="center" vertical="center"/>
    </xf>
    <xf numFmtId="49" fontId="10" fillId="30" borderId="26" xfId="0" applyNumberFormat="1" applyFont="1" applyFill="1" applyBorder="1" applyAlignment="1">
      <alignment horizontal="center" vertical="center"/>
    </xf>
    <xf numFmtId="0" fontId="13" fillId="29" borderId="10" xfId="0" applyFont="1" applyFill="1" applyBorder="1" applyAlignment="1">
      <alignment horizontal="right"/>
    </xf>
    <xf numFmtId="0" fontId="13" fillId="29" borderId="15" xfId="0" applyFont="1" applyFill="1" applyBorder="1" applyAlignment="1">
      <alignment horizontal="right"/>
    </xf>
    <xf numFmtId="0" fontId="13" fillId="29" borderId="38" xfId="0" applyFont="1" applyFill="1" applyBorder="1" applyAlignment="1">
      <alignment horizontal="right"/>
    </xf>
    <xf numFmtId="0" fontId="13" fillId="29" borderId="11" xfId="0" applyFont="1" applyFill="1" applyBorder="1" applyAlignment="1">
      <alignment horizontal="right"/>
    </xf>
    <xf numFmtId="0" fontId="0" fillId="29" borderId="15" xfId="0" applyFill="1" applyBorder="1" applyAlignment="1">
      <alignment horizontal="center" vertical="center" wrapText="1"/>
    </xf>
    <xf numFmtId="0" fontId="0" fillId="29" borderId="37" xfId="0" applyFill="1" applyBorder="1" applyAlignment="1">
      <alignment horizontal="center" vertical="center" wrapText="1"/>
    </xf>
    <xf numFmtId="0" fontId="0" fillId="29" borderId="11" xfId="0" applyFill="1" applyBorder="1" applyAlignment="1">
      <alignment horizontal="center" vertical="center" wrapText="1"/>
    </xf>
    <xf numFmtId="0" fontId="0" fillId="29" borderId="39" xfId="0" applyFill="1" applyBorder="1" applyAlignment="1">
      <alignment horizontal="center" vertical="center" wrapText="1"/>
    </xf>
    <xf numFmtId="49" fontId="65" fillId="0" borderId="11" xfId="0" applyNumberFormat="1" applyFont="1" applyBorder="1" applyAlignment="1">
      <alignment horizontal="center"/>
    </xf>
    <xf numFmtId="0" fontId="0" fillId="0" borderId="11" xfId="0" applyBorder="1" applyAlignment="1">
      <alignment horizontal="center"/>
    </xf>
    <xf numFmtId="49" fontId="89" fillId="37" borderId="25" xfId="0" applyNumberFormat="1" applyFont="1" applyFill="1" applyBorder="1" applyAlignment="1">
      <alignment horizontal="center" vertical="center" wrapText="1"/>
    </xf>
    <xf numFmtId="49" fontId="89" fillId="37" borderId="12" xfId="0" applyNumberFormat="1" applyFont="1" applyFill="1" applyBorder="1" applyAlignment="1">
      <alignment horizontal="center" vertical="center" wrapText="1"/>
    </xf>
    <xf numFmtId="49" fontId="89" fillId="37" borderId="26" xfId="0" applyNumberFormat="1" applyFont="1" applyFill="1" applyBorder="1" applyAlignment="1">
      <alignment horizontal="center" vertical="center" wrapText="1"/>
    </xf>
    <xf numFmtId="0" fontId="16" fillId="6" borderId="42" xfId="19" applyBorder="1" applyAlignment="1">
      <alignment horizontal="center"/>
    </xf>
    <xf numFmtId="0" fontId="16" fillId="6" borderId="43" xfId="19" applyBorder="1" applyAlignment="1">
      <alignment horizontal="center"/>
    </xf>
    <xf numFmtId="49" fontId="100" fillId="37" borderId="25" xfId="0" applyNumberFormat="1" applyFont="1" applyFill="1" applyBorder="1" applyAlignment="1">
      <alignment horizontal="center" vertical="center" wrapText="1"/>
    </xf>
    <xf numFmtId="49" fontId="100" fillId="37" borderId="12" xfId="0" applyNumberFormat="1" applyFont="1" applyFill="1" applyBorder="1" applyAlignment="1">
      <alignment horizontal="center" vertical="center" wrapText="1"/>
    </xf>
    <xf numFmtId="49" fontId="100" fillId="37" borderId="14" xfId="0" applyNumberFormat="1" applyFont="1" applyFill="1" applyBorder="1" applyAlignment="1">
      <alignment horizontal="center" vertical="center" wrapText="1"/>
    </xf>
    <xf numFmtId="49" fontId="6" fillId="30" borderId="25" xfId="0" applyNumberFormat="1" applyFont="1" applyFill="1" applyBorder="1" applyAlignment="1">
      <alignment horizontal="center" vertical="center" wrapText="1"/>
    </xf>
    <xf numFmtId="49" fontId="6" fillId="30" borderId="12" xfId="0" applyNumberFormat="1" applyFont="1" applyFill="1" applyBorder="1" applyAlignment="1">
      <alignment horizontal="center" vertical="center" wrapText="1"/>
    </xf>
    <xf numFmtId="49" fontId="6" fillId="30" borderId="14" xfId="0" applyNumberFormat="1" applyFont="1" applyFill="1" applyBorder="1" applyAlignment="1">
      <alignment horizontal="center" vertical="center" wrapText="1"/>
    </xf>
    <xf numFmtId="49" fontId="100" fillId="37" borderId="26" xfId="0" applyNumberFormat="1" applyFont="1" applyFill="1" applyBorder="1" applyAlignment="1">
      <alignment horizontal="center" vertical="center" wrapText="1"/>
    </xf>
    <xf numFmtId="49" fontId="6" fillId="30" borderId="26" xfId="0" applyNumberFormat="1" applyFont="1" applyFill="1" applyBorder="1" applyAlignment="1">
      <alignment horizontal="center" vertical="center" wrapText="1"/>
    </xf>
    <xf numFmtId="49" fontId="6" fillId="30" borderId="27" xfId="0" applyNumberFormat="1" applyFont="1" applyFill="1" applyBorder="1" applyAlignment="1">
      <alignment horizontal="center" vertical="top" wrapText="1"/>
    </xf>
    <xf numFmtId="49" fontId="6" fillId="30" borderId="28" xfId="0" applyNumberFormat="1" applyFont="1" applyFill="1" applyBorder="1" applyAlignment="1">
      <alignment horizontal="center" vertical="top" wrapText="1"/>
    </xf>
    <xf numFmtId="49" fontId="6" fillId="30" borderId="29" xfId="0" applyNumberFormat="1" applyFont="1" applyFill="1" applyBorder="1" applyAlignment="1">
      <alignment horizontal="center" vertical="top" wrapText="1"/>
    </xf>
    <xf numFmtId="49" fontId="6" fillId="30" borderId="18" xfId="0" applyNumberFormat="1" applyFont="1" applyFill="1" applyBorder="1" applyAlignment="1">
      <alignment horizontal="center" vertical="top" wrapText="1"/>
    </xf>
    <xf numFmtId="49" fontId="6" fillId="30" borderId="0" xfId="0" applyNumberFormat="1" applyFont="1" applyFill="1" applyAlignment="1">
      <alignment horizontal="center" vertical="top" wrapText="1"/>
    </xf>
    <xf numFmtId="49" fontId="6" fillId="30" borderId="30" xfId="0" applyNumberFormat="1" applyFont="1" applyFill="1" applyBorder="1" applyAlignment="1">
      <alignment horizontal="center" vertical="top" wrapText="1"/>
    </xf>
    <xf numFmtId="49" fontId="6" fillId="30" borderId="19" xfId="0" applyNumberFormat="1" applyFont="1" applyFill="1" applyBorder="1" applyAlignment="1">
      <alignment horizontal="center" vertical="top" wrapText="1"/>
    </xf>
    <xf numFmtId="49" fontId="6" fillId="30" borderId="11" xfId="0" applyNumberFormat="1" applyFont="1" applyFill="1" applyBorder="1" applyAlignment="1">
      <alignment horizontal="center" vertical="top" wrapText="1"/>
    </xf>
    <xf numFmtId="49" fontId="6" fillId="30" borderId="50" xfId="0" applyNumberFormat="1" applyFont="1" applyFill="1" applyBorder="1" applyAlignment="1">
      <alignment horizontal="center" vertical="top" wrapText="1"/>
    </xf>
    <xf numFmtId="49" fontId="34" fillId="30" borderId="17" xfId="0" applyNumberFormat="1" applyFont="1" applyFill="1" applyBorder="1" applyAlignment="1">
      <alignment horizontal="center" vertical="top" wrapText="1"/>
    </xf>
    <xf numFmtId="49" fontId="34" fillId="30" borderId="25" xfId="0" applyNumberFormat="1" applyFont="1" applyFill="1" applyBorder="1" applyAlignment="1">
      <alignment vertical="center" wrapText="1"/>
    </xf>
    <xf numFmtId="49" fontId="34" fillId="30" borderId="12" xfId="0" applyNumberFormat="1" applyFont="1" applyFill="1" applyBorder="1" applyAlignment="1">
      <alignment vertical="center" wrapText="1"/>
    </xf>
    <xf numFmtId="49" fontId="27" fillId="28" borderId="11" xfId="210" applyNumberFormat="1" applyFont="1" applyFill="1" applyBorder="1" applyAlignment="1">
      <alignment horizontal="center"/>
    </xf>
    <xf numFmtId="49" fontId="6" fillId="30" borderId="28" xfId="0" applyNumberFormat="1" applyFont="1" applyFill="1" applyBorder="1" applyAlignment="1">
      <alignment horizontal="center" vertical="center" wrapText="1"/>
    </xf>
    <xf numFmtId="49" fontId="6" fillId="30" borderId="0" xfId="0" applyNumberFormat="1" applyFont="1" applyFill="1" applyAlignment="1">
      <alignment horizontal="center" vertical="center" wrapText="1"/>
    </xf>
    <xf numFmtId="49" fontId="6" fillId="30" borderId="11" xfId="0" applyNumberFormat="1" applyFont="1" applyFill="1" applyBorder="1" applyAlignment="1">
      <alignment horizontal="center" vertical="center" wrapText="1"/>
    </xf>
    <xf numFmtId="49" fontId="34" fillId="0" borderId="25" xfId="0" applyNumberFormat="1" applyFont="1" applyBorder="1" applyAlignment="1">
      <alignment horizontal="center" vertical="top" wrapText="1"/>
    </xf>
    <xf numFmtId="49" fontId="34" fillId="0" borderId="26" xfId="0" applyNumberFormat="1" applyFont="1" applyBorder="1" applyAlignment="1">
      <alignment horizontal="center" vertical="top" wrapText="1"/>
    </xf>
    <xf numFmtId="49" fontId="70" fillId="52" borderId="48" xfId="0" applyNumberFormat="1" applyFont="1" applyFill="1" applyBorder="1" applyAlignment="1">
      <alignment horizontal="center" vertical="center" wrapText="1"/>
    </xf>
    <xf numFmtId="49" fontId="70" fillId="52" borderId="0" xfId="0" applyNumberFormat="1" applyFont="1" applyFill="1" applyAlignment="1">
      <alignment horizontal="center" vertical="center" wrapText="1"/>
    </xf>
    <xf numFmtId="49" fontId="70" fillId="52" borderId="69" xfId="0" applyNumberFormat="1" applyFont="1" applyFill="1" applyBorder="1" applyAlignment="1">
      <alignment horizontal="center" vertical="center" wrapText="1"/>
    </xf>
    <xf numFmtId="49" fontId="70" fillId="52" borderId="32" xfId="0" applyNumberFormat="1" applyFont="1" applyFill="1" applyBorder="1" applyAlignment="1">
      <alignment horizontal="center" vertical="center" wrapText="1"/>
    </xf>
    <xf numFmtId="49" fontId="74" fillId="38" borderId="10" xfId="0" applyNumberFormat="1" applyFont="1" applyFill="1" applyBorder="1" applyAlignment="1">
      <alignment horizontal="center" vertical="top" wrapText="1"/>
    </xf>
    <xf numFmtId="49" fontId="74" fillId="38" borderId="15" xfId="0" applyNumberFormat="1" applyFont="1" applyFill="1" applyBorder="1" applyAlignment="1">
      <alignment horizontal="center" vertical="top" wrapText="1"/>
    </xf>
    <xf numFmtId="49" fontId="74" fillId="38" borderId="37" xfId="0" applyNumberFormat="1" applyFont="1" applyFill="1" applyBorder="1" applyAlignment="1">
      <alignment horizontal="center" vertical="top" wrapText="1"/>
    </xf>
    <xf numFmtId="49" fontId="74" fillId="38" borderId="48" xfId="0" applyNumberFormat="1" applyFont="1" applyFill="1" applyBorder="1" applyAlignment="1">
      <alignment horizontal="center" vertical="top" wrapText="1"/>
    </xf>
    <xf numFmtId="49" fontId="74" fillId="38" borderId="0" xfId="0" applyNumberFormat="1" applyFont="1" applyFill="1" applyAlignment="1">
      <alignment horizontal="center" vertical="top" wrapText="1"/>
    </xf>
    <xf numFmtId="49" fontId="74" fillId="38" borderId="47" xfId="0" applyNumberFormat="1" applyFont="1" applyFill="1" applyBorder="1" applyAlignment="1">
      <alignment horizontal="center" vertical="top" wrapText="1"/>
    </xf>
    <xf numFmtId="49" fontId="74" fillId="38" borderId="38" xfId="0" applyNumberFormat="1" applyFont="1" applyFill="1" applyBorder="1" applyAlignment="1">
      <alignment horizontal="center" vertical="top" wrapText="1"/>
    </xf>
    <xf numFmtId="49" fontId="74" fillId="38" borderId="11" xfId="0" applyNumberFormat="1" applyFont="1" applyFill="1" applyBorder="1" applyAlignment="1">
      <alignment horizontal="center" vertical="top" wrapText="1"/>
    </xf>
    <xf numFmtId="49" fontId="74" fillId="38" borderId="39" xfId="0" applyNumberFormat="1" applyFont="1" applyFill="1" applyBorder="1" applyAlignment="1">
      <alignment horizontal="center" vertical="top" wrapText="1"/>
    </xf>
    <xf numFmtId="49" fontId="155" fillId="28" borderId="66" xfId="0" applyNumberFormat="1" applyFont="1" applyFill="1" applyBorder="1" applyAlignment="1">
      <alignment horizontal="center" vertical="top" wrapText="1"/>
    </xf>
    <xf numFmtId="49" fontId="155" fillId="28" borderId="67" xfId="0" applyNumberFormat="1" applyFont="1" applyFill="1" applyBorder="1" applyAlignment="1">
      <alignment horizontal="center" vertical="top" wrapText="1"/>
    </xf>
    <xf numFmtId="49" fontId="155" fillId="28" borderId="68" xfId="0" applyNumberFormat="1" applyFont="1" applyFill="1" applyBorder="1" applyAlignment="1">
      <alignment horizontal="center" vertical="top" wrapText="1"/>
    </xf>
    <xf numFmtId="49" fontId="70" fillId="52" borderId="47" xfId="0" applyNumberFormat="1" applyFont="1" applyFill="1" applyBorder="1" applyAlignment="1">
      <alignment horizontal="center" vertical="center" wrapText="1"/>
    </xf>
    <xf numFmtId="2" fontId="70" fillId="52" borderId="48" xfId="0" applyNumberFormat="1" applyFont="1" applyFill="1" applyBorder="1" applyAlignment="1">
      <alignment horizontal="center" vertical="center" wrapText="1"/>
    </xf>
    <xf numFmtId="2" fontId="70" fillId="52" borderId="0" xfId="0" applyNumberFormat="1" applyFont="1" applyFill="1" applyAlignment="1">
      <alignment horizontal="center" vertical="center" wrapText="1"/>
    </xf>
    <xf numFmtId="2" fontId="70" fillId="52" borderId="47" xfId="0" applyNumberFormat="1" applyFont="1" applyFill="1" applyBorder="1" applyAlignment="1">
      <alignment horizontal="center" vertical="center" wrapText="1"/>
    </xf>
    <xf numFmtId="2" fontId="70" fillId="52" borderId="69" xfId="0" applyNumberFormat="1" applyFont="1" applyFill="1" applyBorder="1" applyAlignment="1">
      <alignment horizontal="center" vertical="center" wrapText="1"/>
    </xf>
    <xf numFmtId="2" fontId="70" fillId="52" borderId="32" xfId="0" applyNumberFormat="1" applyFont="1" applyFill="1" applyBorder="1" applyAlignment="1">
      <alignment horizontal="center" vertical="center" wrapText="1"/>
    </xf>
    <xf numFmtId="2" fontId="70" fillId="52" borderId="34" xfId="0" applyNumberFormat="1" applyFont="1" applyFill="1" applyBorder="1" applyAlignment="1">
      <alignment horizontal="center" vertical="center" wrapText="1"/>
    </xf>
    <xf numFmtId="49" fontId="26" fillId="6" borderId="11" xfId="115" applyNumberFormat="1" applyBorder="1" applyAlignment="1">
      <alignment horizontal="center" vertical="top"/>
    </xf>
    <xf numFmtId="0" fontId="154" fillId="6" borderId="11" xfId="115" applyFont="1" applyBorder="1" applyAlignment="1">
      <alignment horizontal="center" vertical="top"/>
    </xf>
    <xf numFmtId="49" fontId="26" fillId="6" borderId="42" xfId="115" applyNumberFormat="1" applyBorder="1" applyAlignment="1">
      <alignment horizontal="center"/>
    </xf>
    <xf numFmtId="0" fontId="82" fillId="52" borderId="35" xfId="139" applyFont="1" applyFill="1" applyBorder="1" applyAlignment="1">
      <alignment horizontal="center"/>
    </xf>
    <xf numFmtId="49" fontId="26" fillId="6" borderId="44" xfId="115" applyNumberFormat="1" applyBorder="1" applyAlignment="1">
      <alignment horizontal="center"/>
    </xf>
    <xf numFmtId="49" fontId="26" fillId="6" borderId="45" xfId="115" applyNumberFormat="1" applyBorder="1" applyAlignment="1">
      <alignment horizontal="center"/>
    </xf>
    <xf numFmtId="49" fontId="26" fillId="6" borderId="46" xfId="115" applyNumberFormat="1" applyBorder="1" applyAlignment="1">
      <alignment horizontal="center"/>
    </xf>
    <xf numFmtId="49" fontId="26" fillId="6" borderId="43" xfId="115" applyNumberFormat="1" applyBorder="1" applyAlignment="1">
      <alignment horizontal="center"/>
    </xf>
    <xf numFmtId="49" fontId="6" fillId="30" borderId="12" xfId="0" applyNumberFormat="1" applyFont="1" applyFill="1" applyBorder="1" applyAlignment="1">
      <alignment horizontal="center" vertical="top" wrapText="1"/>
    </xf>
    <xf numFmtId="49" fontId="6" fillId="30" borderId="26" xfId="0" applyNumberFormat="1" applyFont="1" applyFill="1" applyBorder="1" applyAlignment="1">
      <alignment horizontal="center" vertical="top" wrapText="1"/>
    </xf>
    <xf numFmtId="0" fontId="5" fillId="27" borderId="16" xfId="0" applyFont="1" applyFill="1" applyBorder="1" applyAlignment="1">
      <alignment horizontal="right" textRotation="90"/>
    </xf>
    <xf numFmtId="0" fontId="5" fillId="27" borderId="12" xfId="0" applyFont="1" applyFill="1" applyBorder="1" applyAlignment="1">
      <alignment horizontal="right" textRotation="90"/>
    </xf>
    <xf numFmtId="0" fontId="40" fillId="39" borderId="44" xfId="0" applyFont="1" applyFill="1" applyBorder="1" applyAlignment="1">
      <alignment horizontal="center" vertical="top"/>
    </xf>
    <xf numFmtId="0" fontId="40" fillId="39" borderId="46" xfId="0" applyFont="1" applyFill="1" applyBorder="1" applyAlignment="1">
      <alignment horizontal="center" vertical="top"/>
    </xf>
    <xf numFmtId="0" fontId="9" fillId="38" borderId="10" xfId="0" applyFont="1" applyFill="1" applyBorder="1" applyAlignment="1">
      <alignment horizontal="center" vertical="center" wrapText="1"/>
    </xf>
    <xf numFmtId="0" fontId="9" fillId="38" borderId="15" xfId="0" applyFont="1" applyFill="1" applyBorder="1" applyAlignment="1">
      <alignment horizontal="center" vertical="center" wrapText="1"/>
    </xf>
    <xf numFmtId="0" fontId="9" fillId="38" borderId="37" xfId="0" applyFont="1" applyFill="1" applyBorder="1" applyAlignment="1">
      <alignment horizontal="center" vertical="center" wrapText="1"/>
    </xf>
    <xf numFmtId="0" fontId="9" fillId="38" borderId="48" xfId="0" applyFont="1" applyFill="1" applyBorder="1" applyAlignment="1">
      <alignment horizontal="center" vertical="center" wrapText="1"/>
    </xf>
    <xf numFmtId="0" fontId="9" fillId="38" borderId="0" xfId="0" applyFont="1" applyFill="1" applyAlignment="1">
      <alignment horizontal="center" vertical="center" wrapText="1"/>
    </xf>
    <xf numFmtId="0" fontId="9" fillId="38" borderId="47" xfId="0" applyFont="1" applyFill="1" applyBorder="1" applyAlignment="1">
      <alignment horizontal="center" vertical="center" wrapText="1"/>
    </xf>
    <xf numFmtId="0" fontId="9" fillId="38" borderId="38" xfId="0" applyFont="1" applyFill="1" applyBorder="1" applyAlignment="1">
      <alignment horizontal="center" vertical="center" wrapText="1"/>
    </xf>
    <xf numFmtId="0" fontId="9" fillId="38" borderId="11" xfId="0" applyFont="1" applyFill="1" applyBorder="1" applyAlignment="1">
      <alignment horizontal="center" vertical="center" wrapText="1"/>
    </xf>
    <xf numFmtId="0" fontId="9" fillId="38" borderId="39" xfId="0" applyFont="1" applyFill="1" applyBorder="1" applyAlignment="1">
      <alignment horizontal="center" vertical="center" wrapText="1"/>
    </xf>
    <xf numFmtId="49" fontId="10" fillId="30" borderId="25" xfId="0" applyNumberFormat="1" applyFont="1" applyFill="1" applyBorder="1" applyAlignment="1">
      <alignment vertical="center"/>
    </xf>
    <xf numFmtId="49" fontId="10" fillId="30" borderId="12" xfId="0" applyNumberFormat="1" applyFont="1" applyFill="1" applyBorder="1" applyAlignment="1">
      <alignment vertical="center"/>
    </xf>
    <xf numFmtId="49" fontId="10" fillId="30" borderId="26" xfId="0" applyNumberFormat="1" applyFont="1" applyFill="1" applyBorder="1" applyAlignment="1">
      <alignment vertical="center"/>
    </xf>
    <xf numFmtId="49" fontId="5" fillId="30" borderId="25" xfId="0" applyNumberFormat="1" applyFont="1" applyFill="1" applyBorder="1" applyAlignment="1">
      <alignment vertical="center" wrapText="1"/>
    </xf>
    <xf numFmtId="49" fontId="10" fillId="30" borderId="26" xfId="0" applyNumberFormat="1" applyFont="1" applyFill="1" applyBorder="1" applyAlignment="1">
      <alignment vertical="center" wrapText="1"/>
    </xf>
    <xf numFmtId="0" fontId="26" fillId="6" borderId="48" xfId="115" applyBorder="1" applyAlignment="1">
      <alignment horizontal="center" vertical="top" wrapText="1"/>
    </xf>
    <xf numFmtId="0" fontId="26" fillId="6" borderId="0" xfId="115" applyBorder="1" applyAlignment="1">
      <alignment horizontal="center" vertical="top" wrapText="1"/>
    </xf>
    <xf numFmtId="0" fontId="26" fillId="6" borderId="47" xfId="115" applyBorder="1" applyAlignment="1">
      <alignment horizontal="center" vertical="top" wrapText="1"/>
    </xf>
    <xf numFmtId="0" fontId="136" fillId="28" borderId="41" xfId="19" applyFont="1" applyFill="1" applyBorder="1" applyAlignment="1">
      <alignment horizontal="center" wrapText="1"/>
    </xf>
    <xf numFmtId="0" fontId="136" fillId="28" borderId="42" xfId="19" applyFont="1" applyFill="1" applyBorder="1" applyAlignment="1">
      <alignment horizontal="center" wrapText="1"/>
    </xf>
    <xf numFmtId="49" fontId="10" fillId="38" borderId="12" xfId="0" applyNumberFormat="1" applyFont="1" applyFill="1" applyBorder="1" applyAlignment="1">
      <alignment horizontal="center" vertical="top"/>
    </xf>
    <xf numFmtId="0" fontId="10" fillId="0" borderId="16" xfId="0" applyFont="1" applyBorder="1" applyAlignment="1">
      <alignment horizontal="center" vertical="top" wrapText="1"/>
    </xf>
    <xf numFmtId="0" fontId="10" fillId="0" borderId="12" xfId="0" applyFont="1" applyBorder="1" applyAlignment="1">
      <alignment horizontal="center" vertical="top" wrapText="1"/>
    </xf>
    <xf numFmtId="49" fontId="0" fillId="38" borderId="63" xfId="0" applyNumberFormat="1" applyFill="1" applyBorder="1" applyAlignment="1">
      <alignment horizontal="center" vertical="top"/>
    </xf>
    <xf numFmtId="0" fontId="10" fillId="0" borderId="20" xfId="0" applyFont="1" applyBorder="1" applyAlignment="1">
      <alignment horizontal="center" vertical="top" wrapText="1"/>
    </xf>
    <xf numFmtId="0" fontId="10" fillId="0" borderId="18" xfId="0" applyFont="1" applyBorder="1" applyAlignment="1">
      <alignment horizontal="center" vertical="top" wrapText="1"/>
    </xf>
    <xf numFmtId="0" fontId="5" fillId="0" borderId="16" xfId="0" applyFont="1" applyBorder="1" applyAlignment="1">
      <alignment horizontal="center" vertical="top" wrapText="1"/>
    </xf>
    <xf numFmtId="0" fontId="0" fillId="0" borderId="12" xfId="0" applyBorder="1" applyAlignment="1">
      <alignment horizontal="center" vertical="top" wrapText="1"/>
    </xf>
    <xf numFmtId="0" fontId="5" fillId="34" borderId="16" xfId="0" applyFont="1" applyFill="1" applyBorder="1" applyAlignment="1">
      <alignment horizontal="center" vertical="top" wrapText="1"/>
    </xf>
    <xf numFmtId="0" fontId="0" fillId="34" borderId="12" xfId="0" applyFill="1" applyBorder="1" applyAlignment="1">
      <alignment horizontal="center" vertical="top" wrapText="1"/>
    </xf>
    <xf numFmtId="49" fontId="71" fillId="39" borderId="15" xfId="0" applyNumberFormat="1" applyFont="1" applyFill="1" applyBorder="1" applyAlignment="1">
      <alignment vertical="center" wrapText="1"/>
    </xf>
    <xf numFmtId="49" fontId="71" fillId="39" borderId="37" xfId="0" applyNumberFormat="1" applyFont="1" applyFill="1" applyBorder="1" applyAlignment="1">
      <alignment vertical="center" wrapText="1"/>
    </xf>
    <xf numFmtId="49" fontId="71" fillId="39" borderId="0" xfId="0" applyNumberFormat="1" applyFont="1" applyFill="1" applyAlignment="1">
      <alignment vertical="center" wrapText="1"/>
    </xf>
    <xf numFmtId="49" fontId="71" fillId="39" borderId="47" xfId="0" applyNumberFormat="1" applyFont="1" applyFill="1" applyBorder="1" applyAlignment="1">
      <alignment vertical="center" wrapText="1"/>
    </xf>
    <xf numFmtId="49" fontId="71" fillId="39" borderId="11" xfId="0" applyNumberFormat="1" applyFont="1" applyFill="1" applyBorder="1" applyAlignment="1">
      <alignment vertical="center" wrapText="1"/>
    </xf>
    <xf numFmtId="49" fontId="71" fillId="39" borderId="39" xfId="0" applyNumberFormat="1" applyFont="1" applyFill="1" applyBorder="1" applyAlignment="1">
      <alignment vertical="center" wrapText="1"/>
    </xf>
    <xf numFmtId="49" fontId="70" fillId="39" borderId="10" xfId="0" applyNumberFormat="1" applyFont="1" applyFill="1" applyBorder="1" applyAlignment="1">
      <alignment horizontal="center" vertical="center" wrapText="1"/>
    </xf>
    <xf numFmtId="49" fontId="70" fillId="39" borderId="15" xfId="0" applyNumberFormat="1" applyFont="1" applyFill="1" applyBorder="1" applyAlignment="1">
      <alignment horizontal="center" vertical="center" wrapText="1"/>
    </xf>
    <xf numFmtId="49" fontId="70" fillId="39" borderId="37" xfId="0" applyNumberFormat="1" applyFont="1" applyFill="1" applyBorder="1" applyAlignment="1">
      <alignment horizontal="center" vertical="center" wrapText="1"/>
    </xf>
    <xf numFmtId="49" fontId="70" fillId="39" borderId="48" xfId="0" applyNumberFormat="1" applyFont="1" applyFill="1" applyBorder="1" applyAlignment="1">
      <alignment horizontal="center" vertical="center" wrapText="1"/>
    </xf>
    <xf numFmtId="49" fontId="70" fillId="39" borderId="0" xfId="0" applyNumberFormat="1" applyFont="1" applyFill="1" applyAlignment="1">
      <alignment horizontal="center" vertical="center" wrapText="1"/>
    </xf>
    <xf numFmtId="49" fontId="70" fillId="39" borderId="47" xfId="0" applyNumberFormat="1" applyFont="1" applyFill="1" applyBorder="1" applyAlignment="1">
      <alignment horizontal="center" vertical="center" wrapText="1"/>
    </xf>
    <xf numFmtId="49" fontId="70" fillId="39" borderId="38" xfId="0" applyNumberFormat="1" applyFont="1" applyFill="1" applyBorder="1" applyAlignment="1">
      <alignment horizontal="center" vertical="center" wrapText="1"/>
    </xf>
    <xf numFmtId="49" fontId="70" fillId="39" borderId="11" xfId="0" applyNumberFormat="1" applyFont="1" applyFill="1" applyBorder="1" applyAlignment="1">
      <alignment horizontal="center" vertical="center" wrapText="1"/>
    </xf>
    <xf numFmtId="49" fontId="70" fillId="39" borderId="39" xfId="0" applyNumberFormat="1" applyFont="1" applyFill="1" applyBorder="1" applyAlignment="1">
      <alignment horizontal="center" vertical="center" wrapText="1"/>
    </xf>
    <xf numFmtId="49" fontId="13" fillId="30" borderId="10" xfId="0" applyNumberFormat="1" applyFont="1" applyFill="1" applyBorder="1" applyAlignment="1">
      <alignment horizontal="center" vertical="top" wrapText="1"/>
    </xf>
    <xf numFmtId="49" fontId="13" fillId="30" borderId="48" xfId="0" applyNumberFormat="1" applyFont="1" applyFill="1" applyBorder="1" applyAlignment="1">
      <alignment horizontal="center" vertical="top" wrapText="1"/>
    </xf>
    <xf numFmtId="49" fontId="13" fillId="30" borderId="38" xfId="0" applyNumberFormat="1" applyFont="1" applyFill="1" applyBorder="1" applyAlignment="1">
      <alignment horizontal="center" vertical="top" wrapText="1"/>
    </xf>
    <xf numFmtId="49" fontId="34" fillId="30" borderId="30" xfId="0" applyNumberFormat="1" applyFont="1" applyFill="1" applyBorder="1" applyAlignment="1">
      <alignment horizontal="center" vertical="top" wrapText="1"/>
    </xf>
    <xf numFmtId="0" fontId="9" fillId="31" borderId="10" xfId="0" applyFont="1" applyFill="1" applyBorder="1" applyAlignment="1">
      <alignment horizontal="center" vertical="top" wrapText="1"/>
    </xf>
    <xf numFmtId="0" fontId="9" fillId="31" borderId="15" xfId="0" applyFont="1" applyFill="1" applyBorder="1" applyAlignment="1">
      <alignment horizontal="center" vertical="top" wrapText="1"/>
    </xf>
    <xf numFmtId="0" fontId="9" fillId="31" borderId="48" xfId="0" applyFont="1" applyFill="1" applyBorder="1" applyAlignment="1">
      <alignment horizontal="center" vertical="top" wrapText="1"/>
    </xf>
    <xf numFmtId="0" fontId="9" fillId="31" borderId="0" xfId="0" applyFont="1" applyFill="1" applyAlignment="1">
      <alignment horizontal="center" vertical="top" wrapText="1"/>
    </xf>
    <xf numFmtId="0" fontId="9" fillId="31" borderId="38" xfId="0" applyFont="1" applyFill="1" applyBorder="1" applyAlignment="1">
      <alignment horizontal="center" vertical="top" wrapText="1"/>
    </xf>
    <xf numFmtId="0" fontId="9" fillId="31" borderId="11" xfId="0" applyFont="1" applyFill="1" applyBorder="1" applyAlignment="1">
      <alignment horizontal="center" vertical="top" wrapText="1"/>
    </xf>
    <xf numFmtId="49" fontId="73" fillId="0" borderId="10" xfId="0" applyNumberFormat="1" applyFont="1" applyBorder="1" applyAlignment="1">
      <alignment horizontal="center" vertical="top" wrapText="1"/>
    </xf>
    <xf numFmtId="49" fontId="73" fillId="0" borderId="37" xfId="0" applyNumberFormat="1" applyFont="1" applyBorder="1" applyAlignment="1">
      <alignment horizontal="center" vertical="top" wrapText="1"/>
    </xf>
    <xf numFmtId="49" fontId="73" fillId="0" borderId="48" xfId="0" applyNumberFormat="1" applyFont="1" applyBorder="1" applyAlignment="1">
      <alignment horizontal="center" vertical="top" wrapText="1"/>
    </xf>
    <xf numFmtId="49" fontId="73" fillId="0" borderId="47" xfId="0" applyNumberFormat="1" applyFont="1" applyBorder="1" applyAlignment="1">
      <alignment horizontal="center" vertical="top" wrapText="1"/>
    </xf>
    <xf numFmtId="0" fontId="9" fillId="0" borderId="10" xfId="0" applyFont="1" applyBorder="1" applyAlignment="1">
      <alignment horizontal="center" vertical="center" wrapText="1"/>
    </xf>
    <xf numFmtId="0" fontId="9" fillId="0" borderId="15" xfId="0" applyFont="1" applyBorder="1" applyAlignment="1">
      <alignment horizontal="center" vertical="center" wrapText="1"/>
    </xf>
    <xf numFmtId="0" fontId="9" fillId="0" borderId="37" xfId="0" applyFont="1" applyBorder="1" applyAlignment="1">
      <alignment horizontal="center" vertical="center" wrapText="1"/>
    </xf>
    <xf numFmtId="0" fontId="9" fillId="0" borderId="48" xfId="0" applyFont="1" applyBorder="1" applyAlignment="1">
      <alignment horizontal="center" vertical="center" wrapText="1"/>
    </xf>
    <xf numFmtId="0" fontId="9" fillId="0" borderId="0" xfId="0" applyFont="1" applyAlignment="1">
      <alignment horizontal="center" vertical="center" wrapText="1"/>
    </xf>
    <xf numFmtId="0" fontId="9" fillId="0" borderId="47" xfId="0" applyFont="1" applyBorder="1" applyAlignment="1">
      <alignment horizontal="center" vertical="center" wrapText="1"/>
    </xf>
    <xf numFmtId="0" fontId="9" fillId="0" borderId="38" xfId="0" applyFont="1" applyBorder="1" applyAlignment="1">
      <alignment horizontal="center" vertical="center" wrapText="1"/>
    </xf>
    <xf numFmtId="0" fontId="9" fillId="0" borderId="11" xfId="0" applyFont="1" applyBorder="1" applyAlignment="1">
      <alignment horizontal="center" vertical="center" wrapText="1"/>
    </xf>
    <xf numFmtId="0" fontId="9" fillId="0" borderId="39" xfId="0" applyFont="1" applyBorder="1" applyAlignment="1">
      <alignment horizontal="center" vertical="center" wrapText="1"/>
    </xf>
    <xf numFmtId="0" fontId="71" fillId="0" borderId="15" xfId="0" applyFont="1" applyBorder="1" applyAlignment="1">
      <alignment horizontal="center" vertical="center" wrapText="1"/>
    </xf>
    <xf numFmtId="0" fontId="71" fillId="0" borderId="0" xfId="0" applyFont="1" applyAlignment="1">
      <alignment horizontal="center" vertical="center" wrapText="1"/>
    </xf>
    <xf numFmtId="0" fontId="71" fillId="0" borderId="11" xfId="0" applyFont="1" applyBorder="1" applyAlignment="1">
      <alignment horizontal="center" vertical="center" wrapText="1"/>
    </xf>
    <xf numFmtId="49" fontId="6" fillId="30" borderId="17" xfId="0" applyNumberFormat="1" applyFont="1" applyFill="1" applyBorder="1" applyAlignment="1">
      <alignment horizontal="center" vertical="center" wrapText="1"/>
    </xf>
    <xf numFmtId="0" fontId="0" fillId="0" borderId="16" xfId="0" applyBorder="1" applyAlignment="1">
      <alignment horizontal="center" vertical="top" wrapText="1"/>
    </xf>
    <xf numFmtId="0" fontId="27" fillId="7" borderId="45" xfId="210" applyFont="1" applyFill="1" applyBorder="1" applyAlignment="1">
      <alignment horizontal="center" vertical="top" wrapText="1"/>
    </xf>
    <xf numFmtId="0" fontId="90" fillId="29" borderId="10" xfId="0" applyFont="1" applyFill="1" applyBorder="1" applyAlignment="1">
      <alignment horizontal="center" vertical="center"/>
    </xf>
    <xf numFmtId="0" fontId="90" fillId="29" borderId="15" xfId="0" applyFont="1" applyFill="1" applyBorder="1" applyAlignment="1">
      <alignment horizontal="center" vertical="center"/>
    </xf>
    <xf numFmtId="49" fontId="70" fillId="52" borderId="10" xfId="0" applyNumberFormat="1" applyFont="1" applyFill="1" applyBorder="1" applyAlignment="1">
      <alignment horizontal="center" vertical="center" wrapText="1"/>
    </xf>
    <xf numFmtId="49" fontId="70" fillId="52" borderId="15" xfId="0" applyNumberFormat="1" applyFont="1" applyFill="1" applyBorder="1" applyAlignment="1">
      <alignment horizontal="center" vertical="center" wrapText="1"/>
    </xf>
    <xf numFmtId="49" fontId="70" fillId="52" borderId="37" xfId="0" applyNumberFormat="1" applyFont="1" applyFill="1" applyBorder="1" applyAlignment="1">
      <alignment horizontal="center" vertical="center" wrapText="1"/>
    </xf>
    <xf numFmtId="49" fontId="70" fillId="52" borderId="34" xfId="0" applyNumberFormat="1" applyFont="1" applyFill="1" applyBorder="1" applyAlignment="1">
      <alignment horizontal="center" vertical="center" wrapText="1"/>
    </xf>
    <xf numFmtId="49" fontId="12" fillId="30" borderId="10" xfId="0" applyNumberFormat="1" applyFont="1" applyFill="1" applyBorder="1" applyAlignment="1">
      <alignment horizontal="center" vertical="top" wrapText="1"/>
    </xf>
    <xf numFmtId="49" fontId="12" fillId="30" borderId="15" xfId="0" applyNumberFormat="1" applyFont="1" applyFill="1" applyBorder="1" applyAlignment="1">
      <alignment horizontal="center" vertical="top" wrapText="1"/>
    </xf>
    <xf numFmtId="49" fontId="12" fillId="30" borderId="48" xfId="0" applyNumberFormat="1" applyFont="1" applyFill="1" applyBorder="1" applyAlignment="1">
      <alignment horizontal="center" vertical="top" wrapText="1"/>
    </xf>
    <xf numFmtId="49" fontId="12" fillId="30" borderId="0" xfId="0" applyNumberFormat="1" applyFont="1" applyFill="1" applyAlignment="1">
      <alignment horizontal="center" vertical="top" wrapText="1"/>
    </xf>
    <xf numFmtId="49" fontId="12" fillId="30" borderId="38" xfId="0" applyNumberFormat="1" applyFont="1" applyFill="1" applyBorder="1" applyAlignment="1">
      <alignment horizontal="center" vertical="top" wrapText="1"/>
    </xf>
    <xf numFmtId="49" fontId="12" fillId="30" borderId="11" xfId="0" applyNumberFormat="1" applyFont="1" applyFill="1" applyBorder="1" applyAlignment="1">
      <alignment horizontal="center" vertical="top" wrapText="1"/>
    </xf>
    <xf numFmtId="0" fontId="13" fillId="0" borderId="44" xfId="0" applyFont="1" applyBorder="1" applyAlignment="1">
      <alignment horizontal="center"/>
    </xf>
    <xf numFmtId="0" fontId="13" fillId="0" borderId="45" xfId="0" applyFont="1" applyBorder="1" applyAlignment="1">
      <alignment horizontal="center"/>
    </xf>
    <xf numFmtId="0" fontId="13" fillId="0" borderId="46" xfId="0" applyFont="1" applyBorder="1" applyAlignment="1">
      <alignment horizontal="center"/>
    </xf>
    <xf numFmtId="0" fontId="0" fillId="30" borderId="63" xfId="0" applyFill="1" applyBorder="1" applyAlignment="1">
      <alignment horizontal="center" vertical="top"/>
    </xf>
    <xf numFmtId="49" fontId="13" fillId="0" borderId="44" xfId="0" applyNumberFormat="1" applyFont="1" applyBorder="1" applyAlignment="1">
      <alignment horizontal="center"/>
    </xf>
    <xf numFmtId="49" fontId="13" fillId="0" borderId="45" xfId="0" applyNumberFormat="1" applyFont="1" applyBorder="1" applyAlignment="1">
      <alignment horizontal="center"/>
    </xf>
    <xf numFmtId="49" fontId="5" fillId="30" borderId="62" xfId="0" applyNumberFormat="1" applyFont="1" applyFill="1" applyBorder="1" applyAlignment="1">
      <alignment horizontal="center" vertical="top" wrapText="1"/>
    </xf>
    <xf numFmtId="49" fontId="10" fillId="30" borderId="63" xfId="0" applyNumberFormat="1" applyFont="1" applyFill="1" applyBorder="1" applyAlignment="1">
      <alignment horizontal="center" vertical="top" wrapText="1"/>
    </xf>
    <xf numFmtId="0" fontId="5" fillId="35" borderId="62" xfId="0" applyFont="1" applyFill="1" applyBorder="1" applyAlignment="1">
      <alignment horizontal="right" textRotation="90"/>
    </xf>
    <xf numFmtId="0" fontId="5" fillId="35" borderId="63" xfId="0" applyFont="1" applyFill="1" applyBorder="1" applyAlignment="1">
      <alignment horizontal="right" textRotation="90"/>
    </xf>
    <xf numFmtId="0" fontId="26" fillId="6" borderId="16" xfId="115" applyBorder="1" applyAlignment="1">
      <alignment horizontal="right" textRotation="90"/>
    </xf>
    <xf numFmtId="0" fontId="26" fillId="6" borderId="12" xfId="115" applyBorder="1" applyAlignment="1">
      <alignment horizontal="right" textRotation="90"/>
    </xf>
    <xf numFmtId="0" fontId="6" fillId="0" borderId="59" xfId="0" applyFont="1" applyBorder="1" applyAlignment="1">
      <alignment horizontal="center" vertical="top" wrapText="1"/>
    </xf>
    <xf numFmtId="0" fontId="6" fillId="0" borderId="17" xfId="0" applyFont="1" applyBorder="1" applyAlignment="1">
      <alignment horizontal="center" vertical="top" wrapText="1"/>
    </xf>
    <xf numFmtId="0" fontId="34" fillId="0" borderId="61" xfId="0" applyFont="1" applyBorder="1" applyAlignment="1">
      <alignment horizontal="center" vertical="top" wrapText="1"/>
    </xf>
    <xf numFmtId="0" fontId="34" fillId="0" borderId="21" xfId="0" applyFont="1" applyBorder="1" applyAlignment="1">
      <alignment horizontal="center" vertical="top" wrapText="1"/>
    </xf>
    <xf numFmtId="0" fontId="60" fillId="38" borderId="65" xfId="0" applyFont="1" applyFill="1" applyBorder="1" applyAlignment="1">
      <alignment horizontal="center" vertical="top" wrapText="1"/>
    </xf>
    <xf numFmtId="0" fontId="60" fillId="38" borderId="30" xfId="0" applyFont="1" applyFill="1" applyBorder="1" applyAlignment="1">
      <alignment horizontal="center" vertical="top" wrapText="1"/>
    </xf>
    <xf numFmtId="0" fontId="75" fillId="31" borderId="10" xfId="0" applyFont="1" applyFill="1" applyBorder="1" applyAlignment="1">
      <alignment horizontal="center" vertical="top" wrapText="1"/>
    </xf>
    <xf numFmtId="0" fontId="75" fillId="31" borderId="37" xfId="0" applyFont="1" applyFill="1" applyBorder="1" applyAlignment="1">
      <alignment horizontal="center" vertical="top" wrapText="1"/>
    </xf>
    <xf numFmtId="0" fontId="75" fillId="31" borderId="48" xfId="0" applyFont="1" applyFill="1" applyBorder="1" applyAlignment="1">
      <alignment horizontal="center" vertical="top" wrapText="1"/>
    </xf>
    <xf numFmtId="0" fontId="75" fillId="31" borderId="47" xfId="0" applyFont="1" applyFill="1" applyBorder="1" applyAlignment="1">
      <alignment horizontal="center" vertical="top" wrapText="1"/>
    </xf>
    <xf numFmtId="0" fontId="75" fillId="31" borderId="38" xfId="0" applyFont="1" applyFill="1" applyBorder="1" applyAlignment="1">
      <alignment horizontal="center" vertical="top" wrapText="1"/>
    </xf>
    <xf numFmtId="0" fontId="75" fillId="31" borderId="39" xfId="0" applyFont="1" applyFill="1" applyBorder="1" applyAlignment="1">
      <alignment horizontal="center" vertical="top" wrapText="1"/>
    </xf>
    <xf numFmtId="0" fontId="118" fillId="6" borderId="66" xfId="115" applyNumberFormat="1" applyFont="1" applyBorder="1" applyAlignment="1">
      <alignment horizontal="center" vertical="top" wrapText="1"/>
    </xf>
    <xf numFmtId="0" fontId="26" fillId="6" borderId="67" xfId="115" applyNumberFormat="1" applyBorder="1" applyAlignment="1">
      <alignment horizontal="center" vertical="top" wrapText="1"/>
    </xf>
    <xf numFmtId="0" fontId="26" fillId="6" borderId="68" xfId="115" applyNumberFormat="1" applyBorder="1" applyAlignment="1">
      <alignment horizontal="center" vertical="top" wrapText="1"/>
    </xf>
    <xf numFmtId="0" fontId="118" fillId="6" borderId="67" xfId="115" applyNumberFormat="1" applyFont="1" applyBorder="1" applyAlignment="1">
      <alignment horizontal="center" vertical="top" wrapText="1"/>
    </xf>
    <xf numFmtId="0" fontId="118" fillId="6" borderId="68" xfId="115" applyNumberFormat="1" applyFont="1" applyBorder="1" applyAlignment="1">
      <alignment horizontal="center" vertical="top" wrapText="1"/>
    </xf>
    <xf numFmtId="0" fontId="34" fillId="0" borderId="51" xfId="0" applyFont="1" applyBorder="1" applyAlignment="1">
      <alignment horizontal="center" vertical="top" wrapText="1"/>
    </xf>
    <xf numFmtId="0" fontId="34" fillId="0" borderId="64" xfId="0" applyFont="1" applyBorder="1" applyAlignment="1">
      <alignment horizontal="center" vertical="top" wrapText="1"/>
    </xf>
    <xf numFmtId="0" fontId="34" fillId="0" borderId="49" xfId="0" applyFont="1" applyBorder="1" applyAlignment="1">
      <alignment horizontal="center" vertical="top" wrapText="1"/>
    </xf>
    <xf numFmtId="0" fontId="5" fillId="38" borderId="62" xfId="0" applyFont="1" applyFill="1" applyBorder="1" applyAlignment="1">
      <alignment horizontal="center" vertical="top" wrapText="1"/>
    </xf>
    <xf numFmtId="0" fontId="0" fillId="38" borderId="63" xfId="0" applyFill="1" applyBorder="1" applyAlignment="1">
      <alignment horizontal="center" vertical="top" wrapText="1"/>
    </xf>
    <xf numFmtId="0" fontId="76" fillId="55" borderId="10" xfId="0" applyFont="1" applyFill="1" applyBorder="1" applyAlignment="1">
      <alignment horizontal="center" vertical="top" wrapText="1"/>
    </xf>
    <xf numFmtId="0" fontId="76" fillId="55" borderId="15" xfId="0" applyFont="1" applyFill="1" applyBorder="1" applyAlignment="1">
      <alignment horizontal="center" vertical="top" wrapText="1"/>
    </xf>
    <xf numFmtId="0" fontId="76" fillId="55" borderId="37" xfId="0" applyFont="1" applyFill="1" applyBorder="1" applyAlignment="1">
      <alignment horizontal="center" vertical="top" wrapText="1"/>
    </xf>
    <xf numFmtId="0" fontId="76" fillId="55" borderId="48" xfId="0" applyFont="1" applyFill="1" applyBorder="1" applyAlignment="1">
      <alignment horizontal="center" vertical="top" wrapText="1"/>
    </xf>
    <xf numFmtId="0" fontId="76" fillId="55" borderId="0" xfId="0" applyFont="1" applyFill="1" applyAlignment="1">
      <alignment horizontal="center" vertical="top" wrapText="1"/>
    </xf>
    <xf numFmtId="0" fontId="76" fillId="55" borderId="47" xfId="0" applyFont="1" applyFill="1" applyBorder="1" applyAlignment="1">
      <alignment horizontal="center" vertical="top" wrapText="1"/>
    </xf>
    <xf numFmtId="0" fontId="76" fillId="55" borderId="38" xfId="0" applyFont="1" applyFill="1" applyBorder="1" applyAlignment="1">
      <alignment horizontal="center" vertical="top" wrapText="1"/>
    </xf>
    <xf numFmtId="0" fontId="76" fillId="55" borderId="11" xfId="0" applyFont="1" applyFill="1" applyBorder="1" applyAlignment="1">
      <alignment horizontal="center" vertical="top" wrapText="1"/>
    </xf>
    <xf numFmtId="0" fontId="76" fillId="55" borderId="39" xfId="0" applyFont="1" applyFill="1" applyBorder="1" applyAlignment="1">
      <alignment horizontal="center" vertical="top" wrapText="1"/>
    </xf>
    <xf numFmtId="0" fontId="71" fillId="28" borderId="10" xfId="0" applyFont="1" applyFill="1" applyBorder="1" applyAlignment="1">
      <alignment horizontal="center" vertical="top" wrapText="1"/>
    </xf>
    <xf numFmtId="0" fontId="71" fillId="28" borderId="15" xfId="0" applyFont="1" applyFill="1" applyBorder="1" applyAlignment="1">
      <alignment horizontal="center" vertical="top" wrapText="1"/>
    </xf>
    <xf numFmtId="0" fontId="71" fillId="28" borderId="37" xfId="0" applyFont="1" applyFill="1" applyBorder="1" applyAlignment="1">
      <alignment horizontal="center" vertical="top" wrapText="1"/>
    </xf>
    <xf numFmtId="0" fontId="71" fillId="28" borderId="48" xfId="0" applyFont="1" applyFill="1" applyBorder="1" applyAlignment="1">
      <alignment horizontal="center" vertical="top" wrapText="1"/>
    </xf>
    <xf numFmtId="0" fontId="71" fillId="28" borderId="0" xfId="0" applyFont="1" applyFill="1" applyAlignment="1">
      <alignment horizontal="center" vertical="top" wrapText="1"/>
    </xf>
    <xf numFmtId="0" fontId="71" fillId="28" borderId="47" xfId="0" applyFont="1" applyFill="1" applyBorder="1" applyAlignment="1">
      <alignment horizontal="center" vertical="top" wrapText="1"/>
    </xf>
    <xf numFmtId="0" fontId="71" fillId="28" borderId="38" xfId="0" applyFont="1" applyFill="1" applyBorder="1" applyAlignment="1">
      <alignment horizontal="center" vertical="top" wrapText="1"/>
    </xf>
    <xf numFmtId="0" fontId="71" fillId="28" borderId="11" xfId="0" applyFont="1" applyFill="1" applyBorder="1" applyAlignment="1">
      <alignment horizontal="center" vertical="top" wrapText="1"/>
    </xf>
    <xf numFmtId="0" fontId="71" fillId="28" borderId="39" xfId="0" applyFont="1" applyFill="1" applyBorder="1" applyAlignment="1">
      <alignment horizontal="center" vertical="top" wrapText="1"/>
    </xf>
    <xf numFmtId="0" fontId="75" fillId="38" borderId="10" xfId="0" applyFont="1" applyFill="1" applyBorder="1" applyAlignment="1">
      <alignment horizontal="center" vertical="top" wrapText="1"/>
    </xf>
    <xf numFmtId="0" fontId="75" fillId="38" borderId="15" xfId="0" applyFont="1" applyFill="1" applyBorder="1" applyAlignment="1">
      <alignment horizontal="center" vertical="top" wrapText="1"/>
    </xf>
    <xf numFmtId="0" fontId="75" fillId="38" borderId="37" xfId="0" applyFont="1" applyFill="1" applyBorder="1" applyAlignment="1">
      <alignment horizontal="center" vertical="top" wrapText="1"/>
    </xf>
    <xf numFmtId="0" fontId="75" fillId="38" borderId="48" xfId="0" applyFont="1" applyFill="1" applyBorder="1" applyAlignment="1">
      <alignment horizontal="center" vertical="top" wrapText="1"/>
    </xf>
    <xf numFmtId="0" fontId="75" fillId="38" borderId="0" xfId="0" applyFont="1" applyFill="1" applyAlignment="1">
      <alignment horizontal="center" vertical="top" wrapText="1"/>
    </xf>
    <xf numFmtId="0" fontId="75" fillId="38" borderId="47" xfId="0" applyFont="1" applyFill="1" applyBorder="1" applyAlignment="1">
      <alignment horizontal="center" vertical="top" wrapText="1"/>
    </xf>
    <xf numFmtId="0" fontId="75" fillId="38" borderId="38" xfId="0" applyFont="1" applyFill="1" applyBorder="1" applyAlignment="1">
      <alignment horizontal="center" vertical="top" wrapText="1"/>
    </xf>
    <xf numFmtId="0" fontId="75" fillId="38" borderId="11" xfId="0" applyFont="1" applyFill="1" applyBorder="1" applyAlignment="1">
      <alignment horizontal="center" vertical="top" wrapText="1"/>
    </xf>
    <xf numFmtId="0" fontId="75" fillId="38" borderId="39" xfId="0" applyFont="1" applyFill="1" applyBorder="1" applyAlignment="1">
      <alignment horizontal="center" vertical="top" wrapText="1"/>
    </xf>
    <xf numFmtId="0" fontId="60" fillId="38" borderId="16" xfId="0" applyFont="1" applyFill="1" applyBorder="1" applyAlignment="1">
      <alignment horizontal="center" vertical="top" wrapText="1"/>
    </xf>
    <xf numFmtId="0" fontId="60" fillId="38" borderId="12" xfId="0" applyFont="1" applyFill="1" applyBorder="1" applyAlignment="1">
      <alignment horizontal="center" vertical="top" wrapText="1"/>
    </xf>
    <xf numFmtId="0" fontId="60" fillId="40" borderId="16" xfId="0" applyFont="1" applyFill="1" applyBorder="1" applyAlignment="1">
      <alignment horizontal="center" vertical="top" wrapText="1"/>
    </xf>
    <xf numFmtId="0" fontId="60" fillId="40" borderId="12" xfId="0" applyFont="1" applyFill="1" applyBorder="1" applyAlignment="1">
      <alignment horizontal="center" vertical="top" wrapText="1"/>
    </xf>
    <xf numFmtId="0" fontId="78" fillId="0" borderId="10" xfId="0" applyFont="1" applyBorder="1" applyAlignment="1">
      <alignment horizontal="center" vertical="center" wrapText="1"/>
    </xf>
    <xf numFmtId="0" fontId="78" fillId="0" borderId="15" xfId="0" applyFont="1" applyBorder="1" applyAlignment="1">
      <alignment horizontal="center" vertical="center" wrapText="1"/>
    </xf>
    <xf numFmtId="0" fontId="78" fillId="0" borderId="37" xfId="0" applyFont="1" applyBorder="1" applyAlignment="1">
      <alignment horizontal="center" vertical="center" wrapText="1"/>
    </xf>
    <xf numFmtId="0" fontId="78" fillId="0" borderId="48" xfId="0" applyFont="1" applyBorder="1" applyAlignment="1">
      <alignment horizontal="center" vertical="center" wrapText="1"/>
    </xf>
    <xf numFmtId="0" fontId="78" fillId="0" borderId="0" xfId="0" applyFont="1" applyAlignment="1">
      <alignment horizontal="center" vertical="center" wrapText="1"/>
    </xf>
    <xf numFmtId="0" fontId="78" fillId="0" borderId="47" xfId="0" applyFont="1" applyBorder="1" applyAlignment="1">
      <alignment horizontal="center" vertical="center" wrapText="1"/>
    </xf>
    <xf numFmtId="0" fontId="10" fillId="38" borderId="16" xfId="0" applyFont="1" applyFill="1" applyBorder="1" applyAlignment="1">
      <alignment horizontal="center" vertical="top" wrapText="1"/>
    </xf>
    <xf numFmtId="0" fontId="0" fillId="38" borderId="12" xfId="0" applyFill="1" applyBorder="1" applyAlignment="1">
      <alignment horizontal="center" vertical="top" wrapText="1"/>
    </xf>
    <xf numFmtId="0" fontId="0" fillId="38" borderId="16" xfId="0" applyFill="1" applyBorder="1" applyAlignment="1">
      <alignment horizontal="center" vertical="top" wrapText="1"/>
    </xf>
    <xf numFmtId="0" fontId="0" fillId="0" borderId="58" xfId="0" applyBorder="1" applyAlignment="1">
      <alignment horizontal="center" vertical="top" wrapText="1"/>
    </xf>
    <xf numFmtId="0" fontId="0" fillId="0" borderId="23" xfId="0" applyBorder="1" applyAlignment="1">
      <alignment horizontal="center" vertical="top" wrapText="1"/>
    </xf>
    <xf numFmtId="0" fontId="34" fillId="0" borderId="59" xfId="0" applyFont="1" applyBorder="1" applyAlignment="1">
      <alignment horizontal="center" vertical="top" wrapText="1"/>
    </xf>
    <xf numFmtId="0" fontId="34" fillId="0" borderId="17" xfId="0" applyFont="1" applyBorder="1" applyAlignment="1">
      <alignment horizontal="center" vertical="top" wrapText="1"/>
    </xf>
    <xf numFmtId="0" fontId="44" fillId="54" borderId="51" xfId="0" applyFont="1" applyFill="1" applyBorder="1" applyAlignment="1">
      <alignment horizontal="center" vertical="top"/>
    </xf>
    <xf numFmtId="0" fontId="44" fillId="54" borderId="64" xfId="0" applyFont="1" applyFill="1" applyBorder="1" applyAlignment="1">
      <alignment horizontal="center" vertical="top"/>
    </xf>
    <xf numFmtId="0" fontId="13" fillId="38" borderId="66" xfId="0" applyFont="1" applyFill="1" applyBorder="1" applyAlignment="1">
      <alignment horizontal="center" vertical="top"/>
    </xf>
    <xf numFmtId="0" fontId="13" fillId="38" borderId="67" xfId="0" applyFont="1" applyFill="1" applyBorder="1" applyAlignment="1">
      <alignment horizontal="center" vertical="top"/>
    </xf>
    <xf numFmtId="0" fontId="13" fillId="38" borderId="68" xfId="0" applyFont="1" applyFill="1" applyBorder="1" applyAlignment="1">
      <alignment horizontal="center" vertical="top"/>
    </xf>
    <xf numFmtId="0" fontId="5" fillId="35" borderId="51" xfId="0" applyFont="1" applyFill="1" applyBorder="1" applyAlignment="1">
      <alignment horizontal="right" textRotation="90"/>
    </xf>
    <xf numFmtId="0" fontId="5" fillId="35" borderId="64" xfId="0" applyFont="1" applyFill="1" applyBorder="1" applyAlignment="1">
      <alignment horizontal="right" textRotation="90"/>
    </xf>
    <xf numFmtId="0" fontId="13" fillId="38" borderId="66" xfId="0" applyFont="1" applyFill="1" applyBorder="1" applyAlignment="1">
      <alignment horizontal="center" vertical="top" wrapText="1"/>
    </xf>
    <xf numFmtId="0" fontId="13" fillId="38" borderId="67" xfId="0" applyFont="1" applyFill="1" applyBorder="1" applyAlignment="1">
      <alignment horizontal="center" vertical="top" wrapText="1"/>
    </xf>
    <xf numFmtId="0" fontId="13" fillId="38" borderId="68" xfId="0" applyFont="1" applyFill="1" applyBorder="1" applyAlignment="1">
      <alignment horizontal="center" vertical="top" wrapText="1"/>
    </xf>
    <xf numFmtId="0" fontId="13" fillId="38" borderId="10" xfId="0" applyFont="1" applyFill="1" applyBorder="1" applyAlignment="1">
      <alignment horizontal="center" vertical="top" wrapText="1"/>
    </xf>
    <xf numFmtId="0" fontId="13" fillId="38" borderId="37" xfId="0" applyFont="1" applyFill="1" applyBorder="1" applyAlignment="1">
      <alignment horizontal="center" vertical="top" wrapText="1"/>
    </xf>
    <xf numFmtId="0" fontId="13" fillId="38" borderId="48" xfId="0" applyFont="1" applyFill="1" applyBorder="1" applyAlignment="1">
      <alignment horizontal="center" vertical="top" wrapText="1"/>
    </xf>
    <xf numFmtId="0" fontId="13" fillId="38" borderId="47" xfId="0" applyFont="1" applyFill="1" applyBorder="1" applyAlignment="1">
      <alignment horizontal="center" vertical="top" wrapText="1"/>
    </xf>
    <xf numFmtId="0" fontId="13" fillId="38" borderId="38" xfId="0" applyFont="1" applyFill="1" applyBorder="1" applyAlignment="1">
      <alignment horizontal="center" vertical="top" wrapText="1"/>
    </xf>
    <xf numFmtId="0" fontId="13" fillId="38" borderId="39" xfId="0" applyFont="1" applyFill="1" applyBorder="1" applyAlignment="1">
      <alignment horizontal="center" vertical="top" wrapText="1"/>
    </xf>
    <xf numFmtId="0" fontId="5" fillId="0" borderId="62" xfId="0" applyFont="1" applyBorder="1" applyAlignment="1">
      <alignment horizontal="center" vertical="top" wrapText="1"/>
    </xf>
    <xf numFmtId="0" fontId="10" fillId="0" borderId="63" xfId="0" applyFont="1" applyBorder="1" applyAlignment="1">
      <alignment horizontal="center" vertical="top" wrapText="1"/>
    </xf>
    <xf numFmtId="0" fontId="10" fillId="0" borderId="13" xfId="0" applyFont="1" applyBorder="1" applyAlignment="1">
      <alignment horizontal="center" vertical="top" wrapText="1"/>
    </xf>
    <xf numFmtId="0" fontId="13" fillId="38" borderId="37" xfId="0" applyFont="1" applyFill="1" applyBorder="1" applyAlignment="1">
      <alignment horizontal="center" vertical="top"/>
    </xf>
    <xf numFmtId="0" fontId="13" fillId="38" borderId="47" xfId="0" applyFont="1" applyFill="1" applyBorder="1" applyAlignment="1">
      <alignment horizontal="center" vertical="top"/>
    </xf>
    <xf numFmtId="0" fontId="13" fillId="38" borderId="39" xfId="0" applyFont="1" applyFill="1" applyBorder="1" applyAlignment="1">
      <alignment horizontal="center" vertical="top"/>
    </xf>
    <xf numFmtId="49" fontId="10" fillId="38" borderId="64" xfId="0" applyNumberFormat="1" applyFont="1" applyFill="1" applyBorder="1" applyAlignment="1">
      <alignment horizontal="center" vertical="top" wrapText="1"/>
    </xf>
    <xf numFmtId="0" fontId="0" fillId="0" borderId="65" xfId="0" applyBorder="1" applyAlignment="1">
      <alignment horizontal="center" vertical="top" wrapText="1"/>
    </xf>
    <xf numFmtId="0" fontId="0" fillId="0" borderId="30" xfId="0" applyBorder="1" applyAlignment="1">
      <alignment horizontal="center" vertical="top" wrapText="1"/>
    </xf>
    <xf numFmtId="0" fontId="61" fillId="40" borderId="20" xfId="0" applyFont="1" applyFill="1" applyBorder="1" applyAlignment="1">
      <alignment horizontal="center" vertical="top" wrapText="1"/>
    </xf>
    <xf numFmtId="0" fontId="61" fillId="40" borderId="18" xfId="0" applyFont="1" applyFill="1" applyBorder="1" applyAlignment="1">
      <alignment horizontal="center" vertical="top" wrapText="1"/>
    </xf>
    <xf numFmtId="49" fontId="5" fillId="0" borderId="16" xfId="0" applyNumberFormat="1" applyFont="1" applyBorder="1" applyAlignment="1">
      <alignment horizontal="center" vertical="top" wrapText="1"/>
    </xf>
    <xf numFmtId="49" fontId="10" fillId="0" borderId="12" xfId="0" applyNumberFormat="1" applyFont="1" applyBorder="1" applyAlignment="1">
      <alignment horizontal="center" vertical="top" wrapText="1"/>
    </xf>
    <xf numFmtId="0" fontId="0" fillId="38" borderId="62" xfId="0" applyFill="1" applyBorder="1" applyAlignment="1">
      <alignment horizontal="center" vertical="top" wrapText="1"/>
    </xf>
    <xf numFmtId="0" fontId="34" fillId="0" borderId="66" xfId="0" applyFont="1" applyBorder="1" applyAlignment="1">
      <alignment horizontal="center" vertical="top" wrapText="1"/>
    </xf>
    <xf numFmtId="0" fontId="34" fillId="0" borderId="67" xfId="0" applyFont="1" applyBorder="1" applyAlignment="1">
      <alignment horizontal="center" vertical="top" wrapText="1"/>
    </xf>
    <xf numFmtId="0" fontId="34" fillId="0" borderId="68" xfId="0" applyFont="1" applyBorder="1" applyAlignment="1">
      <alignment horizontal="center" vertical="top" wrapText="1"/>
    </xf>
    <xf numFmtId="0" fontId="34" fillId="36" borderId="59" xfId="0" applyFont="1" applyFill="1" applyBorder="1" applyAlignment="1">
      <alignment horizontal="center" vertical="top" wrapText="1"/>
    </xf>
    <xf numFmtId="0" fontId="34" fillId="36" borderId="17" xfId="0" applyFont="1" applyFill="1" applyBorder="1" applyAlignment="1">
      <alignment horizontal="center" vertical="top" wrapText="1"/>
    </xf>
    <xf numFmtId="0" fontId="49" fillId="0" borderId="48" xfId="0" applyFont="1" applyBorder="1" applyAlignment="1">
      <alignment horizontal="center" vertical="top" wrapText="1"/>
    </xf>
    <xf numFmtId="0" fontId="10" fillId="0" borderId="0" xfId="0" applyFont="1" applyAlignment="1">
      <alignment horizontal="center" vertical="top" wrapText="1"/>
    </xf>
    <xf numFmtId="0" fontId="10" fillId="0" borderId="30" xfId="0" applyFont="1" applyBorder="1" applyAlignment="1">
      <alignment horizontal="center" vertical="top" wrapText="1"/>
    </xf>
    <xf numFmtId="0" fontId="52" fillId="38" borderId="10" xfId="0" applyFont="1" applyFill="1" applyBorder="1" applyAlignment="1">
      <alignment horizontal="center" vertical="top" wrapText="1"/>
    </xf>
    <xf numFmtId="0" fontId="52" fillId="38" borderId="15" xfId="0" applyFont="1" applyFill="1" applyBorder="1" applyAlignment="1">
      <alignment horizontal="center" vertical="top" wrapText="1"/>
    </xf>
    <xf numFmtId="0" fontId="52" fillId="38" borderId="37" xfId="0" applyFont="1" applyFill="1" applyBorder="1" applyAlignment="1">
      <alignment horizontal="center" vertical="top" wrapText="1"/>
    </xf>
    <xf numFmtId="0" fontId="41" fillId="0" borderId="35" xfId="210" applyFont="1" applyFill="1" applyBorder="1" applyAlignment="1">
      <alignment horizontal="center"/>
    </xf>
    <xf numFmtId="0" fontId="41" fillId="7" borderId="35" xfId="210" applyFont="1" applyFill="1" applyBorder="1" applyAlignment="1">
      <alignment horizontal="center"/>
    </xf>
    <xf numFmtId="0" fontId="10" fillId="0" borderId="10" xfId="0" applyFont="1" applyBorder="1" applyAlignment="1">
      <alignment horizontal="center" vertical="center" wrapText="1"/>
    </xf>
    <xf numFmtId="0" fontId="10" fillId="0" borderId="48" xfId="0" applyFont="1" applyBorder="1" applyAlignment="1">
      <alignment horizontal="center" vertical="center" wrapText="1"/>
    </xf>
    <xf numFmtId="49" fontId="10" fillId="30" borderId="18" xfId="0" applyNumberFormat="1" applyFont="1" applyFill="1" applyBorder="1" applyAlignment="1">
      <alignment horizontal="center" vertical="top" wrapText="1"/>
    </xf>
    <xf numFmtId="49" fontId="10" fillId="30" borderId="12" xfId="0" applyNumberFormat="1" applyFont="1" applyFill="1" applyBorder="1" applyAlignment="1">
      <alignment horizontal="center" vertical="top" wrapText="1"/>
    </xf>
    <xf numFmtId="49" fontId="34" fillId="0" borderId="27" xfId="0" applyNumberFormat="1" applyFont="1" applyBorder="1" applyAlignment="1">
      <alignment horizontal="center" vertical="top" wrapText="1"/>
    </xf>
    <xf numFmtId="49" fontId="34" fillId="0" borderId="31" xfId="0" applyNumberFormat="1" applyFont="1" applyBorder="1" applyAlignment="1">
      <alignment horizontal="center" vertical="top" wrapText="1"/>
    </xf>
    <xf numFmtId="0" fontId="5" fillId="35" borderId="16" xfId="0" applyFont="1" applyFill="1" applyBorder="1" applyAlignment="1">
      <alignment horizontal="right" textRotation="90"/>
    </xf>
    <xf numFmtId="0" fontId="5" fillId="35" borderId="12" xfId="0" applyFont="1" applyFill="1" applyBorder="1" applyAlignment="1">
      <alignment horizontal="right" textRotation="90"/>
    </xf>
    <xf numFmtId="0" fontId="60" fillId="0" borderId="20" xfId="0" applyFont="1" applyBorder="1" applyAlignment="1">
      <alignment horizontal="center" vertical="top" wrapText="1"/>
    </xf>
    <xf numFmtId="0" fontId="60" fillId="0" borderId="18" xfId="0" applyFont="1" applyBorder="1" applyAlignment="1">
      <alignment horizontal="center" vertical="top" wrapText="1"/>
    </xf>
    <xf numFmtId="0" fontId="10" fillId="30" borderId="25" xfId="0" applyFont="1" applyFill="1" applyBorder="1" applyAlignment="1">
      <alignment horizontal="center" vertical="center"/>
    </xf>
    <xf numFmtId="0" fontId="10" fillId="30" borderId="12" xfId="0" applyFont="1" applyFill="1" applyBorder="1" applyAlignment="1">
      <alignment horizontal="center" vertical="center"/>
    </xf>
    <xf numFmtId="0" fontId="10" fillId="30" borderId="26" xfId="0" applyFont="1" applyFill="1" applyBorder="1" applyAlignment="1">
      <alignment horizontal="center" vertical="center"/>
    </xf>
    <xf numFmtId="49" fontId="5" fillId="30" borderId="25" xfId="0" applyNumberFormat="1" applyFont="1" applyFill="1" applyBorder="1" applyAlignment="1">
      <alignment horizontal="center" vertical="center" wrapText="1"/>
    </xf>
    <xf numFmtId="49" fontId="5" fillId="30" borderId="12" xfId="0" applyNumberFormat="1" applyFont="1" applyFill="1" applyBorder="1" applyAlignment="1">
      <alignment horizontal="center" vertical="center" wrapText="1"/>
    </xf>
    <xf numFmtId="49" fontId="10" fillId="30" borderId="12" xfId="0" applyNumberFormat="1" applyFont="1" applyFill="1" applyBorder="1" applyAlignment="1">
      <alignment horizontal="center" vertical="center" wrapText="1"/>
    </xf>
    <xf numFmtId="49" fontId="10" fillId="30" borderId="26" xfId="0" applyNumberFormat="1" applyFont="1" applyFill="1" applyBorder="1" applyAlignment="1">
      <alignment horizontal="center" vertical="center" wrapText="1"/>
    </xf>
    <xf numFmtId="0" fontId="27" fillId="34" borderId="16" xfId="210" applyFont="1" applyFill="1" applyBorder="1" applyAlignment="1">
      <alignment horizontal="center" vertical="top" wrapText="1"/>
    </xf>
    <xf numFmtId="0" fontId="27" fillId="34" borderId="12" xfId="210" applyFont="1" applyFill="1" applyBorder="1" applyAlignment="1">
      <alignment horizontal="center" vertical="top" wrapText="1"/>
    </xf>
    <xf numFmtId="49" fontId="10" fillId="30" borderId="14" xfId="0" applyNumberFormat="1" applyFont="1" applyFill="1" applyBorder="1" applyAlignment="1">
      <alignment horizontal="center" vertical="center"/>
    </xf>
    <xf numFmtId="164" fontId="5" fillId="0" borderId="16" xfId="0" applyNumberFormat="1" applyFont="1" applyBorder="1" applyAlignment="1">
      <alignment horizontal="center" vertical="top" wrapText="1"/>
    </xf>
    <xf numFmtId="164" fontId="10" fillId="0" borderId="12" xfId="0" applyNumberFormat="1" applyFont="1" applyBorder="1" applyAlignment="1">
      <alignment horizontal="center" vertical="top" wrapText="1"/>
    </xf>
    <xf numFmtId="49" fontId="5" fillId="30" borderId="26" xfId="0" applyNumberFormat="1" applyFont="1" applyFill="1" applyBorder="1" applyAlignment="1">
      <alignment horizontal="center" vertical="center" wrapText="1"/>
    </xf>
    <xf numFmtId="49" fontId="5" fillId="30" borderId="12" xfId="0" applyNumberFormat="1" applyFont="1" applyFill="1" applyBorder="1" applyAlignment="1">
      <alignment vertical="center" wrapText="1"/>
    </xf>
    <xf numFmtId="49" fontId="10" fillId="30" borderId="12" xfId="0" applyNumberFormat="1" applyFont="1" applyFill="1" applyBorder="1" applyAlignment="1">
      <alignment vertical="center" wrapText="1"/>
    </xf>
    <xf numFmtId="49" fontId="6" fillId="30" borderId="25" xfId="0" applyNumberFormat="1" applyFont="1" applyFill="1" applyBorder="1" applyAlignment="1">
      <alignment horizontal="center" vertical="top" wrapText="1"/>
    </xf>
    <xf numFmtId="0" fontId="16" fillId="28" borderId="41" xfId="19" applyFill="1" applyBorder="1" applyAlignment="1">
      <alignment horizontal="center"/>
    </xf>
    <xf numFmtId="0" fontId="16" fillId="28" borderId="42" xfId="19" applyFill="1" applyBorder="1" applyAlignment="1">
      <alignment horizontal="center"/>
    </xf>
    <xf numFmtId="49" fontId="34" fillId="30" borderId="25" xfId="0" applyNumberFormat="1" applyFont="1" applyFill="1" applyBorder="1" applyAlignment="1">
      <alignment horizontal="center" vertical="top" wrapText="1"/>
    </xf>
    <xf numFmtId="49" fontId="34" fillId="30" borderId="12" xfId="0" applyNumberFormat="1" applyFont="1" applyFill="1" applyBorder="1" applyAlignment="1">
      <alignment horizontal="center" vertical="top" wrapText="1"/>
    </xf>
    <xf numFmtId="49" fontId="34" fillId="30" borderId="26" xfId="0" applyNumberFormat="1" applyFont="1" applyFill="1" applyBorder="1" applyAlignment="1">
      <alignment horizontal="center" vertical="top" wrapText="1"/>
    </xf>
    <xf numFmtId="0" fontId="59" fillId="6" borderId="40" xfId="19" applyFont="1" applyBorder="1" applyAlignment="1">
      <alignment horizontal="center"/>
    </xf>
    <xf numFmtId="0" fontId="16" fillId="6" borderId="35" xfId="19" applyBorder="1" applyAlignment="1">
      <alignment horizontal="center"/>
    </xf>
    <xf numFmtId="49" fontId="10" fillId="30" borderId="18" xfId="0" applyNumberFormat="1" applyFont="1" applyFill="1" applyBorder="1" applyAlignment="1">
      <alignment horizontal="center" vertical="center"/>
    </xf>
    <xf numFmtId="49" fontId="10" fillId="30" borderId="0" xfId="0" applyNumberFormat="1" applyFont="1" applyFill="1" applyAlignment="1">
      <alignment horizontal="center" vertical="center"/>
    </xf>
    <xf numFmtId="49" fontId="10" fillId="30" borderId="30" xfId="0" applyNumberFormat="1" applyFont="1" applyFill="1" applyBorder="1" applyAlignment="1">
      <alignment horizontal="center" vertical="center"/>
    </xf>
    <xf numFmtId="49" fontId="10" fillId="30" borderId="31" xfId="0" applyNumberFormat="1" applyFont="1" applyFill="1" applyBorder="1" applyAlignment="1">
      <alignment horizontal="center" vertical="center"/>
    </xf>
    <xf numFmtId="49" fontId="10" fillId="30" borderId="32" xfId="0" applyNumberFormat="1" applyFont="1" applyFill="1" applyBorder="1" applyAlignment="1">
      <alignment horizontal="center" vertical="center"/>
    </xf>
    <xf numFmtId="49" fontId="10" fillId="30" borderId="33" xfId="0" applyNumberFormat="1" applyFont="1" applyFill="1" applyBorder="1" applyAlignment="1">
      <alignment horizontal="center" vertical="center"/>
    </xf>
    <xf numFmtId="0" fontId="16" fillId="6" borderId="40" xfId="19" applyBorder="1" applyAlignment="1">
      <alignment horizontal="center"/>
    </xf>
    <xf numFmtId="0" fontId="10" fillId="30" borderId="14" xfId="0" applyFont="1" applyFill="1" applyBorder="1" applyAlignment="1">
      <alignment horizontal="center" vertical="center"/>
    </xf>
    <xf numFmtId="49" fontId="6" fillId="30" borderId="17" xfId="0" applyNumberFormat="1" applyFont="1" applyFill="1" applyBorder="1" applyAlignment="1">
      <alignment horizontal="center" vertical="top" wrapText="1"/>
    </xf>
    <xf numFmtId="49" fontId="34" fillId="30" borderId="14" xfId="0" applyNumberFormat="1" applyFont="1" applyFill="1" applyBorder="1" applyAlignment="1">
      <alignment horizontal="center" vertical="top" wrapText="1"/>
    </xf>
    <xf numFmtId="2" fontId="100" fillId="37" borderId="25" xfId="0" applyNumberFormat="1" applyFont="1" applyFill="1" applyBorder="1" applyAlignment="1">
      <alignment horizontal="center" wrapText="1"/>
    </xf>
    <xf numFmtId="2" fontId="100" fillId="37" borderId="12" xfId="0" applyNumberFormat="1" applyFont="1" applyFill="1" applyBorder="1" applyAlignment="1">
      <alignment horizontal="center" wrapText="1"/>
    </xf>
    <xf numFmtId="2" fontId="100" fillId="37" borderId="14" xfId="0" applyNumberFormat="1" applyFont="1" applyFill="1" applyBorder="1" applyAlignment="1">
      <alignment horizontal="center" wrapText="1"/>
    </xf>
    <xf numFmtId="2" fontId="100" fillId="37" borderId="26" xfId="0" applyNumberFormat="1" applyFont="1" applyFill="1" applyBorder="1" applyAlignment="1">
      <alignment horizontal="center" wrapText="1"/>
    </xf>
    <xf numFmtId="0" fontId="5" fillId="30" borderId="25" xfId="0" applyFont="1" applyFill="1" applyBorder="1" applyAlignment="1">
      <alignment horizontal="center" vertical="center" wrapText="1"/>
    </xf>
    <xf numFmtId="0" fontId="10" fillId="30" borderId="26" xfId="0" applyFont="1" applyFill="1" applyBorder="1" applyAlignment="1">
      <alignment horizontal="center" vertical="center" wrapText="1"/>
    </xf>
    <xf numFmtId="49" fontId="6" fillId="30" borderId="18" xfId="0" applyNumberFormat="1" applyFont="1" applyFill="1" applyBorder="1" applyAlignment="1">
      <alignment horizontal="center" vertical="center" wrapText="1"/>
    </xf>
    <xf numFmtId="49" fontId="6" fillId="30" borderId="30" xfId="0" applyNumberFormat="1" applyFont="1" applyFill="1" applyBorder="1" applyAlignment="1">
      <alignment horizontal="center" vertical="center" wrapText="1"/>
    </xf>
    <xf numFmtId="49" fontId="6" fillId="30" borderId="31" xfId="0" applyNumberFormat="1" applyFont="1" applyFill="1" applyBorder="1" applyAlignment="1">
      <alignment horizontal="center" vertical="center" wrapText="1"/>
    </xf>
    <xf numFmtId="49" fontId="6" fillId="30" borderId="33" xfId="0" applyNumberFormat="1" applyFont="1" applyFill="1" applyBorder="1" applyAlignment="1">
      <alignment horizontal="center" vertical="center" wrapText="1"/>
    </xf>
    <xf numFmtId="0" fontId="10" fillId="30" borderId="25" xfId="0" applyFont="1" applyFill="1" applyBorder="1" applyAlignment="1">
      <alignment horizontal="center" vertical="center" wrapText="1"/>
    </xf>
    <xf numFmtId="0" fontId="10" fillId="30" borderId="12" xfId="0" applyFont="1" applyFill="1" applyBorder="1" applyAlignment="1">
      <alignment horizontal="center" vertical="center" wrapText="1"/>
    </xf>
    <xf numFmtId="0" fontId="68" fillId="0" borderId="15" xfId="0" applyFont="1" applyBorder="1" applyAlignment="1">
      <alignment horizontal="center" vertical="top" wrapText="1"/>
    </xf>
    <xf numFmtId="0" fontId="68" fillId="0" borderId="37" xfId="0" applyFont="1" applyBorder="1" applyAlignment="1">
      <alignment horizontal="center" vertical="top" wrapText="1"/>
    </xf>
    <xf numFmtId="0" fontId="24" fillId="6" borderId="42" xfId="19" applyFont="1" applyBorder="1" applyAlignment="1">
      <alignment horizontal="center" wrapText="1"/>
    </xf>
    <xf numFmtId="0" fontId="24" fillId="6" borderId="43" xfId="19" applyFont="1" applyBorder="1" applyAlignment="1">
      <alignment horizontal="center" wrapText="1"/>
    </xf>
    <xf numFmtId="49" fontId="10" fillId="30" borderId="25" xfId="0" applyNumberFormat="1" applyFont="1" applyFill="1" applyBorder="1" applyAlignment="1">
      <alignment horizontal="center" vertical="top" wrapText="1"/>
    </xf>
    <xf numFmtId="49" fontId="10" fillId="30" borderId="26" xfId="0" applyNumberFormat="1" applyFont="1" applyFill="1" applyBorder="1" applyAlignment="1">
      <alignment horizontal="center" vertical="top" wrapText="1"/>
    </xf>
    <xf numFmtId="0" fontId="5" fillId="42" borderId="47" xfId="0" applyFont="1" applyFill="1" applyBorder="1" applyAlignment="1">
      <alignment horizontal="center" textRotation="90"/>
    </xf>
    <xf numFmtId="0" fontId="5" fillId="36" borderId="47" xfId="0" applyFont="1" applyFill="1" applyBorder="1" applyAlignment="1">
      <alignment horizontal="center" textRotation="90"/>
    </xf>
    <xf numFmtId="49" fontId="99" fillId="37" borderId="25" xfId="0" applyNumberFormat="1" applyFont="1" applyFill="1" applyBorder="1" applyAlignment="1">
      <alignment horizontal="center" vertical="center" wrapText="1"/>
    </xf>
    <xf numFmtId="49" fontId="99" fillId="37" borderId="12" xfId="0" applyNumberFormat="1" applyFont="1" applyFill="1" applyBorder="1" applyAlignment="1">
      <alignment horizontal="center" vertical="center" wrapText="1"/>
    </xf>
    <xf numFmtId="0" fontId="5" fillId="30" borderId="25" xfId="0" applyFont="1" applyFill="1" applyBorder="1" applyAlignment="1">
      <alignment horizontal="center" vertical="center"/>
    </xf>
    <xf numFmtId="0" fontId="5" fillId="30" borderId="12" xfId="0" applyFont="1" applyFill="1" applyBorder="1" applyAlignment="1">
      <alignment horizontal="center" vertical="center"/>
    </xf>
    <xf numFmtId="49" fontId="34" fillId="30" borderId="25" xfId="0" applyNumberFormat="1" applyFont="1" applyFill="1" applyBorder="1" applyAlignment="1">
      <alignment horizontal="center" vertical="center" wrapText="1"/>
    </xf>
    <xf numFmtId="49" fontId="34" fillId="30" borderId="12" xfId="0" applyNumberFormat="1" applyFont="1" applyFill="1" applyBorder="1" applyAlignment="1">
      <alignment horizontal="center" vertical="center" wrapText="1"/>
    </xf>
    <xf numFmtId="49" fontId="34" fillId="30" borderId="14" xfId="0" applyNumberFormat="1" applyFont="1" applyFill="1" applyBorder="1" applyAlignment="1">
      <alignment horizontal="center" vertical="center" wrapText="1"/>
    </xf>
    <xf numFmtId="49" fontId="5" fillId="30" borderId="27" xfId="0" applyNumberFormat="1" applyFont="1" applyFill="1" applyBorder="1" applyAlignment="1">
      <alignment horizontal="center" vertical="center" wrapText="1"/>
    </xf>
    <xf numFmtId="49" fontId="5" fillId="30" borderId="28" xfId="0" applyNumberFormat="1" applyFont="1" applyFill="1" applyBorder="1" applyAlignment="1">
      <alignment horizontal="center" vertical="center" wrapText="1"/>
    </xf>
    <xf numFmtId="49" fontId="5" fillId="30" borderId="29" xfId="0" applyNumberFormat="1" applyFont="1" applyFill="1" applyBorder="1" applyAlignment="1">
      <alignment horizontal="center" vertical="center" wrapText="1"/>
    </xf>
    <xf numFmtId="49" fontId="5" fillId="30" borderId="18" xfId="0" applyNumberFormat="1" applyFont="1" applyFill="1" applyBorder="1" applyAlignment="1">
      <alignment horizontal="center" vertical="center" wrapText="1"/>
    </xf>
    <xf numFmtId="49" fontId="5" fillId="30" borderId="0" xfId="0" applyNumberFormat="1" applyFont="1" applyFill="1" applyAlignment="1">
      <alignment horizontal="center" vertical="center" wrapText="1"/>
    </xf>
    <xf numFmtId="49" fontId="5" fillId="30" borderId="30" xfId="0" applyNumberFormat="1" applyFont="1" applyFill="1" applyBorder="1" applyAlignment="1">
      <alignment horizontal="center" vertical="center" wrapText="1"/>
    </xf>
    <xf numFmtId="49" fontId="5" fillId="30" borderId="31" xfId="0" applyNumberFormat="1" applyFont="1" applyFill="1" applyBorder="1" applyAlignment="1">
      <alignment horizontal="center" vertical="center" wrapText="1"/>
    </xf>
    <xf numFmtId="49" fontId="5" fillId="30" borderId="32" xfId="0" applyNumberFormat="1" applyFont="1" applyFill="1" applyBorder="1" applyAlignment="1">
      <alignment horizontal="center" vertical="center" wrapText="1"/>
    </xf>
    <xf numFmtId="49" fontId="5" fillId="30" borderId="33" xfId="0" applyNumberFormat="1" applyFont="1" applyFill="1" applyBorder="1" applyAlignment="1">
      <alignment horizontal="center" vertical="center" wrapText="1"/>
    </xf>
    <xf numFmtId="0" fontId="5" fillId="30" borderId="12" xfId="0" applyFont="1" applyFill="1" applyBorder="1" applyAlignment="1">
      <alignment horizontal="center" vertical="center" wrapText="1"/>
    </xf>
    <xf numFmtId="49" fontId="10" fillId="30" borderId="25" xfId="0" applyNumberFormat="1" applyFont="1" applyFill="1" applyBorder="1" applyAlignment="1">
      <alignment horizontal="center" vertical="center" wrapText="1"/>
    </xf>
    <xf numFmtId="49" fontId="38" fillId="30" borderId="27" xfId="0" applyNumberFormat="1" applyFont="1" applyFill="1" applyBorder="1" applyAlignment="1">
      <alignment horizontal="left" vertical="center" wrapText="1"/>
    </xf>
    <xf numFmtId="49" fontId="38" fillId="30" borderId="28" xfId="0" applyNumberFormat="1" applyFont="1" applyFill="1" applyBorder="1" applyAlignment="1">
      <alignment horizontal="left" vertical="center" wrapText="1"/>
    </xf>
    <xf numFmtId="49" fontId="38" fillId="30" borderId="29" xfId="0" applyNumberFormat="1" applyFont="1" applyFill="1" applyBorder="1" applyAlignment="1">
      <alignment horizontal="left" vertical="center" wrapText="1"/>
    </xf>
    <xf numFmtId="49" fontId="38" fillId="30" borderId="31" xfId="0" applyNumberFormat="1" applyFont="1" applyFill="1" applyBorder="1" applyAlignment="1">
      <alignment horizontal="left" vertical="center" wrapText="1"/>
    </xf>
    <xf numFmtId="49" fontId="38" fillId="30" borderId="32" xfId="0" applyNumberFormat="1" applyFont="1" applyFill="1" applyBorder="1" applyAlignment="1">
      <alignment horizontal="left" vertical="center" wrapText="1"/>
    </xf>
    <xf numFmtId="49" fontId="38" fillId="30" borderId="33" xfId="0" applyNumberFormat="1" applyFont="1" applyFill="1" applyBorder="1" applyAlignment="1">
      <alignment horizontal="left" vertical="center" wrapText="1"/>
    </xf>
    <xf numFmtId="49" fontId="5" fillId="30" borderId="14" xfId="0" applyNumberFormat="1" applyFont="1" applyFill="1" applyBorder="1" applyAlignment="1">
      <alignment horizontal="center" vertical="center" wrapText="1"/>
    </xf>
    <xf numFmtId="49" fontId="5" fillId="30" borderId="17" xfId="0" applyNumberFormat="1" applyFont="1" applyFill="1" applyBorder="1" applyAlignment="1">
      <alignment horizontal="center" vertical="center" wrapText="1"/>
    </xf>
    <xf numFmtId="49" fontId="6" fillId="30" borderId="26" xfId="0" applyNumberFormat="1" applyFont="1" applyFill="1" applyBorder="1" applyAlignment="1">
      <alignment horizontal="center" wrapText="1"/>
    </xf>
    <xf numFmtId="49" fontId="34" fillId="30" borderId="26" xfId="0" applyNumberFormat="1" applyFont="1" applyFill="1" applyBorder="1" applyAlignment="1">
      <alignment horizontal="center" vertical="center" wrapText="1"/>
    </xf>
    <xf numFmtId="0" fontId="40" fillId="39" borderId="45" xfId="0" applyFont="1" applyFill="1" applyBorder="1" applyAlignment="1">
      <alignment horizontal="center" vertical="top"/>
    </xf>
    <xf numFmtId="0" fontId="5" fillId="30" borderId="17" xfId="0" applyFont="1" applyFill="1" applyBorder="1" applyAlignment="1">
      <alignment horizontal="center" vertical="center"/>
    </xf>
    <xf numFmtId="0" fontId="10" fillId="30" borderId="17" xfId="0" applyFont="1" applyFill="1" applyBorder="1" applyAlignment="1">
      <alignment horizontal="center" vertical="center"/>
    </xf>
    <xf numFmtId="0" fontId="24" fillId="6" borderId="35" xfId="19" applyFont="1" applyBorder="1" applyAlignment="1">
      <alignment horizontal="center" wrapText="1"/>
    </xf>
    <xf numFmtId="0" fontId="31" fillId="11" borderId="42" xfId="109" applyNumberFormat="1" applyBorder="1" applyAlignment="1">
      <alignment horizontal="center" vertical="top" wrapText="1"/>
    </xf>
    <xf numFmtId="49" fontId="5" fillId="30" borderId="28" xfId="0" applyNumberFormat="1" applyFont="1" applyFill="1" applyBorder="1" applyAlignment="1">
      <alignment horizontal="center" wrapText="1"/>
    </xf>
    <xf numFmtId="49" fontId="10" fillId="30" borderId="0" xfId="0" applyNumberFormat="1" applyFont="1" applyFill="1" applyAlignment="1">
      <alignment horizontal="center" wrapText="1"/>
    </xf>
    <xf numFmtId="49" fontId="10" fillId="30" borderId="32" xfId="0" applyNumberFormat="1" applyFont="1" applyFill="1" applyBorder="1" applyAlignment="1">
      <alignment horizontal="center" wrapText="1"/>
    </xf>
    <xf numFmtId="49" fontId="5" fillId="30" borderId="25" xfId="0" applyNumberFormat="1" applyFont="1" applyFill="1" applyBorder="1" applyAlignment="1">
      <alignment horizontal="center" vertical="center"/>
    </xf>
    <xf numFmtId="49" fontId="5" fillId="30" borderId="25" xfId="0" applyNumberFormat="1" applyFont="1" applyFill="1" applyBorder="1" applyAlignment="1">
      <alignment horizontal="center" wrapText="1"/>
    </xf>
    <xf numFmtId="49" fontId="10" fillId="30" borderId="12" xfId="0" applyNumberFormat="1" applyFont="1" applyFill="1" applyBorder="1" applyAlignment="1">
      <alignment horizontal="center" wrapText="1"/>
    </xf>
    <xf numFmtId="49" fontId="10" fillId="30" borderId="26" xfId="0" applyNumberFormat="1" applyFont="1" applyFill="1" applyBorder="1" applyAlignment="1">
      <alignment horizontal="center" wrapText="1"/>
    </xf>
    <xf numFmtId="49" fontId="10" fillId="30" borderId="28" xfId="0" applyNumberFormat="1" applyFont="1" applyFill="1" applyBorder="1" applyAlignment="1">
      <alignment horizontal="center" vertical="center" wrapText="1"/>
    </xf>
    <xf numFmtId="49" fontId="10" fillId="30" borderId="29" xfId="0" applyNumberFormat="1" applyFont="1" applyFill="1" applyBorder="1" applyAlignment="1">
      <alignment horizontal="center" vertical="center" wrapText="1"/>
    </xf>
    <xf numFmtId="49" fontId="10" fillId="30" borderId="18" xfId="0" applyNumberFormat="1" applyFont="1" applyFill="1" applyBorder="1" applyAlignment="1">
      <alignment horizontal="center" vertical="center" wrapText="1"/>
    </xf>
    <xf numFmtId="49" fontId="10" fillId="30" borderId="0" xfId="0" applyNumberFormat="1" applyFont="1" applyFill="1" applyAlignment="1">
      <alignment horizontal="center" vertical="center" wrapText="1"/>
    </xf>
    <xf numFmtId="49" fontId="10" fillId="30" borderId="30" xfId="0" applyNumberFormat="1" applyFont="1" applyFill="1" applyBorder="1" applyAlignment="1">
      <alignment horizontal="center" vertical="center" wrapText="1"/>
    </xf>
    <xf numFmtId="49" fontId="10" fillId="30" borderId="31" xfId="0" applyNumberFormat="1" applyFont="1" applyFill="1" applyBorder="1" applyAlignment="1">
      <alignment horizontal="center" vertical="center" wrapText="1"/>
    </xf>
    <xf numFmtId="49" fontId="10" fillId="30" borderId="32" xfId="0" applyNumberFormat="1" applyFont="1" applyFill="1" applyBorder="1" applyAlignment="1">
      <alignment horizontal="center" vertical="center" wrapText="1"/>
    </xf>
    <xf numFmtId="49" fontId="10" fillId="30" borderId="33" xfId="0" applyNumberFormat="1" applyFont="1" applyFill="1" applyBorder="1" applyAlignment="1">
      <alignment horizontal="center" vertical="center" wrapText="1"/>
    </xf>
    <xf numFmtId="0" fontId="168" fillId="0" borderId="0" xfId="209" applyFont="1"/>
    <xf numFmtId="0" fontId="13" fillId="28" borderId="0" xfId="0" applyFont="1" applyFill="1" applyAlignment="1">
      <alignment horizontal="center"/>
    </xf>
    <xf numFmtId="0" fontId="5" fillId="42" borderId="0" xfId="0" applyFont="1" applyFill="1" applyAlignment="1">
      <alignment horizontal="left"/>
    </xf>
    <xf numFmtId="0" fontId="0" fillId="35" borderId="0" xfId="0" applyFill="1" applyAlignment="1">
      <alignment horizontal="left"/>
    </xf>
    <xf numFmtId="0" fontId="172" fillId="70" borderId="32" xfId="115" applyFont="1" applyFill="1" applyBorder="1" applyAlignment="1">
      <alignment horizontal="left"/>
    </xf>
    <xf numFmtId="0" fontId="5" fillId="29" borderId="0" xfId="0" applyFont="1" applyFill="1" applyAlignment="1">
      <alignment horizontal="left" wrapText="1"/>
    </xf>
    <xf numFmtId="0" fontId="0" fillId="29" borderId="0" xfId="0" applyFill="1" applyAlignment="1">
      <alignment horizontal="left"/>
    </xf>
    <xf numFmtId="0" fontId="83" fillId="29" borderId="44" xfId="141" applyFill="1" applyBorder="1" applyAlignment="1">
      <alignment horizontal="center" vertical="top"/>
    </xf>
    <xf numFmtId="0" fontId="83" fillId="29" borderId="45" xfId="141" applyFill="1" applyBorder="1" applyAlignment="1">
      <alignment horizontal="center" vertical="top"/>
    </xf>
    <xf numFmtId="0" fontId="83" fillId="29" borderId="46" xfId="141" applyFill="1" applyBorder="1" applyAlignment="1">
      <alignment horizontal="center" vertical="top"/>
    </xf>
    <xf numFmtId="0" fontId="128" fillId="29" borderId="95" xfId="16" applyFont="1" applyFill="1" applyBorder="1" applyAlignment="1">
      <alignment horizontal="center" vertical="center"/>
    </xf>
    <xf numFmtId="0" fontId="128" fillId="29" borderId="60" xfId="16" applyFont="1" applyFill="1" applyBorder="1" applyAlignment="1">
      <alignment horizontal="center" vertical="center"/>
    </xf>
    <xf numFmtId="0" fontId="128" fillId="29" borderId="54" xfId="16" applyFont="1" applyFill="1" applyBorder="1" applyAlignment="1">
      <alignment horizontal="center" vertical="center"/>
    </xf>
    <xf numFmtId="0" fontId="128" fillId="29" borderId="95" xfId="15" applyFont="1" applyFill="1" applyBorder="1" applyAlignment="1">
      <alignment horizontal="center" vertical="center"/>
    </xf>
    <xf numFmtId="0" fontId="128" fillId="29" borderId="60" xfId="15" applyFont="1" applyFill="1" applyBorder="1" applyAlignment="1">
      <alignment horizontal="center" vertical="center"/>
    </xf>
    <xf numFmtId="0" fontId="128" fillId="29" borderId="54" xfId="15" applyFont="1" applyFill="1" applyBorder="1" applyAlignment="1">
      <alignment horizontal="center" vertical="center"/>
    </xf>
    <xf numFmtId="0" fontId="127" fillId="29" borderId="95" xfId="143" applyFont="1" applyFill="1" applyBorder="1" applyAlignment="1">
      <alignment horizontal="center" vertical="center"/>
    </xf>
    <xf numFmtId="0" fontId="127" fillId="29" borderId="60" xfId="143" applyFont="1" applyFill="1" applyBorder="1" applyAlignment="1">
      <alignment horizontal="center" vertical="center"/>
    </xf>
    <xf numFmtId="0" fontId="127" fillId="29" borderId="54" xfId="143" applyFont="1" applyFill="1" applyBorder="1" applyAlignment="1">
      <alignment horizontal="center" vertical="center"/>
    </xf>
    <xf numFmtId="0" fontId="83" fillId="29" borderId="95" xfId="142" applyFont="1" applyFill="1" applyBorder="1" applyAlignment="1">
      <alignment horizontal="center" vertical="center" wrapText="1"/>
    </xf>
    <xf numFmtId="0" fontId="83" fillId="29" borderId="60" xfId="142" applyFont="1" applyFill="1" applyBorder="1" applyAlignment="1">
      <alignment horizontal="center" vertical="center" wrapText="1"/>
    </xf>
    <xf numFmtId="0" fontId="83" fillId="29" borderId="54" xfId="142" applyFont="1" applyFill="1" applyBorder="1" applyAlignment="1">
      <alignment horizontal="center" vertical="center" wrapText="1"/>
    </xf>
    <xf numFmtId="0" fontId="173" fillId="29" borderId="44" xfId="141" applyFont="1" applyFill="1" applyBorder="1" applyAlignment="1">
      <alignment horizontal="center" vertical="top"/>
    </xf>
    <xf numFmtId="0" fontId="173" fillId="29" borderId="45" xfId="141" applyFont="1" applyFill="1" applyBorder="1" applyAlignment="1">
      <alignment horizontal="center" vertical="top"/>
    </xf>
    <xf numFmtId="0" fontId="173" fillId="29" borderId="46" xfId="141" applyFont="1" applyFill="1" applyBorder="1" applyAlignment="1">
      <alignment horizontal="center" vertical="top"/>
    </xf>
    <xf numFmtId="0" fontId="151" fillId="33" borderId="10" xfId="115" applyFont="1" applyFill="1" applyBorder="1" applyAlignment="1">
      <alignment horizontal="center" wrapText="1"/>
    </xf>
    <xf numFmtId="0" fontId="151" fillId="33" borderId="15" xfId="115" applyFont="1" applyFill="1" applyBorder="1" applyAlignment="1">
      <alignment horizontal="center" wrapText="1"/>
    </xf>
    <xf numFmtId="0" fontId="151" fillId="33" borderId="37" xfId="115" applyFont="1" applyFill="1" applyBorder="1" applyAlignment="1">
      <alignment horizontal="center" wrapText="1"/>
    </xf>
    <xf numFmtId="0" fontId="142" fillId="58" borderId="10" xfId="210" applyFont="1" applyFill="1" applyBorder="1" applyAlignment="1">
      <alignment horizontal="center"/>
    </xf>
    <xf numFmtId="0" fontId="142" fillId="58" borderId="15" xfId="210" applyFont="1" applyFill="1" applyBorder="1" applyAlignment="1">
      <alignment horizontal="center"/>
    </xf>
    <xf numFmtId="0" fontId="142" fillId="58" borderId="37" xfId="210" applyFont="1" applyFill="1" applyBorder="1" applyAlignment="1">
      <alignment horizontal="center"/>
    </xf>
    <xf numFmtId="0" fontId="142" fillId="28" borderId="95" xfId="84" applyFont="1" applyFill="1" applyBorder="1" applyAlignment="1">
      <alignment horizontal="center" wrapText="1"/>
    </xf>
    <xf numFmtId="0" fontId="142" fillId="28" borderId="60" xfId="84" applyFont="1" applyFill="1" applyBorder="1" applyAlignment="1">
      <alignment horizontal="center" wrapText="1"/>
    </xf>
    <xf numFmtId="0" fontId="142" fillId="28" borderId="54" xfId="84" applyFont="1" applyFill="1" applyBorder="1" applyAlignment="1">
      <alignment horizontal="center" wrapText="1"/>
    </xf>
    <xf numFmtId="49" fontId="26" fillId="29" borderId="10" xfId="115" applyNumberFormat="1" applyFill="1" applyBorder="1" applyAlignment="1">
      <alignment horizontal="center" vertical="center" wrapText="1"/>
    </xf>
    <xf numFmtId="49" fontId="26" fillId="29" borderId="15" xfId="115" applyNumberFormat="1" applyFill="1" applyBorder="1" applyAlignment="1">
      <alignment horizontal="center" vertical="center" wrapText="1"/>
    </xf>
    <xf numFmtId="49" fontId="26" fillId="29" borderId="37" xfId="115" applyNumberFormat="1" applyFill="1" applyBorder="1" applyAlignment="1">
      <alignment horizontal="center" vertical="center" wrapText="1"/>
    </xf>
    <xf numFmtId="0" fontId="13" fillId="29" borderId="0" xfId="0" applyFont="1" applyFill="1" applyAlignment="1">
      <alignment horizontal="left" vertical="center" wrapText="1"/>
    </xf>
    <xf numFmtId="0" fontId="5" fillId="29" borderId="66" xfId="0" applyFont="1" applyFill="1" applyBorder="1" applyAlignment="1">
      <alignment horizontal="center" vertical="center"/>
    </xf>
    <xf numFmtId="0" fontId="5" fillId="29" borderId="67" xfId="0" applyFont="1" applyFill="1" applyBorder="1" applyAlignment="1">
      <alignment horizontal="center" vertical="center"/>
    </xf>
    <xf numFmtId="0" fontId="5" fillId="29" borderId="68" xfId="0" applyFont="1" applyFill="1" applyBorder="1" applyAlignment="1">
      <alignment horizontal="center" vertical="center"/>
    </xf>
    <xf numFmtId="2" fontId="5" fillId="29" borderId="44" xfId="0" applyNumberFormat="1" applyFont="1" applyFill="1" applyBorder="1" applyAlignment="1">
      <alignment horizontal="center" vertical="center"/>
    </xf>
    <xf numFmtId="2" fontId="5" fillId="29" borderId="46" xfId="0" applyNumberFormat="1" applyFont="1" applyFill="1" applyBorder="1" applyAlignment="1">
      <alignment horizontal="center" vertical="center"/>
    </xf>
    <xf numFmtId="0" fontId="5" fillId="35" borderId="61" xfId="0" applyFont="1" applyFill="1" applyBorder="1" applyAlignment="1">
      <alignment horizontal="center" vertical="center" textRotation="90"/>
    </xf>
    <xf numFmtId="0" fontId="5" fillId="35" borderId="21" xfId="0" applyFont="1" applyFill="1" applyBorder="1" applyAlignment="1">
      <alignment horizontal="center" vertical="center" textRotation="90"/>
    </xf>
    <xf numFmtId="0" fontId="5" fillId="35" borderId="58" xfId="0" applyFont="1" applyFill="1" applyBorder="1" applyAlignment="1">
      <alignment horizontal="center" vertical="center" textRotation="90"/>
    </xf>
    <xf numFmtId="0" fontId="5" fillId="35" borderId="23" xfId="0" applyFont="1" applyFill="1" applyBorder="1" applyAlignment="1">
      <alignment horizontal="center" vertical="center" textRotation="90"/>
    </xf>
    <xf numFmtId="0" fontId="5" fillId="29" borderId="59" xfId="0" applyFont="1" applyFill="1" applyBorder="1" applyAlignment="1">
      <alignment horizontal="center" vertical="center" textRotation="90"/>
    </xf>
    <xf numFmtId="0" fontId="5" fillId="29" borderId="17" xfId="0" applyFont="1" applyFill="1" applyBorder="1" applyAlignment="1">
      <alignment horizontal="center" vertical="center" textRotation="90"/>
    </xf>
    <xf numFmtId="0" fontId="5" fillId="35" borderId="59" xfId="0" applyFont="1" applyFill="1" applyBorder="1" applyAlignment="1">
      <alignment horizontal="center" vertical="center" textRotation="90"/>
    </xf>
    <xf numFmtId="0" fontId="5" fillId="35" borderId="17" xfId="0" applyFont="1" applyFill="1" applyBorder="1" applyAlignment="1">
      <alignment horizontal="center" vertical="center" textRotation="90"/>
    </xf>
    <xf numFmtId="0" fontId="10" fillId="29" borderId="10" xfId="0" applyFont="1" applyFill="1" applyBorder="1" applyAlignment="1">
      <alignment horizontal="center" vertical="center" wrapText="1"/>
    </xf>
    <xf numFmtId="0" fontId="10" fillId="29" borderId="48" xfId="0" applyFont="1" applyFill="1" applyBorder="1" applyAlignment="1">
      <alignment horizontal="center" vertical="center" wrapText="1"/>
    </xf>
    <xf numFmtId="49" fontId="13" fillId="29" borderId="58" xfId="0" applyNumberFormat="1" applyFont="1" applyFill="1" applyBorder="1" applyAlignment="1">
      <alignment horizontal="center"/>
    </xf>
    <xf numFmtId="49" fontId="13" fillId="29" borderId="61" xfId="0" applyNumberFormat="1" applyFont="1" applyFill="1" applyBorder="1" applyAlignment="1">
      <alignment horizontal="center"/>
    </xf>
    <xf numFmtId="0" fontId="5" fillId="29" borderId="58" xfId="0" applyFont="1" applyFill="1" applyBorder="1" applyAlignment="1">
      <alignment horizontal="right" textRotation="90"/>
    </xf>
    <xf numFmtId="0" fontId="5" fillId="29" borderId="23" xfId="0" applyFont="1" applyFill="1" applyBorder="1" applyAlignment="1">
      <alignment horizontal="right" textRotation="90"/>
    </xf>
    <xf numFmtId="0" fontId="5" fillId="29" borderId="59" xfId="0" applyFont="1" applyFill="1" applyBorder="1" applyAlignment="1">
      <alignment horizontal="right" textRotation="90"/>
    </xf>
    <xf numFmtId="0" fontId="5" fillId="29" borderId="17" xfId="0" applyFont="1" applyFill="1" applyBorder="1" applyAlignment="1">
      <alignment horizontal="right" textRotation="90"/>
    </xf>
    <xf numFmtId="49" fontId="5" fillId="29" borderId="23" xfId="0" applyNumberFormat="1" applyFont="1" applyFill="1" applyBorder="1" applyAlignment="1">
      <alignment horizontal="center" vertical="top" wrapText="1"/>
    </xf>
    <xf numFmtId="49" fontId="10" fillId="29" borderId="55" xfId="0" applyNumberFormat="1" applyFont="1" applyFill="1" applyBorder="1" applyAlignment="1">
      <alignment horizontal="center" vertical="top" wrapText="1"/>
    </xf>
    <xf numFmtId="0" fontId="5" fillId="29" borderId="61" xfId="0" applyFont="1" applyFill="1" applyBorder="1" applyAlignment="1">
      <alignment horizontal="right" textRotation="90"/>
    </xf>
    <xf numFmtId="0" fontId="5" fillId="29" borderId="21" xfId="0" applyFont="1" applyFill="1" applyBorder="1" applyAlignment="1">
      <alignment horizontal="right" textRotation="90"/>
    </xf>
    <xf numFmtId="49" fontId="70" fillId="29" borderId="10" xfId="0" applyNumberFormat="1" applyFont="1" applyFill="1" applyBorder="1" applyAlignment="1">
      <alignment horizontal="center" vertical="center" wrapText="1"/>
    </xf>
    <xf numFmtId="49" fontId="70" fillId="29" borderId="15" xfId="0" applyNumberFormat="1" applyFont="1" applyFill="1" applyBorder="1" applyAlignment="1">
      <alignment horizontal="center" vertical="center" wrapText="1"/>
    </xf>
    <xf numFmtId="49" fontId="70" fillId="29" borderId="37" xfId="0" applyNumberFormat="1" applyFont="1" applyFill="1" applyBorder="1" applyAlignment="1">
      <alignment horizontal="center" vertical="center" wrapText="1"/>
    </xf>
    <xf numFmtId="49" fontId="70" fillId="29" borderId="48" xfId="0" applyNumberFormat="1" applyFont="1" applyFill="1" applyBorder="1" applyAlignment="1">
      <alignment horizontal="center" vertical="center" wrapText="1"/>
    </xf>
    <xf numFmtId="49" fontId="70" fillId="29" borderId="0" xfId="0" applyNumberFormat="1" applyFont="1" applyFill="1" applyAlignment="1">
      <alignment horizontal="center" vertical="center" wrapText="1"/>
    </xf>
    <xf numFmtId="49" fontId="70" fillId="29" borderId="47" xfId="0" applyNumberFormat="1" applyFont="1" applyFill="1" applyBorder="1" applyAlignment="1">
      <alignment horizontal="center" vertical="center" wrapText="1"/>
    </xf>
    <xf numFmtId="49" fontId="143" fillId="29" borderId="66" xfId="0" applyNumberFormat="1" applyFont="1" applyFill="1" applyBorder="1" applyAlignment="1">
      <alignment horizontal="center" vertical="center" wrapText="1"/>
    </xf>
    <xf numFmtId="49" fontId="143" fillId="29" borderId="67" xfId="0" applyNumberFormat="1" applyFont="1" applyFill="1" applyBorder="1" applyAlignment="1">
      <alignment horizontal="center" vertical="center" wrapText="1"/>
    </xf>
    <xf numFmtId="49" fontId="143" fillId="29" borderId="68" xfId="0" applyNumberFormat="1" applyFont="1" applyFill="1" applyBorder="1" applyAlignment="1">
      <alignment horizontal="center" vertical="center" wrapText="1"/>
    </xf>
    <xf numFmtId="0" fontId="141" fillId="29" borderId="11" xfId="210" applyFont="1" applyFill="1" applyBorder="1" applyAlignment="1">
      <alignment horizontal="center" wrapText="1"/>
    </xf>
    <xf numFmtId="49" fontId="12" fillId="29" borderId="15" xfId="0" applyNumberFormat="1" applyFont="1" applyFill="1" applyBorder="1" applyAlignment="1">
      <alignment horizontal="center" vertical="top" wrapText="1"/>
    </xf>
    <xf numFmtId="49" fontId="12" fillId="29" borderId="37" xfId="0" applyNumberFormat="1" applyFont="1" applyFill="1" applyBorder="1" applyAlignment="1">
      <alignment horizontal="center" vertical="top" wrapText="1"/>
    </xf>
    <xf numFmtId="49" fontId="12" fillId="29" borderId="0" xfId="0" applyNumberFormat="1" applyFont="1" applyFill="1" applyAlignment="1">
      <alignment horizontal="center" vertical="top" wrapText="1"/>
    </xf>
    <xf numFmtId="49" fontId="12" fillId="29" borderId="47" xfId="0" applyNumberFormat="1" applyFont="1" applyFill="1" applyBorder="1" applyAlignment="1">
      <alignment horizontal="center" vertical="top" wrapText="1"/>
    </xf>
    <xf numFmtId="49" fontId="12" fillId="29" borderId="11" xfId="0" applyNumberFormat="1" applyFont="1" applyFill="1" applyBorder="1" applyAlignment="1">
      <alignment horizontal="center" vertical="top" wrapText="1"/>
    </xf>
    <xf numFmtId="49" fontId="12" fillId="29" borderId="39" xfId="0" applyNumberFormat="1" applyFont="1" applyFill="1" applyBorder="1" applyAlignment="1">
      <alignment horizontal="center" vertical="top" wrapText="1"/>
    </xf>
  </cellXfs>
  <cellStyles count="213">
    <cellStyle name="20 % - Markeringsfarve1" xfId="1" xr:uid="{00000000-0005-0000-0000-000000000000}"/>
    <cellStyle name="20 % - Markeringsfarve2" xfId="2" xr:uid="{00000000-0005-0000-0000-000001000000}"/>
    <cellStyle name="20 % - Markeringsfarve3" xfId="3" xr:uid="{00000000-0005-0000-0000-000002000000}"/>
    <cellStyle name="20 % - Markeringsfarve4" xfId="4" xr:uid="{00000000-0005-0000-0000-000003000000}"/>
    <cellStyle name="20 % - Markeringsfarve5" xfId="5" xr:uid="{00000000-0005-0000-0000-000004000000}"/>
    <cellStyle name="20 % - Markeringsfarve6" xfId="6" xr:uid="{00000000-0005-0000-0000-000005000000}"/>
    <cellStyle name="20 % - Accent1" xfId="7" xr:uid="{00000000-0005-0000-0000-000006000000}"/>
    <cellStyle name="20 % - Accent2" xfId="8" xr:uid="{00000000-0005-0000-0000-000007000000}"/>
    <cellStyle name="20 % - Accent3" xfId="9" xr:uid="{00000000-0005-0000-0000-000008000000}"/>
    <cellStyle name="20 % - Accent4" xfId="10" xr:uid="{00000000-0005-0000-0000-000009000000}"/>
    <cellStyle name="20 % - Accent5" xfId="15" builtinId="46"/>
    <cellStyle name="20 % - Accent6" xfId="16" builtinId="50"/>
    <cellStyle name="20% - Accent1" xfId="11" xr:uid="{00000000-0005-0000-0000-00000C000000}"/>
    <cellStyle name="20% - Accent2" xfId="12" xr:uid="{00000000-0005-0000-0000-00000D000000}"/>
    <cellStyle name="20% - Accent3" xfId="13" xr:uid="{00000000-0005-0000-0000-00000E000000}"/>
    <cellStyle name="20% - Accent4" xfId="14" xr:uid="{00000000-0005-0000-0000-00000F000000}"/>
    <cellStyle name="20% - Akzent1" xfId="17" xr:uid="{00000000-0005-0000-0000-000012000000}"/>
    <cellStyle name="20% - Akzent2" xfId="18" xr:uid="{00000000-0005-0000-0000-000013000000}"/>
    <cellStyle name="20% - Akzent3" xfId="19" xr:uid="{00000000-0005-0000-0000-000014000000}"/>
    <cellStyle name="20% - Akzent4" xfId="20" xr:uid="{00000000-0005-0000-0000-000015000000}"/>
    <cellStyle name="20% - Akzent5" xfId="21" xr:uid="{00000000-0005-0000-0000-000016000000}"/>
    <cellStyle name="20% - Akzent6" xfId="22" xr:uid="{00000000-0005-0000-0000-000017000000}"/>
    <cellStyle name="20% - Énfasis1" xfId="149" xr:uid="{96B49796-2613-4467-A330-DB9CD09875EF}"/>
    <cellStyle name="20% - Énfasis2" xfId="150" xr:uid="{7D54C26E-80BF-4506-8BEE-B5147EE270A6}"/>
    <cellStyle name="20% - Énfasis3" xfId="151" xr:uid="{95DB8735-E94D-42DC-B7EF-48B842BC35DB}"/>
    <cellStyle name="20% - Énfasis4" xfId="152" xr:uid="{1D1CD648-7C12-4767-848F-DC8348EEABF9}"/>
    <cellStyle name="20% - Énfasis5" xfId="153" xr:uid="{579F86B5-1869-4864-B4EF-3D98991590B4}"/>
    <cellStyle name="20% - Énfasis6" xfId="154" xr:uid="{CD38DE33-5BDB-44BA-B274-E04CB95A7F5E}"/>
    <cellStyle name="40 % - Markeringsfarve1" xfId="23" xr:uid="{00000000-0005-0000-0000-000018000000}"/>
    <cellStyle name="40 % - Markeringsfarve2" xfId="24" xr:uid="{00000000-0005-0000-0000-000019000000}"/>
    <cellStyle name="40 % - Markeringsfarve3" xfId="25" xr:uid="{00000000-0005-0000-0000-00001A000000}"/>
    <cellStyle name="40 % - Markeringsfarve4" xfId="26" xr:uid="{00000000-0005-0000-0000-00001B000000}"/>
    <cellStyle name="40 % - Markeringsfarve5" xfId="27" xr:uid="{00000000-0005-0000-0000-00001C000000}"/>
    <cellStyle name="40 % - Markeringsfarve6" xfId="28" xr:uid="{00000000-0005-0000-0000-00001D000000}"/>
    <cellStyle name="40 % - Accent1" xfId="29" xr:uid="{00000000-0005-0000-0000-00001E000000}"/>
    <cellStyle name="40 % - Accent2" xfId="30" xr:uid="{00000000-0005-0000-0000-00001F000000}"/>
    <cellStyle name="40 % - Accent3" xfId="31" xr:uid="{00000000-0005-0000-0000-000020000000}"/>
    <cellStyle name="40 % - Accent4" xfId="32" xr:uid="{00000000-0005-0000-0000-000021000000}"/>
    <cellStyle name="40 % - Accent5" xfId="33" xr:uid="{00000000-0005-0000-0000-000022000000}"/>
    <cellStyle name="40 % - Accent6" xfId="34" xr:uid="{00000000-0005-0000-0000-000023000000}"/>
    <cellStyle name="40% - Accent1" xfId="35" xr:uid="{00000000-0005-0000-0000-000024000000}"/>
    <cellStyle name="40% - Accent2" xfId="36" xr:uid="{00000000-0005-0000-0000-000025000000}"/>
    <cellStyle name="40% - Accent3" xfId="37" xr:uid="{00000000-0005-0000-0000-000026000000}"/>
    <cellStyle name="40% - Accent4" xfId="38" xr:uid="{00000000-0005-0000-0000-000027000000}"/>
    <cellStyle name="40% - Accent5" xfId="39" xr:uid="{00000000-0005-0000-0000-000028000000}"/>
    <cellStyle name="40% - Accent6" xfId="40" xr:uid="{00000000-0005-0000-0000-000029000000}"/>
    <cellStyle name="40% - Akzent1" xfId="41" xr:uid="{00000000-0005-0000-0000-00002A000000}"/>
    <cellStyle name="40% - Akzent2" xfId="42" xr:uid="{00000000-0005-0000-0000-00002B000000}"/>
    <cellStyle name="40% - Akzent3" xfId="43" xr:uid="{00000000-0005-0000-0000-00002C000000}"/>
    <cellStyle name="40% - Akzent4" xfId="44" xr:uid="{00000000-0005-0000-0000-00002D000000}"/>
    <cellStyle name="40% - Akzent5" xfId="45" xr:uid="{00000000-0005-0000-0000-00002E000000}"/>
    <cellStyle name="40% - Akzent6" xfId="46" xr:uid="{00000000-0005-0000-0000-00002F000000}"/>
    <cellStyle name="40% - Énfasis1" xfId="155" xr:uid="{6E54B83A-849B-4C2F-B415-20F7A5B2E162}"/>
    <cellStyle name="40% - Énfasis2" xfId="156" xr:uid="{4A92C5A9-1DE1-4A69-AF8C-92B00E6F2AA4}"/>
    <cellStyle name="40% - Énfasis3" xfId="157" xr:uid="{18F4D520-E570-48EE-9C87-A88630E3CFA3}"/>
    <cellStyle name="40% - Énfasis4" xfId="158" xr:uid="{8DDC3487-DB4B-4FD5-B219-B0D942DBA97B}"/>
    <cellStyle name="40% - Énfasis5" xfId="159" xr:uid="{B971CA5B-4D94-4F74-ACE1-FFB7B039D2EA}"/>
    <cellStyle name="40% - Énfasis6" xfId="160" xr:uid="{A923860E-732F-4349-AA0E-81F761599515}"/>
    <cellStyle name="60 % - Markeringsfarve1" xfId="47" xr:uid="{00000000-0005-0000-0000-000030000000}"/>
    <cellStyle name="60 % - Markeringsfarve2" xfId="48" xr:uid="{00000000-0005-0000-0000-000031000000}"/>
    <cellStyle name="60 % - Markeringsfarve3" xfId="49" xr:uid="{00000000-0005-0000-0000-000032000000}"/>
    <cellStyle name="60 % - Markeringsfarve4" xfId="50" xr:uid="{00000000-0005-0000-0000-000033000000}"/>
    <cellStyle name="60 % - Markeringsfarve5" xfId="51" xr:uid="{00000000-0005-0000-0000-000034000000}"/>
    <cellStyle name="60 % - Markeringsfarve6" xfId="52" xr:uid="{00000000-0005-0000-0000-000035000000}"/>
    <cellStyle name="60 % - Accent1" xfId="53" xr:uid="{00000000-0005-0000-0000-000036000000}"/>
    <cellStyle name="60 % - Accent2" xfId="54" xr:uid="{00000000-0005-0000-0000-000037000000}"/>
    <cellStyle name="60 % - Accent3" xfId="55" xr:uid="{00000000-0005-0000-0000-000038000000}"/>
    <cellStyle name="60 % - Accent4" xfId="56" xr:uid="{00000000-0005-0000-0000-000039000000}"/>
    <cellStyle name="60 % - Accent5" xfId="57" xr:uid="{00000000-0005-0000-0000-00003A000000}"/>
    <cellStyle name="60 % - Accent6" xfId="58" xr:uid="{00000000-0005-0000-0000-00003B000000}"/>
    <cellStyle name="60% - Accent1" xfId="59" xr:uid="{00000000-0005-0000-0000-00003C000000}"/>
    <cellStyle name="60% - Accent2" xfId="60" xr:uid="{00000000-0005-0000-0000-00003D000000}"/>
    <cellStyle name="60% - Accent3" xfId="61" xr:uid="{00000000-0005-0000-0000-00003E000000}"/>
    <cellStyle name="60% - Accent4" xfId="62" xr:uid="{00000000-0005-0000-0000-00003F000000}"/>
    <cellStyle name="60% - Accent5" xfId="63" xr:uid="{00000000-0005-0000-0000-000040000000}"/>
    <cellStyle name="60% - Accent6" xfId="64" xr:uid="{00000000-0005-0000-0000-000041000000}"/>
    <cellStyle name="60% - Akzent1" xfId="65" xr:uid="{00000000-0005-0000-0000-000042000000}"/>
    <cellStyle name="60% - Akzent2" xfId="66" xr:uid="{00000000-0005-0000-0000-000043000000}"/>
    <cellStyle name="60% - Akzent3" xfId="67" xr:uid="{00000000-0005-0000-0000-000044000000}"/>
    <cellStyle name="60% - Akzent4" xfId="68" xr:uid="{00000000-0005-0000-0000-000045000000}"/>
    <cellStyle name="60% - Akzent5" xfId="69" xr:uid="{00000000-0005-0000-0000-000046000000}"/>
    <cellStyle name="60% - Akzent6" xfId="70" xr:uid="{00000000-0005-0000-0000-000047000000}"/>
    <cellStyle name="60% - Énfasis1" xfId="161" xr:uid="{C102D100-ECE6-4BBA-B97A-9337929B0E15}"/>
    <cellStyle name="60% - Énfasis2" xfId="162" xr:uid="{A24F29A8-D7BF-4E4D-B16D-0826FDCD72D6}"/>
    <cellStyle name="60% - Énfasis3" xfId="163" xr:uid="{8413DDCD-BCEB-4477-914E-1EE84398CBEC}"/>
    <cellStyle name="60% - Énfasis4" xfId="164" xr:uid="{AA2FA104-8F21-4590-9807-8790DB46669E}"/>
    <cellStyle name="60% - Énfasis5" xfId="165" xr:uid="{CD3B4B63-8C94-49C2-9F4D-83B8376DD249}"/>
    <cellStyle name="60% - Énfasis6" xfId="166" xr:uid="{F9E15660-8BF6-4393-BE1F-D3B56C9144BB}"/>
    <cellStyle name="Accent1" xfId="71" xr:uid="{00000000-0005-0000-0000-000048000000}"/>
    <cellStyle name="Accent2" xfId="72" xr:uid="{00000000-0005-0000-0000-000049000000}"/>
    <cellStyle name="Accent3" xfId="73" xr:uid="{00000000-0005-0000-0000-00004A000000}"/>
    <cellStyle name="Accent4" xfId="74" xr:uid="{00000000-0005-0000-0000-00004B000000}"/>
    <cellStyle name="Accent5" xfId="75" xr:uid="{00000000-0005-0000-0000-00004C000000}"/>
    <cellStyle name="Accent6" xfId="138" xr:uid="{00000000-0005-0000-0000-00004D000000}"/>
    <cellStyle name="Akzent1" xfId="76" xr:uid="{00000000-0005-0000-0000-00004F000000}"/>
    <cellStyle name="Akzent2" xfId="77" xr:uid="{00000000-0005-0000-0000-000050000000}"/>
    <cellStyle name="Akzent3" xfId="78" xr:uid="{00000000-0005-0000-0000-000051000000}"/>
    <cellStyle name="Akzent4" xfId="79" xr:uid="{00000000-0005-0000-0000-000052000000}"/>
    <cellStyle name="Akzent5" xfId="80" xr:uid="{00000000-0005-0000-0000-000053000000}"/>
    <cellStyle name="Akzent6" xfId="81" xr:uid="{00000000-0005-0000-0000-000054000000}"/>
    <cellStyle name="Ausgabe" xfId="82" xr:uid="{00000000-0005-0000-0000-000055000000}"/>
    <cellStyle name="Avertissement" xfId="83" builtinId="11" customBuiltin="1"/>
    <cellStyle name="Bemærk! 2" xfId="142" xr:uid="{25067823-FBD9-4C2A-A967-AE06D967E1F1}"/>
    <cellStyle name="Berechnung" xfId="85" xr:uid="{00000000-0005-0000-0000-000058000000}"/>
    <cellStyle name="Beregning 2" xfId="141" xr:uid="{A3470BD4-319A-484A-98F7-F4329621EBCB}"/>
    <cellStyle name="Beregning 3" xfId="167" xr:uid="{1212BA91-1E5A-4911-8B00-880BDBC168CB}"/>
    <cellStyle name="Berekening" xfId="86" xr:uid="{00000000-0005-0000-0000-00005A000000}"/>
    <cellStyle name="Buena" xfId="168" xr:uid="{8ECBB907-30C7-46A7-B4F5-684B006CAFD9}"/>
    <cellStyle name="Calcul" xfId="87" builtinId="22" customBuiltin="1"/>
    <cellStyle name="Cálculo" xfId="169" xr:uid="{186DAA66-47CE-43F9-BCB8-707B4F161141}"/>
    <cellStyle name="Celda de comprobación" xfId="170" xr:uid="{D1341156-9371-486A-B756-7182D743C556}"/>
    <cellStyle name="Celda vinculada" xfId="171" xr:uid="{DD2C30A4-B71E-47F6-82F4-EEFCB2E4236F}"/>
    <cellStyle name="Cellule liée" xfId="114" xr:uid="{00000000-0005-0000-0000-00005C000000}"/>
    <cellStyle name="Commentaire" xfId="88" xr:uid="{00000000-0005-0000-0000-00005D000000}"/>
    <cellStyle name="Commentaire 2" xfId="172" xr:uid="{81A583E5-9007-4FDF-A829-A4AB0105B503}"/>
    <cellStyle name="Commentaire 2 2" xfId="202" xr:uid="{6894A84A-69CD-4A50-928E-CD40DEA1B0F7}"/>
    <cellStyle name="Controlecel" xfId="89" xr:uid="{00000000-0005-0000-0000-00005E000000}"/>
    <cellStyle name="Eingabe" xfId="90" xr:uid="{00000000-0005-0000-0000-00005F000000}"/>
    <cellStyle name="Encabezado 4" xfId="173" xr:uid="{A26242FF-BE99-489C-93B9-710873B4A0C0}"/>
    <cellStyle name="Énfasis1" xfId="174" xr:uid="{810582D5-3D4D-46C0-B124-5BCAF27F80D5}"/>
    <cellStyle name="Énfasis2" xfId="175" xr:uid="{E82D6AA1-42AD-497B-830D-905392A405B4}"/>
    <cellStyle name="Énfasis3" xfId="176" xr:uid="{D64F3B51-C998-4421-BEB8-8A50F16FE38D}"/>
    <cellStyle name="Énfasis4" xfId="177" xr:uid="{8FD67ED6-7E6E-4098-8887-E9CACC9240C0}"/>
    <cellStyle name="Énfasis5" xfId="178" xr:uid="{5A6AAE91-E12E-4D30-98E4-49EB6AAC4C8B}"/>
    <cellStyle name="Énfasis6" xfId="179" xr:uid="{22477B76-3540-404B-A2DB-8053A8A448BA}"/>
    <cellStyle name="Entrada" xfId="180" xr:uid="{B1ACD15D-A90E-48C5-835E-67AD8C75470C}"/>
    <cellStyle name="Entrée" xfId="96" xr:uid="{00000000-0005-0000-0000-000060000000}"/>
    <cellStyle name="Ergebnis" xfId="91" xr:uid="{00000000-0005-0000-0000-000061000000}"/>
    <cellStyle name="Erklärender Text" xfId="92" xr:uid="{00000000-0005-0000-0000-000062000000}"/>
    <cellStyle name="Forklarende tekst 2" xfId="181" xr:uid="{26FBE56C-D234-4AF4-AA42-3C6F1A3035ED}"/>
    <cellStyle name="Gekoppelde cel" xfId="93" xr:uid="{00000000-0005-0000-0000-000064000000}"/>
    <cellStyle name="God 2" xfId="146" xr:uid="{4C26983A-5999-4745-A860-D638DE5A2510}"/>
    <cellStyle name="Goed" xfId="94" xr:uid="{00000000-0005-0000-0000-000066000000}"/>
    <cellStyle name="Gut" xfId="95" xr:uid="{00000000-0005-0000-0000-000067000000}"/>
    <cellStyle name="Incorrecto" xfId="182" xr:uid="{8071F6D5-2174-4512-8DFF-3798ADB885F1}"/>
    <cellStyle name="Input 2" xfId="144" xr:uid="{AFC085D8-6FC2-422C-9E63-672C09DAB555}"/>
    <cellStyle name="Input 2 2" xfId="183" xr:uid="{1430C7D0-1540-4E4F-9395-E9045EA94D4A}"/>
    <cellStyle name="Insatisfaisant" xfId="210" xr:uid="{00000000-0005-0000-0000-000069000000}"/>
    <cellStyle name="Invoer" xfId="97" xr:uid="{00000000-0005-0000-0000-00006A000000}"/>
    <cellStyle name="Kontroller celle" xfId="98" xr:uid="{00000000-0005-0000-0000-00006B000000}"/>
    <cellStyle name="Kop 1" xfId="99" xr:uid="{00000000-0005-0000-0000-00006C000000}"/>
    <cellStyle name="Kop 2" xfId="100" xr:uid="{00000000-0005-0000-0000-00006D000000}"/>
    <cellStyle name="Kop 3" xfId="101" xr:uid="{00000000-0005-0000-0000-00006E000000}"/>
    <cellStyle name="Kop 4" xfId="102" xr:uid="{00000000-0005-0000-0000-00006F000000}"/>
    <cellStyle name="Markeringsfarve1" xfId="103" xr:uid="{00000000-0005-0000-0000-000071000000}"/>
    <cellStyle name="Markeringsfarve2" xfId="104" xr:uid="{00000000-0005-0000-0000-000072000000}"/>
    <cellStyle name="Markeringsfarve3" xfId="105" xr:uid="{00000000-0005-0000-0000-000073000000}"/>
    <cellStyle name="Markeringsfarve4" xfId="106" xr:uid="{00000000-0005-0000-0000-000074000000}"/>
    <cellStyle name="Markeringsfarve5" xfId="107" xr:uid="{00000000-0005-0000-0000-000075000000}"/>
    <cellStyle name="Markeringsfarve6" xfId="108" xr:uid="{00000000-0005-0000-0000-000076000000}"/>
    <cellStyle name="Neutraal" xfId="110" xr:uid="{00000000-0005-0000-0000-000079000000}"/>
    <cellStyle name="Neutre" xfId="109" builtinId="28" customBuiltin="1"/>
    <cellStyle name="Normal" xfId="0" builtinId="0"/>
    <cellStyle name="Normal 2" xfId="139" xr:uid="{DA354C09-2173-48C6-862B-89E61A985456}"/>
    <cellStyle name="Normal 2 2" xfId="211" xr:uid="{6CEAC0BE-A5A4-4FE3-A2BA-2FC2BE015FC3}"/>
    <cellStyle name="Normal 3" xfId="140" xr:uid="{29B63797-B95A-4250-8FBB-B5FE91A09DB3}"/>
    <cellStyle name="Normal 4" xfId="145" xr:uid="{D8793F36-153B-4FCB-82DA-8FF8FDA9CC7E}"/>
    <cellStyle name="Normal 5" xfId="147" xr:uid="{F6797ABF-2D5F-464E-B4A0-808D154420AC}"/>
    <cellStyle name="Normal 6" xfId="209" xr:uid="{61A1C396-887E-4BFA-A603-42506A05CB0B}"/>
    <cellStyle name="Normal 7" xfId="212" xr:uid="{E0B66622-ABD6-45D3-8198-327BB5874AC4}"/>
    <cellStyle name="Notas" xfId="184" xr:uid="{7C5DA0C6-3927-468D-AEED-6F5C0FC7BC6F}"/>
    <cellStyle name="Notas 2" xfId="203" xr:uid="{2D90882A-4942-474A-B0E8-B8D21E5FEC8B}"/>
    <cellStyle name="Note" xfId="84" builtinId="10" customBuiltin="1"/>
    <cellStyle name="Notitie" xfId="111" xr:uid="{00000000-0005-0000-0000-00007B000000}"/>
    <cellStyle name="Notitie 2" xfId="185" xr:uid="{735C26ED-B3B9-4552-A228-8A771F1BE975}"/>
    <cellStyle name="Notitie 2 2" xfId="204" xr:uid="{DFF45641-44DC-4E47-B2CF-6E383D181932}"/>
    <cellStyle name="Notiz" xfId="112" xr:uid="{00000000-0005-0000-0000-00007C000000}"/>
    <cellStyle name="Ongeldig" xfId="113" xr:uid="{00000000-0005-0000-0000-00007D000000}"/>
    <cellStyle name="Output 2" xfId="186" xr:uid="{69F34D57-70D6-4963-901D-8B7F4D2676F3}"/>
    <cellStyle name="Pourcentage" xfId="148" builtinId="5"/>
    <cellStyle name="Procent 2" xfId="187" xr:uid="{AA5745A7-64B5-4174-86DA-153087669597}"/>
    <cellStyle name="Procent 2 2" xfId="188" xr:uid="{ADEA03C0-E8D5-4EB6-8B05-E2C835E1DB7D}"/>
    <cellStyle name="Procent 2 2 2" xfId="206" xr:uid="{97FA1756-E8DA-474C-8DD5-114981B68EAE}"/>
    <cellStyle name="Procent 2 3" xfId="205" xr:uid="{9D0A057F-2911-4241-B8D1-7C3BCB97D184}"/>
    <cellStyle name="Procent 3" xfId="189" xr:uid="{9168B537-94DE-4485-A137-C8F626805108}"/>
    <cellStyle name="Prozent 2" xfId="190" xr:uid="{D665C939-CBB7-4A3D-BA3F-E793F149B44F}"/>
    <cellStyle name="Prozent 2 2" xfId="207" xr:uid="{E90CC186-E786-4536-8BA0-7688C78965C0}"/>
    <cellStyle name="Salida" xfId="191" xr:uid="{6C189C22-F0DC-4F8E-8F8E-2600095BBE3D}"/>
    <cellStyle name="Satisfaisant" xfId="115" builtinId="26" customBuiltin="1"/>
    <cellStyle name="Schlecht" xfId="116" xr:uid="{00000000-0005-0000-0000-000085000000}"/>
    <cellStyle name="Schlecht 2" xfId="192" xr:uid="{C7371708-AF0C-4417-8BC7-76F3DD02909B}"/>
    <cellStyle name="Sortie" xfId="117" builtinId="21" customBuiltin="1"/>
    <cellStyle name="Standard 2" xfId="193" xr:uid="{D95D7966-3297-4B2F-8370-BFBBF377A025}"/>
    <cellStyle name="Standard 2 2" xfId="208" xr:uid="{DB4FF95E-C767-4C5B-B3D3-9292DAE2961E}"/>
    <cellStyle name="Standard 3" xfId="201" xr:uid="{1063F513-F9AA-491D-8FA9-BC508F72A267}"/>
    <cellStyle name="Texte explicatif" xfId="118" builtinId="53" customBuiltin="1"/>
    <cellStyle name="Texto de advertencia" xfId="194" xr:uid="{5ED5C198-0415-4D51-A0A7-749E6E9C7915}"/>
    <cellStyle name="Texto explicativo" xfId="195" xr:uid="{9409F306-D4D2-452F-A1EB-FCD1B7BAC9B1}"/>
    <cellStyle name="Titre" xfId="119" builtinId="15" customBuiltin="1"/>
    <cellStyle name="Titre 1" xfId="120" builtinId="16" customBuiltin="1"/>
    <cellStyle name="Titre 2" xfId="121" builtinId="17" customBuiltin="1"/>
    <cellStyle name="Titre 3" xfId="122" builtinId="18" customBuiltin="1"/>
    <cellStyle name="Titre 4" xfId="123" builtinId="19" customBuiltin="1"/>
    <cellStyle name="Título" xfId="196" xr:uid="{4EFB1C81-4429-48CE-AAF8-D79C1BB5F29F}"/>
    <cellStyle name="Título 1" xfId="197" xr:uid="{9B975D26-8A69-426E-8722-3E9F8F22EF28}"/>
    <cellStyle name="Título 2" xfId="198" xr:uid="{16F8D462-D44C-41EA-8790-C7DB42C80615}"/>
    <cellStyle name="Título 3" xfId="199" xr:uid="{063951B9-0F49-4DB6-A340-217993AA55B5}"/>
    <cellStyle name="Totaal" xfId="125" xr:uid="{00000000-0005-0000-0000-00008F000000}"/>
    <cellStyle name="Total" xfId="124" builtinId="25" customBuiltin="1"/>
    <cellStyle name="Total 2" xfId="200" xr:uid="{F18C2D3E-1629-4ADB-AE83-78B9EB4B5338}"/>
    <cellStyle name="Überschrift" xfId="132" xr:uid="{00000000-0005-0000-0000-000097000000}"/>
    <cellStyle name="Überschrift 1" xfId="133" xr:uid="{00000000-0005-0000-0000-000098000000}"/>
    <cellStyle name="Überschrift 2" xfId="134" xr:uid="{00000000-0005-0000-0000-000099000000}"/>
    <cellStyle name="Überschrift 3" xfId="135" xr:uid="{00000000-0005-0000-0000-00009A000000}"/>
    <cellStyle name="Überschrift 4" xfId="136" xr:uid="{00000000-0005-0000-0000-00009B000000}"/>
    <cellStyle name="Ugyldig 2" xfId="143" xr:uid="{769191E5-8A61-4F5D-A06D-9F3B3529E2D3}"/>
    <cellStyle name="Uitvoer" xfId="126" xr:uid="{00000000-0005-0000-0000-000091000000}"/>
    <cellStyle name="Vérification" xfId="127" xr:uid="{00000000-0005-0000-0000-000092000000}"/>
    <cellStyle name="Verklarende tekst" xfId="128" xr:uid="{00000000-0005-0000-0000-000093000000}"/>
    <cellStyle name="Verknüpfte Zelle" xfId="129" xr:uid="{00000000-0005-0000-0000-000094000000}"/>
    <cellStyle name="Waarschuwingstekst" xfId="131" xr:uid="{00000000-0005-0000-0000-000096000000}"/>
    <cellStyle name="Warnender Text" xfId="130" xr:uid="{00000000-0005-0000-0000-000095000000}"/>
    <cellStyle name="Zelle überprüfen" xfId="137" xr:uid="{00000000-0005-0000-0000-00009C000000}"/>
  </cellStyles>
  <dxfs count="34">
    <dxf>
      <font>
        <color rgb="FF9C0006"/>
      </font>
    </dxf>
    <dxf>
      <font>
        <color rgb="FF9C0006"/>
      </font>
      <fill>
        <patternFill>
          <bgColor rgb="FFFFC7CE"/>
        </patternFill>
      </fill>
    </dxf>
    <dxf>
      <font>
        <color rgb="FF9C0006"/>
      </font>
    </dxf>
    <dxf>
      <font>
        <color rgb="FF9C0006"/>
      </font>
      <fill>
        <patternFill>
          <bgColor rgb="FFFFC7CE"/>
        </patternFill>
      </fill>
    </dxf>
    <dxf>
      <font>
        <color rgb="FF006100"/>
      </font>
      <fill>
        <patternFill>
          <bgColor rgb="FFC6EFCE"/>
        </patternFill>
      </fill>
    </dxf>
    <dxf>
      <fill>
        <patternFill>
          <bgColor indexed="43"/>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006100"/>
      </font>
      <fill>
        <patternFill>
          <bgColor rgb="FFC6EF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2" defaultPivotStyle="PivotStyleLight16"/>
  <colors>
    <mruColors>
      <color rgb="FFFF66FF"/>
      <color rgb="FFBCD8D3"/>
      <color rgb="FFFF66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charts/_rels/chart20.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1.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2.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23.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24.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25.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26.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27.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28.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29.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10.xml"/><Relationship Id="rId1" Type="http://schemas.microsoft.com/office/2011/relationships/chartStyle" Target="style10.xml"/></Relationships>
</file>

<file path=xl/charts/_rels/chart30.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11.xml"/><Relationship Id="rId1" Type="http://schemas.microsoft.com/office/2011/relationships/chartStyle" Target="style11.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12.xml"/><Relationship Id="rId1" Type="http://schemas.microsoft.com/office/2011/relationships/chartStyle" Target="style12.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13.xml"/><Relationship Id="rId1" Type="http://schemas.microsoft.com/office/2011/relationships/chartStyle" Target="style13.xml"/></Relationships>
</file>

<file path=xl/charts/_rels/chart33.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14.xml"/><Relationship Id="rId1" Type="http://schemas.microsoft.com/office/2011/relationships/chartStyle" Target="style14.xml"/></Relationships>
</file>

<file path=xl/charts/_rels/chart34.xml.rels><?xml version="1.0" encoding="UTF-8" standalone="yes"?>
<Relationships xmlns="http://schemas.openxmlformats.org/package/2006/relationships"><Relationship Id="rId3" Type="http://schemas.openxmlformats.org/officeDocument/2006/relationships/chartUserShapes" Target="../drawings/drawing8.xml"/><Relationship Id="rId2" Type="http://schemas.microsoft.com/office/2011/relationships/chartColorStyle" Target="colors15.xml"/><Relationship Id="rId1" Type="http://schemas.microsoft.com/office/2011/relationships/chartStyle" Target="style15.xml"/></Relationships>
</file>

<file path=xl/charts/_rels/chart35.xml.rels><?xml version="1.0" encoding="UTF-8" standalone="yes"?>
<Relationships xmlns="http://schemas.openxmlformats.org/package/2006/relationships"><Relationship Id="rId3" Type="http://schemas.openxmlformats.org/officeDocument/2006/relationships/chartUserShapes" Target="../drawings/drawing9.xml"/><Relationship Id="rId2" Type="http://schemas.microsoft.com/office/2011/relationships/chartColorStyle" Target="colors16.xml"/><Relationship Id="rId1" Type="http://schemas.microsoft.com/office/2011/relationships/chartStyle" Target="style16.xml"/></Relationships>
</file>

<file path=xl/charts/_rels/chart36.xml.rels><?xml version="1.0" encoding="UTF-8" standalone="yes"?>
<Relationships xmlns="http://schemas.openxmlformats.org/package/2006/relationships"><Relationship Id="rId3" Type="http://schemas.openxmlformats.org/officeDocument/2006/relationships/chartUserShapes" Target="../drawings/drawing10.xml"/><Relationship Id="rId2" Type="http://schemas.microsoft.com/office/2011/relationships/chartColorStyle" Target="colors17.xml"/><Relationship Id="rId1" Type="http://schemas.microsoft.com/office/2011/relationships/chartStyle" Target="style17.xml"/></Relationships>
</file>

<file path=xl/charts/_rels/chart37.xml.rels><?xml version="1.0" encoding="UTF-8" standalone="yes"?>
<Relationships xmlns="http://schemas.openxmlformats.org/package/2006/relationships"><Relationship Id="rId3" Type="http://schemas.openxmlformats.org/officeDocument/2006/relationships/chartUserShapes" Target="../drawings/drawing11.xml"/><Relationship Id="rId2" Type="http://schemas.microsoft.com/office/2011/relationships/chartColorStyle" Target="colors18.xml"/><Relationship Id="rId1" Type="http://schemas.microsoft.com/office/2011/relationships/chartStyle" Target="style18.xml"/></Relationships>
</file>

<file path=xl/charts/_rels/chart38.xml.rels><?xml version="1.0" encoding="UTF-8" standalone="yes"?>
<Relationships xmlns="http://schemas.openxmlformats.org/package/2006/relationships"><Relationship Id="rId3" Type="http://schemas.openxmlformats.org/officeDocument/2006/relationships/chartUserShapes" Target="../drawings/drawing12.xml"/><Relationship Id="rId2" Type="http://schemas.microsoft.com/office/2011/relationships/chartColorStyle" Target="colors19.xml"/><Relationship Id="rId1" Type="http://schemas.microsoft.com/office/2011/relationships/chartStyle" Target="style19.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13.xml"/><Relationship Id="rId2" Type="http://schemas.microsoft.com/office/2011/relationships/chartColorStyle" Target="colors20.xml"/><Relationship Id="rId1" Type="http://schemas.microsoft.com/office/2011/relationships/chartStyle" Target="style20.xml"/></Relationships>
</file>

<file path=xl/charts/_rels/chart40.xml.rels><?xml version="1.0" encoding="UTF-8" standalone="yes"?>
<Relationships xmlns="http://schemas.openxmlformats.org/package/2006/relationships"><Relationship Id="rId3" Type="http://schemas.openxmlformats.org/officeDocument/2006/relationships/chartUserShapes" Target="../drawings/drawing14.xml"/><Relationship Id="rId2" Type="http://schemas.microsoft.com/office/2011/relationships/chartColorStyle" Target="colors21.xml"/><Relationship Id="rId1" Type="http://schemas.microsoft.com/office/2011/relationships/chartStyle" Target="style21.xml"/></Relationships>
</file>

<file path=xl/charts/_rels/chart4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22.xml"/><Relationship Id="rId1" Type="http://schemas.microsoft.com/office/2011/relationships/chartStyle" Target="style22.xml"/></Relationships>
</file>

<file path=xl/charts/_rels/chart42.xml.rels><?xml version="1.0" encoding="UTF-8" standalone="yes"?>
<Relationships xmlns="http://schemas.openxmlformats.org/package/2006/relationships"><Relationship Id="rId3" Type="http://schemas.openxmlformats.org/officeDocument/2006/relationships/chartUserShapes" Target="../drawings/drawing24.xml"/><Relationship Id="rId2" Type="http://schemas.microsoft.com/office/2011/relationships/chartColorStyle" Target="colors23.xml"/><Relationship Id="rId1" Type="http://schemas.microsoft.com/office/2011/relationships/chartStyle" Target="style2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1"/>
          <c:order val="0"/>
          <c:spPr>
            <a:ln w="19050">
              <a:noFill/>
            </a:ln>
          </c:spPr>
          <c:marker>
            <c:symbol val="diamond"/>
            <c:size val="7"/>
            <c:spPr>
              <a:noFill/>
              <a:ln>
                <a:solidFill>
                  <a:srgbClr val="FF0000"/>
                </a:solidFill>
                <a:prstDash val="solid"/>
              </a:ln>
            </c:spPr>
          </c:marker>
          <c:xVal>
            <c:numRef>
              <c:f>#REF!</c:f>
              <c:numCache>
                <c:formatCode>General</c:formatCode>
                <c:ptCount val="1"/>
                <c:pt idx="0">
                  <c:v>1</c:v>
                </c:pt>
              </c:numCache>
            </c:numRef>
          </c:xVal>
          <c:yVal>
            <c:numRef>
              <c:f>#REF!</c:f>
              <c:numCache>
                <c:formatCode>General</c:formatCode>
                <c:ptCount val="1"/>
                <c:pt idx="0">
                  <c:v>1</c:v>
                </c:pt>
              </c:numCache>
            </c:numRef>
          </c:yVal>
          <c:smooth val="0"/>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#REFERENCE!</c:v>
                      </c:pt>
                    </c:strCache>
                  </c:strRef>
                </c15:tx>
              </c15:filteredSeriesTitle>
            </c:ext>
            <c:ext xmlns:c16="http://schemas.microsoft.com/office/drawing/2014/chart" uri="{C3380CC4-5D6E-409C-BE32-E72D297353CC}">
              <c16:uniqueId val="{00000000-5BB9-4500-B352-90ED09B52C16}"/>
            </c:ext>
          </c:extLst>
        </c:ser>
        <c:ser>
          <c:idx val="2"/>
          <c:order val="1"/>
          <c:spPr>
            <a:ln w="19050">
              <a:noFill/>
            </a:ln>
          </c:spPr>
          <c:marker>
            <c:symbol val="triangle"/>
            <c:size val="11"/>
            <c:spPr>
              <a:noFill/>
              <a:ln>
                <a:solidFill>
                  <a:srgbClr val="000000"/>
                </a:solidFill>
                <a:prstDash val="solid"/>
              </a:ln>
            </c:spPr>
          </c:marker>
          <c:xVal>
            <c:numRef>
              <c:f>#REF!</c:f>
              <c:numCache>
                <c:formatCode>General</c:formatCode>
                <c:ptCount val="1"/>
                <c:pt idx="0">
                  <c:v>1</c:v>
                </c:pt>
              </c:numCache>
            </c:numRef>
          </c:xVal>
          <c:yVal>
            <c:numRef>
              <c:f>#REF!</c:f>
              <c:numCache>
                <c:formatCode>General</c:formatCode>
                <c:ptCount val="1"/>
                <c:pt idx="0">
                  <c:v>1</c:v>
                </c:pt>
              </c:numCache>
            </c:numRef>
          </c:yVal>
          <c:smooth val="0"/>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#REFERENCE!</c:v>
                      </c:pt>
                    </c:strCache>
                  </c:strRef>
                </c15:tx>
              </c15:filteredSeriesTitle>
            </c:ext>
            <c:ext xmlns:c16="http://schemas.microsoft.com/office/drawing/2014/chart" uri="{C3380CC4-5D6E-409C-BE32-E72D297353CC}">
              <c16:uniqueId val="{00000001-5BB9-4500-B352-90ED09B52C16}"/>
            </c:ext>
          </c:extLst>
        </c:ser>
        <c:ser>
          <c:idx val="0"/>
          <c:order val="2"/>
          <c:spPr>
            <a:ln w="19050">
              <a:noFill/>
            </a:ln>
          </c:spPr>
          <c:marker>
            <c:symbol val="square"/>
            <c:size val="13"/>
            <c:spPr>
              <a:noFill/>
              <a:ln>
                <a:solidFill>
                  <a:srgbClr val="0000FF"/>
                </a:solidFill>
                <a:prstDash val="solid"/>
              </a:ln>
            </c:spPr>
          </c:marker>
          <c:xVal>
            <c:numRef>
              <c:f>#REF!</c:f>
              <c:numCache>
                <c:formatCode>General</c:formatCode>
                <c:ptCount val="1"/>
                <c:pt idx="0">
                  <c:v>1</c:v>
                </c:pt>
              </c:numCache>
            </c:numRef>
          </c:xVal>
          <c:yVal>
            <c:numRef>
              <c:f>#REF!</c:f>
              <c:numCache>
                <c:formatCode>General</c:formatCode>
                <c:ptCount val="1"/>
                <c:pt idx="0">
                  <c:v>1</c:v>
                </c:pt>
              </c:numCache>
            </c:numRef>
          </c:yVal>
          <c:smooth val="0"/>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#REFERENCE!</c:v>
                      </c:pt>
                    </c:strCache>
                  </c:strRef>
                </c15:tx>
              </c15:filteredSeriesTitle>
            </c:ext>
            <c:ext xmlns:c16="http://schemas.microsoft.com/office/drawing/2014/chart" uri="{C3380CC4-5D6E-409C-BE32-E72D297353CC}">
              <c16:uniqueId val="{00000002-5BB9-4500-B352-90ED09B52C16}"/>
            </c:ext>
          </c:extLst>
        </c:ser>
        <c:ser>
          <c:idx val="3"/>
          <c:order val="3"/>
          <c:spPr>
            <a:ln w="19050">
              <a:noFill/>
            </a:ln>
          </c:spPr>
          <c:marker>
            <c:symbol val="circle"/>
            <c:size val="10"/>
            <c:spPr>
              <a:noFill/>
              <a:ln>
                <a:solidFill>
                  <a:srgbClr val="FF00FF"/>
                </a:solidFill>
                <a:prstDash val="solid"/>
              </a:ln>
            </c:spPr>
          </c:marker>
          <c:xVal>
            <c:numRef>
              <c:f>#REF!</c:f>
              <c:numCache>
                <c:formatCode>General</c:formatCode>
                <c:ptCount val="1"/>
                <c:pt idx="0">
                  <c:v>1</c:v>
                </c:pt>
              </c:numCache>
            </c:numRef>
          </c:xVal>
          <c:yVal>
            <c:numRef>
              <c:f>#REF!</c:f>
              <c:numCache>
                <c:formatCode>General</c:formatCode>
                <c:ptCount val="1"/>
                <c:pt idx="0">
                  <c:v>1</c:v>
                </c:pt>
              </c:numCache>
            </c:numRef>
          </c:yVal>
          <c:smooth val="0"/>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#REFERENCE!</c:v>
                      </c:pt>
                    </c:strCache>
                  </c:strRef>
                </c15:tx>
              </c15:filteredSeriesTitle>
            </c:ext>
            <c:ext xmlns:c16="http://schemas.microsoft.com/office/drawing/2014/chart" uri="{C3380CC4-5D6E-409C-BE32-E72D297353CC}">
              <c16:uniqueId val="{00000003-5BB9-4500-B352-90ED09B52C16}"/>
            </c:ext>
          </c:extLst>
        </c:ser>
        <c:ser>
          <c:idx val="4"/>
          <c:order val="4"/>
          <c:spPr>
            <a:ln w="19050">
              <a:noFill/>
            </a:ln>
          </c:spPr>
          <c:marker>
            <c:symbol val="x"/>
            <c:size val="15"/>
            <c:spPr>
              <a:noFill/>
              <a:ln>
                <a:solidFill>
                  <a:srgbClr val="000000"/>
                </a:solidFill>
                <a:prstDash val="solid"/>
              </a:ln>
            </c:spPr>
          </c:marker>
          <c:xVal>
            <c:numRef>
              <c:f>#REF!</c:f>
              <c:numCache>
                <c:formatCode>General</c:formatCode>
                <c:ptCount val="1"/>
                <c:pt idx="0">
                  <c:v>1</c:v>
                </c:pt>
              </c:numCache>
            </c:numRef>
          </c:xVal>
          <c:yVal>
            <c:numRef>
              <c:f>#REF!</c:f>
              <c:numCache>
                <c:formatCode>General</c:formatCode>
                <c:ptCount val="1"/>
                <c:pt idx="0">
                  <c:v>1</c:v>
                </c:pt>
              </c:numCache>
            </c:numRef>
          </c:yVal>
          <c:smooth val="0"/>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#REFERENCE!</c:v>
                      </c:pt>
                    </c:strCache>
                  </c:strRef>
                </c15:tx>
              </c15:filteredSeriesTitle>
            </c:ext>
            <c:ext xmlns:c16="http://schemas.microsoft.com/office/drawing/2014/chart" uri="{C3380CC4-5D6E-409C-BE32-E72D297353CC}">
              <c16:uniqueId val="{00000004-5BB9-4500-B352-90ED09B52C16}"/>
            </c:ext>
          </c:extLst>
        </c:ser>
        <c:ser>
          <c:idx val="5"/>
          <c:order val="5"/>
          <c:spPr>
            <a:ln w="25400">
              <a:solidFill>
                <a:srgbClr val="00FF00"/>
              </a:solidFill>
              <a:prstDash val="solid"/>
            </a:ln>
          </c:spPr>
          <c:marker>
            <c:symbol val="none"/>
          </c:marker>
          <c:dLbls>
            <c:dLbl>
              <c:idx val="0"/>
              <c:spPr>
                <a:noFill/>
                <a:ln w="25400">
                  <a:noFill/>
                </a:ln>
              </c:spPr>
              <c:txPr>
                <a:bodyPr/>
                <a:lstStyle/>
                <a:p>
                  <a:pPr>
                    <a:defRPr sz="150" b="0" i="0" u="none" strike="noStrike" baseline="0">
                      <a:solidFill>
                        <a:srgbClr val="000000"/>
                      </a:solidFill>
                      <a:latin typeface="Arial"/>
                      <a:ea typeface="Arial"/>
                      <a:cs typeface="Arial"/>
                    </a:defRPr>
                  </a:pPr>
                  <a:endParaRPr lang="fr-FR"/>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5-5BB9-4500-B352-90ED09B52C16}"/>
                </c:ext>
              </c:extLst>
            </c:dLbl>
            <c:dLbl>
              <c:idx val="1"/>
              <c:spPr>
                <a:noFill/>
                <a:ln w="25400">
                  <a:noFill/>
                </a:ln>
              </c:spPr>
              <c:txPr>
                <a:bodyPr/>
                <a:lstStyle/>
                <a:p>
                  <a:pPr>
                    <a:defRPr sz="150" b="0" i="0" u="none" strike="noStrike" baseline="0">
                      <a:solidFill>
                        <a:srgbClr val="000000"/>
                      </a:solidFill>
                      <a:latin typeface="Arial"/>
                      <a:ea typeface="Arial"/>
                      <a:cs typeface="Arial"/>
                    </a:defRPr>
                  </a:pPr>
                  <a:endParaRPr lang="fr-FR"/>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6-5BB9-4500-B352-90ED09B52C16}"/>
                </c:ext>
              </c:extLst>
            </c:dLbl>
            <c:spPr>
              <a:noFill/>
              <a:ln w="25400">
                <a:noFill/>
              </a:ln>
            </c:spPr>
            <c:txPr>
              <a:bodyPr wrap="square" lIns="38100" tIns="19050" rIns="38100" bIns="19050" anchor="ctr">
                <a:spAutoFit/>
              </a:bodyPr>
              <a:lstStyle/>
              <a:p>
                <a:pPr>
                  <a:defRPr sz="150" b="0" i="0" u="none" strike="noStrike" baseline="0">
                    <a:solidFill>
                      <a:srgbClr val="000000"/>
                    </a:solidFill>
                    <a:latin typeface="Arial"/>
                    <a:ea typeface="Arial"/>
                    <a:cs typeface="Arial"/>
                  </a:defRPr>
                </a:pPr>
                <a:endParaRPr lang="fr-FR"/>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#REF!</c:f>
              <c:numCache>
                <c:formatCode>General</c:formatCode>
                <c:ptCount val="1"/>
                <c:pt idx="0">
                  <c:v>1</c:v>
                </c:pt>
              </c:numCache>
            </c:numRef>
          </c:xVal>
          <c:yVal>
            <c:numRef>
              <c:f>#REF!</c:f>
              <c:numCache>
                <c:formatCode>General</c:formatCode>
                <c:ptCount val="1"/>
                <c:pt idx="0">
                  <c:v>1</c:v>
                </c:pt>
              </c:numCache>
            </c:numRef>
          </c:yVal>
          <c:smooth val="0"/>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#REFERENCE!</c:v>
                      </c:pt>
                    </c:strCache>
                  </c:strRef>
                </c15:tx>
              </c15:filteredSeriesTitle>
            </c:ext>
            <c:ext xmlns:c16="http://schemas.microsoft.com/office/drawing/2014/chart" uri="{C3380CC4-5D6E-409C-BE32-E72D297353CC}">
              <c16:uniqueId val="{00000007-5BB9-4500-B352-90ED09B52C16}"/>
            </c:ext>
          </c:extLst>
        </c:ser>
        <c:ser>
          <c:idx val="6"/>
          <c:order val="6"/>
          <c:spPr>
            <a:ln w="38100">
              <a:solidFill>
                <a:srgbClr val="00FF00"/>
              </a:solidFill>
              <a:prstDash val="solid"/>
            </a:ln>
          </c:spPr>
          <c:marker>
            <c:symbol val="none"/>
          </c:marker>
          <c:dLbls>
            <c:dLbl>
              <c:idx val="1"/>
              <c:spPr>
                <a:noFill/>
                <a:ln w="25400">
                  <a:noFill/>
                </a:ln>
              </c:spPr>
              <c:txPr>
                <a:bodyPr/>
                <a:lstStyle/>
                <a:p>
                  <a:pPr>
                    <a:defRPr sz="150" b="0" i="0" u="none" strike="noStrike" baseline="0">
                      <a:solidFill>
                        <a:srgbClr val="000000"/>
                      </a:solidFill>
                      <a:latin typeface="Arial"/>
                      <a:ea typeface="Arial"/>
                      <a:cs typeface="Arial"/>
                    </a:defRPr>
                  </a:pPr>
                  <a:endParaRPr lang="fr-FR"/>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8-5BB9-4500-B352-90ED09B52C16}"/>
                </c:ext>
              </c:extLst>
            </c:dLbl>
            <c:spPr>
              <a:noFill/>
              <a:ln w="25400">
                <a:noFill/>
              </a:ln>
            </c:spPr>
            <c:txPr>
              <a:bodyPr wrap="square" lIns="38100" tIns="19050" rIns="38100" bIns="19050" anchor="ctr">
                <a:spAutoFit/>
              </a:bodyPr>
              <a:lstStyle/>
              <a:p>
                <a:pPr>
                  <a:defRPr sz="150" b="0" i="0" u="none" strike="noStrike" baseline="0">
                    <a:solidFill>
                      <a:srgbClr val="000000"/>
                    </a:solidFill>
                    <a:latin typeface="Arial"/>
                    <a:ea typeface="Arial"/>
                    <a:cs typeface="Arial"/>
                  </a:defRPr>
                </a:pPr>
                <a:endParaRPr lang="fr-FR"/>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#REF!</c:f>
              <c:numCache>
                <c:formatCode>General</c:formatCode>
                <c:ptCount val="1"/>
                <c:pt idx="0">
                  <c:v>1</c:v>
                </c:pt>
              </c:numCache>
            </c:numRef>
          </c:xVal>
          <c:yVal>
            <c:numRef>
              <c:f>#REF!</c:f>
              <c:numCache>
                <c:formatCode>General</c:formatCode>
                <c:ptCount val="1"/>
                <c:pt idx="0">
                  <c:v>1</c:v>
                </c:pt>
              </c:numCache>
            </c:numRef>
          </c:yVal>
          <c:smooth val="0"/>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#REFERENCE!</c:v>
                      </c:pt>
                    </c:strCache>
                  </c:strRef>
                </c15:tx>
              </c15:filteredSeriesTitle>
            </c:ext>
            <c:ext xmlns:c16="http://schemas.microsoft.com/office/drawing/2014/chart" uri="{C3380CC4-5D6E-409C-BE32-E72D297353CC}">
              <c16:uniqueId val="{00000009-5BB9-4500-B352-90ED09B52C16}"/>
            </c:ext>
          </c:extLst>
        </c:ser>
        <c:ser>
          <c:idx val="8"/>
          <c:order val="7"/>
          <c:spPr>
            <a:ln w="38100">
              <a:solidFill>
                <a:srgbClr val="FF6600"/>
              </a:solidFill>
              <a:prstDash val="solid"/>
            </a:ln>
          </c:spPr>
          <c:marker>
            <c:symbol val="none"/>
          </c:marker>
          <c:dLbls>
            <c:dLbl>
              <c:idx val="0"/>
              <c:spPr>
                <a:noFill/>
                <a:ln w="25400">
                  <a:noFill/>
                </a:ln>
              </c:spPr>
              <c:txPr>
                <a:bodyPr/>
                <a:lstStyle/>
                <a:p>
                  <a:pPr>
                    <a:defRPr sz="150" b="0" i="0" u="none" strike="noStrike" baseline="0">
                      <a:solidFill>
                        <a:srgbClr val="000000"/>
                      </a:solidFill>
                      <a:latin typeface="Arial"/>
                      <a:ea typeface="Arial"/>
                      <a:cs typeface="Arial"/>
                    </a:defRPr>
                  </a:pPr>
                  <a:endParaRPr lang="fr-FR"/>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A-5BB9-4500-B352-90ED09B52C16}"/>
                </c:ext>
              </c:extLst>
            </c:dLbl>
            <c:spPr>
              <a:noFill/>
              <a:ln w="25400">
                <a:noFill/>
              </a:ln>
            </c:spPr>
            <c:txPr>
              <a:bodyPr wrap="square" lIns="38100" tIns="19050" rIns="38100" bIns="19050" anchor="ctr">
                <a:spAutoFit/>
              </a:bodyPr>
              <a:lstStyle/>
              <a:p>
                <a:pPr>
                  <a:defRPr sz="150" b="0" i="0" u="none" strike="noStrike" baseline="0">
                    <a:solidFill>
                      <a:srgbClr val="000000"/>
                    </a:solidFill>
                    <a:latin typeface="Arial"/>
                    <a:ea typeface="Arial"/>
                    <a:cs typeface="Arial"/>
                  </a:defRPr>
                </a:pPr>
                <a:endParaRPr lang="fr-FR"/>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#REF!</c:f>
              <c:numCache>
                <c:formatCode>General</c:formatCode>
                <c:ptCount val="1"/>
                <c:pt idx="0">
                  <c:v>1</c:v>
                </c:pt>
              </c:numCache>
            </c:numRef>
          </c:xVal>
          <c:yVal>
            <c:numRef>
              <c:f>#REF!</c:f>
              <c:numCache>
                <c:formatCode>General</c:formatCode>
                <c:ptCount val="1"/>
                <c:pt idx="0">
                  <c:v>1</c:v>
                </c:pt>
              </c:numCache>
            </c:numRef>
          </c:yVal>
          <c:smooth val="0"/>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#REFERENCE!</c:v>
                      </c:pt>
                    </c:strCache>
                  </c:strRef>
                </c15:tx>
              </c15:filteredSeriesTitle>
            </c:ext>
            <c:ext xmlns:c16="http://schemas.microsoft.com/office/drawing/2014/chart" uri="{C3380CC4-5D6E-409C-BE32-E72D297353CC}">
              <c16:uniqueId val="{0000000B-5BB9-4500-B352-90ED09B52C16}"/>
            </c:ext>
          </c:extLst>
        </c:ser>
        <c:ser>
          <c:idx val="9"/>
          <c:order val="8"/>
          <c:spPr>
            <a:ln w="38100">
              <a:solidFill>
                <a:srgbClr val="FF6600"/>
              </a:solidFill>
              <a:prstDash val="solid"/>
            </a:ln>
          </c:spPr>
          <c:marker>
            <c:symbol val="none"/>
          </c:marker>
          <c:dLbls>
            <c:dLbl>
              <c:idx val="1"/>
              <c:spPr>
                <a:noFill/>
                <a:ln w="25400">
                  <a:noFill/>
                </a:ln>
              </c:spPr>
              <c:txPr>
                <a:bodyPr/>
                <a:lstStyle/>
                <a:p>
                  <a:pPr>
                    <a:defRPr sz="150" b="0" i="0" u="none" strike="noStrike" baseline="0">
                      <a:solidFill>
                        <a:srgbClr val="000000"/>
                      </a:solidFill>
                      <a:latin typeface="Arial"/>
                      <a:ea typeface="Arial"/>
                      <a:cs typeface="Arial"/>
                    </a:defRPr>
                  </a:pPr>
                  <a:endParaRPr lang="fr-FR"/>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C-5BB9-4500-B352-90ED09B52C16}"/>
                </c:ext>
              </c:extLst>
            </c:dLbl>
            <c:spPr>
              <a:noFill/>
              <a:ln w="25400">
                <a:noFill/>
              </a:ln>
            </c:spPr>
            <c:txPr>
              <a:bodyPr wrap="square" lIns="38100" tIns="19050" rIns="38100" bIns="19050" anchor="ctr">
                <a:spAutoFit/>
              </a:bodyPr>
              <a:lstStyle/>
              <a:p>
                <a:pPr>
                  <a:defRPr sz="150" b="0" i="0" u="none" strike="noStrike" baseline="0">
                    <a:solidFill>
                      <a:srgbClr val="000000"/>
                    </a:solidFill>
                    <a:latin typeface="Arial"/>
                    <a:ea typeface="Arial"/>
                    <a:cs typeface="Arial"/>
                  </a:defRPr>
                </a:pPr>
                <a:endParaRPr lang="fr-FR"/>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#REF!</c:f>
              <c:numCache>
                <c:formatCode>General</c:formatCode>
                <c:ptCount val="1"/>
                <c:pt idx="0">
                  <c:v>1</c:v>
                </c:pt>
              </c:numCache>
            </c:numRef>
          </c:xVal>
          <c:yVal>
            <c:numRef>
              <c:f>#REF!</c:f>
              <c:numCache>
                <c:formatCode>General</c:formatCode>
                <c:ptCount val="1"/>
                <c:pt idx="0">
                  <c:v>1</c:v>
                </c:pt>
              </c:numCache>
            </c:numRef>
          </c:yVal>
          <c:smooth val="0"/>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#REFERENCE!</c:v>
                      </c:pt>
                    </c:strCache>
                  </c:strRef>
                </c15:tx>
              </c15:filteredSeriesTitle>
            </c:ext>
            <c:ext xmlns:c16="http://schemas.microsoft.com/office/drawing/2014/chart" uri="{C3380CC4-5D6E-409C-BE32-E72D297353CC}">
              <c16:uniqueId val="{0000000D-5BB9-4500-B352-90ED09B52C16}"/>
            </c:ext>
          </c:extLst>
        </c:ser>
        <c:ser>
          <c:idx val="7"/>
          <c:order val="9"/>
          <c:spPr>
            <a:ln w="19050">
              <a:noFill/>
            </a:ln>
          </c:spPr>
          <c:marker>
            <c:symbol val="dot"/>
            <c:size val="5"/>
            <c:spPr>
              <a:noFill/>
              <a:ln>
                <a:solidFill>
                  <a:srgbClr val="0000FF"/>
                </a:solidFill>
                <a:prstDash val="solid"/>
              </a:ln>
            </c:spPr>
          </c:marker>
          <c:xVal>
            <c:numLit>
              <c:formatCode>General</c:formatCode>
              <c:ptCount val="1"/>
              <c:pt idx="0">
                <c:v>0</c:v>
              </c:pt>
            </c:numLit>
          </c:xVal>
          <c:yVal>
            <c:numRef>
              <c:f>#REF!</c:f>
              <c:numCache>
                <c:formatCode>General</c:formatCode>
                <c:ptCount val="1"/>
                <c:pt idx="0">
                  <c:v>1</c:v>
                </c:pt>
              </c:numCache>
            </c:numRef>
          </c:yVal>
          <c:smooth val="0"/>
          <c:extLst>
            <c:ext xmlns:c16="http://schemas.microsoft.com/office/drawing/2014/chart" uri="{C3380CC4-5D6E-409C-BE32-E72D297353CC}">
              <c16:uniqueId val="{0000000E-5BB9-4500-B352-90ED09B52C16}"/>
            </c:ext>
          </c:extLst>
        </c:ser>
        <c:dLbls>
          <c:showLegendKey val="0"/>
          <c:showVal val="0"/>
          <c:showCatName val="0"/>
          <c:showSerName val="0"/>
          <c:showPercent val="0"/>
          <c:showBubbleSize val="0"/>
        </c:dLbls>
        <c:axId val="1135510543"/>
        <c:axId val="1"/>
      </c:scatterChart>
      <c:valAx>
        <c:axId val="1135510543"/>
        <c:scaling>
          <c:orientation val="minMax"/>
          <c:max val="56"/>
          <c:min val="44"/>
        </c:scaling>
        <c:delete val="0"/>
        <c:axPos val="b"/>
        <c:title>
          <c:tx>
            <c:rich>
              <a:bodyPr/>
              <a:lstStyle/>
              <a:p>
                <a:pPr>
                  <a:defRPr sz="200" b="1" i="0" u="none" strike="noStrike" baseline="0">
                    <a:solidFill>
                      <a:srgbClr val="000000"/>
                    </a:solidFill>
                    <a:latin typeface="Arial"/>
                    <a:ea typeface="Arial"/>
                    <a:cs typeface="Arial"/>
                  </a:defRPr>
                </a:pPr>
                <a:r>
                  <a:rPr lang="da-DK"/>
                  <a:t>Ws [MJ/m3]</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fr-FR"/>
          </a:p>
        </c:txPr>
        <c:crossAx val="1"/>
        <c:crosses val="autoZero"/>
        <c:crossBetween val="midCat"/>
      </c:valAx>
      <c:valAx>
        <c:axId val="1"/>
        <c:scaling>
          <c:orientation val="minMax"/>
        </c:scaling>
        <c:delete val="0"/>
        <c:axPos val="l"/>
        <c:majorGridlines>
          <c:spPr>
            <a:ln w="3175">
              <a:solidFill>
                <a:srgbClr val="000000"/>
              </a:solidFill>
              <a:prstDash val="sysDash"/>
            </a:ln>
          </c:spPr>
        </c:majorGridlines>
        <c:title>
          <c:tx>
            <c:rich>
              <a:bodyPr/>
              <a:lstStyle/>
              <a:p>
                <a:pPr>
                  <a:defRPr sz="200" b="1" i="0" u="none" strike="noStrike" baseline="0">
                    <a:solidFill>
                      <a:srgbClr val="000000"/>
                    </a:solidFill>
                    <a:latin typeface="Arial"/>
                    <a:ea typeface="Arial"/>
                    <a:cs typeface="Arial"/>
                  </a:defRPr>
                </a:pPr>
                <a:r>
                  <a:rPr lang="da-DK"/>
                  <a:t>CO, ref [ppm]</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fr-FR"/>
          </a:p>
        </c:txPr>
        <c:crossAx val="1135510543"/>
        <c:crosses val="autoZero"/>
        <c:crossBetween val="midCat"/>
      </c:valAx>
      <c:spPr>
        <a:solidFill>
          <a:srgbClr val="FFFFFF"/>
        </a:solidFill>
        <a:ln w="3175">
          <a:solidFill>
            <a:srgbClr val="000000"/>
          </a:solidFill>
          <a:prstDash val="solid"/>
        </a:ln>
      </c:spPr>
    </c:plotArea>
    <c:legend>
      <c:legendPos val="r"/>
      <c:legendEntry>
        <c:idx val="5"/>
        <c:delete val="1"/>
      </c:legendEntry>
      <c:legendEntry>
        <c:idx val="6"/>
        <c:delete val="1"/>
      </c:legendEntry>
      <c:legendEntry>
        <c:idx val="7"/>
        <c:delete val="1"/>
      </c:legendEntry>
      <c:legendEntry>
        <c:idx val="8"/>
        <c:delete val="1"/>
      </c:legendEntry>
      <c:legendEntry>
        <c:idx val="9"/>
        <c:delete val="1"/>
      </c:legendEntry>
      <c:overlay val="0"/>
      <c:spPr>
        <a:solidFill>
          <a:srgbClr val="FFFFFF"/>
        </a:solidFill>
        <a:ln w="3175">
          <a:solidFill>
            <a:srgbClr val="000000"/>
          </a:solidFill>
          <a:prstDash val="solid"/>
        </a:ln>
      </c:spPr>
      <c:txPr>
        <a:bodyPr/>
        <a:lstStyle/>
        <a:p>
          <a:pPr>
            <a:defRPr sz="120" b="0" i="0" u="none" strike="noStrike" baseline="0">
              <a:solidFill>
                <a:srgbClr val="000000"/>
              </a:solidFill>
              <a:latin typeface="Arial"/>
              <a:ea typeface="Arial"/>
              <a:cs typeface="Arial"/>
            </a:defRPr>
          </a:pPr>
          <a:endParaRPr lang="fr-FR"/>
        </a:p>
      </c:txPr>
    </c:legend>
    <c:plotVisOnly val="1"/>
    <c:dispBlanksAs val="gap"/>
    <c:showDLblsOverMax val="0"/>
  </c:chart>
  <c:spPr>
    <a:noFill/>
    <a:ln w="6350">
      <a:noFill/>
    </a:ln>
  </c:spPr>
  <c:txPr>
    <a:bodyPr/>
    <a:lstStyle/>
    <a:p>
      <a:pPr>
        <a:defRPr sz="150" b="0" i="0" u="none" strike="noStrike" baseline="0">
          <a:solidFill>
            <a:srgbClr val="000000"/>
          </a:solidFill>
          <a:latin typeface="Arial"/>
          <a:ea typeface="Arial"/>
          <a:cs typeface="Arial"/>
        </a:defRPr>
      </a:pPr>
      <a:endParaRPr lang="fr-FR"/>
    </a:p>
  </c:txPr>
  <c:printSettings>
    <c:headerFooter alignWithMargins="0"/>
    <c:pageMargins b="1" l="0.75" r="0.75" t="1" header="0" footer="0"/>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1"/>
          <c:order val="0"/>
          <c:spPr>
            <a:ln w="19050">
              <a:noFill/>
            </a:ln>
          </c:spPr>
          <c:marker>
            <c:symbol val="diamond"/>
            <c:size val="7"/>
            <c:spPr>
              <a:noFill/>
              <a:ln>
                <a:solidFill>
                  <a:srgbClr val="FF0000"/>
                </a:solidFill>
                <a:prstDash val="solid"/>
              </a:ln>
            </c:spPr>
          </c:marker>
          <c:xVal>
            <c:numRef>
              <c:f>#REF!</c:f>
              <c:numCache>
                <c:formatCode>General</c:formatCode>
                <c:ptCount val="1"/>
                <c:pt idx="0">
                  <c:v>1</c:v>
                </c:pt>
              </c:numCache>
            </c:numRef>
          </c:xVal>
          <c:yVal>
            <c:numRef>
              <c:f>#REF!</c:f>
              <c:numCache>
                <c:formatCode>General</c:formatCode>
                <c:ptCount val="1"/>
                <c:pt idx="0">
                  <c:v>1</c:v>
                </c:pt>
              </c:numCache>
            </c:numRef>
          </c:yVal>
          <c:smooth val="0"/>
          <c:extLst>
            <c:ext xmlns:c15="http://schemas.microsoft.com/office/drawing/2012/chart" uri="{02D57815-91ED-43cb-92C2-25804820EDAC}">
              <c15:filteredSeriesTitle>
                <c15:tx>
                  <c:strRef>
                    <c:extLst>
                      <c:ext uri="{02D57815-91ED-43cb-92C2-25804820EDAC}">
                        <c15:formulaRef>
                          <c15:sqref>#REF!</c15:sqref>
                        </c15:formulaRef>
                      </c:ext>
                    </c:extLst>
                  </c:strRef>
                </c15:tx>
              </c15:filteredSeriesTitle>
            </c:ext>
            <c:ext xmlns:c16="http://schemas.microsoft.com/office/drawing/2014/chart" uri="{C3380CC4-5D6E-409C-BE32-E72D297353CC}">
              <c16:uniqueId val="{00000000-4007-44D4-BDB7-664219077B43}"/>
            </c:ext>
          </c:extLst>
        </c:ser>
        <c:ser>
          <c:idx val="2"/>
          <c:order val="1"/>
          <c:spPr>
            <a:ln w="19050">
              <a:noFill/>
            </a:ln>
          </c:spPr>
          <c:marker>
            <c:symbol val="triangle"/>
            <c:size val="11"/>
            <c:spPr>
              <a:noFill/>
              <a:ln>
                <a:solidFill>
                  <a:srgbClr val="000000"/>
                </a:solidFill>
                <a:prstDash val="solid"/>
              </a:ln>
            </c:spPr>
          </c:marker>
          <c:xVal>
            <c:numRef>
              <c:f>#REF!</c:f>
              <c:numCache>
                <c:formatCode>General</c:formatCode>
                <c:ptCount val="1"/>
                <c:pt idx="0">
                  <c:v>1</c:v>
                </c:pt>
              </c:numCache>
            </c:numRef>
          </c:xVal>
          <c:yVal>
            <c:numRef>
              <c:f>#REF!</c:f>
              <c:numCache>
                <c:formatCode>General</c:formatCode>
                <c:ptCount val="1"/>
                <c:pt idx="0">
                  <c:v>1</c:v>
                </c:pt>
              </c:numCache>
            </c:numRef>
          </c:yVal>
          <c:smooth val="0"/>
          <c:extLst>
            <c:ext xmlns:c15="http://schemas.microsoft.com/office/drawing/2012/chart" uri="{02D57815-91ED-43cb-92C2-25804820EDAC}">
              <c15:filteredSeriesTitle>
                <c15:tx>
                  <c:strRef>
                    <c:extLst>
                      <c:ext uri="{02D57815-91ED-43cb-92C2-25804820EDAC}">
                        <c15:formulaRef>
                          <c15:sqref>#REF!</c15:sqref>
                        </c15:formulaRef>
                      </c:ext>
                    </c:extLst>
                  </c:strRef>
                </c15:tx>
              </c15:filteredSeriesTitle>
            </c:ext>
            <c:ext xmlns:c16="http://schemas.microsoft.com/office/drawing/2014/chart" uri="{C3380CC4-5D6E-409C-BE32-E72D297353CC}">
              <c16:uniqueId val="{00000001-4007-44D4-BDB7-664219077B43}"/>
            </c:ext>
          </c:extLst>
        </c:ser>
        <c:ser>
          <c:idx val="0"/>
          <c:order val="2"/>
          <c:spPr>
            <a:ln w="19050">
              <a:noFill/>
            </a:ln>
          </c:spPr>
          <c:marker>
            <c:symbol val="square"/>
            <c:size val="13"/>
            <c:spPr>
              <a:noFill/>
              <a:ln>
                <a:solidFill>
                  <a:srgbClr val="0000FF"/>
                </a:solidFill>
                <a:prstDash val="solid"/>
              </a:ln>
            </c:spPr>
          </c:marker>
          <c:xVal>
            <c:numRef>
              <c:f>#REF!</c:f>
              <c:numCache>
                <c:formatCode>General</c:formatCode>
                <c:ptCount val="1"/>
                <c:pt idx="0">
                  <c:v>1</c:v>
                </c:pt>
              </c:numCache>
            </c:numRef>
          </c:xVal>
          <c:yVal>
            <c:numRef>
              <c:f>#REF!</c:f>
              <c:numCache>
                <c:formatCode>General</c:formatCode>
                <c:ptCount val="1"/>
                <c:pt idx="0">
                  <c:v>1</c:v>
                </c:pt>
              </c:numCache>
            </c:numRef>
          </c:yVal>
          <c:smooth val="0"/>
          <c:extLst>
            <c:ext xmlns:c15="http://schemas.microsoft.com/office/drawing/2012/chart" uri="{02D57815-91ED-43cb-92C2-25804820EDAC}">
              <c15:filteredSeriesTitle>
                <c15:tx>
                  <c:strRef>
                    <c:extLst>
                      <c:ext uri="{02D57815-91ED-43cb-92C2-25804820EDAC}">
                        <c15:formulaRef>
                          <c15:sqref>#REF!</c15:sqref>
                        </c15:formulaRef>
                      </c:ext>
                    </c:extLst>
                  </c:strRef>
                </c15:tx>
              </c15:filteredSeriesTitle>
            </c:ext>
            <c:ext xmlns:c16="http://schemas.microsoft.com/office/drawing/2014/chart" uri="{C3380CC4-5D6E-409C-BE32-E72D297353CC}">
              <c16:uniqueId val="{00000002-4007-44D4-BDB7-664219077B43}"/>
            </c:ext>
          </c:extLst>
        </c:ser>
        <c:ser>
          <c:idx val="3"/>
          <c:order val="3"/>
          <c:spPr>
            <a:ln w="19050">
              <a:noFill/>
            </a:ln>
          </c:spPr>
          <c:marker>
            <c:symbol val="circle"/>
            <c:size val="10"/>
            <c:spPr>
              <a:noFill/>
              <a:ln>
                <a:solidFill>
                  <a:srgbClr val="FF00FF"/>
                </a:solidFill>
                <a:prstDash val="solid"/>
              </a:ln>
            </c:spPr>
          </c:marker>
          <c:xVal>
            <c:numRef>
              <c:f>#REF!</c:f>
              <c:numCache>
                <c:formatCode>General</c:formatCode>
                <c:ptCount val="1"/>
                <c:pt idx="0">
                  <c:v>1</c:v>
                </c:pt>
              </c:numCache>
            </c:numRef>
          </c:xVal>
          <c:yVal>
            <c:numRef>
              <c:f>#REF!</c:f>
              <c:numCache>
                <c:formatCode>General</c:formatCode>
                <c:ptCount val="1"/>
                <c:pt idx="0">
                  <c:v>1</c:v>
                </c:pt>
              </c:numCache>
            </c:numRef>
          </c:yVal>
          <c:smooth val="0"/>
          <c:extLst>
            <c:ext xmlns:c15="http://schemas.microsoft.com/office/drawing/2012/chart" uri="{02D57815-91ED-43cb-92C2-25804820EDAC}">
              <c15:filteredSeriesTitle>
                <c15:tx>
                  <c:strRef>
                    <c:extLst>
                      <c:ext uri="{02D57815-91ED-43cb-92C2-25804820EDAC}">
                        <c15:formulaRef>
                          <c15:sqref>#REF!</c15:sqref>
                        </c15:formulaRef>
                      </c:ext>
                    </c:extLst>
                  </c:strRef>
                </c15:tx>
              </c15:filteredSeriesTitle>
            </c:ext>
            <c:ext xmlns:c16="http://schemas.microsoft.com/office/drawing/2014/chart" uri="{C3380CC4-5D6E-409C-BE32-E72D297353CC}">
              <c16:uniqueId val="{00000003-4007-44D4-BDB7-664219077B43}"/>
            </c:ext>
          </c:extLst>
        </c:ser>
        <c:ser>
          <c:idx val="4"/>
          <c:order val="4"/>
          <c:spPr>
            <a:ln w="19050">
              <a:noFill/>
            </a:ln>
          </c:spPr>
          <c:marker>
            <c:symbol val="x"/>
            <c:size val="15"/>
            <c:spPr>
              <a:noFill/>
              <a:ln>
                <a:solidFill>
                  <a:srgbClr val="000000"/>
                </a:solidFill>
                <a:prstDash val="solid"/>
              </a:ln>
            </c:spPr>
          </c:marker>
          <c:xVal>
            <c:numRef>
              <c:f>#REF!</c:f>
              <c:numCache>
                <c:formatCode>General</c:formatCode>
                <c:ptCount val="1"/>
                <c:pt idx="0">
                  <c:v>1</c:v>
                </c:pt>
              </c:numCache>
            </c:numRef>
          </c:xVal>
          <c:yVal>
            <c:numRef>
              <c:f>#REF!</c:f>
              <c:numCache>
                <c:formatCode>General</c:formatCode>
                <c:ptCount val="1"/>
                <c:pt idx="0">
                  <c:v>1</c:v>
                </c:pt>
              </c:numCache>
            </c:numRef>
          </c:yVal>
          <c:smooth val="0"/>
          <c:extLst>
            <c:ext xmlns:c15="http://schemas.microsoft.com/office/drawing/2012/chart" uri="{02D57815-91ED-43cb-92C2-25804820EDAC}">
              <c15:filteredSeriesTitle>
                <c15:tx>
                  <c:strRef>
                    <c:extLst>
                      <c:ext uri="{02D57815-91ED-43cb-92C2-25804820EDAC}">
                        <c15:formulaRef>
                          <c15:sqref>#REF!</c15:sqref>
                        </c15:formulaRef>
                      </c:ext>
                    </c:extLst>
                  </c:strRef>
                </c15:tx>
              </c15:filteredSeriesTitle>
            </c:ext>
            <c:ext xmlns:c16="http://schemas.microsoft.com/office/drawing/2014/chart" uri="{C3380CC4-5D6E-409C-BE32-E72D297353CC}">
              <c16:uniqueId val="{00000004-4007-44D4-BDB7-664219077B43}"/>
            </c:ext>
          </c:extLst>
        </c:ser>
        <c:ser>
          <c:idx val="5"/>
          <c:order val="5"/>
          <c:spPr>
            <a:ln w="19050">
              <a:noFill/>
            </a:ln>
          </c:spPr>
          <c:marker>
            <c:symbol val="circle"/>
            <c:size val="5"/>
            <c:spPr>
              <a:solidFill>
                <a:srgbClr val="800000"/>
              </a:solidFill>
              <a:ln>
                <a:solidFill>
                  <a:srgbClr val="800000"/>
                </a:solidFill>
                <a:prstDash val="solid"/>
              </a:ln>
            </c:spPr>
          </c:marker>
          <c:xVal>
            <c:numLit>
              <c:formatCode>General</c:formatCode>
              <c:ptCount val="1"/>
              <c:pt idx="0">
                <c:v>0</c:v>
              </c:pt>
            </c:numLit>
          </c:xVal>
          <c:yVal>
            <c:numRef>
              <c:f>#REF!</c:f>
              <c:numCache>
                <c:formatCode>General</c:formatCode>
                <c:ptCount val="1"/>
                <c:pt idx="0">
                  <c:v>1</c:v>
                </c:pt>
              </c:numCache>
            </c:numRef>
          </c:yVal>
          <c:smooth val="0"/>
          <c:extLst>
            <c:ext xmlns:c16="http://schemas.microsoft.com/office/drawing/2014/chart" uri="{C3380CC4-5D6E-409C-BE32-E72D297353CC}">
              <c16:uniqueId val="{00000005-4007-44D4-BDB7-664219077B43}"/>
            </c:ext>
          </c:extLst>
        </c:ser>
        <c:dLbls>
          <c:showLegendKey val="0"/>
          <c:showVal val="0"/>
          <c:showCatName val="0"/>
          <c:showSerName val="0"/>
          <c:showPercent val="0"/>
          <c:showBubbleSize val="0"/>
        </c:dLbls>
        <c:axId val="1135519279"/>
        <c:axId val="1"/>
      </c:scatterChart>
      <c:valAx>
        <c:axId val="1135519279"/>
        <c:scaling>
          <c:orientation val="minMax"/>
          <c:max val="56"/>
          <c:min val="44"/>
        </c:scaling>
        <c:delete val="0"/>
        <c:axPos val="b"/>
        <c:title>
          <c:tx>
            <c:rich>
              <a:bodyPr/>
              <a:lstStyle/>
              <a:p>
                <a:pPr>
                  <a:defRPr sz="200" b="1" i="0" u="none" strike="noStrike" baseline="0">
                    <a:solidFill>
                      <a:srgbClr val="000000"/>
                    </a:solidFill>
                    <a:latin typeface="Arial"/>
                    <a:ea typeface="Arial"/>
                    <a:cs typeface="Arial"/>
                  </a:defRPr>
                </a:pPr>
                <a:r>
                  <a:rPr lang="da-DK"/>
                  <a:t>Ws [MJ/m3]</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fr-FR"/>
          </a:p>
        </c:txPr>
        <c:crossAx val="1"/>
        <c:crosses val="autoZero"/>
        <c:crossBetween val="midCat"/>
      </c:valAx>
      <c:valAx>
        <c:axId val="1"/>
        <c:scaling>
          <c:orientation val="minMax"/>
          <c:min val="0"/>
        </c:scaling>
        <c:delete val="0"/>
        <c:axPos val="l"/>
        <c:majorGridlines>
          <c:spPr>
            <a:ln w="3175">
              <a:solidFill>
                <a:srgbClr val="000000"/>
              </a:solidFill>
              <a:prstDash val="sysDash"/>
            </a:ln>
          </c:spPr>
        </c:majorGridlines>
        <c:title>
          <c:tx>
            <c:rich>
              <a:bodyPr/>
              <a:lstStyle/>
              <a:p>
                <a:pPr>
                  <a:defRPr sz="200" b="1" i="0" u="none" strike="noStrike" baseline="0">
                    <a:solidFill>
                      <a:srgbClr val="000000"/>
                    </a:solidFill>
                    <a:latin typeface="Arial"/>
                    <a:ea typeface="Arial"/>
                    <a:cs typeface="Arial"/>
                  </a:defRPr>
                </a:pPr>
                <a:r>
                  <a:rPr lang="da-DK"/>
                  <a:t>NOx, ref [ppm]</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fr-FR"/>
          </a:p>
        </c:txPr>
        <c:crossAx val="1135519279"/>
        <c:crosses val="autoZero"/>
        <c:crossBetween val="midCat"/>
      </c:valAx>
      <c:spPr>
        <a:solidFill>
          <a:srgbClr val="FFFFFF"/>
        </a:solidFill>
        <a:ln w="3175">
          <a:solidFill>
            <a:srgbClr val="000000"/>
          </a:solidFill>
          <a:prstDash val="solid"/>
        </a:ln>
      </c:spPr>
    </c:plotArea>
    <c:legend>
      <c:legendPos val="r"/>
      <c:legendEntry>
        <c:idx val="5"/>
        <c:delete val="1"/>
      </c:legendEntry>
      <c:overlay val="0"/>
      <c:spPr>
        <a:solidFill>
          <a:srgbClr val="FFFFFF"/>
        </a:solidFill>
        <a:ln w="3175">
          <a:solidFill>
            <a:srgbClr val="000000"/>
          </a:solidFill>
          <a:prstDash val="solid"/>
        </a:ln>
      </c:spPr>
      <c:txPr>
        <a:bodyPr/>
        <a:lstStyle/>
        <a:p>
          <a:pPr>
            <a:defRPr sz="105" b="0" i="0" u="none" strike="noStrike" baseline="0">
              <a:solidFill>
                <a:srgbClr val="000000"/>
              </a:solidFill>
              <a:latin typeface="Arial"/>
              <a:ea typeface="Arial"/>
              <a:cs typeface="Arial"/>
            </a:defRPr>
          </a:pPr>
          <a:endParaRPr lang="fr-FR"/>
        </a:p>
      </c:txPr>
    </c:legend>
    <c:plotVisOnly val="1"/>
    <c:dispBlanksAs val="gap"/>
    <c:showDLblsOverMax val="0"/>
  </c:chart>
  <c:spPr>
    <a:noFill/>
    <a:ln w="6350">
      <a:noFill/>
    </a:ln>
  </c:spPr>
  <c:txPr>
    <a:bodyPr/>
    <a:lstStyle/>
    <a:p>
      <a:pPr>
        <a:defRPr sz="125" b="0" i="0" u="none" strike="noStrike" baseline="0">
          <a:solidFill>
            <a:srgbClr val="000000"/>
          </a:solidFill>
          <a:latin typeface="Arial"/>
          <a:ea typeface="Arial"/>
          <a:cs typeface="Arial"/>
        </a:defRPr>
      </a:pPr>
      <a:endParaRPr lang="fr-FR"/>
    </a:p>
  </c:txPr>
  <c:printSettings>
    <c:headerFooter alignWithMargins="0"/>
    <c:pageMargins b="1" l="0.75" r="0.75" t="1" header="0" footer="0"/>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1"/>
          <c:order val="0"/>
          <c:spPr>
            <a:ln w="19050">
              <a:noFill/>
            </a:ln>
          </c:spPr>
          <c:marker>
            <c:symbol val="diamond"/>
            <c:size val="7"/>
            <c:spPr>
              <a:noFill/>
              <a:ln>
                <a:solidFill>
                  <a:srgbClr val="FF0000"/>
                </a:solidFill>
                <a:prstDash val="solid"/>
              </a:ln>
            </c:spPr>
          </c:marker>
          <c:xVal>
            <c:numRef>
              <c:f>#REF!</c:f>
              <c:numCache>
                <c:formatCode>General</c:formatCode>
                <c:ptCount val="1"/>
                <c:pt idx="0">
                  <c:v>1</c:v>
                </c:pt>
              </c:numCache>
            </c:numRef>
          </c:xVal>
          <c:yVal>
            <c:numRef>
              <c:f>#REF!</c:f>
              <c:numCache>
                <c:formatCode>General</c:formatCode>
                <c:ptCount val="1"/>
                <c:pt idx="0">
                  <c:v>1</c:v>
                </c:pt>
              </c:numCache>
            </c:numRef>
          </c:yVal>
          <c:smooth val="0"/>
          <c:extLst>
            <c:ext xmlns:c15="http://schemas.microsoft.com/office/drawing/2012/chart" uri="{02D57815-91ED-43cb-92C2-25804820EDAC}">
              <c15:filteredSeriesTitle>
                <c15:tx>
                  <c:strRef>
                    <c:extLst>
                      <c:ext uri="{02D57815-91ED-43cb-92C2-25804820EDAC}">
                        <c15:formulaRef>
                          <c15:sqref>#REF!</c15:sqref>
                        </c15:formulaRef>
                      </c:ext>
                    </c:extLst>
                  </c:strRef>
                </c15:tx>
              </c15:filteredSeriesTitle>
            </c:ext>
            <c:ext xmlns:c16="http://schemas.microsoft.com/office/drawing/2014/chart" uri="{C3380CC4-5D6E-409C-BE32-E72D297353CC}">
              <c16:uniqueId val="{00000000-5A23-49D7-8247-868CE7C71F2D}"/>
            </c:ext>
          </c:extLst>
        </c:ser>
        <c:ser>
          <c:idx val="2"/>
          <c:order val="1"/>
          <c:spPr>
            <a:ln w="19050">
              <a:noFill/>
            </a:ln>
          </c:spPr>
          <c:marker>
            <c:symbol val="triangle"/>
            <c:size val="11"/>
            <c:spPr>
              <a:noFill/>
              <a:ln>
                <a:solidFill>
                  <a:srgbClr val="000000"/>
                </a:solidFill>
                <a:prstDash val="solid"/>
              </a:ln>
            </c:spPr>
          </c:marker>
          <c:xVal>
            <c:numRef>
              <c:f>#REF!</c:f>
              <c:numCache>
                <c:formatCode>General</c:formatCode>
                <c:ptCount val="1"/>
                <c:pt idx="0">
                  <c:v>1</c:v>
                </c:pt>
              </c:numCache>
            </c:numRef>
          </c:xVal>
          <c:yVal>
            <c:numRef>
              <c:f>#REF!</c:f>
              <c:numCache>
                <c:formatCode>General</c:formatCode>
                <c:ptCount val="1"/>
                <c:pt idx="0">
                  <c:v>1</c:v>
                </c:pt>
              </c:numCache>
            </c:numRef>
          </c:yVal>
          <c:smooth val="0"/>
          <c:extLst>
            <c:ext xmlns:c15="http://schemas.microsoft.com/office/drawing/2012/chart" uri="{02D57815-91ED-43cb-92C2-25804820EDAC}">
              <c15:filteredSeriesTitle>
                <c15:tx>
                  <c:strRef>
                    <c:extLst>
                      <c:ext uri="{02D57815-91ED-43cb-92C2-25804820EDAC}">
                        <c15:formulaRef>
                          <c15:sqref>#REF!</c15:sqref>
                        </c15:formulaRef>
                      </c:ext>
                    </c:extLst>
                  </c:strRef>
                </c15:tx>
              </c15:filteredSeriesTitle>
            </c:ext>
            <c:ext xmlns:c16="http://schemas.microsoft.com/office/drawing/2014/chart" uri="{C3380CC4-5D6E-409C-BE32-E72D297353CC}">
              <c16:uniqueId val="{00000001-5A23-49D7-8247-868CE7C71F2D}"/>
            </c:ext>
          </c:extLst>
        </c:ser>
        <c:ser>
          <c:idx val="0"/>
          <c:order val="2"/>
          <c:spPr>
            <a:ln w="19050">
              <a:noFill/>
            </a:ln>
          </c:spPr>
          <c:marker>
            <c:symbol val="square"/>
            <c:size val="13"/>
            <c:spPr>
              <a:noFill/>
              <a:ln>
                <a:solidFill>
                  <a:srgbClr val="0000FF"/>
                </a:solidFill>
                <a:prstDash val="solid"/>
              </a:ln>
            </c:spPr>
          </c:marker>
          <c:xVal>
            <c:numRef>
              <c:f>#REF!</c:f>
              <c:numCache>
                <c:formatCode>General</c:formatCode>
                <c:ptCount val="1"/>
                <c:pt idx="0">
                  <c:v>1</c:v>
                </c:pt>
              </c:numCache>
            </c:numRef>
          </c:xVal>
          <c:yVal>
            <c:numRef>
              <c:f>#REF!</c:f>
              <c:numCache>
                <c:formatCode>General</c:formatCode>
                <c:ptCount val="1"/>
                <c:pt idx="0">
                  <c:v>1</c:v>
                </c:pt>
              </c:numCache>
            </c:numRef>
          </c:yVal>
          <c:smooth val="0"/>
          <c:extLst>
            <c:ext xmlns:c15="http://schemas.microsoft.com/office/drawing/2012/chart" uri="{02D57815-91ED-43cb-92C2-25804820EDAC}">
              <c15:filteredSeriesTitle>
                <c15:tx>
                  <c:strRef>
                    <c:extLst>
                      <c:ext uri="{02D57815-91ED-43cb-92C2-25804820EDAC}">
                        <c15:formulaRef>
                          <c15:sqref>#REF!</c15:sqref>
                        </c15:formulaRef>
                      </c:ext>
                    </c:extLst>
                  </c:strRef>
                </c15:tx>
              </c15:filteredSeriesTitle>
            </c:ext>
            <c:ext xmlns:c16="http://schemas.microsoft.com/office/drawing/2014/chart" uri="{C3380CC4-5D6E-409C-BE32-E72D297353CC}">
              <c16:uniqueId val="{00000002-5A23-49D7-8247-868CE7C71F2D}"/>
            </c:ext>
          </c:extLst>
        </c:ser>
        <c:ser>
          <c:idx val="3"/>
          <c:order val="3"/>
          <c:spPr>
            <a:ln w="19050">
              <a:noFill/>
            </a:ln>
          </c:spPr>
          <c:marker>
            <c:symbol val="circle"/>
            <c:size val="10"/>
            <c:spPr>
              <a:noFill/>
              <a:ln>
                <a:solidFill>
                  <a:srgbClr val="FF00FF"/>
                </a:solidFill>
                <a:prstDash val="solid"/>
              </a:ln>
            </c:spPr>
          </c:marker>
          <c:xVal>
            <c:numRef>
              <c:f>#REF!</c:f>
              <c:numCache>
                <c:formatCode>General</c:formatCode>
                <c:ptCount val="1"/>
                <c:pt idx="0">
                  <c:v>1</c:v>
                </c:pt>
              </c:numCache>
            </c:numRef>
          </c:xVal>
          <c:yVal>
            <c:numRef>
              <c:f>#REF!</c:f>
              <c:numCache>
                <c:formatCode>General</c:formatCode>
                <c:ptCount val="1"/>
                <c:pt idx="0">
                  <c:v>1</c:v>
                </c:pt>
              </c:numCache>
            </c:numRef>
          </c:yVal>
          <c:smooth val="0"/>
          <c:extLst>
            <c:ext xmlns:c15="http://schemas.microsoft.com/office/drawing/2012/chart" uri="{02D57815-91ED-43cb-92C2-25804820EDAC}">
              <c15:filteredSeriesTitle>
                <c15:tx>
                  <c:strRef>
                    <c:extLst>
                      <c:ext uri="{02D57815-91ED-43cb-92C2-25804820EDAC}">
                        <c15:formulaRef>
                          <c15:sqref>#REF!</c15:sqref>
                        </c15:formulaRef>
                      </c:ext>
                    </c:extLst>
                  </c:strRef>
                </c15:tx>
              </c15:filteredSeriesTitle>
            </c:ext>
            <c:ext xmlns:c16="http://schemas.microsoft.com/office/drawing/2014/chart" uri="{C3380CC4-5D6E-409C-BE32-E72D297353CC}">
              <c16:uniqueId val="{00000003-5A23-49D7-8247-868CE7C71F2D}"/>
            </c:ext>
          </c:extLst>
        </c:ser>
        <c:ser>
          <c:idx val="4"/>
          <c:order val="4"/>
          <c:spPr>
            <a:ln w="19050">
              <a:noFill/>
            </a:ln>
          </c:spPr>
          <c:marker>
            <c:symbol val="x"/>
            <c:size val="15"/>
            <c:spPr>
              <a:noFill/>
              <a:ln>
                <a:solidFill>
                  <a:srgbClr val="000000"/>
                </a:solidFill>
                <a:prstDash val="solid"/>
              </a:ln>
            </c:spPr>
          </c:marker>
          <c:xVal>
            <c:numRef>
              <c:f>#REF!</c:f>
              <c:numCache>
                <c:formatCode>General</c:formatCode>
                <c:ptCount val="1"/>
                <c:pt idx="0">
                  <c:v>1</c:v>
                </c:pt>
              </c:numCache>
            </c:numRef>
          </c:xVal>
          <c:yVal>
            <c:numRef>
              <c:f>#REF!</c:f>
              <c:numCache>
                <c:formatCode>General</c:formatCode>
                <c:ptCount val="1"/>
                <c:pt idx="0">
                  <c:v>1</c:v>
                </c:pt>
              </c:numCache>
            </c:numRef>
          </c:yVal>
          <c:smooth val="0"/>
          <c:extLst>
            <c:ext xmlns:c15="http://schemas.microsoft.com/office/drawing/2012/chart" uri="{02D57815-91ED-43cb-92C2-25804820EDAC}">
              <c15:filteredSeriesTitle>
                <c15:tx>
                  <c:strRef>
                    <c:extLst>
                      <c:ext uri="{02D57815-91ED-43cb-92C2-25804820EDAC}">
                        <c15:formulaRef>
                          <c15:sqref>#REF!</c15:sqref>
                        </c15:formulaRef>
                      </c:ext>
                    </c:extLst>
                  </c:strRef>
                </c15:tx>
              </c15:filteredSeriesTitle>
            </c:ext>
            <c:ext xmlns:c16="http://schemas.microsoft.com/office/drawing/2014/chart" uri="{C3380CC4-5D6E-409C-BE32-E72D297353CC}">
              <c16:uniqueId val="{00000004-5A23-49D7-8247-868CE7C71F2D}"/>
            </c:ext>
          </c:extLst>
        </c:ser>
        <c:ser>
          <c:idx val="5"/>
          <c:order val="5"/>
          <c:spPr>
            <a:ln w="19050">
              <a:noFill/>
            </a:ln>
          </c:spPr>
          <c:marker>
            <c:symbol val="circle"/>
            <c:size val="5"/>
            <c:spPr>
              <a:solidFill>
                <a:srgbClr val="800000"/>
              </a:solidFill>
              <a:ln>
                <a:solidFill>
                  <a:srgbClr val="800000"/>
                </a:solidFill>
                <a:prstDash val="solid"/>
              </a:ln>
            </c:spPr>
          </c:marker>
          <c:xVal>
            <c:numLit>
              <c:formatCode>General</c:formatCode>
              <c:ptCount val="1"/>
              <c:pt idx="0">
                <c:v>0</c:v>
              </c:pt>
            </c:numLit>
          </c:xVal>
          <c:yVal>
            <c:numRef>
              <c:f>#REF!</c:f>
              <c:numCache>
                <c:formatCode>General</c:formatCode>
                <c:ptCount val="1"/>
                <c:pt idx="0">
                  <c:v>1</c:v>
                </c:pt>
              </c:numCache>
            </c:numRef>
          </c:yVal>
          <c:smooth val="0"/>
          <c:extLst>
            <c:ext xmlns:c16="http://schemas.microsoft.com/office/drawing/2014/chart" uri="{C3380CC4-5D6E-409C-BE32-E72D297353CC}">
              <c16:uniqueId val="{00000005-5A23-49D7-8247-868CE7C71F2D}"/>
            </c:ext>
          </c:extLst>
        </c:ser>
        <c:dLbls>
          <c:showLegendKey val="0"/>
          <c:showVal val="0"/>
          <c:showCatName val="0"/>
          <c:showSerName val="0"/>
          <c:showPercent val="0"/>
          <c:showBubbleSize val="0"/>
        </c:dLbls>
        <c:axId val="1135527599"/>
        <c:axId val="1"/>
      </c:scatterChart>
      <c:valAx>
        <c:axId val="1135527599"/>
        <c:scaling>
          <c:orientation val="minMax"/>
          <c:max val="56"/>
          <c:min val="44"/>
        </c:scaling>
        <c:delete val="0"/>
        <c:axPos val="b"/>
        <c:title>
          <c:tx>
            <c:rich>
              <a:bodyPr/>
              <a:lstStyle/>
              <a:p>
                <a:pPr>
                  <a:defRPr sz="200" b="1" i="0" u="none" strike="noStrike" baseline="0">
                    <a:solidFill>
                      <a:srgbClr val="000000"/>
                    </a:solidFill>
                    <a:latin typeface="Arial"/>
                    <a:ea typeface="Arial"/>
                    <a:cs typeface="Arial"/>
                  </a:defRPr>
                </a:pPr>
                <a:r>
                  <a:rPr lang="da-DK"/>
                  <a:t>Ws [MJ/m3]</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fr-FR"/>
          </a:p>
        </c:txPr>
        <c:crossAx val="1"/>
        <c:crosses val="autoZero"/>
        <c:crossBetween val="midCat"/>
      </c:valAx>
      <c:valAx>
        <c:axId val="1"/>
        <c:scaling>
          <c:orientation val="minMax"/>
          <c:min val="0"/>
        </c:scaling>
        <c:delete val="0"/>
        <c:axPos val="l"/>
        <c:majorGridlines>
          <c:spPr>
            <a:ln w="3175">
              <a:solidFill>
                <a:srgbClr val="000000"/>
              </a:solidFill>
              <a:prstDash val="sysDash"/>
            </a:ln>
          </c:spPr>
        </c:majorGridlines>
        <c:title>
          <c:tx>
            <c:rich>
              <a:bodyPr/>
              <a:lstStyle/>
              <a:p>
                <a:pPr>
                  <a:defRPr sz="200" b="1" i="0" u="none" strike="noStrike" baseline="0">
                    <a:solidFill>
                      <a:srgbClr val="000000"/>
                    </a:solidFill>
                    <a:latin typeface="Arial"/>
                    <a:ea typeface="Arial"/>
                    <a:cs typeface="Arial"/>
                  </a:defRPr>
                </a:pPr>
                <a:r>
                  <a:rPr lang="da-DK"/>
                  <a:t>NOx, ref [ppm]</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fr-FR"/>
          </a:p>
        </c:txPr>
        <c:crossAx val="1135527599"/>
        <c:crosses val="autoZero"/>
        <c:crossBetween val="midCat"/>
      </c:valAx>
      <c:spPr>
        <a:solidFill>
          <a:srgbClr val="FFFFFF"/>
        </a:solidFill>
        <a:ln w="3175">
          <a:solidFill>
            <a:srgbClr val="000000"/>
          </a:solidFill>
          <a:prstDash val="solid"/>
        </a:ln>
      </c:spPr>
    </c:plotArea>
    <c:legend>
      <c:legendPos val="r"/>
      <c:legendEntry>
        <c:idx val="5"/>
        <c:delete val="1"/>
      </c:legendEntry>
      <c:overlay val="0"/>
      <c:spPr>
        <a:solidFill>
          <a:srgbClr val="FFFFFF"/>
        </a:solidFill>
        <a:ln w="3175">
          <a:solidFill>
            <a:srgbClr val="000000"/>
          </a:solidFill>
          <a:prstDash val="solid"/>
        </a:ln>
      </c:spPr>
      <c:txPr>
        <a:bodyPr/>
        <a:lstStyle/>
        <a:p>
          <a:pPr>
            <a:defRPr sz="105" b="0" i="0" u="none" strike="noStrike" baseline="0">
              <a:solidFill>
                <a:srgbClr val="000000"/>
              </a:solidFill>
              <a:latin typeface="Arial"/>
              <a:ea typeface="Arial"/>
              <a:cs typeface="Arial"/>
            </a:defRPr>
          </a:pPr>
          <a:endParaRPr lang="fr-FR"/>
        </a:p>
      </c:txPr>
    </c:legend>
    <c:plotVisOnly val="1"/>
    <c:dispBlanksAs val="gap"/>
    <c:showDLblsOverMax val="0"/>
  </c:chart>
  <c:spPr>
    <a:noFill/>
    <a:ln w="6350">
      <a:noFill/>
    </a:ln>
  </c:spPr>
  <c:txPr>
    <a:bodyPr/>
    <a:lstStyle/>
    <a:p>
      <a:pPr>
        <a:defRPr sz="125" b="0" i="0" u="none" strike="noStrike" baseline="0">
          <a:solidFill>
            <a:srgbClr val="000000"/>
          </a:solidFill>
          <a:latin typeface="Arial"/>
          <a:ea typeface="Arial"/>
          <a:cs typeface="Arial"/>
        </a:defRPr>
      </a:pPr>
      <a:endParaRPr lang="fr-FR"/>
    </a:p>
  </c:txPr>
  <c:printSettings>
    <c:headerFooter alignWithMargins="0"/>
    <c:pageMargins b="1" l="0.75" r="0.75" t="1" header="0" footer="0"/>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1"/>
          <c:order val="0"/>
          <c:spPr>
            <a:ln w="19050">
              <a:noFill/>
            </a:ln>
          </c:spPr>
          <c:marker>
            <c:symbol val="diamond"/>
            <c:size val="7"/>
            <c:spPr>
              <a:noFill/>
              <a:ln>
                <a:solidFill>
                  <a:srgbClr val="FF0000"/>
                </a:solidFill>
                <a:prstDash val="solid"/>
              </a:ln>
            </c:spPr>
          </c:marker>
          <c:xVal>
            <c:numRef>
              <c:f>#REF!</c:f>
              <c:numCache>
                <c:formatCode>General</c:formatCode>
                <c:ptCount val="1"/>
                <c:pt idx="0">
                  <c:v>1</c:v>
                </c:pt>
              </c:numCache>
            </c:numRef>
          </c:xVal>
          <c:yVal>
            <c:numRef>
              <c:f>#REF!</c:f>
              <c:numCache>
                <c:formatCode>General</c:formatCode>
                <c:ptCount val="1"/>
                <c:pt idx="0">
                  <c:v>1</c:v>
                </c:pt>
              </c:numCache>
            </c:numRef>
          </c:yVal>
          <c:smooth val="0"/>
          <c:extLst>
            <c:ext xmlns:c15="http://schemas.microsoft.com/office/drawing/2012/chart" uri="{02D57815-91ED-43cb-92C2-25804820EDAC}">
              <c15:filteredSeriesTitle>
                <c15:tx>
                  <c:strRef>
                    <c:extLst>
                      <c:ext uri="{02D57815-91ED-43cb-92C2-25804820EDAC}">
                        <c15:formulaRef>
                          <c15:sqref>#REF!</c15:sqref>
                        </c15:formulaRef>
                      </c:ext>
                    </c:extLst>
                  </c:strRef>
                </c15:tx>
              </c15:filteredSeriesTitle>
            </c:ext>
            <c:ext xmlns:c16="http://schemas.microsoft.com/office/drawing/2014/chart" uri="{C3380CC4-5D6E-409C-BE32-E72D297353CC}">
              <c16:uniqueId val="{00000000-1A3A-466B-87E2-72BCAECC627E}"/>
            </c:ext>
          </c:extLst>
        </c:ser>
        <c:ser>
          <c:idx val="2"/>
          <c:order val="1"/>
          <c:spPr>
            <a:ln w="19050">
              <a:noFill/>
            </a:ln>
          </c:spPr>
          <c:marker>
            <c:symbol val="triangle"/>
            <c:size val="11"/>
            <c:spPr>
              <a:noFill/>
              <a:ln>
                <a:solidFill>
                  <a:srgbClr val="000000"/>
                </a:solidFill>
                <a:prstDash val="solid"/>
              </a:ln>
            </c:spPr>
          </c:marker>
          <c:xVal>
            <c:numRef>
              <c:f>#REF!</c:f>
              <c:numCache>
                <c:formatCode>General</c:formatCode>
                <c:ptCount val="1"/>
                <c:pt idx="0">
                  <c:v>1</c:v>
                </c:pt>
              </c:numCache>
            </c:numRef>
          </c:xVal>
          <c:yVal>
            <c:numRef>
              <c:f>#REF!</c:f>
              <c:numCache>
                <c:formatCode>General</c:formatCode>
                <c:ptCount val="1"/>
                <c:pt idx="0">
                  <c:v>1</c:v>
                </c:pt>
              </c:numCache>
            </c:numRef>
          </c:yVal>
          <c:smooth val="0"/>
          <c:extLst>
            <c:ext xmlns:c15="http://schemas.microsoft.com/office/drawing/2012/chart" uri="{02D57815-91ED-43cb-92C2-25804820EDAC}">
              <c15:filteredSeriesTitle>
                <c15:tx>
                  <c:strRef>
                    <c:extLst>
                      <c:ext uri="{02D57815-91ED-43cb-92C2-25804820EDAC}">
                        <c15:formulaRef>
                          <c15:sqref>#REF!</c15:sqref>
                        </c15:formulaRef>
                      </c:ext>
                    </c:extLst>
                  </c:strRef>
                </c15:tx>
              </c15:filteredSeriesTitle>
            </c:ext>
            <c:ext xmlns:c16="http://schemas.microsoft.com/office/drawing/2014/chart" uri="{C3380CC4-5D6E-409C-BE32-E72D297353CC}">
              <c16:uniqueId val="{00000001-1A3A-466B-87E2-72BCAECC627E}"/>
            </c:ext>
          </c:extLst>
        </c:ser>
        <c:ser>
          <c:idx val="0"/>
          <c:order val="2"/>
          <c:spPr>
            <a:ln w="19050">
              <a:noFill/>
            </a:ln>
          </c:spPr>
          <c:marker>
            <c:symbol val="square"/>
            <c:size val="13"/>
            <c:spPr>
              <a:noFill/>
              <a:ln>
                <a:solidFill>
                  <a:srgbClr val="0000FF"/>
                </a:solidFill>
                <a:prstDash val="solid"/>
              </a:ln>
            </c:spPr>
          </c:marker>
          <c:xVal>
            <c:numRef>
              <c:f>#REF!</c:f>
              <c:numCache>
                <c:formatCode>General</c:formatCode>
                <c:ptCount val="1"/>
                <c:pt idx="0">
                  <c:v>1</c:v>
                </c:pt>
              </c:numCache>
            </c:numRef>
          </c:xVal>
          <c:yVal>
            <c:numRef>
              <c:f>#REF!</c:f>
              <c:numCache>
                <c:formatCode>General</c:formatCode>
                <c:ptCount val="1"/>
                <c:pt idx="0">
                  <c:v>1</c:v>
                </c:pt>
              </c:numCache>
            </c:numRef>
          </c:yVal>
          <c:smooth val="0"/>
          <c:extLst>
            <c:ext xmlns:c15="http://schemas.microsoft.com/office/drawing/2012/chart" uri="{02D57815-91ED-43cb-92C2-25804820EDAC}">
              <c15:filteredSeriesTitle>
                <c15:tx>
                  <c:strRef>
                    <c:extLst>
                      <c:ext uri="{02D57815-91ED-43cb-92C2-25804820EDAC}">
                        <c15:formulaRef>
                          <c15:sqref>#REF!</c15:sqref>
                        </c15:formulaRef>
                      </c:ext>
                    </c:extLst>
                  </c:strRef>
                </c15:tx>
              </c15:filteredSeriesTitle>
            </c:ext>
            <c:ext xmlns:c16="http://schemas.microsoft.com/office/drawing/2014/chart" uri="{C3380CC4-5D6E-409C-BE32-E72D297353CC}">
              <c16:uniqueId val="{00000002-1A3A-466B-87E2-72BCAECC627E}"/>
            </c:ext>
          </c:extLst>
        </c:ser>
        <c:ser>
          <c:idx val="3"/>
          <c:order val="3"/>
          <c:spPr>
            <a:ln w="19050">
              <a:noFill/>
            </a:ln>
          </c:spPr>
          <c:marker>
            <c:symbol val="circle"/>
            <c:size val="10"/>
            <c:spPr>
              <a:noFill/>
              <a:ln>
                <a:solidFill>
                  <a:srgbClr val="FF00FF"/>
                </a:solidFill>
                <a:prstDash val="solid"/>
              </a:ln>
            </c:spPr>
          </c:marker>
          <c:xVal>
            <c:numRef>
              <c:f>#REF!</c:f>
              <c:numCache>
                <c:formatCode>General</c:formatCode>
                <c:ptCount val="1"/>
                <c:pt idx="0">
                  <c:v>1</c:v>
                </c:pt>
              </c:numCache>
            </c:numRef>
          </c:xVal>
          <c:yVal>
            <c:numRef>
              <c:f>#REF!</c:f>
              <c:numCache>
                <c:formatCode>General</c:formatCode>
                <c:ptCount val="1"/>
                <c:pt idx="0">
                  <c:v>1</c:v>
                </c:pt>
              </c:numCache>
            </c:numRef>
          </c:yVal>
          <c:smooth val="0"/>
          <c:extLst>
            <c:ext xmlns:c15="http://schemas.microsoft.com/office/drawing/2012/chart" uri="{02D57815-91ED-43cb-92C2-25804820EDAC}">
              <c15:filteredSeriesTitle>
                <c15:tx>
                  <c:strRef>
                    <c:extLst>
                      <c:ext uri="{02D57815-91ED-43cb-92C2-25804820EDAC}">
                        <c15:formulaRef>
                          <c15:sqref>#REF!</c15:sqref>
                        </c15:formulaRef>
                      </c:ext>
                    </c:extLst>
                  </c:strRef>
                </c15:tx>
              </c15:filteredSeriesTitle>
            </c:ext>
            <c:ext xmlns:c16="http://schemas.microsoft.com/office/drawing/2014/chart" uri="{C3380CC4-5D6E-409C-BE32-E72D297353CC}">
              <c16:uniqueId val="{00000003-1A3A-466B-87E2-72BCAECC627E}"/>
            </c:ext>
          </c:extLst>
        </c:ser>
        <c:ser>
          <c:idx val="4"/>
          <c:order val="4"/>
          <c:spPr>
            <a:ln w="19050">
              <a:noFill/>
            </a:ln>
          </c:spPr>
          <c:marker>
            <c:symbol val="x"/>
            <c:size val="15"/>
            <c:spPr>
              <a:noFill/>
              <a:ln>
                <a:solidFill>
                  <a:srgbClr val="000000"/>
                </a:solidFill>
                <a:prstDash val="solid"/>
              </a:ln>
            </c:spPr>
          </c:marker>
          <c:xVal>
            <c:numRef>
              <c:f>#REF!</c:f>
              <c:numCache>
                <c:formatCode>General</c:formatCode>
                <c:ptCount val="1"/>
                <c:pt idx="0">
                  <c:v>1</c:v>
                </c:pt>
              </c:numCache>
            </c:numRef>
          </c:xVal>
          <c:yVal>
            <c:numRef>
              <c:f>#REF!</c:f>
              <c:numCache>
                <c:formatCode>General</c:formatCode>
                <c:ptCount val="1"/>
                <c:pt idx="0">
                  <c:v>1</c:v>
                </c:pt>
              </c:numCache>
            </c:numRef>
          </c:yVal>
          <c:smooth val="0"/>
          <c:extLst>
            <c:ext xmlns:c15="http://schemas.microsoft.com/office/drawing/2012/chart" uri="{02D57815-91ED-43cb-92C2-25804820EDAC}">
              <c15:filteredSeriesTitle>
                <c15:tx>
                  <c:strRef>
                    <c:extLst>
                      <c:ext uri="{02D57815-91ED-43cb-92C2-25804820EDAC}">
                        <c15:formulaRef>
                          <c15:sqref>#REF!</c15:sqref>
                        </c15:formulaRef>
                      </c:ext>
                    </c:extLst>
                  </c:strRef>
                </c15:tx>
              </c15:filteredSeriesTitle>
            </c:ext>
            <c:ext xmlns:c16="http://schemas.microsoft.com/office/drawing/2014/chart" uri="{C3380CC4-5D6E-409C-BE32-E72D297353CC}">
              <c16:uniqueId val="{00000004-1A3A-466B-87E2-72BCAECC627E}"/>
            </c:ext>
          </c:extLst>
        </c:ser>
        <c:ser>
          <c:idx val="5"/>
          <c:order val="5"/>
          <c:spPr>
            <a:ln w="19050">
              <a:noFill/>
            </a:ln>
          </c:spPr>
          <c:marker>
            <c:symbol val="circle"/>
            <c:size val="5"/>
            <c:spPr>
              <a:solidFill>
                <a:srgbClr val="800000"/>
              </a:solidFill>
              <a:ln>
                <a:solidFill>
                  <a:srgbClr val="800000"/>
                </a:solidFill>
                <a:prstDash val="solid"/>
              </a:ln>
            </c:spPr>
          </c:marker>
          <c:xVal>
            <c:numLit>
              <c:formatCode>General</c:formatCode>
              <c:ptCount val="1"/>
              <c:pt idx="0">
                <c:v>0</c:v>
              </c:pt>
            </c:numLit>
          </c:xVal>
          <c:yVal>
            <c:numRef>
              <c:f>#REF!</c:f>
              <c:numCache>
                <c:formatCode>General</c:formatCode>
                <c:ptCount val="1"/>
                <c:pt idx="0">
                  <c:v>1</c:v>
                </c:pt>
              </c:numCache>
            </c:numRef>
          </c:yVal>
          <c:smooth val="0"/>
          <c:extLst>
            <c:ext xmlns:c16="http://schemas.microsoft.com/office/drawing/2014/chart" uri="{C3380CC4-5D6E-409C-BE32-E72D297353CC}">
              <c16:uniqueId val="{00000005-1A3A-466B-87E2-72BCAECC627E}"/>
            </c:ext>
          </c:extLst>
        </c:ser>
        <c:dLbls>
          <c:showLegendKey val="0"/>
          <c:showVal val="0"/>
          <c:showCatName val="0"/>
          <c:showSerName val="0"/>
          <c:showPercent val="0"/>
          <c:showBubbleSize val="0"/>
        </c:dLbls>
        <c:axId val="1135517199"/>
        <c:axId val="1"/>
      </c:scatterChart>
      <c:valAx>
        <c:axId val="1135517199"/>
        <c:scaling>
          <c:orientation val="minMax"/>
          <c:max val="56"/>
          <c:min val="44"/>
        </c:scaling>
        <c:delete val="0"/>
        <c:axPos val="b"/>
        <c:title>
          <c:tx>
            <c:rich>
              <a:bodyPr/>
              <a:lstStyle/>
              <a:p>
                <a:pPr>
                  <a:defRPr sz="200" b="1" i="0" u="none" strike="noStrike" baseline="0">
                    <a:solidFill>
                      <a:srgbClr val="000000"/>
                    </a:solidFill>
                    <a:latin typeface="Arial"/>
                    <a:ea typeface="Arial"/>
                    <a:cs typeface="Arial"/>
                  </a:defRPr>
                </a:pPr>
                <a:r>
                  <a:rPr lang="da-DK"/>
                  <a:t>Ws [MJ/m3]</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fr-FR"/>
          </a:p>
        </c:txPr>
        <c:crossAx val="1"/>
        <c:crosses val="autoZero"/>
        <c:crossBetween val="midCat"/>
      </c:valAx>
      <c:valAx>
        <c:axId val="1"/>
        <c:scaling>
          <c:orientation val="minMax"/>
          <c:min val="0"/>
        </c:scaling>
        <c:delete val="0"/>
        <c:axPos val="l"/>
        <c:majorGridlines>
          <c:spPr>
            <a:ln w="3175">
              <a:solidFill>
                <a:srgbClr val="000000"/>
              </a:solidFill>
              <a:prstDash val="sysDash"/>
            </a:ln>
          </c:spPr>
        </c:majorGridlines>
        <c:title>
          <c:tx>
            <c:rich>
              <a:bodyPr/>
              <a:lstStyle/>
              <a:p>
                <a:pPr>
                  <a:defRPr sz="200" b="1" i="0" u="none" strike="noStrike" baseline="0">
                    <a:solidFill>
                      <a:srgbClr val="000000"/>
                    </a:solidFill>
                    <a:latin typeface="Arial"/>
                    <a:ea typeface="Arial"/>
                    <a:cs typeface="Arial"/>
                  </a:defRPr>
                </a:pPr>
                <a:r>
                  <a:rPr lang="da-DK"/>
                  <a:t>NOx, ref [ppm]</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fr-FR"/>
          </a:p>
        </c:txPr>
        <c:crossAx val="1135517199"/>
        <c:crosses val="autoZero"/>
        <c:crossBetween val="midCat"/>
      </c:valAx>
      <c:spPr>
        <a:solidFill>
          <a:srgbClr val="FFFFFF"/>
        </a:solidFill>
        <a:ln w="3175">
          <a:solidFill>
            <a:srgbClr val="000000"/>
          </a:solidFill>
          <a:prstDash val="solid"/>
        </a:ln>
      </c:spPr>
    </c:plotArea>
    <c:legend>
      <c:legendPos val="r"/>
      <c:legendEntry>
        <c:idx val="5"/>
        <c:delete val="1"/>
      </c:legendEntry>
      <c:overlay val="0"/>
      <c:spPr>
        <a:solidFill>
          <a:srgbClr val="FFFFFF"/>
        </a:solidFill>
        <a:ln w="3175">
          <a:solidFill>
            <a:srgbClr val="000000"/>
          </a:solidFill>
          <a:prstDash val="solid"/>
        </a:ln>
      </c:spPr>
      <c:txPr>
        <a:bodyPr/>
        <a:lstStyle/>
        <a:p>
          <a:pPr>
            <a:defRPr sz="105" b="0" i="0" u="none" strike="noStrike" baseline="0">
              <a:solidFill>
                <a:srgbClr val="000000"/>
              </a:solidFill>
              <a:latin typeface="Arial"/>
              <a:ea typeface="Arial"/>
              <a:cs typeface="Arial"/>
            </a:defRPr>
          </a:pPr>
          <a:endParaRPr lang="fr-FR"/>
        </a:p>
      </c:txPr>
    </c:legend>
    <c:plotVisOnly val="1"/>
    <c:dispBlanksAs val="gap"/>
    <c:showDLblsOverMax val="0"/>
  </c:chart>
  <c:spPr>
    <a:noFill/>
    <a:ln w="6350">
      <a:noFill/>
    </a:ln>
  </c:spPr>
  <c:txPr>
    <a:bodyPr/>
    <a:lstStyle/>
    <a:p>
      <a:pPr>
        <a:defRPr sz="125" b="0" i="0" u="none" strike="noStrike" baseline="0">
          <a:solidFill>
            <a:srgbClr val="000000"/>
          </a:solidFill>
          <a:latin typeface="Arial"/>
          <a:ea typeface="Arial"/>
          <a:cs typeface="Arial"/>
        </a:defRPr>
      </a:pPr>
      <a:endParaRPr lang="fr-FR"/>
    </a:p>
  </c:txPr>
  <c:printSettings>
    <c:headerFooter alignWithMargins="0"/>
    <c:pageMargins b="1" l="0.75" r="0.75" t="1" header="0" footer="0"/>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1"/>
          <c:order val="0"/>
          <c:spPr>
            <a:ln w="19050">
              <a:noFill/>
            </a:ln>
          </c:spPr>
          <c:marker>
            <c:symbol val="diamond"/>
            <c:size val="7"/>
            <c:spPr>
              <a:noFill/>
              <a:ln>
                <a:solidFill>
                  <a:srgbClr val="FF0000"/>
                </a:solidFill>
                <a:prstDash val="solid"/>
              </a:ln>
            </c:spPr>
          </c:marker>
          <c:xVal>
            <c:numRef>
              <c:f>#REF!</c:f>
              <c:numCache>
                <c:formatCode>General</c:formatCode>
                <c:ptCount val="1"/>
                <c:pt idx="0">
                  <c:v>1</c:v>
                </c:pt>
              </c:numCache>
            </c:numRef>
          </c:xVal>
          <c:yVal>
            <c:numRef>
              <c:f>#REF!</c:f>
              <c:numCache>
                <c:formatCode>General</c:formatCode>
                <c:ptCount val="1"/>
                <c:pt idx="0">
                  <c:v>1</c:v>
                </c:pt>
              </c:numCache>
            </c:numRef>
          </c:yVal>
          <c:smooth val="0"/>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#REFERENCE!</c:v>
                      </c:pt>
                    </c:strCache>
                  </c:strRef>
                </c15:tx>
              </c15:filteredSeriesTitle>
            </c:ext>
            <c:ext xmlns:c16="http://schemas.microsoft.com/office/drawing/2014/chart" uri="{C3380CC4-5D6E-409C-BE32-E72D297353CC}">
              <c16:uniqueId val="{00000000-A0A4-4A8F-A8A4-A3436768F329}"/>
            </c:ext>
          </c:extLst>
        </c:ser>
        <c:ser>
          <c:idx val="2"/>
          <c:order val="1"/>
          <c:spPr>
            <a:ln w="19050">
              <a:noFill/>
            </a:ln>
          </c:spPr>
          <c:marker>
            <c:symbol val="triangle"/>
            <c:size val="11"/>
            <c:spPr>
              <a:noFill/>
              <a:ln>
                <a:solidFill>
                  <a:srgbClr val="000000"/>
                </a:solidFill>
                <a:prstDash val="solid"/>
              </a:ln>
            </c:spPr>
          </c:marker>
          <c:xVal>
            <c:numRef>
              <c:f>#REF!</c:f>
              <c:numCache>
                <c:formatCode>General</c:formatCode>
                <c:ptCount val="1"/>
                <c:pt idx="0">
                  <c:v>1</c:v>
                </c:pt>
              </c:numCache>
            </c:numRef>
          </c:xVal>
          <c:yVal>
            <c:numRef>
              <c:f>#REF!</c:f>
              <c:numCache>
                <c:formatCode>General</c:formatCode>
                <c:ptCount val="1"/>
                <c:pt idx="0">
                  <c:v>1</c:v>
                </c:pt>
              </c:numCache>
            </c:numRef>
          </c:yVal>
          <c:smooth val="0"/>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#REFERENCE!</c:v>
                      </c:pt>
                    </c:strCache>
                  </c:strRef>
                </c15:tx>
              </c15:filteredSeriesTitle>
            </c:ext>
            <c:ext xmlns:c16="http://schemas.microsoft.com/office/drawing/2014/chart" uri="{C3380CC4-5D6E-409C-BE32-E72D297353CC}">
              <c16:uniqueId val="{00000001-A0A4-4A8F-A8A4-A3436768F329}"/>
            </c:ext>
          </c:extLst>
        </c:ser>
        <c:ser>
          <c:idx val="0"/>
          <c:order val="2"/>
          <c:spPr>
            <a:ln w="19050">
              <a:noFill/>
            </a:ln>
          </c:spPr>
          <c:marker>
            <c:symbol val="square"/>
            <c:size val="13"/>
            <c:spPr>
              <a:noFill/>
              <a:ln>
                <a:solidFill>
                  <a:srgbClr val="0000FF"/>
                </a:solidFill>
                <a:prstDash val="solid"/>
              </a:ln>
            </c:spPr>
          </c:marker>
          <c:xVal>
            <c:numRef>
              <c:f>#REF!</c:f>
              <c:numCache>
                <c:formatCode>General</c:formatCode>
                <c:ptCount val="1"/>
                <c:pt idx="0">
                  <c:v>1</c:v>
                </c:pt>
              </c:numCache>
            </c:numRef>
          </c:xVal>
          <c:yVal>
            <c:numRef>
              <c:f>#REF!</c:f>
              <c:numCache>
                <c:formatCode>General</c:formatCode>
                <c:ptCount val="1"/>
                <c:pt idx="0">
                  <c:v>1</c:v>
                </c:pt>
              </c:numCache>
            </c:numRef>
          </c:yVal>
          <c:smooth val="0"/>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#REFERENCE!</c:v>
                      </c:pt>
                    </c:strCache>
                  </c:strRef>
                </c15:tx>
              </c15:filteredSeriesTitle>
            </c:ext>
            <c:ext xmlns:c16="http://schemas.microsoft.com/office/drawing/2014/chart" uri="{C3380CC4-5D6E-409C-BE32-E72D297353CC}">
              <c16:uniqueId val="{00000002-A0A4-4A8F-A8A4-A3436768F329}"/>
            </c:ext>
          </c:extLst>
        </c:ser>
        <c:ser>
          <c:idx val="3"/>
          <c:order val="3"/>
          <c:spPr>
            <a:ln w="19050">
              <a:noFill/>
            </a:ln>
          </c:spPr>
          <c:marker>
            <c:symbol val="circle"/>
            <c:size val="10"/>
            <c:spPr>
              <a:noFill/>
              <a:ln>
                <a:solidFill>
                  <a:srgbClr val="FF00FF"/>
                </a:solidFill>
                <a:prstDash val="solid"/>
              </a:ln>
            </c:spPr>
          </c:marker>
          <c:xVal>
            <c:numRef>
              <c:f>#REF!</c:f>
              <c:numCache>
                <c:formatCode>General</c:formatCode>
                <c:ptCount val="1"/>
                <c:pt idx="0">
                  <c:v>1</c:v>
                </c:pt>
              </c:numCache>
            </c:numRef>
          </c:xVal>
          <c:yVal>
            <c:numRef>
              <c:f>#REF!</c:f>
              <c:numCache>
                <c:formatCode>General</c:formatCode>
                <c:ptCount val="1"/>
                <c:pt idx="0">
                  <c:v>1</c:v>
                </c:pt>
              </c:numCache>
            </c:numRef>
          </c:yVal>
          <c:smooth val="0"/>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#REFERENCE!</c:v>
                      </c:pt>
                    </c:strCache>
                  </c:strRef>
                </c15:tx>
              </c15:filteredSeriesTitle>
            </c:ext>
            <c:ext xmlns:c16="http://schemas.microsoft.com/office/drawing/2014/chart" uri="{C3380CC4-5D6E-409C-BE32-E72D297353CC}">
              <c16:uniqueId val="{00000003-A0A4-4A8F-A8A4-A3436768F329}"/>
            </c:ext>
          </c:extLst>
        </c:ser>
        <c:ser>
          <c:idx val="4"/>
          <c:order val="4"/>
          <c:spPr>
            <a:ln w="19050">
              <a:noFill/>
            </a:ln>
          </c:spPr>
          <c:marker>
            <c:symbol val="x"/>
            <c:size val="15"/>
            <c:spPr>
              <a:noFill/>
              <a:ln>
                <a:solidFill>
                  <a:srgbClr val="000000"/>
                </a:solidFill>
                <a:prstDash val="solid"/>
              </a:ln>
            </c:spPr>
          </c:marker>
          <c:xVal>
            <c:numRef>
              <c:f>#REF!</c:f>
              <c:numCache>
                <c:formatCode>General</c:formatCode>
                <c:ptCount val="1"/>
                <c:pt idx="0">
                  <c:v>1</c:v>
                </c:pt>
              </c:numCache>
            </c:numRef>
          </c:xVal>
          <c:yVal>
            <c:numRef>
              <c:f>#REF!</c:f>
              <c:numCache>
                <c:formatCode>General</c:formatCode>
                <c:ptCount val="1"/>
                <c:pt idx="0">
                  <c:v>1</c:v>
                </c:pt>
              </c:numCache>
            </c:numRef>
          </c:yVal>
          <c:smooth val="0"/>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#REFERENCE!</c:v>
                      </c:pt>
                    </c:strCache>
                  </c:strRef>
                </c15:tx>
              </c15:filteredSeriesTitle>
            </c:ext>
            <c:ext xmlns:c16="http://schemas.microsoft.com/office/drawing/2014/chart" uri="{C3380CC4-5D6E-409C-BE32-E72D297353CC}">
              <c16:uniqueId val="{00000004-A0A4-4A8F-A8A4-A3436768F329}"/>
            </c:ext>
          </c:extLst>
        </c:ser>
        <c:ser>
          <c:idx val="5"/>
          <c:order val="5"/>
          <c:spPr>
            <a:ln w="19050">
              <a:noFill/>
            </a:ln>
          </c:spPr>
          <c:marker>
            <c:symbol val="circle"/>
            <c:size val="5"/>
            <c:spPr>
              <a:solidFill>
                <a:srgbClr val="800000"/>
              </a:solidFill>
              <a:ln>
                <a:solidFill>
                  <a:srgbClr val="800000"/>
                </a:solidFill>
                <a:prstDash val="solid"/>
              </a:ln>
            </c:spPr>
          </c:marker>
          <c:xVal>
            <c:numLit>
              <c:formatCode>General</c:formatCode>
              <c:ptCount val="1"/>
              <c:pt idx="0">
                <c:v>0</c:v>
              </c:pt>
            </c:numLit>
          </c:xVal>
          <c:yVal>
            <c:numRef>
              <c:f>#REF!</c:f>
              <c:numCache>
                <c:formatCode>General</c:formatCode>
                <c:ptCount val="1"/>
                <c:pt idx="0">
                  <c:v>1</c:v>
                </c:pt>
              </c:numCache>
            </c:numRef>
          </c:yVal>
          <c:smooth val="0"/>
          <c:extLst>
            <c:ext xmlns:c16="http://schemas.microsoft.com/office/drawing/2014/chart" uri="{C3380CC4-5D6E-409C-BE32-E72D297353CC}">
              <c16:uniqueId val="{00000005-A0A4-4A8F-A8A4-A3436768F329}"/>
            </c:ext>
          </c:extLst>
        </c:ser>
        <c:dLbls>
          <c:showLegendKey val="0"/>
          <c:showVal val="0"/>
          <c:showCatName val="0"/>
          <c:showSerName val="0"/>
          <c:showPercent val="0"/>
          <c:showBubbleSize val="0"/>
        </c:dLbls>
        <c:axId val="1135519695"/>
        <c:axId val="1"/>
      </c:scatterChart>
      <c:valAx>
        <c:axId val="1135519695"/>
        <c:scaling>
          <c:orientation val="minMax"/>
          <c:max val="56"/>
          <c:min val="44"/>
        </c:scaling>
        <c:delete val="0"/>
        <c:axPos val="b"/>
        <c:title>
          <c:tx>
            <c:rich>
              <a:bodyPr/>
              <a:lstStyle/>
              <a:p>
                <a:pPr>
                  <a:defRPr sz="200" b="1" i="0" u="none" strike="noStrike" baseline="0">
                    <a:solidFill>
                      <a:srgbClr val="000000"/>
                    </a:solidFill>
                    <a:latin typeface="Arial"/>
                    <a:ea typeface="Arial"/>
                    <a:cs typeface="Arial"/>
                  </a:defRPr>
                </a:pPr>
                <a:r>
                  <a:rPr lang="da-DK"/>
                  <a:t>Ws [MJ/m3]</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fr-FR"/>
          </a:p>
        </c:txPr>
        <c:crossAx val="1"/>
        <c:crosses val="autoZero"/>
        <c:crossBetween val="midCat"/>
      </c:valAx>
      <c:valAx>
        <c:axId val="1"/>
        <c:scaling>
          <c:orientation val="minMax"/>
          <c:min val="0"/>
        </c:scaling>
        <c:delete val="0"/>
        <c:axPos val="l"/>
        <c:majorGridlines>
          <c:spPr>
            <a:ln w="3175">
              <a:solidFill>
                <a:srgbClr val="000000"/>
              </a:solidFill>
              <a:prstDash val="sysDash"/>
            </a:ln>
          </c:spPr>
        </c:majorGridlines>
        <c:title>
          <c:tx>
            <c:rich>
              <a:bodyPr/>
              <a:lstStyle/>
              <a:p>
                <a:pPr>
                  <a:defRPr sz="200" b="1" i="0" u="none" strike="noStrike" baseline="0">
                    <a:solidFill>
                      <a:srgbClr val="000000"/>
                    </a:solidFill>
                    <a:latin typeface="Arial"/>
                    <a:ea typeface="Arial"/>
                    <a:cs typeface="Arial"/>
                  </a:defRPr>
                </a:pPr>
                <a:r>
                  <a:rPr lang="da-DK"/>
                  <a:t>flue gas loss [%]</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fr-FR"/>
          </a:p>
        </c:txPr>
        <c:crossAx val="1135519695"/>
        <c:crosses val="autoZero"/>
        <c:crossBetween val="midCat"/>
      </c:valAx>
      <c:spPr>
        <a:solidFill>
          <a:srgbClr val="FFFFFF"/>
        </a:solidFill>
        <a:ln w="3175">
          <a:solidFill>
            <a:srgbClr val="000000"/>
          </a:solidFill>
          <a:prstDash val="solid"/>
        </a:ln>
      </c:spPr>
    </c:plotArea>
    <c:legend>
      <c:legendPos val="r"/>
      <c:legendEntry>
        <c:idx val="5"/>
        <c:delete val="1"/>
      </c:legendEntry>
      <c:overlay val="0"/>
      <c:spPr>
        <a:solidFill>
          <a:srgbClr val="FFFFFF"/>
        </a:solidFill>
        <a:ln w="3175">
          <a:solidFill>
            <a:srgbClr val="000000"/>
          </a:solidFill>
          <a:prstDash val="solid"/>
        </a:ln>
      </c:spPr>
      <c:txPr>
        <a:bodyPr/>
        <a:lstStyle/>
        <a:p>
          <a:pPr>
            <a:defRPr sz="105" b="0" i="0" u="none" strike="noStrike" baseline="0">
              <a:solidFill>
                <a:srgbClr val="000000"/>
              </a:solidFill>
              <a:latin typeface="Arial"/>
              <a:ea typeface="Arial"/>
              <a:cs typeface="Arial"/>
            </a:defRPr>
          </a:pPr>
          <a:endParaRPr lang="fr-FR"/>
        </a:p>
      </c:txPr>
    </c:legend>
    <c:plotVisOnly val="1"/>
    <c:dispBlanksAs val="gap"/>
    <c:showDLblsOverMax val="0"/>
  </c:chart>
  <c:spPr>
    <a:noFill/>
    <a:ln w="6350">
      <a:noFill/>
    </a:ln>
  </c:spPr>
  <c:txPr>
    <a:bodyPr/>
    <a:lstStyle/>
    <a:p>
      <a:pPr>
        <a:defRPr sz="125" b="0" i="0" u="none" strike="noStrike" baseline="0">
          <a:solidFill>
            <a:srgbClr val="000000"/>
          </a:solidFill>
          <a:latin typeface="Arial"/>
          <a:ea typeface="Arial"/>
          <a:cs typeface="Arial"/>
        </a:defRPr>
      </a:pPr>
      <a:endParaRPr lang="fr-FR"/>
    </a:p>
  </c:txPr>
  <c:printSettings>
    <c:headerFooter alignWithMargins="0"/>
    <c:pageMargins b="1" l="0.75" r="0.75" t="1" header="0" footer="0"/>
    <c:pageSetup paperSize="9" orientation="landscape"/>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1"/>
          <c:order val="0"/>
          <c:spPr>
            <a:ln w="19050">
              <a:noFill/>
            </a:ln>
          </c:spPr>
          <c:marker>
            <c:symbol val="diamond"/>
            <c:size val="7"/>
            <c:spPr>
              <a:noFill/>
              <a:ln>
                <a:solidFill>
                  <a:srgbClr val="FF0000"/>
                </a:solidFill>
                <a:prstDash val="solid"/>
              </a:ln>
            </c:spPr>
          </c:marker>
          <c:xVal>
            <c:numRef>
              <c:f>#REF!</c:f>
              <c:numCache>
                <c:formatCode>General</c:formatCode>
                <c:ptCount val="1"/>
                <c:pt idx="0">
                  <c:v>1</c:v>
                </c:pt>
              </c:numCache>
            </c:numRef>
          </c:xVal>
          <c:yVal>
            <c:numRef>
              <c:f>#REF!</c:f>
              <c:numCache>
                <c:formatCode>General</c:formatCode>
                <c:ptCount val="1"/>
                <c:pt idx="0">
                  <c:v>1</c:v>
                </c:pt>
              </c:numCache>
            </c:numRef>
          </c:yVal>
          <c:smooth val="0"/>
          <c:extLst>
            <c:ext xmlns:c15="http://schemas.microsoft.com/office/drawing/2012/chart" uri="{02D57815-91ED-43cb-92C2-25804820EDAC}">
              <c15:filteredSeriesTitle>
                <c15:tx>
                  <c:strRef>
                    <c:extLst>
                      <c:ext uri="{02D57815-91ED-43cb-92C2-25804820EDAC}">
                        <c15:formulaRef>
                          <c15:sqref>#REF!</c15:sqref>
                        </c15:formulaRef>
                      </c:ext>
                    </c:extLst>
                  </c:strRef>
                </c15:tx>
              </c15:filteredSeriesTitle>
            </c:ext>
            <c:ext xmlns:c16="http://schemas.microsoft.com/office/drawing/2014/chart" uri="{C3380CC4-5D6E-409C-BE32-E72D297353CC}">
              <c16:uniqueId val="{00000000-7767-41B1-8119-3768118AD2BA}"/>
            </c:ext>
          </c:extLst>
        </c:ser>
        <c:ser>
          <c:idx val="2"/>
          <c:order val="1"/>
          <c:spPr>
            <a:ln w="19050">
              <a:noFill/>
            </a:ln>
          </c:spPr>
          <c:marker>
            <c:symbol val="triangle"/>
            <c:size val="11"/>
            <c:spPr>
              <a:noFill/>
              <a:ln>
                <a:solidFill>
                  <a:srgbClr val="000000"/>
                </a:solidFill>
                <a:prstDash val="solid"/>
              </a:ln>
            </c:spPr>
          </c:marker>
          <c:xVal>
            <c:numRef>
              <c:f>#REF!</c:f>
              <c:numCache>
                <c:formatCode>General</c:formatCode>
                <c:ptCount val="1"/>
                <c:pt idx="0">
                  <c:v>1</c:v>
                </c:pt>
              </c:numCache>
            </c:numRef>
          </c:xVal>
          <c:yVal>
            <c:numRef>
              <c:f>#REF!</c:f>
              <c:numCache>
                <c:formatCode>General</c:formatCode>
                <c:ptCount val="1"/>
                <c:pt idx="0">
                  <c:v>1</c:v>
                </c:pt>
              </c:numCache>
            </c:numRef>
          </c:yVal>
          <c:smooth val="0"/>
          <c:extLst>
            <c:ext xmlns:c15="http://schemas.microsoft.com/office/drawing/2012/chart" uri="{02D57815-91ED-43cb-92C2-25804820EDAC}">
              <c15:filteredSeriesTitle>
                <c15:tx>
                  <c:strRef>
                    <c:extLst>
                      <c:ext uri="{02D57815-91ED-43cb-92C2-25804820EDAC}">
                        <c15:formulaRef>
                          <c15:sqref>#REF!</c15:sqref>
                        </c15:formulaRef>
                      </c:ext>
                    </c:extLst>
                  </c:strRef>
                </c15:tx>
              </c15:filteredSeriesTitle>
            </c:ext>
            <c:ext xmlns:c16="http://schemas.microsoft.com/office/drawing/2014/chart" uri="{C3380CC4-5D6E-409C-BE32-E72D297353CC}">
              <c16:uniqueId val="{00000001-7767-41B1-8119-3768118AD2BA}"/>
            </c:ext>
          </c:extLst>
        </c:ser>
        <c:ser>
          <c:idx val="0"/>
          <c:order val="2"/>
          <c:spPr>
            <a:ln w="19050">
              <a:noFill/>
            </a:ln>
          </c:spPr>
          <c:marker>
            <c:symbol val="square"/>
            <c:size val="13"/>
            <c:spPr>
              <a:noFill/>
              <a:ln>
                <a:solidFill>
                  <a:srgbClr val="0000FF"/>
                </a:solidFill>
                <a:prstDash val="solid"/>
              </a:ln>
            </c:spPr>
          </c:marker>
          <c:xVal>
            <c:numRef>
              <c:f>#REF!</c:f>
              <c:numCache>
                <c:formatCode>General</c:formatCode>
                <c:ptCount val="1"/>
                <c:pt idx="0">
                  <c:v>1</c:v>
                </c:pt>
              </c:numCache>
            </c:numRef>
          </c:xVal>
          <c:yVal>
            <c:numRef>
              <c:f>#REF!</c:f>
              <c:numCache>
                <c:formatCode>General</c:formatCode>
                <c:ptCount val="1"/>
                <c:pt idx="0">
                  <c:v>1</c:v>
                </c:pt>
              </c:numCache>
            </c:numRef>
          </c:yVal>
          <c:smooth val="0"/>
          <c:extLst>
            <c:ext xmlns:c15="http://schemas.microsoft.com/office/drawing/2012/chart" uri="{02D57815-91ED-43cb-92C2-25804820EDAC}">
              <c15:filteredSeriesTitle>
                <c15:tx>
                  <c:strRef>
                    <c:extLst>
                      <c:ext uri="{02D57815-91ED-43cb-92C2-25804820EDAC}">
                        <c15:formulaRef>
                          <c15:sqref>#REF!</c15:sqref>
                        </c15:formulaRef>
                      </c:ext>
                    </c:extLst>
                  </c:strRef>
                </c15:tx>
              </c15:filteredSeriesTitle>
            </c:ext>
            <c:ext xmlns:c16="http://schemas.microsoft.com/office/drawing/2014/chart" uri="{C3380CC4-5D6E-409C-BE32-E72D297353CC}">
              <c16:uniqueId val="{00000002-7767-41B1-8119-3768118AD2BA}"/>
            </c:ext>
          </c:extLst>
        </c:ser>
        <c:ser>
          <c:idx val="3"/>
          <c:order val="3"/>
          <c:spPr>
            <a:ln w="19050">
              <a:noFill/>
            </a:ln>
          </c:spPr>
          <c:marker>
            <c:symbol val="circle"/>
            <c:size val="10"/>
            <c:spPr>
              <a:noFill/>
              <a:ln>
                <a:solidFill>
                  <a:srgbClr val="FF00FF"/>
                </a:solidFill>
                <a:prstDash val="solid"/>
              </a:ln>
            </c:spPr>
          </c:marker>
          <c:xVal>
            <c:numRef>
              <c:f>#REF!</c:f>
              <c:numCache>
                <c:formatCode>General</c:formatCode>
                <c:ptCount val="1"/>
                <c:pt idx="0">
                  <c:v>1</c:v>
                </c:pt>
              </c:numCache>
            </c:numRef>
          </c:xVal>
          <c:yVal>
            <c:numRef>
              <c:f>#REF!</c:f>
              <c:numCache>
                <c:formatCode>General</c:formatCode>
                <c:ptCount val="1"/>
                <c:pt idx="0">
                  <c:v>1</c:v>
                </c:pt>
              </c:numCache>
            </c:numRef>
          </c:yVal>
          <c:smooth val="0"/>
          <c:extLst>
            <c:ext xmlns:c15="http://schemas.microsoft.com/office/drawing/2012/chart" uri="{02D57815-91ED-43cb-92C2-25804820EDAC}">
              <c15:filteredSeriesTitle>
                <c15:tx>
                  <c:strRef>
                    <c:extLst>
                      <c:ext uri="{02D57815-91ED-43cb-92C2-25804820EDAC}">
                        <c15:formulaRef>
                          <c15:sqref>#REF!</c15:sqref>
                        </c15:formulaRef>
                      </c:ext>
                    </c:extLst>
                  </c:strRef>
                </c15:tx>
              </c15:filteredSeriesTitle>
            </c:ext>
            <c:ext xmlns:c16="http://schemas.microsoft.com/office/drawing/2014/chart" uri="{C3380CC4-5D6E-409C-BE32-E72D297353CC}">
              <c16:uniqueId val="{00000003-7767-41B1-8119-3768118AD2BA}"/>
            </c:ext>
          </c:extLst>
        </c:ser>
        <c:ser>
          <c:idx val="4"/>
          <c:order val="4"/>
          <c:spPr>
            <a:ln w="19050">
              <a:noFill/>
            </a:ln>
          </c:spPr>
          <c:marker>
            <c:symbol val="x"/>
            <c:size val="15"/>
            <c:spPr>
              <a:noFill/>
              <a:ln>
                <a:solidFill>
                  <a:srgbClr val="000000"/>
                </a:solidFill>
                <a:prstDash val="solid"/>
              </a:ln>
            </c:spPr>
          </c:marker>
          <c:xVal>
            <c:numRef>
              <c:f>#REF!</c:f>
              <c:numCache>
                <c:formatCode>General</c:formatCode>
                <c:ptCount val="1"/>
                <c:pt idx="0">
                  <c:v>1</c:v>
                </c:pt>
              </c:numCache>
            </c:numRef>
          </c:xVal>
          <c:yVal>
            <c:numRef>
              <c:f>#REF!</c:f>
              <c:numCache>
                <c:formatCode>General</c:formatCode>
                <c:ptCount val="1"/>
                <c:pt idx="0">
                  <c:v>1</c:v>
                </c:pt>
              </c:numCache>
            </c:numRef>
          </c:yVal>
          <c:smooth val="0"/>
          <c:extLst>
            <c:ext xmlns:c15="http://schemas.microsoft.com/office/drawing/2012/chart" uri="{02D57815-91ED-43cb-92C2-25804820EDAC}">
              <c15:filteredSeriesTitle>
                <c15:tx>
                  <c:strRef>
                    <c:extLst>
                      <c:ext uri="{02D57815-91ED-43cb-92C2-25804820EDAC}">
                        <c15:formulaRef>
                          <c15:sqref>#REF!</c15:sqref>
                        </c15:formulaRef>
                      </c:ext>
                    </c:extLst>
                  </c:strRef>
                </c15:tx>
              </c15:filteredSeriesTitle>
            </c:ext>
            <c:ext xmlns:c16="http://schemas.microsoft.com/office/drawing/2014/chart" uri="{C3380CC4-5D6E-409C-BE32-E72D297353CC}">
              <c16:uniqueId val="{00000004-7767-41B1-8119-3768118AD2BA}"/>
            </c:ext>
          </c:extLst>
        </c:ser>
        <c:ser>
          <c:idx val="5"/>
          <c:order val="5"/>
          <c:spPr>
            <a:ln w="19050">
              <a:noFill/>
            </a:ln>
          </c:spPr>
          <c:marker>
            <c:symbol val="circle"/>
            <c:size val="5"/>
            <c:spPr>
              <a:solidFill>
                <a:srgbClr val="800000"/>
              </a:solidFill>
              <a:ln>
                <a:solidFill>
                  <a:srgbClr val="800000"/>
                </a:solidFill>
                <a:prstDash val="solid"/>
              </a:ln>
            </c:spPr>
          </c:marker>
          <c:xVal>
            <c:numLit>
              <c:formatCode>General</c:formatCode>
              <c:ptCount val="1"/>
              <c:pt idx="0">
                <c:v>0</c:v>
              </c:pt>
            </c:numLit>
          </c:xVal>
          <c:yVal>
            <c:numRef>
              <c:f>#REF!</c:f>
              <c:numCache>
                <c:formatCode>General</c:formatCode>
                <c:ptCount val="1"/>
                <c:pt idx="0">
                  <c:v>1</c:v>
                </c:pt>
              </c:numCache>
            </c:numRef>
          </c:yVal>
          <c:smooth val="0"/>
          <c:extLst>
            <c:ext xmlns:c16="http://schemas.microsoft.com/office/drawing/2014/chart" uri="{C3380CC4-5D6E-409C-BE32-E72D297353CC}">
              <c16:uniqueId val="{00000005-7767-41B1-8119-3768118AD2BA}"/>
            </c:ext>
          </c:extLst>
        </c:ser>
        <c:dLbls>
          <c:showLegendKey val="0"/>
          <c:showVal val="0"/>
          <c:showCatName val="0"/>
          <c:showSerName val="0"/>
          <c:showPercent val="0"/>
          <c:showBubbleSize val="0"/>
        </c:dLbls>
        <c:axId val="1135523023"/>
        <c:axId val="1"/>
      </c:scatterChart>
      <c:valAx>
        <c:axId val="1135523023"/>
        <c:scaling>
          <c:orientation val="minMax"/>
          <c:max val="56"/>
          <c:min val="44"/>
        </c:scaling>
        <c:delete val="0"/>
        <c:axPos val="b"/>
        <c:title>
          <c:tx>
            <c:rich>
              <a:bodyPr/>
              <a:lstStyle/>
              <a:p>
                <a:pPr>
                  <a:defRPr sz="200" b="1" i="0" u="none" strike="noStrike" baseline="0">
                    <a:solidFill>
                      <a:srgbClr val="000000"/>
                    </a:solidFill>
                    <a:latin typeface="Arial"/>
                    <a:ea typeface="Arial"/>
                    <a:cs typeface="Arial"/>
                  </a:defRPr>
                </a:pPr>
                <a:r>
                  <a:rPr lang="da-DK"/>
                  <a:t>Ws [MJ/m3]</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fr-FR"/>
          </a:p>
        </c:txPr>
        <c:crossAx val="1"/>
        <c:crosses val="autoZero"/>
        <c:crossBetween val="midCat"/>
      </c:valAx>
      <c:valAx>
        <c:axId val="1"/>
        <c:scaling>
          <c:orientation val="minMax"/>
          <c:min val="0"/>
        </c:scaling>
        <c:delete val="0"/>
        <c:axPos val="l"/>
        <c:majorGridlines>
          <c:spPr>
            <a:ln w="3175">
              <a:solidFill>
                <a:srgbClr val="000000"/>
              </a:solidFill>
              <a:prstDash val="sysDash"/>
            </a:ln>
          </c:spPr>
        </c:majorGridlines>
        <c:title>
          <c:tx>
            <c:rich>
              <a:bodyPr/>
              <a:lstStyle/>
              <a:p>
                <a:pPr>
                  <a:defRPr sz="200" b="1" i="0" u="none" strike="noStrike" baseline="0">
                    <a:solidFill>
                      <a:srgbClr val="000000"/>
                    </a:solidFill>
                    <a:latin typeface="Arial"/>
                    <a:ea typeface="Arial"/>
                    <a:cs typeface="Arial"/>
                  </a:defRPr>
                </a:pPr>
                <a:r>
                  <a:rPr lang="da-DK"/>
                  <a:t>flue gas loss [%]</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fr-FR"/>
          </a:p>
        </c:txPr>
        <c:crossAx val="1135523023"/>
        <c:crosses val="autoZero"/>
        <c:crossBetween val="midCat"/>
      </c:valAx>
      <c:spPr>
        <a:solidFill>
          <a:srgbClr val="FFFFFF"/>
        </a:solidFill>
        <a:ln w="3175">
          <a:solidFill>
            <a:srgbClr val="000000"/>
          </a:solidFill>
          <a:prstDash val="solid"/>
        </a:ln>
      </c:spPr>
    </c:plotArea>
    <c:legend>
      <c:legendPos val="r"/>
      <c:legendEntry>
        <c:idx val="5"/>
        <c:delete val="1"/>
      </c:legendEntry>
      <c:overlay val="0"/>
      <c:spPr>
        <a:solidFill>
          <a:srgbClr val="FFFFFF"/>
        </a:solidFill>
        <a:ln w="3175">
          <a:solidFill>
            <a:srgbClr val="000000"/>
          </a:solidFill>
          <a:prstDash val="solid"/>
        </a:ln>
      </c:spPr>
      <c:txPr>
        <a:bodyPr/>
        <a:lstStyle/>
        <a:p>
          <a:pPr>
            <a:defRPr sz="105" b="0" i="0" u="none" strike="noStrike" baseline="0">
              <a:solidFill>
                <a:srgbClr val="000000"/>
              </a:solidFill>
              <a:latin typeface="Arial"/>
              <a:ea typeface="Arial"/>
              <a:cs typeface="Arial"/>
            </a:defRPr>
          </a:pPr>
          <a:endParaRPr lang="fr-FR"/>
        </a:p>
      </c:txPr>
    </c:legend>
    <c:plotVisOnly val="1"/>
    <c:dispBlanksAs val="gap"/>
    <c:showDLblsOverMax val="0"/>
  </c:chart>
  <c:spPr>
    <a:noFill/>
    <a:ln w="6350">
      <a:noFill/>
    </a:ln>
  </c:spPr>
  <c:txPr>
    <a:bodyPr/>
    <a:lstStyle/>
    <a:p>
      <a:pPr>
        <a:defRPr sz="125" b="0" i="0" u="none" strike="noStrike" baseline="0">
          <a:solidFill>
            <a:srgbClr val="000000"/>
          </a:solidFill>
          <a:latin typeface="Arial"/>
          <a:ea typeface="Arial"/>
          <a:cs typeface="Arial"/>
        </a:defRPr>
      </a:pPr>
      <a:endParaRPr lang="fr-FR"/>
    </a:p>
  </c:txPr>
  <c:printSettings>
    <c:headerFooter alignWithMargins="0"/>
    <c:pageMargins b="1" l="0.75" r="0.75" t="1" header="0" footer="0"/>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1"/>
          <c:order val="0"/>
          <c:spPr>
            <a:ln w="19050">
              <a:noFill/>
            </a:ln>
          </c:spPr>
          <c:marker>
            <c:symbol val="diamond"/>
            <c:size val="7"/>
            <c:spPr>
              <a:noFill/>
              <a:ln>
                <a:solidFill>
                  <a:srgbClr val="FF0000"/>
                </a:solidFill>
                <a:prstDash val="solid"/>
              </a:ln>
            </c:spPr>
          </c:marker>
          <c:xVal>
            <c:numRef>
              <c:f>#REF!</c:f>
              <c:numCache>
                <c:formatCode>General</c:formatCode>
                <c:ptCount val="1"/>
                <c:pt idx="0">
                  <c:v>1</c:v>
                </c:pt>
              </c:numCache>
            </c:numRef>
          </c:xVal>
          <c:yVal>
            <c:numRef>
              <c:f>#REF!</c:f>
              <c:numCache>
                <c:formatCode>General</c:formatCode>
                <c:ptCount val="1"/>
                <c:pt idx="0">
                  <c:v>1</c:v>
                </c:pt>
              </c:numCache>
            </c:numRef>
          </c:yVal>
          <c:smooth val="0"/>
          <c:extLst>
            <c:ext xmlns:c15="http://schemas.microsoft.com/office/drawing/2012/chart" uri="{02D57815-91ED-43cb-92C2-25804820EDAC}">
              <c15:filteredSeriesTitle>
                <c15:tx>
                  <c:strRef>
                    <c:extLst>
                      <c:ext uri="{02D57815-91ED-43cb-92C2-25804820EDAC}">
                        <c15:formulaRef>
                          <c15:sqref>#REF!</c15:sqref>
                        </c15:formulaRef>
                      </c:ext>
                    </c:extLst>
                  </c:strRef>
                </c15:tx>
              </c15:filteredSeriesTitle>
            </c:ext>
            <c:ext xmlns:c16="http://schemas.microsoft.com/office/drawing/2014/chart" uri="{C3380CC4-5D6E-409C-BE32-E72D297353CC}">
              <c16:uniqueId val="{00000000-530D-47E6-A975-21BC1DF45CFB}"/>
            </c:ext>
          </c:extLst>
        </c:ser>
        <c:ser>
          <c:idx val="2"/>
          <c:order val="1"/>
          <c:spPr>
            <a:ln w="19050">
              <a:noFill/>
            </a:ln>
          </c:spPr>
          <c:marker>
            <c:symbol val="triangle"/>
            <c:size val="11"/>
            <c:spPr>
              <a:noFill/>
              <a:ln>
                <a:solidFill>
                  <a:srgbClr val="000000"/>
                </a:solidFill>
                <a:prstDash val="solid"/>
              </a:ln>
            </c:spPr>
          </c:marker>
          <c:xVal>
            <c:numRef>
              <c:f>#REF!</c:f>
              <c:numCache>
                <c:formatCode>General</c:formatCode>
                <c:ptCount val="1"/>
                <c:pt idx="0">
                  <c:v>1</c:v>
                </c:pt>
              </c:numCache>
            </c:numRef>
          </c:xVal>
          <c:yVal>
            <c:numRef>
              <c:f>#REF!</c:f>
              <c:numCache>
                <c:formatCode>General</c:formatCode>
                <c:ptCount val="1"/>
                <c:pt idx="0">
                  <c:v>1</c:v>
                </c:pt>
              </c:numCache>
            </c:numRef>
          </c:yVal>
          <c:smooth val="0"/>
          <c:extLst>
            <c:ext xmlns:c15="http://schemas.microsoft.com/office/drawing/2012/chart" uri="{02D57815-91ED-43cb-92C2-25804820EDAC}">
              <c15:filteredSeriesTitle>
                <c15:tx>
                  <c:strRef>
                    <c:extLst>
                      <c:ext uri="{02D57815-91ED-43cb-92C2-25804820EDAC}">
                        <c15:formulaRef>
                          <c15:sqref>#REF!</c15:sqref>
                        </c15:formulaRef>
                      </c:ext>
                    </c:extLst>
                  </c:strRef>
                </c15:tx>
              </c15:filteredSeriesTitle>
            </c:ext>
            <c:ext xmlns:c16="http://schemas.microsoft.com/office/drawing/2014/chart" uri="{C3380CC4-5D6E-409C-BE32-E72D297353CC}">
              <c16:uniqueId val="{00000001-530D-47E6-A975-21BC1DF45CFB}"/>
            </c:ext>
          </c:extLst>
        </c:ser>
        <c:ser>
          <c:idx val="0"/>
          <c:order val="2"/>
          <c:spPr>
            <a:ln w="19050">
              <a:noFill/>
            </a:ln>
          </c:spPr>
          <c:marker>
            <c:symbol val="square"/>
            <c:size val="13"/>
            <c:spPr>
              <a:noFill/>
              <a:ln>
                <a:solidFill>
                  <a:srgbClr val="0000FF"/>
                </a:solidFill>
                <a:prstDash val="solid"/>
              </a:ln>
            </c:spPr>
          </c:marker>
          <c:xVal>
            <c:numRef>
              <c:f>#REF!</c:f>
              <c:numCache>
                <c:formatCode>General</c:formatCode>
                <c:ptCount val="1"/>
                <c:pt idx="0">
                  <c:v>1</c:v>
                </c:pt>
              </c:numCache>
            </c:numRef>
          </c:xVal>
          <c:yVal>
            <c:numRef>
              <c:f>#REF!</c:f>
              <c:numCache>
                <c:formatCode>General</c:formatCode>
                <c:ptCount val="1"/>
                <c:pt idx="0">
                  <c:v>1</c:v>
                </c:pt>
              </c:numCache>
            </c:numRef>
          </c:yVal>
          <c:smooth val="0"/>
          <c:extLst>
            <c:ext xmlns:c15="http://schemas.microsoft.com/office/drawing/2012/chart" uri="{02D57815-91ED-43cb-92C2-25804820EDAC}">
              <c15:filteredSeriesTitle>
                <c15:tx>
                  <c:strRef>
                    <c:extLst>
                      <c:ext uri="{02D57815-91ED-43cb-92C2-25804820EDAC}">
                        <c15:formulaRef>
                          <c15:sqref>#REF!</c15:sqref>
                        </c15:formulaRef>
                      </c:ext>
                    </c:extLst>
                  </c:strRef>
                </c15:tx>
              </c15:filteredSeriesTitle>
            </c:ext>
            <c:ext xmlns:c16="http://schemas.microsoft.com/office/drawing/2014/chart" uri="{C3380CC4-5D6E-409C-BE32-E72D297353CC}">
              <c16:uniqueId val="{00000002-530D-47E6-A975-21BC1DF45CFB}"/>
            </c:ext>
          </c:extLst>
        </c:ser>
        <c:ser>
          <c:idx val="3"/>
          <c:order val="3"/>
          <c:spPr>
            <a:ln w="19050">
              <a:noFill/>
            </a:ln>
          </c:spPr>
          <c:marker>
            <c:symbol val="circle"/>
            <c:size val="10"/>
            <c:spPr>
              <a:noFill/>
              <a:ln>
                <a:solidFill>
                  <a:srgbClr val="FF00FF"/>
                </a:solidFill>
                <a:prstDash val="solid"/>
              </a:ln>
            </c:spPr>
          </c:marker>
          <c:xVal>
            <c:numRef>
              <c:f>#REF!</c:f>
              <c:numCache>
                <c:formatCode>General</c:formatCode>
                <c:ptCount val="1"/>
                <c:pt idx="0">
                  <c:v>1</c:v>
                </c:pt>
              </c:numCache>
            </c:numRef>
          </c:xVal>
          <c:yVal>
            <c:numRef>
              <c:f>#REF!</c:f>
              <c:numCache>
                <c:formatCode>General</c:formatCode>
                <c:ptCount val="1"/>
                <c:pt idx="0">
                  <c:v>1</c:v>
                </c:pt>
              </c:numCache>
            </c:numRef>
          </c:yVal>
          <c:smooth val="0"/>
          <c:extLst>
            <c:ext xmlns:c15="http://schemas.microsoft.com/office/drawing/2012/chart" uri="{02D57815-91ED-43cb-92C2-25804820EDAC}">
              <c15:filteredSeriesTitle>
                <c15:tx>
                  <c:strRef>
                    <c:extLst>
                      <c:ext uri="{02D57815-91ED-43cb-92C2-25804820EDAC}">
                        <c15:formulaRef>
                          <c15:sqref>#REF!</c15:sqref>
                        </c15:formulaRef>
                      </c:ext>
                    </c:extLst>
                  </c:strRef>
                </c15:tx>
              </c15:filteredSeriesTitle>
            </c:ext>
            <c:ext xmlns:c16="http://schemas.microsoft.com/office/drawing/2014/chart" uri="{C3380CC4-5D6E-409C-BE32-E72D297353CC}">
              <c16:uniqueId val="{00000003-530D-47E6-A975-21BC1DF45CFB}"/>
            </c:ext>
          </c:extLst>
        </c:ser>
        <c:ser>
          <c:idx val="4"/>
          <c:order val="4"/>
          <c:spPr>
            <a:ln w="19050">
              <a:noFill/>
            </a:ln>
          </c:spPr>
          <c:marker>
            <c:symbol val="x"/>
            <c:size val="15"/>
            <c:spPr>
              <a:noFill/>
              <a:ln>
                <a:solidFill>
                  <a:srgbClr val="000000"/>
                </a:solidFill>
                <a:prstDash val="solid"/>
              </a:ln>
            </c:spPr>
          </c:marker>
          <c:xVal>
            <c:numRef>
              <c:f>#REF!</c:f>
              <c:numCache>
                <c:formatCode>General</c:formatCode>
                <c:ptCount val="1"/>
                <c:pt idx="0">
                  <c:v>1</c:v>
                </c:pt>
              </c:numCache>
            </c:numRef>
          </c:xVal>
          <c:yVal>
            <c:numRef>
              <c:f>#REF!</c:f>
              <c:numCache>
                <c:formatCode>General</c:formatCode>
                <c:ptCount val="1"/>
                <c:pt idx="0">
                  <c:v>1</c:v>
                </c:pt>
              </c:numCache>
            </c:numRef>
          </c:yVal>
          <c:smooth val="0"/>
          <c:extLst>
            <c:ext xmlns:c15="http://schemas.microsoft.com/office/drawing/2012/chart" uri="{02D57815-91ED-43cb-92C2-25804820EDAC}">
              <c15:filteredSeriesTitle>
                <c15:tx>
                  <c:strRef>
                    <c:extLst>
                      <c:ext uri="{02D57815-91ED-43cb-92C2-25804820EDAC}">
                        <c15:formulaRef>
                          <c15:sqref>#REF!</c15:sqref>
                        </c15:formulaRef>
                      </c:ext>
                    </c:extLst>
                  </c:strRef>
                </c15:tx>
              </c15:filteredSeriesTitle>
            </c:ext>
            <c:ext xmlns:c16="http://schemas.microsoft.com/office/drawing/2014/chart" uri="{C3380CC4-5D6E-409C-BE32-E72D297353CC}">
              <c16:uniqueId val="{00000004-530D-47E6-A975-21BC1DF45CFB}"/>
            </c:ext>
          </c:extLst>
        </c:ser>
        <c:ser>
          <c:idx val="5"/>
          <c:order val="5"/>
          <c:spPr>
            <a:ln w="19050">
              <a:noFill/>
            </a:ln>
          </c:spPr>
          <c:marker>
            <c:symbol val="circle"/>
            <c:size val="5"/>
            <c:spPr>
              <a:solidFill>
                <a:srgbClr val="800000"/>
              </a:solidFill>
              <a:ln>
                <a:solidFill>
                  <a:srgbClr val="800000"/>
                </a:solidFill>
                <a:prstDash val="solid"/>
              </a:ln>
            </c:spPr>
          </c:marker>
          <c:xVal>
            <c:numLit>
              <c:formatCode>General</c:formatCode>
              <c:ptCount val="1"/>
              <c:pt idx="0">
                <c:v>0</c:v>
              </c:pt>
            </c:numLit>
          </c:xVal>
          <c:yVal>
            <c:numRef>
              <c:f>#REF!</c:f>
              <c:numCache>
                <c:formatCode>General</c:formatCode>
                <c:ptCount val="1"/>
                <c:pt idx="0">
                  <c:v>1</c:v>
                </c:pt>
              </c:numCache>
            </c:numRef>
          </c:yVal>
          <c:smooth val="0"/>
          <c:extLst>
            <c:ext xmlns:c16="http://schemas.microsoft.com/office/drawing/2014/chart" uri="{C3380CC4-5D6E-409C-BE32-E72D297353CC}">
              <c16:uniqueId val="{00000005-530D-47E6-A975-21BC1DF45CFB}"/>
            </c:ext>
          </c:extLst>
        </c:ser>
        <c:dLbls>
          <c:showLegendKey val="0"/>
          <c:showVal val="0"/>
          <c:showCatName val="0"/>
          <c:showSerName val="0"/>
          <c:showPercent val="0"/>
          <c:showBubbleSize val="0"/>
        </c:dLbls>
        <c:axId val="1135516367"/>
        <c:axId val="1"/>
      </c:scatterChart>
      <c:valAx>
        <c:axId val="1135516367"/>
        <c:scaling>
          <c:orientation val="minMax"/>
          <c:max val="56"/>
          <c:min val="44"/>
        </c:scaling>
        <c:delete val="0"/>
        <c:axPos val="b"/>
        <c:title>
          <c:tx>
            <c:rich>
              <a:bodyPr/>
              <a:lstStyle/>
              <a:p>
                <a:pPr>
                  <a:defRPr sz="200" b="1" i="0" u="none" strike="noStrike" baseline="0">
                    <a:solidFill>
                      <a:srgbClr val="000000"/>
                    </a:solidFill>
                    <a:latin typeface="Arial"/>
                    <a:ea typeface="Arial"/>
                    <a:cs typeface="Arial"/>
                  </a:defRPr>
                </a:pPr>
                <a:r>
                  <a:rPr lang="da-DK"/>
                  <a:t>Ws [MJ/m3]</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fr-FR"/>
          </a:p>
        </c:txPr>
        <c:crossAx val="1"/>
        <c:crosses val="autoZero"/>
        <c:crossBetween val="midCat"/>
      </c:valAx>
      <c:valAx>
        <c:axId val="1"/>
        <c:scaling>
          <c:orientation val="minMax"/>
          <c:min val="0"/>
        </c:scaling>
        <c:delete val="0"/>
        <c:axPos val="l"/>
        <c:majorGridlines>
          <c:spPr>
            <a:ln w="3175">
              <a:solidFill>
                <a:srgbClr val="000000"/>
              </a:solidFill>
              <a:prstDash val="sysDash"/>
            </a:ln>
          </c:spPr>
        </c:majorGridlines>
        <c:title>
          <c:tx>
            <c:rich>
              <a:bodyPr/>
              <a:lstStyle/>
              <a:p>
                <a:pPr>
                  <a:defRPr sz="200" b="1" i="0" u="none" strike="noStrike" baseline="0">
                    <a:solidFill>
                      <a:srgbClr val="000000"/>
                    </a:solidFill>
                    <a:latin typeface="Arial"/>
                    <a:ea typeface="Arial"/>
                    <a:cs typeface="Arial"/>
                  </a:defRPr>
                </a:pPr>
                <a:r>
                  <a:rPr lang="da-DK"/>
                  <a:t>flue gas loss [%]</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fr-FR"/>
          </a:p>
        </c:txPr>
        <c:crossAx val="1135516367"/>
        <c:crosses val="autoZero"/>
        <c:crossBetween val="midCat"/>
      </c:valAx>
      <c:spPr>
        <a:solidFill>
          <a:srgbClr val="FFFFFF"/>
        </a:solidFill>
        <a:ln w="3175">
          <a:solidFill>
            <a:srgbClr val="000000"/>
          </a:solidFill>
          <a:prstDash val="solid"/>
        </a:ln>
      </c:spPr>
    </c:plotArea>
    <c:legend>
      <c:legendPos val="r"/>
      <c:legendEntry>
        <c:idx val="5"/>
        <c:delete val="1"/>
      </c:legendEntry>
      <c:overlay val="0"/>
      <c:spPr>
        <a:solidFill>
          <a:srgbClr val="FFFFFF"/>
        </a:solidFill>
        <a:ln w="3175">
          <a:solidFill>
            <a:srgbClr val="000000"/>
          </a:solidFill>
          <a:prstDash val="solid"/>
        </a:ln>
      </c:spPr>
      <c:txPr>
        <a:bodyPr/>
        <a:lstStyle/>
        <a:p>
          <a:pPr>
            <a:defRPr sz="105" b="0" i="0" u="none" strike="noStrike" baseline="0">
              <a:solidFill>
                <a:srgbClr val="000000"/>
              </a:solidFill>
              <a:latin typeface="Arial"/>
              <a:ea typeface="Arial"/>
              <a:cs typeface="Arial"/>
            </a:defRPr>
          </a:pPr>
          <a:endParaRPr lang="fr-FR"/>
        </a:p>
      </c:txPr>
    </c:legend>
    <c:plotVisOnly val="1"/>
    <c:dispBlanksAs val="gap"/>
    <c:showDLblsOverMax val="0"/>
  </c:chart>
  <c:spPr>
    <a:noFill/>
    <a:ln w="6350">
      <a:noFill/>
    </a:ln>
  </c:spPr>
  <c:txPr>
    <a:bodyPr/>
    <a:lstStyle/>
    <a:p>
      <a:pPr>
        <a:defRPr sz="125" b="0" i="0" u="none" strike="noStrike" baseline="0">
          <a:solidFill>
            <a:srgbClr val="000000"/>
          </a:solidFill>
          <a:latin typeface="Arial"/>
          <a:ea typeface="Arial"/>
          <a:cs typeface="Arial"/>
        </a:defRPr>
      </a:pPr>
      <a:endParaRPr lang="fr-FR"/>
    </a:p>
  </c:txPr>
  <c:printSettings>
    <c:headerFooter alignWithMargins="0"/>
    <c:pageMargins b="1" l="0.75" r="0.75" t="1" header="0" footer="0"/>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spPr>
            <a:ln w="19050">
              <a:noFill/>
            </a:ln>
          </c:spPr>
          <c:marker>
            <c:symbol val="circle"/>
            <c:size val="7"/>
            <c:spPr>
              <a:solidFill>
                <a:srgbClr val="0000FF"/>
              </a:solidFill>
              <a:ln>
                <a:solidFill>
                  <a:srgbClr val="0000FF"/>
                </a:solidFill>
                <a:prstDash val="solid"/>
              </a:ln>
            </c:spPr>
          </c:marker>
          <c:xVal>
            <c:numRef>
              <c:f>#REF!</c:f>
              <c:numCache>
                <c:formatCode>General</c:formatCode>
                <c:ptCount val="1"/>
                <c:pt idx="0">
                  <c:v>1</c:v>
                </c:pt>
              </c:numCache>
            </c:numRef>
          </c:xVal>
          <c:yVal>
            <c:numRef>
              <c:f>#REF!</c:f>
              <c:numCache>
                <c:formatCode>General</c:formatCode>
                <c:ptCount val="1"/>
                <c:pt idx="0">
                  <c:v>1</c:v>
                </c:pt>
              </c:numCache>
            </c:numRef>
          </c:yVal>
          <c:smooth val="0"/>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#REFERENCE!</c:v>
                      </c:pt>
                    </c:strCache>
                  </c:strRef>
                </c15:tx>
              </c15:filteredSeriesTitle>
            </c:ext>
            <c:ext xmlns:c16="http://schemas.microsoft.com/office/drawing/2014/chart" uri="{C3380CC4-5D6E-409C-BE32-E72D297353CC}">
              <c16:uniqueId val="{00000000-2BAE-4765-B82E-43CAE9AC00C1}"/>
            </c:ext>
          </c:extLst>
        </c:ser>
        <c:ser>
          <c:idx val="1"/>
          <c:order val="1"/>
          <c:spPr>
            <a:ln w="19050">
              <a:noFill/>
            </a:ln>
          </c:spPr>
          <c:marker>
            <c:symbol val="circle"/>
            <c:size val="7"/>
            <c:spPr>
              <a:solidFill>
                <a:srgbClr val="00FF00"/>
              </a:solidFill>
              <a:ln>
                <a:solidFill>
                  <a:srgbClr val="00FF00"/>
                </a:solidFill>
                <a:prstDash val="solid"/>
              </a:ln>
            </c:spPr>
          </c:marker>
          <c:xVal>
            <c:numRef>
              <c:f>#REF!</c:f>
              <c:numCache>
                <c:formatCode>General</c:formatCode>
                <c:ptCount val="1"/>
                <c:pt idx="0">
                  <c:v>1</c:v>
                </c:pt>
              </c:numCache>
            </c:numRef>
          </c:xVal>
          <c:yVal>
            <c:numRef>
              <c:f>#REF!</c:f>
              <c:numCache>
                <c:formatCode>General</c:formatCode>
                <c:ptCount val="1"/>
                <c:pt idx="0">
                  <c:v>1</c:v>
                </c:pt>
              </c:numCache>
            </c:numRef>
          </c:yVal>
          <c:smooth val="0"/>
          <c:extLst>
            <c:ext xmlns:c15="http://schemas.microsoft.com/office/drawing/2012/chart" uri="{02D57815-91ED-43cb-92C2-25804820EDAC}">
              <c15:filteredSeriesTitle>
                <c15:tx>
                  <c:strRef>
                    <c:extLst>
                      <c:ext uri="{02D57815-91ED-43cb-92C2-25804820EDAC}">
                        <c15:formulaRef>
                          <c15:sqref>#REF!</c15:sqref>
                        </c15:formulaRef>
                      </c:ext>
                    </c:extLst>
                  </c:strRef>
                </c15:tx>
              </c15:filteredSeriesTitle>
            </c:ext>
            <c:ext xmlns:c16="http://schemas.microsoft.com/office/drawing/2014/chart" uri="{C3380CC4-5D6E-409C-BE32-E72D297353CC}">
              <c16:uniqueId val="{00000001-2BAE-4765-B82E-43CAE9AC00C1}"/>
            </c:ext>
          </c:extLst>
        </c:ser>
        <c:ser>
          <c:idx val="2"/>
          <c:order val="2"/>
          <c:spPr>
            <a:ln w="19050">
              <a:noFill/>
            </a:ln>
          </c:spPr>
          <c:marker>
            <c:symbol val="circle"/>
            <c:size val="7"/>
            <c:spPr>
              <a:solidFill>
                <a:srgbClr val="FF0000"/>
              </a:solidFill>
              <a:ln>
                <a:solidFill>
                  <a:srgbClr val="FF0000"/>
                </a:solidFill>
                <a:prstDash val="solid"/>
              </a:ln>
            </c:spPr>
          </c:marker>
          <c:xVal>
            <c:numRef>
              <c:f>#REF!</c:f>
              <c:numCache>
                <c:formatCode>General</c:formatCode>
                <c:ptCount val="1"/>
                <c:pt idx="0">
                  <c:v>1</c:v>
                </c:pt>
              </c:numCache>
            </c:numRef>
          </c:xVal>
          <c:yVal>
            <c:numRef>
              <c:f>#REF!</c:f>
              <c:numCache>
                <c:formatCode>General</c:formatCode>
                <c:ptCount val="1"/>
                <c:pt idx="0">
                  <c:v>1</c:v>
                </c:pt>
              </c:numCache>
            </c:numRef>
          </c:yVal>
          <c:smooth val="0"/>
          <c:extLst>
            <c:ext xmlns:c15="http://schemas.microsoft.com/office/drawing/2012/chart" uri="{02D57815-91ED-43cb-92C2-25804820EDAC}">
              <c15:filteredSeriesTitle>
                <c15:tx>
                  <c:strRef>
                    <c:extLst>
                      <c:ext uri="{02D57815-91ED-43cb-92C2-25804820EDAC}">
                        <c15:formulaRef>
                          <c15:sqref>#REF!</c15:sqref>
                        </c15:formulaRef>
                      </c:ext>
                    </c:extLst>
                  </c:strRef>
                </c15:tx>
              </c15:filteredSeriesTitle>
            </c:ext>
            <c:ext xmlns:c16="http://schemas.microsoft.com/office/drawing/2014/chart" uri="{C3380CC4-5D6E-409C-BE32-E72D297353CC}">
              <c16:uniqueId val="{00000002-2BAE-4765-B82E-43CAE9AC00C1}"/>
            </c:ext>
          </c:extLst>
        </c:ser>
        <c:dLbls>
          <c:showLegendKey val="0"/>
          <c:showVal val="0"/>
          <c:showCatName val="0"/>
          <c:showSerName val="0"/>
          <c:showPercent val="0"/>
          <c:showBubbleSize val="0"/>
        </c:dLbls>
        <c:axId val="1135527183"/>
        <c:axId val="1"/>
      </c:scatterChart>
      <c:valAx>
        <c:axId val="1135527183"/>
        <c:scaling>
          <c:orientation val="minMax"/>
          <c:min val="0"/>
        </c:scaling>
        <c:delete val="0"/>
        <c:axPos val="b"/>
        <c:title>
          <c:tx>
            <c:rich>
              <a:bodyPr/>
              <a:lstStyle/>
              <a:p>
                <a:pPr>
                  <a:defRPr sz="200" b="1" i="0" u="none" strike="noStrike" baseline="0">
                    <a:solidFill>
                      <a:srgbClr val="000000"/>
                    </a:solidFill>
                    <a:latin typeface="Arial"/>
                    <a:ea typeface="Arial"/>
                    <a:cs typeface="Arial"/>
                  </a:defRPr>
                </a:pPr>
                <a:r>
                  <a:rPr lang="da-DK"/>
                  <a:t>O2 [%]</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fr-FR"/>
          </a:p>
        </c:txPr>
        <c:crossAx val="1"/>
        <c:crosses val="autoZero"/>
        <c:crossBetween val="midCat"/>
      </c:valAx>
      <c:valAx>
        <c:axId val="1"/>
        <c:scaling>
          <c:orientation val="minMax"/>
          <c:min val="0"/>
        </c:scaling>
        <c:delete val="0"/>
        <c:axPos val="l"/>
        <c:majorGridlines>
          <c:spPr>
            <a:ln w="3175">
              <a:solidFill>
                <a:srgbClr val="000000"/>
              </a:solidFill>
              <a:prstDash val="sysDash"/>
            </a:ln>
          </c:spPr>
        </c:majorGridlines>
        <c:title>
          <c:tx>
            <c:rich>
              <a:bodyPr/>
              <a:lstStyle/>
              <a:p>
                <a:pPr>
                  <a:defRPr sz="200" b="1" i="0" u="none" strike="noStrike" baseline="0">
                    <a:solidFill>
                      <a:srgbClr val="000000"/>
                    </a:solidFill>
                    <a:latin typeface="Arial"/>
                    <a:ea typeface="Arial"/>
                    <a:cs typeface="Arial"/>
                  </a:defRPr>
                </a:pPr>
                <a:r>
                  <a:rPr lang="da-DK"/>
                  <a:t>CO, ref [ppm]</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fr-FR"/>
          </a:p>
        </c:txPr>
        <c:crossAx val="1135527183"/>
        <c:crosses val="autoZero"/>
        <c:crossBetween val="midCat"/>
      </c:valAx>
      <c:spPr>
        <a:solidFill>
          <a:srgbClr val="FFFFFF"/>
        </a:solidFill>
        <a:ln w="3175">
          <a:solidFill>
            <a:srgbClr val="000000"/>
          </a:solidFill>
          <a:prstDash val="solid"/>
        </a:ln>
      </c:spPr>
    </c:plotArea>
    <c:legend>
      <c:legendPos val="r"/>
      <c:overlay val="0"/>
      <c:spPr>
        <a:solidFill>
          <a:srgbClr val="FFFFFF"/>
        </a:solidFill>
        <a:ln w="3175">
          <a:solidFill>
            <a:srgbClr val="000000"/>
          </a:solidFill>
          <a:prstDash val="solid"/>
        </a:ln>
      </c:spPr>
      <c:txPr>
        <a:bodyPr/>
        <a:lstStyle/>
        <a:p>
          <a:pPr>
            <a:defRPr sz="105" b="0" i="0" u="none" strike="noStrike" baseline="0">
              <a:solidFill>
                <a:srgbClr val="000000"/>
              </a:solidFill>
              <a:latin typeface="Arial"/>
              <a:ea typeface="Arial"/>
              <a:cs typeface="Arial"/>
            </a:defRPr>
          </a:pPr>
          <a:endParaRPr lang="fr-FR"/>
        </a:p>
      </c:txPr>
    </c:legend>
    <c:plotVisOnly val="1"/>
    <c:dispBlanksAs val="gap"/>
    <c:showDLblsOverMax val="0"/>
  </c:chart>
  <c:spPr>
    <a:noFill/>
    <a:ln w="6350">
      <a:noFill/>
    </a:ln>
  </c:spPr>
  <c:txPr>
    <a:bodyPr/>
    <a:lstStyle/>
    <a:p>
      <a:pPr>
        <a:defRPr sz="125" b="0" i="0" u="none" strike="noStrike" baseline="0">
          <a:solidFill>
            <a:srgbClr val="000000"/>
          </a:solidFill>
          <a:latin typeface="Arial"/>
          <a:ea typeface="Arial"/>
          <a:cs typeface="Arial"/>
        </a:defRPr>
      </a:pPr>
      <a:endParaRPr lang="fr-FR"/>
    </a:p>
  </c:txPr>
  <c:printSettings>
    <c:headerFooter alignWithMargins="0"/>
    <c:pageMargins b="1" l="0.75" r="0.75" t="1" header="0" footer="0"/>
    <c:pageSetup paperSize="9" orientation="landscape"/>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spPr>
            <a:ln w="19050">
              <a:noFill/>
            </a:ln>
          </c:spPr>
          <c:marker>
            <c:symbol val="circle"/>
            <c:size val="7"/>
            <c:spPr>
              <a:solidFill>
                <a:srgbClr val="0000FF"/>
              </a:solidFill>
              <a:ln>
                <a:solidFill>
                  <a:srgbClr val="0000FF"/>
                </a:solidFill>
                <a:prstDash val="solid"/>
              </a:ln>
            </c:spPr>
          </c:marker>
          <c:xVal>
            <c:numRef>
              <c:f>#REF!</c:f>
              <c:numCache>
                <c:formatCode>General</c:formatCode>
                <c:ptCount val="1"/>
                <c:pt idx="0">
                  <c:v>1</c:v>
                </c:pt>
              </c:numCache>
            </c:numRef>
          </c:xVal>
          <c:yVal>
            <c:numRef>
              <c:f>#REF!</c:f>
              <c:numCache>
                <c:formatCode>General</c:formatCode>
                <c:ptCount val="1"/>
                <c:pt idx="0">
                  <c:v>1</c:v>
                </c:pt>
              </c:numCache>
            </c:numRef>
          </c:yVal>
          <c:smooth val="0"/>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#REFERENCE!</c:v>
                      </c:pt>
                    </c:strCache>
                  </c:strRef>
                </c15:tx>
              </c15:filteredSeriesTitle>
            </c:ext>
            <c:ext xmlns:c16="http://schemas.microsoft.com/office/drawing/2014/chart" uri="{C3380CC4-5D6E-409C-BE32-E72D297353CC}">
              <c16:uniqueId val="{00000000-7525-4D01-941F-CF3CF273607D}"/>
            </c:ext>
          </c:extLst>
        </c:ser>
        <c:ser>
          <c:idx val="1"/>
          <c:order val="1"/>
          <c:spPr>
            <a:ln w="19050">
              <a:noFill/>
            </a:ln>
          </c:spPr>
          <c:marker>
            <c:symbol val="circle"/>
            <c:size val="7"/>
            <c:spPr>
              <a:solidFill>
                <a:srgbClr val="00FF00"/>
              </a:solidFill>
              <a:ln>
                <a:solidFill>
                  <a:srgbClr val="00FF00"/>
                </a:solidFill>
                <a:prstDash val="solid"/>
              </a:ln>
            </c:spPr>
          </c:marker>
          <c:xVal>
            <c:numRef>
              <c:f>#REF!</c:f>
              <c:numCache>
                <c:formatCode>General</c:formatCode>
                <c:ptCount val="1"/>
                <c:pt idx="0">
                  <c:v>1</c:v>
                </c:pt>
              </c:numCache>
            </c:numRef>
          </c:xVal>
          <c:yVal>
            <c:numRef>
              <c:f>#REF!</c:f>
              <c:numCache>
                <c:formatCode>General</c:formatCode>
                <c:ptCount val="1"/>
                <c:pt idx="0">
                  <c:v>1</c:v>
                </c:pt>
              </c:numCache>
            </c:numRef>
          </c:yVal>
          <c:smooth val="0"/>
          <c:extLst>
            <c:ext xmlns:c15="http://schemas.microsoft.com/office/drawing/2012/chart" uri="{02D57815-91ED-43cb-92C2-25804820EDAC}">
              <c15:filteredSeriesTitle>
                <c15:tx>
                  <c:strRef>
                    <c:extLst>
                      <c:ext uri="{02D57815-91ED-43cb-92C2-25804820EDAC}">
                        <c15:formulaRef>
                          <c15:sqref>#REF!</c15:sqref>
                        </c15:formulaRef>
                      </c:ext>
                    </c:extLst>
                  </c:strRef>
                </c15:tx>
              </c15:filteredSeriesTitle>
            </c:ext>
            <c:ext xmlns:c16="http://schemas.microsoft.com/office/drawing/2014/chart" uri="{C3380CC4-5D6E-409C-BE32-E72D297353CC}">
              <c16:uniqueId val="{00000001-7525-4D01-941F-CF3CF273607D}"/>
            </c:ext>
          </c:extLst>
        </c:ser>
        <c:ser>
          <c:idx val="2"/>
          <c:order val="2"/>
          <c:spPr>
            <a:ln w="19050">
              <a:noFill/>
            </a:ln>
          </c:spPr>
          <c:marker>
            <c:symbol val="circle"/>
            <c:size val="7"/>
            <c:spPr>
              <a:solidFill>
                <a:srgbClr val="FF0000"/>
              </a:solidFill>
              <a:ln>
                <a:solidFill>
                  <a:srgbClr val="FF0000"/>
                </a:solidFill>
                <a:prstDash val="solid"/>
              </a:ln>
            </c:spPr>
          </c:marker>
          <c:xVal>
            <c:numRef>
              <c:f>#REF!</c:f>
              <c:numCache>
                <c:formatCode>General</c:formatCode>
                <c:ptCount val="1"/>
                <c:pt idx="0">
                  <c:v>1</c:v>
                </c:pt>
              </c:numCache>
            </c:numRef>
          </c:xVal>
          <c:yVal>
            <c:numRef>
              <c:f>#REF!</c:f>
              <c:numCache>
                <c:formatCode>General</c:formatCode>
                <c:ptCount val="1"/>
                <c:pt idx="0">
                  <c:v>1</c:v>
                </c:pt>
              </c:numCache>
            </c:numRef>
          </c:yVal>
          <c:smooth val="0"/>
          <c:extLst>
            <c:ext xmlns:c15="http://schemas.microsoft.com/office/drawing/2012/chart" uri="{02D57815-91ED-43cb-92C2-25804820EDAC}">
              <c15:filteredSeriesTitle>
                <c15:tx>
                  <c:strRef>
                    <c:extLst>
                      <c:ext uri="{02D57815-91ED-43cb-92C2-25804820EDAC}">
                        <c15:formulaRef>
                          <c15:sqref>#REF!</c15:sqref>
                        </c15:formulaRef>
                      </c:ext>
                    </c:extLst>
                  </c:strRef>
                </c15:tx>
              </c15:filteredSeriesTitle>
            </c:ext>
            <c:ext xmlns:c16="http://schemas.microsoft.com/office/drawing/2014/chart" uri="{C3380CC4-5D6E-409C-BE32-E72D297353CC}">
              <c16:uniqueId val="{00000002-7525-4D01-941F-CF3CF273607D}"/>
            </c:ext>
          </c:extLst>
        </c:ser>
        <c:dLbls>
          <c:showLegendKey val="0"/>
          <c:showVal val="0"/>
          <c:showCatName val="0"/>
          <c:showSerName val="0"/>
          <c:showPercent val="0"/>
          <c:showBubbleSize val="0"/>
        </c:dLbls>
        <c:axId val="1135518447"/>
        <c:axId val="1"/>
      </c:scatterChart>
      <c:valAx>
        <c:axId val="1135518447"/>
        <c:scaling>
          <c:orientation val="minMax"/>
          <c:min val="0"/>
        </c:scaling>
        <c:delete val="0"/>
        <c:axPos val="b"/>
        <c:title>
          <c:tx>
            <c:rich>
              <a:bodyPr/>
              <a:lstStyle/>
              <a:p>
                <a:pPr>
                  <a:defRPr sz="200" b="1" i="0" u="none" strike="noStrike" baseline="0">
                    <a:solidFill>
                      <a:srgbClr val="000000"/>
                    </a:solidFill>
                    <a:latin typeface="Arial"/>
                    <a:ea typeface="Arial"/>
                    <a:cs typeface="Arial"/>
                  </a:defRPr>
                </a:pPr>
                <a:r>
                  <a:rPr lang="da-DK"/>
                  <a:t>O2 [%]</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fr-FR"/>
          </a:p>
        </c:txPr>
        <c:crossAx val="1"/>
        <c:crosses val="autoZero"/>
        <c:crossBetween val="midCat"/>
      </c:valAx>
      <c:valAx>
        <c:axId val="1"/>
        <c:scaling>
          <c:orientation val="minMax"/>
          <c:min val="0"/>
        </c:scaling>
        <c:delete val="0"/>
        <c:axPos val="l"/>
        <c:majorGridlines>
          <c:spPr>
            <a:ln w="3175">
              <a:solidFill>
                <a:srgbClr val="000000"/>
              </a:solidFill>
              <a:prstDash val="sysDash"/>
            </a:ln>
          </c:spPr>
        </c:majorGridlines>
        <c:title>
          <c:tx>
            <c:rich>
              <a:bodyPr/>
              <a:lstStyle/>
              <a:p>
                <a:pPr>
                  <a:defRPr sz="200" b="1" i="0" u="none" strike="noStrike" baseline="0">
                    <a:solidFill>
                      <a:srgbClr val="000000"/>
                    </a:solidFill>
                    <a:latin typeface="Arial"/>
                    <a:ea typeface="Arial"/>
                    <a:cs typeface="Arial"/>
                  </a:defRPr>
                </a:pPr>
                <a:r>
                  <a:rPr lang="da-DK"/>
                  <a:t>CO, ref [ppm]</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fr-FR"/>
          </a:p>
        </c:txPr>
        <c:crossAx val="1135518447"/>
        <c:crosses val="autoZero"/>
        <c:crossBetween val="midCat"/>
      </c:valAx>
      <c:spPr>
        <a:solidFill>
          <a:srgbClr val="FFFFFF"/>
        </a:solidFill>
        <a:ln w="3175">
          <a:solidFill>
            <a:srgbClr val="000000"/>
          </a:solidFill>
          <a:prstDash val="solid"/>
        </a:ln>
      </c:spPr>
    </c:plotArea>
    <c:legend>
      <c:legendPos val="r"/>
      <c:overlay val="0"/>
      <c:spPr>
        <a:solidFill>
          <a:srgbClr val="FFFFFF"/>
        </a:solidFill>
        <a:ln w="3175">
          <a:solidFill>
            <a:srgbClr val="000000"/>
          </a:solidFill>
          <a:prstDash val="solid"/>
        </a:ln>
      </c:spPr>
      <c:txPr>
        <a:bodyPr/>
        <a:lstStyle/>
        <a:p>
          <a:pPr>
            <a:defRPr sz="105" b="0" i="0" u="none" strike="noStrike" baseline="0">
              <a:solidFill>
                <a:srgbClr val="000000"/>
              </a:solidFill>
              <a:latin typeface="Arial"/>
              <a:ea typeface="Arial"/>
              <a:cs typeface="Arial"/>
            </a:defRPr>
          </a:pPr>
          <a:endParaRPr lang="fr-FR"/>
        </a:p>
      </c:txPr>
    </c:legend>
    <c:plotVisOnly val="1"/>
    <c:dispBlanksAs val="gap"/>
    <c:showDLblsOverMax val="0"/>
  </c:chart>
  <c:spPr>
    <a:noFill/>
    <a:ln w="6350">
      <a:noFill/>
    </a:ln>
  </c:spPr>
  <c:txPr>
    <a:bodyPr/>
    <a:lstStyle/>
    <a:p>
      <a:pPr>
        <a:defRPr sz="125" b="0" i="0" u="none" strike="noStrike" baseline="0">
          <a:solidFill>
            <a:srgbClr val="000000"/>
          </a:solidFill>
          <a:latin typeface="Arial"/>
          <a:ea typeface="Arial"/>
          <a:cs typeface="Arial"/>
        </a:defRPr>
      </a:pPr>
      <a:endParaRPr lang="fr-FR"/>
    </a:p>
  </c:txPr>
  <c:printSettings>
    <c:headerFooter alignWithMargins="0"/>
    <c:pageMargins b="1" l="0.75" r="0.75" t="1" header="0" footer="0"/>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spPr>
            <a:ln w="19050">
              <a:noFill/>
            </a:ln>
          </c:spPr>
          <c:marker>
            <c:symbol val="circle"/>
            <c:size val="7"/>
            <c:spPr>
              <a:solidFill>
                <a:srgbClr val="0000FF"/>
              </a:solidFill>
              <a:ln>
                <a:solidFill>
                  <a:srgbClr val="0000FF"/>
                </a:solidFill>
                <a:prstDash val="solid"/>
              </a:ln>
            </c:spPr>
          </c:marker>
          <c:xVal>
            <c:numRef>
              <c:f>#REF!</c:f>
              <c:numCache>
                <c:formatCode>General</c:formatCode>
                <c:ptCount val="1"/>
                <c:pt idx="0">
                  <c:v>1</c:v>
                </c:pt>
              </c:numCache>
            </c:numRef>
          </c:xVal>
          <c:yVal>
            <c:numRef>
              <c:f>#REF!</c:f>
              <c:numCache>
                <c:formatCode>General</c:formatCode>
                <c:ptCount val="1"/>
                <c:pt idx="0">
                  <c:v>1</c:v>
                </c:pt>
              </c:numCache>
            </c:numRef>
          </c:yVal>
          <c:smooth val="0"/>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#REFERENCE!</c:v>
                      </c:pt>
                    </c:strCache>
                  </c:strRef>
                </c15:tx>
              </c15:filteredSeriesTitle>
            </c:ext>
            <c:ext xmlns:c16="http://schemas.microsoft.com/office/drawing/2014/chart" uri="{C3380CC4-5D6E-409C-BE32-E72D297353CC}">
              <c16:uniqueId val="{00000000-B191-4F96-BBD8-DEEF899D9D84}"/>
            </c:ext>
          </c:extLst>
        </c:ser>
        <c:ser>
          <c:idx val="1"/>
          <c:order val="1"/>
          <c:spPr>
            <a:ln w="19050">
              <a:noFill/>
            </a:ln>
          </c:spPr>
          <c:marker>
            <c:symbol val="circle"/>
            <c:size val="7"/>
            <c:spPr>
              <a:solidFill>
                <a:srgbClr val="00FF00"/>
              </a:solidFill>
              <a:ln>
                <a:solidFill>
                  <a:srgbClr val="00FF00"/>
                </a:solidFill>
                <a:prstDash val="solid"/>
              </a:ln>
            </c:spPr>
          </c:marker>
          <c:xVal>
            <c:numRef>
              <c:f>#REF!</c:f>
              <c:numCache>
                <c:formatCode>General</c:formatCode>
                <c:ptCount val="1"/>
                <c:pt idx="0">
                  <c:v>1</c:v>
                </c:pt>
              </c:numCache>
            </c:numRef>
          </c:xVal>
          <c:yVal>
            <c:numRef>
              <c:f>#REF!</c:f>
              <c:numCache>
                <c:formatCode>General</c:formatCode>
                <c:ptCount val="1"/>
                <c:pt idx="0">
                  <c:v>1</c:v>
                </c:pt>
              </c:numCache>
            </c:numRef>
          </c:yVal>
          <c:smooth val="0"/>
          <c:extLst>
            <c:ext xmlns:c15="http://schemas.microsoft.com/office/drawing/2012/chart" uri="{02D57815-91ED-43cb-92C2-25804820EDAC}">
              <c15:filteredSeriesTitle>
                <c15:tx>
                  <c:strRef>
                    <c:extLst>
                      <c:ext uri="{02D57815-91ED-43cb-92C2-25804820EDAC}">
                        <c15:formulaRef>
                          <c15:sqref>#REF!</c15:sqref>
                        </c15:formulaRef>
                      </c:ext>
                    </c:extLst>
                  </c:strRef>
                </c15:tx>
              </c15:filteredSeriesTitle>
            </c:ext>
            <c:ext xmlns:c16="http://schemas.microsoft.com/office/drawing/2014/chart" uri="{C3380CC4-5D6E-409C-BE32-E72D297353CC}">
              <c16:uniqueId val="{00000001-B191-4F96-BBD8-DEEF899D9D84}"/>
            </c:ext>
          </c:extLst>
        </c:ser>
        <c:ser>
          <c:idx val="2"/>
          <c:order val="2"/>
          <c:spPr>
            <a:ln w="19050">
              <a:noFill/>
            </a:ln>
          </c:spPr>
          <c:marker>
            <c:symbol val="circle"/>
            <c:size val="7"/>
            <c:spPr>
              <a:solidFill>
                <a:srgbClr val="FF0000"/>
              </a:solidFill>
              <a:ln>
                <a:solidFill>
                  <a:srgbClr val="FF0000"/>
                </a:solidFill>
                <a:prstDash val="solid"/>
              </a:ln>
            </c:spPr>
          </c:marker>
          <c:xVal>
            <c:numRef>
              <c:f>#REF!</c:f>
              <c:numCache>
                <c:formatCode>General</c:formatCode>
                <c:ptCount val="1"/>
                <c:pt idx="0">
                  <c:v>1</c:v>
                </c:pt>
              </c:numCache>
            </c:numRef>
          </c:xVal>
          <c:yVal>
            <c:numRef>
              <c:f>#REF!</c:f>
              <c:numCache>
                <c:formatCode>General</c:formatCode>
                <c:ptCount val="1"/>
                <c:pt idx="0">
                  <c:v>1</c:v>
                </c:pt>
              </c:numCache>
            </c:numRef>
          </c:yVal>
          <c:smooth val="0"/>
          <c:extLst>
            <c:ext xmlns:c15="http://schemas.microsoft.com/office/drawing/2012/chart" uri="{02D57815-91ED-43cb-92C2-25804820EDAC}">
              <c15:filteredSeriesTitle>
                <c15:tx>
                  <c:strRef>
                    <c:extLst>
                      <c:ext uri="{02D57815-91ED-43cb-92C2-25804820EDAC}">
                        <c15:formulaRef>
                          <c15:sqref>#REF!</c15:sqref>
                        </c15:formulaRef>
                      </c:ext>
                    </c:extLst>
                  </c:strRef>
                </c15:tx>
              </c15:filteredSeriesTitle>
            </c:ext>
            <c:ext xmlns:c16="http://schemas.microsoft.com/office/drawing/2014/chart" uri="{C3380CC4-5D6E-409C-BE32-E72D297353CC}">
              <c16:uniqueId val="{00000002-B191-4F96-BBD8-DEEF899D9D84}"/>
            </c:ext>
          </c:extLst>
        </c:ser>
        <c:dLbls>
          <c:showLegendKey val="0"/>
          <c:showVal val="0"/>
          <c:showCatName val="0"/>
          <c:showSerName val="0"/>
          <c:showPercent val="0"/>
          <c:showBubbleSize val="0"/>
        </c:dLbls>
        <c:axId val="1135515951"/>
        <c:axId val="1"/>
      </c:scatterChart>
      <c:valAx>
        <c:axId val="1135515951"/>
        <c:scaling>
          <c:orientation val="minMax"/>
          <c:max val="10"/>
          <c:min val="-10"/>
        </c:scaling>
        <c:delete val="0"/>
        <c:axPos val="b"/>
        <c:title>
          <c:tx>
            <c:rich>
              <a:bodyPr/>
              <a:lstStyle/>
              <a:p>
                <a:pPr>
                  <a:defRPr sz="200" b="1" i="0" u="none" strike="noStrike" baseline="0">
                    <a:solidFill>
                      <a:srgbClr val="000000"/>
                    </a:solidFill>
                    <a:latin typeface="Arial"/>
                    <a:ea typeface="Arial"/>
                    <a:cs typeface="Arial"/>
                  </a:defRPr>
                </a:pPr>
                <a:r>
                  <a:rPr lang="da-DK"/>
                  <a:t>Wobbe,test - Wobbe,set [MJ/m3]</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fr-FR"/>
          </a:p>
        </c:txPr>
        <c:crossAx val="1"/>
        <c:crosses val="autoZero"/>
        <c:crossBetween val="midCat"/>
      </c:valAx>
      <c:valAx>
        <c:axId val="1"/>
        <c:scaling>
          <c:orientation val="minMax"/>
          <c:min val="0"/>
        </c:scaling>
        <c:delete val="0"/>
        <c:axPos val="l"/>
        <c:majorGridlines>
          <c:spPr>
            <a:ln w="3175">
              <a:solidFill>
                <a:srgbClr val="000000"/>
              </a:solidFill>
              <a:prstDash val="sysDash"/>
            </a:ln>
          </c:spPr>
        </c:majorGridlines>
        <c:title>
          <c:tx>
            <c:rich>
              <a:bodyPr/>
              <a:lstStyle/>
              <a:p>
                <a:pPr>
                  <a:defRPr sz="200" b="1" i="0" u="none" strike="noStrike" baseline="0">
                    <a:solidFill>
                      <a:srgbClr val="000000"/>
                    </a:solidFill>
                    <a:latin typeface="Arial"/>
                    <a:ea typeface="Arial"/>
                    <a:cs typeface="Arial"/>
                  </a:defRPr>
                </a:pPr>
                <a:r>
                  <a:rPr lang="da-DK"/>
                  <a:t>CO, ref [ppm]</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fr-FR"/>
          </a:p>
        </c:txPr>
        <c:crossAx val="1135515951"/>
        <c:crossesAt val="-10"/>
        <c:crossBetween val="midCat"/>
      </c:valAx>
      <c:spPr>
        <a:solidFill>
          <a:srgbClr val="FFFFFF"/>
        </a:solidFill>
        <a:ln w="3175">
          <a:solidFill>
            <a:srgbClr val="000000"/>
          </a:solidFill>
          <a:prstDash val="solid"/>
        </a:ln>
      </c:spPr>
    </c:plotArea>
    <c:legend>
      <c:legendPos val="r"/>
      <c:overlay val="0"/>
      <c:spPr>
        <a:solidFill>
          <a:srgbClr val="FFFFFF"/>
        </a:solidFill>
        <a:ln w="3175">
          <a:solidFill>
            <a:srgbClr val="000000"/>
          </a:solidFill>
          <a:prstDash val="solid"/>
        </a:ln>
      </c:spPr>
      <c:txPr>
        <a:bodyPr/>
        <a:lstStyle/>
        <a:p>
          <a:pPr>
            <a:defRPr sz="105" b="0" i="0" u="none" strike="noStrike" baseline="0">
              <a:solidFill>
                <a:srgbClr val="000000"/>
              </a:solidFill>
              <a:latin typeface="Arial"/>
              <a:ea typeface="Arial"/>
              <a:cs typeface="Arial"/>
            </a:defRPr>
          </a:pPr>
          <a:endParaRPr lang="fr-FR"/>
        </a:p>
      </c:txPr>
    </c:legend>
    <c:plotVisOnly val="1"/>
    <c:dispBlanksAs val="gap"/>
    <c:showDLblsOverMax val="0"/>
  </c:chart>
  <c:spPr>
    <a:noFill/>
    <a:ln w="6350">
      <a:noFill/>
    </a:ln>
  </c:spPr>
  <c:txPr>
    <a:bodyPr/>
    <a:lstStyle/>
    <a:p>
      <a:pPr>
        <a:defRPr sz="125" b="0" i="0" u="none" strike="noStrike" baseline="0">
          <a:solidFill>
            <a:srgbClr val="000000"/>
          </a:solidFill>
          <a:latin typeface="Arial"/>
          <a:ea typeface="Arial"/>
          <a:cs typeface="Arial"/>
        </a:defRPr>
      </a:pPr>
      <a:endParaRPr lang="fr-FR"/>
    </a:p>
  </c:txPr>
  <c:printSettings>
    <c:headerFooter alignWithMargins="0"/>
    <c:pageMargins b="1" l="0.75" r="0.75" t="1" header="0" footer="0"/>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spPr>
            <a:ln w="19050">
              <a:noFill/>
            </a:ln>
          </c:spPr>
          <c:marker>
            <c:symbol val="circle"/>
            <c:size val="7"/>
            <c:spPr>
              <a:solidFill>
                <a:srgbClr val="0000FF"/>
              </a:solidFill>
              <a:ln>
                <a:solidFill>
                  <a:srgbClr val="0000FF"/>
                </a:solidFill>
                <a:prstDash val="solid"/>
              </a:ln>
            </c:spPr>
          </c:marker>
          <c:xVal>
            <c:numRef>
              <c:f>#REF!</c:f>
              <c:numCache>
                <c:formatCode>General</c:formatCode>
                <c:ptCount val="1"/>
                <c:pt idx="0">
                  <c:v>1</c:v>
                </c:pt>
              </c:numCache>
            </c:numRef>
          </c:xVal>
          <c:yVal>
            <c:numRef>
              <c:f>#REF!</c:f>
              <c:numCache>
                <c:formatCode>General</c:formatCode>
                <c:ptCount val="1"/>
                <c:pt idx="0">
                  <c:v>1</c:v>
                </c:pt>
              </c:numCache>
            </c:numRef>
          </c:yVal>
          <c:smooth val="0"/>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#REFERENCE!</c:v>
                      </c:pt>
                    </c:strCache>
                  </c:strRef>
                </c15:tx>
              </c15:filteredSeriesTitle>
            </c:ext>
            <c:ext xmlns:c16="http://schemas.microsoft.com/office/drawing/2014/chart" uri="{C3380CC4-5D6E-409C-BE32-E72D297353CC}">
              <c16:uniqueId val="{00000000-C8B2-433A-9D0C-4A59F5D7F023}"/>
            </c:ext>
          </c:extLst>
        </c:ser>
        <c:ser>
          <c:idx val="1"/>
          <c:order val="1"/>
          <c:spPr>
            <a:ln w="19050">
              <a:noFill/>
            </a:ln>
          </c:spPr>
          <c:marker>
            <c:symbol val="circle"/>
            <c:size val="7"/>
            <c:spPr>
              <a:solidFill>
                <a:srgbClr val="00FF00"/>
              </a:solidFill>
              <a:ln>
                <a:solidFill>
                  <a:srgbClr val="00FF00"/>
                </a:solidFill>
                <a:prstDash val="solid"/>
              </a:ln>
            </c:spPr>
          </c:marker>
          <c:xVal>
            <c:numRef>
              <c:f>#REF!</c:f>
              <c:numCache>
                <c:formatCode>General</c:formatCode>
                <c:ptCount val="1"/>
                <c:pt idx="0">
                  <c:v>1</c:v>
                </c:pt>
              </c:numCache>
            </c:numRef>
          </c:xVal>
          <c:yVal>
            <c:numRef>
              <c:f>#REF!</c:f>
              <c:numCache>
                <c:formatCode>General</c:formatCode>
                <c:ptCount val="1"/>
                <c:pt idx="0">
                  <c:v>1</c:v>
                </c:pt>
              </c:numCache>
            </c:numRef>
          </c:yVal>
          <c:smooth val="0"/>
          <c:extLst>
            <c:ext xmlns:c15="http://schemas.microsoft.com/office/drawing/2012/chart" uri="{02D57815-91ED-43cb-92C2-25804820EDAC}">
              <c15:filteredSeriesTitle>
                <c15:tx>
                  <c:strRef>
                    <c:extLst>
                      <c:ext uri="{02D57815-91ED-43cb-92C2-25804820EDAC}">
                        <c15:formulaRef>
                          <c15:sqref>#REF!</c15:sqref>
                        </c15:formulaRef>
                      </c:ext>
                    </c:extLst>
                  </c:strRef>
                </c15:tx>
              </c15:filteredSeriesTitle>
            </c:ext>
            <c:ext xmlns:c16="http://schemas.microsoft.com/office/drawing/2014/chart" uri="{C3380CC4-5D6E-409C-BE32-E72D297353CC}">
              <c16:uniqueId val="{00000001-C8B2-433A-9D0C-4A59F5D7F023}"/>
            </c:ext>
          </c:extLst>
        </c:ser>
        <c:ser>
          <c:idx val="2"/>
          <c:order val="2"/>
          <c:spPr>
            <a:ln w="19050">
              <a:noFill/>
            </a:ln>
          </c:spPr>
          <c:marker>
            <c:symbol val="circle"/>
            <c:size val="7"/>
            <c:spPr>
              <a:solidFill>
                <a:srgbClr val="FF0000"/>
              </a:solidFill>
              <a:ln>
                <a:solidFill>
                  <a:srgbClr val="FF0000"/>
                </a:solidFill>
                <a:prstDash val="solid"/>
              </a:ln>
            </c:spPr>
          </c:marker>
          <c:xVal>
            <c:numRef>
              <c:f>#REF!</c:f>
              <c:numCache>
                <c:formatCode>General</c:formatCode>
                <c:ptCount val="1"/>
                <c:pt idx="0">
                  <c:v>1</c:v>
                </c:pt>
              </c:numCache>
            </c:numRef>
          </c:xVal>
          <c:yVal>
            <c:numRef>
              <c:f>#REF!</c:f>
              <c:numCache>
                <c:formatCode>General</c:formatCode>
                <c:ptCount val="1"/>
                <c:pt idx="0">
                  <c:v>1</c:v>
                </c:pt>
              </c:numCache>
            </c:numRef>
          </c:yVal>
          <c:smooth val="0"/>
          <c:extLst>
            <c:ext xmlns:c15="http://schemas.microsoft.com/office/drawing/2012/chart" uri="{02D57815-91ED-43cb-92C2-25804820EDAC}">
              <c15:filteredSeriesTitle>
                <c15:tx>
                  <c:strRef>
                    <c:extLst>
                      <c:ext uri="{02D57815-91ED-43cb-92C2-25804820EDAC}">
                        <c15:formulaRef>
                          <c15:sqref>#REF!</c15:sqref>
                        </c15:formulaRef>
                      </c:ext>
                    </c:extLst>
                  </c:strRef>
                </c15:tx>
              </c15:filteredSeriesTitle>
            </c:ext>
            <c:ext xmlns:c16="http://schemas.microsoft.com/office/drawing/2014/chart" uri="{C3380CC4-5D6E-409C-BE32-E72D297353CC}">
              <c16:uniqueId val="{00000002-C8B2-433A-9D0C-4A59F5D7F023}"/>
            </c:ext>
          </c:extLst>
        </c:ser>
        <c:dLbls>
          <c:showLegendKey val="0"/>
          <c:showVal val="0"/>
          <c:showCatName val="0"/>
          <c:showSerName val="0"/>
          <c:showPercent val="0"/>
          <c:showBubbleSize val="0"/>
        </c:dLbls>
        <c:axId val="1135520943"/>
        <c:axId val="1"/>
      </c:scatterChart>
      <c:valAx>
        <c:axId val="1135520943"/>
        <c:scaling>
          <c:orientation val="minMax"/>
          <c:min val="-10"/>
        </c:scaling>
        <c:delete val="0"/>
        <c:axPos val="b"/>
        <c:title>
          <c:tx>
            <c:rich>
              <a:bodyPr/>
              <a:lstStyle/>
              <a:p>
                <a:pPr>
                  <a:defRPr sz="200" b="1" i="0" u="none" strike="noStrike" baseline="0">
                    <a:solidFill>
                      <a:srgbClr val="000000"/>
                    </a:solidFill>
                    <a:latin typeface="Arial"/>
                    <a:ea typeface="Arial"/>
                    <a:cs typeface="Arial"/>
                  </a:defRPr>
                </a:pPr>
                <a:r>
                  <a:rPr lang="da-DK"/>
                  <a:t>Wobbe,test - Wobbe,set [MJ/m3]</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fr-FR"/>
          </a:p>
        </c:txPr>
        <c:crossAx val="1"/>
        <c:crosses val="autoZero"/>
        <c:crossBetween val="midCat"/>
      </c:valAx>
      <c:valAx>
        <c:axId val="1"/>
        <c:scaling>
          <c:orientation val="minMax"/>
          <c:min val="0"/>
        </c:scaling>
        <c:delete val="0"/>
        <c:axPos val="l"/>
        <c:majorGridlines>
          <c:spPr>
            <a:ln w="3175">
              <a:solidFill>
                <a:srgbClr val="000000"/>
              </a:solidFill>
              <a:prstDash val="sysDash"/>
            </a:ln>
          </c:spPr>
        </c:majorGridlines>
        <c:title>
          <c:tx>
            <c:rich>
              <a:bodyPr/>
              <a:lstStyle/>
              <a:p>
                <a:pPr>
                  <a:defRPr sz="200" b="1" i="0" u="none" strike="noStrike" baseline="0">
                    <a:solidFill>
                      <a:srgbClr val="000000"/>
                    </a:solidFill>
                    <a:latin typeface="Arial"/>
                    <a:ea typeface="Arial"/>
                    <a:cs typeface="Arial"/>
                  </a:defRPr>
                </a:pPr>
                <a:r>
                  <a:rPr lang="da-DK"/>
                  <a:t>CO, ref [ppm]</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fr-FR"/>
          </a:p>
        </c:txPr>
        <c:crossAx val="1135520943"/>
        <c:crossesAt val="-10"/>
        <c:crossBetween val="midCat"/>
      </c:valAx>
      <c:spPr>
        <a:solidFill>
          <a:srgbClr val="FFFFFF"/>
        </a:solidFill>
        <a:ln w="3175">
          <a:solidFill>
            <a:srgbClr val="000000"/>
          </a:solidFill>
          <a:prstDash val="solid"/>
        </a:ln>
      </c:spPr>
    </c:plotArea>
    <c:legend>
      <c:legendPos val="r"/>
      <c:overlay val="0"/>
      <c:spPr>
        <a:solidFill>
          <a:srgbClr val="FFFFFF"/>
        </a:solidFill>
        <a:ln w="3175">
          <a:solidFill>
            <a:srgbClr val="000000"/>
          </a:solidFill>
          <a:prstDash val="solid"/>
        </a:ln>
      </c:spPr>
      <c:txPr>
        <a:bodyPr/>
        <a:lstStyle/>
        <a:p>
          <a:pPr>
            <a:defRPr sz="105" b="0" i="0" u="none" strike="noStrike" baseline="0">
              <a:solidFill>
                <a:srgbClr val="000000"/>
              </a:solidFill>
              <a:latin typeface="Arial"/>
              <a:ea typeface="Arial"/>
              <a:cs typeface="Arial"/>
            </a:defRPr>
          </a:pPr>
          <a:endParaRPr lang="fr-FR"/>
        </a:p>
      </c:txPr>
    </c:legend>
    <c:plotVisOnly val="1"/>
    <c:dispBlanksAs val="gap"/>
    <c:showDLblsOverMax val="0"/>
  </c:chart>
  <c:spPr>
    <a:noFill/>
    <a:ln w="6350">
      <a:noFill/>
    </a:ln>
  </c:spPr>
  <c:txPr>
    <a:bodyPr/>
    <a:lstStyle/>
    <a:p>
      <a:pPr>
        <a:defRPr sz="125" b="0" i="0" u="none" strike="noStrike" baseline="0">
          <a:solidFill>
            <a:srgbClr val="000000"/>
          </a:solidFill>
          <a:latin typeface="Arial"/>
          <a:ea typeface="Arial"/>
          <a:cs typeface="Arial"/>
        </a:defRPr>
      </a:pPr>
      <a:endParaRPr lang="fr-FR"/>
    </a:p>
  </c:txPr>
  <c:printSettings>
    <c:headerFooter alignWithMargins="0"/>
    <c:pageMargins b="1" l="0.75" r="0.75" t="1" header="0" footer="0"/>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1"/>
          <c:order val="0"/>
          <c:spPr>
            <a:ln w="19050">
              <a:noFill/>
            </a:ln>
          </c:spPr>
          <c:marker>
            <c:symbol val="diamond"/>
            <c:size val="7"/>
            <c:spPr>
              <a:noFill/>
              <a:ln>
                <a:solidFill>
                  <a:srgbClr val="FF0000"/>
                </a:solidFill>
                <a:prstDash val="solid"/>
              </a:ln>
            </c:spPr>
          </c:marker>
          <c:xVal>
            <c:numRef>
              <c:f>#REF!</c:f>
              <c:numCache>
                <c:formatCode>General</c:formatCode>
                <c:ptCount val="1"/>
                <c:pt idx="0">
                  <c:v>1</c:v>
                </c:pt>
              </c:numCache>
            </c:numRef>
          </c:xVal>
          <c:yVal>
            <c:numRef>
              <c:f>#REF!</c:f>
              <c:numCache>
                <c:formatCode>General</c:formatCode>
                <c:ptCount val="1"/>
                <c:pt idx="0">
                  <c:v>1</c:v>
                </c:pt>
              </c:numCache>
            </c:numRef>
          </c:yVal>
          <c:smooth val="0"/>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#REFERENCE!</c:v>
                      </c:pt>
                    </c:strCache>
                  </c:strRef>
                </c15:tx>
              </c15:filteredSeriesTitle>
            </c:ext>
            <c:ext xmlns:c16="http://schemas.microsoft.com/office/drawing/2014/chart" uri="{C3380CC4-5D6E-409C-BE32-E72D297353CC}">
              <c16:uniqueId val="{00000000-1298-4350-8656-7360538D922F}"/>
            </c:ext>
          </c:extLst>
        </c:ser>
        <c:ser>
          <c:idx val="2"/>
          <c:order val="1"/>
          <c:spPr>
            <a:ln w="19050">
              <a:noFill/>
            </a:ln>
          </c:spPr>
          <c:marker>
            <c:symbol val="triangle"/>
            <c:size val="11"/>
            <c:spPr>
              <a:noFill/>
              <a:ln>
                <a:solidFill>
                  <a:srgbClr val="000000"/>
                </a:solidFill>
                <a:prstDash val="solid"/>
              </a:ln>
            </c:spPr>
          </c:marker>
          <c:xVal>
            <c:numRef>
              <c:f>#REF!</c:f>
              <c:numCache>
                <c:formatCode>General</c:formatCode>
                <c:ptCount val="1"/>
                <c:pt idx="0">
                  <c:v>1</c:v>
                </c:pt>
              </c:numCache>
            </c:numRef>
          </c:xVal>
          <c:yVal>
            <c:numRef>
              <c:f>#REF!</c:f>
              <c:numCache>
                <c:formatCode>General</c:formatCode>
                <c:ptCount val="1"/>
                <c:pt idx="0">
                  <c:v>1</c:v>
                </c:pt>
              </c:numCache>
            </c:numRef>
          </c:yVal>
          <c:smooth val="0"/>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#REFERENCE!</c:v>
                      </c:pt>
                    </c:strCache>
                  </c:strRef>
                </c15:tx>
              </c15:filteredSeriesTitle>
            </c:ext>
            <c:ext xmlns:c16="http://schemas.microsoft.com/office/drawing/2014/chart" uri="{C3380CC4-5D6E-409C-BE32-E72D297353CC}">
              <c16:uniqueId val="{00000001-1298-4350-8656-7360538D922F}"/>
            </c:ext>
          </c:extLst>
        </c:ser>
        <c:ser>
          <c:idx val="0"/>
          <c:order val="2"/>
          <c:spPr>
            <a:ln w="19050">
              <a:noFill/>
            </a:ln>
          </c:spPr>
          <c:marker>
            <c:symbol val="square"/>
            <c:size val="13"/>
            <c:spPr>
              <a:noFill/>
              <a:ln>
                <a:solidFill>
                  <a:srgbClr val="0000FF"/>
                </a:solidFill>
                <a:prstDash val="solid"/>
              </a:ln>
            </c:spPr>
          </c:marker>
          <c:xVal>
            <c:numRef>
              <c:f>#REF!</c:f>
              <c:numCache>
                <c:formatCode>General</c:formatCode>
                <c:ptCount val="1"/>
                <c:pt idx="0">
                  <c:v>1</c:v>
                </c:pt>
              </c:numCache>
            </c:numRef>
          </c:xVal>
          <c:yVal>
            <c:numRef>
              <c:f>#REF!</c:f>
              <c:numCache>
                <c:formatCode>General</c:formatCode>
                <c:ptCount val="1"/>
                <c:pt idx="0">
                  <c:v>1</c:v>
                </c:pt>
              </c:numCache>
            </c:numRef>
          </c:yVal>
          <c:smooth val="0"/>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#REFERENCE!</c:v>
                      </c:pt>
                    </c:strCache>
                  </c:strRef>
                </c15:tx>
              </c15:filteredSeriesTitle>
            </c:ext>
            <c:ext xmlns:c16="http://schemas.microsoft.com/office/drawing/2014/chart" uri="{C3380CC4-5D6E-409C-BE32-E72D297353CC}">
              <c16:uniqueId val="{00000002-1298-4350-8656-7360538D922F}"/>
            </c:ext>
          </c:extLst>
        </c:ser>
        <c:ser>
          <c:idx val="3"/>
          <c:order val="3"/>
          <c:spPr>
            <a:ln w="19050">
              <a:noFill/>
            </a:ln>
          </c:spPr>
          <c:marker>
            <c:symbol val="circle"/>
            <c:size val="10"/>
            <c:spPr>
              <a:noFill/>
              <a:ln>
                <a:solidFill>
                  <a:srgbClr val="FF00FF"/>
                </a:solidFill>
                <a:prstDash val="solid"/>
              </a:ln>
            </c:spPr>
          </c:marker>
          <c:xVal>
            <c:numRef>
              <c:f>#REF!</c:f>
              <c:numCache>
                <c:formatCode>General</c:formatCode>
                <c:ptCount val="1"/>
                <c:pt idx="0">
                  <c:v>1</c:v>
                </c:pt>
              </c:numCache>
            </c:numRef>
          </c:xVal>
          <c:yVal>
            <c:numRef>
              <c:f>#REF!</c:f>
              <c:numCache>
                <c:formatCode>General</c:formatCode>
                <c:ptCount val="1"/>
                <c:pt idx="0">
                  <c:v>1</c:v>
                </c:pt>
              </c:numCache>
            </c:numRef>
          </c:yVal>
          <c:smooth val="0"/>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#REFERENCE!</c:v>
                      </c:pt>
                    </c:strCache>
                  </c:strRef>
                </c15:tx>
              </c15:filteredSeriesTitle>
            </c:ext>
            <c:ext xmlns:c16="http://schemas.microsoft.com/office/drawing/2014/chart" uri="{C3380CC4-5D6E-409C-BE32-E72D297353CC}">
              <c16:uniqueId val="{00000003-1298-4350-8656-7360538D922F}"/>
            </c:ext>
          </c:extLst>
        </c:ser>
        <c:ser>
          <c:idx val="4"/>
          <c:order val="4"/>
          <c:spPr>
            <a:ln w="19050">
              <a:noFill/>
            </a:ln>
          </c:spPr>
          <c:marker>
            <c:symbol val="x"/>
            <c:size val="15"/>
            <c:spPr>
              <a:noFill/>
              <a:ln>
                <a:solidFill>
                  <a:srgbClr val="000000"/>
                </a:solidFill>
                <a:prstDash val="solid"/>
              </a:ln>
            </c:spPr>
          </c:marker>
          <c:xVal>
            <c:numRef>
              <c:f>#REF!</c:f>
              <c:numCache>
                <c:formatCode>General</c:formatCode>
                <c:ptCount val="1"/>
                <c:pt idx="0">
                  <c:v>1</c:v>
                </c:pt>
              </c:numCache>
            </c:numRef>
          </c:xVal>
          <c:yVal>
            <c:numRef>
              <c:f>#REF!</c:f>
              <c:numCache>
                <c:formatCode>General</c:formatCode>
                <c:ptCount val="1"/>
                <c:pt idx="0">
                  <c:v>1</c:v>
                </c:pt>
              </c:numCache>
            </c:numRef>
          </c:yVal>
          <c:smooth val="0"/>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#REFERENCE!</c:v>
                      </c:pt>
                    </c:strCache>
                  </c:strRef>
                </c15:tx>
              </c15:filteredSeriesTitle>
            </c:ext>
            <c:ext xmlns:c16="http://schemas.microsoft.com/office/drawing/2014/chart" uri="{C3380CC4-5D6E-409C-BE32-E72D297353CC}">
              <c16:uniqueId val="{00000004-1298-4350-8656-7360538D922F}"/>
            </c:ext>
          </c:extLst>
        </c:ser>
        <c:ser>
          <c:idx val="5"/>
          <c:order val="5"/>
          <c:spPr>
            <a:ln w="25400">
              <a:solidFill>
                <a:srgbClr val="00FF00"/>
              </a:solidFill>
              <a:prstDash val="solid"/>
            </a:ln>
          </c:spPr>
          <c:marker>
            <c:symbol val="none"/>
          </c:marker>
          <c:dLbls>
            <c:dLbl>
              <c:idx val="0"/>
              <c:spPr>
                <a:noFill/>
                <a:ln w="25400">
                  <a:noFill/>
                </a:ln>
              </c:spPr>
              <c:txPr>
                <a:bodyPr/>
                <a:lstStyle/>
                <a:p>
                  <a:pPr>
                    <a:defRPr sz="150" b="0" i="0" u="none" strike="noStrike" baseline="0">
                      <a:solidFill>
                        <a:srgbClr val="000000"/>
                      </a:solidFill>
                      <a:latin typeface="Arial"/>
                      <a:ea typeface="Arial"/>
                      <a:cs typeface="Arial"/>
                    </a:defRPr>
                  </a:pPr>
                  <a:endParaRPr lang="fr-FR"/>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5-1298-4350-8656-7360538D922F}"/>
                </c:ext>
              </c:extLst>
            </c:dLbl>
            <c:dLbl>
              <c:idx val="1"/>
              <c:spPr>
                <a:noFill/>
                <a:ln w="25400">
                  <a:noFill/>
                </a:ln>
              </c:spPr>
              <c:txPr>
                <a:bodyPr/>
                <a:lstStyle/>
                <a:p>
                  <a:pPr>
                    <a:defRPr sz="150" b="0" i="0" u="none" strike="noStrike" baseline="0">
                      <a:solidFill>
                        <a:srgbClr val="000000"/>
                      </a:solidFill>
                      <a:latin typeface="Arial"/>
                      <a:ea typeface="Arial"/>
                      <a:cs typeface="Arial"/>
                    </a:defRPr>
                  </a:pPr>
                  <a:endParaRPr lang="fr-FR"/>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6-1298-4350-8656-7360538D922F}"/>
                </c:ext>
              </c:extLst>
            </c:dLbl>
            <c:spPr>
              <a:noFill/>
              <a:ln w="25400">
                <a:noFill/>
              </a:ln>
            </c:spPr>
            <c:txPr>
              <a:bodyPr wrap="square" lIns="38100" tIns="19050" rIns="38100" bIns="19050" anchor="ctr">
                <a:spAutoFit/>
              </a:bodyPr>
              <a:lstStyle/>
              <a:p>
                <a:pPr>
                  <a:defRPr sz="150" b="0" i="0" u="none" strike="noStrike" baseline="0">
                    <a:solidFill>
                      <a:srgbClr val="000000"/>
                    </a:solidFill>
                    <a:latin typeface="Arial"/>
                    <a:ea typeface="Arial"/>
                    <a:cs typeface="Arial"/>
                  </a:defRPr>
                </a:pPr>
                <a:endParaRPr lang="fr-FR"/>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#REF!</c:f>
              <c:numCache>
                <c:formatCode>General</c:formatCode>
                <c:ptCount val="1"/>
                <c:pt idx="0">
                  <c:v>1</c:v>
                </c:pt>
              </c:numCache>
            </c:numRef>
          </c:xVal>
          <c:yVal>
            <c:numRef>
              <c:f>#REF!</c:f>
              <c:numCache>
                <c:formatCode>General</c:formatCode>
                <c:ptCount val="1"/>
                <c:pt idx="0">
                  <c:v>1</c:v>
                </c:pt>
              </c:numCache>
            </c:numRef>
          </c:yVal>
          <c:smooth val="0"/>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#REFERENCE!</c:v>
                      </c:pt>
                    </c:strCache>
                  </c:strRef>
                </c15:tx>
              </c15:filteredSeriesTitle>
            </c:ext>
            <c:ext xmlns:c16="http://schemas.microsoft.com/office/drawing/2014/chart" uri="{C3380CC4-5D6E-409C-BE32-E72D297353CC}">
              <c16:uniqueId val="{00000007-1298-4350-8656-7360538D922F}"/>
            </c:ext>
          </c:extLst>
        </c:ser>
        <c:ser>
          <c:idx val="6"/>
          <c:order val="6"/>
          <c:spPr>
            <a:ln w="38100">
              <a:solidFill>
                <a:srgbClr val="00FF00"/>
              </a:solidFill>
              <a:prstDash val="solid"/>
            </a:ln>
          </c:spPr>
          <c:marker>
            <c:symbol val="none"/>
          </c:marker>
          <c:dLbls>
            <c:dLbl>
              <c:idx val="1"/>
              <c:spPr>
                <a:noFill/>
                <a:ln w="25400">
                  <a:noFill/>
                </a:ln>
              </c:spPr>
              <c:txPr>
                <a:bodyPr/>
                <a:lstStyle/>
                <a:p>
                  <a:pPr>
                    <a:defRPr sz="150" b="0" i="0" u="none" strike="noStrike" baseline="0">
                      <a:solidFill>
                        <a:srgbClr val="000000"/>
                      </a:solidFill>
                      <a:latin typeface="Arial"/>
                      <a:ea typeface="Arial"/>
                      <a:cs typeface="Arial"/>
                    </a:defRPr>
                  </a:pPr>
                  <a:endParaRPr lang="fr-FR"/>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8-1298-4350-8656-7360538D922F}"/>
                </c:ext>
              </c:extLst>
            </c:dLbl>
            <c:spPr>
              <a:solidFill>
                <a:srgbClr val="FFFFFF"/>
              </a:solidFill>
              <a:ln w="25400">
                <a:noFill/>
              </a:ln>
            </c:spPr>
            <c:txPr>
              <a:bodyPr wrap="square" lIns="38100" tIns="19050" rIns="38100" bIns="19050" anchor="ctr">
                <a:spAutoFit/>
              </a:bodyPr>
              <a:lstStyle/>
              <a:p>
                <a:pPr>
                  <a:defRPr sz="150" b="0" i="0" u="none" strike="noStrike" baseline="0">
                    <a:solidFill>
                      <a:srgbClr val="000000"/>
                    </a:solidFill>
                    <a:latin typeface="Arial"/>
                    <a:ea typeface="Arial"/>
                    <a:cs typeface="Arial"/>
                  </a:defRPr>
                </a:pPr>
                <a:endParaRPr lang="fr-FR"/>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#REF!</c:f>
              <c:numCache>
                <c:formatCode>General</c:formatCode>
                <c:ptCount val="1"/>
                <c:pt idx="0">
                  <c:v>1</c:v>
                </c:pt>
              </c:numCache>
            </c:numRef>
          </c:xVal>
          <c:yVal>
            <c:numRef>
              <c:f>#REF!</c:f>
              <c:numCache>
                <c:formatCode>General</c:formatCode>
                <c:ptCount val="1"/>
                <c:pt idx="0">
                  <c:v>1</c:v>
                </c:pt>
              </c:numCache>
            </c:numRef>
          </c:yVal>
          <c:smooth val="0"/>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#REFERENCE!</c:v>
                      </c:pt>
                    </c:strCache>
                  </c:strRef>
                </c15:tx>
              </c15:filteredSeriesTitle>
            </c:ext>
            <c:ext xmlns:c16="http://schemas.microsoft.com/office/drawing/2014/chart" uri="{C3380CC4-5D6E-409C-BE32-E72D297353CC}">
              <c16:uniqueId val="{00000009-1298-4350-8656-7360538D922F}"/>
            </c:ext>
          </c:extLst>
        </c:ser>
        <c:ser>
          <c:idx val="8"/>
          <c:order val="7"/>
          <c:spPr>
            <a:ln w="38100">
              <a:solidFill>
                <a:srgbClr val="FF6600"/>
              </a:solidFill>
              <a:prstDash val="solid"/>
            </a:ln>
          </c:spPr>
          <c:marker>
            <c:symbol val="none"/>
          </c:marker>
          <c:dLbls>
            <c:dLbl>
              <c:idx val="0"/>
              <c:spPr>
                <a:noFill/>
                <a:ln w="25400">
                  <a:noFill/>
                </a:ln>
              </c:spPr>
              <c:txPr>
                <a:bodyPr/>
                <a:lstStyle/>
                <a:p>
                  <a:pPr>
                    <a:defRPr sz="150" b="0" i="0" u="none" strike="noStrike" baseline="0">
                      <a:solidFill>
                        <a:srgbClr val="000000"/>
                      </a:solidFill>
                      <a:latin typeface="Arial"/>
                      <a:ea typeface="Arial"/>
                      <a:cs typeface="Arial"/>
                    </a:defRPr>
                  </a:pPr>
                  <a:endParaRPr lang="fr-FR"/>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A-1298-4350-8656-7360538D922F}"/>
                </c:ext>
              </c:extLst>
            </c:dLbl>
            <c:spPr>
              <a:noFill/>
              <a:ln w="25400">
                <a:noFill/>
              </a:ln>
            </c:spPr>
            <c:txPr>
              <a:bodyPr wrap="square" lIns="38100" tIns="19050" rIns="38100" bIns="19050" anchor="ctr">
                <a:spAutoFit/>
              </a:bodyPr>
              <a:lstStyle/>
              <a:p>
                <a:pPr>
                  <a:defRPr sz="150" b="0" i="0" u="none" strike="noStrike" baseline="0">
                    <a:solidFill>
                      <a:srgbClr val="000000"/>
                    </a:solidFill>
                    <a:latin typeface="Arial"/>
                    <a:ea typeface="Arial"/>
                    <a:cs typeface="Arial"/>
                  </a:defRPr>
                </a:pPr>
                <a:endParaRPr lang="fr-FR"/>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#REF!</c:f>
              <c:numCache>
                <c:formatCode>General</c:formatCode>
                <c:ptCount val="1"/>
                <c:pt idx="0">
                  <c:v>1</c:v>
                </c:pt>
              </c:numCache>
            </c:numRef>
          </c:xVal>
          <c:yVal>
            <c:numRef>
              <c:f>#REF!</c:f>
              <c:numCache>
                <c:formatCode>General</c:formatCode>
                <c:ptCount val="1"/>
                <c:pt idx="0">
                  <c:v>1</c:v>
                </c:pt>
              </c:numCache>
            </c:numRef>
          </c:yVal>
          <c:smooth val="0"/>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#REFERENCE!</c:v>
                      </c:pt>
                    </c:strCache>
                  </c:strRef>
                </c15:tx>
              </c15:filteredSeriesTitle>
            </c:ext>
            <c:ext xmlns:c16="http://schemas.microsoft.com/office/drawing/2014/chart" uri="{C3380CC4-5D6E-409C-BE32-E72D297353CC}">
              <c16:uniqueId val="{0000000B-1298-4350-8656-7360538D922F}"/>
            </c:ext>
          </c:extLst>
        </c:ser>
        <c:ser>
          <c:idx val="9"/>
          <c:order val="8"/>
          <c:spPr>
            <a:ln w="38100">
              <a:solidFill>
                <a:srgbClr val="FF6600"/>
              </a:solidFill>
              <a:prstDash val="solid"/>
            </a:ln>
          </c:spPr>
          <c:marker>
            <c:symbol val="none"/>
          </c:marker>
          <c:dLbls>
            <c:dLbl>
              <c:idx val="1"/>
              <c:spPr>
                <a:noFill/>
                <a:ln w="25400">
                  <a:noFill/>
                </a:ln>
              </c:spPr>
              <c:txPr>
                <a:bodyPr/>
                <a:lstStyle/>
                <a:p>
                  <a:pPr>
                    <a:defRPr sz="150" b="0" i="0" u="none" strike="noStrike" baseline="0">
                      <a:solidFill>
                        <a:srgbClr val="000000"/>
                      </a:solidFill>
                      <a:latin typeface="Arial"/>
                      <a:ea typeface="Arial"/>
                      <a:cs typeface="Arial"/>
                    </a:defRPr>
                  </a:pPr>
                  <a:endParaRPr lang="fr-FR"/>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C-1298-4350-8656-7360538D922F}"/>
                </c:ext>
              </c:extLst>
            </c:dLbl>
            <c:spPr>
              <a:noFill/>
              <a:ln w="25400">
                <a:noFill/>
              </a:ln>
            </c:spPr>
            <c:txPr>
              <a:bodyPr wrap="square" lIns="38100" tIns="19050" rIns="38100" bIns="19050" anchor="ctr">
                <a:spAutoFit/>
              </a:bodyPr>
              <a:lstStyle/>
              <a:p>
                <a:pPr>
                  <a:defRPr sz="150" b="0" i="0" u="none" strike="noStrike" baseline="0">
                    <a:solidFill>
                      <a:srgbClr val="000000"/>
                    </a:solidFill>
                    <a:latin typeface="Arial"/>
                    <a:ea typeface="Arial"/>
                    <a:cs typeface="Arial"/>
                  </a:defRPr>
                </a:pPr>
                <a:endParaRPr lang="fr-FR"/>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#REF!</c:f>
              <c:numCache>
                <c:formatCode>General</c:formatCode>
                <c:ptCount val="1"/>
                <c:pt idx="0">
                  <c:v>1</c:v>
                </c:pt>
              </c:numCache>
            </c:numRef>
          </c:xVal>
          <c:yVal>
            <c:numRef>
              <c:f>#REF!</c:f>
              <c:numCache>
                <c:formatCode>General</c:formatCode>
                <c:ptCount val="1"/>
                <c:pt idx="0">
                  <c:v>1</c:v>
                </c:pt>
              </c:numCache>
            </c:numRef>
          </c:yVal>
          <c:smooth val="0"/>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#REFERENCE!</c:v>
                      </c:pt>
                    </c:strCache>
                  </c:strRef>
                </c15:tx>
              </c15:filteredSeriesTitle>
            </c:ext>
            <c:ext xmlns:c16="http://schemas.microsoft.com/office/drawing/2014/chart" uri="{C3380CC4-5D6E-409C-BE32-E72D297353CC}">
              <c16:uniqueId val="{0000000D-1298-4350-8656-7360538D922F}"/>
            </c:ext>
          </c:extLst>
        </c:ser>
        <c:ser>
          <c:idx val="7"/>
          <c:order val="9"/>
          <c:spPr>
            <a:ln w="19050">
              <a:noFill/>
            </a:ln>
          </c:spPr>
          <c:marker>
            <c:symbol val="dot"/>
            <c:size val="5"/>
            <c:spPr>
              <a:noFill/>
              <a:ln>
                <a:solidFill>
                  <a:srgbClr val="0000FF"/>
                </a:solidFill>
                <a:prstDash val="solid"/>
              </a:ln>
            </c:spPr>
          </c:marker>
          <c:xVal>
            <c:numLit>
              <c:formatCode>General</c:formatCode>
              <c:ptCount val="1"/>
              <c:pt idx="0">
                <c:v>0</c:v>
              </c:pt>
            </c:numLit>
          </c:xVal>
          <c:yVal>
            <c:numRef>
              <c:f>#REF!</c:f>
              <c:numCache>
                <c:formatCode>General</c:formatCode>
                <c:ptCount val="1"/>
                <c:pt idx="0">
                  <c:v>1</c:v>
                </c:pt>
              </c:numCache>
            </c:numRef>
          </c:yVal>
          <c:smooth val="0"/>
          <c:extLst>
            <c:ext xmlns:c16="http://schemas.microsoft.com/office/drawing/2014/chart" uri="{C3380CC4-5D6E-409C-BE32-E72D297353CC}">
              <c16:uniqueId val="{0000000E-1298-4350-8656-7360538D922F}"/>
            </c:ext>
          </c:extLst>
        </c:ser>
        <c:dLbls>
          <c:showLegendKey val="0"/>
          <c:showVal val="0"/>
          <c:showCatName val="0"/>
          <c:showSerName val="0"/>
          <c:showPercent val="0"/>
          <c:showBubbleSize val="0"/>
        </c:dLbls>
        <c:axId val="1135511375"/>
        <c:axId val="1"/>
      </c:scatterChart>
      <c:valAx>
        <c:axId val="1135511375"/>
        <c:scaling>
          <c:orientation val="minMax"/>
          <c:max val="56"/>
          <c:min val="44"/>
        </c:scaling>
        <c:delete val="0"/>
        <c:axPos val="b"/>
        <c:title>
          <c:tx>
            <c:rich>
              <a:bodyPr/>
              <a:lstStyle/>
              <a:p>
                <a:pPr>
                  <a:defRPr sz="200" b="1" i="0" u="none" strike="noStrike" baseline="0">
                    <a:solidFill>
                      <a:srgbClr val="000000"/>
                    </a:solidFill>
                    <a:latin typeface="Arial"/>
                    <a:ea typeface="Arial"/>
                    <a:cs typeface="Arial"/>
                  </a:defRPr>
                </a:pPr>
                <a:r>
                  <a:rPr lang="da-DK"/>
                  <a:t>Ws [MJ/m3]</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fr-FR"/>
          </a:p>
        </c:txPr>
        <c:crossAx val="1"/>
        <c:crosses val="autoZero"/>
        <c:crossBetween val="midCat"/>
      </c:valAx>
      <c:valAx>
        <c:axId val="1"/>
        <c:scaling>
          <c:orientation val="minMax"/>
        </c:scaling>
        <c:delete val="0"/>
        <c:axPos val="l"/>
        <c:majorGridlines>
          <c:spPr>
            <a:ln w="3175">
              <a:solidFill>
                <a:srgbClr val="000000"/>
              </a:solidFill>
              <a:prstDash val="sysDash"/>
            </a:ln>
          </c:spPr>
        </c:majorGridlines>
        <c:title>
          <c:tx>
            <c:rich>
              <a:bodyPr/>
              <a:lstStyle/>
              <a:p>
                <a:pPr>
                  <a:defRPr sz="200" b="1" i="0" u="none" strike="noStrike" baseline="0">
                    <a:solidFill>
                      <a:srgbClr val="000000"/>
                    </a:solidFill>
                    <a:latin typeface="Arial"/>
                    <a:ea typeface="Arial"/>
                    <a:cs typeface="Arial"/>
                  </a:defRPr>
                </a:pPr>
                <a:r>
                  <a:rPr lang="da-DK"/>
                  <a:t>CO, ref [ppm]</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fr-FR"/>
          </a:p>
        </c:txPr>
        <c:crossAx val="1135511375"/>
        <c:crosses val="autoZero"/>
        <c:crossBetween val="midCat"/>
      </c:valAx>
      <c:spPr>
        <a:solidFill>
          <a:srgbClr val="FFFFFF"/>
        </a:solidFill>
        <a:ln w="3175">
          <a:solidFill>
            <a:srgbClr val="000000"/>
          </a:solidFill>
          <a:prstDash val="solid"/>
        </a:ln>
      </c:spPr>
    </c:plotArea>
    <c:legend>
      <c:legendPos val="r"/>
      <c:legendEntry>
        <c:idx val="5"/>
        <c:delete val="1"/>
      </c:legendEntry>
      <c:legendEntry>
        <c:idx val="6"/>
        <c:delete val="1"/>
      </c:legendEntry>
      <c:legendEntry>
        <c:idx val="7"/>
        <c:delete val="1"/>
      </c:legendEntry>
      <c:legendEntry>
        <c:idx val="8"/>
        <c:delete val="1"/>
      </c:legendEntry>
      <c:legendEntry>
        <c:idx val="9"/>
        <c:delete val="1"/>
      </c:legendEntry>
      <c:overlay val="0"/>
      <c:spPr>
        <a:solidFill>
          <a:srgbClr val="FFFFFF"/>
        </a:solidFill>
        <a:ln w="3175">
          <a:solidFill>
            <a:srgbClr val="000000"/>
          </a:solidFill>
          <a:prstDash val="solid"/>
        </a:ln>
      </c:spPr>
      <c:txPr>
        <a:bodyPr/>
        <a:lstStyle/>
        <a:p>
          <a:pPr>
            <a:defRPr sz="120" b="0" i="0" u="none" strike="noStrike" baseline="0">
              <a:solidFill>
                <a:srgbClr val="000000"/>
              </a:solidFill>
              <a:latin typeface="Arial"/>
              <a:ea typeface="Arial"/>
              <a:cs typeface="Arial"/>
            </a:defRPr>
          </a:pPr>
          <a:endParaRPr lang="fr-FR"/>
        </a:p>
      </c:txPr>
    </c:legend>
    <c:plotVisOnly val="1"/>
    <c:dispBlanksAs val="gap"/>
    <c:showDLblsOverMax val="0"/>
  </c:chart>
  <c:spPr>
    <a:noFill/>
    <a:ln w="6350">
      <a:noFill/>
    </a:ln>
  </c:spPr>
  <c:txPr>
    <a:bodyPr/>
    <a:lstStyle/>
    <a:p>
      <a:pPr>
        <a:defRPr sz="150" b="0" i="0" u="none" strike="noStrike" baseline="0">
          <a:solidFill>
            <a:srgbClr val="000000"/>
          </a:solidFill>
          <a:latin typeface="Arial"/>
          <a:ea typeface="Arial"/>
          <a:cs typeface="Arial"/>
        </a:defRPr>
      </a:pPr>
      <a:endParaRPr lang="fr-FR"/>
    </a:p>
  </c:txPr>
  <c:printSettings>
    <c:headerFooter alignWithMargins="0"/>
    <c:pageMargins b="1" l="0.75" r="0.75" t="1" header="0" footer="0"/>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r>
              <a:rPr lang="da-DK" sz="1400"/>
              <a:t>Performances </a:t>
            </a:r>
            <a:r>
              <a:rPr lang="da-DK" sz="1200"/>
              <a:t>with EU low at QmAX</a:t>
            </a:r>
          </a:p>
        </c:rich>
      </c:tx>
      <c:layout>
        <c:manualLayout>
          <c:xMode val="edge"/>
          <c:yMode val="edge"/>
          <c:x val="0.18953460794622781"/>
          <c:y val="0.10031347962382445"/>
        </c:manualLayout>
      </c:layout>
      <c:overlay val="0"/>
      <c:spPr>
        <a:noFill/>
        <a:ln>
          <a:noFill/>
        </a:ln>
        <a:effectLst/>
      </c:spPr>
      <c:txPr>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endParaRPr lang="fr-FR"/>
        </a:p>
      </c:txPr>
    </c:title>
    <c:autoTitleDeleted val="0"/>
    <c:plotArea>
      <c:layout/>
      <c:scatterChart>
        <c:scatterStyle val="lineMarker"/>
        <c:varyColors val="0"/>
        <c:ser>
          <c:idx val="1"/>
          <c:order val="1"/>
          <c:tx>
            <c:strRef>
              <c:f>REPORT!$P$280:$P$281</c:f>
              <c:strCache>
                <c:ptCount val="2"/>
              </c:strCache>
            </c:strRef>
          </c:tx>
          <c:spPr>
            <a:ln w="25400" cap="rnd">
              <a:noFill/>
              <a:round/>
            </a:ln>
            <a:effectLst/>
          </c:spPr>
          <c:marker>
            <c:symbol val="square"/>
            <c:size val="6"/>
            <c:spPr>
              <a:solidFill>
                <a:schemeClr val="accent2"/>
              </a:solidFill>
              <a:ln w="9525">
                <a:solidFill>
                  <a:schemeClr val="accent2"/>
                </a:solidFill>
                <a:round/>
              </a:ln>
              <a:effectLst/>
            </c:spPr>
          </c:marker>
          <c:trendline>
            <c:spPr>
              <a:ln w="9525" cap="rnd">
                <a:solidFill>
                  <a:schemeClr val="accent2"/>
                </a:solidFill>
              </a:ln>
              <a:effectLst/>
            </c:spPr>
            <c:trendlineType val="poly"/>
            <c:order val="2"/>
            <c:dispRSqr val="0"/>
            <c:dispEq val="0"/>
          </c:trendline>
          <c:xVal>
            <c:numRef>
              <c:f>REPORT!#REF!</c:f>
            </c:numRef>
          </c:xVal>
          <c:yVal>
            <c:numRef>
              <c:f>REPORT!$P$282:$P$286</c:f>
              <c:numCache>
                <c:formatCode>General</c:formatCode>
                <c:ptCount val="1"/>
              </c:numCache>
            </c:numRef>
          </c:yVal>
          <c:smooth val="0"/>
          <c:extLst>
            <c:ext xmlns:c16="http://schemas.microsoft.com/office/drawing/2014/chart" uri="{C3380CC4-5D6E-409C-BE32-E72D297353CC}">
              <c16:uniqueId val="{00000001-3437-4129-B106-48023766D555}"/>
            </c:ext>
          </c:extLst>
        </c:ser>
        <c:ser>
          <c:idx val="2"/>
          <c:order val="2"/>
          <c:tx>
            <c:strRef>
              <c:f>REPORT!$Q$280:$Q$281</c:f>
              <c:strCache>
                <c:ptCount val="2"/>
              </c:strCache>
            </c:strRef>
          </c:tx>
          <c:spPr>
            <a:ln w="25400" cap="rnd">
              <a:noFill/>
              <a:round/>
            </a:ln>
            <a:effectLst/>
          </c:spPr>
          <c:marker>
            <c:symbol val="triangle"/>
            <c:size val="6"/>
            <c:spPr>
              <a:solidFill>
                <a:schemeClr val="accent3"/>
              </a:solidFill>
              <a:ln w="9525">
                <a:solidFill>
                  <a:schemeClr val="accent3"/>
                </a:solidFill>
                <a:round/>
              </a:ln>
              <a:effectLst/>
            </c:spPr>
          </c:marker>
          <c:trendline>
            <c:spPr>
              <a:ln w="9525" cap="rnd">
                <a:solidFill>
                  <a:schemeClr val="accent3"/>
                </a:solidFill>
              </a:ln>
              <a:effectLst/>
            </c:spPr>
            <c:trendlineType val="linear"/>
            <c:dispRSqr val="0"/>
            <c:dispEq val="0"/>
          </c:trendline>
          <c:xVal>
            <c:numRef>
              <c:f>REPORT!#REF!</c:f>
            </c:numRef>
          </c:xVal>
          <c:yVal>
            <c:numRef>
              <c:f>REPORT!$Q$282:$Q$286</c:f>
              <c:numCache>
                <c:formatCode>General</c:formatCode>
                <c:ptCount val="1"/>
              </c:numCache>
            </c:numRef>
          </c:yVal>
          <c:smooth val="0"/>
          <c:extLst>
            <c:ext xmlns:c16="http://schemas.microsoft.com/office/drawing/2014/chart" uri="{C3380CC4-5D6E-409C-BE32-E72D297353CC}">
              <c16:uniqueId val="{00000003-3437-4129-B106-48023766D555}"/>
            </c:ext>
          </c:extLst>
        </c:ser>
        <c:dLbls>
          <c:showLegendKey val="0"/>
          <c:showVal val="0"/>
          <c:showCatName val="0"/>
          <c:showSerName val="0"/>
          <c:showPercent val="0"/>
          <c:showBubbleSize val="0"/>
        </c:dLbls>
        <c:axId val="905037695"/>
        <c:axId val="902465935"/>
      </c:scatterChart>
      <c:scatterChart>
        <c:scatterStyle val="lineMarker"/>
        <c:varyColors val="0"/>
        <c:ser>
          <c:idx val="0"/>
          <c:order val="0"/>
          <c:tx>
            <c:strRef>
              <c:f>REPORT!#REF!</c:f>
              <c:strCache>
                <c:ptCount val="1"/>
                <c:pt idx="0">
                  <c:v>#REF!</c:v>
                </c:pt>
              </c:strCache>
            </c:strRef>
          </c:tx>
          <c:spPr>
            <a:ln w="25400" cap="rnd">
              <a:noFill/>
              <a:round/>
            </a:ln>
            <a:effectLst/>
          </c:spPr>
          <c:marker>
            <c:symbol val="diamond"/>
            <c:size val="6"/>
            <c:spPr>
              <a:solidFill>
                <a:schemeClr val="accent1"/>
              </a:solidFill>
              <a:ln w="9525">
                <a:solidFill>
                  <a:schemeClr val="accent1"/>
                </a:solidFill>
                <a:round/>
              </a:ln>
              <a:effectLst/>
            </c:spPr>
          </c:marker>
          <c:trendline>
            <c:spPr>
              <a:ln w="9525" cap="rnd">
                <a:solidFill>
                  <a:schemeClr val="accent1"/>
                </a:solidFill>
              </a:ln>
              <a:effectLst/>
            </c:spPr>
            <c:trendlineType val="linear"/>
            <c:dispRSqr val="0"/>
            <c:dispEq val="0"/>
          </c:trendline>
          <c:trendline>
            <c:spPr>
              <a:ln w="9525" cap="rnd">
                <a:solidFill>
                  <a:schemeClr val="accent1"/>
                </a:solidFill>
              </a:ln>
              <a:effectLst/>
            </c:spPr>
            <c:trendlineType val="linear"/>
            <c:dispRSqr val="0"/>
            <c:dispEq val="0"/>
          </c:trendline>
          <c:xVal>
            <c:numRef>
              <c:f>REPORT!#REF!</c:f>
            </c:numRef>
          </c:xVal>
          <c:yVal>
            <c:numRef>
              <c:f>REPORT!#REF!</c:f>
              <c:numCache>
                <c:formatCode>General</c:formatCode>
                <c:ptCount val="1"/>
                <c:pt idx="0">
                  <c:v>1</c:v>
                </c:pt>
              </c:numCache>
            </c:numRef>
          </c:yVal>
          <c:smooth val="0"/>
          <c:extLst>
            <c:ext xmlns:c16="http://schemas.microsoft.com/office/drawing/2014/chart" uri="{C3380CC4-5D6E-409C-BE32-E72D297353CC}">
              <c16:uniqueId val="{00000006-3437-4129-B106-48023766D555}"/>
            </c:ext>
          </c:extLst>
        </c:ser>
        <c:dLbls>
          <c:showLegendKey val="0"/>
          <c:showVal val="0"/>
          <c:showCatName val="0"/>
          <c:showSerName val="0"/>
          <c:showPercent val="0"/>
          <c:showBubbleSize val="0"/>
        </c:dLbls>
        <c:axId val="902459279"/>
        <c:axId val="902453039"/>
      </c:scatterChart>
      <c:valAx>
        <c:axId val="905037695"/>
        <c:scaling>
          <c:orientation val="minMax"/>
          <c:max val="7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r>
                  <a:rPr lang="en-US"/>
                  <a:t>H2 % (vol.)</a:t>
                </a:r>
              </a:p>
            </c:rich>
          </c:tx>
          <c:overlay val="0"/>
          <c:spPr>
            <a:noFill/>
            <a:ln>
              <a:noFill/>
            </a:ln>
            <a:effectLst/>
          </c:spPr>
          <c:txPr>
            <a:bodyPr rot="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endParaRPr lang="fr-FR"/>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all" spc="120" normalizeH="0" baseline="0">
                <a:solidFill>
                  <a:schemeClr val="tx1">
                    <a:lumMod val="65000"/>
                    <a:lumOff val="35000"/>
                  </a:schemeClr>
                </a:solidFill>
                <a:latin typeface="+mn-lt"/>
                <a:ea typeface="+mn-ea"/>
                <a:cs typeface="+mn-cs"/>
              </a:defRPr>
            </a:pPr>
            <a:endParaRPr lang="fr-FR"/>
          </a:p>
        </c:txPr>
        <c:crossAx val="902465935"/>
        <c:crosses val="autoZero"/>
        <c:crossBetween val="midCat"/>
      </c:valAx>
      <c:valAx>
        <c:axId val="902465935"/>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r>
                  <a:rPr lang="en-US"/>
                  <a:t>Emissions (ppm daf)</a:t>
                </a:r>
              </a:p>
            </c:rich>
          </c:tx>
          <c:overlay val="0"/>
          <c:spPr>
            <a:noFill/>
            <a:ln>
              <a:noFill/>
            </a:ln>
            <a:effectLst/>
          </c:spPr>
          <c:txPr>
            <a:bodyPr rot="-540000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endParaRPr lang="fr-FR"/>
            </a:p>
          </c:txPr>
        </c:title>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905037695"/>
        <c:crosses val="autoZero"/>
        <c:crossBetween val="midCat"/>
      </c:valAx>
      <c:valAx>
        <c:axId val="902453039"/>
        <c:scaling>
          <c:orientation val="minMax"/>
        </c:scaling>
        <c:delete val="0"/>
        <c:axPos val="r"/>
        <c:title>
          <c:tx>
            <c:rich>
              <a:bodyPr rot="-540000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r>
                  <a:rPr lang="en-US"/>
                  <a:t>Efficiency (% net)</a:t>
                </a:r>
              </a:p>
            </c:rich>
          </c:tx>
          <c:overlay val="0"/>
          <c:spPr>
            <a:noFill/>
            <a:ln>
              <a:noFill/>
            </a:ln>
            <a:effectLst/>
          </c:spPr>
          <c:txPr>
            <a:bodyPr rot="-540000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endParaRPr lang="fr-FR"/>
            </a:p>
          </c:txPr>
        </c:title>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902459279"/>
        <c:crosses val="max"/>
        <c:crossBetween val="midCat"/>
      </c:valAx>
      <c:valAx>
        <c:axId val="902459279"/>
        <c:scaling>
          <c:orientation val="minMax"/>
        </c:scaling>
        <c:delete val="1"/>
        <c:axPos val="b"/>
        <c:numFmt formatCode="General" sourceLinked="1"/>
        <c:majorTickMark val="none"/>
        <c:minorTickMark val="none"/>
        <c:tickLblPos val="nextTo"/>
        <c:crossAx val="902453039"/>
        <c:crosses val="autoZero"/>
        <c:crossBetween val="midCat"/>
      </c:valAx>
      <c:spPr>
        <a:noFill/>
        <a:ln>
          <a:noFill/>
        </a:ln>
        <a:effectLst/>
      </c:spPr>
    </c:plotArea>
    <c:legend>
      <c:legendPos val="t"/>
      <c:legendEntry>
        <c:idx val="3"/>
        <c:delete val="1"/>
      </c:legendEntry>
      <c:legendEntry>
        <c:idx val="4"/>
        <c:delete val="1"/>
      </c:legendEntry>
      <c:legendEntry>
        <c:idx val="5"/>
        <c:delete val="1"/>
      </c:legendEntry>
      <c:legendEntry>
        <c:idx val="6"/>
        <c:delete val="1"/>
      </c:legendEntry>
      <c:layout>
        <c:manualLayout>
          <c:xMode val="edge"/>
          <c:yMode val="edge"/>
          <c:x val="2.4024018343378417E-2"/>
          <c:y val="7.7207151613885264E-2"/>
          <c:w val="0.94690998222603551"/>
          <c:h val="0.20533063461111248"/>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r>
              <a:rPr lang="da-DK" sz="1400"/>
              <a:t>Performances </a:t>
            </a:r>
            <a:r>
              <a:rPr lang="da-DK" sz="1200"/>
              <a:t>with EU low at QmIN</a:t>
            </a:r>
          </a:p>
        </c:rich>
      </c:tx>
      <c:layout>
        <c:manualLayout>
          <c:xMode val="edge"/>
          <c:yMode val="edge"/>
          <c:x val="0.21171922827097295"/>
          <c:y val="0"/>
        </c:manualLayout>
      </c:layout>
      <c:overlay val="0"/>
      <c:spPr>
        <a:noFill/>
        <a:ln>
          <a:noFill/>
        </a:ln>
        <a:effectLst/>
      </c:spPr>
      <c:txPr>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endParaRPr lang="fr-FR"/>
        </a:p>
      </c:txPr>
    </c:title>
    <c:autoTitleDeleted val="0"/>
    <c:plotArea>
      <c:layout/>
      <c:scatterChart>
        <c:scatterStyle val="lineMarker"/>
        <c:varyColors val="0"/>
        <c:ser>
          <c:idx val="1"/>
          <c:order val="1"/>
          <c:tx>
            <c:strRef>
              <c:f>REPORT!$T$280:$T$281</c:f>
              <c:strCache>
                <c:ptCount val="2"/>
              </c:strCache>
            </c:strRef>
          </c:tx>
          <c:spPr>
            <a:ln w="25400" cap="rnd">
              <a:noFill/>
              <a:round/>
            </a:ln>
            <a:effectLst/>
          </c:spPr>
          <c:marker>
            <c:symbol val="square"/>
            <c:size val="6"/>
            <c:spPr>
              <a:solidFill>
                <a:schemeClr val="accent2"/>
              </a:solidFill>
              <a:ln w="9525">
                <a:solidFill>
                  <a:schemeClr val="accent2"/>
                </a:solidFill>
                <a:round/>
              </a:ln>
              <a:effectLst/>
            </c:spPr>
          </c:marker>
          <c:trendline>
            <c:spPr>
              <a:ln w="9525" cap="rnd">
                <a:solidFill>
                  <a:schemeClr val="accent2"/>
                </a:solidFill>
              </a:ln>
              <a:effectLst/>
            </c:spPr>
            <c:trendlineType val="poly"/>
            <c:order val="2"/>
            <c:dispRSqr val="0"/>
            <c:dispEq val="0"/>
          </c:trendline>
          <c:xVal>
            <c:numRef>
              <c:f>REPORT!#REF!</c:f>
            </c:numRef>
          </c:xVal>
          <c:yVal>
            <c:numRef>
              <c:f>REPORT!$T$282:$T$286</c:f>
            </c:numRef>
          </c:yVal>
          <c:smooth val="0"/>
          <c:extLst>
            <c:ext xmlns:c16="http://schemas.microsoft.com/office/drawing/2014/chart" uri="{C3380CC4-5D6E-409C-BE32-E72D297353CC}">
              <c16:uniqueId val="{00000001-088F-4337-92E6-CA3E428E9613}"/>
            </c:ext>
          </c:extLst>
        </c:ser>
        <c:ser>
          <c:idx val="2"/>
          <c:order val="2"/>
          <c:tx>
            <c:strRef>
              <c:f>REPORT!$U$280:$U$281</c:f>
              <c:strCache>
                <c:ptCount val="2"/>
              </c:strCache>
            </c:strRef>
          </c:tx>
          <c:spPr>
            <a:ln w="25400" cap="rnd">
              <a:noFill/>
              <a:round/>
            </a:ln>
            <a:effectLst/>
          </c:spPr>
          <c:marker>
            <c:symbol val="triangle"/>
            <c:size val="6"/>
            <c:spPr>
              <a:solidFill>
                <a:schemeClr val="accent3"/>
              </a:solidFill>
              <a:ln w="9525">
                <a:solidFill>
                  <a:schemeClr val="accent3"/>
                </a:solidFill>
                <a:round/>
              </a:ln>
              <a:effectLst/>
            </c:spPr>
          </c:marker>
          <c:trendline>
            <c:spPr>
              <a:ln w="9525" cap="rnd">
                <a:solidFill>
                  <a:schemeClr val="accent3"/>
                </a:solidFill>
              </a:ln>
              <a:effectLst/>
            </c:spPr>
            <c:trendlineType val="linear"/>
            <c:dispRSqr val="0"/>
            <c:dispEq val="0"/>
          </c:trendline>
          <c:xVal>
            <c:numRef>
              <c:f>REPORT!#REF!</c:f>
            </c:numRef>
          </c:xVal>
          <c:yVal>
            <c:numRef>
              <c:f>REPORT!$U$282:$U$286</c:f>
            </c:numRef>
          </c:yVal>
          <c:smooth val="0"/>
          <c:extLst>
            <c:ext xmlns:c16="http://schemas.microsoft.com/office/drawing/2014/chart" uri="{C3380CC4-5D6E-409C-BE32-E72D297353CC}">
              <c16:uniqueId val="{00000003-088F-4337-92E6-CA3E428E9613}"/>
            </c:ext>
          </c:extLst>
        </c:ser>
        <c:dLbls>
          <c:showLegendKey val="0"/>
          <c:showVal val="0"/>
          <c:showCatName val="0"/>
          <c:showSerName val="0"/>
          <c:showPercent val="0"/>
          <c:showBubbleSize val="0"/>
        </c:dLbls>
        <c:axId val="905037695"/>
        <c:axId val="902465935"/>
      </c:scatterChart>
      <c:scatterChart>
        <c:scatterStyle val="lineMarker"/>
        <c:varyColors val="0"/>
        <c:ser>
          <c:idx val="0"/>
          <c:order val="0"/>
          <c:tx>
            <c:strRef>
              <c:f>REPORT!#REF!</c:f>
              <c:strCache>
                <c:ptCount val="1"/>
                <c:pt idx="0">
                  <c:v>#REF!</c:v>
                </c:pt>
              </c:strCache>
            </c:strRef>
          </c:tx>
          <c:spPr>
            <a:ln w="25400" cap="rnd">
              <a:noFill/>
              <a:round/>
            </a:ln>
            <a:effectLst/>
          </c:spPr>
          <c:marker>
            <c:symbol val="diamond"/>
            <c:size val="6"/>
            <c:spPr>
              <a:solidFill>
                <a:schemeClr val="accent1"/>
              </a:solidFill>
              <a:ln w="9525">
                <a:solidFill>
                  <a:schemeClr val="accent1"/>
                </a:solidFill>
                <a:round/>
              </a:ln>
              <a:effectLst/>
            </c:spPr>
          </c:marker>
          <c:trendline>
            <c:spPr>
              <a:ln w="9525" cap="rnd">
                <a:solidFill>
                  <a:schemeClr val="accent1"/>
                </a:solidFill>
              </a:ln>
              <a:effectLst/>
            </c:spPr>
            <c:trendlineType val="linear"/>
            <c:dispRSqr val="0"/>
            <c:dispEq val="0"/>
          </c:trendline>
          <c:trendline>
            <c:spPr>
              <a:ln w="9525" cap="rnd">
                <a:solidFill>
                  <a:schemeClr val="accent1"/>
                </a:solidFill>
              </a:ln>
              <a:effectLst/>
            </c:spPr>
            <c:trendlineType val="linear"/>
            <c:dispRSqr val="0"/>
            <c:dispEq val="0"/>
          </c:trendline>
          <c:xVal>
            <c:numRef>
              <c:f>REPORT!#REF!</c:f>
            </c:numRef>
          </c:xVal>
          <c:yVal>
            <c:numRef>
              <c:f>REPORT!#REF!</c:f>
              <c:numCache>
                <c:formatCode>General</c:formatCode>
                <c:ptCount val="1"/>
                <c:pt idx="0">
                  <c:v>1</c:v>
                </c:pt>
              </c:numCache>
            </c:numRef>
          </c:yVal>
          <c:smooth val="0"/>
          <c:extLst>
            <c:ext xmlns:c16="http://schemas.microsoft.com/office/drawing/2014/chart" uri="{C3380CC4-5D6E-409C-BE32-E72D297353CC}">
              <c16:uniqueId val="{00000006-088F-4337-92E6-CA3E428E9613}"/>
            </c:ext>
          </c:extLst>
        </c:ser>
        <c:dLbls>
          <c:showLegendKey val="0"/>
          <c:showVal val="0"/>
          <c:showCatName val="0"/>
          <c:showSerName val="0"/>
          <c:showPercent val="0"/>
          <c:showBubbleSize val="0"/>
        </c:dLbls>
        <c:axId val="902459279"/>
        <c:axId val="902453039"/>
      </c:scatterChart>
      <c:valAx>
        <c:axId val="905037695"/>
        <c:scaling>
          <c:orientation val="minMax"/>
          <c:max val="7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r>
                  <a:rPr lang="en-US"/>
                  <a:t>H2 % (vol.)</a:t>
                </a:r>
              </a:p>
            </c:rich>
          </c:tx>
          <c:overlay val="0"/>
          <c:spPr>
            <a:noFill/>
            <a:ln>
              <a:noFill/>
            </a:ln>
            <a:effectLst/>
          </c:spPr>
          <c:txPr>
            <a:bodyPr rot="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endParaRPr lang="fr-FR"/>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all" spc="120" normalizeH="0" baseline="0">
                <a:solidFill>
                  <a:schemeClr val="tx1">
                    <a:lumMod val="65000"/>
                    <a:lumOff val="35000"/>
                  </a:schemeClr>
                </a:solidFill>
                <a:latin typeface="+mn-lt"/>
                <a:ea typeface="+mn-ea"/>
                <a:cs typeface="+mn-cs"/>
              </a:defRPr>
            </a:pPr>
            <a:endParaRPr lang="fr-FR"/>
          </a:p>
        </c:txPr>
        <c:crossAx val="902465935"/>
        <c:crosses val="autoZero"/>
        <c:crossBetween val="midCat"/>
      </c:valAx>
      <c:valAx>
        <c:axId val="902465935"/>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r>
                  <a:rPr lang="en-US"/>
                  <a:t>Emissions (ppm daf)</a:t>
                </a:r>
              </a:p>
            </c:rich>
          </c:tx>
          <c:overlay val="0"/>
          <c:spPr>
            <a:noFill/>
            <a:ln>
              <a:noFill/>
            </a:ln>
            <a:effectLst/>
          </c:spPr>
          <c:txPr>
            <a:bodyPr rot="-540000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endParaRPr lang="fr-FR"/>
            </a:p>
          </c:txPr>
        </c:title>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905037695"/>
        <c:crosses val="autoZero"/>
        <c:crossBetween val="midCat"/>
      </c:valAx>
      <c:valAx>
        <c:axId val="902453039"/>
        <c:scaling>
          <c:orientation val="minMax"/>
        </c:scaling>
        <c:delete val="0"/>
        <c:axPos val="r"/>
        <c:title>
          <c:tx>
            <c:rich>
              <a:bodyPr rot="-540000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r>
                  <a:rPr lang="en-US"/>
                  <a:t>Efficiency (% net)</a:t>
                </a:r>
              </a:p>
            </c:rich>
          </c:tx>
          <c:overlay val="0"/>
          <c:spPr>
            <a:noFill/>
            <a:ln>
              <a:noFill/>
            </a:ln>
            <a:effectLst/>
          </c:spPr>
          <c:txPr>
            <a:bodyPr rot="-540000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endParaRPr lang="fr-FR"/>
            </a:p>
          </c:txPr>
        </c:title>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902459279"/>
        <c:crosses val="max"/>
        <c:crossBetween val="midCat"/>
      </c:valAx>
      <c:valAx>
        <c:axId val="902459279"/>
        <c:scaling>
          <c:orientation val="minMax"/>
        </c:scaling>
        <c:delete val="1"/>
        <c:axPos val="b"/>
        <c:numFmt formatCode="General" sourceLinked="1"/>
        <c:majorTickMark val="none"/>
        <c:minorTickMark val="none"/>
        <c:tickLblPos val="nextTo"/>
        <c:crossAx val="902453039"/>
        <c:crosses val="autoZero"/>
        <c:crossBetween val="midCat"/>
      </c:valAx>
      <c:spPr>
        <a:noFill/>
        <a:ln>
          <a:noFill/>
        </a:ln>
        <a:effectLst/>
      </c:spPr>
    </c:plotArea>
    <c:legend>
      <c:legendPos val="t"/>
      <c:legendEntry>
        <c:idx val="1"/>
        <c:delete val="1"/>
      </c:legendEntry>
      <c:legendEntry>
        <c:idx val="2"/>
        <c:delete val="1"/>
      </c:legendEntry>
      <c:layout>
        <c:manualLayout>
          <c:xMode val="edge"/>
          <c:yMode val="edge"/>
          <c:x val="2.4024018343378417E-2"/>
          <c:y val="7.7207151613885264E-2"/>
          <c:w val="0.94690998222603551"/>
          <c:h val="0.20533063461111248"/>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a-DK"/>
              <a:t>Adjustement A (EU high) at Qmax</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barChart>
        <c:barDir val="col"/>
        <c:grouping val="clustered"/>
        <c:varyColors val="0"/>
        <c:ser>
          <c:idx val="1"/>
          <c:order val="1"/>
          <c:tx>
            <c:strRef>
              <c:f>REPORT!$D$391:$D$392</c:f>
              <c:strCache>
                <c:ptCount val="2"/>
                <c:pt idx="0">
                  <c:v>CO daf</c:v>
                </c:pt>
                <c:pt idx="1">
                  <c:v>ppm</c:v>
                </c:pt>
              </c:strCache>
            </c:strRef>
          </c:tx>
          <c:spPr>
            <a:solidFill>
              <a:schemeClr val="accent2"/>
            </a:solidFill>
            <a:ln>
              <a:noFill/>
            </a:ln>
            <a:effectLst/>
          </c:spPr>
          <c:invertIfNegative val="0"/>
          <c:cat>
            <c:strRef>
              <c:f>REPORT!$B$393:$B$397</c:f>
              <c:strCache>
                <c:ptCount val="5"/>
                <c:pt idx="0">
                  <c:v>EU high with 0%H2</c:v>
                </c:pt>
                <c:pt idx="1">
                  <c:v>EU low with 0%H2</c:v>
                </c:pt>
                <c:pt idx="2">
                  <c:v>EU low with 10%H2</c:v>
                </c:pt>
                <c:pt idx="3">
                  <c:v>EU low with 30%H2</c:v>
                </c:pt>
                <c:pt idx="4">
                  <c:v>EU low with 40%H2</c:v>
                </c:pt>
              </c:strCache>
            </c:strRef>
          </c:cat>
          <c:val>
            <c:numRef>
              <c:f>REPORT!$D$393:$D$397</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0-EFA8-4541-A39A-F5ADA2FD169B}"/>
            </c:ext>
          </c:extLst>
        </c:ser>
        <c:ser>
          <c:idx val="2"/>
          <c:order val="2"/>
          <c:tx>
            <c:strRef>
              <c:f>REPORT!$E$391:$E$392</c:f>
              <c:strCache>
                <c:ptCount val="2"/>
                <c:pt idx="0">
                  <c:v>NOX daf</c:v>
                </c:pt>
                <c:pt idx="1">
                  <c:v>ppm</c:v>
                </c:pt>
              </c:strCache>
            </c:strRef>
          </c:tx>
          <c:spPr>
            <a:solidFill>
              <a:schemeClr val="accent3"/>
            </a:solidFill>
            <a:ln>
              <a:noFill/>
            </a:ln>
            <a:effectLst/>
          </c:spPr>
          <c:invertIfNegative val="0"/>
          <c:cat>
            <c:strRef>
              <c:f>REPORT!$B$393:$B$397</c:f>
              <c:strCache>
                <c:ptCount val="5"/>
                <c:pt idx="0">
                  <c:v>EU high with 0%H2</c:v>
                </c:pt>
                <c:pt idx="1">
                  <c:v>EU low with 0%H2</c:v>
                </c:pt>
                <c:pt idx="2">
                  <c:v>EU low with 10%H2</c:v>
                </c:pt>
                <c:pt idx="3">
                  <c:v>EU low with 30%H2</c:v>
                </c:pt>
                <c:pt idx="4">
                  <c:v>EU low with 40%H2</c:v>
                </c:pt>
              </c:strCache>
            </c:strRef>
          </c:cat>
          <c:val>
            <c:numRef>
              <c:f>REPORT!$E$393:$E$397</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1-EFA8-4541-A39A-F5ADA2FD169B}"/>
            </c:ext>
          </c:extLst>
        </c:ser>
        <c:dLbls>
          <c:showLegendKey val="0"/>
          <c:showVal val="0"/>
          <c:showCatName val="0"/>
          <c:showSerName val="0"/>
          <c:showPercent val="0"/>
          <c:showBubbleSize val="0"/>
        </c:dLbls>
        <c:gapWidth val="269"/>
        <c:axId val="56541664"/>
        <c:axId val="109938848"/>
      </c:barChart>
      <c:lineChart>
        <c:grouping val="standard"/>
        <c:varyColors val="0"/>
        <c:ser>
          <c:idx val="0"/>
          <c:order val="0"/>
          <c:tx>
            <c:strRef>
              <c:f>REPORT!$C$391:$C$392</c:f>
              <c:strCache>
                <c:ptCount val="2"/>
                <c:pt idx="0">
                  <c:v>O2</c:v>
                </c:pt>
                <c:pt idx="1">
                  <c:v>% </c:v>
                </c:pt>
              </c:strCache>
            </c:strRef>
          </c:tx>
          <c:spPr>
            <a:ln w="28575" cap="rnd">
              <a:solidFill>
                <a:schemeClr val="accent1"/>
              </a:solidFill>
              <a:round/>
            </a:ln>
            <a:effectLst/>
          </c:spPr>
          <c:marker>
            <c:symbol val="none"/>
          </c:marker>
          <c:cat>
            <c:strRef>
              <c:f>REPORT!$B$393:$B$397</c:f>
              <c:strCache>
                <c:ptCount val="5"/>
                <c:pt idx="0">
                  <c:v>EU high with 0%H2</c:v>
                </c:pt>
                <c:pt idx="1">
                  <c:v>EU low with 0%H2</c:v>
                </c:pt>
                <c:pt idx="2">
                  <c:v>EU low with 10%H2</c:v>
                </c:pt>
                <c:pt idx="3">
                  <c:v>EU low with 30%H2</c:v>
                </c:pt>
                <c:pt idx="4">
                  <c:v>EU low with 40%H2</c:v>
                </c:pt>
              </c:strCache>
            </c:strRef>
          </c:cat>
          <c:val>
            <c:numRef>
              <c:f>REPORT!$C$393:$C$397</c:f>
              <c:numCache>
                <c:formatCode>0.0</c:formatCode>
                <c:ptCount val="5"/>
                <c:pt idx="0">
                  <c:v>0</c:v>
                </c:pt>
                <c:pt idx="1">
                  <c:v>0</c:v>
                </c:pt>
                <c:pt idx="2">
                  <c:v>0</c:v>
                </c:pt>
                <c:pt idx="3">
                  <c:v>0</c:v>
                </c:pt>
                <c:pt idx="4">
                  <c:v>0</c:v>
                </c:pt>
              </c:numCache>
            </c:numRef>
          </c:val>
          <c:smooth val="0"/>
          <c:extLst>
            <c:ext xmlns:c16="http://schemas.microsoft.com/office/drawing/2014/chart" uri="{C3380CC4-5D6E-409C-BE32-E72D297353CC}">
              <c16:uniqueId val="{00000002-EFA8-4541-A39A-F5ADA2FD169B}"/>
            </c:ext>
          </c:extLst>
        </c:ser>
        <c:dLbls>
          <c:showLegendKey val="0"/>
          <c:showVal val="0"/>
          <c:showCatName val="0"/>
          <c:showSerName val="0"/>
          <c:showPercent val="0"/>
          <c:showBubbleSize val="0"/>
        </c:dLbls>
        <c:marker val="1"/>
        <c:smooth val="0"/>
        <c:axId val="2069414015"/>
        <c:axId val="1849977423"/>
      </c:lineChart>
      <c:catAx>
        <c:axId val="206941401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849977423"/>
        <c:crosses val="autoZero"/>
        <c:auto val="1"/>
        <c:lblAlgn val="ctr"/>
        <c:lblOffset val="100"/>
        <c:noMultiLvlLbl val="0"/>
      </c:catAx>
      <c:valAx>
        <c:axId val="184997742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O2 (%)</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2069414015"/>
        <c:crosses val="autoZero"/>
        <c:crossBetween val="between"/>
      </c:valAx>
      <c:valAx>
        <c:axId val="109938848"/>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Emissions (ppm daf)</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6541664"/>
        <c:crosses val="max"/>
        <c:crossBetween val="between"/>
      </c:valAx>
      <c:catAx>
        <c:axId val="56541664"/>
        <c:scaling>
          <c:orientation val="minMax"/>
        </c:scaling>
        <c:delete val="1"/>
        <c:axPos val="b"/>
        <c:numFmt formatCode="General" sourceLinked="1"/>
        <c:majorTickMark val="out"/>
        <c:minorTickMark val="none"/>
        <c:tickLblPos val="nextTo"/>
        <c:crossAx val="109938848"/>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r>
              <a:rPr lang="da-DK" sz="1400"/>
              <a:t>Impact of H2 on flame detection</a:t>
            </a:r>
            <a:endParaRPr lang="da-DK" sz="1200" b="0"/>
          </a:p>
          <a:p>
            <a:pPr>
              <a:defRPr/>
            </a:pPr>
            <a:r>
              <a:rPr lang="da-DK" sz="1200" b="0"/>
              <a:t>IonisATION</a:t>
            </a:r>
            <a:r>
              <a:rPr lang="da-DK" sz="1200" b="0" baseline="0"/>
              <a:t> CURRENT</a:t>
            </a:r>
            <a:endParaRPr lang="da-DK" sz="1200" b="0"/>
          </a:p>
        </c:rich>
      </c:tx>
      <c:overlay val="0"/>
      <c:spPr>
        <a:noFill/>
        <a:ln>
          <a:noFill/>
        </a:ln>
        <a:effectLst/>
      </c:spPr>
      <c:txPr>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endParaRPr lang="fr-FR"/>
        </a:p>
      </c:txPr>
    </c:title>
    <c:autoTitleDeleted val="0"/>
    <c:plotArea>
      <c:layout/>
      <c:scatterChart>
        <c:scatterStyle val="lineMarker"/>
        <c:varyColors val="0"/>
        <c:ser>
          <c:idx val="0"/>
          <c:order val="0"/>
          <c:tx>
            <c:strRef>
              <c:f>REPORT!$C$150:$C$151</c:f>
              <c:strCache>
                <c:ptCount val="2"/>
                <c:pt idx="0">
                  <c:v>Qmax</c:v>
                </c:pt>
                <c:pt idx="1">
                  <c:v>i (mA)</c:v>
                </c:pt>
              </c:strCache>
            </c:strRef>
          </c:tx>
          <c:spPr>
            <a:ln w="25400" cap="rnd">
              <a:noFill/>
              <a:round/>
            </a:ln>
            <a:effectLst/>
          </c:spPr>
          <c:marker>
            <c:symbol val="diamond"/>
            <c:size val="6"/>
            <c:spPr>
              <a:solidFill>
                <a:schemeClr val="accent1"/>
              </a:solidFill>
              <a:ln w="9525">
                <a:solidFill>
                  <a:schemeClr val="accent1"/>
                </a:solidFill>
                <a:round/>
              </a:ln>
              <a:effectLst/>
            </c:spPr>
          </c:marker>
          <c:trendline>
            <c:spPr>
              <a:ln w="9525" cap="rnd">
                <a:solidFill>
                  <a:schemeClr val="accent1"/>
                </a:solidFill>
              </a:ln>
              <a:effectLst/>
            </c:spPr>
            <c:trendlineType val="linear"/>
            <c:dispRSqr val="0"/>
            <c:dispEq val="0"/>
          </c:trendline>
          <c:trendline>
            <c:spPr>
              <a:ln w="9525" cap="rnd">
                <a:solidFill>
                  <a:schemeClr val="accent1"/>
                </a:solidFill>
              </a:ln>
              <a:effectLst/>
            </c:spPr>
            <c:trendlineType val="linear"/>
            <c:dispRSqr val="0"/>
            <c:dispEq val="0"/>
          </c:trendline>
          <c:xVal>
            <c:numRef>
              <c:f>REPORT!$B$152:$B$159</c:f>
              <c:numCache>
                <c:formatCode>0.0</c:formatCode>
                <c:ptCount val="8"/>
                <c:pt idx="0">
                  <c:v>0</c:v>
                </c:pt>
                <c:pt idx="1">
                  <c:v>0</c:v>
                </c:pt>
                <c:pt idx="2">
                  <c:v>0</c:v>
                </c:pt>
                <c:pt idx="3">
                  <c:v>0</c:v>
                </c:pt>
                <c:pt idx="4">
                  <c:v>0</c:v>
                </c:pt>
                <c:pt idx="5">
                  <c:v>40</c:v>
                </c:pt>
                <c:pt idx="6">
                  <c:v>0</c:v>
                </c:pt>
                <c:pt idx="7">
                  <c:v>0</c:v>
                </c:pt>
              </c:numCache>
            </c:numRef>
          </c:xVal>
          <c:yVal>
            <c:numRef>
              <c:f>REPORT!$C$152:$C$159</c:f>
              <c:numCache>
                <c:formatCode>0.0</c:formatCode>
                <c:ptCount val="8"/>
                <c:pt idx="0">
                  <c:v>0</c:v>
                </c:pt>
                <c:pt idx="1">
                  <c:v>0</c:v>
                </c:pt>
                <c:pt idx="2">
                  <c:v>0</c:v>
                </c:pt>
                <c:pt idx="3">
                  <c:v>0</c:v>
                </c:pt>
                <c:pt idx="4">
                  <c:v>0</c:v>
                </c:pt>
                <c:pt idx="5">
                  <c:v>0</c:v>
                </c:pt>
                <c:pt idx="6">
                  <c:v>0</c:v>
                </c:pt>
                <c:pt idx="7">
                  <c:v>0</c:v>
                </c:pt>
              </c:numCache>
            </c:numRef>
          </c:yVal>
          <c:smooth val="0"/>
          <c:extLst>
            <c:ext xmlns:c16="http://schemas.microsoft.com/office/drawing/2014/chart" uri="{C3380CC4-5D6E-409C-BE32-E72D297353CC}">
              <c16:uniqueId val="{00000002-4810-4706-B5AA-A52AFBE288A7}"/>
            </c:ext>
          </c:extLst>
        </c:ser>
        <c:ser>
          <c:idx val="1"/>
          <c:order val="1"/>
          <c:tx>
            <c:strRef>
              <c:f>REPORT!$D$150:$D$151</c:f>
              <c:strCache>
                <c:ptCount val="2"/>
                <c:pt idx="0">
                  <c:v>Qmin</c:v>
                </c:pt>
                <c:pt idx="1">
                  <c:v>i (mA)</c:v>
                </c:pt>
              </c:strCache>
            </c:strRef>
          </c:tx>
          <c:spPr>
            <a:ln w="25400" cap="rnd">
              <a:noFill/>
              <a:round/>
            </a:ln>
            <a:effectLst/>
          </c:spPr>
          <c:marker>
            <c:symbol val="square"/>
            <c:size val="6"/>
            <c:spPr>
              <a:solidFill>
                <a:schemeClr val="accent2"/>
              </a:solidFill>
              <a:ln w="9525">
                <a:solidFill>
                  <a:schemeClr val="accent2"/>
                </a:solidFill>
                <a:round/>
              </a:ln>
              <a:effectLst/>
            </c:spPr>
          </c:marker>
          <c:trendline>
            <c:spPr>
              <a:ln w="9525" cap="rnd">
                <a:solidFill>
                  <a:schemeClr val="accent2"/>
                </a:solidFill>
              </a:ln>
              <a:effectLst/>
            </c:spPr>
            <c:trendlineType val="poly"/>
            <c:order val="2"/>
            <c:dispRSqr val="0"/>
            <c:dispEq val="0"/>
          </c:trendline>
          <c:xVal>
            <c:numRef>
              <c:f>REPORT!$B$152:$B$159</c:f>
              <c:numCache>
                <c:formatCode>0.0</c:formatCode>
                <c:ptCount val="8"/>
                <c:pt idx="0">
                  <c:v>0</c:v>
                </c:pt>
                <c:pt idx="1">
                  <c:v>0</c:v>
                </c:pt>
                <c:pt idx="2">
                  <c:v>0</c:v>
                </c:pt>
                <c:pt idx="3">
                  <c:v>0</c:v>
                </c:pt>
                <c:pt idx="4">
                  <c:v>0</c:v>
                </c:pt>
                <c:pt idx="5">
                  <c:v>40</c:v>
                </c:pt>
                <c:pt idx="6">
                  <c:v>0</c:v>
                </c:pt>
                <c:pt idx="7">
                  <c:v>0</c:v>
                </c:pt>
              </c:numCache>
            </c:numRef>
          </c:xVal>
          <c:yVal>
            <c:numRef>
              <c:f>REPORT!$D$152:$D$159</c:f>
              <c:numCache>
                <c:formatCode>0.0</c:formatCode>
                <c:ptCount val="8"/>
                <c:pt idx="0">
                  <c:v>0</c:v>
                </c:pt>
                <c:pt idx="1">
                  <c:v>0</c:v>
                </c:pt>
                <c:pt idx="2">
                  <c:v>0</c:v>
                </c:pt>
                <c:pt idx="3">
                  <c:v>0</c:v>
                </c:pt>
                <c:pt idx="4">
                  <c:v>0</c:v>
                </c:pt>
                <c:pt idx="5">
                  <c:v>0</c:v>
                </c:pt>
                <c:pt idx="7">
                  <c:v>0</c:v>
                </c:pt>
              </c:numCache>
            </c:numRef>
          </c:yVal>
          <c:smooth val="0"/>
          <c:extLst>
            <c:ext xmlns:c16="http://schemas.microsoft.com/office/drawing/2014/chart" uri="{C3380CC4-5D6E-409C-BE32-E72D297353CC}">
              <c16:uniqueId val="{00000004-4810-4706-B5AA-A52AFBE288A7}"/>
            </c:ext>
          </c:extLst>
        </c:ser>
        <c:dLbls>
          <c:showLegendKey val="0"/>
          <c:showVal val="0"/>
          <c:showCatName val="0"/>
          <c:showSerName val="0"/>
          <c:showPercent val="0"/>
          <c:showBubbleSize val="0"/>
        </c:dLbls>
        <c:axId val="905037695"/>
        <c:axId val="902465935"/>
      </c:scatterChart>
      <c:valAx>
        <c:axId val="905037695"/>
        <c:scaling>
          <c:orientation val="minMax"/>
          <c:max val="7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r>
                  <a:rPr lang="en-US"/>
                  <a:t>H2 % (vol.)</a:t>
                </a:r>
              </a:p>
            </c:rich>
          </c:tx>
          <c:overlay val="0"/>
          <c:spPr>
            <a:noFill/>
            <a:ln>
              <a:noFill/>
            </a:ln>
            <a:effectLst/>
          </c:spPr>
          <c:txPr>
            <a:bodyPr rot="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endParaRPr lang="fr-FR"/>
            </a:p>
          </c:txPr>
        </c:title>
        <c:numFmt formatCode="0.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all" spc="120" normalizeH="0" baseline="0">
                <a:solidFill>
                  <a:schemeClr val="tx1">
                    <a:lumMod val="65000"/>
                    <a:lumOff val="35000"/>
                  </a:schemeClr>
                </a:solidFill>
                <a:latin typeface="+mn-lt"/>
                <a:ea typeface="+mn-ea"/>
                <a:cs typeface="+mn-cs"/>
              </a:defRPr>
            </a:pPr>
            <a:endParaRPr lang="fr-FR"/>
          </a:p>
        </c:txPr>
        <c:crossAx val="902465935"/>
        <c:crosses val="autoZero"/>
        <c:crossBetween val="midCat"/>
      </c:valAx>
      <c:valAx>
        <c:axId val="902465935"/>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r>
                  <a:rPr lang="en-US"/>
                  <a:t>IonISATION CURRENT  (mA)</a:t>
                </a:r>
              </a:p>
            </c:rich>
          </c:tx>
          <c:overlay val="0"/>
          <c:spPr>
            <a:noFill/>
            <a:ln>
              <a:noFill/>
            </a:ln>
            <a:effectLst/>
          </c:spPr>
          <c:txPr>
            <a:bodyPr rot="-540000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endParaRPr lang="fr-FR"/>
            </a:p>
          </c:txPr>
        </c:title>
        <c:numFmt formatCode="0.0"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905037695"/>
        <c:crosses val="autoZero"/>
        <c:crossBetween val="midCat"/>
      </c:valAx>
      <c:spPr>
        <a:noFill/>
        <a:ln>
          <a:noFill/>
        </a:ln>
        <a:effectLst/>
      </c:spPr>
    </c:plotArea>
    <c:legend>
      <c:legendPos val="t"/>
      <c:legendEntry>
        <c:idx val="2"/>
        <c:delete val="1"/>
      </c:legendEntry>
      <c:legendEntry>
        <c:idx val="3"/>
        <c:delete val="1"/>
      </c:legendEntry>
      <c:legendEntry>
        <c:idx val="4"/>
        <c:delete val="1"/>
      </c:legendEntry>
      <c:layout>
        <c:manualLayout>
          <c:xMode val="edge"/>
          <c:yMode val="edge"/>
          <c:x val="5.2227766266058857E-2"/>
          <c:y val="0.17318405511811025"/>
          <c:w val="0.32711545793617902"/>
          <c:h val="6.5280511811023623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r>
              <a:rPr lang="da-DK" sz="1400"/>
              <a:t>Performances with CH4 at Qmin</a:t>
            </a:r>
          </a:p>
        </c:rich>
      </c:tx>
      <c:overlay val="0"/>
      <c:spPr>
        <a:noFill/>
        <a:ln>
          <a:noFill/>
        </a:ln>
        <a:effectLst/>
      </c:spPr>
      <c:txPr>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endParaRPr lang="fr-FR"/>
        </a:p>
      </c:txPr>
    </c:title>
    <c:autoTitleDeleted val="0"/>
    <c:plotArea>
      <c:layout/>
      <c:scatterChart>
        <c:scatterStyle val="lineMarker"/>
        <c:varyColors val="0"/>
        <c:ser>
          <c:idx val="1"/>
          <c:order val="1"/>
          <c:spPr>
            <a:ln w="25400" cap="rnd">
              <a:noFill/>
              <a:round/>
            </a:ln>
            <a:effectLst/>
          </c:spPr>
          <c:marker>
            <c:symbol val="square"/>
            <c:size val="6"/>
            <c:spPr>
              <a:solidFill>
                <a:schemeClr val="accent2"/>
              </a:solidFill>
              <a:ln w="9525">
                <a:solidFill>
                  <a:schemeClr val="accent2"/>
                </a:solidFill>
                <a:round/>
              </a:ln>
              <a:effectLst/>
            </c:spPr>
          </c:marker>
          <c:trendline>
            <c:spPr>
              <a:ln w="9525" cap="rnd">
                <a:solidFill>
                  <a:schemeClr val="accent2"/>
                </a:solidFill>
              </a:ln>
              <a:effectLst/>
            </c:spPr>
            <c:trendlineType val="poly"/>
            <c:order val="2"/>
            <c:dispRSqr val="0"/>
            <c:dispEq val="0"/>
          </c:trendline>
          <c:xVal>
            <c:numRef>
              <c:f>REPORT!#REF!</c:f>
            </c:numRef>
          </c:xVal>
          <c:yVal>
            <c:numRef>
              <c:f>'REPORT D1'!#REF!</c:f>
              <c:numCache>
                <c:formatCode>General</c:formatCode>
                <c:ptCount val="1"/>
                <c:pt idx="0">
                  <c:v>1</c:v>
                </c:pt>
              </c:numCache>
            </c:numRef>
          </c:yVal>
          <c:smooth val="0"/>
          <c:extLst>
            <c:ext xmlns:c15="http://schemas.microsoft.com/office/drawing/2012/chart" uri="{02D57815-91ED-43cb-92C2-25804820EDAC}">
              <c15:filteredSeriesTitle>
                <c15:tx>
                  <c:strRef>
                    <c:extLst>
                      <c:ext uri="{02D57815-91ED-43cb-92C2-25804820EDAC}">
                        <c15:formulaRef>
                          <c15:sqref>REPORT!#REF!</c15:sqref>
                        </c15:formulaRef>
                      </c:ext>
                    </c:extLst>
                    <c:strCache>
                      <c:ptCount val="1"/>
                      <c:pt idx="0">
                        <c:v>#REF!</c:v>
                      </c:pt>
                    </c:strCache>
                  </c:strRef>
                </c15:tx>
              </c15:filteredSeriesTitle>
            </c:ext>
            <c:ext xmlns:c16="http://schemas.microsoft.com/office/drawing/2014/chart" uri="{C3380CC4-5D6E-409C-BE32-E72D297353CC}">
              <c16:uniqueId val="{00000001-189D-4D22-8954-AF95BB05D1D0}"/>
            </c:ext>
          </c:extLst>
        </c:ser>
        <c:ser>
          <c:idx val="2"/>
          <c:order val="2"/>
          <c:spPr>
            <a:ln w="25400" cap="rnd">
              <a:noFill/>
              <a:round/>
            </a:ln>
            <a:effectLst/>
          </c:spPr>
          <c:marker>
            <c:symbol val="triangle"/>
            <c:size val="6"/>
            <c:spPr>
              <a:solidFill>
                <a:schemeClr val="accent3"/>
              </a:solidFill>
              <a:ln w="9525">
                <a:solidFill>
                  <a:schemeClr val="accent3"/>
                </a:solidFill>
                <a:round/>
              </a:ln>
              <a:effectLst/>
            </c:spPr>
          </c:marker>
          <c:trendline>
            <c:spPr>
              <a:ln w="9525" cap="rnd">
                <a:solidFill>
                  <a:schemeClr val="accent3"/>
                </a:solidFill>
              </a:ln>
              <a:effectLst/>
            </c:spPr>
            <c:trendlineType val="linear"/>
            <c:dispRSqr val="0"/>
            <c:dispEq val="0"/>
          </c:trendline>
          <c:xVal>
            <c:numRef>
              <c:f>REPORT!#REF!</c:f>
            </c:numRef>
          </c:xVal>
          <c:yVal>
            <c:numRef>
              <c:f>REPORT!$K$234:$K$241</c:f>
              <c:numCache>
                <c:formatCode>0.00</c:formatCode>
                <c:ptCount val="7"/>
              </c:numCache>
            </c:numRef>
          </c:yVal>
          <c:smooth val="0"/>
          <c:extLst>
            <c:ext xmlns:c15="http://schemas.microsoft.com/office/drawing/2012/chart" uri="{02D57815-91ED-43cb-92C2-25804820EDAC}">
              <c15:filteredSeriesTitle>
                <c15:tx>
                  <c:strRef>
                    <c:extLst>
                      <c:ext uri="{02D57815-91ED-43cb-92C2-25804820EDAC}">
                        <c15:formulaRef>
                          <c15:sqref>REPORT!#REF!</c15:sqref>
                        </c15:formulaRef>
                      </c:ext>
                    </c:extLst>
                    <c:strCache>
                      <c:ptCount val="1"/>
                      <c:pt idx="0">
                        <c:v>#REF!</c:v>
                      </c:pt>
                    </c:strCache>
                  </c:strRef>
                </c15:tx>
              </c15:filteredSeriesTitle>
            </c:ext>
            <c:ext xmlns:c16="http://schemas.microsoft.com/office/drawing/2014/chart" uri="{C3380CC4-5D6E-409C-BE32-E72D297353CC}">
              <c16:uniqueId val="{00000003-189D-4D22-8954-AF95BB05D1D0}"/>
            </c:ext>
          </c:extLst>
        </c:ser>
        <c:dLbls>
          <c:showLegendKey val="0"/>
          <c:showVal val="0"/>
          <c:showCatName val="0"/>
          <c:showSerName val="0"/>
          <c:showPercent val="0"/>
          <c:showBubbleSize val="0"/>
        </c:dLbls>
        <c:axId val="905037695"/>
        <c:axId val="902465935"/>
      </c:scatterChart>
      <c:scatterChart>
        <c:scatterStyle val="lineMarker"/>
        <c:varyColors val="0"/>
        <c:ser>
          <c:idx val="0"/>
          <c:order val="0"/>
          <c:spPr>
            <a:ln w="25400" cap="rnd">
              <a:noFill/>
              <a:round/>
            </a:ln>
            <a:effectLst/>
          </c:spPr>
          <c:marker>
            <c:symbol val="diamond"/>
            <c:size val="6"/>
            <c:spPr>
              <a:solidFill>
                <a:schemeClr val="accent1"/>
              </a:solidFill>
              <a:ln w="9525">
                <a:solidFill>
                  <a:schemeClr val="accent1"/>
                </a:solidFill>
                <a:round/>
              </a:ln>
              <a:effectLst/>
            </c:spPr>
          </c:marker>
          <c:trendline>
            <c:spPr>
              <a:ln w="9525" cap="rnd">
                <a:solidFill>
                  <a:schemeClr val="accent1"/>
                </a:solidFill>
              </a:ln>
              <a:effectLst/>
            </c:spPr>
            <c:trendlineType val="linear"/>
            <c:dispRSqr val="0"/>
            <c:dispEq val="0"/>
          </c:trendline>
          <c:xVal>
            <c:numRef>
              <c:f>REPORT!#REF!</c:f>
            </c:numRef>
          </c:xVal>
          <c:yVal>
            <c:numRef>
              <c:f>REPORT!#REF!</c:f>
              <c:numCache>
                <c:formatCode>General</c:formatCode>
                <c:ptCount val="1"/>
                <c:pt idx="0">
                  <c:v>1</c:v>
                </c:pt>
              </c:numCache>
            </c:numRef>
          </c:yVal>
          <c:smooth val="0"/>
          <c:extLst>
            <c:ext xmlns:c15="http://schemas.microsoft.com/office/drawing/2012/chart" uri="{02D57815-91ED-43cb-92C2-25804820EDAC}">
              <c15:filteredSeriesTitle>
                <c15:tx>
                  <c:strRef>
                    <c:extLst>
                      <c:ext uri="{02D57815-91ED-43cb-92C2-25804820EDAC}">
                        <c15:formulaRef>
                          <c15:sqref>REPORT!#REF!</c15:sqref>
                        </c15:formulaRef>
                      </c:ext>
                    </c:extLst>
                    <c:strCache>
                      <c:ptCount val="1"/>
                      <c:pt idx="0">
                        <c:v>#REF!</c:v>
                      </c:pt>
                    </c:strCache>
                  </c:strRef>
                </c15:tx>
              </c15:filteredSeriesTitle>
            </c:ext>
            <c:ext xmlns:c16="http://schemas.microsoft.com/office/drawing/2014/chart" uri="{C3380CC4-5D6E-409C-BE32-E72D297353CC}">
              <c16:uniqueId val="{00000005-189D-4D22-8954-AF95BB05D1D0}"/>
            </c:ext>
          </c:extLst>
        </c:ser>
        <c:dLbls>
          <c:showLegendKey val="0"/>
          <c:showVal val="0"/>
          <c:showCatName val="0"/>
          <c:showSerName val="0"/>
          <c:showPercent val="0"/>
          <c:showBubbleSize val="0"/>
        </c:dLbls>
        <c:axId val="902459279"/>
        <c:axId val="902453039"/>
      </c:scatterChart>
      <c:valAx>
        <c:axId val="905037695"/>
        <c:scaling>
          <c:orientation val="minMax"/>
          <c:max val="7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r>
                  <a:rPr lang="en-US"/>
                  <a:t>H2 % (vol.)</a:t>
                </a:r>
              </a:p>
            </c:rich>
          </c:tx>
          <c:overlay val="0"/>
          <c:spPr>
            <a:noFill/>
            <a:ln>
              <a:noFill/>
            </a:ln>
            <a:effectLst/>
          </c:spPr>
          <c:txPr>
            <a:bodyPr rot="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endParaRPr lang="fr-FR"/>
            </a:p>
          </c:txPr>
        </c:title>
        <c:numFmt formatCode="0.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all" spc="120" normalizeH="0" baseline="0">
                <a:solidFill>
                  <a:schemeClr val="tx1">
                    <a:lumMod val="65000"/>
                    <a:lumOff val="35000"/>
                  </a:schemeClr>
                </a:solidFill>
                <a:latin typeface="+mn-lt"/>
                <a:ea typeface="+mn-ea"/>
                <a:cs typeface="+mn-cs"/>
              </a:defRPr>
            </a:pPr>
            <a:endParaRPr lang="fr-FR"/>
          </a:p>
        </c:txPr>
        <c:crossAx val="902465935"/>
        <c:crosses val="autoZero"/>
        <c:crossBetween val="midCat"/>
      </c:valAx>
      <c:valAx>
        <c:axId val="902465935"/>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r>
                  <a:rPr lang="en-US"/>
                  <a:t>Emissions (ppm daf)</a:t>
                </a:r>
              </a:p>
            </c:rich>
          </c:tx>
          <c:overlay val="0"/>
          <c:spPr>
            <a:noFill/>
            <a:ln>
              <a:noFill/>
            </a:ln>
            <a:effectLst/>
          </c:spPr>
          <c:txPr>
            <a:bodyPr rot="-540000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endParaRPr lang="fr-FR"/>
            </a:p>
          </c:txPr>
        </c:title>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905037695"/>
        <c:crosses val="autoZero"/>
        <c:crossBetween val="midCat"/>
      </c:valAx>
      <c:valAx>
        <c:axId val="902453039"/>
        <c:scaling>
          <c:orientation val="minMax"/>
        </c:scaling>
        <c:delete val="0"/>
        <c:axPos val="r"/>
        <c:title>
          <c:tx>
            <c:rich>
              <a:bodyPr rot="-540000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r>
                  <a:rPr lang="en-US"/>
                  <a:t>Efficiency (% net)</a:t>
                </a:r>
              </a:p>
            </c:rich>
          </c:tx>
          <c:overlay val="0"/>
          <c:spPr>
            <a:noFill/>
            <a:ln>
              <a:noFill/>
            </a:ln>
            <a:effectLst/>
          </c:spPr>
          <c:txPr>
            <a:bodyPr rot="-540000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endParaRPr lang="fr-FR"/>
            </a:p>
          </c:txPr>
        </c:title>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902459279"/>
        <c:crosses val="max"/>
        <c:crossBetween val="midCat"/>
      </c:valAx>
      <c:valAx>
        <c:axId val="902459279"/>
        <c:scaling>
          <c:orientation val="minMax"/>
        </c:scaling>
        <c:delete val="1"/>
        <c:axPos val="b"/>
        <c:numFmt formatCode="0.0" sourceLinked="1"/>
        <c:majorTickMark val="none"/>
        <c:minorTickMark val="none"/>
        <c:tickLblPos val="nextTo"/>
        <c:crossAx val="902453039"/>
        <c:crosses val="autoZero"/>
        <c:crossBetween val="midCat"/>
      </c:valAx>
      <c:spPr>
        <a:noFill/>
        <a:ln>
          <a:noFill/>
        </a:ln>
        <a:effectLst/>
      </c:spPr>
    </c:plotArea>
    <c:legend>
      <c:legendPos val="t"/>
      <c:legendEntry>
        <c:idx val="3"/>
        <c:delete val="1"/>
      </c:legendEntry>
      <c:legendEntry>
        <c:idx val="4"/>
        <c:delete val="1"/>
      </c:legendEntry>
      <c:legendEntry>
        <c:idx val="5"/>
        <c:delete val="1"/>
      </c:legendEntry>
      <c:layout>
        <c:manualLayout>
          <c:xMode val="edge"/>
          <c:yMode val="edge"/>
          <c:x val="0"/>
          <c:y val="7.720715161388525E-2"/>
          <c:w val="0.94690998222603551"/>
          <c:h val="0.20533063461111248"/>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a-DK"/>
              <a:t>Performances H2 WITH CH4 at Qmax</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scatterChart>
        <c:scatterStyle val="lineMarker"/>
        <c:varyColors val="0"/>
        <c:ser>
          <c:idx val="2"/>
          <c:order val="1"/>
          <c:tx>
            <c:v>CO daf</c:v>
          </c:tx>
          <c:spPr>
            <a:ln w="25400" cap="rnd">
              <a:noFill/>
              <a:round/>
            </a:ln>
            <a:effectLst/>
          </c:spPr>
          <c:marker>
            <c:symbol val="circle"/>
            <c:size val="5"/>
            <c:spPr>
              <a:solidFill>
                <a:schemeClr val="accent3"/>
              </a:solidFill>
              <a:ln w="9525">
                <a:solidFill>
                  <a:schemeClr val="accent3"/>
                </a:solidFill>
              </a:ln>
              <a:effectLst/>
            </c:spPr>
          </c:marker>
          <c:trendline>
            <c:spPr>
              <a:ln w="19050" cap="rnd">
                <a:solidFill>
                  <a:schemeClr val="accent3"/>
                </a:solidFill>
                <a:prstDash val="sysDot"/>
              </a:ln>
              <a:effectLst/>
            </c:spPr>
            <c:trendlineType val="linear"/>
            <c:dispRSqr val="0"/>
            <c:dispEq val="0"/>
          </c:trendline>
          <c:xVal>
            <c:numRef>
              <c:f>REPORT!$B$190:$B$196</c:f>
              <c:numCache>
                <c:formatCode>0.0</c:formatCode>
                <c:ptCount val="7"/>
                <c:pt idx="0">
                  <c:v>0</c:v>
                </c:pt>
                <c:pt idx="1">
                  <c:v>0</c:v>
                </c:pt>
                <c:pt idx="2">
                  <c:v>0</c:v>
                </c:pt>
                <c:pt idx="3">
                  <c:v>0</c:v>
                </c:pt>
                <c:pt idx="4">
                  <c:v>0</c:v>
                </c:pt>
                <c:pt idx="5">
                  <c:v>40</c:v>
                </c:pt>
                <c:pt idx="6">
                  <c:v>0</c:v>
                </c:pt>
              </c:numCache>
            </c:numRef>
          </c:xVal>
          <c:yVal>
            <c:numRef>
              <c:f>REPORT!$E$190:$E$196</c:f>
              <c:numCache>
                <c:formatCode>0</c:formatCode>
                <c:ptCount val="7"/>
                <c:pt idx="0">
                  <c:v>28.242619542027406</c:v>
                </c:pt>
                <c:pt idx="1">
                  <c:v>0</c:v>
                </c:pt>
                <c:pt idx="2">
                  <c:v>0</c:v>
                </c:pt>
                <c:pt idx="3">
                  <c:v>0</c:v>
                </c:pt>
                <c:pt idx="4">
                  <c:v>0</c:v>
                </c:pt>
                <c:pt idx="5">
                  <c:v>0</c:v>
                </c:pt>
                <c:pt idx="6">
                  <c:v>0</c:v>
                </c:pt>
              </c:numCache>
            </c:numRef>
          </c:yVal>
          <c:smooth val="0"/>
          <c:extLst>
            <c:ext xmlns:c16="http://schemas.microsoft.com/office/drawing/2014/chart" uri="{C3380CC4-5D6E-409C-BE32-E72D297353CC}">
              <c16:uniqueId val="{00000001-9270-4D68-B9E7-5B46463B34BC}"/>
            </c:ext>
          </c:extLst>
        </c:ser>
        <c:ser>
          <c:idx val="3"/>
          <c:order val="2"/>
          <c:tx>
            <c:v>NOx daf</c:v>
          </c:tx>
          <c:spPr>
            <a:ln w="25400" cap="rnd">
              <a:noFill/>
              <a:round/>
            </a:ln>
            <a:effectLst/>
          </c:spPr>
          <c:marker>
            <c:symbol val="circle"/>
            <c:size val="5"/>
            <c:spPr>
              <a:solidFill>
                <a:schemeClr val="accent4"/>
              </a:solidFill>
              <a:ln w="9525">
                <a:solidFill>
                  <a:schemeClr val="accent4"/>
                </a:solidFill>
              </a:ln>
              <a:effectLst/>
            </c:spPr>
          </c:marker>
          <c:trendline>
            <c:spPr>
              <a:ln w="19050" cap="rnd">
                <a:solidFill>
                  <a:schemeClr val="accent4"/>
                </a:solidFill>
                <a:prstDash val="sysDot"/>
              </a:ln>
              <a:effectLst/>
            </c:spPr>
            <c:trendlineType val="linear"/>
            <c:dispRSqr val="0"/>
            <c:dispEq val="0"/>
          </c:trendline>
          <c:xVal>
            <c:numRef>
              <c:f>REPORT!$B$190:$B$196</c:f>
              <c:numCache>
                <c:formatCode>0.0</c:formatCode>
                <c:ptCount val="7"/>
                <c:pt idx="0">
                  <c:v>0</c:v>
                </c:pt>
                <c:pt idx="1">
                  <c:v>0</c:v>
                </c:pt>
                <c:pt idx="2">
                  <c:v>0</c:v>
                </c:pt>
                <c:pt idx="3">
                  <c:v>0</c:v>
                </c:pt>
                <c:pt idx="4">
                  <c:v>0</c:v>
                </c:pt>
                <c:pt idx="5">
                  <c:v>40</c:v>
                </c:pt>
                <c:pt idx="6">
                  <c:v>0</c:v>
                </c:pt>
              </c:numCache>
            </c:numRef>
          </c:xVal>
          <c:yVal>
            <c:numRef>
              <c:f>REPORT!$F$190:$F$196</c:f>
              <c:numCache>
                <c:formatCode>0</c:formatCode>
                <c:ptCount val="7"/>
                <c:pt idx="0">
                  <c:v>57.768994517783327</c:v>
                </c:pt>
                <c:pt idx="1">
                  <c:v>0</c:v>
                </c:pt>
                <c:pt idx="2">
                  <c:v>0</c:v>
                </c:pt>
                <c:pt idx="3">
                  <c:v>0</c:v>
                </c:pt>
                <c:pt idx="4">
                  <c:v>0</c:v>
                </c:pt>
                <c:pt idx="5">
                  <c:v>0</c:v>
                </c:pt>
                <c:pt idx="6">
                  <c:v>0</c:v>
                </c:pt>
              </c:numCache>
            </c:numRef>
          </c:yVal>
          <c:smooth val="0"/>
          <c:extLst>
            <c:ext xmlns:c16="http://schemas.microsoft.com/office/drawing/2014/chart" uri="{C3380CC4-5D6E-409C-BE32-E72D297353CC}">
              <c16:uniqueId val="{00000003-9270-4D68-B9E7-5B46463B34BC}"/>
            </c:ext>
          </c:extLst>
        </c:ser>
        <c:ser>
          <c:idx val="5"/>
          <c:order val="3"/>
          <c:tx>
            <c:v>Tflue Deg C</c:v>
          </c:tx>
          <c:spPr>
            <a:ln w="25400" cap="rnd">
              <a:noFill/>
              <a:round/>
            </a:ln>
            <a:effectLst/>
          </c:spPr>
          <c:marker>
            <c:symbol val="circle"/>
            <c:size val="5"/>
            <c:spPr>
              <a:solidFill>
                <a:schemeClr val="accent6"/>
              </a:solidFill>
              <a:ln w="9525">
                <a:solidFill>
                  <a:schemeClr val="accent6"/>
                </a:solidFill>
              </a:ln>
              <a:effectLst/>
            </c:spPr>
          </c:marker>
          <c:trendline>
            <c:spPr>
              <a:ln w="19050" cap="rnd">
                <a:solidFill>
                  <a:schemeClr val="accent6"/>
                </a:solidFill>
                <a:prstDash val="sysDot"/>
              </a:ln>
              <a:effectLst/>
            </c:spPr>
            <c:trendlineType val="linear"/>
            <c:dispRSqr val="0"/>
            <c:dispEq val="0"/>
          </c:trendline>
          <c:xVal>
            <c:numRef>
              <c:f>REPORT!$B$190:$B$196</c:f>
              <c:numCache>
                <c:formatCode>0.0</c:formatCode>
                <c:ptCount val="7"/>
                <c:pt idx="0">
                  <c:v>0</c:v>
                </c:pt>
                <c:pt idx="1">
                  <c:v>0</c:v>
                </c:pt>
                <c:pt idx="2">
                  <c:v>0</c:v>
                </c:pt>
                <c:pt idx="3">
                  <c:v>0</c:v>
                </c:pt>
                <c:pt idx="4">
                  <c:v>0</c:v>
                </c:pt>
                <c:pt idx="5">
                  <c:v>40</c:v>
                </c:pt>
                <c:pt idx="6">
                  <c:v>0</c:v>
                </c:pt>
              </c:numCache>
            </c:numRef>
          </c:xVal>
          <c:yVal>
            <c:numRef>
              <c:f>REPORT!$H$190:$H$196</c:f>
              <c:numCache>
                <c:formatCode>0</c:formatCode>
                <c:ptCount val="7"/>
                <c:pt idx="0">
                  <c:v>0</c:v>
                </c:pt>
                <c:pt idx="1">
                  <c:v>0</c:v>
                </c:pt>
                <c:pt idx="2">
                  <c:v>0</c:v>
                </c:pt>
                <c:pt idx="3">
                  <c:v>0</c:v>
                </c:pt>
                <c:pt idx="4">
                  <c:v>0</c:v>
                </c:pt>
                <c:pt idx="5">
                  <c:v>0</c:v>
                </c:pt>
                <c:pt idx="6">
                  <c:v>0</c:v>
                </c:pt>
              </c:numCache>
            </c:numRef>
          </c:yVal>
          <c:smooth val="0"/>
          <c:extLst>
            <c:ext xmlns:c16="http://schemas.microsoft.com/office/drawing/2014/chart" uri="{C3380CC4-5D6E-409C-BE32-E72D297353CC}">
              <c16:uniqueId val="{00000005-9270-4D68-B9E7-5B46463B34BC}"/>
            </c:ext>
          </c:extLst>
        </c:ser>
        <c:dLbls>
          <c:showLegendKey val="0"/>
          <c:showVal val="0"/>
          <c:showCatName val="0"/>
          <c:showSerName val="0"/>
          <c:showPercent val="0"/>
          <c:showBubbleSize val="0"/>
        </c:dLbls>
        <c:axId val="774166703"/>
        <c:axId val="648590895"/>
      </c:scatterChart>
      <c:scatterChart>
        <c:scatterStyle val="lineMarker"/>
        <c:varyColors val="0"/>
        <c:ser>
          <c:idx val="1"/>
          <c:order val="0"/>
          <c:tx>
            <c:v>Eff. On Hi  %</c:v>
          </c:tx>
          <c:spPr>
            <a:ln w="25400" cap="rnd">
              <a:noFill/>
              <a:round/>
            </a:ln>
            <a:effectLst/>
          </c:spPr>
          <c:marker>
            <c:symbol val="circle"/>
            <c:size val="5"/>
            <c:spPr>
              <a:solidFill>
                <a:schemeClr val="accent2"/>
              </a:solidFill>
              <a:ln w="9525">
                <a:solidFill>
                  <a:schemeClr val="accent2"/>
                </a:solidFill>
              </a:ln>
              <a:effectLst/>
            </c:spPr>
          </c:marker>
          <c:trendline>
            <c:spPr>
              <a:ln w="19050" cap="rnd">
                <a:solidFill>
                  <a:schemeClr val="accent2"/>
                </a:solidFill>
                <a:prstDash val="sysDot"/>
              </a:ln>
              <a:effectLst/>
            </c:spPr>
            <c:trendlineType val="linear"/>
            <c:dispRSqr val="0"/>
            <c:dispEq val="0"/>
          </c:trendline>
          <c:xVal>
            <c:numRef>
              <c:f>REPORT!$B$190:$B$196</c:f>
              <c:numCache>
                <c:formatCode>0.0</c:formatCode>
                <c:ptCount val="7"/>
                <c:pt idx="0">
                  <c:v>0</c:v>
                </c:pt>
                <c:pt idx="1">
                  <c:v>0</c:v>
                </c:pt>
                <c:pt idx="2">
                  <c:v>0</c:v>
                </c:pt>
                <c:pt idx="3">
                  <c:v>0</c:v>
                </c:pt>
                <c:pt idx="4">
                  <c:v>0</c:v>
                </c:pt>
                <c:pt idx="5">
                  <c:v>40</c:v>
                </c:pt>
                <c:pt idx="6">
                  <c:v>0</c:v>
                </c:pt>
              </c:numCache>
            </c:numRef>
          </c:xVal>
          <c:yVal>
            <c:numRef>
              <c:f>REPORT!$D$190:$D$196</c:f>
              <c:numCache>
                <c:formatCode>0.0</c:formatCode>
                <c:ptCount val="7"/>
                <c:pt idx="0">
                  <c:v>0</c:v>
                </c:pt>
                <c:pt idx="1">
                  <c:v>0</c:v>
                </c:pt>
                <c:pt idx="2">
                  <c:v>0</c:v>
                </c:pt>
                <c:pt idx="3">
                  <c:v>0</c:v>
                </c:pt>
                <c:pt idx="4">
                  <c:v>0</c:v>
                </c:pt>
                <c:pt idx="5">
                  <c:v>0</c:v>
                </c:pt>
                <c:pt idx="6">
                  <c:v>0</c:v>
                </c:pt>
              </c:numCache>
            </c:numRef>
          </c:yVal>
          <c:smooth val="0"/>
          <c:extLst>
            <c:ext xmlns:c16="http://schemas.microsoft.com/office/drawing/2014/chart" uri="{C3380CC4-5D6E-409C-BE32-E72D297353CC}">
              <c16:uniqueId val="{00000007-9270-4D68-B9E7-5B46463B34BC}"/>
            </c:ext>
          </c:extLst>
        </c:ser>
        <c:dLbls>
          <c:showLegendKey val="0"/>
          <c:showVal val="0"/>
          <c:showCatName val="0"/>
          <c:showSerName val="0"/>
          <c:showPercent val="0"/>
          <c:showBubbleSize val="0"/>
        </c:dLbls>
        <c:axId val="917322688"/>
        <c:axId val="917309376"/>
      </c:scatterChart>
      <c:valAx>
        <c:axId val="774166703"/>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H2 %</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48590895"/>
        <c:crosses val="autoZero"/>
        <c:crossBetween val="midCat"/>
      </c:valAx>
      <c:valAx>
        <c:axId val="648590895"/>
        <c:scaling>
          <c:orientation val="minMax"/>
          <c:max val="12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 CO and NOX daf  (ppm)  Tflue</a:t>
                </a:r>
                <a:r>
                  <a:rPr lang="en-US" baseline="0"/>
                  <a:t> (deg. C)</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774166703"/>
        <c:crosses val="autoZero"/>
        <c:crossBetween val="midCat"/>
      </c:valAx>
      <c:valAx>
        <c:axId val="917309376"/>
        <c:scaling>
          <c:orientation val="minMax"/>
          <c:max val="102.5"/>
          <c:min val="99"/>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Eff. Net (%)</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title>
        <c:numFmt formatCode="0.0" sourceLinked="1"/>
        <c:majorTickMark val="out"/>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917322688"/>
        <c:crosses val="max"/>
        <c:crossBetween val="midCat"/>
      </c:valAx>
      <c:valAx>
        <c:axId val="917322688"/>
        <c:scaling>
          <c:orientation val="minMax"/>
        </c:scaling>
        <c:delete val="1"/>
        <c:axPos val="b"/>
        <c:numFmt formatCode="0.0" sourceLinked="1"/>
        <c:majorTickMark val="out"/>
        <c:minorTickMark val="none"/>
        <c:tickLblPos val="nextTo"/>
        <c:crossAx val="917309376"/>
        <c:crosses val="autoZero"/>
        <c:crossBetween val="midCat"/>
      </c:valAx>
      <c:spPr>
        <a:noFill/>
        <a:ln>
          <a:solidFill>
            <a:schemeClr val="accent2"/>
          </a:solidFill>
        </a:ln>
        <a:effectLst/>
      </c:spPr>
    </c:plotArea>
    <c:legend>
      <c:legendPos val="r"/>
      <c:legendEntry>
        <c:idx val="4"/>
        <c:delete val="1"/>
      </c:legendEntry>
      <c:legendEntry>
        <c:idx val="5"/>
        <c:delete val="1"/>
      </c:legendEntry>
      <c:legendEntry>
        <c:idx val="6"/>
        <c:delete val="1"/>
      </c:legendEntry>
      <c:legendEntry>
        <c:idx val="7"/>
        <c:delete val="1"/>
      </c:legendEntry>
      <c:layout>
        <c:manualLayout>
          <c:xMode val="edge"/>
          <c:yMode val="edge"/>
          <c:x val="0.8095421713176173"/>
          <c:y val="0.17319515115502809"/>
          <c:w val="0.18738825700855896"/>
          <c:h val="0.7097418442291255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a-DK"/>
              <a:t>Performances H2 with CH4 at Qmax</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scatterChart>
        <c:scatterStyle val="lineMarker"/>
        <c:varyColors val="0"/>
        <c:ser>
          <c:idx val="4"/>
          <c:order val="0"/>
          <c:tx>
            <c:v>Q test</c:v>
          </c:tx>
          <c:spPr>
            <a:ln w="25400" cap="rnd">
              <a:noFill/>
              <a:round/>
            </a:ln>
            <a:effectLst/>
          </c:spPr>
          <c:marker>
            <c:symbol val="circle"/>
            <c:size val="5"/>
            <c:spPr>
              <a:solidFill>
                <a:schemeClr val="accent2"/>
              </a:solidFill>
              <a:ln w="9525">
                <a:solidFill>
                  <a:srgbClr val="FFC000"/>
                </a:solidFill>
              </a:ln>
              <a:effectLst/>
            </c:spPr>
          </c:marker>
          <c:trendline>
            <c:spPr>
              <a:ln w="19050" cap="rnd">
                <a:solidFill>
                  <a:srgbClr val="FFC000"/>
                </a:solidFill>
                <a:prstDash val="sysDot"/>
              </a:ln>
              <a:effectLst/>
            </c:spPr>
            <c:trendlineType val="linear"/>
            <c:dispRSqr val="0"/>
            <c:dispEq val="0"/>
          </c:trendline>
          <c:xVal>
            <c:numRef>
              <c:f>REPORT!$B$190:$B$196</c:f>
              <c:numCache>
                <c:formatCode>0.0</c:formatCode>
                <c:ptCount val="7"/>
                <c:pt idx="0">
                  <c:v>0</c:v>
                </c:pt>
                <c:pt idx="1">
                  <c:v>0</c:v>
                </c:pt>
                <c:pt idx="2">
                  <c:v>0</c:v>
                </c:pt>
                <c:pt idx="3">
                  <c:v>0</c:v>
                </c:pt>
                <c:pt idx="4">
                  <c:v>0</c:v>
                </c:pt>
                <c:pt idx="5">
                  <c:v>40</c:v>
                </c:pt>
                <c:pt idx="6">
                  <c:v>0</c:v>
                </c:pt>
              </c:numCache>
            </c:numRef>
          </c:xVal>
          <c:yVal>
            <c:numRef>
              <c:f>REPORT!$G$190:$G$196</c:f>
              <c:numCache>
                <c:formatCode>0.00</c:formatCode>
                <c:ptCount val="7"/>
                <c:pt idx="0">
                  <c:v>19.019280928731273</c:v>
                </c:pt>
                <c:pt idx="1">
                  <c:v>0</c:v>
                </c:pt>
                <c:pt idx="2">
                  <c:v>0</c:v>
                </c:pt>
                <c:pt idx="3">
                  <c:v>0</c:v>
                </c:pt>
                <c:pt idx="4">
                  <c:v>0</c:v>
                </c:pt>
                <c:pt idx="5">
                  <c:v>0</c:v>
                </c:pt>
                <c:pt idx="6">
                  <c:v>0</c:v>
                </c:pt>
              </c:numCache>
            </c:numRef>
          </c:yVal>
          <c:smooth val="0"/>
          <c:extLst>
            <c:ext xmlns:c16="http://schemas.microsoft.com/office/drawing/2014/chart" uri="{C3380CC4-5D6E-409C-BE32-E72D297353CC}">
              <c16:uniqueId val="{00000001-DB40-4CEF-880F-B3622FA35A14}"/>
            </c:ext>
          </c:extLst>
        </c:ser>
        <c:ser>
          <c:idx val="6"/>
          <c:order val="1"/>
          <c:tx>
            <c:v>CO2</c:v>
          </c:tx>
          <c:spPr>
            <a:ln w="50800" cap="rnd">
              <a:noFill/>
              <a:round/>
            </a:ln>
            <a:effectLst/>
          </c:spPr>
          <c:marker>
            <c:symbol val="circle"/>
            <c:size val="5"/>
            <c:spPr>
              <a:solidFill>
                <a:schemeClr val="accent1">
                  <a:lumMod val="60000"/>
                </a:schemeClr>
              </a:solidFill>
              <a:ln w="9525">
                <a:solidFill>
                  <a:schemeClr val="accent1">
                    <a:lumMod val="60000"/>
                  </a:schemeClr>
                </a:solidFill>
              </a:ln>
              <a:effectLst/>
            </c:spPr>
          </c:marker>
          <c:trendline>
            <c:spPr>
              <a:ln w="19050" cap="rnd">
                <a:solidFill>
                  <a:schemeClr val="accent1">
                    <a:lumMod val="60000"/>
                  </a:schemeClr>
                </a:solidFill>
                <a:prstDash val="sysDot"/>
              </a:ln>
              <a:effectLst/>
            </c:spPr>
            <c:trendlineType val="linear"/>
            <c:dispRSqr val="0"/>
            <c:dispEq val="0"/>
          </c:trendline>
          <c:xVal>
            <c:numRef>
              <c:f>REPORT!$B$190:$B$196</c:f>
              <c:numCache>
                <c:formatCode>0.0</c:formatCode>
                <c:ptCount val="7"/>
                <c:pt idx="0">
                  <c:v>0</c:v>
                </c:pt>
                <c:pt idx="1">
                  <c:v>0</c:v>
                </c:pt>
                <c:pt idx="2">
                  <c:v>0</c:v>
                </c:pt>
                <c:pt idx="3">
                  <c:v>0</c:v>
                </c:pt>
                <c:pt idx="4">
                  <c:v>0</c:v>
                </c:pt>
                <c:pt idx="5">
                  <c:v>40</c:v>
                </c:pt>
                <c:pt idx="6">
                  <c:v>0</c:v>
                </c:pt>
              </c:numCache>
            </c:numRef>
          </c:xVal>
          <c:yVal>
            <c:numRef>
              <c:f>REPORT!$I$190:$I$196</c:f>
              <c:numCache>
                <c:formatCode>0.0</c:formatCode>
                <c:ptCount val="7"/>
                <c:pt idx="0">
                  <c:v>9.0653211309999993</c:v>
                </c:pt>
                <c:pt idx="1">
                  <c:v>0</c:v>
                </c:pt>
                <c:pt idx="2">
                  <c:v>0</c:v>
                </c:pt>
                <c:pt idx="3">
                  <c:v>0</c:v>
                </c:pt>
                <c:pt idx="4">
                  <c:v>0</c:v>
                </c:pt>
                <c:pt idx="5">
                  <c:v>0</c:v>
                </c:pt>
                <c:pt idx="6">
                  <c:v>0</c:v>
                </c:pt>
              </c:numCache>
            </c:numRef>
          </c:yVal>
          <c:smooth val="0"/>
          <c:extLst>
            <c:ext xmlns:c16="http://schemas.microsoft.com/office/drawing/2014/chart" uri="{C3380CC4-5D6E-409C-BE32-E72D297353CC}">
              <c16:uniqueId val="{00000003-DB40-4CEF-880F-B3622FA35A14}"/>
            </c:ext>
          </c:extLst>
        </c:ser>
        <c:ser>
          <c:idx val="7"/>
          <c:order val="2"/>
          <c:tx>
            <c:v>O2</c:v>
          </c:tx>
          <c:spPr>
            <a:ln w="25400" cap="rnd">
              <a:noFill/>
              <a:round/>
            </a:ln>
            <a:effectLst/>
          </c:spPr>
          <c:marker>
            <c:symbol val="circle"/>
            <c:size val="5"/>
            <c:spPr>
              <a:solidFill>
                <a:schemeClr val="accent2">
                  <a:lumMod val="60000"/>
                </a:schemeClr>
              </a:solidFill>
              <a:ln w="9525">
                <a:solidFill>
                  <a:schemeClr val="accent2">
                    <a:lumMod val="60000"/>
                  </a:schemeClr>
                </a:solidFill>
              </a:ln>
              <a:effectLst/>
            </c:spPr>
          </c:marker>
          <c:trendline>
            <c:spPr>
              <a:ln w="19050" cap="rnd">
                <a:solidFill>
                  <a:schemeClr val="accent2">
                    <a:lumMod val="60000"/>
                  </a:schemeClr>
                </a:solidFill>
                <a:prstDash val="sysDot"/>
              </a:ln>
              <a:effectLst/>
            </c:spPr>
            <c:trendlineType val="linear"/>
            <c:dispRSqr val="0"/>
            <c:dispEq val="0"/>
          </c:trendline>
          <c:xVal>
            <c:numRef>
              <c:f>REPORT!$B$190:$B$196</c:f>
              <c:numCache>
                <c:formatCode>0.0</c:formatCode>
                <c:ptCount val="7"/>
                <c:pt idx="0">
                  <c:v>0</c:v>
                </c:pt>
                <c:pt idx="1">
                  <c:v>0</c:v>
                </c:pt>
                <c:pt idx="2">
                  <c:v>0</c:v>
                </c:pt>
                <c:pt idx="3">
                  <c:v>0</c:v>
                </c:pt>
                <c:pt idx="4">
                  <c:v>0</c:v>
                </c:pt>
                <c:pt idx="5">
                  <c:v>40</c:v>
                </c:pt>
                <c:pt idx="6">
                  <c:v>0</c:v>
                </c:pt>
              </c:numCache>
            </c:numRef>
          </c:xVal>
          <c:yVal>
            <c:numRef>
              <c:f>REPORT!$J$190:$J$196</c:f>
              <c:numCache>
                <c:formatCode>0.0</c:formatCode>
                <c:ptCount val="7"/>
                <c:pt idx="0">
                  <c:v>4.7722529119999999</c:v>
                </c:pt>
                <c:pt idx="1">
                  <c:v>0</c:v>
                </c:pt>
                <c:pt idx="2">
                  <c:v>0</c:v>
                </c:pt>
                <c:pt idx="3">
                  <c:v>0</c:v>
                </c:pt>
                <c:pt idx="4">
                  <c:v>0</c:v>
                </c:pt>
                <c:pt idx="5">
                  <c:v>0</c:v>
                </c:pt>
                <c:pt idx="6">
                  <c:v>0</c:v>
                </c:pt>
              </c:numCache>
            </c:numRef>
          </c:yVal>
          <c:smooth val="0"/>
          <c:extLst>
            <c:ext xmlns:c16="http://schemas.microsoft.com/office/drawing/2014/chart" uri="{C3380CC4-5D6E-409C-BE32-E72D297353CC}">
              <c16:uniqueId val="{00000005-DB40-4CEF-880F-B3622FA35A14}"/>
            </c:ext>
          </c:extLst>
        </c:ser>
        <c:dLbls>
          <c:showLegendKey val="0"/>
          <c:showVal val="0"/>
          <c:showCatName val="0"/>
          <c:showSerName val="0"/>
          <c:showPercent val="0"/>
          <c:showBubbleSize val="0"/>
        </c:dLbls>
        <c:axId val="774166703"/>
        <c:axId val="648590895"/>
      </c:scatterChart>
      <c:valAx>
        <c:axId val="774166703"/>
        <c:scaling>
          <c:orientation val="minMax"/>
          <c:max val="6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H2 %</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48590895"/>
        <c:crosses val="autoZero"/>
        <c:crossBetween val="midCat"/>
      </c:valAx>
      <c:valAx>
        <c:axId val="648590895"/>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 Qtest (kW)  CO2 (%)  O2 (%)</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774166703"/>
        <c:crosses val="autoZero"/>
        <c:crossBetween val="midCat"/>
      </c:valAx>
      <c:spPr>
        <a:noFill/>
        <a:ln>
          <a:noFill/>
        </a:ln>
        <a:effectLst/>
      </c:spPr>
    </c:plotArea>
    <c:legend>
      <c:legendPos val="r"/>
      <c:legendEntry>
        <c:idx val="3"/>
        <c:delete val="1"/>
      </c:legendEntry>
      <c:legendEntry>
        <c:idx val="4"/>
        <c:delete val="1"/>
      </c:legendEntry>
      <c:legendEntry>
        <c:idx val="5"/>
        <c:delete val="1"/>
      </c:legendEntry>
      <c:layout>
        <c:manualLayout>
          <c:xMode val="edge"/>
          <c:yMode val="edge"/>
          <c:x val="0.8352352961375995"/>
          <c:y val="0.15073562531283688"/>
          <c:w val="0.14602898859707131"/>
          <c:h val="0.6954887411407868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a-DK"/>
              <a:t>Performances H2 with CH4 at Qmin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scatterChart>
        <c:scatterStyle val="lineMarker"/>
        <c:varyColors val="0"/>
        <c:ser>
          <c:idx val="2"/>
          <c:order val="1"/>
          <c:tx>
            <c:v>CO daf</c:v>
          </c:tx>
          <c:spPr>
            <a:ln w="25400" cap="rnd">
              <a:noFill/>
              <a:round/>
            </a:ln>
            <a:effectLst/>
          </c:spPr>
          <c:marker>
            <c:symbol val="circle"/>
            <c:size val="5"/>
            <c:spPr>
              <a:solidFill>
                <a:schemeClr val="accent3"/>
              </a:solidFill>
              <a:ln w="9525">
                <a:solidFill>
                  <a:schemeClr val="accent3"/>
                </a:solidFill>
              </a:ln>
              <a:effectLst/>
            </c:spPr>
          </c:marker>
          <c:trendline>
            <c:spPr>
              <a:ln w="19050" cap="rnd">
                <a:solidFill>
                  <a:schemeClr val="accent3"/>
                </a:solidFill>
                <a:prstDash val="sysDot"/>
              </a:ln>
              <a:effectLst/>
            </c:spPr>
            <c:trendlineType val="linear"/>
            <c:dispRSqr val="0"/>
            <c:dispEq val="0"/>
          </c:trendline>
          <c:xVal>
            <c:numRef>
              <c:f>REPORT!$B$232:$B$238</c:f>
              <c:numCache>
                <c:formatCode>0.0</c:formatCode>
                <c:ptCount val="7"/>
                <c:pt idx="0">
                  <c:v>0</c:v>
                </c:pt>
                <c:pt idx="1">
                  <c:v>40</c:v>
                </c:pt>
                <c:pt idx="2">
                  <c:v>40</c:v>
                </c:pt>
                <c:pt idx="3">
                  <c:v>40</c:v>
                </c:pt>
                <c:pt idx="4">
                  <c:v>40</c:v>
                </c:pt>
                <c:pt idx="5">
                  <c:v>40</c:v>
                </c:pt>
                <c:pt idx="6">
                  <c:v>40</c:v>
                </c:pt>
              </c:numCache>
            </c:numRef>
          </c:xVal>
          <c:yVal>
            <c:numRef>
              <c:f>REPORT!$E$232:$E$238</c:f>
              <c:numCache>
                <c:formatCode>0</c:formatCode>
                <c:ptCount val="7"/>
                <c:pt idx="0">
                  <c:v>0</c:v>
                </c:pt>
                <c:pt idx="1">
                  <c:v>0</c:v>
                </c:pt>
                <c:pt idx="2">
                  <c:v>0</c:v>
                </c:pt>
                <c:pt idx="3">
                  <c:v>0</c:v>
                </c:pt>
                <c:pt idx="4">
                  <c:v>0</c:v>
                </c:pt>
                <c:pt idx="5">
                  <c:v>0</c:v>
                </c:pt>
                <c:pt idx="6">
                  <c:v>0</c:v>
                </c:pt>
              </c:numCache>
            </c:numRef>
          </c:yVal>
          <c:smooth val="0"/>
          <c:extLst>
            <c:ext xmlns:c16="http://schemas.microsoft.com/office/drawing/2014/chart" uri="{C3380CC4-5D6E-409C-BE32-E72D297353CC}">
              <c16:uniqueId val="{00000001-C90F-482A-A75A-7405E54C86FE}"/>
            </c:ext>
          </c:extLst>
        </c:ser>
        <c:ser>
          <c:idx val="3"/>
          <c:order val="2"/>
          <c:tx>
            <c:v>Nox daf</c:v>
          </c:tx>
          <c:spPr>
            <a:ln w="25400" cap="rnd">
              <a:noFill/>
              <a:round/>
            </a:ln>
            <a:effectLst/>
          </c:spPr>
          <c:marker>
            <c:symbol val="circle"/>
            <c:size val="5"/>
            <c:spPr>
              <a:solidFill>
                <a:schemeClr val="accent4"/>
              </a:solidFill>
              <a:ln w="9525">
                <a:solidFill>
                  <a:schemeClr val="accent4"/>
                </a:solidFill>
              </a:ln>
              <a:effectLst/>
            </c:spPr>
          </c:marker>
          <c:trendline>
            <c:spPr>
              <a:ln w="19050" cap="rnd">
                <a:solidFill>
                  <a:schemeClr val="accent4"/>
                </a:solidFill>
                <a:prstDash val="sysDot"/>
              </a:ln>
              <a:effectLst/>
            </c:spPr>
            <c:trendlineType val="linear"/>
            <c:dispRSqr val="0"/>
            <c:dispEq val="0"/>
          </c:trendline>
          <c:xVal>
            <c:numRef>
              <c:f>REPORT!$B$232:$B$238</c:f>
              <c:numCache>
                <c:formatCode>0.0</c:formatCode>
                <c:ptCount val="7"/>
                <c:pt idx="0">
                  <c:v>0</c:v>
                </c:pt>
                <c:pt idx="1">
                  <c:v>40</c:v>
                </c:pt>
                <c:pt idx="2">
                  <c:v>40</c:v>
                </c:pt>
                <c:pt idx="3">
                  <c:v>40</c:v>
                </c:pt>
                <c:pt idx="4">
                  <c:v>40</c:v>
                </c:pt>
                <c:pt idx="5">
                  <c:v>40</c:v>
                </c:pt>
                <c:pt idx="6">
                  <c:v>40</c:v>
                </c:pt>
              </c:numCache>
            </c:numRef>
          </c:xVal>
          <c:yVal>
            <c:numRef>
              <c:f>REPORT!$F$232:$F$238</c:f>
              <c:numCache>
                <c:formatCode>0</c:formatCode>
                <c:ptCount val="7"/>
                <c:pt idx="0">
                  <c:v>0</c:v>
                </c:pt>
                <c:pt idx="1">
                  <c:v>0</c:v>
                </c:pt>
                <c:pt idx="2">
                  <c:v>0</c:v>
                </c:pt>
                <c:pt idx="3">
                  <c:v>0</c:v>
                </c:pt>
                <c:pt idx="4">
                  <c:v>0</c:v>
                </c:pt>
                <c:pt idx="5">
                  <c:v>0</c:v>
                </c:pt>
                <c:pt idx="6">
                  <c:v>0</c:v>
                </c:pt>
              </c:numCache>
            </c:numRef>
          </c:yVal>
          <c:smooth val="0"/>
          <c:extLst>
            <c:ext xmlns:c16="http://schemas.microsoft.com/office/drawing/2014/chart" uri="{C3380CC4-5D6E-409C-BE32-E72D297353CC}">
              <c16:uniqueId val="{00000003-C90F-482A-A75A-7405E54C86FE}"/>
            </c:ext>
          </c:extLst>
        </c:ser>
        <c:ser>
          <c:idx val="5"/>
          <c:order val="3"/>
          <c:tx>
            <c:v>Tflue</c:v>
          </c:tx>
          <c:spPr>
            <a:ln w="25400" cap="rnd">
              <a:noFill/>
              <a:round/>
            </a:ln>
            <a:effectLst/>
          </c:spPr>
          <c:marker>
            <c:symbol val="circle"/>
            <c:size val="5"/>
            <c:spPr>
              <a:solidFill>
                <a:schemeClr val="accent6"/>
              </a:solidFill>
              <a:ln w="9525">
                <a:solidFill>
                  <a:schemeClr val="accent6"/>
                </a:solidFill>
              </a:ln>
              <a:effectLst/>
            </c:spPr>
          </c:marker>
          <c:trendline>
            <c:spPr>
              <a:ln w="19050" cap="rnd">
                <a:solidFill>
                  <a:schemeClr val="accent6"/>
                </a:solidFill>
                <a:prstDash val="sysDot"/>
              </a:ln>
              <a:effectLst/>
            </c:spPr>
            <c:trendlineType val="linear"/>
            <c:dispRSqr val="0"/>
            <c:dispEq val="0"/>
          </c:trendline>
          <c:xVal>
            <c:numRef>
              <c:f>REPORT!$B$232:$B$238</c:f>
              <c:numCache>
                <c:formatCode>0.0</c:formatCode>
                <c:ptCount val="7"/>
                <c:pt idx="0">
                  <c:v>0</c:v>
                </c:pt>
                <c:pt idx="1">
                  <c:v>40</c:v>
                </c:pt>
                <c:pt idx="2">
                  <c:v>40</c:v>
                </c:pt>
                <c:pt idx="3">
                  <c:v>40</c:v>
                </c:pt>
                <c:pt idx="4">
                  <c:v>40</c:v>
                </c:pt>
                <c:pt idx="5">
                  <c:v>40</c:v>
                </c:pt>
                <c:pt idx="6">
                  <c:v>40</c:v>
                </c:pt>
              </c:numCache>
            </c:numRef>
          </c:xVal>
          <c:yVal>
            <c:numRef>
              <c:f>REPORT!$H$232:$H$238</c:f>
              <c:numCache>
                <c:formatCode>0</c:formatCode>
                <c:ptCount val="7"/>
                <c:pt idx="0">
                  <c:v>0</c:v>
                </c:pt>
                <c:pt idx="1">
                  <c:v>0</c:v>
                </c:pt>
                <c:pt idx="2">
                  <c:v>0</c:v>
                </c:pt>
                <c:pt idx="3">
                  <c:v>0</c:v>
                </c:pt>
                <c:pt idx="4">
                  <c:v>0</c:v>
                </c:pt>
                <c:pt idx="5">
                  <c:v>0</c:v>
                </c:pt>
                <c:pt idx="6">
                  <c:v>0</c:v>
                </c:pt>
              </c:numCache>
            </c:numRef>
          </c:yVal>
          <c:smooth val="0"/>
          <c:extLst>
            <c:ext xmlns:c16="http://schemas.microsoft.com/office/drawing/2014/chart" uri="{C3380CC4-5D6E-409C-BE32-E72D297353CC}">
              <c16:uniqueId val="{00000005-C90F-482A-A75A-7405E54C86FE}"/>
            </c:ext>
          </c:extLst>
        </c:ser>
        <c:dLbls>
          <c:showLegendKey val="0"/>
          <c:showVal val="0"/>
          <c:showCatName val="0"/>
          <c:showSerName val="0"/>
          <c:showPercent val="0"/>
          <c:showBubbleSize val="0"/>
        </c:dLbls>
        <c:axId val="774166703"/>
        <c:axId val="648590895"/>
      </c:scatterChart>
      <c:scatterChart>
        <c:scatterStyle val="lineMarker"/>
        <c:varyColors val="0"/>
        <c:ser>
          <c:idx val="1"/>
          <c:order val="0"/>
          <c:tx>
            <c:v>Eff. On Hi</c:v>
          </c:tx>
          <c:spPr>
            <a:ln w="25400" cap="rnd">
              <a:noFill/>
              <a:round/>
            </a:ln>
            <a:effectLst/>
          </c:spPr>
          <c:marker>
            <c:symbol val="circle"/>
            <c:size val="5"/>
            <c:spPr>
              <a:solidFill>
                <a:schemeClr val="accent2"/>
              </a:solidFill>
              <a:ln w="9525">
                <a:solidFill>
                  <a:schemeClr val="accent2"/>
                </a:solidFill>
              </a:ln>
              <a:effectLst/>
            </c:spPr>
          </c:marker>
          <c:trendline>
            <c:spPr>
              <a:ln w="19050" cap="rnd">
                <a:solidFill>
                  <a:schemeClr val="accent2"/>
                </a:solidFill>
                <a:prstDash val="sysDot"/>
              </a:ln>
              <a:effectLst/>
            </c:spPr>
            <c:trendlineType val="linear"/>
            <c:dispRSqr val="0"/>
            <c:dispEq val="0"/>
          </c:trendline>
          <c:xVal>
            <c:numRef>
              <c:f>REPORT!$B$232:$B$238</c:f>
              <c:numCache>
                <c:formatCode>0.0</c:formatCode>
                <c:ptCount val="7"/>
                <c:pt idx="0">
                  <c:v>0</c:v>
                </c:pt>
                <c:pt idx="1">
                  <c:v>40</c:v>
                </c:pt>
                <c:pt idx="2">
                  <c:v>40</c:v>
                </c:pt>
                <c:pt idx="3">
                  <c:v>40</c:v>
                </c:pt>
                <c:pt idx="4">
                  <c:v>40</c:v>
                </c:pt>
                <c:pt idx="5">
                  <c:v>40</c:v>
                </c:pt>
                <c:pt idx="6">
                  <c:v>40</c:v>
                </c:pt>
              </c:numCache>
            </c:numRef>
          </c:xVal>
          <c:yVal>
            <c:numRef>
              <c:f>REPORT!$D$232:$D$238</c:f>
              <c:numCache>
                <c:formatCode>0.0</c:formatCode>
                <c:ptCount val="7"/>
                <c:pt idx="0">
                  <c:v>0</c:v>
                </c:pt>
                <c:pt idx="1">
                  <c:v>0</c:v>
                </c:pt>
                <c:pt idx="2">
                  <c:v>0</c:v>
                </c:pt>
                <c:pt idx="3">
                  <c:v>0</c:v>
                </c:pt>
                <c:pt idx="4">
                  <c:v>0</c:v>
                </c:pt>
                <c:pt idx="5">
                  <c:v>0</c:v>
                </c:pt>
                <c:pt idx="6">
                  <c:v>0</c:v>
                </c:pt>
              </c:numCache>
            </c:numRef>
          </c:yVal>
          <c:smooth val="0"/>
          <c:extLst>
            <c:ext xmlns:c16="http://schemas.microsoft.com/office/drawing/2014/chart" uri="{C3380CC4-5D6E-409C-BE32-E72D297353CC}">
              <c16:uniqueId val="{00000007-C90F-482A-A75A-7405E54C86FE}"/>
            </c:ext>
          </c:extLst>
        </c:ser>
        <c:dLbls>
          <c:showLegendKey val="0"/>
          <c:showVal val="0"/>
          <c:showCatName val="0"/>
          <c:showSerName val="0"/>
          <c:showPercent val="0"/>
          <c:showBubbleSize val="0"/>
        </c:dLbls>
        <c:axId val="1375131423"/>
        <c:axId val="1375111455"/>
      </c:scatterChart>
      <c:valAx>
        <c:axId val="774166703"/>
        <c:scaling>
          <c:orientation val="minMax"/>
          <c:max val="6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H2 %</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48590895"/>
        <c:crosses val="autoZero"/>
        <c:crossBetween val="midCat"/>
      </c:valAx>
      <c:valAx>
        <c:axId val="648590895"/>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 Eff. (%)    CO and NOX daf  (ppm)  Tflue</a:t>
                </a:r>
                <a:r>
                  <a:rPr lang="en-US" baseline="0"/>
                  <a:t> (deg. C)</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774166703"/>
        <c:crosses val="autoZero"/>
        <c:crossBetween val="midCat"/>
      </c:valAx>
      <c:valAx>
        <c:axId val="1375111455"/>
        <c:scaling>
          <c:orientation val="minMax"/>
          <c:max val="102"/>
          <c:min val="98"/>
        </c:scaling>
        <c:delete val="0"/>
        <c:axPos val="r"/>
        <c:numFmt formatCode="0.0" sourceLinked="1"/>
        <c:majorTickMark val="out"/>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375131423"/>
        <c:crosses val="max"/>
        <c:crossBetween val="midCat"/>
      </c:valAx>
      <c:valAx>
        <c:axId val="1375131423"/>
        <c:scaling>
          <c:orientation val="minMax"/>
        </c:scaling>
        <c:delete val="1"/>
        <c:axPos val="b"/>
        <c:numFmt formatCode="0.0" sourceLinked="1"/>
        <c:majorTickMark val="out"/>
        <c:minorTickMark val="none"/>
        <c:tickLblPos val="nextTo"/>
        <c:crossAx val="1375111455"/>
        <c:crosses val="autoZero"/>
        <c:crossBetween val="midCat"/>
      </c:valAx>
      <c:spPr>
        <a:noFill/>
        <a:ln>
          <a:solidFill>
            <a:schemeClr val="accent2"/>
          </a:solidFill>
        </a:ln>
        <a:effectLst/>
      </c:spPr>
    </c:plotArea>
    <c:legend>
      <c:legendPos val="r"/>
      <c:legendEntry>
        <c:idx val="4"/>
        <c:delete val="1"/>
      </c:legendEntry>
      <c:legendEntry>
        <c:idx val="5"/>
        <c:delete val="1"/>
      </c:legendEntry>
      <c:legendEntry>
        <c:idx val="6"/>
        <c:delete val="1"/>
      </c:legendEntry>
      <c:legendEntry>
        <c:idx val="7"/>
        <c:delete val="1"/>
      </c:legendEntry>
      <c:layout>
        <c:manualLayout>
          <c:xMode val="edge"/>
          <c:yMode val="edge"/>
          <c:x val="0.82049464469102706"/>
          <c:y val="0.16729606912807773"/>
          <c:w val="0.16585581515425327"/>
          <c:h val="0.7063927006018998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a-DK"/>
              <a:t>Performances H2 with CH4 at Qmin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scatterChart>
        <c:scatterStyle val="lineMarker"/>
        <c:varyColors val="0"/>
        <c:ser>
          <c:idx val="4"/>
          <c:order val="0"/>
          <c:tx>
            <c:v>Q Test</c:v>
          </c:tx>
          <c:spPr>
            <a:ln w="25400" cap="rnd">
              <a:noFill/>
              <a:round/>
            </a:ln>
            <a:effectLst/>
          </c:spPr>
          <c:marker>
            <c:symbol val="circle"/>
            <c:size val="5"/>
            <c:spPr>
              <a:solidFill>
                <a:srgbClr val="FFC000"/>
              </a:solidFill>
              <a:ln w="9525">
                <a:solidFill>
                  <a:srgbClr val="FFC000"/>
                </a:solidFill>
              </a:ln>
              <a:effectLst/>
            </c:spPr>
          </c:marker>
          <c:dPt>
            <c:idx val="1"/>
            <c:marker>
              <c:symbol val="circle"/>
              <c:size val="5"/>
              <c:spPr>
                <a:solidFill>
                  <a:srgbClr val="FFC000"/>
                </a:solidFill>
                <a:ln w="9525">
                  <a:solidFill>
                    <a:srgbClr val="FFC000"/>
                  </a:solidFill>
                </a:ln>
                <a:effectLst/>
              </c:spPr>
            </c:marker>
            <c:bubble3D val="0"/>
            <c:extLst>
              <c:ext xmlns:c16="http://schemas.microsoft.com/office/drawing/2014/chart" uri="{C3380CC4-5D6E-409C-BE32-E72D297353CC}">
                <c16:uniqueId val="{00000000-A006-438A-B911-8BFCBA5E7D22}"/>
              </c:ext>
            </c:extLst>
          </c:dPt>
          <c:trendline>
            <c:spPr>
              <a:ln w="19050" cap="rnd">
                <a:solidFill>
                  <a:srgbClr val="FFC000"/>
                </a:solidFill>
                <a:prstDash val="sysDot"/>
              </a:ln>
              <a:effectLst/>
            </c:spPr>
            <c:trendlineType val="linear"/>
            <c:dispRSqr val="0"/>
            <c:dispEq val="0"/>
          </c:trendline>
          <c:xVal>
            <c:numRef>
              <c:f>REPORT!$B$232:$B$238</c:f>
              <c:numCache>
                <c:formatCode>0.0</c:formatCode>
                <c:ptCount val="7"/>
                <c:pt idx="0">
                  <c:v>0</c:v>
                </c:pt>
                <c:pt idx="1">
                  <c:v>40</c:v>
                </c:pt>
                <c:pt idx="2">
                  <c:v>40</c:v>
                </c:pt>
                <c:pt idx="3">
                  <c:v>40</c:v>
                </c:pt>
                <c:pt idx="4">
                  <c:v>40</c:v>
                </c:pt>
                <c:pt idx="5">
                  <c:v>40</c:v>
                </c:pt>
                <c:pt idx="6">
                  <c:v>40</c:v>
                </c:pt>
              </c:numCache>
            </c:numRef>
          </c:xVal>
          <c:yVal>
            <c:numRef>
              <c:f>REPORT!$G$232:$G$238</c:f>
              <c:numCache>
                <c:formatCode>0.00</c:formatCode>
                <c:ptCount val="7"/>
                <c:pt idx="0">
                  <c:v>0</c:v>
                </c:pt>
                <c:pt idx="1">
                  <c:v>0</c:v>
                </c:pt>
                <c:pt idx="2">
                  <c:v>0</c:v>
                </c:pt>
                <c:pt idx="3">
                  <c:v>0</c:v>
                </c:pt>
                <c:pt idx="4">
                  <c:v>0</c:v>
                </c:pt>
                <c:pt idx="5">
                  <c:v>0</c:v>
                </c:pt>
                <c:pt idx="6">
                  <c:v>0</c:v>
                </c:pt>
              </c:numCache>
            </c:numRef>
          </c:yVal>
          <c:smooth val="0"/>
          <c:extLst>
            <c:ext xmlns:c16="http://schemas.microsoft.com/office/drawing/2014/chart" uri="{C3380CC4-5D6E-409C-BE32-E72D297353CC}">
              <c16:uniqueId val="{00000002-A006-438A-B911-8BFCBA5E7D22}"/>
            </c:ext>
          </c:extLst>
        </c:ser>
        <c:ser>
          <c:idx val="6"/>
          <c:order val="1"/>
          <c:tx>
            <c:v>CO2</c:v>
          </c:tx>
          <c:spPr>
            <a:ln w="50800" cap="rnd">
              <a:noFill/>
              <a:round/>
            </a:ln>
            <a:effectLst/>
          </c:spPr>
          <c:marker>
            <c:symbol val="circle"/>
            <c:size val="5"/>
            <c:spPr>
              <a:solidFill>
                <a:schemeClr val="accent1">
                  <a:lumMod val="60000"/>
                </a:schemeClr>
              </a:solidFill>
              <a:ln w="9525">
                <a:solidFill>
                  <a:schemeClr val="accent1">
                    <a:lumMod val="60000"/>
                  </a:schemeClr>
                </a:solidFill>
              </a:ln>
              <a:effectLst/>
            </c:spPr>
          </c:marker>
          <c:trendline>
            <c:spPr>
              <a:ln w="19050" cap="rnd">
                <a:solidFill>
                  <a:schemeClr val="accent1">
                    <a:lumMod val="60000"/>
                  </a:schemeClr>
                </a:solidFill>
                <a:prstDash val="sysDot"/>
              </a:ln>
              <a:effectLst/>
            </c:spPr>
            <c:trendlineType val="linear"/>
            <c:dispRSqr val="0"/>
            <c:dispEq val="0"/>
          </c:trendline>
          <c:xVal>
            <c:numRef>
              <c:f>REPORT!$B$232:$B$238</c:f>
              <c:numCache>
                <c:formatCode>0.0</c:formatCode>
                <c:ptCount val="7"/>
                <c:pt idx="0">
                  <c:v>0</c:v>
                </c:pt>
                <c:pt idx="1">
                  <c:v>40</c:v>
                </c:pt>
                <c:pt idx="2">
                  <c:v>40</c:v>
                </c:pt>
                <c:pt idx="3">
                  <c:v>40</c:v>
                </c:pt>
                <c:pt idx="4">
                  <c:v>40</c:v>
                </c:pt>
                <c:pt idx="5">
                  <c:v>40</c:v>
                </c:pt>
                <c:pt idx="6">
                  <c:v>40</c:v>
                </c:pt>
              </c:numCache>
            </c:numRef>
          </c:xVal>
          <c:yVal>
            <c:numRef>
              <c:f>REPORT!$I$232:$I$238</c:f>
              <c:numCache>
                <c:formatCode>0.0</c:formatCode>
                <c:ptCount val="7"/>
                <c:pt idx="0">
                  <c:v>0</c:v>
                </c:pt>
                <c:pt idx="1">
                  <c:v>0</c:v>
                </c:pt>
                <c:pt idx="2">
                  <c:v>0</c:v>
                </c:pt>
                <c:pt idx="3">
                  <c:v>0</c:v>
                </c:pt>
                <c:pt idx="4">
                  <c:v>0</c:v>
                </c:pt>
                <c:pt idx="5">
                  <c:v>0</c:v>
                </c:pt>
                <c:pt idx="6">
                  <c:v>0</c:v>
                </c:pt>
              </c:numCache>
            </c:numRef>
          </c:yVal>
          <c:smooth val="0"/>
          <c:extLst>
            <c:ext xmlns:c16="http://schemas.microsoft.com/office/drawing/2014/chart" uri="{C3380CC4-5D6E-409C-BE32-E72D297353CC}">
              <c16:uniqueId val="{00000004-A006-438A-B911-8BFCBA5E7D22}"/>
            </c:ext>
          </c:extLst>
        </c:ser>
        <c:ser>
          <c:idx val="7"/>
          <c:order val="2"/>
          <c:tx>
            <c:v>O2</c:v>
          </c:tx>
          <c:spPr>
            <a:ln w="25400" cap="rnd">
              <a:noFill/>
              <a:round/>
            </a:ln>
            <a:effectLst/>
          </c:spPr>
          <c:marker>
            <c:symbol val="circle"/>
            <c:size val="5"/>
            <c:spPr>
              <a:solidFill>
                <a:schemeClr val="accent2">
                  <a:lumMod val="60000"/>
                </a:schemeClr>
              </a:solidFill>
              <a:ln w="9525">
                <a:solidFill>
                  <a:schemeClr val="accent2">
                    <a:lumMod val="60000"/>
                  </a:schemeClr>
                </a:solidFill>
              </a:ln>
              <a:effectLst/>
            </c:spPr>
          </c:marker>
          <c:trendline>
            <c:spPr>
              <a:ln w="19050" cap="rnd">
                <a:solidFill>
                  <a:schemeClr val="accent2">
                    <a:lumMod val="60000"/>
                  </a:schemeClr>
                </a:solidFill>
                <a:prstDash val="sysDot"/>
              </a:ln>
              <a:effectLst/>
            </c:spPr>
            <c:trendlineType val="linear"/>
            <c:dispRSqr val="0"/>
            <c:dispEq val="0"/>
          </c:trendline>
          <c:xVal>
            <c:numRef>
              <c:f>REPORT!$B$232:$B$238</c:f>
              <c:numCache>
                <c:formatCode>0.0</c:formatCode>
                <c:ptCount val="7"/>
                <c:pt idx="0">
                  <c:v>0</c:v>
                </c:pt>
                <c:pt idx="1">
                  <c:v>40</c:v>
                </c:pt>
                <c:pt idx="2">
                  <c:v>40</c:v>
                </c:pt>
                <c:pt idx="3">
                  <c:v>40</c:v>
                </c:pt>
                <c:pt idx="4">
                  <c:v>40</c:v>
                </c:pt>
                <c:pt idx="5">
                  <c:v>40</c:v>
                </c:pt>
                <c:pt idx="6">
                  <c:v>40</c:v>
                </c:pt>
              </c:numCache>
            </c:numRef>
          </c:xVal>
          <c:yVal>
            <c:numRef>
              <c:f>REPORT!$J$232:$J$238</c:f>
              <c:numCache>
                <c:formatCode>0.0</c:formatCode>
                <c:ptCount val="7"/>
                <c:pt idx="0">
                  <c:v>0</c:v>
                </c:pt>
                <c:pt idx="1">
                  <c:v>0</c:v>
                </c:pt>
                <c:pt idx="2">
                  <c:v>0</c:v>
                </c:pt>
                <c:pt idx="3">
                  <c:v>0</c:v>
                </c:pt>
                <c:pt idx="4">
                  <c:v>0</c:v>
                </c:pt>
                <c:pt idx="5">
                  <c:v>0</c:v>
                </c:pt>
                <c:pt idx="6">
                  <c:v>0</c:v>
                </c:pt>
              </c:numCache>
            </c:numRef>
          </c:yVal>
          <c:smooth val="0"/>
          <c:extLst>
            <c:ext xmlns:c16="http://schemas.microsoft.com/office/drawing/2014/chart" uri="{C3380CC4-5D6E-409C-BE32-E72D297353CC}">
              <c16:uniqueId val="{00000006-A006-438A-B911-8BFCBA5E7D22}"/>
            </c:ext>
          </c:extLst>
        </c:ser>
        <c:dLbls>
          <c:showLegendKey val="0"/>
          <c:showVal val="0"/>
          <c:showCatName val="0"/>
          <c:showSerName val="0"/>
          <c:showPercent val="0"/>
          <c:showBubbleSize val="0"/>
        </c:dLbls>
        <c:axId val="774166703"/>
        <c:axId val="648590895"/>
      </c:scatterChart>
      <c:valAx>
        <c:axId val="774166703"/>
        <c:scaling>
          <c:orientation val="minMax"/>
          <c:max val="6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H2 %</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48590895"/>
        <c:crosses val="autoZero"/>
        <c:crossBetween val="midCat"/>
      </c:valAx>
      <c:valAx>
        <c:axId val="648590895"/>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Wobbe (MJ/m3)   Eff. (%)    CO and NOX daf  (ppm)</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774166703"/>
        <c:crosses val="autoZero"/>
        <c:crossBetween val="midCat"/>
      </c:valAx>
      <c:spPr>
        <a:noFill/>
        <a:ln>
          <a:noFill/>
        </a:ln>
        <a:effectLst/>
      </c:spPr>
    </c:plotArea>
    <c:legend>
      <c:legendPos val="r"/>
      <c:legendEntry>
        <c:idx val="3"/>
        <c:delete val="1"/>
      </c:legendEntry>
      <c:legendEntry>
        <c:idx val="4"/>
        <c:delete val="1"/>
      </c:legendEntry>
      <c:legendEntry>
        <c:idx val="5"/>
        <c:delete val="1"/>
      </c:legendEntry>
      <c:layout>
        <c:manualLayout>
          <c:xMode val="edge"/>
          <c:yMode val="edge"/>
          <c:x val="0.79757495101844667"/>
          <c:y val="0.21638218853767199"/>
          <c:w val="0.19275611675301152"/>
          <c:h val="0.5187356191427080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a-DK"/>
              <a:t>Adjustement A (EU high) at Qmin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barChart>
        <c:barDir val="col"/>
        <c:grouping val="clustered"/>
        <c:varyColors val="0"/>
        <c:ser>
          <c:idx val="1"/>
          <c:order val="1"/>
          <c:tx>
            <c:strRef>
              <c:f>REPORT!$I$391:$I$392</c:f>
              <c:strCache>
                <c:ptCount val="2"/>
                <c:pt idx="0">
                  <c:v>CO daf</c:v>
                </c:pt>
                <c:pt idx="1">
                  <c:v>ppm</c:v>
                </c:pt>
              </c:strCache>
            </c:strRef>
          </c:tx>
          <c:spPr>
            <a:solidFill>
              <a:schemeClr val="accent2"/>
            </a:solidFill>
            <a:ln>
              <a:noFill/>
            </a:ln>
            <a:effectLst/>
          </c:spPr>
          <c:invertIfNegative val="0"/>
          <c:cat>
            <c:strRef>
              <c:f>REPORT!$G$393:$G$397</c:f>
              <c:strCache>
                <c:ptCount val="5"/>
                <c:pt idx="0">
                  <c:v>EU high with 0%H2</c:v>
                </c:pt>
                <c:pt idx="1">
                  <c:v>EU low with 0%H2</c:v>
                </c:pt>
                <c:pt idx="2">
                  <c:v>EU low with 10%H2</c:v>
                </c:pt>
                <c:pt idx="3">
                  <c:v>EU low with 30%H2</c:v>
                </c:pt>
                <c:pt idx="4">
                  <c:v>EU low with 40%H2</c:v>
                </c:pt>
              </c:strCache>
            </c:strRef>
          </c:cat>
          <c:val>
            <c:numRef>
              <c:f>REPORT!$I$393:$I$397</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0-43FF-4BF1-8A57-CBB8B5CE97FC}"/>
            </c:ext>
          </c:extLst>
        </c:ser>
        <c:ser>
          <c:idx val="2"/>
          <c:order val="2"/>
          <c:tx>
            <c:strRef>
              <c:f>REPORT!$J$391:$J$392</c:f>
              <c:strCache>
                <c:ptCount val="2"/>
                <c:pt idx="0">
                  <c:v>NOX daf</c:v>
                </c:pt>
                <c:pt idx="1">
                  <c:v>ppm</c:v>
                </c:pt>
              </c:strCache>
            </c:strRef>
          </c:tx>
          <c:spPr>
            <a:solidFill>
              <a:schemeClr val="accent3"/>
            </a:solidFill>
            <a:ln>
              <a:noFill/>
            </a:ln>
            <a:effectLst/>
          </c:spPr>
          <c:invertIfNegative val="0"/>
          <c:cat>
            <c:strRef>
              <c:f>REPORT!$G$393:$G$397</c:f>
              <c:strCache>
                <c:ptCount val="5"/>
                <c:pt idx="0">
                  <c:v>EU high with 0%H2</c:v>
                </c:pt>
                <c:pt idx="1">
                  <c:v>EU low with 0%H2</c:v>
                </c:pt>
                <c:pt idx="2">
                  <c:v>EU low with 10%H2</c:v>
                </c:pt>
                <c:pt idx="3">
                  <c:v>EU low with 30%H2</c:v>
                </c:pt>
                <c:pt idx="4">
                  <c:v>EU low with 40%H2</c:v>
                </c:pt>
              </c:strCache>
            </c:strRef>
          </c:cat>
          <c:val>
            <c:numRef>
              <c:f>REPORT!$J$393:$J$397</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1-43FF-4BF1-8A57-CBB8B5CE97FC}"/>
            </c:ext>
          </c:extLst>
        </c:ser>
        <c:dLbls>
          <c:showLegendKey val="0"/>
          <c:showVal val="0"/>
          <c:showCatName val="0"/>
          <c:showSerName val="0"/>
          <c:showPercent val="0"/>
          <c:showBubbleSize val="0"/>
        </c:dLbls>
        <c:gapWidth val="269"/>
        <c:axId val="56541664"/>
        <c:axId val="109938848"/>
      </c:barChart>
      <c:lineChart>
        <c:grouping val="standard"/>
        <c:varyColors val="0"/>
        <c:ser>
          <c:idx val="0"/>
          <c:order val="0"/>
          <c:tx>
            <c:strRef>
              <c:f>REPORT!$H$391:$H$392</c:f>
              <c:strCache>
                <c:ptCount val="2"/>
                <c:pt idx="0">
                  <c:v>O2</c:v>
                </c:pt>
                <c:pt idx="1">
                  <c:v>% </c:v>
                </c:pt>
              </c:strCache>
            </c:strRef>
          </c:tx>
          <c:spPr>
            <a:ln w="28575" cap="rnd">
              <a:solidFill>
                <a:schemeClr val="accent1"/>
              </a:solidFill>
              <a:round/>
            </a:ln>
            <a:effectLst/>
          </c:spPr>
          <c:marker>
            <c:symbol val="none"/>
          </c:marker>
          <c:cat>
            <c:strRef>
              <c:f>REPORT!$G$393:$G$397</c:f>
              <c:strCache>
                <c:ptCount val="5"/>
                <c:pt idx="0">
                  <c:v>EU high with 0%H2</c:v>
                </c:pt>
                <c:pt idx="1">
                  <c:v>EU low with 0%H2</c:v>
                </c:pt>
                <c:pt idx="2">
                  <c:v>EU low with 10%H2</c:v>
                </c:pt>
                <c:pt idx="3">
                  <c:v>EU low with 30%H2</c:v>
                </c:pt>
                <c:pt idx="4">
                  <c:v>EU low with 40%H2</c:v>
                </c:pt>
              </c:strCache>
            </c:strRef>
          </c:cat>
          <c:val>
            <c:numRef>
              <c:f>REPORT!$H$393:$H$397</c:f>
              <c:numCache>
                <c:formatCode>0.0</c:formatCode>
                <c:ptCount val="5"/>
                <c:pt idx="0">
                  <c:v>0</c:v>
                </c:pt>
                <c:pt idx="1">
                  <c:v>0</c:v>
                </c:pt>
                <c:pt idx="2">
                  <c:v>0</c:v>
                </c:pt>
                <c:pt idx="3">
                  <c:v>0</c:v>
                </c:pt>
                <c:pt idx="4">
                  <c:v>0</c:v>
                </c:pt>
              </c:numCache>
            </c:numRef>
          </c:val>
          <c:smooth val="0"/>
          <c:extLst>
            <c:ext xmlns:c16="http://schemas.microsoft.com/office/drawing/2014/chart" uri="{C3380CC4-5D6E-409C-BE32-E72D297353CC}">
              <c16:uniqueId val="{00000002-43FF-4BF1-8A57-CBB8B5CE97FC}"/>
            </c:ext>
          </c:extLst>
        </c:ser>
        <c:dLbls>
          <c:showLegendKey val="0"/>
          <c:showVal val="0"/>
          <c:showCatName val="0"/>
          <c:showSerName val="0"/>
          <c:showPercent val="0"/>
          <c:showBubbleSize val="0"/>
        </c:dLbls>
        <c:marker val="1"/>
        <c:smooth val="0"/>
        <c:axId val="2069414015"/>
        <c:axId val="1849977423"/>
      </c:lineChart>
      <c:catAx>
        <c:axId val="206941401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849977423"/>
        <c:crosses val="autoZero"/>
        <c:auto val="1"/>
        <c:lblAlgn val="ctr"/>
        <c:lblOffset val="100"/>
        <c:noMultiLvlLbl val="0"/>
      </c:catAx>
      <c:valAx>
        <c:axId val="184997742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O2 (%)</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2069414015"/>
        <c:crosses val="autoZero"/>
        <c:crossBetween val="between"/>
      </c:valAx>
      <c:valAx>
        <c:axId val="109938848"/>
        <c:scaling>
          <c:orientation val="minMax"/>
          <c:max val="80"/>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Emissions (ppm daf)</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6541664"/>
        <c:crosses val="max"/>
        <c:crossBetween val="between"/>
      </c:valAx>
      <c:catAx>
        <c:axId val="56541664"/>
        <c:scaling>
          <c:orientation val="minMax"/>
        </c:scaling>
        <c:delete val="1"/>
        <c:axPos val="b"/>
        <c:numFmt formatCode="General" sourceLinked="1"/>
        <c:majorTickMark val="out"/>
        <c:minorTickMark val="none"/>
        <c:tickLblPos val="nextTo"/>
        <c:crossAx val="109938848"/>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1"/>
          <c:order val="0"/>
          <c:spPr>
            <a:ln w="19050">
              <a:noFill/>
            </a:ln>
          </c:spPr>
          <c:marker>
            <c:symbol val="diamond"/>
            <c:size val="7"/>
            <c:spPr>
              <a:noFill/>
              <a:ln>
                <a:solidFill>
                  <a:srgbClr val="FF0000"/>
                </a:solidFill>
                <a:prstDash val="solid"/>
              </a:ln>
            </c:spPr>
          </c:marker>
          <c:xVal>
            <c:numRef>
              <c:f>#REF!</c:f>
              <c:numCache>
                <c:formatCode>General</c:formatCode>
                <c:ptCount val="1"/>
                <c:pt idx="0">
                  <c:v>1</c:v>
                </c:pt>
              </c:numCache>
            </c:numRef>
          </c:xVal>
          <c:yVal>
            <c:numRef>
              <c:f>#REF!</c:f>
              <c:numCache>
                <c:formatCode>General</c:formatCode>
                <c:ptCount val="1"/>
                <c:pt idx="0">
                  <c:v>1</c:v>
                </c:pt>
              </c:numCache>
            </c:numRef>
          </c:yVal>
          <c:smooth val="0"/>
          <c:extLst>
            <c:ext xmlns:c15="http://schemas.microsoft.com/office/drawing/2012/chart" uri="{02D57815-91ED-43cb-92C2-25804820EDAC}">
              <c15:filteredSeriesTitle>
                <c15:tx>
                  <c:strRef>
                    <c:extLst>
                      <c:ext uri="{02D57815-91ED-43cb-92C2-25804820EDAC}">
                        <c15:formulaRef>
                          <c15:sqref>#REF!</c15:sqref>
                        </c15:formulaRef>
                      </c:ext>
                    </c:extLst>
                  </c:strRef>
                </c15:tx>
              </c15:filteredSeriesTitle>
            </c:ext>
            <c:ext xmlns:c16="http://schemas.microsoft.com/office/drawing/2014/chart" uri="{C3380CC4-5D6E-409C-BE32-E72D297353CC}">
              <c16:uniqueId val="{00000000-5C9D-4C9D-A4B7-10B1AA763E55}"/>
            </c:ext>
          </c:extLst>
        </c:ser>
        <c:ser>
          <c:idx val="2"/>
          <c:order val="1"/>
          <c:spPr>
            <a:ln w="19050">
              <a:noFill/>
            </a:ln>
          </c:spPr>
          <c:marker>
            <c:symbol val="triangle"/>
            <c:size val="11"/>
            <c:spPr>
              <a:noFill/>
              <a:ln>
                <a:solidFill>
                  <a:srgbClr val="000000"/>
                </a:solidFill>
                <a:prstDash val="solid"/>
              </a:ln>
            </c:spPr>
          </c:marker>
          <c:xVal>
            <c:numRef>
              <c:f>#REF!</c:f>
              <c:numCache>
                <c:formatCode>General</c:formatCode>
                <c:ptCount val="1"/>
                <c:pt idx="0">
                  <c:v>1</c:v>
                </c:pt>
              </c:numCache>
            </c:numRef>
          </c:xVal>
          <c:yVal>
            <c:numRef>
              <c:f>#REF!</c:f>
              <c:numCache>
                <c:formatCode>General</c:formatCode>
                <c:ptCount val="1"/>
                <c:pt idx="0">
                  <c:v>1</c:v>
                </c:pt>
              </c:numCache>
            </c:numRef>
          </c:yVal>
          <c:smooth val="0"/>
          <c:extLst>
            <c:ext xmlns:c15="http://schemas.microsoft.com/office/drawing/2012/chart" uri="{02D57815-91ED-43cb-92C2-25804820EDAC}">
              <c15:filteredSeriesTitle>
                <c15:tx>
                  <c:strRef>
                    <c:extLst>
                      <c:ext uri="{02D57815-91ED-43cb-92C2-25804820EDAC}">
                        <c15:formulaRef>
                          <c15:sqref>#REF!</c15:sqref>
                        </c15:formulaRef>
                      </c:ext>
                    </c:extLst>
                  </c:strRef>
                </c15:tx>
              </c15:filteredSeriesTitle>
            </c:ext>
            <c:ext xmlns:c16="http://schemas.microsoft.com/office/drawing/2014/chart" uri="{C3380CC4-5D6E-409C-BE32-E72D297353CC}">
              <c16:uniqueId val="{00000001-5C9D-4C9D-A4B7-10B1AA763E55}"/>
            </c:ext>
          </c:extLst>
        </c:ser>
        <c:ser>
          <c:idx val="0"/>
          <c:order val="2"/>
          <c:spPr>
            <a:ln w="19050">
              <a:noFill/>
            </a:ln>
          </c:spPr>
          <c:marker>
            <c:symbol val="square"/>
            <c:size val="13"/>
            <c:spPr>
              <a:noFill/>
              <a:ln>
                <a:solidFill>
                  <a:srgbClr val="0000FF"/>
                </a:solidFill>
                <a:prstDash val="solid"/>
              </a:ln>
            </c:spPr>
          </c:marker>
          <c:xVal>
            <c:numRef>
              <c:f>#REF!</c:f>
              <c:numCache>
                <c:formatCode>General</c:formatCode>
                <c:ptCount val="1"/>
                <c:pt idx="0">
                  <c:v>1</c:v>
                </c:pt>
              </c:numCache>
            </c:numRef>
          </c:xVal>
          <c:yVal>
            <c:numRef>
              <c:f>#REF!</c:f>
              <c:numCache>
                <c:formatCode>General</c:formatCode>
                <c:ptCount val="1"/>
                <c:pt idx="0">
                  <c:v>1</c:v>
                </c:pt>
              </c:numCache>
            </c:numRef>
          </c:yVal>
          <c:smooth val="0"/>
          <c:extLst>
            <c:ext xmlns:c15="http://schemas.microsoft.com/office/drawing/2012/chart" uri="{02D57815-91ED-43cb-92C2-25804820EDAC}">
              <c15:filteredSeriesTitle>
                <c15:tx>
                  <c:strRef>
                    <c:extLst>
                      <c:ext uri="{02D57815-91ED-43cb-92C2-25804820EDAC}">
                        <c15:formulaRef>
                          <c15:sqref>#REF!</c15:sqref>
                        </c15:formulaRef>
                      </c:ext>
                    </c:extLst>
                  </c:strRef>
                </c15:tx>
              </c15:filteredSeriesTitle>
            </c:ext>
            <c:ext xmlns:c16="http://schemas.microsoft.com/office/drawing/2014/chart" uri="{C3380CC4-5D6E-409C-BE32-E72D297353CC}">
              <c16:uniqueId val="{00000002-5C9D-4C9D-A4B7-10B1AA763E55}"/>
            </c:ext>
          </c:extLst>
        </c:ser>
        <c:ser>
          <c:idx val="3"/>
          <c:order val="3"/>
          <c:spPr>
            <a:ln w="19050">
              <a:noFill/>
            </a:ln>
          </c:spPr>
          <c:marker>
            <c:symbol val="circle"/>
            <c:size val="10"/>
            <c:spPr>
              <a:noFill/>
              <a:ln>
                <a:solidFill>
                  <a:srgbClr val="FF00FF"/>
                </a:solidFill>
                <a:prstDash val="solid"/>
              </a:ln>
            </c:spPr>
          </c:marker>
          <c:xVal>
            <c:numRef>
              <c:f>#REF!</c:f>
              <c:numCache>
                <c:formatCode>General</c:formatCode>
                <c:ptCount val="1"/>
                <c:pt idx="0">
                  <c:v>1</c:v>
                </c:pt>
              </c:numCache>
            </c:numRef>
          </c:xVal>
          <c:yVal>
            <c:numRef>
              <c:f>#REF!</c:f>
              <c:numCache>
                <c:formatCode>General</c:formatCode>
                <c:ptCount val="1"/>
                <c:pt idx="0">
                  <c:v>1</c:v>
                </c:pt>
              </c:numCache>
            </c:numRef>
          </c:yVal>
          <c:smooth val="0"/>
          <c:extLst>
            <c:ext xmlns:c15="http://schemas.microsoft.com/office/drawing/2012/chart" uri="{02D57815-91ED-43cb-92C2-25804820EDAC}">
              <c15:filteredSeriesTitle>
                <c15:tx>
                  <c:strRef>
                    <c:extLst>
                      <c:ext uri="{02D57815-91ED-43cb-92C2-25804820EDAC}">
                        <c15:formulaRef>
                          <c15:sqref>#REF!</c15:sqref>
                        </c15:formulaRef>
                      </c:ext>
                    </c:extLst>
                  </c:strRef>
                </c15:tx>
              </c15:filteredSeriesTitle>
            </c:ext>
            <c:ext xmlns:c16="http://schemas.microsoft.com/office/drawing/2014/chart" uri="{C3380CC4-5D6E-409C-BE32-E72D297353CC}">
              <c16:uniqueId val="{00000003-5C9D-4C9D-A4B7-10B1AA763E55}"/>
            </c:ext>
          </c:extLst>
        </c:ser>
        <c:ser>
          <c:idx val="4"/>
          <c:order val="4"/>
          <c:spPr>
            <a:ln w="19050">
              <a:noFill/>
            </a:ln>
          </c:spPr>
          <c:marker>
            <c:symbol val="x"/>
            <c:size val="15"/>
            <c:spPr>
              <a:noFill/>
              <a:ln>
                <a:solidFill>
                  <a:srgbClr val="000000"/>
                </a:solidFill>
                <a:prstDash val="solid"/>
              </a:ln>
            </c:spPr>
          </c:marker>
          <c:xVal>
            <c:numRef>
              <c:f>#REF!</c:f>
              <c:numCache>
                <c:formatCode>General</c:formatCode>
                <c:ptCount val="1"/>
                <c:pt idx="0">
                  <c:v>1</c:v>
                </c:pt>
              </c:numCache>
            </c:numRef>
          </c:xVal>
          <c:yVal>
            <c:numRef>
              <c:f>#REF!</c:f>
              <c:numCache>
                <c:formatCode>General</c:formatCode>
                <c:ptCount val="1"/>
                <c:pt idx="0">
                  <c:v>1</c:v>
                </c:pt>
              </c:numCache>
            </c:numRef>
          </c:yVal>
          <c:smooth val="0"/>
          <c:extLst>
            <c:ext xmlns:c15="http://schemas.microsoft.com/office/drawing/2012/chart" uri="{02D57815-91ED-43cb-92C2-25804820EDAC}">
              <c15:filteredSeriesTitle>
                <c15:tx>
                  <c:strRef>
                    <c:extLst>
                      <c:ext uri="{02D57815-91ED-43cb-92C2-25804820EDAC}">
                        <c15:formulaRef>
                          <c15:sqref>#REF!</c15:sqref>
                        </c15:formulaRef>
                      </c:ext>
                    </c:extLst>
                  </c:strRef>
                </c15:tx>
              </c15:filteredSeriesTitle>
            </c:ext>
            <c:ext xmlns:c16="http://schemas.microsoft.com/office/drawing/2014/chart" uri="{C3380CC4-5D6E-409C-BE32-E72D297353CC}">
              <c16:uniqueId val="{00000004-5C9D-4C9D-A4B7-10B1AA763E55}"/>
            </c:ext>
          </c:extLst>
        </c:ser>
        <c:ser>
          <c:idx val="5"/>
          <c:order val="5"/>
          <c:spPr>
            <a:ln w="25400">
              <a:solidFill>
                <a:srgbClr val="00FF00"/>
              </a:solidFill>
              <a:prstDash val="solid"/>
            </a:ln>
          </c:spPr>
          <c:marker>
            <c:symbol val="none"/>
          </c:marker>
          <c:dLbls>
            <c:dLbl>
              <c:idx val="0"/>
              <c:spPr>
                <a:noFill/>
                <a:ln w="25400">
                  <a:noFill/>
                </a:ln>
              </c:spPr>
              <c:txPr>
                <a:bodyPr/>
                <a:lstStyle/>
                <a:p>
                  <a:pPr>
                    <a:defRPr sz="125" b="0" i="0" u="none" strike="noStrike" baseline="0">
                      <a:solidFill>
                        <a:srgbClr val="000000"/>
                      </a:solidFill>
                      <a:latin typeface="Arial"/>
                      <a:ea typeface="Arial"/>
                      <a:cs typeface="Arial"/>
                    </a:defRPr>
                  </a:pPr>
                  <a:endParaRPr lang="fr-FR"/>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5-5C9D-4C9D-A4B7-10B1AA763E55}"/>
                </c:ext>
              </c:extLst>
            </c:dLbl>
            <c:dLbl>
              <c:idx val="1"/>
              <c:spPr>
                <a:noFill/>
                <a:ln w="25400">
                  <a:noFill/>
                </a:ln>
              </c:spPr>
              <c:txPr>
                <a:bodyPr/>
                <a:lstStyle/>
                <a:p>
                  <a:pPr>
                    <a:defRPr sz="125" b="0" i="0" u="none" strike="noStrike" baseline="0">
                      <a:solidFill>
                        <a:srgbClr val="000000"/>
                      </a:solidFill>
                      <a:latin typeface="Arial"/>
                      <a:ea typeface="Arial"/>
                      <a:cs typeface="Arial"/>
                    </a:defRPr>
                  </a:pPr>
                  <a:endParaRPr lang="fr-FR"/>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6-5C9D-4C9D-A4B7-10B1AA763E55}"/>
                </c:ext>
              </c:extLst>
            </c:dLbl>
            <c:spPr>
              <a:noFill/>
              <a:ln w="25400">
                <a:noFill/>
              </a:ln>
            </c:spPr>
            <c:txPr>
              <a:bodyPr wrap="square" lIns="38100" tIns="19050" rIns="38100" bIns="19050" anchor="ctr">
                <a:spAutoFit/>
              </a:bodyPr>
              <a:lstStyle/>
              <a:p>
                <a:pPr>
                  <a:defRPr sz="125" b="0" i="0" u="none" strike="noStrike" baseline="0">
                    <a:solidFill>
                      <a:srgbClr val="000000"/>
                    </a:solidFill>
                    <a:latin typeface="Arial"/>
                    <a:ea typeface="Arial"/>
                    <a:cs typeface="Arial"/>
                  </a:defRPr>
                </a:pPr>
                <a:endParaRPr lang="fr-FR"/>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#REF!</c:f>
              <c:numCache>
                <c:formatCode>General</c:formatCode>
                <c:ptCount val="1"/>
                <c:pt idx="0">
                  <c:v>1</c:v>
                </c:pt>
              </c:numCache>
            </c:numRef>
          </c:xVal>
          <c:yVal>
            <c:numRef>
              <c:f>#REF!</c:f>
              <c:numCache>
                <c:formatCode>General</c:formatCode>
                <c:ptCount val="1"/>
                <c:pt idx="0">
                  <c:v>1</c:v>
                </c:pt>
              </c:numCache>
            </c:numRef>
          </c:yVal>
          <c:smooth val="0"/>
          <c:extLst>
            <c:ext xmlns:c15="http://schemas.microsoft.com/office/drawing/2012/chart" uri="{02D57815-91ED-43cb-92C2-25804820EDAC}">
              <c15:filteredSeriesTitle>
                <c15:tx>
                  <c:strRef>
                    <c:extLst>
                      <c:ext uri="{02D57815-91ED-43cb-92C2-25804820EDAC}">
                        <c15:formulaRef>
                          <c15:sqref>#REF!</c15:sqref>
                        </c15:formulaRef>
                      </c:ext>
                    </c:extLst>
                  </c:strRef>
                </c15:tx>
              </c15:filteredSeriesTitle>
            </c:ext>
            <c:ext xmlns:c16="http://schemas.microsoft.com/office/drawing/2014/chart" uri="{C3380CC4-5D6E-409C-BE32-E72D297353CC}">
              <c16:uniqueId val="{00000007-5C9D-4C9D-A4B7-10B1AA763E55}"/>
            </c:ext>
          </c:extLst>
        </c:ser>
        <c:ser>
          <c:idx val="6"/>
          <c:order val="6"/>
          <c:spPr>
            <a:ln w="38100">
              <a:solidFill>
                <a:srgbClr val="00FF00"/>
              </a:solidFill>
              <a:prstDash val="solid"/>
            </a:ln>
          </c:spPr>
          <c:marker>
            <c:symbol val="none"/>
          </c:marker>
          <c:dLbls>
            <c:dLbl>
              <c:idx val="1"/>
              <c:spPr>
                <a:noFill/>
                <a:ln w="25400">
                  <a:noFill/>
                </a:ln>
              </c:spPr>
              <c:txPr>
                <a:bodyPr/>
                <a:lstStyle/>
                <a:p>
                  <a:pPr>
                    <a:defRPr sz="125" b="0" i="0" u="none" strike="noStrike" baseline="0">
                      <a:solidFill>
                        <a:srgbClr val="000000"/>
                      </a:solidFill>
                      <a:latin typeface="Arial"/>
                      <a:ea typeface="Arial"/>
                      <a:cs typeface="Arial"/>
                    </a:defRPr>
                  </a:pPr>
                  <a:endParaRPr lang="fr-FR"/>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8-5C9D-4C9D-A4B7-10B1AA763E55}"/>
                </c:ext>
              </c:extLst>
            </c:dLbl>
            <c:spPr>
              <a:noFill/>
              <a:ln w="25400">
                <a:noFill/>
              </a:ln>
            </c:spPr>
            <c:txPr>
              <a:bodyPr wrap="square" lIns="38100" tIns="19050" rIns="38100" bIns="19050" anchor="ctr">
                <a:spAutoFit/>
              </a:bodyPr>
              <a:lstStyle/>
              <a:p>
                <a:pPr>
                  <a:defRPr sz="125" b="0" i="0" u="none" strike="noStrike" baseline="0">
                    <a:solidFill>
                      <a:srgbClr val="000000"/>
                    </a:solidFill>
                    <a:latin typeface="Arial"/>
                    <a:ea typeface="Arial"/>
                    <a:cs typeface="Arial"/>
                  </a:defRPr>
                </a:pPr>
                <a:endParaRPr lang="fr-FR"/>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#REF!</c:f>
              <c:numCache>
                <c:formatCode>General</c:formatCode>
                <c:ptCount val="1"/>
                <c:pt idx="0">
                  <c:v>1</c:v>
                </c:pt>
              </c:numCache>
            </c:numRef>
          </c:xVal>
          <c:yVal>
            <c:numRef>
              <c:f>#REF!</c:f>
              <c:numCache>
                <c:formatCode>General</c:formatCode>
                <c:ptCount val="1"/>
                <c:pt idx="0">
                  <c:v>1</c:v>
                </c:pt>
              </c:numCache>
            </c:numRef>
          </c:yVal>
          <c:smooth val="0"/>
          <c:extLst>
            <c:ext xmlns:c15="http://schemas.microsoft.com/office/drawing/2012/chart" uri="{02D57815-91ED-43cb-92C2-25804820EDAC}">
              <c15:filteredSeriesTitle>
                <c15:tx>
                  <c:strRef>
                    <c:extLst>
                      <c:ext uri="{02D57815-91ED-43cb-92C2-25804820EDAC}">
                        <c15:formulaRef>
                          <c15:sqref>#REF!</c15:sqref>
                        </c15:formulaRef>
                      </c:ext>
                    </c:extLst>
                  </c:strRef>
                </c15:tx>
              </c15:filteredSeriesTitle>
            </c:ext>
            <c:ext xmlns:c16="http://schemas.microsoft.com/office/drawing/2014/chart" uri="{C3380CC4-5D6E-409C-BE32-E72D297353CC}">
              <c16:uniqueId val="{00000009-5C9D-4C9D-A4B7-10B1AA763E55}"/>
            </c:ext>
          </c:extLst>
        </c:ser>
        <c:ser>
          <c:idx val="8"/>
          <c:order val="7"/>
          <c:spPr>
            <a:ln w="38100">
              <a:solidFill>
                <a:srgbClr val="FF6600"/>
              </a:solidFill>
              <a:prstDash val="solid"/>
            </a:ln>
          </c:spPr>
          <c:marker>
            <c:symbol val="none"/>
          </c:marker>
          <c:dLbls>
            <c:dLbl>
              <c:idx val="0"/>
              <c:spPr>
                <a:noFill/>
                <a:ln w="25400">
                  <a:noFill/>
                </a:ln>
              </c:spPr>
              <c:txPr>
                <a:bodyPr/>
                <a:lstStyle/>
                <a:p>
                  <a:pPr>
                    <a:defRPr sz="125" b="0" i="0" u="none" strike="noStrike" baseline="0">
                      <a:solidFill>
                        <a:srgbClr val="000000"/>
                      </a:solidFill>
                      <a:latin typeface="Arial"/>
                      <a:ea typeface="Arial"/>
                      <a:cs typeface="Arial"/>
                    </a:defRPr>
                  </a:pPr>
                  <a:endParaRPr lang="fr-FR"/>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A-5C9D-4C9D-A4B7-10B1AA763E55}"/>
                </c:ext>
              </c:extLst>
            </c:dLbl>
            <c:spPr>
              <a:noFill/>
              <a:ln w="25400">
                <a:noFill/>
              </a:ln>
            </c:spPr>
            <c:txPr>
              <a:bodyPr wrap="square" lIns="38100" tIns="19050" rIns="38100" bIns="19050" anchor="ctr">
                <a:spAutoFit/>
              </a:bodyPr>
              <a:lstStyle/>
              <a:p>
                <a:pPr>
                  <a:defRPr sz="125" b="0" i="0" u="none" strike="noStrike" baseline="0">
                    <a:solidFill>
                      <a:srgbClr val="000000"/>
                    </a:solidFill>
                    <a:latin typeface="Arial"/>
                    <a:ea typeface="Arial"/>
                    <a:cs typeface="Arial"/>
                  </a:defRPr>
                </a:pPr>
                <a:endParaRPr lang="fr-FR"/>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#REF!</c:f>
              <c:numCache>
                <c:formatCode>General</c:formatCode>
                <c:ptCount val="1"/>
                <c:pt idx="0">
                  <c:v>1</c:v>
                </c:pt>
              </c:numCache>
            </c:numRef>
          </c:xVal>
          <c:yVal>
            <c:numRef>
              <c:f>#REF!</c:f>
              <c:numCache>
                <c:formatCode>General</c:formatCode>
                <c:ptCount val="1"/>
                <c:pt idx="0">
                  <c:v>1</c:v>
                </c:pt>
              </c:numCache>
            </c:numRef>
          </c:yVal>
          <c:smooth val="0"/>
          <c:extLst>
            <c:ext xmlns:c15="http://schemas.microsoft.com/office/drawing/2012/chart" uri="{02D57815-91ED-43cb-92C2-25804820EDAC}">
              <c15:filteredSeriesTitle>
                <c15:tx>
                  <c:strRef>
                    <c:extLst>
                      <c:ext uri="{02D57815-91ED-43cb-92C2-25804820EDAC}">
                        <c15:formulaRef>
                          <c15:sqref>#REF!</c15:sqref>
                        </c15:formulaRef>
                      </c:ext>
                    </c:extLst>
                  </c:strRef>
                </c15:tx>
              </c15:filteredSeriesTitle>
            </c:ext>
            <c:ext xmlns:c16="http://schemas.microsoft.com/office/drawing/2014/chart" uri="{C3380CC4-5D6E-409C-BE32-E72D297353CC}">
              <c16:uniqueId val="{0000000B-5C9D-4C9D-A4B7-10B1AA763E55}"/>
            </c:ext>
          </c:extLst>
        </c:ser>
        <c:ser>
          <c:idx val="9"/>
          <c:order val="8"/>
          <c:spPr>
            <a:ln w="38100">
              <a:solidFill>
                <a:srgbClr val="FF6600"/>
              </a:solidFill>
              <a:prstDash val="solid"/>
            </a:ln>
          </c:spPr>
          <c:marker>
            <c:symbol val="none"/>
          </c:marker>
          <c:dLbls>
            <c:dLbl>
              <c:idx val="1"/>
              <c:spPr>
                <a:noFill/>
                <a:ln w="25400">
                  <a:noFill/>
                </a:ln>
              </c:spPr>
              <c:txPr>
                <a:bodyPr/>
                <a:lstStyle/>
                <a:p>
                  <a:pPr>
                    <a:defRPr sz="125" b="0" i="0" u="none" strike="noStrike" baseline="0">
                      <a:solidFill>
                        <a:srgbClr val="000000"/>
                      </a:solidFill>
                      <a:latin typeface="Arial"/>
                      <a:ea typeface="Arial"/>
                      <a:cs typeface="Arial"/>
                    </a:defRPr>
                  </a:pPr>
                  <a:endParaRPr lang="fr-FR"/>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C-5C9D-4C9D-A4B7-10B1AA763E55}"/>
                </c:ext>
              </c:extLst>
            </c:dLbl>
            <c:spPr>
              <a:noFill/>
              <a:ln w="25400">
                <a:noFill/>
              </a:ln>
            </c:spPr>
            <c:txPr>
              <a:bodyPr wrap="square" lIns="38100" tIns="19050" rIns="38100" bIns="19050" anchor="ctr">
                <a:spAutoFit/>
              </a:bodyPr>
              <a:lstStyle/>
              <a:p>
                <a:pPr>
                  <a:defRPr sz="125" b="0" i="0" u="none" strike="noStrike" baseline="0">
                    <a:solidFill>
                      <a:srgbClr val="000000"/>
                    </a:solidFill>
                    <a:latin typeface="Arial"/>
                    <a:ea typeface="Arial"/>
                    <a:cs typeface="Arial"/>
                  </a:defRPr>
                </a:pPr>
                <a:endParaRPr lang="fr-FR"/>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#REF!</c:f>
              <c:numCache>
                <c:formatCode>General</c:formatCode>
                <c:ptCount val="1"/>
                <c:pt idx="0">
                  <c:v>1</c:v>
                </c:pt>
              </c:numCache>
            </c:numRef>
          </c:xVal>
          <c:yVal>
            <c:numRef>
              <c:f>#REF!</c:f>
              <c:numCache>
                <c:formatCode>General</c:formatCode>
                <c:ptCount val="1"/>
                <c:pt idx="0">
                  <c:v>1</c:v>
                </c:pt>
              </c:numCache>
            </c:numRef>
          </c:yVal>
          <c:smooth val="0"/>
          <c:extLst>
            <c:ext xmlns:c15="http://schemas.microsoft.com/office/drawing/2012/chart" uri="{02D57815-91ED-43cb-92C2-25804820EDAC}">
              <c15:filteredSeriesTitle>
                <c15:tx>
                  <c:strRef>
                    <c:extLst>
                      <c:ext uri="{02D57815-91ED-43cb-92C2-25804820EDAC}">
                        <c15:formulaRef>
                          <c15:sqref>#REF!</c15:sqref>
                        </c15:formulaRef>
                      </c:ext>
                    </c:extLst>
                  </c:strRef>
                </c15:tx>
              </c15:filteredSeriesTitle>
            </c:ext>
            <c:ext xmlns:c16="http://schemas.microsoft.com/office/drawing/2014/chart" uri="{C3380CC4-5D6E-409C-BE32-E72D297353CC}">
              <c16:uniqueId val="{0000000D-5C9D-4C9D-A4B7-10B1AA763E55}"/>
            </c:ext>
          </c:extLst>
        </c:ser>
        <c:ser>
          <c:idx val="7"/>
          <c:order val="9"/>
          <c:spPr>
            <a:ln w="19050">
              <a:noFill/>
            </a:ln>
          </c:spPr>
          <c:marker>
            <c:symbol val="dot"/>
            <c:size val="5"/>
            <c:spPr>
              <a:noFill/>
              <a:ln>
                <a:solidFill>
                  <a:srgbClr val="0000FF"/>
                </a:solidFill>
                <a:prstDash val="solid"/>
              </a:ln>
            </c:spPr>
          </c:marker>
          <c:xVal>
            <c:numLit>
              <c:formatCode>General</c:formatCode>
              <c:ptCount val="1"/>
              <c:pt idx="0">
                <c:v>0</c:v>
              </c:pt>
            </c:numLit>
          </c:xVal>
          <c:yVal>
            <c:numRef>
              <c:f>#REF!</c:f>
              <c:numCache>
                <c:formatCode>General</c:formatCode>
                <c:ptCount val="1"/>
                <c:pt idx="0">
                  <c:v>1</c:v>
                </c:pt>
              </c:numCache>
            </c:numRef>
          </c:yVal>
          <c:smooth val="0"/>
          <c:extLst>
            <c:ext xmlns:c16="http://schemas.microsoft.com/office/drawing/2014/chart" uri="{C3380CC4-5D6E-409C-BE32-E72D297353CC}">
              <c16:uniqueId val="{0000000E-5C9D-4C9D-A4B7-10B1AA763E55}"/>
            </c:ext>
          </c:extLst>
        </c:ser>
        <c:dLbls>
          <c:showLegendKey val="0"/>
          <c:showVal val="0"/>
          <c:showCatName val="0"/>
          <c:showSerName val="0"/>
          <c:showPercent val="0"/>
          <c:showBubbleSize val="0"/>
        </c:dLbls>
        <c:axId val="1135513871"/>
        <c:axId val="1"/>
      </c:scatterChart>
      <c:valAx>
        <c:axId val="1135513871"/>
        <c:scaling>
          <c:orientation val="minMax"/>
          <c:max val="56"/>
          <c:min val="44"/>
        </c:scaling>
        <c:delete val="0"/>
        <c:axPos val="b"/>
        <c:title>
          <c:tx>
            <c:rich>
              <a:bodyPr/>
              <a:lstStyle/>
              <a:p>
                <a:pPr>
                  <a:defRPr sz="200" b="1" i="0" u="none" strike="noStrike" baseline="0">
                    <a:solidFill>
                      <a:srgbClr val="000000"/>
                    </a:solidFill>
                    <a:latin typeface="Arial"/>
                    <a:ea typeface="Arial"/>
                    <a:cs typeface="Arial"/>
                  </a:defRPr>
                </a:pPr>
                <a:r>
                  <a:rPr lang="da-DK"/>
                  <a:t>Ws [MJ/m3]</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fr-FR"/>
          </a:p>
        </c:txPr>
        <c:crossAx val="1"/>
        <c:crosses val="autoZero"/>
        <c:crossBetween val="midCat"/>
      </c:valAx>
      <c:valAx>
        <c:axId val="1"/>
        <c:scaling>
          <c:orientation val="minMax"/>
        </c:scaling>
        <c:delete val="0"/>
        <c:axPos val="l"/>
        <c:majorGridlines>
          <c:spPr>
            <a:ln w="3175">
              <a:solidFill>
                <a:srgbClr val="000000"/>
              </a:solidFill>
              <a:prstDash val="sysDash"/>
            </a:ln>
          </c:spPr>
        </c:majorGridlines>
        <c:title>
          <c:tx>
            <c:rich>
              <a:bodyPr/>
              <a:lstStyle/>
              <a:p>
                <a:pPr>
                  <a:defRPr sz="200" b="1" i="0" u="none" strike="noStrike" baseline="0">
                    <a:solidFill>
                      <a:srgbClr val="000000"/>
                    </a:solidFill>
                    <a:latin typeface="Arial"/>
                    <a:ea typeface="Arial"/>
                    <a:cs typeface="Arial"/>
                  </a:defRPr>
                </a:pPr>
                <a:r>
                  <a:rPr lang="da-DK"/>
                  <a:t>CO, ref [ppm]</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fr-FR"/>
          </a:p>
        </c:txPr>
        <c:crossAx val="1135513871"/>
        <c:crosses val="autoZero"/>
        <c:crossBetween val="midCat"/>
      </c:valAx>
      <c:spPr>
        <a:solidFill>
          <a:srgbClr val="FFFFFF"/>
        </a:solidFill>
        <a:ln w="3175">
          <a:solidFill>
            <a:srgbClr val="000000"/>
          </a:solidFill>
          <a:prstDash val="solid"/>
        </a:ln>
      </c:spPr>
    </c:plotArea>
    <c:legend>
      <c:legendPos val="r"/>
      <c:legendEntry>
        <c:idx val="5"/>
        <c:delete val="1"/>
      </c:legendEntry>
      <c:legendEntry>
        <c:idx val="6"/>
        <c:delete val="1"/>
      </c:legendEntry>
      <c:legendEntry>
        <c:idx val="7"/>
        <c:delete val="1"/>
      </c:legendEntry>
      <c:legendEntry>
        <c:idx val="8"/>
        <c:delete val="1"/>
      </c:legendEntry>
      <c:legendEntry>
        <c:idx val="9"/>
        <c:delete val="1"/>
      </c:legendEntry>
      <c:overlay val="0"/>
      <c:spPr>
        <a:solidFill>
          <a:srgbClr val="FFFFFF"/>
        </a:solidFill>
        <a:ln w="3175">
          <a:solidFill>
            <a:srgbClr val="000000"/>
          </a:solidFill>
          <a:prstDash val="solid"/>
        </a:ln>
      </c:spPr>
      <c:txPr>
        <a:bodyPr/>
        <a:lstStyle/>
        <a:p>
          <a:pPr>
            <a:defRPr sz="105" b="0" i="0" u="none" strike="noStrike" baseline="0">
              <a:solidFill>
                <a:srgbClr val="000000"/>
              </a:solidFill>
              <a:latin typeface="Arial"/>
              <a:ea typeface="Arial"/>
              <a:cs typeface="Arial"/>
            </a:defRPr>
          </a:pPr>
          <a:endParaRPr lang="fr-FR"/>
        </a:p>
      </c:txPr>
    </c:legend>
    <c:plotVisOnly val="1"/>
    <c:dispBlanksAs val="gap"/>
    <c:showDLblsOverMax val="0"/>
  </c:chart>
  <c:spPr>
    <a:noFill/>
    <a:ln w="6350">
      <a:noFill/>
    </a:ln>
  </c:spPr>
  <c:txPr>
    <a:bodyPr/>
    <a:lstStyle/>
    <a:p>
      <a:pPr>
        <a:defRPr sz="125" b="0" i="0" u="none" strike="noStrike" baseline="0">
          <a:solidFill>
            <a:srgbClr val="000000"/>
          </a:solidFill>
          <a:latin typeface="Arial"/>
          <a:ea typeface="Arial"/>
          <a:cs typeface="Arial"/>
        </a:defRPr>
      </a:pPr>
      <a:endParaRPr lang="fr-FR"/>
    </a:p>
  </c:txPr>
  <c:printSettings>
    <c:headerFooter alignWithMargins="0"/>
    <c:pageMargins b="1" l="0.75" r="0.75" t="1" header="0" footer="0"/>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a-DK"/>
              <a:t>Adjustement B (EU low) at Qmax</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barChart>
        <c:barDir val="col"/>
        <c:grouping val="clustered"/>
        <c:varyColors val="0"/>
        <c:ser>
          <c:idx val="1"/>
          <c:order val="1"/>
          <c:tx>
            <c:strRef>
              <c:f>REPORT!$D$391:$D$392</c:f>
              <c:strCache>
                <c:ptCount val="2"/>
                <c:pt idx="0">
                  <c:v>CO daf</c:v>
                </c:pt>
                <c:pt idx="1">
                  <c:v>ppm</c:v>
                </c:pt>
              </c:strCache>
            </c:strRef>
          </c:tx>
          <c:spPr>
            <a:solidFill>
              <a:schemeClr val="accent2"/>
            </a:solidFill>
            <a:ln>
              <a:noFill/>
            </a:ln>
            <a:effectLst/>
          </c:spPr>
          <c:invertIfNegative val="0"/>
          <c:cat>
            <c:strRef>
              <c:f>REPORT!$B$432:$B$436</c:f>
              <c:strCache>
                <c:ptCount val="5"/>
                <c:pt idx="0">
                  <c:v>EU low with 0%H2</c:v>
                </c:pt>
                <c:pt idx="1">
                  <c:v>EU high with 0%H2</c:v>
                </c:pt>
                <c:pt idx="2">
                  <c:v>EU high with 10%H2</c:v>
                </c:pt>
                <c:pt idx="3">
                  <c:v>EU high with 30%H2</c:v>
                </c:pt>
                <c:pt idx="4">
                  <c:v>EU high with 40%H2</c:v>
                </c:pt>
              </c:strCache>
            </c:strRef>
          </c:cat>
          <c:val>
            <c:numRef>
              <c:f>REPORT!$D$432:$D$436</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0-835A-4F62-95F6-D4DDBEB85C3C}"/>
            </c:ext>
          </c:extLst>
        </c:ser>
        <c:ser>
          <c:idx val="2"/>
          <c:order val="2"/>
          <c:tx>
            <c:strRef>
              <c:f>REPORT!$E$391:$E$392</c:f>
              <c:strCache>
                <c:ptCount val="2"/>
                <c:pt idx="0">
                  <c:v>NOX daf</c:v>
                </c:pt>
                <c:pt idx="1">
                  <c:v>ppm</c:v>
                </c:pt>
              </c:strCache>
            </c:strRef>
          </c:tx>
          <c:spPr>
            <a:solidFill>
              <a:schemeClr val="accent3"/>
            </a:solidFill>
            <a:ln>
              <a:noFill/>
            </a:ln>
            <a:effectLst/>
          </c:spPr>
          <c:invertIfNegative val="0"/>
          <c:cat>
            <c:strRef>
              <c:f>REPORT!$B$432:$B$436</c:f>
              <c:strCache>
                <c:ptCount val="5"/>
                <c:pt idx="0">
                  <c:v>EU low with 0%H2</c:v>
                </c:pt>
                <c:pt idx="1">
                  <c:v>EU high with 0%H2</c:v>
                </c:pt>
                <c:pt idx="2">
                  <c:v>EU high with 10%H2</c:v>
                </c:pt>
                <c:pt idx="3">
                  <c:v>EU high with 30%H2</c:v>
                </c:pt>
                <c:pt idx="4">
                  <c:v>EU high with 40%H2</c:v>
                </c:pt>
              </c:strCache>
            </c:strRef>
          </c:cat>
          <c:val>
            <c:numRef>
              <c:f>REPORT!$E$432:$E$436</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1-835A-4F62-95F6-D4DDBEB85C3C}"/>
            </c:ext>
          </c:extLst>
        </c:ser>
        <c:dLbls>
          <c:showLegendKey val="0"/>
          <c:showVal val="0"/>
          <c:showCatName val="0"/>
          <c:showSerName val="0"/>
          <c:showPercent val="0"/>
          <c:showBubbleSize val="0"/>
        </c:dLbls>
        <c:gapWidth val="269"/>
        <c:axId val="56541664"/>
        <c:axId val="109938848"/>
      </c:barChart>
      <c:lineChart>
        <c:grouping val="standard"/>
        <c:varyColors val="0"/>
        <c:ser>
          <c:idx val="0"/>
          <c:order val="0"/>
          <c:tx>
            <c:strRef>
              <c:f>REPORT!$C$391:$C$392</c:f>
              <c:strCache>
                <c:ptCount val="2"/>
                <c:pt idx="0">
                  <c:v>O2</c:v>
                </c:pt>
                <c:pt idx="1">
                  <c:v>% </c:v>
                </c:pt>
              </c:strCache>
            </c:strRef>
          </c:tx>
          <c:spPr>
            <a:ln w="28575" cap="rnd">
              <a:solidFill>
                <a:schemeClr val="accent1"/>
              </a:solidFill>
              <a:round/>
            </a:ln>
            <a:effectLst/>
          </c:spPr>
          <c:marker>
            <c:symbol val="none"/>
          </c:marker>
          <c:cat>
            <c:strRef>
              <c:f>REPORT!$B$432:$B$436</c:f>
              <c:strCache>
                <c:ptCount val="5"/>
                <c:pt idx="0">
                  <c:v>EU low with 0%H2</c:v>
                </c:pt>
                <c:pt idx="1">
                  <c:v>EU high with 0%H2</c:v>
                </c:pt>
                <c:pt idx="2">
                  <c:v>EU high with 10%H2</c:v>
                </c:pt>
                <c:pt idx="3">
                  <c:v>EU high with 30%H2</c:v>
                </c:pt>
                <c:pt idx="4">
                  <c:v>EU high with 40%H2</c:v>
                </c:pt>
              </c:strCache>
            </c:strRef>
          </c:cat>
          <c:val>
            <c:numRef>
              <c:f>REPORT!$C$432:$C$436</c:f>
              <c:numCache>
                <c:formatCode>0.0</c:formatCode>
                <c:ptCount val="5"/>
                <c:pt idx="0">
                  <c:v>0</c:v>
                </c:pt>
                <c:pt idx="1">
                  <c:v>0</c:v>
                </c:pt>
                <c:pt idx="2">
                  <c:v>0</c:v>
                </c:pt>
                <c:pt idx="3">
                  <c:v>0</c:v>
                </c:pt>
                <c:pt idx="4">
                  <c:v>0</c:v>
                </c:pt>
              </c:numCache>
            </c:numRef>
          </c:val>
          <c:smooth val="0"/>
          <c:extLst>
            <c:ext xmlns:c16="http://schemas.microsoft.com/office/drawing/2014/chart" uri="{C3380CC4-5D6E-409C-BE32-E72D297353CC}">
              <c16:uniqueId val="{00000002-835A-4F62-95F6-D4DDBEB85C3C}"/>
            </c:ext>
          </c:extLst>
        </c:ser>
        <c:dLbls>
          <c:showLegendKey val="0"/>
          <c:showVal val="0"/>
          <c:showCatName val="0"/>
          <c:showSerName val="0"/>
          <c:showPercent val="0"/>
          <c:showBubbleSize val="0"/>
        </c:dLbls>
        <c:marker val="1"/>
        <c:smooth val="0"/>
        <c:axId val="2069414015"/>
        <c:axId val="1849977423"/>
      </c:lineChart>
      <c:catAx>
        <c:axId val="206941401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849977423"/>
        <c:crosses val="autoZero"/>
        <c:auto val="1"/>
        <c:lblAlgn val="ctr"/>
        <c:lblOffset val="100"/>
        <c:noMultiLvlLbl val="0"/>
      </c:catAx>
      <c:valAx>
        <c:axId val="184997742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O2 (%)</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2069414015"/>
        <c:crosses val="autoZero"/>
        <c:crossBetween val="between"/>
      </c:valAx>
      <c:valAx>
        <c:axId val="109938848"/>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Emissions (ppm daf)</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6541664"/>
        <c:crosses val="max"/>
        <c:crossBetween val="between"/>
      </c:valAx>
      <c:catAx>
        <c:axId val="56541664"/>
        <c:scaling>
          <c:orientation val="minMax"/>
        </c:scaling>
        <c:delete val="1"/>
        <c:axPos val="b"/>
        <c:numFmt formatCode="General" sourceLinked="1"/>
        <c:majorTickMark val="out"/>
        <c:minorTickMark val="none"/>
        <c:tickLblPos val="nextTo"/>
        <c:crossAx val="109938848"/>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userShapes r:id="rId3"/>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a-DK"/>
              <a:t>Adjustement B (EU low) at Qmin</a:t>
            </a:r>
          </a:p>
        </c:rich>
      </c:tx>
      <c:layout>
        <c:manualLayout>
          <c:xMode val="edge"/>
          <c:yMode val="edge"/>
          <c:x val="0.21729107789291574"/>
          <c:y val="2.985074626865671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barChart>
        <c:barDir val="col"/>
        <c:grouping val="clustered"/>
        <c:varyColors val="0"/>
        <c:ser>
          <c:idx val="1"/>
          <c:order val="1"/>
          <c:tx>
            <c:strRef>
              <c:f>REPORT!$I$391:$I$392</c:f>
              <c:strCache>
                <c:ptCount val="2"/>
                <c:pt idx="0">
                  <c:v>CO daf</c:v>
                </c:pt>
                <c:pt idx="1">
                  <c:v>ppm</c:v>
                </c:pt>
              </c:strCache>
            </c:strRef>
          </c:tx>
          <c:spPr>
            <a:solidFill>
              <a:schemeClr val="accent2"/>
            </a:solidFill>
            <a:ln>
              <a:noFill/>
            </a:ln>
            <a:effectLst/>
          </c:spPr>
          <c:invertIfNegative val="0"/>
          <c:cat>
            <c:strRef>
              <c:f>REPORT!$G$432:$G$436</c:f>
              <c:strCache>
                <c:ptCount val="5"/>
                <c:pt idx="0">
                  <c:v>EU low with 0%H2</c:v>
                </c:pt>
                <c:pt idx="1">
                  <c:v>EU high with 0%H2</c:v>
                </c:pt>
                <c:pt idx="2">
                  <c:v>EU high with 10%H2</c:v>
                </c:pt>
                <c:pt idx="3">
                  <c:v>EU high with 30%H2</c:v>
                </c:pt>
                <c:pt idx="4">
                  <c:v>EU high with 40%H2</c:v>
                </c:pt>
              </c:strCache>
            </c:strRef>
          </c:cat>
          <c:val>
            <c:numRef>
              <c:f>REPORT!$I$432:$I$436</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0-8C5D-487A-A2F0-D1EE6876A91A}"/>
            </c:ext>
          </c:extLst>
        </c:ser>
        <c:ser>
          <c:idx val="2"/>
          <c:order val="2"/>
          <c:tx>
            <c:strRef>
              <c:f>REPORT!$J$391:$J$392</c:f>
              <c:strCache>
                <c:ptCount val="2"/>
                <c:pt idx="0">
                  <c:v>NOX daf</c:v>
                </c:pt>
                <c:pt idx="1">
                  <c:v>ppm</c:v>
                </c:pt>
              </c:strCache>
            </c:strRef>
          </c:tx>
          <c:spPr>
            <a:solidFill>
              <a:schemeClr val="accent3"/>
            </a:solidFill>
            <a:ln>
              <a:noFill/>
            </a:ln>
            <a:effectLst/>
          </c:spPr>
          <c:invertIfNegative val="0"/>
          <c:cat>
            <c:strRef>
              <c:f>REPORT!$G$432:$G$436</c:f>
              <c:strCache>
                <c:ptCount val="5"/>
                <c:pt idx="0">
                  <c:v>EU low with 0%H2</c:v>
                </c:pt>
                <c:pt idx="1">
                  <c:v>EU high with 0%H2</c:v>
                </c:pt>
                <c:pt idx="2">
                  <c:v>EU high with 10%H2</c:v>
                </c:pt>
                <c:pt idx="3">
                  <c:v>EU high with 30%H2</c:v>
                </c:pt>
                <c:pt idx="4">
                  <c:v>EU high with 40%H2</c:v>
                </c:pt>
              </c:strCache>
            </c:strRef>
          </c:cat>
          <c:val>
            <c:numRef>
              <c:f>REPORT!$J$432:$J$436</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1-8C5D-487A-A2F0-D1EE6876A91A}"/>
            </c:ext>
          </c:extLst>
        </c:ser>
        <c:dLbls>
          <c:showLegendKey val="0"/>
          <c:showVal val="0"/>
          <c:showCatName val="0"/>
          <c:showSerName val="0"/>
          <c:showPercent val="0"/>
          <c:showBubbleSize val="0"/>
        </c:dLbls>
        <c:gapWidth val="269"/>
        <c:axId val="56541664"/>
        <c:axId val="109938848"/>
      </c:barChart>
      <c:lineChart>
        <c:grouping val="standard"/>
        <c:varyColors val="0"/>
        <c:ser>
          <c:idx val="0"/>
          <c:order val="0"/>
          <c:tx>
            <c:strRef>
              <c:f>REPORT!$H$391:$H$392</c:f>
              <c:strCache>
                <c:ptCount val="2"/>
                <c:pt idx="0">
                  <c:v>O2</c:v>
                </c:pt>
                <c:pt idx="1">
                  <c:v>% </c:v>
                </c:pt>
              </c:strCache>
            </c:strRef>
          </c:tx>
          <c:spPr>
            <a:ln w="28575" cap="rnd">
              <a:solidFill>
                <a:schemeClr val="accent1"/>
              </a:solidFill>
              <a:round/>
            </a:ln>
            <a:effectLst/>
          </c:spPr>
          <c:marker>
            <c:symbol val="none"/>
          </c:marker>
          <c:cat>
            <c:strRef>
              <c:f>REPORT!$G$432:$G$436</c:f>
              <c:strCache>
                <c:ptCount val="5"/>
                <c:pt idx="0">
                  <c:v>EU low with 0%H2</c:v>
                </c:pt>
                <c:pt idx="1">
                  <c:v>EU high with 0%H2</c:v>
                </c:pt>
                <c:pt idx="2">
                  <c:v>EU high with 10%H2</c:v>
                </c:pt>
                <c:pt idx="3">
                  <c:v>EU high with 30%H2</c:v>
                </c:pt>
                <c:pt idx="4">
                  <c:v>EU high with 40%H2</c:v>
                </c:pt>
              </c:strCache>
            </c:strRef>
          </c:cat>
          <c:val>
            <c:numRef>
              <c:f>REPORT!$H$432:$H$436</c:f>
              <c:numCache>
                <c:formatCode>0.0</c:formatCode>
                <c:ptCount val="5"/>
                <c:pt idx="0">
                  <c:v>0</c:v>
                </c:pt>
                <c:pt idx="1">
                  <c:v>0</c:v>
                </c:pt>
                <c:pt idx="2">
                  <c:v>0</c:v>
                </c:pt>
                <c:pt idx="3">
                  <c:v>0</c:v>
                </c:pt>
                <c:pt idx="4">
                  <c:v>0</c:v>
                </c:pt>
              </c:numCache>
            </c:numRef>
          </c:val>
          <c:smooth val="0"/>
          <c:extLst>
            <c:ext xmlns:c16="http://schemas.microsoft.com/office/drawing/2014/chart" uri="{C3380CC4-5D6E-409C-BE32-E72D297353CC}">
              <c16:uniqueId val="{00000002-8C5D-487A-A2F0-D1EE6876A91A}"/>
            </c:ext>
          </c:extLst>
        </c:ser>
        <c:dLbls>
          <c:showLegendKey val="0"/>
          <c:showVal val="0"/>
          <c:showCatName val="0"/>
          <c:showSerName val="0"/>
          <c:showPercent val="0"/>
          <c:showBubbleSize val="0"/>
        </c:dLbls>
        <c:marker val="1"/>
        <c:smooth val="0"/>
        <c:axId val="2069414015"/>
        <c:axId val="1849977423"/>
      </c:lineChart>
      <c:catAx>
        <c:axId val="206941401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849977423"/>
        <c:crosses val="autoZero"/>
        <c:auto val="1"/>
        <c:lblAlgn val="ctr"/>
        <c:lblOffset val="100"/>
        <c:noMultiLvlLbl val="0"/>
      </c:catAx>
      <c:valAx>
        <c:axId val="184997742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O2 (%)</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2069414015"/>
        <c:crosses val="autoZero"/>
        <c:crossBetween val="between"/>
      </c:valAx>
      <c:valAx>
        <c:axId val="109938848"/>
        <c:scaling>
          <c:orientation val="minMax"/>
          <c:max val="350"/>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Emissions (ppm daf)</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6541664"/>
        <c:crosses val="max"/>
        <c:crossBetween val="between"/>
      </c:valAx>
      <c:catAx>
        <c:axId val="56541664"/>
        <c:scaling>
          <c:orientation val="minMax"/>
        </c:scaling>
        <c:delete val="1"/>
        <c:axPos val="b"/>
        <c:numFmt formatCode="General" sourceLinked="1"/>
        <c:majorTickMark val="out"/>
        <c:minorTickMark val="none"/>
        <c:tickLblPos val="nextTo"/>
        <c:crossAx val="109938848"/>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a-DK"/>
              <a:t>Adjustement G2 (EU low + H2) at Qmax</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barChart>
        <c:barDir val="col"/>
        <c:grouping val="clustered"/>
        <c:varyColors val="0"/>
        <c:ser>
          <c:idx val="1"/>
          <c:order val="1"/>
          <c:tx>
            <c:strRef>
              <c:f>REPORT!$D$391:$D$392</c:f>
              <c:strCache>
                <c:ptCount val="2"/>
                <c:pt idx="0">
                  <c:v>CO daf</c:v>
                </c:pt>
                <c:pt idx="1">
                  <c:v>ppm</c:v>
                </c:pt>
              </c:strCache>
            </c:strRef>
          </c:tx>
          <c:spPr>
            <a:solidFill>
              <a:schemeClr val="accent2"/>
            </a:solidFill>
            <a:ln>
              <a:noFill/>
            </a:ln>
            <a:effectLst/>
          </c:spPr>
          <c:invertIfNegative val="0"/>
          <c:cat>
            <c:strRef>
              <c:f>REPORT!$B$481:$B$485</c:f>
              <c:strCache>
                <c:ptCount val="5"/>
                <c:pt idx="0">
                  <c:v>EU Low with 20%H2</c:v>
                </c:pt>
                <c:pt idx="1">
                  <c:v>EU high with 0%H2</c:v>
                </c:pt>
                <c:pt idx="2">
                  <c:v>EU high with 10%H2</c:v>
                </c:pt>
                <c:pt idx="3">
                  <c:v>EU high with 30%H2</c:v>
                </c:pt>
                <c:pt idx="4">
                  <c:v>EU high with 40%H2</c:v>
                </c:pt>
              </c:strCache>
            </c:strRef>
          </c:cat>
          <c:val>
            <c:numRef>
              <c:f>REPORT!$D$481:$D$485</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0-2565-4A96-83BF-3F8054031BC5}"/>
            </c:ext>
          </c:extLst>
        </c:ser>
        <c:ser>
          <c:idx val="2"/>
          <c:order val="2"/>
          <c:tx>
            <c:strRef>
              <c:f>REPORT!$E$391:$E$392</c:f>
              <c:strCache>
                <c:ptCount val="2"/>
                <c:pt idx="0">
                  <c:v>NOX daf</c:v>
                </c:pt>
                <c:pt idx="1">
                  <c:v>ppm</c:v>
                </c:pt>
              </c:strCache>
            </c:strRef>
          </c:tx>
          <c:spPr>
            <a:solidFill>
              <a:schemeClr val="accent3"/>
            </a:solidFill>
            <a:ln>
              <a:noFill/>
            </a:ln>
            <a:effectLst/>
          </c:spPr>
          <c:invertIfNegative val="0"/>
          <c:cat>
            <c:strRef>
              <c:f>REPORT!$B$481:$B$485</c:f>
              <c:strCache>
                <c:ptCount val="5"/>
                <c:pt idx="0">
                  <c:v>EU Low with 20%H2</c:v>
                </c:pt>
                <c:pt idx="1">
                  <c:v>EU high with 0%H2</c:v>
                </c:pt>
                <c:pt idx="2">
                  <c:v>EU high with 10%H2</c:v>
                </c:pt>
                <c:pt idx="3">
                  <c:v>EU high with 30%H2</c:v>
                </c:pt>
                <c:pt idx="4">
                  <c:v>EU high with 40%H2</c:v>
                </c:pt>
              </c:strCache>
            </c:strRef>
          </c:cat>
          <c:val>
            <c:numRef>
              <c:f>REPORT!$E$481:$E$485</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1-2565-4A96-83BF-3F8054031BC5}"/>
            </c:ext>
          </c:extLst>
        </c:ser>
        <c:dLbls>
          <c:showLegendKey val="0"/>
          <c:showVal val="0"/>
          <c:showCatName val="0"/>
          <c:showSerName val="0"/>
          <c:showPercent val="0"/>
          <c:showBubbleSize val="0"/>
        </c:dLbls>
        <c:gapWidth val="269"/>
        <c:axId val="56541664"/>
        <c:axId val="109938848"/>
      </c:barChart>
      <c:lineChart>
        <c:grouping val="standard"/>
        <c:varyColors val="0"/>
        <c:ser>
          <c:idx val="0"/>
          <c:order val="0"/>
          <c:tx>
            <c:strRef>
              <c:f>REPORT!$C$391:$C$392</c:f>
              <c:strCache>
                <c:ptCount val="2"/>
                <c:pt idx="0">
                  <c:v>O2</c:v>
                </c:pt>
                <c:pt idx="1">
                  <c:v>% </c:v>
                </c:pt>
              </c:strCache>
            </c:strRef>
          </c:tx>
          <c:spPr>
            <a:ln w="28575" cap="rnd">
              <a:solidFill>
                <a:schemeClr val="accent1"/>
              </a:solidFill>
              <a:round/>
            </a:ln>
            <a:effectLst/>
          </c:spPr>
          <c:marker>
            <c:symbol val="none"/>
          </c:marker>
          <c:cat>
            <c:strRef>
              <c:f>REPORT!$B$481:$B$485</c:f>
              <c:strCache>
                <c:ptCount val="5"/>
                <c:pt idx="0">
                  <c:v>EU Low with 20%H2</c:v>
                </c:pt>
                <c:pt idx="1">
                  <c:v>EU high with 0%H2</c:v>
                </c:pt>
                <c:pt idx="2">
                  <c:v>EU high with 10%H2</c:v>
                </c:pt>
                <c:pt idx="3">
                  <c:v>EU high with 30%H2</c:v>
                </c:pt>
                <c:pt idx="4">
                  <c:v>EU high with 40%H2</c:v>
                </c:pt>
              </c:strCache>
            </c:strRef>
          </c:cat>
          <c:val>
            <c:numRef>
              <c:f>REPORT!$C$481:$C$485</c:f>
              <c:numCache>
                <c:formatCode>0.0</c:formatCode>
                <c:ptCount val="5"/>
                <c:pt idx="0">
                  <c:v>0</c:v>
                </c:pt>
                <c:pt idx="1">
                  <c:v>0</c:v>
                </c:pt>
                <c:pt idx="2">
                  <c:v>0</c:v>
                </c:pt>
                <c:pt idx="3">
                  <c:v>0</c:v>
                </c:pt>
                <c:pt idx="4">
                  <c:v>0</c:v>
                </c:pt>
              </c:numCache>
            </c:numRef>
          </c:val>
          <c:smooth val="0"/>
          <c:extLst>
            <c:ext xmlns:c16="http://schemas.microsoft.com/office/drawing/2014/chart" uri="{C3380CC4-5D6E-409C-BE32-E72D297353CC}">
              <c16:uniqueId val="{00000002-2565-4A96-83BF-3F8054031BC5}"/>
            </c:ext>
          </c:extLst>
        </c:ser>
        <c:dLbls>
          <c:showLegendKey val="0"/>
          <c:showVal val="0"/>
          <c:showCatName val="0"/>
          <c:showSerName val="0"/>
          <c:showPercent val="0"/>
          <c:showBubbleSize val="0"/>
        </c:dLbls>
        <c:marker val="1"/>
        <c:smooth val="0"/>
        <c:axId val="2069414015"/>
        <c:axId val="1849977423"/>
      </c:lineChart>
      <c:catAx>
        <c:axId val="206941401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849977423"/>
        <c:crosses val="autoZero"/>
        <c:auto val="1"/>
        <c:lblAlgn val="ctr"/>
        <c:lblOffset val="100"/>
        <c:noMultiLvlLbl val="0"/>
      </c:catAx>
      <c:valAx>
        <c:axId val="184997742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O2 (%)</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2069414015"/>
        <c:crosses val="autoZero"/>
        <c:crossBetween val="between"/>
      </c:valAx>
      <c:valAx>
        <c:axId val="109938848"/>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Emissions (ppm daf)</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6541664"/>
        <c:crosses val="max"/>
        <c:crossBetween val="between"/>
      </c:valAx>
      <c:catAx>
        <c:axId val="56541664"/>
        <c:scaling>
          <c:orientation val="minMax"/>
        </c:scaling>
        <c:delete val="1"/>
        <c:axPos val="b"/>
        <c:numFmt formatCode="General" sourceLinked="1"/>
        <c:majorTickMark val="out"/>
        <c:minorTickMark val="none"/>
        <c:tickLblPos val="nextTo"/>
        <c:crossAx val="109938848"/>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a-DK"/>
              <a:t>Adjustement H (EU high + H2) at Qmax</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barChart>
        <c:barDir val="col"/>
        <c:grouping val="clustered"/>
        <c:varyColors val="0"/>
        <c:ser>
          <c:idx val="1"/>
          <c:order val="1"/>
          <c:tx>
            <c:strRef>
              <c:f>REPORT!$D$391:$D$392</c:f>
              <c:strCache>
                <c:ptCount val="2"/>
                <c:pt idx="0">
                  <c:v>CO daf</c:v>
                </c:pt>
                <c:pt idx="1">
                  <c:v>ppm</c:v>
                </c:pt>
              </c:strCache>
            </c:strRef>
          </c:tx>
          <c:spPr>
            <a:solidFill>
              <a:schemeClr val="accent2"/>
            </a:solidFill>
            <a:ln>
              <a:noFill/>
            </a:ln>
            <a:effectLst/>
          </c:spPr>
          <c:invertIfNegative val="0"/>
          <c:cat>
            <c:strRef>
              <c:f>REPORT!$B$642:$B$646</c:f>
              <c:strCache>
                <c:ptCount val="5"/>
                <c:pt idx="0">
                  <c:v>EU High with 20%H2</c:v>
                </c:pt>
                <c:pt idx="1">
                  <c:v>EU low with 0%H2</c:v>
                </c:pt>
                <c:pt idx="2">
                  <c:v>EU low with 10%H2</c:v>
                </c:pt>
                <c:pt idx="3">
                  <c:v>EU low with 30%H2</c:v>
                </c:pt>
                <c:pt idx="4">
                  <c:v>EU low with 40%H2</c:v>
                </c:pt>
              </c:strCache>
            </c:strRef>
          </c:cat>
          <c:val>
            <c:numRef>
              <c:f>REPORT!$D$642:$D$646</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0-E8B4-4C3B-AB18-AFDD070C76BB}"/>
            </c:ext>
          </c:extLst>
        </c:ser>
        <c:ser>
          <c:idx val="2"/>
          <c:order val="2"/>
          <c:tx>
            <c:strRef>
              <c:f>REPORT!$E$391:$E$392</c:f>
              <c:strCache>
                <c:ptCount val="2"/>
                <c:pt idx="0">
                  <c:v>NOX daf</c:v>
                </c:pt>
                <c:pt idx="1">
                  <c:v>ppm</c:v>
                </c:pt>
              </c:strCache>
            </c:strRef>
          </c:tx>
          <c:spPr>
            <a:solidFill>
              <a:schemeClr val="accent3"/>
            </a:solidFill>
            <a:ln>
              <a:noFill/>
            </a:ln>
            <a:effectLst/>
          </c:spPr>
          <c:invertIfNegative val="0"/>
          <c:cat>
            <c:strRef>
              <c:f>REPORT!$B$642:$B$646</c:f>
              <c:strCache>
                <c:ptCount val="5"/>
                <c:pt idx="0">
                  <c:v>EU High with 20%H2</c:v>
                </c:pt>
                <c:pt idx="1">
                  <c:v>EU low with 0%H2</c:v>
                </c:pt>
                <c:pt idx="2">
                  <c:v>EU low with 10%H2</c:v>
                </c:pt>
                <c:pt idx="3">
                  <c:v>EU low with 30%H2</c:v>
                </c:pt>
                <c:pt idx="4">
                  <c:v>EU low with 40%H2</c:v>
                </c:pt>
              </c:strCache>
            </c:strRef>
          </c:cat>
          <c:val>
            <c:numRef>
              <c:f>REPORT!$E$642:$E$646</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1-E8B4-4C3B-AB18-AFDD070C76BB}"/>
            </c:ext>
          </c:extLst>
        </c:ser>
        <c:dLbls>
          <c:showLegendKey val="0"/>
          <c:showVal val="0"/>
          <c:showCatName val="0"/>
          <c:showSerName val="0"/>
          <c:showPercent val="0"/>
          <c:showBubbleSize val="0"/>
        </c:dLbls>
        <c:gapWidth val="269"/>
        <c:axId val="56541664"/>
        <c:axId val="109938848"/>
      </c:barChart>
      <c:lineChart>
        <c:grouping val="standard"/>
        <c:varyColors val="0"/>
        <c:ser>
          <c:idx val="0"/>
          <c:order val="0"/>
          <c:tx>
            <c:strRef>
              <c:f>REPORT!$C$391:$C$392</c:f>
              <c:strCache>
                <c:ptCount val="2"/>
                <c:pt idx="0">
                  <c:v>O2</c:v>
                </c:pt>
                <c:pt idx="1">
                  <c:v>% </c:v>
                </c:pt>
              </c:strCache>
            </c:strRef>
          </c:tx>
          <c:spPr>
            <a:ln w="28575" cap="rnd">
              <a:solidFill>
                <a:schemeClr val="accent1"/>
              </a:solidFill>
              <a:round/>
            </a:ln>
            <a:effectLst/>
          </c:spPr>
          <c:marker>
            <c:symbol val="none"/>
          </c:marker>
          <c:cat>
            <c:strRef>
              <c:f>REPORT!$B$642:$B$646</c:f>
              <c:strCache>
                <c:ptCount val="5"/>
                <c:pt idx="0">
                  <c:v>EU High with 20%H2</c:v>
                </c:pt>
                <c:pt idx="1">
                  <c:v>EU low with 0%H2</c:v>
                </c:pt>
                <c:pt idx="2">
                  <c:v>EU low with 10%H2</c:v>
                </c:pt>
                <c:pt idx="3">
                  <c:v>EU low with 30%H2</c:v>
                </c:pt>
                <c:pt idx="4">
                  <c:v>EU low with 40%H2</c:v>
                </c:pt>
              </c:strCache>
            </c:strRef>
          </c:cat>
          <c:val>
            <c:numRef>
              <c:f>REPORT!$C$642:$C$646</c:f>
              <c:numCache>
                <c:formatCode>0.0</c:formatCode>
                <c:ptCount val="5"/>
                <c:pt idx="0">
                  <c:v>0</c:v>
                </c:pt>
                <c:pt idx="1">
                  <c:v>0</c:v>
                </c:pt>
                <c:pt idx="2">
                  <c:v>0</c:v>
                </c:pt>
                <c:pt idx="3">
                  <c:v>0</c:v>
                </c:pt>
                <c:pt idx="4">
                  <c:v>0</c:v>
                </c:pt>
              </c:numCache>
            </c:numRef>
          </c:val>
          <c:smooth val="0"/>
          <c:extLst>
            <c:ext xmlns:c16="http://schemas.microsoft.com/office/drawing/2014/chart" uri="{C3380CC4-5D6E-409C-BE32-E72D297353CC}">
              <c16:uniqueId val="{00000002-E8B4-4C3B-AB18-AFDD070C76BB}"/>
            </c:ext>
          </c:extLst>
        </c:ser>
        <c:dLbls>
          <c:showLegendKey val="0"/>
          <c:showVal val="0"/>
          <c:showCatName val="0"/>
          <c:showSerName val="0"/>
          <c:showPercent val="0"/>
          <c:showBubbleSize val="0"/>
        </c:dLbls>
        <c:marker val="1"/>
        <c:smooth val="0"/>
        <c:axId val="2069414015"/>
        <c:axId val="1849977423"/>
      </c:lineChart>
      <c:catAx>
        <c:axId val="206941401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849977423"/>
        <c:crosses val="autoZero"/>
        <c:auto val="1"/>
        <c:lblAlgn val="ctr"/>
        <c:lblOffset val="100"/>
        <c:noMultiLvlLbl val="0"/>
      </c:catAx>
      <c:valAx>
        <c:axId val="184997742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O2 (%)</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2069414015"/>
        <c:crosses val="autoZero"/>
        <c:crossBetween val="between"/>
      </c:valAx>
      <c:valAx>
        <c:axId val="109938848"/>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Emissions (ppm daf)</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6541664"/>
        <c:crosses val="max"/>
        <c:crossBetween val="between"/>
      </c:valAx>
      <c:catAx>
        <c:axId val="56541664"/>
        <c:scaling>
          <c:orientation val="minMax"/>
        </c:scaling>
        <c:delete val="1"/>
        <c:axPos val="b"/>
        <c:numFmt formatCode="General" sourceLinked="1"/>
        <c:majorTickMark val="out"/>
        <c:minorTickMark val="none"/>
        <c:tickLblPos val="nextTo"/>
        <c:crossAx val="109938848"/>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userShapes r:id="rId3"/>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a-DK"/>
              <a:t>Adjustement G2 (EU low + H2) at Qmin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barChart>
        <c:barDir val="col"/>
        <c:grouping val="clustered"/>
        <c:varyColors val="0"/>
        <c:ser>
          <c:idx val="1"/>
          <c:order val="1"/>
          <c:tx>
            <c:strRef>
              <c:f>REPORT!$I$391:$I$392</c:f>
              <c:strCache>
                <c:ptCount val="2"/>
                <c:pt idx="0">
                  <c:v>CO daf</c:v>
                </c:pt>
                <c:pt idx="1">
                  <c:v>ppm</c:v>
                </c:pt>
              </c:strCache>
            </c:strRef>
          </c:tx>
          <c:spPr>
            <a:solidFill>
              <a:schemeClr val="accent2"/>
            </a:solidFill>
            <a:ln>
              <a:noFill/>
            </a:ln>
            <a:effectLst/>
          </c:spPr>
          <c:invertIfNegative val="0"/>
          <c:cat>
            <c:strRef>
              <c:f>REPORT!$G$481:$G$485</c:f>
              <c:strCache>
                <c:ptCount val="5"/>
                <c:pt idx="0">
                  <c:v>EU Low with 20%H2</c:v>
                </c:pt>
                <c:pt idx="1">
                  <c:v>EU high with 0%H2</c:v>
                </c:pt>
                <c:pt idx="2">
                  <c:v>EU high with 10%H2</c:v>
                </c:pt>
                <c:pt idx="3">
                  <c:v>EU high with 30%H2</c:v>
                </c:pt>
                <c:pt idx="4">
                  <c:v>EU high with 40%H2</c:v>
                </c:pt>
              </c:strCache>
            </c:strRef>
          </c:cat>
          <c:val>
            <c:numRef>
              <c:f>REPORT!$I$481:$I$485</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0-47B6-4DA0-8861-C0337DC6B4A4}"/>
            </c:ext>
          </c:extLst>
        </c:ser>
        <c:ser>
          <c:idx val="2"/>
          <c:order val="2"/>
          <c:tx>
            <c:strRef>
              <c:f>REPORT!$J$391:$J$392</c:f>
              <c:strCache>
                <c:ptCount val="2"/>
                <c:pt idx="0">
                  <c:v>NOX daf</c:v>
                </c:pt>
                <c:pt idx="1">
                  <c:v>ppm</c:v>
                </c:pt>
              </c:strCache>
            </c:strRef>
          </c:tx>
          <c:spPr>
            <a:solidFill>
              <a:schemeClr val="accent3"/>
            </a:solidFill>
            <a:ln>
              <a:noFill/>
            </a:ln>
            <a:effectLst/>
          </c:spPr>
          <c:invertIfNegative val="0"/>
          <c:cat>
            <c:strRef>
              <c:f>REPORT!$G$481:$G$485</c:f>
              <c:strCache>
                <c:ptCount val="5"/>
                <c:pt idx="0">
                  <c:v>EU Low with 20%H2</c:v>
                </c:pt>
                <c:pt idx="1">
                  <c:v>EU high with 0%H2</c:v>
                </c:pt>
                <c:pt idx="2">
                  <c:v>EU high with 10%H2</c:v>
                </c:pt>
                <c:pt idx="3">
                  <c:v>EU high with 30%H2</c:v>
                </c:pt>
                <c:pt idx="4">
                  <c:v>EU high with 40%H2</c:v>
                </c:pt>
              </c:strCache>
            </c:strRef>
          </c:cat>
          <c:val>
            <c:numRef>
              <c:f>REPORT!$J$481:$J$485</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1-47B6-4DA0-8861-C0337DC6B4A4}"/>
            </c:ext>
          </c:extLst>
        </c:ser>
        <c:dLbls>
          <c:showLegendKey val="0"/>
          <c:showVal val="0"/>
          <c:showCatName val="0"/>
          <c:showSerName val="0"/>
          <c:showPercent val="0"/>
          <c:showBubbleSize val="0"/>
        </c:dLbls>
        <c:gapWidth val="269"/>
        <c:axId val="56541664"/>
        <c:axId val="109938848"/>
      </c:barChart>
      <c:lineChart>
        <c:grouping val="standard"/>
        <c:varyColors val="0"/>
        <c:ser>
          <c:idx val="0"/>
          <c:order val="0"/>
          <c:tx>
            <c:strRef>
              <c:f>REPORT!$H$391:$H$392</c:f>
              <c:strCache>
                <c:ptCount val="2"/>
                <c:pt idx="0">
                  <c:v>O2</c:v>
                </c:pt>
                <c:pt idx="1">
                  <c:v>% </c:v>
                </c:pt>
              </c:strCache>
            </c:strRef>
          </c:tx>
          <c:spPr>
            <a:ln w="28575" cap="rnd">
              <a:solidFill>
                <a:schemeClr val="accent1"/>
              </a:solidFill>
              <a:round/>
            </a:ln>
            <a:effectLst/>
          </c:spPr>
          <c:marker>
            <c:symbol val="none"/>
          </c:marker>
          <c:cat>
            <c:strRef>
              <c:f>REPORT!$G$481:$G$485</c:f>
              <c:strCache>
                <c:ptCount val="5"/>
                <c:pt idx="0">
                  <c:v>EU Low with 20%H2</c:v>
                </c:pt>
                <c:pt idx="1">
                  <c:v>EU high with 0%H2</c:v>
                </c:pt>
                <c:pt idx="2">
                  <c:v>EU high with 10%H2</c:v>
                </c:pt>
                <c:pt idx="3">
                  <c:v>EU high with 30%H2</c:v>
                </c:pt>
                <c:pt idx="4">
                  <c:v>EU high with 40%H2</c:v>
                </c:pt>
              </c:strCache>
            </c:strRef>
          </c:cat>
          <c:val>
            <c:numRef>
              <c:f>REPORT!$H$481:$H$485</c:f>
              <c:numCache>
                <c:formatCode>0.0</c:formatCode>
                <c:ptCount val="5"/>
                <c:pt idx="0">
                  <c:v>0</c:v>
                </c:pt>
                <c:pt idx="1">
                  <c:v>0</c:v>
                </c:pt>
                <c:pt idx="2">
                  <c:v>0</c:v>
                </c:pt>
                <c:pt idx="3">
                  <c:v>0</c:v>
                </c:pt>
                <c:pt idx="4">
                  <c:v>0</c:v>
                </c:pt>
              </c:numCache>
            </c:numRef>
          </c:val>
          <c:smooth val="0"/>
          <c:extLst>
            <c:ext xmlns:c16="http://schemas.microsoft.com/office/drawing/2014/chart" uri="{C3380CC4-5D6E-409C-BE32-E72D297353CC}">
              <c16:uniqueId val="{00000002-47B6-4DA0-8861-C0337DC6B4A4}"/>
            </c:ext>
          </c:extLst>
        </c:ser>
        <c:dLbls>
          <c:showLegendKey val="0"/>
          <c:showVal val="0"/>
          <c:showCatName val="0"/>
          <c:showSerName val="0"/>
          <c:showPercent val="0"/>
          <c:showBubbleSize val="0"/>
        </c:dLbls>
        <c:marker val="1"/>
        <c:smooth val="0"/>
        <c:axId val="2069414015"/>
        <c:axId val="1849977423"/>
      </c:lineChart>
      <c:catAx>
        <c:axId val="206941401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849977423"/>
        <c:crosses val="autoZero"/>
        <c:auto val="1"/>
        <c:lblAlgn val="ctr"/>
        <c:lblOffset val="100"/>
        <c:noMultiLvlLbl val="0"/>
      </c:catAx>
      <c:valAx>
        <c:axId val="184997742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O2 (%)</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2069414015"/>
        <c:crosses val="autoZero"/>
        <c:crossBetween val="between"/>
      </c:valAx>
      <c:valAx>
        <c:axId val="109938848"/>
        <c:scaling>
          <c:orientation val="minMax"/>
          <c:max val="1200"/>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Emissions (ppm daf)</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6541664"/>
        <c:crosses val="max"/>
        <c:crossBetween val="between"/>
      </c:valAx>
      <c:catAx>
        <c:axId val="56541664"/>
        <c:scaling>
          <c:orientation val="minMax"/>
        </c:scaling>
        <c:delete val="1"/>
        <c:axPos val="b"/>
        <c:numFmt formatCode="General" sourceLinked="1"/>
        <c:majorTickMark val="out"/>
        <c:minorTickMark val="none"/>
        <c:tickLblPos val="nextTo"/>
        <c:crossAx val="109938848"/>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userShapes r:id="rId3"/>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a-DK"/>
              <a:t>Adjustement H (EU high + H2) at Qmin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barChart>
        <c:barDir val="col"/>
        <c:grouping val="clustered"/>
        <c:varyColors val="0"/>
        <c:ser>
          <c:idx val="1"/>
          <c:order val="1"/>
          <c:tx>
            <c:strRef>
              <c:f>REPORT!$I$391:$I$392</c:f>
              <c:strCache>
                <c:ptCount val="2"/>
                <c:pt idx="0">
                  <c:v>CO daf</c:v>
                </c:pt>
                <c:pt idx="1">
                  <c:v>ppm</c:v>
                </c:pt>
              </c:strCache>
            </c:strRef>
          </c:tx>
          <c:spPr>
            <a:solidFill>
              <a:schemeClr val="accent2"/>
            </a:solidFill>
            <a:ln>
              <a:noFill/>
            </a:ln>
            <a:effectLst/>
          </c:spPr>
          <c:invertIfNegative val="0"/>
          <c:cat>
            <c:strRef>
              <c:f>REPORT!$G$642:$G$646</c:f>
              <c:strCache>
                <c:ptCount val="5"/>
                <c:pt idx="0">
                  <c:v>EU High with 20%H2</c:v>
                </c:pt>
                <c:pt idx="1">
                  <c:v>EU low with 0%H2</c:v>
                </c:pt>
                <c:pt idx="2">
                  <c:v>EU low with 10%H2</c:v>
                </c:pt>
                <c:pt idx="3">
                  <c:v>EU low with 30%H2</c:v>
                </c:pt>
                <c:pt idx="4">
                  <c:v>EU low with 40%H2</c:v>
                </c:pt>
              </c:strCache>
            </c:strRef>
          </c:cat>
          <c:val>
            <c:numRef>
              <c:f>REPORT!$I$642:$I$646</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0-8375-4516-A69B-981A90761CFC}"/>
            </c:ext>
          </c:extLst>
        </c:ser>
        <c:ser>
          <c:idx val="2"/>
          <c:order val="2"/>
          <c:tx>
            <c:strRef>
              <c:f>REPORT!$J$391:$J$392</c:f>
              <c:strCache>
                <c:ptCount val="2"/>
                <c:pt idx="0">
                  <c:v>NOX daf</c:v>
                </c:pt>
                <c:pt idx="1">
                  <c:v>ppm</c:v>
                </c:pt>
              </c:strCache>
            </c:strRef>
          </c:tx>
          <c:spPr>
            <a:solidFill>
              <a:schemeClr val="accent3"/>
            </a:solidFill>
            <a:ln>
              <a:noFill/>
            </a:ln>
            <a:effectLst/>
          </c:spPr>
          <c:invertIfNegative val="0"/>
          <c:cat>
            <c:strRef>
              <c:f>REPORT!$G$642:$G$646</c:f>
              <c:strCache>
                <c:ptCount val="5"/>
                <c:pt idx="0">
                  <c:v>EU High with 20%H2</c:v>
                </c:pt>
                <c:pt idx="1">
                  <c:v>EU low with 0%H2</c:v>
                </c:pt>
                <c:pt idx="2">
                  <c:v>EU low with 10%H2</c:v>
                </c:pt>
                <c:pt idx="3">
                  <c:v>EU low with 30%H2</c:v>
                </c:pt>
                <c:pt idx="4">
                  <c:v>EU low with 40%H2</c:v>
                </c:pt>
              </c:strCache>
            </c:strRef>
          </c:cat>
          <c:val>
            <c:numRef>
              <c:f>REPORT!$J$642:$J$646</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1-8375-4516-A69B-981A90761CFC}"/>
            </c:ext>
          </c:extLst>
        </c:ser>
        <c:dLbls>
          <c:showLegendKey val="0"/>
          <c:showVal val="0"/>
          <c:showCatName val="0"/>
          <c:showSerName val="0"/>
          <c:showPercent val="0"/>
          <c:showBubbleSize val="0"/>
        </c:dLbls>
        <c:gapWidth val="269"/>
        <c:axId val="56541664"/>
        <c:axId val="109938848"/>
      </c:barChart>
      <c:lineChart>
        <c:grouping val="standard"/>
        <c:varyColors val="0"/>
        <c:ser>
          <c:idx val="0"/>
          <c:order val="0"/>
          <c:tx>
            <c:strRef>
              <c:f>REPORT!$H$391:$H$392</c:f>
              <c:strCache>
                <c:ptCount val="2"/>
                <c:pt idx="0">
                  <c:v>O2</c:v>
                </c:pt>
                <c:pt idx="1">
                  <c:v>% </c:v>
                </c:pt>
              </c:strCache>
            </c:strRef>
          </c:tx>
          <c:spPr>
            <a:ln w="28575" cap="rnd">
              <a:solidFill>
                <a:schemeClr val="accent1"/>
              </a:solidFill>
              <a:round/>
            </a:ln>
            <a:effectLst/>
          </c:spPr>
          <c:marker>
            <c:symbol val="none"/>
          </c:marker>
          <c:cat>
            <c:strRef>
              <c:f>REPORT!$G$642:$G$646</c:f>
              <c:strCache>
                <c:ptCount val="5"/>
                <c:pt idx="0">
                  <c:v>EU High with 20%H2</c:v>
                </c:pt>
                <c:pt idx="1">
                  <c:v>EU low with 0%H2</c:v>
                </c:pt>
                <c:pt idx="2">
                  <c:v>EU low with 10%H2</c:v>
                </c:pt>
                <c:pt idx="3">
                  <c:v>EU low with 30%H2</c:v>
                </c:pt>
                <c:pt idx="4">
                  <c:v>EU low with 40%H2</c:v>
                </c:pt>
              </c:strCache>
            </c:strRef>
          </c:cat>
          <c:val>
            <c:numRef>
              <c:f>REPORT!$H$642:$H$646</c:f>
              <c:numCache>
                <c:formatCode>0.0</c:formatCode>
                <c:ptCount val="5"/>
                <c:pt idx="0">
                  <c:v>0</c:v>
                </c:pt>
                <c:pt idx="1">
                  <c:v>0</c:v>
                </c:pt>
                <c:pt idx="2">
                  <c:v>0</c:v>
                </c:pt>
                <c:pt idx="3">
                  <c:v>0</c:v>
                </c:pt>
                <c:pt idx="4">
                  <c:v>0</c:v>
                </c:pt>
              </c:numCache>
            </c:numRef>
          </c:val>
          <c:smooth val="0"/>
          <c:extLst>
            <c:ext xmlns:c16="http://schemas.microsoft.com/office/drawing/2014/chart" uri="{C3380CC4-5D6E-409C-BE32-E72D297353CC}">
              <c16:uniqueId val="{00000002-8375-4516-A69B-981A90761CFC}"/>
            </c:ext>
          </c:extLst>
        </c:ser>
        <c:dLbls>
          <c:showLegendKey val="0"/>
          <c:showVal val="0"/>
          <c:showCatName val="0"/>
          <c:showSerName val="0"/>
          <c:showPercent val="0"/>
          <c:showBubbleSize val="0"/>
        </c:dLbls>
        <c:marker val="1"/>
        <c:smooth val="0"/>
        <c:axId val="2069414015"/>
        <c:axId val="1849977423"/>
      </c:lineChart>
      <c:catAx>
        <c:axId val="206941401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849977423"/>
        <c:crosses val="autoZero"/>
        <c:auto val="1"/>
        <c:lblAlgn val="ctr"/>
        <c:lblOffset val="100"/>
        <c:noMultiLvlLbl val="0"/>
      </c:catAx>
      <c:valAx>
        <c:axId val="184997742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O2 (%)</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2069414015"/>
        <c:crosses val="autoZero"/>
        <c:crossBetween val="between"/>
      </c:valAx>
      <c:valAx>
        <c:axId val="109938848"/>
        <c:scaling>
          <c:orientation val="minMax"/>
          <c:max val="140"/>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Emissions (ppm daf)</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6541664"/>
        <c:crosses val="max"/>
        <c:crossBetween val="between"/>
      </c:valAx>
      <c:catAx>
        <c:axId val="56541664"/>
        <c:scaling>
          <c:orientation val="minMax"/>
        </c:scaling>
        <c:delete val="1"/>
        <c:axPos val="b"/>
        <c:numFmt formatCode="General" sourceLinked="1"/>
        <c:majorTickMark val="out"/>
        <c:minorTickMark val="none"/>
        <c:tickLblPos val="nextTo"/>
        <c:crossAx val="109938848"/>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userShapes r:id="rId3"/>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a-DK"/>
              <a:t>Adjustement G1 (EU low + H2) at Qmax</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barChart>
        <c:barDir val="col"/>
        <c:grouping val="clustered"/>
        <c:varyColors val="0"/>
        <c:ser>
          <c:idx val="1"/>
          <c:order val="1"/>
          <c:tx>
            <c:strRef>
              <c:f>REPORT!$D$391:$D$392</c:f>
              <c:strCache>
                <c:ptCount val="2"/>
                <c:pt idx="0">
                  <c:v>CO daf</c:v>
                </c:pt>
                <c:pt idx="1">
                  <c:v>ppm</c:v>
                </c:pt>
              </c:strCache>
            </c:strRef>
          </c:tx>
          <c:spPr>
            <a:solidFill>
              <a:schemeClr val="accent2"/>
            </a:solidFill>
            <a:ln>
              <a:noFill/>
            </a:ln>
            <a:effectLst/>
          </c:spPr>
          <c:invertIfNegative val="0"/>
          <c:cat>
            <c:strRef>
              <c:f>REPORT!$B$519:$B$523</c:f>
              <c:strCache>
                <c:ptCount val="5"/>
                <c:pt idx="0">
                  <c:v>EU Low with 10%H2</c:v>
                </c:pt>
                <c:pt idx="1">
                  <c:v>EU high with 0%H2</c:v>
                </c:pt>
                <c:pt idx="2">
                  <c:v>EU high with 10%H2</c:v>
                </c:pt>
                <c:pt idx="3">
                  <c:v>EU high with 30%H2</c:v>
                </c:pt>
                <c:pt idx="4">
                  <c:v>EU high with 40%H2</c:v>
                </c:pt>
              </c:strCache>
            </c:strRef>
          </c:cat>
          <c:val>
            <c:numRef>
              <c:f>REPORT!$D$519:$D$523</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0-FCC5-4EE9-8735-99FA49305E16}"/>
            </c:ext>
          </c:extLst>
        </c:ser>
        <c:ser>
          <c:idx val="2"/>
          <c:order val="2"/>
          <c:tx>
            <c:strRef>
              <c:f>REPORT!$E$391:$E$392</c:f>
              <c:strCache>
                <c:ptCount val="2"/>
                <c:pt idx="0">
                  <c:v>NOX daf</c:v>
                </c:pt>
                <c:pt idx="1">
                  <c:v>ppm</c:v>
                </c:pt>
              </c:strCache>
            </c:strRef>
          </c:tx>
          <c:spPr>
            <a:solidFill>
              <a:schemeClr val="accent3"/>
            </a:solidFill>
            <a:ln>
              <a:noFill/>
            </a:ln>
            <a:effectLst/>
          </c:spPr>
          <c:invertIfNegative val="0"/>
          <c:cat>
            <c:strRef>
              <c:f>REPORT!$B$519:$B$523</c:f>
              <c:strCache>
                <c:ptCount val="5"/>
                <c:pt idx="0">
                  <c:v>EU Low with 10%H2</c:v>
                </c:pt>
                <c:pt idx="1">
                  <c:v>EU high with 0%H2</c:v>
                </c:pt>
                <c:pt idx="2">
                  <c:v>EU high with 10%H2</c:v>
                </c:pt>
                <c:pt idx="3">
                  <c:v>EU high with 30%H2</c:v>
                </c:pt>
                <c:pt idx="4">
                  <c:v>EU high with 40%H2</c:v>
                </c:pt>
              </c:strCache>
            </c:strRef>
          </c:cat>
          <c:val>
            <c:numRef>
              <c:f>REPORT!$E$519:$E$523</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1-FCC5-4EE9-8735-99FA49305E16}"/>
            </c:ext>
          </c:extLst>
        </c:ser>
        <c:dLbls>
          <c:showLegendKey val="0"/>
          <c:showVal val="0"/>
          <c:showCatName val="0"/>
          <c:showSerName val="0"/>
          <c:showPercent val="0"/>
          <c:showBubbleSize val="0"/>
        </c:dLbls>
        <c:gapWidth val="269"/>
        <c:axId val="56541664"/>
        <c:axId val="109938848"/>
      </c:barChart>
      <c:lineChart>
        <c:grouping val="standard"/>
        <c:varyColors val="0"/>
        <c:ser>
          <c:idx val="0"/>
          <c:order val="0"/>
          <c:tx>
            <c:strRef>
              <c:f>REPORT!$C$391:$C$392</c:f>
              <c:strCache>
                <c:ptCount val="2"/>
                <c:pt idx="0">
                  <c:v>O2</c:v>
                </c:pt>
                <c:pt idx="1">
                  <c:v>% </c:v>
                </c:pt>
              </c:strCache>
            </c:strRef>
          </c:tx>
          <c:spPr>
            <a:ln w="28575" cap="rnd">
              <a:solidFill>
                <a:schemeClr val="accent1"/>
              </a:solidFill>
              <a:round/>
            </a:ln>
            <a:effectLst/>
          </c:spPr>
          <c:marker>
            <c:symbol val="none"/>
          </c:marker>
          <c:cat>
            <c:strRef>
              <c:f>REPORT!$B$519:$B$523</c:f>
              <c:strCache>
                <c:ptCount val="5"/>
                <c:pt idx="0">
                  <c:v>EU Low with 10%H2</c:v>
                </c:pt>
                <c:pt idx="1">
                  <c:v>EU high with 0%H2</c:v>
                </c:pt>
                <c:pt idx="2">
                  <c:v>EU high with 10%H2</c:v>
                </c:pt>
                <c:pt idx="3">
                  <c:v>EU high with 30%H2</c:v>
                </c:pt>
                <c:pt idx="4">
                  <c:v>EU high with 40%H2</c:v>
                </c:pt>
              </c:strCache>
            </c:strRef>
          </c:cat>
          <c:val>
            <c:numRef>
              <c:f>REPORT!$C$519:$C$523</c:f>
              <c:numCache>
                <c:formatCode>0.0</c:formatCode>
                <c:ptCount val="5"/>
                <c:pt idx="0">
                  <c:v>0</c:v>
                </c:pt>
                <c:pt idx="1">
                  <c:v>0</c:v>
                </c:pt>
                <c:pt idx="2">
                  <c:v>0</c:v>
                </c:pt>
                <c:pt idx="3">
                  <c:v>0</c:v>
                </c:pt>
                <c:pt idx="4">
                  <c:v>0</c:v>
                </c:pt>
              </c:numCache>
            </c:numRef>
          </c:val>
          <c:smooth val="0"/>
          <c:extLst>
            <c:ext xmlns:c16="http://schemas.microsoft.com/office/drawing/2014/chart" uri="{C3380CC4-5D6E-409C-BE32-E72D297353CC}">
              <c16:uniqueId val="{00000002-FCC5-4EE9-8735-99FA49305E16}"/>
            </c:ext>
          </c:extLst>
        </c:ser>
        <c:dLbls>
          <c:showLegendKey val="0"/>
          <c:showVal val="0"/>
          <c:showCatName val="0"/>
          <c:showSerName val="0"/>
          <c:showPercent val="0"/>
          <c:showBubbleSize val="0"/>
        </c:dLbls>
        <c:marker val="1"/>
        <c:smooth val="0"/>
        <c:axId val="2069414015"/>
        <c:axId val="1849977423"/>
      </c:lineChart>
      <c:catAx>
        <c:axId val="206941401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849977423"/>
        <c:crosses val="autoZero"/>
        <c:auto val="1"/>
        <c:lblAlgn val="ctr"/>
        <c:lblOffset val="100"/>
        <c:noMultiLvlLbl val="0"/>
      </c:catAx>
      <c:valAx>
        <c:axId val="184997742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O2 (%)</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2069414015"/>
        <c:crosses val="autoZero"/>
        <c:crossBetween val="between"/>
      </c:valAx>
      <c:valAx>
        <c:axId val="109938848"/>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Emissions (ppm daf)</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6541664"/>
        <c:crosses val="max"/>
        <c:crossBetween val="between"/>
      </c:valAx>
      <c:catAx>
        <c:axId val="56541664"/>
        <c:scaling>
          <c:orientation val="minMax"/>
        </c:scaling>
        <c:delete val="1"/>
        <c:axPos val="b"/>
        <c:numFmt formatCode="General" sourceLinked="1"/>
        <c:majorTickMark val="out"/>
        <c:minorTickMark val="none"/>
        <c:tickLblPos val="nextTo"/>
        <c:crossAx val="109938848"/>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userShapes r:id="rId3"/>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a-DK"/>
              <a:t>Adjustement G1 (EU low + H2) at Qmin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barChart>
        <c:barDir val="col"/>
        <c:grouping val="clustered"/>
        <c:varyColors val="0"/>
        <c:ser>
          <c:idx val="1"/>
          <c:order val="1"/>
          <c:tx>
            <c:strRef>
              <c:f>REPORT!$I$391:$I$392</c:f>
              <c:strCache>
                <c:ptCount val="2"/>
                <c:pt idx="0">
                  <c:v>CO daf</c:v>
                </c:pt>
                <c:pt idx="1">
                  <c:v>ppm</c:v>
                </c:pt>
              </c:strCache>
            </c:strRef>
          </c:tx>
          <c:spPr>
            <a:solidFill>
              <a:schemeClr val="accent2"/>
            </a:solidFill>
            <a:ln>
              <a:noFill/>
            </a:ln>
            <a:effectLst/>
          </c:spPr>
          <c:invertIfNegative val="0"/>
          <c:cat>
            <c:strRef>
              <c:f>REPORT!$G$519:$G$523</c:f>
              <c:strCache>
                <c:ptCount val="5"/>
                <c:pt idx="0">
                  <c:v>EU Low with 10%H2</c:v>
                </c:pt>
                <c:pt idx="1">
                  <c:v>EU high with 0%H2</c:v>
                </c:pt>
                <c:pt idx="2">
                  <c:v>EU high with 10%H2</c:v>
                </c:pt>
                <c:pt idx="3">
                  <c:v>EU high with 30%H2</c:v>
                </c:pt>
                <c:pt idx="4">
                  <c:v>EU high with 40%H2</c:v>
                </c:pt>
              </c:strCache>
            </c:strRef>
          </c:cat>
          <c:val>
            <c:numRef>
              <c:f>REPORT!$I$519:$I$523</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0-EC88-425D-9671-8DA9BD7C447F}"/>
            </c:ext>
          </c:extLst>
        </c:ser>
        <c:ser>
          <c:idx val="2"/>
          <c:order val="2"/>
          <c:tx>
            <c:strRef>
              <c:f>REPORT!$J$391:$J$392</c:f>
              <c:strCache>
                <c:ptCount val="2"/>
                <c:pt idx="0">
                  <c:v>NOX daf</c:v>
                </c:pt>
                <c:pt idx="1">
                  <c:v>ppm</c:v>
                </c:pt>
              </c:strCache>
            </c:strRef>
          </c:tx>
          <c:spPr>
            <a:solidFill>
              <a:schemeClr val="accent3"/>
            </a:solidFill>
            <a:ln>
              <a:noFill/>
            </a:ln>
            <a:effectLst/>
          </c:spPr>
          <c:invertIfNegative val="0"/>
          <c:cat>
            <c:strRef>
              <c:f>REPORT!$G$519:$G$523</c:f>
              <c:strCache>
                <c:ptCount val="5"/>
                <c:pt idx="0">
                  <c:v>EU Low with 10%H2</c:v>
                </c:pt>
                <c:pt idx="1">
                  <c:v>EU high with 0%H2</c:v>
                </c:pt>
                <c:pt idx="2">
                  <c:v>EU high with 10%H2</c:v>
                </c:pt>
                <c:pt idx="3">
                  <c:v>EU high with 30%H2</c:v>
                </c:pt>
                <c:pt idx="4">
                  <c:v>EU high with 40%H2</c:v>
                </c:pt>
              </c:strCache>
            </c:strRef>
          </c:cat>
          <c:val>
            <c:numRef>
              <c:f>REPORT!$J$519:$J$523</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1-EC88-425D-9671-8DA9BD7C447F}"/>
            </c:ext>
          </c:extLst>
        </c:ser>
        <c:dLbls>
          <c:showLegendKey val="0"/>
          <c:showVal val="0"/>
          <c:showCatName val="0"/>
          <c:showSerName val="0"/>
          <c:showPercent val="0"/>
          <c:showBubbleSize val="0"/>
        </c:dLbls>
        <c:gapWidth val="269"/>
        <c:axId val="56541664"/>
        <c:axId val="109938848"/>
      </c:barChart>
      <c:lineChart>
        <c:grouping val="standard"/>
        <c:varyColors val="0"/>
        <c:ser>
          <c:idx val="0"/>
          <c:order val="0"/>
          <c:tx>
            <c:strRef>
              <c:f>REPORT!$H$391:$H$392</c:f>
              <c:strCache>
                <c:ptCount val="2"/>
                <c:pt idx="0">
                  <c:v>O2</c:v>
                </c:pt>
                <c:pt idx="1">
                  <c:v>% </c:v>
                </c:pt>
              </c:strCache>
            </c:strRef>
          </c:tx>
          <c:spPr>
            <a:ln w="28575" cap="rnd">
              <a:solidFill>
                <a:schemeClr val="accent1"/>
              </a:solidFill>
              <a:round/>
            </a:ln>
            <a:effectLst/>
          </c:spPr>
          <c:marker>
            <c:symbol val="none"/>
          </c:marker>
          <c:cat>
            <c:strRef>
              <c:f>REPORT!$G$519:$G$523</c:f>
              <c:strCache>
                <c:ptCount val="5"/>
                <c:pt idx="0">
                  <c:v>EU Low with 10%H2</c:v>
                </c:pt>
                <c:pt idx="1">
                  <c:v>EU high with 0%H2</c:v>
                </c:pt>
                <c:pt idx="2">
                  <c:v>EU high with 10%H2</c:v>
                </c:pt>
                <c:pt idx="3">
                  <c:v>EU high with 30%H2</c:v>
                </c:pt>
                <c:pt idx="4">
                  <c:v>EU high with 40%H2</c:v>
                </c:pt>
              </c:strCache>
            </c:strRef>
          </c:cat>
          <c:val>
            <c:numRef>
              <c:f>REPORT!$H$519:$H$523</c:f>
              <c:numCache>
                <c:formatCode>0.0</c:formatCode>
                <c:ptCount val="5"/>
                <c:pt idx="0">
                  <c:v>0</c:v>
                </c:pt>
                <c:pt idx="1">
                  <c:v>0</c:v>
                </c:pt>
                <c:pt idx="2">
                  <c:v>0</c:v>
                </c:pt>
                <c:pt idx="3">
                  <c:v>0</c:v>
                </c:pt>
                <c:pt idx="4">
                  <c:v>0</c:v>
                </c:pt>
              </c:numCache>
            </c:numRef>
          </c:val>
          <c:smooth val="0"/>
          <c:extLst>
            <c:ext xmlns:c16="http://schemas.microsoft.com/office/drawing/2014/chart" uri="{C3380CC4-5D6E-409C-BE32-E72D297353CC}">
              <c16:uniqueId val="{00000002-EC88-425D-9671-8DA9BD7C447F}"/>
            </c:ext>
          </c:extLst>
        </c:ser>
        <c:dLbls>
          <c:showLegendKey val="0"/>
          <c:showVal val="0"/>
          <c:showCatName val="0"/>
          <c:showSerName val="0"/>
          <c:showPercent val="0"/>
          <c:showBubbleSize val="0"/>
        </c:dLbls>
        <c:marker val="1"/>
        <c:smooth val="0"/>
        <c:axId val="2069414015"/>
        <c:axId val="1849977423"/>
      </c:lineChart>
      <c:catAx>
        <c:axId val="206941401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849977423"/>
        <c:crosses val="autoZero"/>
        <c:auto val="1"/>
        <c:lblAlgn val="ctr"/>
        <c:lblOffset val="100"/>
        <c:noMultiLvlLbl val="0"/>
      </c:catAx>
      <c:valAx>
        <c:axId val="184997742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O2 (%)</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2069414015"/>
        <c:crosses val="autoZero"/>
        <c:crossBetween val="between"/>
      </c:valAx>
      <c:valAx>
        <c:axId val="109938848"/>
        <c:scaling>
          <c:orientation val="minMax"/>
          <c:max val="140"/>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Emissions (ppm daf)</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6541664"/>
        <c:crosses val="max"/>
        <c:crossBetween val="between"/>
      </c:valAx>
      <c:catAx>
        <c:axId val="56541664"/>
        <c:scaling>
          <c:orientation val="minMax"/>
        </c:scaling>
        <c:delete val="1"/>
        <c:axPos val="b"/>
        <c:numFmt formatCode="General" sourceLinked="1"/>
        <c:majorTickMark val="out"/>
        <c:minorTickMark val="none"/>
        <c:tickLblPos val="nextTo"/>
        <c:crossAx val="109938848"/>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userShapes r:id="rId3"/>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a-DK"/>
              <a:t>Adjustement G2b (EU low + H2) at Qmax</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barChart>
        <c:barDir val="col"/>
        <c:grouping val="clustered"/>
        <c:varyColors val="0"/>
        <c:ser>
          <c:idx val="1"/>
          <c:order val="1"/>
          <c:tx>
            <c:strRef>
              <c:f>REPORT!$D$391:$D$392</c:f>
              <c:strCache>
                <c:ptCount val="2"/>
                <c:pt idx="0">
                  <c:v>CO daf</c:v>
                </c:pt>
                <c:pt idx="1">
                  <c:v>ppm</c:v>
                </c:pt>
              </c:strCache>
            </c:strRef>
          </c:tx>
          <c:spPr>
            <a:solidFill>
              <a:schemeClr val="accent2"/>
            </a:solidFill>
            <a:ln>
              <a:noFill/>
            </a:ln>
            <a:effectLst/>
          </c:spPr>
          <c:invertIfNegative val="0"/>
          <c:cat>
            <c:strRef>
              <c:f>REPORT!$B$519:$B$523</c:f>
              <c:strCache>
                <c:ptCount val="5"/>
                <c:pt idx="0">
                  <c:v>EU Low with 10%H2</c:v>
                </c:pt>
                <c:pt idx="1">
                  <c:v>EU high with 0%H2</c:v>
                </c:pt>
                <c:pt idx="2">
                  <c:v>EU high with 10%H2</c:v>
                </c:pt>
                <c:pt idx="3">
                  <c:v>EU high with 30%H2</c:v>
                </c:pt>
                <c:pt idx="4">
                  <c:v>EU high with 40%H2</c:v>
                </c:pt>
              </c:strCache>
            </c:strRef>
          </c:cat>
          <c:val>
            <c:numRef>
              <c:f>REPORT!$D$519:$D$523</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0-F259-45BC-96E8-5A2AAB36491C}"/>
            </c:ext>
          </c:extLst>
        </c:ser>
        <c:ser>
          <c:idx val="2"/>
          <c:order val="2"/>
          <c:tx>
            <c:strRef>
              <c:f>REPORT!$E$391:$E$392</c:f>
              <c:strCache>
                <c:ptCount val="2"/>
                <c:pt idx="0">
                  <c:v>NOX daf</c:v>
                </c:pt>
                <c:pt idx="1">
                  <c:v>ppm</c:v>
                </c:pt>
              </c:strCache>
            </c:strRef>
          </c:tx>
          <c:spPr>
            <a:solidFill>
              <a:schemeClr val="accent3"/>
            </a:solidFill>
            <a:ln>
              <a:noFill/>
            </a:ln>
            <a:effectLst/>
          </c:spPr>
          <c:invertIfNegative val="0"/>
          <c:cat>
            <c:strRef>
              <c:f>REPORT!$B$519:$B$523</c:f>
              <c:strCache>
                <c:ptCount val="5"/>
                <c:pt idx="0">
                  <c:v>EU Low with 10%H2</c:v>
                </c:pt>
                <c:pt idx="1">
                  <c:v>EU high with 0%H2</c:v>
                </c:pt>
                <c:pt idx="2">
                  <c:v>EU high with 10%H2</c:v>
                </c:pt>
                <c:pt idx="3">
                  <c:v>EU high with 30%H2</c:v>
                </c:pt>
                <c:pt idx="4">
                  <c:v>EU high with 40%H2</c:v>
                </c:pt>
              </c:strCache>
            </c:strRef>
          </c:cat>
          <c:val>
            <c:numRef>
              <c:f>REPORT!$E$519:$E$523</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1-F259-45BC-96E8-5A2AAB36491C}"/>
            </c:ext>
          </c:extLst>
        </c:ser>
        <c:dLbls>
          <c:showLegendKey val="0"/>
          <c:showVal val="0"/>
          <c:showCatName val="0"/>
          <c:showSerName val="0"/>
          <c:showPercent val="0"/>
          <c:showBubbleSize val="0"/>
        </c:dLbls>
        <c:gapWidth val="269"/>
        <c:axId val="56541664"/>
        <c:axId val="109938848"/>
      </c:barChart>
      <c:lineChart>
        <c:grouping val="standard"/>
        <c:varyColors val="0"/>
        <c:ser>
          <c:idx val="0"/>
          <c:order val="0"/>
          <c:tx>
            <c:strRef>
              <c:f>REPORT!$C$391:$C$392</c:f>
              <c:strCache>
                <c:ptCount val="2"/>
                <c:pt idx="0">
                  <c:v>O2</c:v>
                </c:pt>
                <c:pt idx="1">
                  <c:v>% </c:v>
                </c:pt>
              </c:strCache>
            </c:strRef>
          </c:tx>
          <c:spPr>
            <a:ln w="28575" cap="rnd">
              <a:solidFill>
                <a:schemeClr val="accent1"/>
              </a:solidFill>
              <a:round/>
            </a:ln>
            <a:effectLst/>
          </c:spPr>
          <c:marker>
            <c:symbol val="none"/>
          </c:marker>
          <c:cat>
            <c:strRef>
              <c:f>REPORT!$B$519:$B$523</c:f>
              <c:strCache>
                <c:ptCount val="5"/>
                <c:pt idx="0">
                  <c:v>EU Low with 10%H2</c:v>
                </c:pt>
                <c:pt idx="1">
                  <c:v>EU high with 0%H2</c:v>
                </c:pt>
                <c:pt idx="2">
                  <c:v>EU high with 10%H2</c:v>
                </c:pt>
                <c:pt idx="3">
                  <c:v>EU high with 30%H2</c:v>
                </c:pt>
                <c:pt idx="4">
                  <c:v>EU high with 40%H2</c:v>
                </c:pt>
              </c:strCache>
            </c:strRef>
          </c:cat>
          <c:val>
            <c:numRef>
              <c:f>REPORT!$C$519:$C$523</c:f>
              <c:numCache>
                <c:formatCode>0.0</c:formatCode>
                <c:ptCount val="5"/>
                <c:pt idx="0">
                  <c:v>0</c:v>
                </c:pt>
                <c:pt idx="1">
                  <c:v>0</c:v>
                </c:pt>
                <c:pt idx="2">
                  <c:v>0</c:v>
                </c:pt>
                <c:pt idx="3">
                  <c:v>0</c:v>
                </c:pt>
                <c:pt idx="4">
                  <c:v>0</c:v>
                </c:pt>
              </c:numCache>
            </c:numRef>
          </c:val>
          <c:smooth val="0"/>
          <c:extLst>
            <c:ext xmlns:c16="http://schemas.microsoft.com/office/drawing/2014/chart" uri="{C3380CC4-5D6E-409C-BE32-E72D297353CC}">
              <c16:uniqueId val="{00000002-F259-45BC-96E8-5A2AAB36491C}"/>
            </c:ext>
          </c:extLst>
        </c:ser>
        <c:dLbls>
          <c:showLegendKey val="0"/>
          <c:showVal val="0"/>
          <c:showCatName val="0"/>
          <c:showSerName val="0"/>
          <c:showPercent val="0"/>
          <c:showBubbleSize val="0"/>
        </c:dLbls>
        <c:marker val="1"/>
        <c:smooth val="0"/>
        <c:axId val="2069414015"/>
        <c:axId val="1849977423"/>
      </c:lineChart>
      <c:catAx>
        <c:axId val="206941401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849977423"/>
        <c:crosses val="autoZero"/>
        <c:auto val="1"/>
        <c:lblAlgn val="ctr"/>
        <c:lblOffset val="100"/>
        <c:noMultiLvlLbl val="0"/>
      </c:catAx>
      <c:valAx>
        <c:axId val="184997742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O2 (%)</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2069414015"/>
        <c:crosses val="autoZero"/>
        <c:crossBetween val="between"/>
      </c:valAx>
      <c:valAx>
        <c:axId val="109938848"/>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Emissions (ppm daf)</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6541664"/>
        <c:crosses val="max"/>
        <c:crossBetween val="between"/>
      </c:valAx>
      <c:catAx>
        <c:axId val="56541664"/>
        <c:scaling>
          <c:orientation val="minMax"/>
        </c:scaling>
        <c:delete val="1"/>
        <c:axPos val="b"/>
        <c:numFmt formatCode="General" sourceLinked="1"/>
        <c:majorTickMark val="out"/>
        <c:minorTickMark val="none"/>
        <c:tickLblPos val="nextTo"/>
        <c:crossAx val="109938848"/>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userShapes r:id="rId3"/>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a-DK"/>
              <a:t>Adjustement G2b (EU low + H2) at Qmin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barChart>
        <c:barDir val="col"/>
        <c:grouping val="clustered"/>
        <c:varyColors val="0"/>
        <c:ser>
          <c:idx val="1"/>
          <c:order val="1"/>
          <c:tx>
            <c:strRef>
              <c:f>REPORT!$I$391:$I$392</c:f>
              <c:strCache>
                <c:ptCount val="2"/>
                <c:pt idx="0">
                  <c:v>CO daf</c:v>
                </c:pt>
                <c:pt idx="1">
                  <c:v>ppm</c:v>
                </c:pt>
              </c:strCache>
            </c:strRef>
          </c:tx>
          <c:spPr>
            <a:solidFill>
              <a:schemeClr val="accent2"/>
            </a:solidFill>
            <a:ln>
              <a:noFill/>
            </a:ln>
            <a:effectLst/>
          </c:spPr>
          <c:invertIfNegative val="0"/>
          <c:cat>
            <c:strRef>
              <c:f>REPORT!$G$519:$G$523</c:f>
              <c:strCache>
                <c:ptCount val="5"/>
                <c:pt idx="0">
                  <c:v>EU Low with 10%H2</c:v>
                </c:pt>
                <c:pt idx="1">
                  <c:v>EU high with 0%H2</c:v>
                </c:pt>
                <c:pt idx="2">
                  <c:v>EU high with 10%H2</c:v>
                </c:pt>
                <c:pt idx="3">
                  <c:v>EU high with 30%H2</c:v>
                </c:pt>
                <c:pt idx="4">
                  <c:v>EU high with 40%H2</c:v>
                </c:pt>
              </c:strCache>
            </c:strRef>
          </c:cat>
          <c:val>
            <c:numRef>
              <c:f>REPORT!$I$519:$I$523</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0-342E-4BC8-A07C-A088973E5675}"/>
            </c:ext>
          </c:extLst>
        </c:ser>
        <c:ser>
          <c:idx val="2"/>
          <c:order val="2"/>
          <c:tx>
            <c:strRef>
              <c:f>REPORT!$J$391:$J$392</c:f>
              <c:strCache>
                <c:ptCount val="2"/>
                <c:pt idx="0">
                  <c:v>NOX daf</c:v>
                </c:pt>
                <c:pt idx="1">
                  <c:v>ppm</c:v>
                </c:pt>
              </c:strCache>
            </c:strRef>
          </c:tx>
          <c:spPr>
            <a:solidFill>
              <a:schemeClr val="accent3"/>
            </a:solidFill>
            <a:ln>
              <a:noFill/>
            </a:ln>
            <a:effectLst/>
          </c:spPr>
          <c:invertIfNegative val="0"/>
          <c:cat>
            <c:strRef>
              <c:f>REPORT!$G$519:$G$523</c:f>
              <c:strCache>
                <c:ptCount val="5"/>
                <c:pt idx="0">
                  <c:v>EU Low with 10%H2</c:v>
                </c:pt>
                <c:pt idx="1">
                  <c:v>EU high with 0%H2</c:v>
                </c:pt>
                <c:pt idx="2">
                  <c:v>EU high with 10%H2</c:v>
                </c:pt>
                <c:pt idx="3">
                  <c:v>EU high with 30%H2</c:v>
                </c:pt>
                <c:pt idx="4">
                  <c:v>EU high with 40%H2</c:v>
                </c:pt>
              </c:strCache>
            </c:strRef>
          </c:cat>
          <c:val>
            <c:numRef>
              <c:f>REPORT!$J$519:$J$523</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1-342E-4BC8-A07C-A088973E5675}"/>
            </c:ext>
          </c:extLst>
        </c:ser>
        <c:dLbls>
          <c:showLegendKey val="0"/>
          <c:showVal val="0"/>
          <c:showCatName val="0"/>
          <c:showSerName val="0"/>
          <c:showPercent val="0"/>
          <c:showBubbleSize val="0"/>
        </c:dLbls>
        <c:gapWidth val="269"/>
        <c:axId val="56541664"/>
        <c:axId val="109938848"/>
      </c:barChart>
      <c:lineChart>
        <c:grouping val="standard"/>
        <c:varyColors val="0"/>
        <c:ser>
          <c:idx val="0"/>
          <c:order val="0"/>
          <c:tx>
            <c:strRef>
              <c:f>REPORT!$H$391:$H$392</c:f>
              <c:strCache>
                <c:ptCount val="2"/>
                <c:pt idx="0">
                  <c:v>O2</c:v>
                </c:pt>
                <c:pt idx="1">
                  <c:v>% </c:v>
                </c:pt>
              </c:strCache>
            </c:strRef>
          </c:tx>
          <c:spPr>
            <a:ln w="28575" cap="rnd">
              <a:solidFill>
                <a:schemeClr val="accent1"/>
              </a:solidFill>
              <a:round/>
            </a:ln>
            <a:effectLst/>
          </c:spPr>
          <c:marker>
            <c:symbol val="none"/>
          </c:marker>
          <c:cat>
            <c:strRef>
              <c:f>REPORT!$G$519:$G$523</c:f>
              <c:strCache>
                <c:ptCount val="5"/>
                <c:pt idx="0">
                  <c:v>EU Low with 10%H2</c:v>
                </c:pt>
                <c:pt idx="1">
                  <c:v>EU high with 0%H2</c:v>
                </c:pt>
                <c:pt idx="2">
                  <c:v>EU high with 10%H2</c:v>
                </c:pt>
                <c:pt idx="3">
                  <c:v>EU high with 30%H2</c:v>
                </c:pt>
                <c:pt idx="4">
                  <c:v>EU high with 40%H2</c:v>
                </c:pt>
              </c:strCache>
            </c:strRef>
          </c:cat>
          <c:val>
            <c:numRef>
              <c:f>REPORT!$H$519:$H$523</c:f>
              <c:numCache>
                <c:formatCode>0.0</c:formatCode>
                <c:ptCount val="5"/>
                <c:pt idx="0">
                  <c:v>0</c:v>
                </c:pt>
                <c:pt idx="1">
                  <c:v>0</c:v>
                </c:pt>
                <c:pt idx="2">
                  <c:v>0</c:v>
                </c:pt>
                <c:pt idx="3">
                  <c:v>0</c:v>
                </c:pt>
                <c:pt idx="4">
                  <c:v>0</c:v>
                </c:pt>
              </c:numCache>
            </c:numRef>
          </c:val>
          <c:smooth val="0"/>
          <c:extLst>
            <c:ext xmlns:c16="http://schemas.microsoft.com/office/drawing/2014/chart" uri="{C3380CC4-5D6E-409C-BE32-E72D297353CC}">
              <c16:uniqueId val="{00000002-342E-4BC8-A07C-A088973E5675}"/>
            </c:ext>
          </c:extLst>
        </c:ser>
        <c:dLbls>
          <c:showLegendKey val="0"/>
          <c:showVal val="0"/>
          <c:showCatName val="0"/>
          <c:showSerName val="0"/>
          <c:showPercent val="0"/>
          <c:showBubbleSize val="0"/>
        </c:dLbls>
        <c:marker val="1"/>
        <c:smooth val="0"/>
        <c:axId val="2069414015"/>
        <c:axId val="1849977423"/>
      </c:lineChart>
      <c:catAx>
        <c:axId val="206941401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849977423"/>
        <c:crosses val="autoZero"/>
        <c:auto val="1"/>
        <c:lblAlgn val="ctr"/>
        <c:lblOffset val="100"/>
        <c:noMultiLvlLbl val="0"/>
      </c:catAx>
      <c:valAx>
        <c:axId val="184997742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O2 (%)</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2069414015"/>
        <c:crosses val="autoZero"/>
        <c:crossBetween val="between"/>
      </c:valAx>
      <c:valAx>
        <c:axId val="109938848"/>
        <c:scaling>
          <c:orientation val="minMax"/>
          <c:max val="140"/>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Emissions (ppm daf)</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6541664"/>
        <c:crosses val="max"/>
        <c:crossBetween val="between"/>
      </c:valAx>
      <c:catAx>
        <c:axId val="56541664"/>
        <c:scaling>
          <c:orientation val="minMax"/>
        </c:scaling>
        <c:delete val="1"/>
        <c:axPos val="b"/>
        <c:numFmt formatCode="General" sourceLinked="1"/>
        <c:majorTickMark val="out"/>
        <c:minorTickMark val="none"/>
        <c:tickLblPos val="nextTo"/>
        <c:crossAx val="109938848"/>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1"/>
          <c:order val="0"/>
          <c:spPr>
            <a:ln w="19050">
              <a:noFill/>
            </a:ln>
          </c:spPr>
          <c:marker>
            <c:symbol val="diamond"/>
            <c:size val="7"/>
            <c:spPr>
              <a:noFill/>
              <a:ln>
                <a:solidFill>
                  <a:srgbClr val="FF0000"/>
                </a:solidFill>
                <a:prstDash val="solid"/>
              </a:ln>
            </c:spPr>
          </c:marker>
          <c:xVal>
            <c:numRef>
              <c:f>#REF!</c:f>
              <c:numCache>
                <c:formatCode>General</c:formatCode>
                <c:ptCount val="1"/>
                <c:pt idx="0">
                  <c:v>1</c:v>
                </c:pt>
              </c:numCache>
            </c:numRef>
          </c:xVal>
          <c:yVal>
            <c:numRef>
              <c:f>#REF!</c:f>
              <c:numCache>
                <c:formatCode>General</c:formatCode>
                <c:ptCount val="1"/>
                <c:pt idx="0">
                  <c:v>1</c:v>
                </c:pt>
              </c:numCache>
            </c:numRef>
          </c:yVal>
          <c:smooth val="0"/>
          <c:extLst>
            <c:ext xmlns:c15="http://schemas.microsoft.com/office/drawing/2012/chart" uri="{02D57815-91ED-43cb-92C2-25804820EDAC}">
              <c15:filteredSeriesTitle>
                <c15:tx>
                  <c:strRef>
                    <c:extLst>
                      <c:ext uri="{02D57815-91ED-43cb-92C2-25804820EDAC}">
                        <c15:formulaRef>
                          <c15:sqref>#REF!</c15:sqref>
                        </c15:formulaRef>
                      </c:ext>
                    </c:extLst>
                  </c:strRef>
                </c15:tx>
              </c15:filteredSeriesTitle>
            </c:ext>
            <c:ext xmlns:c16="http://schemas.microsoft.com/office/drawing/2014/chart" uri="{C3380CC4-5D6E-409C-BE32-E72D297353CC}">
              <c16:uniqueId val="{00000000-30FE-4F00-B0D1-69DEB1A2771E}"/>
            </c:ext>
          </c:extLst>
        </c:ser>
        <c:ser>
          <c:idx val="2"/>
          <c:order val="1"/>
          <c:spPr>
            <a:ln w="19050">
              <a:noFill/>
            </a:ln>
          </c:spPr>
          <c:marker>
            <c:symbol val="triangle"/>
            <c:size val="11"/>
            <c:spPr>
              <a:noFill/>
              <a:ln>
                <a:solidFill>
                  <a:srgbClr val="000000"/>
                </a:solidFill>
                <a:prstDash val="solid"/>
              </a:ln>
            </c:spPr>
          </c:marker>
          <c:xVal>
            <c:numRef>
              <c:f>#REF!</c:f>
              <c:numCache>
                <c:formatCode>General</c:formatCode>
                <c:ptCount val="1"/>
                <c:pt idx="0">
                  <c:v>1</c:v>
                </c:pt>
              </c:numCache>
            </c:numRef>
          </c:xVal>
          <c:yVal>
            <c:numRef>
              <c:f>#REF!</c:f>
              <c:numCache>
                <c:formatCode>General</c:formatCode>
                <c:ptCount val="1"/>
                <c:pt idx="0">
                  <c:v>1</c:v>
                </c:pt>
              </c:numCache>
            </c:numRef>
          </c:yVal>
          <c:smooth val="0"/>
          <c:extLst>
            <c:ext xmlns:c15="http://schemas.microsoft.com/office/drawing/2012/chart" uri="{02D57815-91ED-43cb-92C2-25804820EDAC}">
              <c15:filteredSeriesTitle>
                <c15:tx>
                  <c:strRef>
                    <c:extLst>
                      <c:ext uri="{02D57815-91ED-43cb-92C2-25804820EDAC}">
                        <c15:formulaRef>
                          <c15:sqref>#REF!</c15:sqref>
                        </c15:formulaRef>
                      </c:ext>
                    </c:extLst>
                  </c:strRef>
                </c15:tx>
              </c15:filteredSeriesTitle>
            </c:ext>
            <c:ext xmlns:c16="http://schemas.microsoft.com/office/drawing/2014/chart" uri="{C3380CC4-5D6E-409C-BE32-E72D297353CC}">
              <c16:uniqueId val="{00000001-30FE-4F00-B0D1-69DEB1A2771E}"/>
            </c:ext>
          </c:extLst>
        </c:ser>
        <c:ser>
          <c:idx val="0"/>
          <c:order val="2"/>
          <c:spPr>
            <a:ln w="19050">
              <a:noFill/>
            </a:ln>
          </c:spPr>
          <c:marker>
            <c:symbol val="square"/>
            <c:size val="13"/>
            <c:spPr>
              <a:noFill/>
              <a:ln>
                <a:solidFill>
                  <a:srgbClr val="0000FF"/>
                </a:solidFill>
                <a:prstDash val="solid"/>
              </a:ln>
            </c:spPr>
          </c:marker>
          <c:xVal>
            <c:numRef>
              <c:f>#REF!</c:f>
              <c:numCache>
                <c:formatCode>General</c:formatCode>
                <c:ptCount val="1"/>
                <c:pt idx="0">
                  <c:v>1</c:v>
                </c:pt>
              </c:numCache>
            </c:numRef>
          </c:xVal>
          <c:yVal>
            <c:numRef>
              <c:f>#REF!</c:f>
              <c:numCache>
                <c:formatCode>General</c:formatCode>
                <c:ptCount val="1"/>
                <c:pt idx="0">
                  <c:v>1</c:v>
                </c:pt>
              </c:numCache>
            </c:numRef>
          </c:yVal>
          <c:smooth val="0"/>
          <c:extLst>
            <c:ext xmlns:c15="http://schemas.microsoft.com/office/drawing/2012/chart" uri="{02D57815-91ED-43cb-92C2-25804820EDAC}">
              <c15:filteredSeriesTitle>
                <c15:tx>
                  <c:strRef>
                    <c:extLst>
                      <c:ext uri="{02D57815-91ED-43cb-92C2-25804820EDAC}">
                        <c15:formulaRef>
                          <c15:sqref>#REF!</c15:sqref>
                        </c15:formulaRef>
                      </c:ext>
                    </c:extLst>
                  </c:strRef>
                </c15:tx>
              </c15:filteredSeriesTitle>
            </c:ext>
            <c:ext xmlns:c16="http://schemas.microsoft.com/office/drawing/2014/chart" uri="{C3380CC4-5D6E-409C-BE32-E72D297353CC}">
              <c16:uniqueId val="{00000002-30FE-4F00-B0D1-69DEB1A2771E}"/>
            </c:ext>
          </c:extLst>
        </c:ser>
        <c:ser>
          <c:idx val="3"/>
          <c:order val="3"/>
          <c:spPr>
            <a:ln w="19050">
              <a:noFill/>
            </a:ln>
          </c:spPr>
          <c:marker>
            <c:symbol val="circle"/>
            <c:size val="10"/>
            <c:spPr>
              <a:noFill/>
              <a:ln>
                <a:solidFill>
                  <a:srgbClr val="FF00FF"/>
                </a:solidFill>
                <a:prstDash val="solid"/>
              </a:ln>
            </c:spPr>
          </c:marker>
          <c:xVal>
            <c:numRef>
              <c:f>#REF!</c:f>
              <c:numCache>
                <c:formatCode>General</c:formatCode>
                <c:ptCount val="1"/>
                <c:pt idx="0">
                  <c:v>1</c:v>
                </c:pt>
              </c:numCache>
            </c:numRef>
          </c:xVal>
          <c:yVal>
            <c:numRef>
              <c:f>#REF!</c:f>
              <c:numCache>
                <c:formatCode>General</c:formatCode>
                <c:ptCount val="1"/>
                <c:pt idx="0">
                  <c:v>1</c:v>
                </c:pt>
              </c:numCache>
            </c:numRef>
          </c:yVal>
          <c:smooth val="0"/>
          <c:extLst>
            <c:ext xmlns:c15="http://schemas.microsoft.com/office/drawing/2012/chart" uri="{02D57815-91ED-43cb-92C2-25804820EDAC}">
              <c15:filteredSeriesTitle>
                <c15:tx>
                  <c:strRef>
                    <c:extLst>
                      <c:ext uri="{02D57815-91ED-43cb-92C2-25804820EDAC}">
                        <c15:formulaRef>
                          <c15:sqref>#REF!</c15:sqref>
                        </c15:formulaRef>
                      </c:ext>
                    </c:extLst>
                  </c:strRef>
                </c15:tx>
              </c15:filteredSeriesTitle>
            </c:ext>
            <c:ext xmlns:c16="http://schemas.microsoft.com/office/drawing/2014/chart" uri="{C3380CC4-5D6E-409C-BE32-E72D297353CC}">
              <c16:uniqueId val="{00000003-30FE-4F00-B0D1-69DEB1A2771E}"/>
            </c:ext>
          </c:extLst>
        </c:ser>
        <c:ser>
          <c:idx val="4"/>
          <c:order val="4"/>
          <c:spPr>
            <a:ln w="19050">
              <a:noFill/>
            </a:ln>
          </c:spPr>
          <c:marker>
            <c:symbol val="x"/>
            <c:size val="15"/>
            <c:spPr>
              <a:noFill/>
              <a:ln>
                <a:solidFill>
                  <a:srgbClr val="000000"/>
                </a:solidFill>
                <a:prstDash val="solid"/>
              </a:ln>
            </c:spPr>
          </c:marker>
          <c:xVal>
            <c:numRef>
              <c:f>#REF!</c:f>
              <c:numCache>
                <c:formatCode>General</c:formatCode>
                <c:ptCount val="1"/>
                <c:pt idx="0">
                  <c:v>1</c:v>
                </c:pt>
              </c:numCache>
            </c:numRef>
          </c:xVal>
          <c:yVal>
            <c:numRef>
              <c:f>#REF!</c:f>
              <c:numCache>
                <c:formatCode>General</c:formatCode>
                <c:ptCount val="1"/>
                <c:pt idx="0">
                  <c:v>1</c:v>
                </c:pt>
              </c:numCache>
            </c:numRef>
          </c:yVal>
          <c:smooth val="0"/>
          <c:extLst>
            <c:ext xmlns:c15="http://schemas.microsoft.com/office/drawing/2012/chart" uri="{02D57815-91ED-43cb-92C2-25804820EDAC}">
              <c15:filteredSeriesTitle>
                <c15:tx>
                  <c:strRef>
                    <c:extLst>
                      <c:ext uri="{02D57815-91ED-43cb-92C2-25804820EDAC}">
                        <c15:formulaRef>
                          <c15:sqref>#REF!</c15:sqref>
                        </c15:formulaRef>
                      </c:ext>
                    </c:extLst>
                  </c:strRef>
                </c15:tx>
              </c15:filteredSeriesTitle>
            </c:ext>
            <c:ext xmlns:c16="http://schemas.microsoft.com/office/drawing/2014/chart" uri="{C3380CC4-5D6E-409C-BE32-E72D297353CC}">
              <c16:uniqueId val="{00000004-30FE-4F00-B0D1-69DEB1A2771E}"/>
            </c:ext>
          </c:extLst>
        </c:ser>
        <c:ser>
          <c:idx val="5"/>
          <c:order val="5"/>
          <c:spPr>
            <a:ln w="25400">
              <a:solidFill>
                <a:srgbClr val="00FF00"/>
              </a:solidFill>
              <a:prstDash val="solid"/>
            </a:ln>
          </c:spPr>
          <c:marker>
            <c:symbol val="none"/>
          </c:marker>
          <c:dLbls>
            <c:dLbl>
              <c:idx val="0"/>
              <c:spPr>
                <a:noFill/>
                <a:ln w="25400">
                  <a:noFill/>
                </a:ln>
              </c:spPr>
              <c:txPr>
                <a:bodyPr/>
                <a:lstStyle/>
                <a:p>
                  <a:pPr>
                    <a:defRPr sz="125" b="0" i="0" u="none" strike="noStrike" baseline="0">
                      <a:solidFill>
                        <a:srgbClr val="000000"/>
                      </a:solidFill>
                      <a:latin typeface="Arial"/>
                      <a:ea typeface="Arial"/>
                      <a:cs typeface="Arial"/>
                    </a:defRPr>
                  </a:pPr>
                  <a:endParaRPr lang="fr-FR"/>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5-30FE-4F00-B0D1-69DEB1A2771E}"/>
                </c:ext>
              </c:extLst>
            </c:dLbl>
            <c:dLbl>
              <c:idx val="1"/>
              <c:spPr>
                <a:noFill/>
                <a:ln w="25400">
                  <a:noFill/>
                </a:ln>
              </c:spPr>
              <c:txPr>
                <a:bodyPr/>
                <a:lstStyle/>
                <a:p>
                  <a:pPr>
                    <a:defRPr sz="125" b="0" i="0" u="none" strike="noStrike" baseline="0">
                      <a:solidFill>
                        <a:srgbClr val="000000"/>
                      </a:solidFill>
                      <a:latin typeface="Arial"/>
                      <a:ea typeface="Arial"/>
                      <a:cs typeface="Arial"/>
                    </a:defRPr>
                  </a:pPr>
                  <a:endParaRPr lang="fr-FR"/>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6-30FE-4F00-B0D1-69DEB1A2771E}"/>
                </c:ext>
              </c:extLst>
            </c:dLbl>
            <c:spPr>
              <a:noFill/>
              <a:ln w="25400">
                <a:noFill/>
              </a:ln>
            </c:spPr>
            <c:txPr>
              <a:bodyPr wrap="square" lIns="38100" tIns="19050" rIns="38100" bIns="19050" anchor="ctr">
                <a:spAutoFit/>
              </a:bodyPr>
              <a:lstStyle/>
              <a:p>
                <a:pPr>
                  <a:defRPr sz="125" b="0" i="0" u="none" strike="noStrike" baseline="0">
                    <a:solidFill>
                      <a:srgbClr val="000000"/>
                    </a:solidFill>
                    <a:latin typeface="Arial"/>
                    <a:ea typeface="Arial"/>
                    <a:cs typeface="Arial"/>
                  </a:defRPr>
                </a:pPr>
                <a:endParaRPr lang="fr-FR"/>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#REF!</c:f>
              <c:numCache>
                <c:formatCode>General</c:formatCode>
                <c:ptCount val="1"/>
                <c:pt idx="0">
                  <c:v>1</c:v>
                </c:pt>
              </c:numCache>
            </c:numRef>
          </c:xVal>
          <c:yVal>
            <c:numRef>
              <c:f>#REF!</c:f>
              <c:numCache>
                <c:formatCode>General</c:formatCode>
                <c:ptCount val="1"/>
                <c:pt idx="0">
                  <c:v>1</c:v>
                </c:pt>
              </c:numCache>
            </c:numRef>
          </c:yVal>
          <c:smooth val="0"/>
          <c:extLst>
            <c:ext xmlns:c15="http://schemas.microsoft.com/office/drawing/2012/chart" uri="{02D57815-91ED-43cb-92C2-25804820EDAC}">
              <c15:filteredSeriesTitle>
                <c15:tx>
                  <c:strRef>
                    <c:extLst>
                      <c:ext uri="{02D57815-91ED-43cb-92C2-25804820EDAC}">
                        <c15:formulaRef>
                          <c15:sqref>#REF!</c15:sqref>
                        </c15:formulaRef>
                      </c:ext>
                    </c:extLst>
                  </c:strRef>
                </c15:tx>
              </c15:filteredSeriesTitle>
            </c:ext>
            <c:ext xmlns:c16="http://schemas.microsoft.com/office/drawing/2014/chart" uri="{C3380CC4-5D6E-409C-BE32-E72D297353CC}">
              <c16:uniqueId val="{00000007-30FE-4F00-B0D1-69DEB1A2771E}"/>
            </c:ext>
          </c:extLst>
        </c:ser>
        <c:ser>
          <c:idx val="6"/>
          <c:order val="6"/>
          <c:spPr>
            <a:ln w="38100">
              <a:solidFill>
                <a:srgbClr val="00FF00"/>
              </a:solidFill>
              <a:prstDash val="solid"/>
            </a:ln>
          </c:spPr>
          <c:marker>
            <c:symbol val="none"/>
          </c:marker>
          <c:dLbls>
            <c:dLbl>
              <c:idx val="1"/>
              <c:spPr>
                <a:noFill/>
                <a:ln w="25400">
                  <a:noFill/>
                </a:ln>
              </c:spPr>
              <c:txPr>
                <a:bodyPr/>
                <a:lstStyle/>
                <a:p>
                  <a:pPr>
                    <a:defRPr sz="125" b="0" i="0" u="none" strike="noStrike" baseline="0">
                      <a:solidFill>
                        <a:srgbClr val="000000"/>
                      </a:solidFill>
                      <a:latin typeface="Arial"/>
                      <a:ea typeface="Arial"/>
                      <a:cs typeface="Arial"/>
                    </a:defRPr>
                  </a:pPr>
                  <a:endParaRPr lang="fr-FR"/>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8-30FE-4F00-B0D1-69DEB1A2771E}"/>
                </c:ext>
              </c:extLst>
            </c:dLbl>
            <c:spPr>
              <a:solidFill>
                <a:srgbClr val="FFFFFF"/>
              </a:solidFill>
              <a:ln w="25400">
                <a:noFill/>
              </a:ln>
            </c:spPr>
            <c:txPr>
              <a:bodyPr wrap="square" lIns="38100" tIns="19050" rIns="38100" bIns="19050" anchor="ctr">
                <a:spAutoFit/>
              </a:bodyPr>
              <a:lstStyle/>
              <a:p>
                <a:pPr>
                  <a:defRPr sz="125" b="0" i="0" u="none" strike="noStrike" baseline="0">
                    <a:solidFill>
                      <a:srgbClr val="000000"/>
                    </a:solidFill>
                    <a:latin typeface="Arial"/>
                    <a:ea typeface="Arial"/>
                    <a:cs typeface="Arial"/>
                  </a:defRPr>
                </a:pPr>
                <a:endParaRPr lang="fr-FR"/>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#REF!</c:f>
              <c:numCache>
                <c:formatCode>General</c:formatCode>
                <c:ptCount val="1"/>
                <c:pt idx="0">
                  <c:v>1</c:v>
                </c:pt>
              </c:numCache>
            </c:numRef>
          </c:xVal>
          <c:yVal>
            <c:numRef>
              <c:f>#REF!</c:f>
              <c:numCache>
                <c:formatCode>General</c:formatCode>
                <c:ptCount val="1"/>
                <c:pt idx="0">
                  <c:v>1</c:v>
                </c:pt>
              </c:numCache>
            </c:numRef>
          </c:yVal>
          <c:smooth val="0"/>
          <c:extLst>
            <c:ext xmlns:c15="http://schemas.microsoft.com/office/drawing/2012/chart" uri="{02D57815-91ED-43cb-92C2-25804820EDAC}">
              <c15:filteredSeriesTitle>
                <c15:tx>
                  <c:strRef>
                    <c:extLst>
                      <c:ext uri="{02D57815-91ED-43cb-92C2-25804820EDAC}">
                        <c15:formulaRef>
                          <c15:sqref>#REF!</c15:sqref>
                        </c15:formulaRef>
                      </c:ext>
                    </c:extLst>
                  </c:strRef>
                </c15:tx>
              </c15:filteredSeriesTitle>
            </c:ext>
            <c:ext xmlns:c16="http://schemas.microsoft.com/office/drawing/2014/chart" uri="{C3380CC4-5D6E-409C-BE32-E72D297353CC}">
              <c16:uniqueId val="{00000009-30FE-4F00-B0D1-69DEB1A2771E}"/>
            </c:ext>
          </c:extLst>
        </c:ser>
        <c:ser>
          <c:idx val="8"/>
          <c:order val="7"/>
          <c:spPr>
            <a:ln w="38100">
              <a:solidFill>
                <a:srgbClr val="FF6600"/>
              </a:solidFill>
              <a:prstDash val="solid"/>
            </a:ln>
          </c:spPr>
          <c:marker>
            <c:symbol val="none"/>
          </c:marker>
          <c:dLbls>
            <c:dLbl>
              <c:idx val="0"/>
              <c:spPr>
                <a:noFill/>
                <a:ln w="25400">
                  <a:noFill/>
                </a:ln>
              </c:spPr>
              <c:txPr>
                <a:bodyPr/>
                <a:lstStyle/>
                <a:p>
                  <a:pPr>
                    <a:defRPr sz="125" b="0" i="0" u="none" strike="noStrike" baseline="0">
                      <a:solidFill>
                        <a:srgbClr val="000000"/>
                      </a:solidFill>
                      <a:latin typeface="Arial"/>
                      <a:ea typeface="Arial"/>
                      <a:cs typeface="Arial"/>
                    </a:defRPr>
                  </a:pPr>
                  <a:endParaRPr lang="fr-FR"/>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A-30FE-4F00-B0D1-69DEB1A2771E}"/>
                </c:ext>
              </c:extLst>
            </c:dLbl>
            <c:spPr>
              <a:noFill/>
              <a:ln w="25400">
                <a:noFill/>
              </a:ln>
            </c:spPr>
            <c:txPr>
              <a:bodyPr wrap="square" lIns="38100" tIns="19050" rIns="38100" bIns="19050" anchor="ctr">
                <a:spAutoFit/>
              </a:bodyPr>
              <a:lstStyle/>
              <a:p>
                <a:pPr>
                  <a:defRPr sz="125" b="0" i="0" u="none" strike="noStrike" baseline="0">
                    <a:solidFill>
                      <a:srgbClr val="000000"/>
                    </a:solidFill>
                    <a:latin typeface="Arial"/>
                    <a:ea typeface="Arial"/>
                    <a:cs typeface="Arial"/>
                  </a:defRPr>
                </a:pPr>
                <a:endParaRPr lang="fr-FR"/>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#REF!</c:f>
              <c:numCache>
                <c:formatCode>General</c:formatCode>
                <c:ptCount val="1"/>
                <c:pt idx="0">
                  <c:v>1</c:v>
                </c:pt>
              </c:numCache>
            </c:numRef>
          </c:xVal>
          <c:yVal>
            <c:numRef>
              <c:f>#REF!</c:f>
              <c:numCache>
                <c:formatCode>General</c:formatCode>
                <c:ptCount val="1"/>
                <c:pt idx="0">
                  <c:v>1</c:v>
                </c:pt>
              </c:numCache>
            </c:numRef>
          </c:yVal>
          <c:smooth val="0"/>
          <c:extLst>
            <c:ext xmlns:c15="http://schemas.microsoft.com/office/drawing/2012/chart" uri="{02D57815-91ED-43cb-92C2-25804820EDAC}">
              <c15:filteredSeriesTitle>
                <c15:tx>
                  <c:strRef>
                    <c:extLst>
                      <c:ext uri="{02D57815-91ED-43cb-92C2-25804820EDAC}">
                        <c15:formulaRef>
                          <c15:sqref>#REF!</c15:sqref>
                        </c15:formulaRef>
                      </c:ext>
                    </c:extLst>
                  </c:strRef>
                </c15:tx>
              </c15:filteredSeriesTitle>
            </c:ext>
            <c:ext xmlns:c16="http://schemas.microsoft.com/office/drawing/2014/chart" uri="{C3380CC4-5D6E-409C-BE32-E72D297353CC}">
              <c16:uniqueId val="{0000000B-30FE-4F00-B0D1-69DEB1A2771E}"/>
            </c:ext>
          </c:extLst>
        </c:ser>
        <c:ser>
          <c:idx val="9"/>
          <c:order val="8"/>
          <c:spPr>
            <a:ln w="38100">
              <a:solidFill>
                <a:srgbClr val="FF6600"/>
              </a:solidFill>
              <a:prstDash val="solid"/>
            </a:ln>
          </c:spPr>
          <c:marker>
            <c:symbol val="none"/>
          </c:marker>
          <c:dLbls>
            <c:dLbl>
              <c:idx val="1"/>
              <c:spPr>
                <a:noFill/>
                <a:ln w="25400">
                  <a:noFill/>
                </a:ln>
              </c:spPr>
              <c:txPr>
                <a:bodyPr/>
                <a:lstStyle/>
                <a:p>
                  <a:pPr>
                    <a:defRPr sz="125" b="0" i="0" u="none" strike="noStrike" baseline="0">
                      <a:solidFill>
                        <a:srgbClr val="000000"/>
                      </a:solidFill>
                      <a:latin typeface="Arial"/>
                      <a:ea typeface="Arial"/>
                      <a:cs typeface="Arial"/>
                    </a:defRPr>
                  </a:pPr>
                  <a:endParaRPr lang="fr-FR"/>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C-30FE-4F00-B0D1-69DEB1A2771E}"/>
                </c:ext>
              </c:extLst>
            </c:dLbl>
            <c:spPr>
              <a:noFill/>
              <a:ln w="25400">
                <a:noFill/>
              </a:ln>
            </c:spPr>
            <c:txPr>
              <a:bodyPr wrap="square" lIns="38100" tIns="19050" rIns="38100" bIns="19050" anchor="ctr">
                <a:spAutoFit/>
              </a:bodyPr>
              <a:lstStyle/>
              <a:p>
                <a:pPr>
                  <a:defRPr sz="125" b="0" i="0" u="none" strike="noStrike" baseline="0">
                    <a:solidFill>
                      <a:srgbClr val="000000"/>
                    </a:solidFill>
                    <a:latin typeface="Arial"/>
                    <a:ea typeface="Arial"/>
                    <a:cs typeface="Arial"/>
                  </a:defRPr>
                </a:pPr>
                <a:endParaRPr lang="fr-FR"/>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#REF!</c:f>
              <c:numCache>
                <c:formatCode>General</c:formatCode>
                <c:ptCount val="1"/>
                <c:pt idx="0">
                  <c:v>1</c:v>
                </c:pt>
              </c:numCache>
            </c:numRef>
          </c:xVal>
          <c:yVal>
            <c:numRef>
              <c:f>#REF!</c:f>
              <c:numCache>
                <c:formatCode>General</c:formatCode>
                <c:ptCount val="1"/>
                <c:pt idx="0">
                  <c:v>1</c:v>
                </c:pt>
              </c:numCache>
            </c:numRef>
          </c:yVal>
          <c:smooth val="0"/>
          <c:extLst>
            <c:ext xmlns:c15="http://schemas.microsoft.com/office/drawing/2012/chart" uri="{02D57815-91ED-43cb-92C2-25804820EDAC}">
              <c15:filteredSeriesTitle>
                <c15:tx>
                  <c:strRef>
                    <c:extLst>
                      <c:ext uri="{02D57815-91ED-43cb-92C2-25804820EDAC}">
                        <c15:formulaRef>
                          <c15:sqref>#REF!</c15:sqref>
                        </c15:formulaRef>
                      </c:ext>
                    </c:extLst>
                  </c:strRef>
                </c15:tx>
              </c15:filteredSeriesTitle>
            </c:ext>
            <c:ext xmlns:c16="http://schemas.microsoft.com/office/drawing/2014/chart" uri="{C3380CC4-5D6E-409C-BE32-E72D297353CC}">
              <c16:uniqueId val="{0000000D-30FE-4F00-B0D1-69DEB1A2771E}"/>
            </c:ext>
          </c:extLst>
        </c:ser>
        <c:ser>
          <c:idx val="7"/>
          <c:order val="9"/>
          <c:spPr>
            <a:ln w="19050">
              <a:noFill/>
            </a:ln>
          </c:spPr>
          <c:marker>
            <c:symbol val="dot"/>
            <c:size val="5"/>
            <c:spPr>
              <a:noFill/>
              <a:ln>
                <a:solidFill>
                  <a:srgbClr val="0000FF"/>
                </a:solidFill>
                <a:prstDash val="solid"/>
              </a:ln>
            </c:spPr>
          </c:marker>
          <c:xVal>
            <c:numLit>
              <c:formatCode>General</c:formatCode>
              <c:ptCount val="1"/>
              <c:pt idx="0">
                <c:v>0</c:v>
              </c:pt>
            </c:numLit>
          </c:xVal>
          <c:yVal>
            <c:numRef>
              <c:f>#REF!</c:f>
              <c:numCache>
                <c:formatCode>General</c:formatCode>
                <c:ptCount val="1"/>
                <c:pt idx="0">
                  <c:v>1</c:v>
                </c:pt>
              </c:numCache>
            </c:numRef>
          </c:yVal>
          <c:smooth val="0"/>
          <c:extLst>
            <c:ext xmlns:c16="http://schemas.microsoft.com/office/drawing/2014/chart" uri="{C3380CC4-5D6E-409C-BE32-E72D297353CC}">
              <c16:uniqueId val="{0000000E-30FE-4F00-B0D1-69DEB1A2771E}"/>
            </c:ext>
          </c:extLst>
        </c:ser>
        <c:dLbls>
          <c:showLegendKey val="0"/>
          <c:showVal val="0"/>
          <c:showCatName val="0"/>
          <c:showSerName val="0"/>
          <c:showPercent val="0"/>
          <c:showBubbleSize val="0"/>
        </c:dLbls>
        <c:axId val="1135515119"/>
        <c:axId val="1"/>
      </c:scatterChart>
      <c:valAx>
        <c:axId val="1135515119"/>
        <c:scaling>
          <c:orientation val="minMax"/>
          <c:max val="56"/>
          <c:min val="44"/>
        </c:scaling>
        <c:delete val="0"/>
        <c:axPos val="b"/>
        <c:title>
          <c:tx>
            <c:rich>
              <a:bodyPr/>
              <a:lstStyle/>
              <a:p>
                <a:pPr>
                  <a:defRPr sz="200" b="1" i="0" u="none" strike="noStrike" baseline="0">
                    <a:solidFill>
                      <a:srgbClr val="000000"/>
                    </a:solidFill>
                    <a:latin typeface="Arial"/>
                    <a:ea typeface="Arial"/>
                    <a:cs typeface="Arial"/>
                  </a:defRPr>
                </a:pPr>
                <a:r>
                  <a:rPr lang="da-DK"/>
                  <a:t>Ws [MJ/m3]</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fr-FR"/>
          </a:p>
        </c:txPr>
        <c:crossAx val="1"/>
        <c:crosses val="autoZero"/>
        <c:crossBetween val="midCat"/>
      </c:valAx>
      <c:valAx>
        <c:axId val="1"/>
        <c:scaling>
          <c:orientation val="minMax"/>
        </c:scaling>
        <c:delete val="0"/>
        <c:axPos val="l"/>
        <c:majorGridlines>
          <c:spPr>
            <a:ln w="3175">
              <a:solidFill>
                <a:srgbClr val="000000"/>
              </a:solidFill>
              <a:prstDash val="sysDash"/>
            </a:ln>
          </c:spPr>
        </c:majorGridlines>
        <c:title>
          <c:tx>
            <c:rich>
              <a:bodyPr/>
              <a:lstStyle/>
              <a:p>
                <a:pPr>
                  <a:defRPr sz="200" b="1" i="0" u="none" strike="noStrike" baseline="0">
                    <a:solidFill>
                      <a:srgbClr val="000000"/>
                    </a:solidFill>
                    <a:latin typeface="Arial"/>
                    <a:ea typeface="Arial"/>
                    <a:cs typeface="Arial"/>
                  </a:defRPr>
                </a:pPr>
                <a:r>
                  <a:rPr lang="da-DK"/>
                  <a:t>CO, ref [ppm]</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fr-FR"/>
          </a:p>
        </c:txPr>
        <c:crossAx val="1135515119"/>
        <c:crosses val="autoZero"/>
        <c:crossBetween val="midCat"/>
      </c:valAx>
      <c:spPr>
        <a:solidFill>
          <a:srgbClr val="FFFFFF"/>
        </a:solidFill>
        <a:ln w="3175">
          <a:solidFill>
            <a:srgbClr val="000000"/>
          </a:solidFill>
          <a:prstDash val="solid"/>
        </a:ln>
      </c:spPr>
    </c:plotArea>
    <c:legend>
      <c:legendPos val="r"/>
      <c:legendEntry>
        <c:idx val="5"/>
        <c:delete val="1"/>
      </c:legendEntry>
      <c:legendEntry>
        <c:idx val="6"/>
        <c:delete val="1"/>
      </c:legendEntry>
      <c:legendEntry>
        <c:idx val="7"/>
        <c:delete val="1"/>
      </c:legendEntry>
      <c:legendEntry>
        <c:idx val="8"/>
        <c:delete val="1"/>
      </c:legendEntry>
      <c:legendEntry>
        <c:idx val="9"/>
        <c:delete val="1"/>
      </c:legendEntry>
      <c:overlay val="0"/>
      <c:spPr>
        <a:solidFill>
          <a:srgbClr val="FFFFFF"/>
        </a:solidFill>
        <a:ln w="3175">
          <a:solidFill>
            <a:srgbClr val="000000"/>
          </a:solidFill>
          <a:prstDash val="solid"/>
        </a:ln>
      </c:spPr>
      <c:txPr>
        <a:bodyPr/>
        <a:lstStyle/>
        <a:p>
          <a:pPr>
            <a:defRPr sz="105" b="0" i="0" u="none" strike="noStrike" baseline="0">
              <a:solidFill>
                <a:srgbClr val="000000"/>
              </a:solidFill>
              <a:latin typeface="Arial"/>
              <a:ea typeface="Arial"/>
              <a:cs typeface="Arial"/>
            </a:defRPr>
          </a:pPr>
          <a:endParaRPr lang="fr-FR"/>
        </a:p>
      </c:txPr>
    </c:legend>
    <c:plotVisOnly val="1"/>
    <c:dispBlanksAs val="gap"/>
    <c:showDLblsOverMax val="0"/>
  </c:chart>
  <c:spPr>
    <a:noFill/>
    <a:ln w="6350">
      <a:noFill/>
    </a:ln>
  </c:spPr>
  <c:txPr>
    <a:bodyPr/>
    <a:lstStyle/>
    <a:p>
      <a:pPr>
        <a:defRPr sz="125" b="0" i="0" u="none" strike="noStrike" baseline="0">
          <a:solidFill>
            <a:srgbClr val="000000"/>
          </a:solidFill>
          <a:latin typeface="Arial"/>
          <a:ea typeface="Arial"/>
          <a:cs typeface="Arial"/>
        </a:defRPr>
      </a:pPr>
      <a:endParaRPr lang="fr-FR"/>
    </a:p>
  </c:txPr>
  <c:printSettings>
    <c:headerFooter alignWithMargins="0"/>
    <c:pageMargins b="1" l="0.75" r="0.75" t="1" header="0" footer="0"/>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a-DK"/>
              <a:t>Adjustement G3 (EU low + H2) at Qmax</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barChart>
        <c:barDir val="col"/>
        <c:grouping val="clustered"/>
        <c:varyColors val="0"/>
        <c:ser>
          <c:idx val="1"/>
          <c:order val="1"/>
          <c:tx>
            <c:strRef>
              <c:f>REPORT!$D$391:$D$392</c:f>
              <c:strCache>
                <c:ptCount val="2"/>
                <c:pt idx="0">
                  <c:v>CO daf</c:v>
                </c:pt>
                <c:pt idx="1">
                  <c:v>ppm</c:v>
                </c:pt>
              </c:strCache>
            </c:strRef>
          </c:tx>
          <c:spPr>
            <a:solidFill>
              <a:schemeClr val="accent2"/>
            </a:solidFill>
            <a:ln>
              <a:noFill/>
            </a:ln>
            <a:effectLst/>
          </c:spPr>
          <c:invertIfNegative val="0"/>
          <c:cat>
            <c:strRef>
              <c:f>REPORT!$B$519:$B$523</c:f>
              <c:strCache>
                <c:ptCount val="5"/>
                <c:pt idx="0">
                  <c:v>EU Low with 10%H2</c:v>
                </c:pt>
                <c:pt idx="1">
                  <c:v>EU high with 0%H2</c:v>
                </c:pt>
                <c:pt idx="2">
                  <c:v>EU high with 10%H2</c:v>
                </c:pt>
                <c:pt idx="3">
                  <c:v>EU high with 30%H2</c:v>
                </c:pt>
                <c:pt idx="4">
                  <c:v>EU high with 40%H2</c:v>
                </c:pt>
              </c:strCache>
            </c:strRef>
          </c:cat>
          <c:val>
            <c:numRef>
              <c:f>REPORT!$D$519:$D$523</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0-674D-425E-AE76-EA5B1BBCFA53}"/>
            </c:ext>
          </c:extLst>
        </c:ser>
        <c:ser>
          <c:idx val="2"/>
          <c:order val="2"/>
          <c:tx>
            <c:strRef>
              <c:f>REPORT!$E$391:$E$392</c:f>
              <c:strCache>
                <c:ptCount val="2"/>
                <c:pt idx="0">
                  <c:v>NOX daf</c:v>
                </c:pt>
                <c:pt idx="1">
                  <c:v>ppm</c:v>
                </c:pt>
              </c:strCache>
            </c:strRef>
          </c:tx>
          <c:spPr>
            <a:solidFill>
              <a:schemeClr val="accent3"/>
            </a:solidFill>
            <a:ln>
              <a:noFill/>
            </a:ln>
            <a:effectLst/>
          </c:spPr>
          <c:invertIfNegative val="0"/>
          <c:cat>
            <c:strRef>
              <c:f>REPORT!$B$519:$B$523</c:f>
              <c:strCache>
                <c:ptCount val="5"/>
                <c:pt idx="0">
                  <c:v>EU Low with 10%H2</c:v>
                </c:pt>
                <c:pt idx="1">
                  <c:v>EU high with 0%H2</c:v>
                </c:pt>
                <c:pt idx="2">
                  <c:v>EU high with 10%H2</c:v>
                </c:pt>
                <c:pt idx="3">
                  <c:v>EU high with 30%H2</c:v>
                </c:pt>
                <c:pt idx="4">
                  <c:v>EU high with 40%H2</c:v>
                </c:pt>
              </c:strCache>
            </c:strRef>
          </c:cat>
          <c:val>
            <c:numRef>
              <c:f>REPORT!$E$519:$E$523</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1-674D-425E-AE76-EA5B1BBCFA53}"/>
            </c:ext>
          </c:extLst>
        </c:ser>
        <c:dLbls>
          <c:showLegendKey val="0"/>
          <c:showVal val="0"/>
          <c:showCatName val="0"/>
          <c:showSerName val="0"/>
          <c:showPercent val="0"/>
          <c:showBubbleSize val="0"/>
        </c:dLbls>
        <c:gapWidth val="269"/>
        <c:axId val="56541664"/>
        <c:axId val="109938848"/>
      </c:barChart>
      <c:lineChart>
        <c:grouping val="standard"/>
        <c:varyColors val="0"/>
        <c:ser>
          <c:idx val="0"/>
          <c:order val="0"/>
          <c:tx>
            <c:strRef>
              <c:f>REPORT!$C$391:$C$392</c:f>
              <c:strCache>
                <c:ptCount val="2"/>
                <c:pt idx="0">
                  <c:v>O2</c:v>
                </c:pt>
                <c:pt idx="1">
                  <c:v>% </c:v>
                </c:pt>
              </c:strCache>
            </c:strRef>
          </c:tx>
          <c:spPr>
            <a:ln w="28575" cap="rnd">
              <a:solidFill>
                <a:schemeClr val="accent1"/>
              </a:solidFill>
              <a:round/>
            </a:ln>
            <a:effectLst/>
          </c:spPr>
          <c:marker>
            <c:symbol val="none"/>
          </c:marker>
          <c:cat>
            <c:strRef>
              <c:f>REPORT!$B$519:$B$523</c:f>
              <c:strCache>
                <c:ptCount val="5"/>
                <c:pt idx="0">
                  <c:v>EU Low with 10%H2</c:v>
                </c:pt>
                <c:pt idx="1">
                  <c:v>EU high with 0%H2</c:v>
                </c:pt>
                <c:pt idx="2">
                  <c:v>EU high with 10%H2</c:v>
                </c:pt>
                <c:pt idx="3">
                  <c:v>EU high with 30%H2</c:v>
                </c:pt>
                <c:pt idx="4">
                  <c:v>EU high with 40%H2</c:v>
                </c:pt>
              </c:strCache>
            </c:strRef>
          </c:cat>
          <c:val>
            <c:numRef>
              <c:f>REPORT!$C$519:$C$523</c:f>
              <c:numCache>
                <c:formatCode>0.0</c:formatCode>
                <c:ptCount val="5"/>
                <c:pt idx="0">
                  <c:v>0</c:v>
                </c:pt>
                <c:pt idx="1">
                  <c:v>0</c:v>
                </c:pt>
                <c:pt idx="2">
                  <c:v>0</c:v>
                </c:pt>
                <c:pt idx="3">
                  <c:v>0</c:v>
                </c:pt>
                <c:pt idx="4">
                  <c:v>0</c:v>
                </c:pt>
              </c:numCache>
            </c:numRef>
          </c:val>
          <c:smooth val="0"/>
          <c:extLst>
            <c:ext xmlns:c16="http://schemas.microsoft.com/office/drawing/2014/chart" uri="{C3380CC4-5D6E-409C-BE32-E72D297353CC}">
              <c16:uniqueId val="{00000002-674D-425E-AE76-EA5B1BBCFA53}"/>
            </c:ext>
          </c:extLst>
        </c:ser>
        <c:dLbls>
          <c:showLegendKey val="0"/>
          <c:showVal val="0"/>
          <c:showCatName val="0"/>
          <c:showSerName val="0"/>
          <c:showPercent val="0"/>
          <c:showBubbleSize val="0"/>
        </c:dLbls>
        <c:marker val="1"/>
        <c:smooth val="0"/>
        <c:axId val="2069414015"/>
        <c:axId val="1849977423"/>
      </c:lineChart>
      <c:catAx>
        <c:axId val="206941401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849977423"/>
        <c:crosses val="autoZero"/>
        <c:auto val="1"/>
        <c:lblAlgn val="ctr"/>
        <c:lblOffset val="100"/>
        <c:noMultiLvlLbl val="0"/>
      </c:catAx>
      <c:valAx>
        <c:axId val="184997742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O2 (%)</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2069414015"/>
        <c:crosses val="autoZero"/>
        <c:crossBetween val="between"/>
      </c:valAx>
      <c:valAx>
        <c:axId val="109938848"/>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Emissions (ppm daf)</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6541664"/>
        <c:crosses val="max"/>
        <c:crossBetween val="between"/>
      </c:valAx>
      <c:catAx>
        <c:axId val="56541664"/>
        <c:scaling>
          <c:orientation val="minMax"/>
        </c:scaling>
        <c:delete val="1"/>
        <c:axPos val="b"/>
        <c:numFmt formatCode="General" sourceLinked="1"/>
        <c:majorTickMark val="out"/>
        <c:minorTickMark val="none"/>
        <c:tickLblPos val="nextTo"/>
        <c:crossAx val="109938848"/>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userShapes r:id="rId3"/>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a-DK"/>
              <a:t>Adjustement G3 (EU low + H2) at Qmin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barChart>
        <c:barDir val="col"/>
        <c:grouping val="clustered"/>
        <c:varyColors val="0"/>
        <c:ser>
          <c:idx val="1"/>
          <c:order val="1"/>
          <c:tx>
            <c:strRef>
              <c:f>REPORT!$I$391:$I$392</c:f>
              <c:strCache>
                <c:ptCount val="2"/>
                <c:pt idx="0">
                  <c:v>CO daf</c:v>
                </c:pt>
                <c:pt idx="1">
                  <c:v>ppm</c:v>
                </c:pt>
              </c:strCache>
            </c:strRef>
          </c:tx>
          <c:spPr>
            <a:solidFill>
              <a:schemeClr val="accent2"/>
            </a:solidFill>
            <a:ln>
              <a:noFill/>
            </a:ln>
            <a:effectLst/>
          </c:spPr>
          <c:invertIfNegative val="0"/>
          <c:cat>
            <c:strRef>
              <c:f>REPORT!$G$519:$G$523</c:f>
              <c:strCache>
                <c:ptCount val="5"/>
                <c:pt idx="0">
                  <c:v>EU Low with 10%H2</c:v>
                </c:pt>
                <c:pt idx="1">
                  <c:v>EU high with 0%H2</c:v>
                </c:pt>
                <c:pt idx="2">
                  <c:v>EU high with 10%H2</c:v>
                </c:pt>
                <c:pt idx="3">
                  <c:v>EU high with 30%H2</c:v>
                </c:pt>
                <c:pt idx="4">
                  <c:v>EU high with 40%H2</c:v>
                </c:pt>
              </c:strCache>
            </c:strRef>
          </c:cat>
          <c:val>
            <c:numRef>
              <c:f>REPORT!$I$519:$I$523</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0-D0B8-4BA2-B0BB-40EAEA962B96}"/>
            </c:ext>
          </c:extLst>
        </c:ser>
        <c:ser>
          <c:idx val="2"/>
          <c:order val="2"/>
          <c:tx>
            <c:strRef>
              <c:f>REPORT!$J$391:$J$392</c:f>
              <c:strCache>
                <c:ptCount val="2"/>
                <c:pt idx="0">
                  <c:v>NOX daf</c:v>
                </c:pt>
                <c:pt idx="1">
                  <c:v>ppm</c:v>
                </c:pt>
              </c:strCache>
            </c:strRef>
          </c:tx>
          <c:spPr>
            <a:solidFill>
              <a:schemeClr val="accent3"/>
            </a:solidFill>
            <a:ln>
              <a:noFill/>
            </a:ln>
            <a:effectLst/>
          </c:spPr>
          <c:invertIfNegative val="0"/>
          <c:cat>
            <c:strRef>
              <c:f>REPORT!$G$519:$G$523</c:f>
              <c:strCache>
                <c:ptCount val="5"/>
                <c:pt idx="0">
                  <c:v>EU Low with 10%H2</c:v>
                </c:pt>
                <c:pt idx="1">
                  <c:v>EU high with 0%H2</c:v>
                </c:pt>
                <c:pt idx="2">
                  <c:v>EU high with 10%H2</c:v>
                </c:pt>
                <c:pt idx="3">
                  <c:v>EU high with 30%H2</c:v>
                </c:pt>
                <c:pt idx="4">
                  <c:v>EU high with 40%H2</c:v>
                </c:pt>
              </c:strCache>
            </c:strRef>
          </c:cat>
          <c:val>
            <c:numRef>
              <c:f>REPORT!$J$519:$J$523</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1-D0B8-4BA2-B0BB-40EAEA962B96}"/>
            </c:ext>
          </c:extLst>
        </c:ser>
        <c:dLbls>
          <c:showLegendKey val="0"/>
          <c:showVal val="0"/>
          <c:showCatName val="0"/>
          <c:showSerName val="0"/>
          <c:showPercent val="0"/>
          <c:showBubbleSize val="0"/>
        </c:dLbls>
        <c:gapWidth val="269"/>
        <c:axId val="56541664"/>
        <c:axId val="109938848"/>
      </c:barChart>
      <c:lineChart>
        <c:grouping val="standard"/>
        <c:varyColors val="0"/>
        <c:ser>
          <c:idx val="0"/>
          <c:order val="0"/>
          <c:tx>
            <c:strRef>
              <c:f>REPORT!$H$391:$H$392</c:f>
              <c:strCache>
                <c:ptCount val="2"/>
                <c:pt idx="0">
                  <c:v>O2</c:v>
                </c:pt>
                <c:pt idx="1">
                  <c:v>% </c:v>
                </c:pt>
              </c:strCache>
            </c:strRef>
          </c:tx>
          <c:spPr>
            <a:ln w="28575" cap="rnd">
              <a:solidFill>
                <a:schemeClr val="accent1"/>
              </a:solidFill>
              <a:round/>
            </a:ln>
            <a:effectLst/>
          </c:spPr>
          <c:marker>
            <c:symbol val="none"/>
          </c:marker>
          <c:cat>
            <c:strRef>
              <c:f>REPORT!$G$519:$G$523</c:f>
              <c:strCache>
                <c:ptCount val="5"/>
                <c:pt idx="0">
                  <c:v>EU Low with 10%H2</c:v>
                </c:pt>
                <c:pt idx="1">
                  <c:v>EU high with 0%H2</c:v>
                </c:pt>
                <c:pt idx="2">
                  <c:v>EU high with 10%H2</c:v>
                </c:pt>
                <c:pt idx="3">
                  <c:v>EU high with 30%H2</c:v>
                </c:pt>
                <c:pt idx="4">
                  <c:v>EU high with 40%H2</c:v>
                </c:pt>
              </c:strCache>
            </c:strRef>
          </c:cat>
          <c:val>
            <c:numRef>
              <c:f>REPORT!$H$519:$H$523</c:f>
              <c:numCache>
                <c:formatCode>0.0</c:formatCode>
                <c:ptCount val="5"/>
                <c:pt idx="0">
                  <c:v>0</c:v>
                </c:pt>
                <c:pt idx="1">
                  <c:v>0</c:v>
                </c:pt>
                <c:pt idx="2">
                  <c:v>0</c:v>
                </c:pt>
                <c:pt idx="3">
                  <c:v>0</c:v>
                </c:pt>
                <c:pt idx="4">
                  <c:v>0</c:v>
                </c:pt>
              </c:numCache>
            </c:numRef>
          </c:val>
          <c:smooth val="0"/>
          <c:extLst>
            <c:ext xmlns:c16="http://schemas.microsoft.com/office/drawing/2014/chart" uri="{C3380CC4-5D6E-409C-BE32-E72D297353CC}">
              <c16:uniqueId val="{00000002-D0B8-4BA2-B0BB-40EAEA962B96}"/>
            </c:ext>
          </c:extLst>
        </c:ser>
        <c:dLbls>
          <c:showLegendKey val="0"/>
          <c:showVal val="0"/>
          <c:showCatName val="0"/>
          <c:showSerName val="0"/>
          <c:showPercent val="0"/>
          <c:showBubbleSize val="0"/>
        </c:dLbls>
        <c:marker val="1"/>
        <c:smooth val="0"/>
        <c:axId val="2069414015"/>
        <c:axId val="1849977423"/>
      </c:lineChart>
      <c:catAx>
        <c:axId val="206941401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849977423"/>
        <c:crosses val="autoZero"/>
        <c:auto val="1"/>
        <c:lblAlgn val="ctr"/>
        <c:lblOffset val="100"/>
        <c:noMultiLvlLbl val="0"/>
      </c:catAx>
      <c:valAx>
        <c:axId val="184997742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O2 (%)</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2069414015"/>
        <c:crosses val="autoZero"/>
        <c:crossBetween val="between"/>
      </c:valAx>
      <c:valAx>
        <c:axId val="109938848"/>
        <c:scaling>
          <c:orientation val="minMax"/>
          <c:max val="140"/>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Emissions (ppm daf)</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6541664"/>
        <c:crosses val="max"/>
        <c:crossBetween val="between"/>
      </c:valAx>
      <c:catAx>
        <c:axId val="56541664"/>
        <c:scaling>
          <c:orientation val="minMax"/>
        </c:scaling>
        <c:delete val="1"/>
        <c:axPos val="b"/>
        <c:numFmt formatCode="General" sourceLinked="1"/>
        <c:majorTickMark val="out"/>
        <c:minorTickMark val="none"/>
        <c:tickLblPos val="nextTo"/>
        <c:crossAx val="109938848"/>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userShapes r:id="rId3"/>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W= f(d)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manualLayout>
          <c:layoutTarget val="inner"/>
          <c:xMode val="edge"/>
          <c:yMode val="edge"/>
          <c:x val="8.5493793162852549E-2"/>
          <c:y val="8.9387076973644702E-2"/>
          <c:w val="0.89459989135032969"/>
          <c:h val="0.78631714539782793"/>
        </c:manualLayout>
      </c:layout>
      <c:scatterChart>
        <c:scatterStyle val="lineMarker"/>
        <c:varyColors val="0"/>
        <c:ser>
          <c:idx val="0"/>
          <c:order val="0"/>
          <c:spPr>
            <a:ln w="19050" cap="rnd">
              <a:noFill/>
              <a:round/>
            </a:ln>
            <a:effectLst/>
          </c:spPr>
          <c:marker>
            <c:symbol val="circle"/>
            <c:size val="5"/>
            <c:spPr>
              <a:solidFill>
                <a:schemeClr val="accent1"/>
              </a:solidFill>
              <a:ln w="9525">
                <a:solidFill>
                  <a:schemeClr val="accent1"/>
                </a:solidFill>
              </a:ln>
              <a:effectLst/>
            </c:spPr>
          </c:marker>
          <c:dPt>
            <c:idx val="1"/>
            <c:marker>
              <c:symbol val="circle"/>
              <c:size val="5"/>
              <c:spPr>
                <a:solidFill>
                  <a:schemeClr val="accent1"/>
                </a:solidFill>
                <a:ln w="63500">
                  <a:solidFill>
                    <a:srgbClr val="00B0F0"/>
                  </a:solidFill>
                </a:ln>
                <a:effectLst/>
              </c:spPr>
            </c:marker>
            <c:bubble3D val="0"/>
            <c:extLst>
              <c:ext xmlns:c16="http://schemas.microsoft.com/office/drawing/2014/chart" uri="{C3380CC4-5D6E-409C-BE32-E72D297353CC}">
                <c16:uniqueId val="{00000000-3BE3-47A8-BADE-0986D703581A}"/>
              </c:ext>
            </c:extLst>
          </c:dPt>
          <c:dPt>
            <c:idx val="3"/>
            <c:marker>
              <c:symbol val="circle"/>
              <c:size val="5"/>
              <c:spPr>
                <a:solidFill>
                  <a:schemeClr val="accent1"/>
                </a:solidFill>
                <a:ln w="63500">
                  <a:solidFill>
                    <a:srgbClr val="00B0F0"/>
                  </a:solidFill>
                </a:ln>
                <a:effectLst/>
              </c:spPr>
            </c:marker>
            <c:bubble3D val="0"/>
            <c:extLst>
              <c:ext xmlns:c16="http://schemas.microsoft.com/office/drawing/2014/chart" uri="{C3380CC4-5D6E-409C-BE32-E72D297353CC}">
                <c16:uniqueId val="{00000001-3BE3-47A8-BADE-0986D703581A}"/>
              </c:ext>
            </c:extLst>
          </c:dPt>
          <c:dPt>
            <c:idx val="5"/>
            <c:marker>
              <c:symbol val="circle"/>
              <c:size val="5"/>
              <c:spPr>
                <a:solidFill>
                  <a:schemeClr val="accent1"/>
                </a:solidFill>
                <a:ln w="63500">
                  <a:solidFill>
                    <a:srgbClr val="00B0F0"/>
                  </a:solidFill>
                </a:ln>
                <a:effectLst/>
              </c:spPr>
            </c:marker>
            <c:bubble3D val="0"/>
            <c:extLst>
              <c:ext xmlns:c16="http://schemas.microsoft.com/office/drawing/2014/chart" uri="{C3380CC4-5D6E-409C-BE32-E72D297353CC}">
                <c16:uniqueId val="{00000002-3BE3-47A8-BADE-0986D703581A}"/>
              </c:ext>
            </c:extLst>
          </c:dPt>
          <c:dPt>
            <c:idx val="7"/>
            <c:marker>
              <c:symbol val="circle"/>
              <c:size val="5"/>
              <c:spPr>
                <a:solidFill>
                  <a:schemeClr val="accent1"/>
                </a:solidFill>
                <a:ln w="63500">
                  <a:solidFill>
                    <a:srgbClr val="00B0F0"/>
                  </a:solidFill>
                </a:ln>
                <a:effectLst/>
              </c:spPr>
            </c:marker>
            <c:bubble3D val="0"/>
            <c:extLst>
              <c:ext xmlns:c16="http://schemas.microsoft.com/office/drawing/2014/chart" uri="{C3380CC4-5D6E-409C-BE32-E72D297353CC}">
                <c16:uniqueId val="{00000003-3BE3-47A8-BADE-0986D703581A}"/>
              </c:ext>
            </c:extLst>
          </c:dPt>
          <c:dPt>
            <c:idx val="8"/>
            <c:marker>
              <c:symbol val="circle"/>
              <c:size val="5"/>
              <c:spPr>
                <a:solidFill>
                  <a:schemeClr val="accent1"/>
                </a:solidFill>
                <a:ln w="63500">
                  <a:solidFill>
                    <a:srgbClr val="FF0000"/>
                  </a:solidFill>
                </a:ln>
                <a:effectLst/>
              </c:spPr>
            </c:marker>
            <c:bubble3D val="0"/>
            <c:extLst>
              <c:ext xmlns:c16="http://schemas.microsoft.com/office/drawing/2014/chart" uri="{C3380CC4-5D6E-409C-BE32-E72D297353CC}">
                <c16:uniqueId val="{00000004-3BE3-47A8-BADE-0986D703581A}"/>
              </c:ext>
            </c:extLst>
          </c:dPt>
          <c:dPt>
            <c:idx val="9"/>
            <c:marker>
              <c:symbol val="circle"/>
              <c:size val="5"/>
              <c:spPr>
                <a:solidFill>
                  <a:schemeClr val="accent1"/>
                </a:solidFill>
                <a:ln w="63500">
                  <a:solidFill>
                    <a:srgbClr val="FF0000"/>
                  </a:solidFill>
                </a:ln>
                <a:effectLst/>
              </c:spPr>
            </c:marker>
            <c:bubble3D val="0"/>
            <c:extLst>
              <c:ext xmlns:c16="http://schemas.microsoft.com/office/drawing/2014/chart" uri="{C3380CC4-5D6E-409C-BE32-E72D297353CC}">
                <c16:uniqueId val="{00000005-3BE3-47A8-BADE-0986D703581A}"/>
              </c:ext>
            </c:extLst>
          </c:dPt>
          <c:dPt>
            <c:idx val="10"/>
            <c:marker>
              <c:symbol val="circle"/>
              <c:size val="5"/>
              <c:spPr>
                <a:solidFill>
                  <a:schemeClr val="accent1"/>
                </a:solidFill>
                <a:ln w="63500">
                  <a:solidFill>
                    <a:srgbClr val="FF0000"/>
                  </a:solidFill>
                </a:ln>
                <a:effectLst/>
              </c:spPr>
            </c:marker>
            <c:bubble3D val="0"/>
            <c:extLst>
              <c:ext xmlns:c16="http://schemas.microsoft.com/office/drawing/2014/chart" uri="{C3380CC4-5D6E-409C-BE32-E72D297353CC}">
                <c16:uniqueId val="{00000006-3BE3-47A8-BADE-0986D703581A}"/>
              </c:ext>
            </c:extLst>
          </c:dPt>
          <c:dPt>
            <c:idx val="11"/>
            <c:marker>
              <c:symbol val="circle"/>
              <c:size val="5"/>
              <c:spPr>
                <a:solidFill>
                  <a:srgbClr val="FF0000"/>
                </a:solidFill>
                <a:ln w="50800">
                  <a:solidFill>
                    <a:srgbClr val="FF0000"/>
                  </a:solidFill>
                </a:ln>
                <a:effectLst/>
              </c:spPr>
            </c:marker>
            <c:bubble3D val="0"/>
            <c:extLst>
              <c:ext xmlns:c16="http://schemas.microsoft.com/office/drawing/2014/chart" uri="{C3380CC4-5D6E-409C-BE32-E72D297353CC}">
                <c16:uniqueId val="{00000007-3BE3-47A8-BADE-0986D703581A}"/>
              </c:ext>
            </c:extLst>
          </c:dPt>
          <c:dLbls>
            <c:dLbl>
              <c:idx val="1"/>
              <c:layout>
                <c:manualLayout>
                  <c:x val="-5.623002817673161E-2"/>
                  <c:y val="-3.146509016379398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BE3-47A8-BADE-0986D703581A}"/>
                </c:ext>
              </c:extLst>
            </c:dLbl>
            <c:dLbl>
              <c:idx val="3"/>
              <c:layout>
                <c:manualLayout>
                  <c:x val="-3.7486685451154404E-2"/>
                  <c:y val="-4.719763524569094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BE3-47A8-BADE-0986D703581A}"/>
                </c:ext>
              </c:extLst>
            </c:dLbl>
            <c:dLbl>
              <c:idx val="5"/>
              <c:layout>
                <c:manualLayout>
                  <c:x val="-2.3855163468916439E-2"/>
                  <c:y val="-3.933136270474250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BE3-47A8-BADE-0986D703581A}"/>
                </c:ext>
              </c:extLst>
            </c:dLbl>
            <c:dLbl>
              <c:idx val="8"/>
              <c:layout>
                <c:manualLayout>
                  <c:x val="-6.304578916785053E-2"/>
                  <c:y val="-1.573254508189698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BE3-47A8-BADE-0986D703581A}"/>
                </c:ext>
              </c:extLst>
            </c:dLbl>
            <c:dLbl>
              <c:idx val="9"/>
              <c:layout>
                <c:manualLayout>
                  <c:x val="-4.6006386690053261E-2"/>
                  <c:y val="-4.195345355172529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BE3-47A8-BADE-0986D703581A}"/>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dLblPos val="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Lit>
              <c:formatCode>General</c:formatCode>
              <c:ptCount val="12"/>
              <c:pt idx="0">
                <c:v>0.57328111098598722</c:v>
              </c:pt>
              <c:pt idx="1">
                <c:v>0.6214190116117243</c:v>
              </c:pt>
              <c:pt idx="2">
                <c:v>0.52291748479639644</c:v>
              </c:pt>
              <c:pt idx="3">
                <c:v>0.56624159535955976</c:v>
              </c:pt>
              <c:pt idx="4">
                <c:v>0.42219023241721465</c:v>
              </c:pt>
              <c:pt idx="5">
                <c:v>0.45588676285523061</c:v>
              </c:pt>
              <c:pt idx="6">
                <c:v>0.27109935384844203</c:v>
              </c:pt>
              <c:pt idx="7">
                <c:v>0.29035451409873686</c:v>
              </c:pt>
              <c:pt idx="8">
                <c:v>0.55500000000000005</c:v>
              </c:pt>
              <c:pt idx="9">
                <c:v>0.68400000000000005</c:v>
              </c:pt>
              <c:pt idx="10">
                <c:v>0.58590252996933379</c:v>
              </c:pt>
              <c:pt idx="11">
                <c:v>0.44</c:v>
              </c:pt>
            </c:numLit>
          </c:xVal>
          <c:yVal>
            <c:numLit>
              <c:formatCode>General</c:formatCode>
              <c:ptCount val="12"/>
              <c:pt idx="0">
                <c:v>47.659228315083006</c:v>
              </c:pt>
              <c:pt idx="1">
                <c:v>52.757818979485855</c:v>
              </c:pt>
              <c:pt idx="2">
                <c:v>46.582144538515287</c:v>
              </c:pt>
              <c:pt idx="3">
                <c:v>51.347253237212293</c:v>
              </c:pt>
              <c:pt idx="4">
                <c:v>44.453533379610633</c:v>
              </c:pt>
              <c:pt idx="5">
                <c:v>48.485044451562018</c:v>
              </c:pt>
              <c:pt idx="6">
                <c:v>41.644378568013096</c:v>
              </c:pt>
              <c:pt idx="7">
                <c:v>44.325411019026518</c:v>
              </c:pt>
              <c:pt idx="8">
                <c:v>50.72</c:v>
              </c:pt>
              <c:pt idx="9">
                <c:v>54.76</c:v>
              </c:pt>
              <c:pt idx="10">
                <c:v>45.66</c:v>
              </c:pt>
              <c:pt idx="11">
                <c:v>47.87</c:v>
              </c:pt>
            </c:numLit>
          </c:yVal>
          <c:smooth val="0"/>
          <c:extLst>
            <c:ext xmlns:c16="http://schemas.microsoft.com/office/drawing/2014/chart" uri="{C3380CC4-5D6E-409C-BE32-E72D297353CC}">
              <c16:uniqueId val="{00000008-3BE3-47A8-BADE-0986D703581A}"/>
            </c:ext>
          </c:extLst>
        </c:ser>
        <c:dLbls>
          <c:dLblPos val="r"/>
          <c:showLegendKey val="0"/>
          <c:showVal val="1"/>
          <c:showCatName val="1"/>
          <c:showSerName val="0"/>
          <c:showPercent val="0"/>
          <c:showBubbleSize val="0"/>
        </c:dLbls>
        <c:axId val="1349255584"/>
        <c:axId val="1348279760"/>
      </c:scatterChart>
      <c:valAx>
        <c:axId val="1349255584"/>
        <c:scaling>
          <c:orientation val="minMax"/>
          <c:min val="0.2"/>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Rel density</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title>
        <c:numFmt formatCode="General" sourceLinked="1"/>
        <c:majorTickMark val="out"/>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348279760"/>
        <c:crosses val="autoZero"/>
        <c:crossBetween val="midCat"/>
      </c:valAx>
      <c:valAx>
        <c:axId val="1348279760"/>
        <c:scaling>
          <c:orientation val="minMax"/>
          <c:min val="4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WOBBE (MJ/m3) (15/15)</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title>
        <c:numFmt formatCode="0" sourceLinked="0"/>
        <c:majorTickMark val="out"/>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349255584"/>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1"/>
          <c:order val="0"/>
          <c:spPr>
            <a:ln w="19050">
              <a:noFill/>
            </a:ln>
          </c:spPr>
          <c:marker>
            <c:symbol val="diamond"/>
            <c:size val="7"/>
            <c:spPr>
              <a:noFill/>
              <a:ln>
                <a:solidFill>
                  <a:srgbClr val="FF0000"/>
                </a:solidFill>
                <a:prstDash val="solid"/>
              </a:ln>
            </c:spPr>
          </c:marker>
          <c:xVal>
            <c:numRef>
              <c:f>#REF!</c:f>
              <c:numCache>
                <c:formatCode>General</c:formatCode>
                <c:ptCount val="1"/>
                <c:pt idx="0">
                  <c:v>1</c:v>
                </c:pt>
              </c:numCache>
            </c:numRef>
          </c:xVal>
          <c:yVal>
            <c:numRef>
              <c:f>#REF!</c:f>
              <c:numCache>
                <c:formatCode>General</c:formatCode>
                <c:ptCount val="1"/>
                <c:pt idx="0">
                  <c:v>1</c:v>
                </c:pt>
              </c:numCache>
            </c:numRef>
          </c:yVal>
          <c:smooth val="0"/>
          <c:extLst>
            <c:ext xmlns:c15="http://schemas.microsoft.com/office/drawing/2012/chart" uri="{02D57815-91ED-43cb-92C2-25804820EDAC}">
              <c15:filteredSeriesTitle>
                <c15:tx>
                  <c:strRef>
                    <c:extLst>
                      <c:ext uri="{02D57815-91ED-43cb-92C2-25804820EDAC}">
                        <c15:formulaRef>
                          <c15:sqref>#REF!</c15:sqref>
                        </c15:formulaRef>
                      </c:ext>
                    </c:extLst>
                  </c:strRef>
                </c15:tx>
              </c15:filteredSeriesTitle>
            </c:ext>
            <c:ext xmlns:c16="http://schemas.microsoft.com/office/drawing/2014/chart" uri="{C3380CC4-5D6E-409C-BE32-E72D297353CC}">
              <c16:uniqueId val="{00000000-22A8-4F85-BAF8-74B11C687E63}"/>
            </c:ext>
          </c:extLst>
        </c:ser>
        <c:ser>
          <c:idx val="2"/>
          <c:order val="1"/>
          <c:spPr>
            <a:ln w="19050">
              <a:noFill/>
            </a:ln>
          </c:spPr>
          <c:marker>
            <c:symbol val="triangle"/>
            <c:size val="11"/>
            <c:spPr>
              <a:noFill/>
              <a:ln>
                <a:solidFill>
                  <a:srgbClr val="000000"/>
                </a:solidFill>
                <a:prstDash val="solid"/>
              </a:ln>
            </c:spPr>
          </c:marker>
          <c:xVal>
            <c:numRef>
              <c:f>#REF!</c:f>
              <c:numCache>
                <c:formatCode>General</c:formatCode>
                <c:ptCount val="1"/>
                <c:pt idx="0">
                  <c:v>1</c:v>
                </c:pt>
              </c:numCache>
            </c:numRef>
          </c:xVal>
          <c:yVal>
            <c:numRef>
              <c:f>#REF!</c:f>
              <c:numCache>
                <c:formatCode>General</c:formatCode>
                <c:ptCount val="1"/>
                <c:pt idx="0">
                  <c:v>1</c:v>
                </c:pt>
              </c:numCache>
            </c:numRef>
          </c:yVal>
          <c:smooth val="0"/>
          <c:extLst>
            <c:ext xmlns:c15="http://schemas.microsoft.com/office/drawing/2012/chart" uri="{02D57815-91ED-43cb-92C2-25804820EDAC}">
              <c15:filteredSeriesTitle>
                <c15:tx>
                  <c:strRef>
                    <c:extLst>
                      <c:ext uri="{02D57815-91ED-43cb-92C2-25804820EDAC}">
                        <c15:formulaRef>
                          <c15:sqref>#REF!</c15:sqref>
                        </c15:formulaRef>
                      </c:ext>
                    </c:extLst>
                  </c:strRef>
                </c15:tx>
              </c15:filteredSeriesTitle>
            </c:ext>
            <c:ext xmlns:c16="http://schemas.microsoft.com/office/drawing/2014/chart" uri="{C3380CC4-5D6E-409C-BE32-E72D297353CC}">
              <c16:uniqueId val="{00000001-22A8-4F85-BAF8-74B11C687E63}"/>
            </c:ext>
          </c:extLst>
        </c:ser>
        <c:ser>
          <c:idx val="0"/>
          <c:order val="2"/>
          <c:spPr>
            <a:ln w="19050">
              <a:noFill/>
            </a:ln>
          </c:spPr>
          <c:marker>
            <c:symbol val="square"/>
            <c:size val="13"/>
            <c:spPr>
              <a:noFill/>
              <a:ln>
                <a:solidFill>
                  <a:srgbClr val="0000FF"/>
                </a:solidFill>
                <a:prstDash val="solid"/>
              </a:ln>
            </c:spPr>
          </c:marker>
          <c:xVal>
            <c:numRef>
              <c:f>#REF!</c:f>
              <c:numCache>
                <c:formatCode>General</c:formatCode>
                <c:ptCount val="1"/>
                <c:pt idx="0">
                  <c:v>1</c:v>
                </c:pt>
              </c:numCache>
            </c:numRef>
          </c:xVal>
          <c:yVal>
            <c:numRef>
              <c:f>#REF!</c:f>
              <c:numCache>
                <c:formatCode>General</c:formatCode>
                <c:ptCount val="1"/>
                <c:pt idx="0">
                  <c:v>1</c:v>
                </c:pt>
              </c:numCache>
            </c:numRef>
          </c:yVal>
          <c:smooth val="0"/>
          <c:extLst>
            <c:ext xmlns:c15="http://schemas.microsoft.com/office/drawing/2012/chart" uri="{02D57815-91ED-43cb-92C2-25804820EDAC}">
              <c15:filteredSeriesTitle>
                <c15:tx>
                  <c:strRef>
                    <c:extLst>
                      <c:ext uri="{02D57815-91ED-43cb-92C2-25804820EDAC}">
                        <c15:formulaRef>
                          <c15:sqref>#REF!</c15:sqref>
                        </c15:formulaRef>
                      </c:ext>
                    </c:extLst>
                  </c:strRef>
                </c15:tx>
              </c15:filteredSeriesTitle>
            </c:ext>
            <c:ext xmlns:c16="http://schemas.microsoft.com/office/drawing/2014/chart" uri="{C3380CC4-5D6E-409C-BE32-E72D297353CC}">
              <c16:uniqueId val="{00000002-22A8-4F85-BAF8-74B11C687E63}"/>
            </c:ext>
          </c:extLst>
        </c:ser>
        <c:ser>
          <c:idx val="3"/>
          <c:order val="3"/>
          <c:spPr>
            <a:ln w="19050">
              <a:noFill/>
            </a:ln>
          </c:spPr>
          <c:marker>
            <c:symbol val="circle"/>
            <c:size val="10"/>
            <c:spPr>
              <a:noFill/>
              <a:ln>
                <a:solidFill>
                  <a:srgbClr val="FF00FF"/>
                </a:solidFill>
                <a:prstDash val="solid"/>
              </a:ln>
            </c:spPr>
          </c:marker>
          <c:xVal>
            <c:numRef>
              <c:f>#REF!</c:f>
              <c:numCache>
                <c:formatCode>General</c:formatCode>
                <c:ptCount val="1"/>
                <c:pt idx="0">
                  <c:v>1</c:v>
                </c:pt>
              </c:numCache>
            </c:numRef>
          </c:xVal>
          <c:yVal>
            <c:numRef>
              <c:f>#REF!</c:f>
              <c:numCache>
                <c:formatCode>General</c:formatCode>
                <c:ptCount val="1"/>
                <c:pt idx="0">
                  <c:v>1</c:v>
                </c:pt>
              </c:numCache>
            </c:numRef>
          </c:yVal>
          <c:smooth val="0"/>
          <c:extLst>
            <c:ext xmlns:c15="http://schemas.microsoft.com/office/drawing/2012/chart" uri="{02D57815-91ED-43cb-92C2-25804820EDAC}">
              <c15:filteredSeriesTitle>
                <c15:tx>
                  <c:strRef>
                    <c:extLst>
                      <c:ext uri="{02D57815-91ED-43cb-92C2-25804820EDAC}">
                        <c15:formulaRef>
                          <c15:sqref>#REF!</c15:sqref>
                        </c15:formulaRef>
                      </c:ext>
                    </c:extLst>
                  </c:strRef>
                </c15:tx>
              </c15:filteredSeriesTitle>
            </c:ext>
            <c:ext xmlns:c16="http://schemas.microsoft.com/office/drawing/2014/chart" uri="{C3380CC4-5D6E-409C-BE32-E72D297353CC}">
              <c16:uniqueId val="{00000003-22A8-4F85-BAF8-74B11C687E63}"/>
            </c:ext>
          </c:extLst>
        </c:ser>
        <c:ser>
          <c:idx val="4"/>
          <c:order val="4"/>
          <c:spPr>
            <a:ln w="19050">
              <a:noFill/>
            </a:ln>
          </c:spPr>
          <c:marker>
            <c:symbol val="x"/>
            <c:size val="15"/>
            <c:spPr>
              <a:noFill/>
              <a:ln>
                <a:solidFill>
                  <a:srgbClr val="000000"/>
                </a:solidFill>
                <a:prstDash val="solid"/>
              </a:ln>
            </c:spPr>
          </c:marker>
          <c:xVal>
            <c:numRef>
              <c:f>#REF!</c:f>
              <c:numCache>
                <c:formatCode>General</c:formatCode>
                <c:ptCount val="1"/>
                <c:pt idx="0">
                  <c:v>1</c:v>
                </c:pt>
              </c:numCache>
            </c:numRef>
          </c:xVal>
          <c:yVal>
            <c:numRef>
              <c:f>#REF!</c:f>
              <c:numCache>
                <c:formatCode>General</c:formatCode>
                <c:ptCount val="1"/>
                <c:pt idx="0">
                  <c:v>1</c:v>
                </c:pt>
              </c:numCache>
            </c:numRef>
          </c:yVal>
          <c:smooth val="0"/>
          <c:extLst>
            <c:ext xmlns:c15="http://schemas.microsoft.com/office/drawing/2012/chart" uri="{02D57815-91ED-43cb-92C2-25804820EDAC}">
              <c15:filteredSeriesTitle>
                <c15:tx>
                  <c:strRef>
                    <c:extLst>
                      <c:ext uri="{02D57815-91ED-43cb-92C2-25804820EDAC}">
                        <c15:formulaRef>
                          <c15:sqref>#REF!</c15:sqref>
                        </c15:formulaRef>
                      </c:ext>
                    </c:extLst>
                  </c:strRef>
                </c15:tx>
              </c15:filteredSeriesTitle>
            </c:ext>
            <c:ext xmlns:c16="http://schemas.microsoft.com/office/drawing/2014/chart" uri="{C3380CC4-5D6E-409C-BE32-E72D297353CC}">
              <c16:uniqueId val="{00000004-22A8-4F85-BAF8-74B11C687E63}"/>
            </c:ext>
          </c:extLst>
        </c:ser>
        <c:ser>
          <c:idx val="5"/>
          <c:order val="5"/>
          <c:spPr>
            <a:ln w="25400">
              <a:solidFill>
                <a:srgbClr val="00FF00"/>
              </a:solidFill>
              <a:prstDash val="solid"/>
            </a:ln>
          </c:spPr>
          <c:marker>
            <c:symbol val="none"/>
          </c:marker>
          <c:dLbls>
            <c:dLbl>
              <c:idx val="0"/>
              <c:spPr>
                <a:noFill/>
                <a:ln w="25400">
                  <a:noFill/>
                </a:ln>
              </c:spPr>
              <c:txPr>
                <a:bodyPr/>
                <a:lstStyle/>
                <a:p>
                  <a:pPr>
                    <a:defRPr sz="125" b="0" i="0" u="none" strike="noStrike" baseline="0">
                      <a:solidFill>
                        <a:srgbClr val="000000"/>
                      </a:solidFill>
                      <a:latin typeface="Arial"/>
                      <a:ea typeface="Arial"/>
                      <a:cs typeface="Arial"/>
                    </a:defRPr>
                  </a:pPr>
                  <a:endParaRPr lang="fr-FR"/>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5-22A8-4F85-BAF8-74B11C687E63}"/>
                </c:ext>
              </c:extLst>
            </c:dLbl>
            <c:dLbl>
              <c:idx val="1"/>
              <c:spPr>
                <a:noFill/>
                <a:ln w="25400">
                  <a:noFill/>
                </a:ln>
              </c:spPr>
              <c:txPr>
                <a:bodyPr/>
                <a:lstStyle/>
                <a:p>
                  <a:pPr>
                    <a:defRPr sz="125" b="0" i="0" u="none" strike="noStrike" baseline="0">
                      <a:solidFill>
                        <a:srgbClr val="000000"/>
                      </a:solidFill>
                      <a:latin typeface="Arial"/>
                      <a:ea typeface="Arial"/>
                      <a:cs typeface="Arial"/>
                    </a:defRPr>
                  </a:pPr>
                  <a:endParaRPr lang="fr-FR"/>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6-22A8-4F85-BAF8-74B11C687E63}"/>
                </c:ext>
              </c:extLst>
            </c:dLbl>
            <c:spPr>
              <a:noFill/>
              <a:ln w="25400">
                <a:noFill/>
              </a:ln>
            </c:spPr>
            <c:txPr>
              <a:bodyPr wrap="square" lIns="38100" tIns="19050" rIns="38100" bIns="19050" anchor="ctr">
                <a:spAutoFit/>
              </a:bodyPr>
              <a:lstStyle/>
              <a:p>
                <a:pPr>
                  <a:defRPr sz="125" b="0" i="0" u="none" strike="noStrike" baseline="0">
                    <a:solidFill>
                      <a:srgbClr val="000000"/>
                    </a:solidFill>
                    <a:latin typeface="Arial"/>
                    <a:ea typeface="Arial"/>
                    <a:cs typeface="Arial"/>
                  </a:defRPr>
                </a:pPr>
                <a:endParaRPr lang="fr-FR"/>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#REF!</c:f>
              <c:numCache>
                <c:formatCode>General</c:formatCode>
                <c:ptCount val="1"/>
                <c:pt idx="0">
                  <c:v>1</c:v>
                </c:pt>
              </c:numCache>
            </c:numRef>
          </c:xVal>
          <c:yVal>
            <c:numRef>
              <c:f>#REF!</c:f>
              <c:numCache>
                <c:formatCode>General</c:formatCode>
                <c:ptCount val="1"/>
                <c:pt idx="0">
                  <c:v>1</c:v>
                </c:pt>
              </c:numCache>
            </c:numRef>
          </c:yVal>
          <c:smooth val="0"/>
          <c:extLst>
            <c:ext xmlns:c15="http://schemas.microsoft.com/office/drawing/2012/chart" uri="{02D57815-91ED-43cb-92C2-25804820EDAC}">
              <c15:filteredSeriesTitle>
                <c15:tx>
                  <c:strRef>
                    <c:extLst>
                      <c:ext uri="{02D57815-91ED-43cb-92C2-25804820EDAC}">
                        <c15:formulaRef>
                          <c15:sqref>#REF!</c15:sqref>
                        </c15:formulaRef>
                      </c:ext>
                    </c:extLst>
                  </c:strRef>
                </c15:tx>
              </c15:filteredSeriesTitle>
            </c:ext>
            <c:ext xmlns:c16="http://schemas.microsoft.com/office/drawing/2014/chart" uri="{C3380CC4-5D6E-409C-BE32-E72D297353CC}">
              <c16:uniqueId val="{00000007-22A8-4F85-BAF8-74B11C687E63}"/>
            </c:ext>
          </c:extLst>
        </c:ser>
        <c:ser>
          <c:idx val="6"/>
          <c:order val="6"/>
          <c:spPr>
            <a:ln w="38100">
              <a:solidFill>
                <a:srgbClr val="00FF00"/>
              </a:solidFill>
              <a:prstDash val="solid"/>
            </a:ln>
          </c:spPr>
          <c:marker>
            <c:symbol val="none"/>
          </c:marker>
          <c:dLbls>
            <c:dLbl>
              <c:idx val="1"/>
              <c:spPr>
                <a:noFill/>
                <a:ln w="25400">
                  <a:noFill/>
                </a:ln>
              </c:spPr>
              <c:txPr>
                <a:bodyPr/>
                <a:lstStyle/>
                <a:p>
                  <a:pPr>
                    <a:defRPr sz="125" b="0" i="0" u="none" strike="noStrike" baseline="0">
                      <a:solidFill>
                        <a:srgbClr val="000000"/>
                      </a:solidFill>
                      <a:latin typeface="Arial"/>
                      <a:ea typeface="Arial"/>
                      <a:cs typeface="Arial"/>
                    </a:defRPr>
                  </a:pPr>
                  <a:endParaRPr lang="fr-FR"/>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8-22A8-4F85-BAF8-74B11C687E63}"/>
                </c:ext>
              </c:extLst>
            </c:dLbl>
            <c:spPr>
              <a:noFill/>
              <a:ln w="25400">
                <a:noFill/>
              </a:ln>
            </c:spPr>
            <c:txPr>
              <a:bodyPr wrap="square" lIns="38100" tIns="19050" rIns="38100" bIns="19050" anchor="ctr">
                <a:spAutoFit/>
              </a:bodyPr>
              <a:lstStyle/>
              <a:p>
                <a:pPr>
                  <a:defRPr sz="125" b="0" i="0" u="none" strike="noStrike" baseline="0">
                    <a:solidFill>
                      <a:srgbClr val="000000"/>
                    </a:solidFill>
                    <a:latin typeface="Arial"/>
                    <a:ea typeface="Arial"/>
                    <a:cs typeface="Arial"/>
                  </a:defRPr>
                </a:pPr>
                <a:endParaRPr lang="fr-FR"/>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#REF!</c:f>
              <c:numCache>
                <c:formatCode>General</c:formatCode>
                <c:ptCount val="1"/>
                <c:pt idx="0">
                  <c:v>1</c:v>
                </c:pt>
              </c:numCache>
            </c:numRef>
          </c:xVal>
          <c:yVal>
            <c:numRef>
              <c:f>#REF!</c:f>
              <c:numCache>
                <c:formatCode>General</c:formatCode>
                <c:ptCount val="1"/>
                <c:pt idx="0">
                  <c:v>1</c:v>
                </c:pt>
              </c:numCache>
            </c:numRef>
          </c:yVal>
          <c:smooth val="0"/>
          <c:extLst>
            <c:ext xmlns:c15="http://schemas.microsoft.com/office/drawing/2012/chart" uri="{02D57815-91ED-43cb-92C2-25804820EDAC}">
              <c15:filteredSeriesTitle>
                <c15:tx>
                  <c:strRef>
                    <c:extLst>
                      <c:ext uri="{02D57815-91ED-43cb-92C2-25804820EDAC}">
                        <c15:formulaRef>
                          <c15:sqref>#REF!</c15:sqref>
                        </c15:formulaRef>
                      </c:ext>
                    </c:extLst>
                  </c:strRef>
                </c15:tx>
              </c15:filteredSeriesTitle>
            </c:ext>
            <c:ext xmlns:c16="http://schemas.microsoft.com/office/drawing/2014/chart" uri="{C3380CC4-5D6E-409C-BE32-E72D297353CC}">
              <c16:uniqueId val="{00000009-22A8-4F85-BAF8-74B11C687E63}"/>
            </c:ext>
          </c:extLst>
        </c:ser>
        <c:ser>
          <c:idx val="8"/>
          <c:order val="7"/>
          <c:spPr>
            <a:ln w="38100">
              <a:solidFill>
                <a:srgbClr val="FF6600"/>
              </a:solidFill>
              <a:prstDash val="solid"/>
            </a:ln>
          </c:spPr>
          <c:marker>
            <c:symbol val="none"/>
          </c:marker>
          <c:dLbls>
            <c:dLbl>
              <c:idx val="0"/>
              <c:spPr>
                <a:noFill/>
                <a:ln w="25400">
                  <a:noFill/>
                </a:ln>
              </c:spPr>
              <c:txPr>
                <a:bodyPr/>
                <a:lstStyle/>
                <a:p>
                  <a:pPr>
                    <a:defRPr sz="125" b="0" i="0" u="none" strike="noStrike" baseline="0">
                      <a:solidFill>
                        <a:srgbClr val="000000"/>
                      </a:solidFill>
                      <a:latin typeface="Arial"/>
                      <a:ea typeface="Arial"/>
                      <a:cs typeface="Arial"/>
                    </a:defRPr>
                  </a:pPr>
                  <a:endParaRPr lang="fr-FR"/>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A-22A8-4F85-BAF8-74B11C687E63}"/>
                </c:ext>
              </c:extLst>
            </c:dLbl>
            <c:spPr>
              <a:noFill/>
              <a:ln w="25400">
                <a:noFill/>
              </a:ln>
            </c:spPr>
            <c:txPr>
              <a:bodyPr wrap="square" lIns="38100" tIns="19050" rIns="38100" bIns="19050" anchor="ctr">
                <a:spAutoFit/>
              </a:bodyPr>
              <a:lstStyle/>
              <a:p>
                <a:pPr>
                  <a:defRPr sz="125" b="0" i="0" u="none" strike="noStrike" baseline="0">
                    <a:solidFill>
                      <a:srgbClr val="000000"/>
                    </a:solidFill>
                    <a:latin typeface="Arial"/>
                    <a:ea typeface="Arial"/>
                    <a:cs typeface="Arial"/>
                  </a:defRPr>
                </a:pPr>
                <a:endParaRPr lang="fr-FR"/>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#REF!</c:f>
              <c:numCache>
                <c:formatCode>General</c:formatCode>
                <c:ptCount val="1"/>
                <c:pt idx="0">
                  <c:v>1</c:v>
                </c:pt>
              </c:numCache>
            </c:numRef>
          </c:xVal>
          <c:yVal>
            <c:numRef>
              <c:f>#REF!</c:f>
              <c:numCache>
                <c:formatCode>General</c:formatCode>
                <c:ptCount val="1"/>
                <c:pt idx="0">
                  <c:v>1</c:v>
                </c:pt>
              </c:numCache>
            </c:numRef>
          </c:yVal>
          <c:smooth val="0"/>
          <c:extLst>
            <c:ext xmlns:c15="http://schemas.microsoft.com/office/drawing/2012/chart" uri="{02D57815-91ED-43cb-92C2-25804820EDAC}">
              <c15:filteredSeriesTitle>
                <c15:tx>
                  <c:strRef>
                    <c:extLst>
                      <c:ext uri="{02D57815-91ED-43cb-92C2-25804820EDAC}">
                        <c15:formulaRef>
                          <c15:sqref>#REF!</c15:sqref>
                        </c15:formulaRef>
                      </c:ext>
                    </c:extLst>
                  </c:strRef>
                </c15:tx>
              </c15:filteredSeriesTitle>
            </c:ext>
            <c:ext xmlns:c16="http://schemas.microsoft.com/office/drawing/2014/chart" uri="{C3380CC4-5D6E-409C-BE32-E72D297353CC}">
              <c16:uniqueId val="{0000000B-22A8-4F85-BAF8-74B11C687E63}"/>
            </c:ext>
          </c:extLst>
        </c:ser>
        <c:ser>
          <c:idx val="9"/>
          <c:order val="8"/>
          <c:spPr>
            <a:ln w="38100">
              <a:solidFill>
                <a:srgbClr val="FF6600"/>
              </a:solidFill>
              <a:prstDash val="solid"/>
            </a:ln>
          </c:spPr>
          <c:marker>
            <c:symbol val="none"/>
          </c:marker>
          <c:dLbls>
            <c:dLbl>
              <c:idx val="1"/>
              <c:spPr>
                <a:noFill/>
                <a:ln w="25400">
                  <a:noFill/>
                </a:ln>
              </c:spPr>
              <c:txPr>
                <a:bodyPr/>
                <a:lstStyle/>
                <a:p>
                  <a:pPr>
                    <a:defRPr sz="125" b="0" i="0" u="none" strike="noStrike" baseline="0">
                      <a:solidFill>
                        <a:srgbClr val="000000"/>
                      </a:solidFill>
                      <a:latin typeface="Arial"/>
                      <a:ea typeface="Arial"/>
                      <a:cs typeface="Arial"/>
                    </a:defRPr>
                  </a:pPr>
                  <a:endParaRPr lang="fr-FR"/>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C-22A8-4F85-BAF8-74B11C687E63}"/>
                </c:ext>
              </c:extLst>
            </c:dLbl>
            <c:spPr>
              <a:noFill/>
              <a:ln w="25400">
                <a:noFill/>
              </a:ln>
            </c:spPr>
            <c:txPr>
              <a:bodyPr wrap="square" lIns="38100" tIns="19050" rIns="38100" bIns="19050" anchor="ctr">
                <a:spAutoFit/>
              </a:bodyPr>
              <a:lstStyle/>
              <a:p>
                <a:pPr>
                  <a:defRPr sz="125" b="0" i="0" u="none" strike="noStrike" baseline="0">
                    <a:solidFill>
                      <a:srgbClr val="000000"/>
                    </a:solidFill>
                    <a:latin typeface="Arial"/>
                    <a:ea typeface="Arial"/>
                    <a:cs typeface="Arial"/>
                  </a:defRPr>
                </a:pPr>
                <a:endParaRPr lang="fr-FR"/>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#REF!</c:f>
              <c:numCache>
                <c:formatCode>General</c:formatCode>
                <c:ptCount val="1"/>
                <c:pt idx="0">
                  <c:v>1</c:v>
                </c:pt>
              </c:numCache>
            </c:numRef>
          </c:xVal>
          <c:yVal>
            <c:numRef>
              <c:f>#REF!</c:f>
              <c:numCache>
                <c:formatCode>General</c:formatCode>
                <c:ptCount val="1"/>
                <c:pt idx="0">
                  <c:v>1</c:v>
                </c:pt>
              </c:numCache>
            </c:numRef>
          </c:yVal>
          <c:smooth val="0"/>
          <c:extLst>
            <c:ext xmlns:c15="http://schemas.microsoft.com/office/drawing/2012/chart" uri="{02D57815-91ED-43cb-92C2-25804820EDAC}">
              <c15:filteredSeriesTitle>
                <c15:tx>
                  <c:strRef>
                    <c:extLst>
                      <c:ext uri="{02D57815-91ED-43cb-92C2-25804820EDAC}">
                        <c15:formulaRef>
                          <c15:sqref>#REF!</c15:sqref>
                        </c15:formulaRef>
                      </c:ext>
                    </c:extLst>
                  </c:strRef>
                </c15:tx>
              </c15:filteredSeriesTitle>
            </c:ext>
            <c:ext xmlns:c16="http://schemas.microsoft.com/office/drawing/2014/chart" uri="{C3380CC4-5D6E-409C-BE32-E72D297353CC}">
              <c16:uniqueId val="{0000000D-22A8-4F85-BAF8-74B11C687E63}"/>
            </c:ext>
          </c:extLst>
        </c:ser>
        <c:ser>
          <c:idx val="7"/>
          <c:order val="9"/>
          <c:spPr>
            <a:ln w="19050">
              <a:noFill/>
            </a:ln>
          </c:spPr>
          <c:marker>
            <c:symbol val="dot"/>
            <c:size val="5"/>
            <c:spPr>
              <a:noFill/>
              <a:ln>
                <a:solidFill>
                  <a:srgbClr val="0000FF"/>
                </a:solidFill>
                <a:prstDash val="solid"/>
              </a:ln>
            </c:spPr>
          </c:marker>
          <c:xVal>
            <c:numLit>
              <c:formatCode>General</c:formatCode>
              <c:ptCount val="1"/>
              <c:pt idx="0">
                <c:v>0</c:v>
              </c:pt>
            </c:numLit>
          </c:xVal>
          <c:yVal>
            <c:numRef>
              <c:f>#REF!</c:f>
              <c:numCache>
                <c:formatCode>General</c:formatCode>
                <c:ptCount val="1"/>
                <c:pt idx="0">
                  <c:v>1</c:v>
                </c:pt>
              </c:numCache>
            </c:numRef>
          </c:yVal>
          <c:smooth val="0"/>
          <c:extLst>
            <c:ext xmlns:c16="http://schemas.microsoft.com/office/drawing/2014/chart" uri="{C3380CC4-5D6E-409C-BE32-E72D297353CC}">
              <c16:uniqueId val="{0000000E-22A8-4F85-BAF8-74B11C687E63}"/>
            </c:ext>
          </c:extLst>
        </c:ser>
        <c:dLbls>
          <c:showLegendKey val="0"/>
          <c:showVal val="0"/>
          <c:showCatName val="0"/>
          <c:showSerName val="0"/>
          <c:showPercent val="0"/>
          <c:showBubbleSize val="0"/>
        </c:dLbls>
        <c:axId val="1135489327"/>
        <c:axId val="1"/>
      </c:scatterChart>
      <c:valAx>
        <c:axId val="1135489327"/>
        <c:scaling>
          <c:orientation val="minMax"/>
          <c:max val="56"/>
          <c:min val="44"/>
        </c:scaling>
        <c:delete val="0"/>
        <c:axPos val="b"/>
        <c:title>
          <c:tx>
            <c:rich>
              <a:bodyPr/>
              <a:lstStyle/>
              <a:p>
                <a:pPr>
                  <a:defRPr sz="200" b="1" i="0" u="none" strike="noStrike" baseline="0">
                    <a:solidFill>
                      <a:srgbClr val="000000"/>
                    </a:solidFill>
                    <a:latin typeface="Arial"/>
                    <a:ea typeface="Arial"/>
                    <a:cs typeface="Arial"/>
                  </a:defRPr>
                </a:pPr>
                <a:r>
                  <a:rPr lang="da-DK"/>
                  <a:t>Ws [MJ/m3]</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fr-FR"/>
          </a:p>
        </c:txPr>
        <c:crossAx val="1"/>
        <c:crosses val="autoZero"/>
        <c:crossBetween val="midCat"/>
      </c:valAx>
      <c:valAx>
        <c:axId val="1"/>
        <c:scaling>
          <c:orientation val="minMax"/>
        </c:scaling>
        <c:delete val="0"/>
        <c:axPos val="l"/>
        <c:majorGridlines>
          <c:spPr>
            <a:ln w="3175">
              <a:solidFill>
                <a:srgbClr val="000000"/>
              </a:solidFill>
              <a:prstDash val="sysDash"/>
            </a:ln>
          </c:spPr>
        </c:majorGridlines>
        <c:title>
          <c:tx>
            <c:rich>
              <a:bodyPr/>
              <a:lstStyle/>
              <a:p>
                <a:pPr>
                  <a:defRPr sz="200" b="1" i="0" u="none" strike="noStrike" baseline="0">
                    <a:solidFill>
                      <a:srgbClr val="000000"/>
                    </a:solidFill>
                    <a:latin typeface="Arial"/>
                    <a:ea typeface="Arial"/>
                    <a:cs typeface="Arial"/>
                  </a:defRPr>
                </a:pPr>
                <a:r>
                  <a:rPr lang="da-DK"/>
                  <a:t>CO, ref [ppm]</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fr-FR"/>
          </a:p>
        </c:txPr>
        <c:crossAx val="1135489327"/>
        <c:crosses val="autoZero"/>
        <c:crossBetween val="midCat"/>
      </c:valAx>
      <c:spPr>
        <a:solidFill>
          <a:srgbClr val="FFFFFF"/>
        </a:solidFill>
        <a:ln w="3175">
          <a:solidFill>
            <a:srgbClr val="000000"/>
          </a:solidFill>
          <a:prstDash val="solid"/>
        </a:ln>
      </c:spPr>
    </c:plotArea>
    <c:legend>
      <c:legendPos val="r"/>
      <c:legendEntry>
        <c:idx val="5"/>
        <c:delete val="1"/>
      </c:legendEntry>
      <c:legendEntry>
        <c:idx val="6"/>
        <c:delete val="1"/>
      </c:legendEntry>
      <c:legendEntry>
        <c:idx val="7"/>
        <c:delete val="1"/>
      </c:legendEntry>
      <c:legendEntry>
        <c:idx val="8"/>
        <c:delete val="1"/>
      </c:legendEntry>
      <c:legendEntry>
        <c:idx val="9"/>
        <c:delete val="1"/>
      </c:legendEntry>
      <c:overlay val="0"/>
      <c:spPr>
        <a:solidFill>
          <a:srgbClr val="FFFFFF"/>
        </a:solidFill>
        <a:ln w="3175">
          <a:solidFill>
            <a:srgbClr val="000000"/>
          </a:solidFill>
          <a:prstDash val="solid"/>
        </a:ln>
      </c:spPr>
      <c:txPr>
        <a:bodyPr/>
        <a:lstStyle/>
        <a:p>
          <a:pPr>
            <a:defRPr sz="105" b="0" i="0" u="none" strike="noStrike" baseline="0">
              <a:solidFill>
                <a:srgbClr val="000000"/>
              </a:solidFill>
              <a:latin typeface="Arial"/>
              <a:ea typeface="Arial"/>
              <a:cs typeface="Arial"/>
            </a:defRPr>
          </a:pPr>
          <a:endParaRPr lang="fr-FR"/>
        </a:p>
      </c:txPr>
    </c:legend>
    <c:plotVisOnly val="1"/>
    <c:dispBlanksAs val="gap"/>
    <c:showDLblsOverMax val="0"/>
  </c:chart>
  <c:spPr>
    <a:noFill/>
    <a:ln w="6350">
      <a:noFill/>
    </a:ln>
  </c:spPr>
  <c:txPr>
    <a:bodyPr/>
    <a:lstStyle/>
    <a:p>
      <a:pPr>
        <a:defRPr sz="125" b="0" i="0" u="none" strike="noStrike" baseline="0">
          <a:solidFill>
            <a:srgbClr val="000000"/>
          </a:solidFill>
          <a:latin typeface="Arial"/>
          <a:ea typeface="Arial"/>
          <a:cs typeface="Arial"/>
        </a:defRPr>
      </a:pPr>
      <a:endParaRPr lang="fr-FR"/>
    </a:p>
  </c:txPr>
  <c:printSettings>
    <c:headerFooter alignWithMargins="0"/>
    <c:pageMargins b="1" l="0.75" r="0.75" t="1" header="0" footer="0"/>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1"/>
          <c:order val="0"/>
          <c:spPr>
            <a:ln w="19050">
              <a:noFill/>
            </a:ln>
          </c:spPr>
          <c:marker>
            <c:symbol val="diamond"/>
            <c:size val="7"/>
            <c:spPr>
              <a:noFill/>
              <a:ln>
                <a:solidFill>
                  <a:srgbClr val="FF0000"/>
                </a:solidFill>
                <a:prstDash val="solid"/>
              </a:ln>
            </c:spPr>
          </c:marker>
          <c:xVal>
            <c:numRef>
              <c:f>#REF!</c:f>
              <c:numCache>
                <c:formatCode>General</c:formatCode>
                <c:ptCount val="1"/>
                <c:pt idx="0">
                  <c:v>1</c:v>
                </c:pt>
              </c:numCache>
            </c:numRef>
          </c:xVal>
          <c:yVal>
            <c:numRef>
              <c:f>#REF!</c:f>
              <c:numCache>
                <c:formatCode>General</c:formatCode>
                <c:ptCount val="1"/>
                <c:pt idx="0">
                  <c:v>1</c:v>
                </c:pt>
              </c:numCache>
            </c:numRef>
          </c:yVal>
          <c:smooth val="0"/>
          <c:extLst>
            <c:ext xmlns:c15="http://schemas.microsoft.com/office/drawing/2012/chart" uri="{02D57815-91ED-43cb-92C2-25804820EDAC}">
              <c15:filteredSeriesTitle>
                <c15:tx>
                  <c:strRef>
                    <c:extLst>
                      <c:ext uri="{02D57815-91ED-43cb-92C2-25804820EDAC}">
                        <c15:formulaRef>
                          <c15:sqref>#REF!</c15:sqref>
                        </c15:formulaRef>
                      </c:ext>
                    </c:extLst>
                  </c:strRef>
                </c15:tx>
              </c15:filteredSeriesTitle>
            </c:ext>
            <c:ext xmlns:c16="http://schemas.microsoft.com/office/drawing/2014/chart" uri="{C3380CC4-5D6E-409C-BE32-E72D297353CC}">
              <c16:uniqueId val="{00000000-4B61-49B4-999D-FFC8AEB7C799}"/>
            </c:ext>
          </c:extLst>
        </c:ser>
        <c:ser>
          <c:idx val="2"/>
          <c:order val="1"/>
          <c:spPr>
            <a:ln w="19050">
              <a:noFill/>
            </a:ln>
          </c:spPr>
          <c:marker>
            <c:symbol val="triangle"/>
            <c:size val="11"/>
            <c:spPr>
              <a:noFill/>
              <a:ln>
                <a:solidFill>
                  <a:srgbClr val="000000"/>
                </a:solidFill>
                <a:prstDash val="solid"/>
              </a:ln>
            </c:spPr>
          </c:marker>
          <c:xVal>
            <c:numRef>
              <c:f>#REF!</c:f>
              <c:numCache>
                <c:formatCode>General</c:formatCode>
                <c:ptCount val="1"/>
                <c:pt idx="0">
                  <c:v>1</c:v>
                </c:pt>
              </c:numCache>
            </c:numRef>
          </c:xVal>
          <c:yVal>
            <c:numRef>
              <c:f>#REF!</c:f>
              <c:numCache>
                <c:formatCode>General</c:formatCode>
                <c:ptCount val="1"/>
                <c:pt idx="0">
                  <c:v>1</c:v>
                </c:pt>
              </c:numCache>
            </c:numRef>
          </c:yVal>
          <c:smooth val="0"/>
          <c:extLst>
            <c:ext xmlns:c15="http://schemas.microsoft.com/office/drawing/2012/chart" uri="{02D57815-91ED-43cb-92C2-25804820EDAC}">
              <c15:filteredSeriesTitle>
                <c15:tx>
                  <c:strRef>
                    <c:extLst>
                      <c:ext uri="{02D57815-91ED-43cb-92C2-25804820EDAC}">
                        <c15:formulaRef>
                          <c15:sqref>#REF!</c15:sqref>
                        </c15:formulaRef>
                      </c:ext>
                    </c:extLst>
                  </c:strRef>
                </c15:tx>
              </c15:filteredSeriesTitle>
            </c:ext>
            <c:ext xmlns:c16="http://schemas.microsoft.com/office/drawing/2014/chart" uri="{C3380CC4-5D6E-409C-BE32-E72D297353CC}">
              <c16:uniqueId val="{00000001-4B61-49B4-999D-FFC8AEB7C799}"/>
            </c:ext>
          </c:extLst>
        </c:ser>
        <c:ser>
          <c:idx val="0"/>
          <c:order val="2"/>
          <c:spPr>
            <a:ln w="19050">
              <a:noFill/>
            </a:ln>
          </c:spPr>
          <c:marker>
            <c:symbol val="square"/>
            <c:size val="13"/>
            <c:spPr>
              <a:noFill/>
              <a:ln>
                <a:solidFill>
                  <a:srgbClr val="0000FF"/>
                </a:solidFill>
                <a:prstDash val="solid"/>
              </a:ln>
            </c:spPr>
          </c:marker>
          <c:xVal>
            <c:numRef>
              <c:f>#REF!</c:f>
              <c:numCache>
                <c:formatCode>General</c:formatCode>
                <c:ptCount val="1"/>
                <c:pt idx="0">
                  <c:v>1</c:v>
                </c:pt>
              </c:numCache>
            </c:numRef>
          </c:xVal>
          <c:yVal>
            <c:numRef>
              <c:f>#REF!</c:f>
              <c:numCache>
                <c:formatCode>General</c:formatCode>
                <c:ptCount val="1"/>
                <c:pt idx="0">
                  <c:v>1</c:v>
                </c:pt>
              </c:numCache>
            </c:numRef>
          </c:yVal>
          <c:smooth val="0"/>
          <c:extLst>
            <c:ext xmlns:c15="http://schemas.microsoft.com/office/drawing/2012/chart" uri="{02D57815-91ED-43cb-92C2-25804820EDAC}">
              <c15:filteredSeriesTitle>
                <c15:tx>
                  <c:strRef>
                    <c:extLst>
                      <c:ext uri="{02D57815-91ED-43cb-92C2-25804820EDAC}">
                        <c15:formulaRef>
                          <c15:sqref>#REF!</c15:sqref>
                        </c15:formulaRef>
                      </c:ext>
                    </c:extLst>
                  </c:strRef>
                </c15:tx>
              </c15:filteredSeriesTitle>
            </c:ext>
            <c:ext xmlns:c16="http://schemas.microsoft.com/office/drawing/2014/chart" uri="{C3380CC4-5D6E-409C-BE32-E72D297353CC}">
              <c16:uniqueId val="{00000002-4B61-49B4-999D-FFC8AEB7C799}"/>
            </c:ext>
          </c:extLst>
        </c:ser>
        <c:ser>
          <c:idx val="3"/>
          <c:order val="3"/>
          <c:spPr>
            <a:ln w="19050">
              <a:noFill/>
            </a:ln>
          </c:spPr>
          <c:marker>
            <c:symbol val="circle"/>
            <c:size val="10"/>
            <c:spPr>
              <a:noFill/>
              <a:ln>
                <a:solidFill>
                  <a:srgbClr val="FF00FF"/>
                </a:solidFill>
                <a:prstDash val="solid"/>
              </a:ln>
            </c:spPr>
          </c:marker>
          <c:xVal>
            <c:numRef>
              <c:f>#REF!</c:f>
              <c:numCache>
                <c:formatCode>General</c:formatCode>
                <c:ptCount val="1"/>
                <c:pt idx="0">
                  <c:v>1</c:v>
                </c:pt>
              </c:numCache>
            </c:numRef>
          </c:xVal>
          <c:yVal>
            <c:numRef>
              <c:f>#REF!</c:f>
              <c:numCache>
                <c:formatCode>General</c:formatCode>
                <c:ptCount val="1"/>
                <c:pt idx="0">
                  <c:v>1</c:v>
                </c:pt>
              </c:numCache>
            </c:numRef>
          </c:yVal>
          <c:smooth val="0"/>
          <c:extLst>
            <c:ext xmlns:c15="http://schemas.microsoft.com/office/drawing/2012/chart" uri="{02D57815-91ED-43cb-92C2-25804820EDAC}">
              <c15:filteredSeriesTitle>
                <c15:tx>
                  <c:strRef>
                    <c:extLst>
                      <c:ext uri="{02D57815-91ED-43cb-92C2-25804820EDAC}">
                        <c15:formulaRef>
                          <c15:sqref>#REF!</c15:sqref>
                        </c15:formulaRef>
                      </c:ext>
                    </c:extLst>
                  </c:strRef>
                </c15:tx>
              </c15:filteredSeriesTitle>
            </c:ext>
            <c:ext xmlns:c16="http://schemas.microsoft.com/office/drawing/2014/chart" uri="{C3380CC4-5D6E-409C-BE32-E72D297353CC}">
              <c16:uniqueId val="{00000003-4B61-49B4-999D-FFC8AEB7C799}"/>
            </c:ext>
          </c:extLst>
        </c:ser>
        <c:ser>
          <c:idx val="4"/>
          <c:order val="4"/>
          <c:spPr>
            <a:ln w="19050">
              <a:noFill/>
            </a:ln>
          </c:spPr>
          <c:marker>
            <c:symbol val="x"/>
            <c:size val="15"/>
            <c:spPr>
              <a:noFill/>
              <a:ln>
                <a:solidFill>
                  <a:srgbClr val="000000"/>
                </a:solidFill>
                <a:prstDash val="solid"/>
              </a:ln>
            </c:spPr>
          </c:marker>
          <c:xVal>
            <c:numRef>
              <c:f>#REF!</c:f>
              <c:numCache>
                <c:formatCode>General</c:formatCode>
                <c:ptCount val="1"/>
                <c:pt idx="0">
                  <c:v>1</c:v>
                </c:pt>
              </c:numCache>
            </c:numRef>
          </c:xVal>
          <c:yVal>
            <c:numRef>
              <c:f>#REF!</c:f>
              <c:numCache>
                <c:formatCode>General</c:formatCode>
                <c:ptCount val="1"/>
                <c:pt idx="0">
                  <c:v>1</c:v>
                </c:pt>
              </c:numCache>
            </c:numRef>
          </c:yVal>
          <c:smooth val="0"/>
          <c:extLst>
            <c:ext xmlns:c15="http://schemas.microsoft.com/office/drawing/2012/chart" uri="{02D57815-91ED-43cb-92C2-25804820EDAC}">
              <c15:filteredSeriesTitle>
                <c15:tx>
                  <c:strRef>
                    <c:extLst>
                      <c:ext uri="{02D57815-91ED-43cb-92C2-25804820EDAC}">
                        <c15:formulaRef>
                          <c15:sqref>#REF!</c15:sqref>
                        </c15:formulaRef>
                      </c:ext>
                    </c:extLst>
                  </c:strRef>
                </c15:tx>
              </c15:filteredSeriesTitle>
            </c:ext>
            <c:ext xmlns:c16="http://schemas.microsoft.com/office/drawing/2014/chart" uri="{C3380CC4-5D6E-409C-BE32-E72D297353CC}">
              <c16:uniqueId val="{00000004-4B61-49B4-999D-FFC8AEB7C799}"/>
            </c:ext>
          </c:extLst>
        </c:ser>
        <c:ser>
          <c:idx val="5"/>
          <c:order val="5"/>
          <c:spPr>
            <a:ln w="25400">
              <a:solidFill>
                <a:srgbClr val="00FF00"/>
              </a:solidFill>
              <a:prstDash val="solid"/>
            </a:ln>
          </c:spPr>
          <c:marker>
            <c:symbol val="none"/>
          </c:marker>
          <c:dLbls>
            <c:dLbl>
              <c:idx val="0"/>
              <c:spPr>
                <a:noFill/>
                <a:ln w="25400">
                  <a:noFill/>
                </a:ln>
              </c:spPr>
              <c:txPr>
                <a:bodyPr/>
                <a:lstStyle/>
                <a:p>
                  <a:pPr>
                    <a:defRPr sz="125" b="0" i="0" u="none" strike="noStrike" baseline="0">
                      <a:solidFill>
                        <a:srgbClr val="000000"/>
                      </a:solidFill>
                      <a:latin typeface="Arial"/>
                      <a:ea typeface="Arial"/>
                      <a:cs typeface="Arial"/>
                    </a:defRPr>
                  </a:pPr>
                  <a:endParaRPr lang="fr-FR"/>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5-4B61-49B4-999D-FFC8AEB7C799}"/>
                </c:ext>
              </c:extLst>
            </c:dLbl>
            <c:dLbl>
              <c:idx val="1"/>
              <c:spPr>
                <a:noFill/>
                <a:ln w="25400">
                  <a:noFill/>
                </a:ln>
              </c:spPr>
              <c:txPr>
                <a:bodyPr/>
                <a:lstStyle/>
                <a:p>
                  <a:pPr>
                    <a:defRPr sz="125" b="0" i="0" u="none" strike="noStrike" baseline="0">
                      <a:solidFill>
                        <a:srgbClr val="000000"/>
                      </a:solidFill>
                      <a:latin typeface="Arial"/>
                      <a:ea typeface="Arial"/>
                      <a:cs typeface="Arial"/>
                    </a:defRPr>
                  </a:pPr>
                  <a:endParaRPr lang="fr-FR"/>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6-4B61-49B4-999D-FFC8AEB7C799}"/>
                </c:ext>
              </c:extLst>
            </c:dLbl>
            <c:spPr>
              <a:noFill/>
              <a:ln w="25400">
                <a:noFill/>
              </a:ln>
            </c:spPr>
            <c:txPr>
              <a:bodyPr wrap="square" lIns="38100" tIns="19050" rIns="38100" bIns="19050" anchor="ctr">
                <a:spAutoFit/>
              </a:bodyPr>
              <a:lstStyle/>
              <a:p>
                <a:pPr>
                  <a:defRPr sz="125" b="0" i="0" u="none" strike="noStrike" baseline="0">
                    <a:solidFill>
                      <a:srgbClr val="000000"/>
                    </a:solidFill>
                    <a:latin typeface="Arial"/>
                    <a:ea typeface="Arial"/>
                    <a:cs typeface="Arial"/>
                  </a:defRPr>
                </a:pPr>
                <a:endParaRPr lang="fr-FR"/>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#REF!</c:f>
              <c:numCache>
                <c:formatCode>General</c:formatCode>
                <c:ptCount val="1"/>
                <c:pt idx="0">
                  <c:v>1</c:v>
                </c:pt>
              </c:numCache>
            </c:numRef>
          </c:xVal>
          <c:yVal>
            <c:numRef>
              <c:f>#REF!</c:f>
              <c:numCache>
                <c:formatCode>General</c:formatCode>
                <c:ptCount val="1"/>
                <c:pt idx="0">
                  <c:v>1</c:v>
                </c:pt>
              </c:numCache>
            </c:numRef>
          </c:yVal>
          <c:smooth val="0"/>
          <c:extLst>
            <c:ext xmlns:c15="http://schemas.microsoft.com/office/drawing/2012/chart" uri="{02D57815-91ED-43cb-92C2-25804820EDAC}">
              <c15:filteredSeriesTitle>
                <c15:tx>
                  <c:strRef>
                    <c:extLst>
                      <c:ext uri="{02D57815-91ED-43cb-92C2-25804820EDAC}">
                        <c15:formulaRef>
                          <c15:sqref>#REF!</c15:sqref>
                        </c15:formulaRef>
                      </c:ext>
                    </c:extLst>
                  </c:strRef>
                </c15:tx>
              </c15:filteredSeriesTitle>
            </c:ext>
            <c:ext xmlns:c16="http://schemas.microsoft.com/office/drawing/2014/chart" uri="{C3380CC4-5D6E-409C-BE32-E72D297353CC}">
              <c16:uniqueId val="{00000007-4B61-49B4-999D-FFC8AEB7C799}"/>
            </c:ext>
          </c:extLst>
        </c:ser>
        <c:ser>
          <c:idx val="6"/>
          <c:order val="6"/>
          <c:spPr>
            <a:ln w="38100">
              <a:solidFill>
                <a:srgbClr val="00FF00"/>
              </a:solidFill>
              <a:prstDash val="solid"/>
            </a:ln>
          </c:spPr>
          <c:marker>
            <c:symbol val="none"/>
          </c:marker>
          <c:dLbls>
            <c:dLbl>
              <c:idx val="1"/>
              <c:spPr>
                <a:noFill/>
                <a:ln w="25400">
                  <a:noFill/>
                </a:ln>
              </c:spPr>
              <c:txPr>
                <a:bodyPr/>
                <a:lstStyle/>
                <a:p>
                  <a:pPr>
                    <a:defRPr sz="125" b="0" i="0" u="none" strike="noStrike" baseline="0">
                      <a:solidFill>
                        <a:srgbClr val="000000"/>
                      </a:solidFill>
                      <a:latin typeface="Arial"/>
                      <a:ea typeface="Arial"/>
                      <a:cs typeface="Arial"/>
                    </a:defRPr>
                  </a:pPr>
                  <a:endParaRPr lang="fr-FR"/>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8-4B61-49B4-999D-FFC8AEB7C799}"/>
                </c:ext>
              </c:extLst>
            </c:dLbl>
            <c:spPr>
              <a:solidFill>
                <a:srgbClr val="FFFFFF"/>
              </a:solidFill>
              <a:ln w="25400">
                <a:noFill/>
              </a:ln>
            </c:spPr>
            <c:txPr>
              <a:bodyPr wrap="square" lIns="38100" tIns="19050" rIns="38100" bIns="19050" anchor="ctr">
                <a:spAutoFit/>
              </a:bodyPr>
              <a:lstStyle/>
              <a:p>
                <a:pPr>
                  <a:defRPr sz="125" b="0" i="0" u="none" strike="noStrike" baseline="0">
                    <a:solidFill>
                      <a:srgbClr val="000000"/>
                    </a:solidFill>
                    <a:latin typeface="Arial"/>
                    <a:ea typeface="Arial"/>
                    <a:cs typeface="Arial"/>
                  </a:defRPr>
                </a:pPr>
                <a:endParaRPr lang="fr-FR"/>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#REF!</c:f>
              <c:numCache>
                <c:formatCode>General</c:formatCode>
                <c:ptCount val="1"/>
                <c:pt idx="0">
                  <c:v>1</c:v>
                </c:pt>
              </c:numCache>
            </c:numRef>
          </c:xVal>
          <c:yVal>
            <c:numRef>
              <c:f>#REF!</c:f>
              <c:numCache>
                <c:formatCode>General</c:formatCode>
                <c:ptCount val="1"/>
                <c:pt idx="0">
                  <c:v>1</c:v>
                </c:pt>
              </c:numCache>
            </c:numRef>
          </c:yVal>
          <c:smooth val="0"/>
          <c:extLst>
            <c:ext xmlns:c15="http://schemas.microsoft.com/office/drawing/2012/chart" uri="{02D57815-91ED-43cb-92C2-25804820EDAC}">
              <c15:filteredSeriesTitle>
                <c15:tx>
                  <c:strRef>
                    <c:extLst>
                      <c:ext uri="{02D57815-91ED-43cb-92C2-25804820EDAC}">
                        <c15:formulaRef>
                          <c15:sqref>#REF!</c15:sqref>
                        </c15:formulaRef>
                      </c:ext>
                    </c:extLst>
                  </c:strRef>
                </c15:tx>
              </c15:filteredSeriesTitle>
            </c:ext>
            <c:ext xmlns:c16="http://schemas.microsoft.com/office/drawing/2014/chart" uri="{C3380CC4-5D6E-409C-BE32-E72D297353CC}">
              <c16:uniqueId val="{00000009-4B61-49B4-999D-FFC8AEB7C799}"/>
            </c:ext>
          </c:extLst>
        </c:ser>
        <c:ser>
          <c:idx val="8"/>
          <c:order val="7"/>
          <c:spPr>
            <a:ln w="38100">
              <a:solidFill>
                <a:srgbClr val="FF6600"/>
              </a:solidFill>
              <a:prstDash val="solid"/>
            </a:ln>
          </c:spPr>
          <c:marker>
            <c:symbol val="none"/>
          </c:marker>
          <c:dLbls>
            <c:dLbl>
              <c:idx val="0"/>
              <c:spPr>
                <a:noFill/>
                <a:ln w="25400">
                  <a:noFill/>
                </a:ln>
              </c:spPr>
              <c:txPr>
                <a:bodyPr/>
                <a:lstStyle/>
                <a:p>
                  <a:pPr>
                    <a:defRPr sz="125" b="0" i="0" u="none" strike="noStrike" baseline="0">
                      <a:solidFill>
                        <a:srgbClr val="000000"/>
                      </a:solidFill>
                      <a:latin typeface="Arial"/>
                      <a:ea typeface="Arial"/>
                      <a:cs typeface="Arial"/>
                    </a:defRPr>
                  </a:pPr>
                  <a:endParaRPr lang="fr-FR"/>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A-4B61-49B4-999D-FFC8AEB7C799}"/>
                </c:ext>
              </c:extLst>
            </c:dLbl>
            <c:spPr>
              <a:noFill/>
              <a:ln w="25400">
                <a:noFill/>
              </a:ln>
            </c:spPr>
            <c:txPr>
              <a:bodyPr wrap="square" lIns="38100" tIns="19050" rIns="38100" bIns="19050" anchor="ctr">
                <a:spAutoFit/>
              </a:bodyPr>
              <a:lstStyle/>
              <a:p>
                <a:pPr>
                  <a:defRPr sz="125" b="0" i="0" u="none" strike="noStrike" baseline="0">
                    <a:solidFill>
                      <a:srgbClr val="000000"/>
                    </a:solidFill>
                    <a:latin typeface="Arial"/>
                    <a:ea typeface="Arial"/>
                    <a:cs typeface="Arial"/>
                  </a:defRPr>
                </a:pPr>
                <a:endParaRPr lang="fr-FR"/>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#REF!</c:f>
              <c:numCache>
                <c:formatCode>General</c:formatCode>
                <c:ptCount val="1"/>
                <c:pt idx="0">
                  <c:v>1</c:v>
                </c:pt>
              </c:numCache>
            </c:numRef>
          </c:xVal>
          <c:yVal>
            <c:numRef>
              <c:f>#REF!</c:f>
              <c:numCache>
                <c:formatCode>General</c:formatCode>
                <c:ptCount val="1"/>
                <c:pt idx="0">
                  <c:v>1</c:v>
                </c:pt>
              </c:numCache>
            </c:numRef>
          </c:yVal>
          <c:smooth val="0"/>
          <c:extLst>
            <c:ext xmlns:c15="http://schemas.microsoft.com/office/drawing/2012/chart" uri="{02D57815-91ED-43cb-92C2-25804820EDAC}">
              <c15:filteredSeriesTitle>
                <c15:tx>
                  <c:strRef>
                    <c:extLst>
                      <c:ext uri="{02D57815-91ED-43cb-92C2-25804820EDAC}">
                        <c15:formulaRef>
                          <c15:sqref>#REF!</c15:sqref>
                        </c15:formulaRef>
                      </c:ext>
                    </c:extLst>
                  </c:strRef>
                </c15:tx>
              </c15:filteredSeriesTitle>
            </c:ext>
            <c:ext xmlns:c16="http://schemas.microsoft.com/office/drawing/2014/chart" uri="{C3380CC4-5D6E-409C-BE32-E72D297353CC}">
              <c16:uniqueId val="{0000000B-4B61-49B4-999D-FFC8AEB7C799}"/>
            </c:ext>
          </c:extLst>
        </c:ser>
        <c:ser>
          <c:idx val="9"/>
          <c:order val="8"/>
          <c:spPr>
            <a:ln w="38100">
              <a:solidFill>
                <a:srgbClr val="FF6600"/>
              </a:solidFill>
              <a:prstDash val="solid"/>
            </a:ln>
          </c:spPr>
          <c:marker>
            <c:symbol val="none"/>
          </c:marker>
          <c:dLbls>
            <c:dLbl>
              <c:idx val="1"/>
              <c:spPr>
                <a:noFill/>
                <a:ln w="25400">
                  <a:noFill/>
                </a:ln>
              </c:spPr>
              <c:txPr>
                <a:bodyPr/>
                <a:lstStyle/>
                <a:p>
                  <a:pPr>
                    <a:defRPr sz="125" b="0" i="0" u="none" strike="noStrike" baseline="0">
                      <a:solidFill>
                        <a:srgbClr val="000000"/>
                      </a:solidFill>
                      <a:latin typeface="Arial"/>
                      <a:ea typeface="Arial"/>
                      <a:cs typeface="Arial"/>
                    </a:defRPr>
                  </a:pPr>
                  <a:endParaRPr lang="fr-FR"/>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C-4B61-49B4-999D-FFC8AEB7C799}"/>
                </c:ext>
              </c:extLst>
            </c:dLbl>
            <c:spPr>
              <a:noFill/>
              <a:ln w="25400">
                <a:noFill/>
              </a:ln>
            </c:spPr>
            <c:txPr>
              <a:bodyPr wrap="square" lIns="38100" tIns="19050" rIns="38100" bIns="19050" anchor="ctr">
                <a:spAutoFit/>
              </a:bodyPr>
              <a:lstStyle/>
              <a:p>
                <a:pPr>
                  <a:defRPr sz="125" b="0" i="0" u="none" strike="noStrike" baseline="0">
                    <a:solidFill>
                      <a:srgbClr val="000000"/>
                    </a:solidFill>
                    <a:latin typeface="Arial"/>
                    <a:ea typeface="Arial"/>
                    <a:cs typeface="Arial"/>
                  </a:defRPr>
                </a:pPr>
                <a:endParaRPr lang="fr-FR"/>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#REF!</c:f>
              <c:numCache>
                <c:formatCode>General</c:formatCode>
                <c:ptCount val="1"/>
                <c:pt idx="0">
                  <c:v>1</c:v>
                </c:pt>
              </c:numCache>
            </c:numRef>
          </c:xVal>
          <c:yVal>
            <c:numRef>
              <c:f>#REF!</c:f>
              <c:numCache>
                <c:formatCode>General</c:formatCode>
                <c:ptCount val="1"/>
                <c:pt idx="0">
                  <c:v>1</c:v>
                </c:pt>
              </c:numCache>
            </c:numRef>
          </c:yVal>
          <c:smooth val="0"/>
          <c:extLst>
            <c:ext xmlns:c15="http://schemas.microsoft.com/office/drawing/2012/chart" uri="{02D57815-91ED-43cb-92C2-25804820EDAC}">
              <c15:filteredSeriesTitle>
                <c15:tx>
                  <c:strRef>
                    <c:extLst>
                      <c:ext uri="{02D57815-91ED-43cb-92C2-25804820EDAC}">
                        <c15:formulaRef>
                          <c15:sqref>#REF!</c15:sqref>
                        </c15:formulaRef>
                      </c:ext>
                    </c:extLst>
                  </c:strRef>
                </c15:tx>
              </c15:filteredSeriesTitle>
            </c:ext>
            <c:ext xmlns:c16="http://schemas.microsoft.com/office/drawing/2014/chart" uri="{C3380CC4-5D6E-409C-BE32-E72D297353CC}">
              <c16:uniqueId val="{0000000D-4B61-49B4-999D-FFC8AEB7C799}"/>
            </c:ext>
          </c:extLst>
        </c:ser>
        <c:ser>
          <c:idx val="7"/>
          <c:order val="9"/>
          <c:spPr>
            <a:ln w="19050">
              <a:noFill/>
            </a:ln>
          </c:spPr>
          <c:marker>
            <c:symbol val="dot"/>
            <c:size val="5"/>
            <c:spPr>
              <a:noFill/>
              <a:ln>
                <a:solidFill>
                  <a:srgbClr val="0000FF"/>
                </a:solidFill>
                <a:prstDash val="solid"/>
              </a:ln>
            </c:spPr>
          </c:marker>
          <c:xVal>
            <c:numLit>
              <c:formatCode>General</c:formatCode>
              <c:ptCount val="1"/>
              <c:pt idx="0">
                <c:v>0</c:v>
              </c:pt>
            </c:numLit>
          </c:xVal>
          <c:yVal>
            <c:numRef>
              <c:f>#REF!</c:f>
              <c:numCache>
                <c:formatCode>General</c:formatCode>
                <c:ptCount val="1"/>
                <c:pt idx="0">
                  <c:v>1</c:v>
                </c:pt>
              </c:numCache>
            </c:numRef>
          </c:yVal>
          <c:smooth val="0"/>
          <c:extLst>
            <c:ext xmlns:c16="http://schemas.microsoft.com/office/drawing/2014/chart" uri="{C3380CC4-5D6E-409C-BE32-E72D297353CC}">
              <c16:uniqueId val="{0000000E-4B61-49B4-999D-FFC8AEB7C799}"/>
            </c:ext>
          </c:extLst>
        </c:ser>
        <c:dLbls>
          <c:showLegendKey val="0"/>
          <c:showVal val="0"/>
          <c:showCatName val="0"/>
          <c:showSerName val="0"/>
          <c:showPercent val="0"/>
          <c:showBubbleSize val="0"/>
        </c:dLbls>
        <c:axId val="1135491407"/>
        <c:axId val="1"/>
      </c:scatterChart>
      <c:valAx>
        <c:axId val="1135491407"/>
        <c:scaling>
          <c:orientation val="minMax"/>
          <c:max val="56"/>
          <c:min val="44"/>
        </c:scaling>
        <c:delete val="0"/>
        <c:axPos val="b"/>
        <c:title>
          <c:tx>
            <c:rich>
              <a:bodyPr/>
              <a:lstStyle/>
              <a:p>
                <a:pPr>
                  <a:defRPr sz="200" b="1" i="0" u="none" strike="noStrike" baseline="0">
                    <a:solidFill>
                      <a:srgbClr val="000000"/>
                    </a:solidFill>
                    <a:latin typeface="Arial"/>
                    <a:ea typeface="Arial"/>
                    <a:cs typeface="Arial"/>
                  </a:defRPr>
                </a:pPr>
                <a:r>
                  <a:rPr lang="da-DK"/>
                  <a:t>Ws [MJ/m3]</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fr-FR"/>
          </a:p>
        </c:txPr>
        <c:crossAx val="1"/>
        <c:crosses val="autoZero"/>
        <c:crossBetween val="midCat"/>
      </c:valAx>
      <c:valAx>
        <c:axId val="1"/>
        <c:scaling>
          <c:orientation val="minMax"/>
        </c:scaling>
        <c:delete val="0"/>
        <c:axPos val="l"/>
        <c:majorGridlines>
          <c:spPr>
            <a:ln w="3175">
              <a:solidFill>
                <a:srgbClr val="000000"/>
              </a:solidFill>
              <a:prstDash val="sysDash"/>
            </a:ln>
          </c:spPr>
        </c:majorGridlines>
        <c:title>
          <c:tx>
            <c:rich>
              <a:bodyPr/>
              <a:lstStyle/>
              <a:p>
                <a:pPr>
                  <a:defRPr sz="200" b="1" i="0" u="none" strike="noStrike" baseline="0">
                    <a:solidFill>
                      <a:srgbClr val="000000"/>
                    </a:solidFill>
                    <a:latin typeface="Arial"/>
                    <a:ea typeface="Arial"/>
                    <a:cs typeface="Arial"/>
                  </a:defRPr>
                </a:pPr>
                <a:r>
                  <a:rPr lang="da-DK"/>
                  <a:t>CO, ref [ppm]</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fr-FR"/>
          </a:p>
        </c:txPr>
        <c:crossAx val="1135491407"/>
        <c:crosses val="autoZero"/>
        <c:crossBetween val="midCat"/>
      </c:valAx>
      <c:spPr>
        <a:solidFill>
          <a:srgbClr val="FFFFFF"/>
        </a:solidFill>
        <a:ln w="3175">
          <a:solidFill>
            <a:srgbClr val="000000"/>
          </a:solidFill>
          <a:prstDash val="solid"/>
        </a:ln>
      </c:spPr>
    </c:plotArea>
    <c:legend>
      <c:legendPos val="r"/>
      <c:legendEntry>
        <c:idx val="5"/>
        <c:delete val="1"/>
      </c:legendEntry>
      <c:legendEntry>
        <c:idx val="6"/>
        <c:delete val="1"/>
      </c:legendEntry>
      <c:legendEntry>
        <c:idx val="7"/>
        <c:delete val="1"/>
      </c:legendEntry>
      <c:legendEntry>
        <c:idx val="8"/>
        <c:delete val="1"/>
      </c:legendEntry>
      <c:legendEntry>
        <c:idx val="9"/>
        <c:delete val="1"/>
      </c:legendEntry>
      <c:overlay val="0"/>
      <c:spPr>
        <a:solidFill>
          <a:srgbClr val="FFFFFF"/>
        </a:solidFill>
        <a:ln w="3175">
          <a:solidFill>
            <a:srgbClr val="000000"/>
          </a:solidFill>
          <a:prstDash val="solid"/>
        </a:ln>
      </c:spPr>
      <c:txPr>
        <a:bodyPr/>
        <a:lstStyle/>
        <a:p>
          <a:pPr>
            <a:defRPr sz="105" b="0" i="0" u="none" strike="noStrike" baseline="0">
              <a:solidFill>
                <a:srgbClr val="000000"/>
              </a:solidFill>
              <a:latin typeface="Arial"/>
              <a:ea typeface="Arial"/>
              <a:cs typeface="Arial"/>
            </a:defRPr>
          </a:pPr>
          <a:endParaRPr lang="fr-FR"/>
        </a:p>
      </c:txPr>
    </c:legend>
    <c:plotVisOnly val="1"/>
    <c:dispBlanksAs val="gap"/>
    <c:showDLblsOverMax val="0"/>
  </c:chart>
  <c:spPr>
    <a:noFill/>
    <a:ln w="6350">
      <a:noFill/>
    </a:ln>
  </c:spPr>
  <c:txPr>
    <a:bodyPr/>
    <a:lstStyle/>
    <a:p>
      <a:pPr>
        <a:defRPr sz="125" b="0" i="0" u="none" strike="noStrike" baseline="0">
          <a:solidFill>
            <a:srgbClr val="000000"/>
          </a:solidFill>
          <a:latin typeface="Arial"/>
          <a:ea typeface="Arial"/>
          <a:cs typeface="Arial"/>
        </a:defRPr>
      </a:pPr>
      <a:endParaRPr lang="fr-FR"/>
    </a:p>
  </c:txPr>
  <c:printSettings>
    <c:headerFooter alignWithMargins="0"/>
    <c:pageMargins b="1" l="0.75" r="0.75" t="1" header="0" footer="0"/>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1"/>
          <c:order val="0"/>
          <c:spPr>
            <a:ln w="19050">
              <a:noFill/>
            </a:ln>
          </c:spPr>
          <c:marker>
            <c:symbol val="diamond"/>
            <c:size val="7"/>
            <c:spPr>
              <a:noFill/>
              <a:ln>
                <a:solidFill>
                  <a:srgbClr val="FF0000"/>
                </a:solidFill>
                <a:prstDash val="solid"/>
              </a:ln>
            </c:spPr>
          </c:marker>
          <c:xVal>
            <c:numRef>
              <c:f>#REF!</c:f>
              <c:numCache>
                <c:formatCode>General</c:formatCode>
                <c:ptCount val="1"/>
                <c:pt idx="0">
                  <c:v>1</c:v>
                </c:pt>
              </c:numCache>
            </c:numRef>
          </c:xVal>
          <c:yVal>
            <c:numRef>
              <c:f>#REF!</c:f>
              <c:numCache>
                <c:formatCode>General</c:formatCode>
                <c:ptCount val="1"/>
                <c:pt idx="0">
                  <c:v>1</c:v>
                </c:pt>
              </c:numCache>
            </c:numRef>
          </c:yVal>
          <c:smooth val="0"/>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#REFERENCE!</c:v>
                      </c:pt>
                    </c:strCache>
                  </c:strRef>
                </c15:tx>
              </c15:filteredSeriesTitle>
            </c:ext>
            <c:ext xmlns:c16="http://schemas.microsoft.com/office/drawing/2014/chart" uri="{C3380CC4-5D6E-409C-BE32-E72D297353CC}">
              <c16:uniqueId val="{00000000-E349-49D3-8B3B-D53B309C6527}"/>
            </c:ext>
          </c:extLst>
        </c:ser>
        <c:ser>
          <c:idx val="2"/>
          <c:order val="1"/>
          <c:spPr>
            <a:ln w="19050">
              <a:noFill/>
            </a:ln>
          </c:spPr>
          <c:marker>
            <c:symbol val="triangle"/>
            <c:size val="11"/>
            <c:spPr>
              <a:noFill/>
              <a:ln>
                <a:solidFill>
                  <a:srgbClr val="000000"/>
                </a:solidFill>
                <a:prstDash val="solid"/>
              </a:ln>
            </c:spPr>
          </c:marker>
          <c:xVal>
            <c:numRef>
              <c:f>#REF!</c:f>
              <c:numCache>
                <c:formatCode>General</c:formatCode>
                <c:ptCount val="1"/>
                <c:pt idx="0">
                  <c:v>1</c:v>
                </c:pt>
              </c:numCache>
            </c:numRef>
          </c:xVal>
          <c:yVal>
            <c:numRef>
              <c:f>#REF!</c:f>
              <c:numCache>
                <c:formatCode>General</c:formatCode>
                <c:ptCount val="1"/>
                <c:pt idx="0">
                  <c:v>1</c:v>
                </c:pt>
              </c:numCache>
            </c:numRef>
          </c:yVal>
          <c:smooth val="0"/>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#REFERENCE!</c:v>
                      </c:pt>
                    </c:strCache>
                  </c:strRef>
                </c15:tx>
              </c15:filteredSeriesTitle>
            </c:ext>
            <c:ext xmlns:c16="http://schemas.microsoft.com/office/drawing/2014/chart" uri="{C3380CC4-5D6E-409C-BE32-E72D297353CC}">
              <c16:uniqueId val="{00000001-E349-49D3-8B3B-D53B309C6527}"/>
            </c:ext>
          </c:extLst>
        </c:ser>
        <c:ser>
          <c:idx val="0"/>
          <c:order val="2"/>
          <c:spPr>
            <a:ln w="19050">
              <a:noFill/>
            </a:ln>
          </c:spPr>
          <c:marker>
            <c:symbol val="square"/>
            <c:size val="13"/>
            <c:spPr>
              <a:noFill/>
              <a:ln>
                <a:solidFill>
                  <a:srgbClr val="0000FF"/>
                </a:solidFill>
                <a:prstDash val="solid"/>
              </a:ln>
            </c:spPr>
          </c:marker>
          <c:xVal>
            <c:numRef>
              <c:f>#REF!</c:f>
              <c:numCache>
                <c:formatCode>General</c:formatCode>
                <c:ptCount val="1"/>
                <c:pt idx="0">
                  <c:v>1</c:v>
                </c:pt>
              </c:numCache>
            </c:numRef>
          </c:xVal>
          <c:yVal>
            <c:numRef>
              <c:f>#REF!</c:f>
              <c:numCache>
                <c:formatCode>General</c:formatCode>
                <c:ptCount val="1"/>
                <c:pt idx="0">
                  <c:v>1</c:v>
                </c:pt>
              </c:numCache>
            </c:numRef>
          </c:yVal>
          <c:smooth val="0"/>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#REFERENCE!</c:v>
                      </c:pt>
                    </c:strCache>
                  </c:strRef>
                </c15:tx>
              </c15:filteredSeriesTitle>
            </c:ext>
            <c:ext xmlns:c16="http://schemas.microsoft.com/office/drawing/2014/chart" uri="{C3380CC4-5D6E-409C-BE32-E72D297353CC}">
              <c16:uniqueId val="{00000002-E349-49D3-8B3B-D53B309C6527}"/>
            </c:ext>
          </c:extLst>
        </c:ser>
        <c:ser>
          <c:idx val="3"/>
          <c:order val="3"/>
          <c:spPr>
            <a:ln w="19050">
              <a:noFill/>
            </a:ln>
          </c:spPr>
          <c:marker>
            <c:symbol val="circle"/>
            <c:size val="10"/>
            <c:spPr>
              <a:noFill/>
              <a:ln>
                <a:solidFill>
                  <a:srgbClr val="FF00FF"/>
                </a:solidFill>
                <a:prstDash val="solid"/>
              </a:ln>
            </c:spPr>
          </c:marker>
          <c:xVal>
            <c:numRef>
              <c:f>#REF!</c:f>
              <c:numCache>
                <c:formatCode>General</c:formatCode>
                <c:ptCount val="1"/>
                <c:pt idx="0">
                  <c:v>1</c:v>
                </c:pt>
              </c:numCache>
            </c:numRef>
          </c:xVal>
          <c:yVal>
            <c:numRef>
              <c:f>#REF!</c:f>
              <c:numCache>
                <c:formatCode>General</c:formatCode>
                <c:ptCount val="1"/>
                <c:pt idx="0">
                  <c:v>1</c:v>
                </c:pt>
              </c:numCache>
            </c:numRef>
          </c:yVal>
          <c:smooth val="0"/>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#REFERENCE!</c:v>
                      </c:pt>
                    </c:strCache>
                  </c:strRef>
                </c15:tx>
              </c15:filteredSeriesTitle>
            </c:ext>
            <c:ext xmlns:c16="http://schemas.microsoft.com/office/drawing/2014/chart" uri="{C3380CC4-5D6E-409C-BE32-E72D297353CC}">
              <c16:uniqueId val="{00000003-E349-49D3-8B3B-D53B309C6527}"/>
            </c:ext>
          </c:extLst>
        </c:ser>
        <c:ser>
          <c:idx val="4"/>
          <c:order val="4"/>
          <c:spPr>
            <a:ln w="19050">
              <a:noFill/>
            </a:ln>
          </c:spPr>
          <c:marker>
            <c:symbol val="x"/>
            <c:size val="15"/>
            <c:spPr>
              <a:noFill/>
              <a:ln>
                <a:solidFill>
                  <a:srgbClr val="000000"/>
                </a:solidFill>
                <a:prstDash val="solid"/>
              </a:ln>
            </c:spPr>
          </c:marker>
          <c:xVal>
            <c:numRef>
              <c:f>#REF!</c:f>
              <c:numCache>
                <c:formatCode>General</c:formatCode>
                <c:ptCount val="1"/>
                <c:pt idx="0">
                  <c:v>1</c:v>
                </c:pt>
              </c:numCache>
            </c:numRef>
          </c:xVal>
          <c:yVal>
            <c:numRef>
              <c:f>#REF!</c:f>
              <c:numCache>
                <c:formatCode>General</c:formatCode>
                <c:ptCount val="1"/>
                <c:pt idx="0">
                  <c:v>1</c:v>
                </c:pt>
              </c:numCache>
            </c:numRef>
          </c:yVal>
          <c:smooth val="0"/>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#REFERENCE!</c:v>
                      </c:pt>
                    </c:strCache>
                  </c:strRef>
                </c15:tx>
              </c15:filteredSeriesTitle>
            </c:ext>
            <c:ext xmlns:c16="http://schemas.microsoft.com/office/drawing/2014/chart" uri="{C3380CC4-5D6E-409C-BE32-E72D297353CC}">
              <c16:uniqueId val="{00000004-E349-49D3-8B3B-D53B309C6527}"/>
            </c:ext>
          </c:extLst>
        </c:ser>
        <c:ser>
          <c:idx val="5"/>
          <c:order val="5"/>
          <c:spPr>
            <a:ln w="19050">
              <a:noFill/>
            </a:ln>
          </c:spPr>
          <c:marker>
            <c:symbol val="circle"/>
            <c:size val="5"/>
            <c:spPr>
              <a:solidFill>
                <a:srgbClr val="800000"/>
              </a:solidFill>
              <a:ln>
                <a:solidFill>
                  <a:srgbClr val="800000"/>
                </a:solidFill>
                <a:prstDash val="solid"/>
              </a:ln>
            </c:spPr>
          </c:marker>
          <c:xVal>
            <c:numLit>
              <c:formatCode>General</c:formatCode>
              <c:ptCount val="1"/>
              <c:pt idx="0">
                <c:v>0</c:v>
              </c:pt>
            </c:numLit>
          </c:xVal>
          <c:yVal>
            <c:numRef>
              <c:f>#REF!</c:f>
              <c:numCache>
                <c:formatCode>General</c:formatCode>
                <c:ptCount val="1"/>
                <c:pt idx="0">
                  <c:v>1</c:v>
                </c:pt>
              </c:numCache>
            </c:numRef>
          </c:yVal>
          <c:smooth val="0"/>
          <c:extLst>
            <c:ext xmlns:c16="http://schemas.microsoft.com/office/drawing/2014/chart" uri="{C3380CC4-5D6E-409C-BE32-E72D297353CC}">
              <c16:uniqueId val="{00000005-E349-49D3-8B3B-D53B309C6527}"/>
            </c:ext>
          </c:extLst>
        </c:ser>
        <c:dLbls>
          <c:showLegendKey val="0"/>
          <c:showVal val="0"/>
          <c:showCatName val="0"/>
          <c:showSerName val="0"/>
          <c:showPercent val="0"/>
          <c:showBubbleSize val="0"/>
        </c:dLbls>
        <c:axId val="1135493487"/>
        <c:axId val="1"/>
      </c:scatterChart>
      <c:valAx>
        <c:axId val="1135493487"/>
        <c:scaling>
          <c:orientation val="minMax"/>
          <c:max val="56"/>
          <c:min val="44"/>
        </c:scaling>
        <c:delete val="0"/>
        <c:axPos val="b"/>
        <c:title>
          <c:tx>
            <c:rich>
              <a:bodyPr/>
              <a:lstStyle/>
              <a:p>
                <a:pPr>
                  <a:defRPr sz="200" b="1" i="0" u="none" strike="noStrike" baseline="0">
                    <a:solidFill>
                      <a:srgbClr val="000000"/>
                    </a:solidFill>
                    <a:latin typeface="Arial"/>
                    <a:ea typeface="Arial"/>
                    <a:cs typeface="Arial"/>
                  </a:defRPr>
                </a:pPr>
                <a:r>
                  <a:rPr lang="da-DK"/>
                  <a:t>Ws [MJ/m3]</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fr-FR"/>
          </a:p>
        </c:txPr>
        <c:crossAx val="1"/>
        <c:crosses val="autoZero"/>
        <c:crossBetween val="midCat"/>
      </c:valAx>
      <c:valAx>
        <c:axId val="1"/>
        <c:scaling>
          <c:orientation val="minMax"/>
          <c:min val="0"/>
        </c:scaling>
        <c:delete val="0"/>
        <c:axPos val="l"/>
        <c:majorGridlines>
          <c:spPr>
            <a:ln w="3175">
              <a:solidFill>
                <a:srgbClr val="000000"/>
              </a:solidFill>
              <a:prstDash val="sysDash"/>
            </a:ln>
          </c:spPr>
        </c:majorGridlines>
        <c:title>
          <c:tx>
            <c:rich>
              <a:bodyPr/>
              <a:lstStyle/>
              <a:p>
                <a:pPr>
                  <a:defRPr sz="200" b="1" i="0" u="none" strike="noStrike" baseline="0">
                    <a:solidFill>
                      <a:srgbClr val="000000"/>
                    </a:solidFill>
                    <a:latin typeface="Arial"/>
                    <a:ea typeface="Arial"/>
                    <a:cs typeface="Arial"/>
                  </a:defRPr>
                </a:pPr>
                <a:r>
                  <a:rPr lang="da-DK"/>
                  <a:t>NOx, ref [ppm]</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fr-FR"/>
          </a:p>
        </c:txPr>
        <c:crossAx val="1135493487"/>
        <c:crosses val="autoZero"/>
        <c:crossBetween val="midCat"/>
      </c:valAx>
      <c:spPr>
        <a:solidFill>
          <a:srgbClr val="FFFFFF"/>
        </a:solidFill>
        <a:ln w="3175">
          <a:solidFill>
            <a:srgbClr val="000000"/>
          </a:solidFill>
          <a:prstDash val="solid"/>
        </a:ln>
      </c:spPr>
    </c:plotArea>
    <c:legend>
      <c:legendPos val="r"/>
      <c:legendEntry>
        <c:idx val="5"/>
        <c:delete val="1"/>
      </c:legendEntry>
      <c:overlay val="0"/>
      <c:spPr>
        <a:solidFill>
          <a:srgbClr val="FFFFFF"/>
        </a:solidFill>
        <a:ln w="3175">
          <a:solidFill>
            <a:srgbClr val="000000"/>
          </a:solidFill>
          <a:prstDash val="solid"/>
        </a:ln>
      </c:spPr>
      <c:txPr>
        <a:bodyPr/>
        <a:lstStyle/>
        <a:p>
          <a:pPr>
            <a:defRPr sz="120" b="0" i="0" u="none" strike="noStrike" baseline="0">
              <a:solidFill>
                <a:srgbClr val="000000"/>
              </a:solidFill>
              <a:latin typeface="Arial"/>
              <a:ea typeface="Arial"/>
              <a:cs typeface="Arial"/>
            </a:defRPr>
          </a:pPr>
          <a:endParaRPr lang="fr-FR"/>
        </a:p>
      </c:txPr>
    </c:legend>
    <c:plotVisOnly val="1"/>
    <c:dispBlanksAs val="gap"/>
    <c:showDLblsOverMax val="0"/>
  </c:chart>
  <c:spPr>
    <a:noFill/>
    <a:ln w="6350">
      <a:noFill/>
    </a:ln>
  </c:spPr>
  <c:txPr>
    <a:bodyPr/>
    <a:lstStyle/>
    <a:p>
      <a:pPr>
        <a:defRPr sz="150" b="0" i="0" u="none" strike="noStrike" baseline="0">
          <a:solidFill>
            <a:srgbClr val="000000"/>
          </a:solidFill>
          <a:latin typeface="Arial"/>
          <a:ea typeface="Arial"/>
          <a:cs typeface="Arial"/>
        </a:defRPr>
      </a:pPr>
      <a:endParaRPr lang="fr-FR"/>
    </a:p>
  </c:txPr>
  <c:printSettings>
    <c:headerFooter alignWithMargins="0"/>
    <c:pageMargins b="1" l="0.75" r="0.75" t="1" header="0" footer="0"/>
    <c:pageSetup paperSize="9" orientation="landscape"/>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1"/>
          <c:order val="0"/>
          <c:spPr>
            <a:ln w="19050">
              <a:noFill/>
            </a:ln>
          </c:spPr>
          <c:marker>
            <c:symbol val="diamond"/>
            <c:size val="7"/>
            <c:spPr>
              <a:noFill/>
              <a:ln>
                <a:solidFill>
                  <a:srgbClr val="FF0000"/>
                </a:solidFill>
                <a:prstDash val="solid"/>
              </a:ln>
            </c:spPr>
          </c:marker>
          <c:xVal>
            <c:numRef>
              <c:f>#REF!</c:f>
              <c:numCache>
                <c:formatCode>General</c:formatCode>
                <c:ptCount val="1"/>
                <c:pt idx="0">
                  <c:v>1</c:v>
                </c:pt>
              </c:numCache>
            </c:numRef>
          </c:xVal>
          <c:yVal>
            <c:numRef>
              <c:f>#REF!</c:f>
              <c:numCache>
                <c:formatCode>General</c:formatCode>
                <c:ptCount val="1"/>
                <c:pt idx="0">
                  <c:v>1</c:v>
                </c:pt>
              </c:numCache>
            </c:numRef>
          </c:yVal>
          <c:smooth val="0"/>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#REFERENCE!</c:v>
                      </c:pt>
                    </c:strCache>
                  </c:strRef>
                </c15:tx>
              </c15:filteredSeriesTitle>
            </c:ext>
            <c:ext xmlns:c16="http://schemas.microsoft.com/office/drawing/2014/chart" uri="{C3380CC4-5D6E-409C-BE32-E72D297353CC}">
              <c16:uniqueId val="{00000000-BD6D-4A84-9156-EA62E82A918F}"/>
            </c:ext>
          </c:extLst>
        </c:ser>
        <c:ser>
          <c:idx val="2"/>
          <c:order val="1"/>
          <c:spPr>
            <a:ln w="19050">
              <a:noFill/>
            </a:ln>
          </c:spPr>
          <c:marker>
            <c:symbol val="triangle"/>
            <c:size val="11"/>
            <c:spPr>
              <a:noFill/>
              <a:ln>
                <a:solidFill>
                  <a:srgbClr val="000000"/>
                </a:solidFill>
                <a:prstDash val="solid"/>
              </a:ln>
            </c:spPr>
          </c:marker>
          <c:xVal>
            <c:numRef>
              <c:f>#REF!</c:f>
              <c:numCache>
                <c:formatCode>General</c:formatCode>
                <c:ptCount val="1"/>
                <c:pt idx="0">
                  <c:v>1</c:v>
                </c:pt>
              </c:numCache>
            </c:numRef>
          </c:xVal>
          <c:yVal>
            <c:numRef>
              <c:f>#REF!</c:f>
              <c:numCache>
                <c:formatCode>General</c:formatCode>
                <c:ptCount val="1"/>
                <c:pt idx="0">
                  <c:v>1</c:v>
                </c:pt>
              </c:numCache>
            </c:numRef>
          </c:yVal>
          <c:smooth val="0"/>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#REFERENCE!</c:v>
                      </c:pt>
                    </c:strCache>
                  </c:strRef>
                </c15:tx>
              </c15:filteredSeriesTitle>
            </c:ext>
            <c:ext xmlns:c16="http://schemas.microsoft.com/office/drawing/2014/chart" uri="{C3380CC4-5D6E-409C-BE32-E72D297353CC}">
              <c16:uniqueId val="{00000001-BD6D-4A84-9156-EA62E82A918F}"/>
            </c:ext>
          </c:extLst>
        </c:ser>
        <c:ser>
          <c:idx val="0"/>
          <c:order val="2"/>
          <c:spPr>
            <a:ln w="19050">
              <a:noFill/>
            </a:ln>
          </c:spPr>
          <c:marker>
            <c:symbol val="square"/>
            <c:size val="13"/>
            <c:spPr>
              <a:noFill/>
              <a:ln>
                <a:solidFill>
                  <a:srgbClr val="0000FF"/>
                </a:solidFill>
                <a:prstDash val="solid"/>
              </a:ln>
            </c:spPr>
          </c:marker>
          <c:xVal>
            <c:numRef>
              <c:f>#REF!</c:f>
              <c:numCache>
                <c:formatCode>General</c:formatCode>
                <c:ptCount val="1"/>
                <c:pt idx="0">
                  <c:v>1</c:v>
                </c:pt>
              </c:numCache>
            </c:numRef>
          </c:xVal>
          <c:yVal>
            <c:numRef>
              <c:f>#REF!</c:f>
              <c:numCache>
                <c:formatCode>General</c:formatCode>
                <c:ptCount val="1"/>
                <c:pt idx="0">
                  <c:v>1</c:v>
                </c:pt>
              </c:numCache>
            </c:numRef>
          </c:yVal>
          <c:smooth val="0"/>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#REFERENCE!</c:v>
                      </c:pt>
                    </c:strCache>
                  </c:strRef>
                </c15:tx>
              </c15:filteredSeriesTitle>
            </c:ext>
            <c:ext xmlns:c16="http://schemas.microsoft.com/office/drawing/2014/chart" uri="{C3380CC4-5D6E-409C-BE32-E72D297353CC}">
              <c16:uniqueId val="{00000002-BD6D-4A84-9156-EA62E82A918F}"/>
            </c:ext>
          </c:extLst>
        </c:ser>
        <c:ser>
          <c:idx val="3"/>
          <c:order val="3"/>
          <c:spPr>
            <a:ln w="19050">
              <a:noFill/>
            </a:ln>
          </c:spPr>
          <c:marker>
            <c:symbol val="circle"/>
            <c:size val="10"/>
            <c:spPr>
              <a:noFill/>
              <a:ln>
                <a:solidFill>
                  <a:srgbClr val="FF00FF"/>
                </a:solidFill>
                <a:prstDash val="solid"/>
              </a:ln>
            </c:spPr>
          </c:marker>
          <c:xVal>
            <c:numRef>
              <c:f>#REF!</c:f>
              <c:numCache>
                <c:formatCode>General</c:formatCode>
                <c:ptCount val="1"/>
                <c:pt idx="0">
                  <c:v>1</c:v>
                </c:pt>
              </c:numCache>
            </c:numRef>
          </c:xVal>
          <c:yVal>
            <c:numRef>
              <c:f>#REF!</c:f>
              <c:numCache>
                <c:formatCode>General</c:formatCode>
                <c:ptCount val="1"/>
                <c:pt idx="0">
                  <c:v>1</c:v>
                </c:pt>
              </c:numCache>
            </c:numRef>
          </c:yVal>
          <c:smooth val="0"/>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#REFERENCE!</c:v>
                      </c:pt>
                    </c:strCache>
                  </c:strRef>
                </c15:tx>
              </c15:filteredSeriesTitle>
            </c:ext>
            <c:ext xmlns:c16="http://schemas.microsoft.com/office/drawing/2014/chart" uri="{C3380CC4-5D6E-409C-BE32-E72D297353CC}">
              <c16:uniqueId val="{00000003-BD6D-4A84-9156-EA62E82A918F}"/>
            </c:ext>
          </c:extLst>
        </c:ser>
        <c:ser>
          <c:idx val="4"/>
          <c:order val="4"/>
          <c:spPr>
            <a:ln w="19050">
              <a:noFill/>
            </a:ln>
          </c:spPr>
          <c:marker>
            <c:symbol val="x"/>
            <c:size val="15"/>
            <c:spPr>
              <a:noFill/>
              <a:ln>
                <a:solidFill>
                  <a:srgbClr val="000000"/>
                </a:solidFill>
                <a:prstDash val="solid"/>
              </a:ln>
            </c:spPr>
          </c:marker>
          <c:xVal>
            <c:numRef>
              <c:f>#REF!</c:f>
              <c:numCache>
                <c:formatCode>General</c:formatCode>
                <c:ptCount val="1"/>
                <c:pt idx="0">
                  <c:v>1</c:v>
                </c:pt>
              </c:numCache>
            </c:numRef>
          </c:xVal>
          <c:yVal>
            <c:numRef>
              <c:f>#REF!</c:f>
              <c:numCache>
                <c:formatCode>General</c:formatCode>
                <c:ptCount val="1"/>
                <c:pt idx="0">
                  <c:v>1</c:v>
                </c:pt>
              </c:numCache>
            </c:numRef>
          </c:yVal>
          <c:smooth val="0"/>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#REFERENCE!</c:v>
                      </c:pt>
                    </c:strCache>
                  </c:strRef>
                </c15:tx>
              </c15:filteredSeriesTitle>
            </c:ext>
            <c:ext xmlns:c16="http://schemas.microsoft.com/office/drawing/2014/chart" uri="{C3380CC4-5D6E-409C-BE32-E72D297353CC}">
              <c16:uniqueId val="{00000004-BD6D-4A84-9156-EA62E82A918F}"/>
            </c:ext>
          </c:extLst>
        </c:ser>
        <c:ser>
          <c:idx val="5"/>
          <c:order val="5"/>
          <c:spPr>
            <a:ln w="19050">
              <a:noFill/>
            </a:ln>
          </c:spPr>
          <c:marker>
            <c:symbol val="circle"/>
            <c:size val="5"/>
            <c:spPr>
              <a:solidFill>
                <a:srgbClr val="800000"/>
              </a:solidFill>
              <a:ln>
                <a:solidFill>
                  <a:srgbClr val="800000"/>
                </a:solidFill>
                <a:prstDash val="solid"/>
              </a:ln>
            </c:spPr>
          </c:marker>
          <c:xVal>
            <c:numLit>
              <c:formatCode>General</c:formatCode>
              <c:ptCount val="1"/>
              <c:pt idx="0">
                <c:v>0</c:v>
              </c:pt>
            </c:numLit>
          </c:xVal>
          <c:yVal>
            <c:numRef>
              <c:f>#REF!</c:f>
              <c:numCache>
                <c:formatCode>General</c:formatCode>
                <c:ptCount val="1"/>
                <c:pt idx="0">
                  <c:v>1</c:v>
                </c:pt>
              </c:numCache>
            </c:numRef>
          </c:yVal>
          <c:smooth val="0"/>
          <c:extLst>
            <c:ext xmlns:c16="http://schemas.microsoft.com/office/drawing/2014/chart" uri="{C3380CC4-5D6E-409C-BE32-E72D297353CC}">
              <c16:uniqueId val="{00000005-BD6D-4A84-9156-EA62E82A918F}"/>
            </c:ext>
          </c:extLst>
        </c:ser>
        <c:dLbls>
          <c:showLegendKey val="0"/>
          <c:showVal val="0"/>
          <c:showCatName val="0"/>
          <c:showSerName val="0"/>
          <c:showPercent val="0"/>
          <c:showBubbleSize val="0"/>
        </c:dLbls>
        <c:axId val="1135521359"/>
        <c:axId val="1"/>
      </c:scatterChart>
      <c:valAx>
        <c:axId val="1135521359"/>
        <c:scaling>
          <c:orientation val="minMax"/>
          <c:max val="56"/>
          <c:min val="44"/>
        </c:scaling>
        <c:delete val="0"/>
        <c:axPos val="b"/>
        <c:title>
          <c:tx>
            <c:rich>
              <a:bodyPr/>
              <a:lstStyle/>
              <a:p>
                <a:pPr>
                  <a:defRPr sz="200" b="1" i="0" u="none" strike="noStrike" baseline="0">
                    <a:solidFill>
                      <a:srgbClr val="000000"/>
                    </a:solidFill>
                    <a:latin typeface="Arial"/>
                    <a:ea typeface="Arial"/>
                    <a:cs typeface="Arial"/>
                  </a:defRPr>
                </a:pPr>
                <a:r>
                  <a:rPr lang="da-DK"/>
                  <a:t>Ws [MJ/m3]</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fr-FR"/>
          </a:p>
        </c:txPr>
        <c:crossAx val="1"/>
        <c:crosses val="autoZero"/>
        <c:crossBetween val="midCat"/>
      </c:valAx>
      <c:valAx>
        <c:axId val="1"/>
        <c:scaling>
          <c:orientation val="minMax"/>
          <c:min val="0"/>
        </c:scaling>
        <c:delete val="0"/>
        <c:axPos val="l"/>
        <c:majorGridlines>
          <c:spPr>
            <a:ln w="3175">
              <a:solidFill>
                <a:srgbClr val="C0C0C0"/>
              </a:solidFill>
              <a:prstDash val="sysDash"/>
            </a:ln>
          </c:spPr>
        </c:majorGridlines>
        <c:title>
          <c:tx>
            <c:rich>
              <a:bodyPr/>
              <a:lstStyle/>
              <a:p>
                <a:pPr>
                  <a:defRPr sz="200" b="1" i="0" u="none" strike="noStrike" baseline="0">
                    <a:solidFill>
                      <a:srgbClr val="000000"/>
                    </a:solidFill>
                    <a:latin typeface="Arial"/>
                    <a:ea typeface="Arial"/>
                    <a:cs typeface="Arial"/>
                  </a:defRPr>
                </a:pPr>
                <a:r>
                  <a:rPr lang="da-DK"/>
                  <a:t>NOx, ref [ppm]</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fr-FR"/>
          </a:p>
        </c:txPr>
        <c:crossAx val="1135521359"/>
        <c:crosses val="autoZero"/>
        <c:crossBetween val="midCat"/>
      </c:valAx>
      <c:spPr>
        <a:solidFill>
          <a:srgbClr val="FFFFFF"/>
        </a:solidFill>
        <a:ln w="3175">
          <a:solidFill>
            <a:srgbClr val="000000"/>
          </a:solidFill>
          <a:prstDash val="solid"/>
        </a:ln>
      </c:spPr>
    </c:plotArea>
    <c:legend>
      <c:legendPos val="r"/>
      <c:legendEntry>
        <c:idx val="5"/>
        <c:delete val="1"/>
      </c:legendEntry>
      <c:overlay val="0"/>
      <c:spPr>
        <a:solidFill>
          <a:srgbClr val="FFFFFF"/>
        </a:solidFill>
        <a:ln w="3175">
          <a:solidFill>
            <a:srgbClr val="000000"/>
          </a:solidFill>
          <a:prstDash val="solid"/>
        </a:ln>
      </c:spPr>
      <c:txPr>
        <a:bodyPr/>
        <a:lstStyle/>
        <a:p>
          <a:pPr>
            <a:defRPr sz="105" b="0" i="0" u="none" strike="noStrike" baseline="0">
              <a:solidFill>
                <a:srgbClr val="000000"/>
              </a:solidFill>
              <a:latin typeface="Arial"/>
              <a:ea typeface="Arial"/>
              <a:cs typeface="Arial"/>
            </a:defRPr>
          </a:pPr>
          <a:endParaRPr lang="fr-FR"/>
        </a:p>
      </c:txPr>
    </c:legend>
    <c:plotVisOnly val="1"/>
    <c:dispBlanksAs val="gap"/>
    <c:showDLblsOverMax val="0"/>
  </c:chart>
  <c:spPr>
    <a:noFill/>
    <a:ln w="6350">
      <a:noFill/>
    </a:ln>
  </c:spPr>
  <c:txPr>
    <a:bodyPr/>
    <a:lstStyle/>
    <a:p>
      <a:pPr>
        <a:defRPr sz="125" b="0" i="0" u="none" strike="noStrike" baseline="0">
          <a:solidFill>
            <a:srgbClr val="000000"/>
          </a:solidFill>
          <a:latin typeface="Arial"/>
          <a:ea typeface="Arial"/>
          <a:cs typeface="Arial"/>
        </a:defRPr>
      </a:pPr>
      <a:endParaRPr lang="fr-FR"/>
    </a:p>
  </c:txPr>
  <c:printSettings>
    <c:headerFooter alignWithMargins="0"/>
    <c:pageMargins b="1" l="0.75" r="0.75" t="1" header="0" footer="0"/>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1"/>
          <c:order val="0"/>
          <c:spPr>
            <a:ln w="19050">
              <a:noFill/>
            </a:ln>
          </c:spPr>
          <c:marker>
            <c:symbol val="diamond"/>
            <c:size val="7"/>
            <c:spPr>
              <a:noFill/>
              <a:ln>
                <a:solidFill>
                  <a:srgbClr val="FF0000"/>
                </a:solidFill>
                <a:prstDash val="solid"/>
              </a:ln>
            </c:spPr>
          </c:marker>
          <c:xVal>
            <c:numRef>
              <c:f>#REF!</c:f>
              <c:numCache>
                <c:formatCode>General</c:formatCode>
                <c:ptCount val="1"/>
                <c:pt idx="0">
                  <c:v>1</c:v>
                </c:pt>
              </c:numCache>
            </c:numRef>
          </c:xVal>
          <c:yVal>
            <c:numRef>
              <c:f>#REF!</c:f>
              <c:numCache>
                <c:formatCode>General</c:formatCode>
                <c:ptCount val="1"/>
                <c:pt idx="0">
                  <c:v>1</c:v>
                </c:pt>
              </c:numCache>
            </c:numRef>
          </c:yVal>
          <c:smooth val="0"/>
          <c:extLst>
            <c:ext xmlns:c15="http://schemas.microsoft.com/office/drawing/2012/chart" uri="{02D57815-91ED-43cb-92C2-25804820EDAC}">
              <c15:filteredSeriesTitle>
                <c15:tx>
                  <c:strRef>
                    <c:extLst>
                      <c:ext uri="{02D57815-91ED-43cb-92C2-25804820EDAC}">
                        <c15:formulaRef>
                          <c15:sqref>#REF!</c15:sqref>
                        </c15:formulaRef>
                      </c:ext>
                    </c:extLst>
                  </c:strRef>
                </c15:tx>
              </c15:filteredSeriesTitle>
            </c:ext>
            <c:ext xmlns:c16="http://schemas.microsoft.com/office/drawing/2014/chart" uri="{C3380CC4-5D6E-409C-BE32-E72D297353CC}">
              <c16:uniqueId val="{00000000-8244-4D5D-B584-304C5B11ACC5}"/>
            </c:ext>
          </c:extLst>
        </c:ser>
        <c:ser>
          <c:idx val="2"/>
          <c:order val="1"/>
          <c:spPr>
            <a:ln w="19050">
              <a:noFill/>
            </a:ln>
          </c:spPr>
          <c:marker>
            <c:symbol val="triangle"/>
            <c:size val="11"/>
            <c:spPr>
              <a:noFill/>
              <a:ln>
                <a:solidFill>
                  <a:srgbClr val="000000"/>
                </a:solidFill>
                <a:prstDash val="solid"/>
              </a:ln>
            </c:spPr>
          </c:marker>
          <c:xVal>
            <c:numRef>
              <c:f>#REF!</c:f>
              <c:numCache>
                <c:formatCode>General</c:formatCode>
                <c:ptCount val="1"/>
                <c:pt idx="0">
                  <c:v>1</c:v>
                </c:pt>
              </c:numCache>
            </c:numRef>
          </c:xVal>
          <c:yVal>
            <c:numRef>
              <c:f>#REF!</c:f>
              <c:numCache>
                <c:formatCode>General</c:formatCode>
                <c:ptCount val="1"/>
                <c:pt idx="0">
                  <c:v>1</c:v>
                </c:pt>
              </c:numCache>
            </c:numRef>
          </c:yVal>
          <c:smooth val="0"/>
          <c:extLst>
            <c:ext xmlns:c15="http://schemas.microsoft.com/office/drawing/2012/chart" uri="{02D57815-91ED-43cb-92C2-25804820EDAC}">
              <c15:filteredSeriesTitle>
                <c15:tx>
                  <c:strRef>
                    <c:extLst>
                      <c:ext uri="{02D57815-91ED-43cb-92C2-25804820EDAC}">
                        <c15:formulaRef>
                          <c15:sqref>#REF!</c15:sqref>
                        </c15:formulaRef>
                      </c:ext>
                    </c:extLst>
                  </c:strRef>
                </c15:tx>
              </c15:filteredSeriesTitle>
            </c:ext>
            <c:ext xmlns:c16="http://schemas.microsoft.com/office/drawing/2014/chart" uri="{C3380CC4-5D6E-409C-BE32-E72D297353CC}">
              <c16:uniqueId val="{00000001-8244-4D5D-B584-304C5B11ACC5}"/>
            </c:ext>
          </c:extLst>
        </c:ser>
        <c:ser>
          <c:idx val="0"/>
          <c:order val="2"/>
          <c:spPr>
            <a:ln w="19050">
              <a:noFill/>
            </a:ln>
          </c:spPr>
          <c:marker>
            <c:symbol val="square"/>
            <c:size val="13"/>
            <c:spPr>
              <a:noFill/>
              <a:ln>
                <a:solidFill>
                  <a:srgbClr val="0000FF"/>
                </a:solidFill>
                <a:prstDash val="solid"/>
              </a:ln>
            </c:spPr>
          </c:marker>
          <c:xVal>
            <c:numRef>
              <c:f>#REF!</c:f>
              <c:numCache>
                <c:formatCode>General</c:formatCode>
                <c:ptCount val="1"/>
                <c:pt idx="0">
                  <c:v>1</c:v>
                </c:pt>
              </c:numCache>
            </c:numRef>
          </c:xVal>
          <c:yVal>
            <c:numRef>
              <c:f>#REF!</c:f>
              <c:numCache>
                <c:formatCode>General</c:formatCode>
                <c:ptCount val="1"/>
                <c:pt idx="0">
                  <c:v>1</c:v>
                </c:pt>
              </c:numCache>
            </c:numRef>
          </c:yVal>
          <c:smooth val="0"/>
          <c:extLst>
            <c:ext xmlns:c15="http://schemas.microsoft.com/office/drawing/2012/chart" uri="{02D57815-91ED-43cb-92C2-25804820EDAC}">
              <c15:filteredSeriesTitle>
                <c15:tx>
                  <c:strRef>
                    <c:extLst>
                      <c:ext uri="{02D57815-91ED-43cb-92C2-25804820EDAC}">
                        <c15:formulaRef>
                          <c15:sqref>#REF!</c15:sqref>
                        </c15:formulaRef>
                      </c:ext>
                    </c:extLst>
                  </c:strRef>
                </c15:tx>
              </c15:filteredSeriesTitle>
            </c:ext>
            <c:ext xmlns:c16="http://schemas.microsoft.com/office/drawing/2014/chart" uri="{C3380CC4-5D6E-409C-BE32-E72D297353CC}">
              <c16:uniqueId val="{00000002-8244-4D5D-B584-304C5B11ACC5}"/>
            </c:ext>
          </c:extLst>
        </c:ser>
        <c:ser>
          <c:idx val="3"/>
          <c:order val="3"/>
          <c:spPr>
            <a:ln w="19050">
              <a:noFill/>
            </a:ln>
          </c:spPr>
          <c:marker>
            <c:symbol val="circle"/>
            <c:size val="10"/>
            <c:spPr>
              <a:noFill/>
              <a:ln>
                <a:solidFill>
                  <a:srgbClr val="FF00FF"/>
                </a:solidFill>
                <a:prstDash val="solid"/>
              </a:ln>
            </c:spPr>
          </c:marker>
          <c:xVal>
            <c:numRef>
              <c:f>#REF!</c:f>
              <c:numCache>
                <c:formatCode>General</c:formatCode>
                <c:ptCount val="1"/>
                <c:pt idx="0">
                  <c:v>1</c:v>
                </c:pt>
              </c:numCache>
            </c:numRef>
          </c:xVal>
          <c:yVal>
            <c:numRef>
              <c:f>#REF!</c:f>
              <c:numCache>
                <c:formatCode>General</c:formatCode>
                <c:ptCount val="1"/>
                <c:pt idx="0">
                  <c:v>1</c:v>
                </c:pt>
              </c:numCache>
            </c:numRef>
          </c:yVal>
          <c:smooth val="0"/>
          <c:extLst>
            <c:ext xmlns:c15="http://schemas.microsoft.com/office/drawing/2012/chart" uri="{02D57815-91ED-43cb-92C2-25804820EDAC}">
              <c15:filteredSeriesTitle>
                <c15:tx>
                  <c:strRef>
                    <c:extLst>
                      <c:ext uri="{02D57815-91ED-43cb-92C2-25804820EDAC}">
                        <c15:formulaRef>
                          <c15:sqref>#REF!</c15:sqref>
                        </c15:formulaRef>
                      </c:ext>
                    </c:extLst>
                  </c:strRef>
                </c15:tx>
              </c15:filteredSeriesTitle>
            </c:ext>
            <c:ext xmlns:c16="http://schemas.microsoft.com/office/drawing/2014/chart" uri="{C3380CC4-5D6E-409C-BE32-E72D297353CC}">
              <c16:uniqueId val="{00000003-8244-4D5D-B584-304C5B11ACC5}"/>
            </c:ext>
          </c:extLst>
        </c:ser>
        <c:ser>
          <c:idx val="4"/>
          <c:order val="4"/>
          <c:spPr>
            <a:ln w="19050">
              <a:noFill/>
            </a:ln>
          </c:spPr>
          <c:marker>
            <c:symbol val="x"/>
            <c:size val="15"/>
            <c:spPr>
              <a:noFill/>
              <a:ln>
                <a:solidFill>
                  <a:srgbClr val="000000"/>
                </a:solidFill>
                <a:prstDash val="solid"/>
              </a:ln>
            </c:spPr>
          </c:marker>
          <c:xVal>
            <c:numRef>
              <c:f>#REF!</c:f>
              <c:numCache>
                <c:formatCode>General</c:formatCode>
                <c:ptCount val="1"/>
                <c:pt idx="0">
                  <c:v>1</c:v>
                </c:pt>
              </c:numCache>
            </c:numRef>
          </c:xVal>
          <c:yVal>
            <c:numRef>
              <c:f>#REF!</c:f>
              <c:numCache>
                <c:formatCode>General</c:formatCode>
                <c:ptCount val="1"/>
                <c:pt idx="0">
                  <c:v>1</c:v>
                </c:pt>
              </c:numCache>
            </c:numRef>
          </c:yVal>
          <c:smooth val="0"/>
          <c:extLst>
            <c:ext xmlns:c15="http://schemas.microsoft.com/office/drawing/2012/chart" uri="{02D57815-91ED-43cb-92C2-25804820EDAC}">
              <c15:filteredSeriesTitle>
                <c15:tx>
                  <c:strRef>
                    <c:extLst>
                      <c:ext uri="{02D57815-91ED-43cb-92C2-25804820EDAC}">
                        <c15:formulaRef>
                          <c15:sqref>#REF!</c15:sqref>
                        </c15:formulaRef>
                      </c:ext>
                    </c:extLst>
                  </c:strRef>
                </c15:tx>
              </c15:filteredSeriesTitle>
            </c:ext>
            <c:ext xmlns:c16="http://schemas.microsoft.com/office/drawing/2014/chart" uri="{C3380CC4-5D6E-409C-BE32-E72D297353CC}">
              <c16:uniqueId val="{00000004-8244-4D5D-B584-304C5B11ACC5}"/>
            </c:ext>
          </c:extLst>
        </c:ser>
        <c:ser>
          <c:idx val="5"/>
          <c:order val="5"/>
          <c:spPr>
            <a:ln w="19050">
              <a:noFill/>
            </a:ln>
          </c:spPr>
          <c:marker>
            <c:symbol val="circle"/>
            <c:size val="5"/>
            <c:spPr>
              <a:solidFill>
                <a:srgbClr val="800000"/>
              </a:solidFill>
              <a:ln>
                <a:solidFill>
                  <a:srgbClr val="800000"/>
                </a:solidFill>
                <a:prstDash val="solid"/>
              </a:ln>
            </c:spPr>
          </c:marker>
          <c:xVal>
            <c:numLit>
              <c:formatCode>General</c:formatCode>
              <c:ptCount val="1"/>
              <c:pt idx="0">
                <c:v>0</c:v>
              </c:pt>
            </c:numLit>
          </c:xVal>
          <c:yVal>
            <c:numRef>
              <c:f>#REF!</c:f>
              <c:numCache>
                <c:formatCode>General</c:formatCode>
                <c:ptCount val="1"/>
                <c:pt idx="0">
                  <c:v>1</c:v>
                </c:pt>
              </c:numCache>
            </c:numRef>
          </c:yVal>
          <c:smooth val="0"/>
          <c:extLst>
            <c:ext xmlns:c16="http://schemas.microsoft.com/office/drawing/2014/chart" uri="{C3380CC4-5D6E-409C-BE32-E72D297353CC}">
              <c16:uniqueId val="{00000005-8244-4D5D-B584-304C5B11ACC5}"/>
            </c:ext>
          </c:extLst>
        </c:ser>
        <c:dLbls>
          <c:showLegendKey val="0"/>
          <c:showVal val="0"/>
          <c:showCatName val="0"/>
          <c:showSerName val="0"/>
          <c:showPercent val="0"/>
          <c:showBubbleSize val="0"/>
        </c:dLbls>
        <c:axId val="1135518031"/>
        <c:axId val="1"/>
      </c:scatterChart>
      <c:valAx>
        <c:axId val="1135518031"/>
        <c:scaling>
          <c:orientation val="minMax"/>
          <c:max val="56"/>
          <c:min val="44"/>
        </c:scaling>
        <c:delete val="0"/>
        <c:axPos val="b"/>
        <c:title>
          <c:tx>
            <c:rich>
              <a:bodyPr/>
              <a:lstStyle/>
              <a:p>
                <a:pPr>
                  <a:defRPr sz="200" b="1" i="0" u="none" strike="noStrike" baseline="0">
                    <a:solidFill>
                      <a:srgbClr val="000000"/>
                    </a:solidFill>
                    <a:latin typeface="Arial"/>
                    <a:ea typeface="Arial"/>
                    <a:cs typeface="Arial"/>
                  </a:defRPr>
                </a:pPr>
                <a:r>
                  <a:rPr lang="da-DK"/>
                  <a:t>Ws [MJ/m3]</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fr-FR"/>
          </a:p>
        </c:txPr>
        <c:crossAx val="1"/>
        <c:crosses val="autoZero"/>
        <c:crossBetween val="midCat"/>
      </c:valAx>
      <c:valAx>
        <c:axId val="1"/>
        <c:scaling>
          <c:orientation val="minMax"/>
          <c:min val="0"/>
        </c:scaling>
        <c:delete val="0"/>
        <c:axPos val="l"/>
        <c:majorGridlines>
          <c:spPr>
            <a:ln w="3175">
              <a:solidFill>
                <a:srgbClr val="000000"/>
              </a:solidFill>
              <a:prstDash val="sysDash"/>
            </a:ln>
          </c:spPr>
        </c:majorGridlines>
        <c:title>
          <c:tx>
            <c:rich>
              <a:bodyPr/>
              <a:lstStyle/>
              <a:p>
                <a:pPr>
                  <a:defRPr sz="200" b="1" i="0" u="none" strike="noStrike" baseline="0">
                    <a:solidFill>
                      <a:srgbClr val="000000"/>
                    </a:solidFill>
                    <a:latin typeface="Arial"/>
                    <a:ea typeface="Arial"/>
                    <a:cs typeface="Arial"/>
                  </a:defRPr>
                </a:pPr>
                <a:r>
                  <a:rPr lang="da-DK"/>
                  <a:t>NOx, ref [ppm]</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fr-FR"/>
          </a:p>
        </c:txPr>
        <c:crossAx val="1135518031"/>
        <c:crosses val="autoZero"/>
        <c:crossBetween val="midCat"/>
      </c:valAx>
      <c:spPr>
        <a:solidFill>
          <a:srgbClr val="FFFFFF"/>
        </a:solidFill>
        <a:ln w="3175">
          <a:solidFill>
            <a:srgbClr val="000000"/>
          </a:solidFill>
          <a:prstDash val="solid"/>
        </a:ln>
      </c:spPr>
    </c:plotArea>
    <c:legend>
      <c:legendPos val="r"/>
      <c:legendEntry>
        <c:idx val="5"/>
        <c:delete val="1"/>
      </c:legendEntry>
      <c:overlay val="0"/>
      <c:spPr>
        <a:solidFill>
          <a:srgbClr val="FFFFFF"/>
        </a:solidFill>
        <a:ln w="3175">
          <a:solidFill>
            <a:srgbClr val="000000"/>
          </a:solidFill>
          <a:prstDash val="solid"/>
        </a:ln>
      </c:spPr>
      <c:txPr>
        <a:bodyPr/>
        <a:lstStyle/>
        <a:p>
          <a:pPr>
            <a:defRPr sz="105" b="0" i="0" u="none" strike="noStrike" baseline="0">
              <a:solidFill>
                <a:srgbClr val="000000"/>
              </a:solidFill>
              <a:latin typeface="Arial"/>
              <a:ea typeface="Arial"/>
              <a:cs typeface="Arial"/>
            </a:defRPr>
          </a:pPr>
          <a:endParaRPr lang="fr-FR"/>
        </a:p>
      </c:txPr>
    </c:legend>
    <c:plotVisOnly val="1"/>
    <c:dispBlanksAs val="gap"/>
    <c:showDLblsOverMax val="0"/>
  </c:chart>
  <c:spPr>
    <a:noFill/>
    <a:ln w="6350">
      <a:noFill/>
    </a:ln>
  </c:spPr>
  <c:txPr>
    <a:bodyPr/>
    <a:lstStyle/>
    <a:p>
      <a:pPr>
        <a:defRPr sz="125" b="0" i="0" u="none" strike="noStrike" baseline="0">
          <a:solidFill>
            <a:srgbClr val="000000"/>
          </a:solidFill>
          <a:latin typeface="Arial"/>
          <a:ea typeface="Arial"/>
          <a:cs typeface="Arial"/>
        </a:defRPr>
      </a:pPr>
      <a:endParaRPr lang="fr-FR"/>
    </a:p>
  </c:txPr>
  <c:printSettings>
    <c:headerFooter alignWithMargins="0"/>
    <c:pageMargins b="1" l="0.75" r="0.75" t="1" header="0" footer="0"/>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1">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800" b="0" i="0" u="none" strike="noStrike" kern="1200" baseline="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10.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41">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800" b="0" i="0" u="none" strike="noStrike" kern="1200" baseline="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20.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41">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800" b="0" i="0" u="none" strike="noStrike" kern="1200" baseline="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5.xml><?xml version="1.0" encoding="utf-8"?>
<cs:chartStyle xmlns:cs="http://schemas.microsoft.com/office/drawing/2012/chartStyle" xmlns:a="http://schemas.openxmlformats.org/drawingml/2006/main" id="241">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800" b="0" i="0" u="none" strike="noStrike" kern="1200" baseline="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8.png"/></Relationships>
</file>

<file path=xl/drawings/_rels/drawing18.xml.rels><?xml version="1.0" encoding="UTF-8" standalone="yes"?>
<Relationships xmlns="http://schemas.openxmlformats.org/package/2006/relationships"><Relationship Id="rId1" Type="http://schemas.openxmlformats.org/officeDocument/2006/relationships/image" Target="../media/image9.png"/></Relationships>
</file>

<file path=xl/drawings/_rels/drawing19.xml.rels><?xml version="1.0" encoding="UTF-8" standalone="yes"?>
<Relationships xmlns="http://schemas.openxmlformats.org/package/2006/relationships"><Relationship Id="rId1" Type="http://schemas.openxmlformats.org/officeDocument/2006/relationships/image" Target="../media/image9.png"/></Relationships>
</file>

<file path=xl/drawings/_rels/drawing2.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26" Type="http://schemas.openxmlformats.org/officeDocument/2006/relationships/chart" Target="../charts/chart23.xml"/><Relationship Id="rId39" Type="http://schemas.openxmlformats.org/officeDocument/2006/relationships/chart" Target="../charts/chart36.xml"/><Relationship Id="rId3" Type="http://schemas.openxmlformats.org/officeDocument/2006/relationships/chart" Target="../charts/chart3.xml"/><Relationship Id="rId21" Type="http://schemas.openxmlformats.org/officeDocument/2006/relationships/image" Target="../media/image5.png"/><Relationship Id="rId34" Type="http://schemas.openxmlformats.org/officeDocument/2006/relationships/chart" Target="../charts/chart31.xml"/><Relationship Id="rId42" Type="http://schemas.openxmlformats.org/officeDocument/2006/relationships/chart" Target="../charts/chart39.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5" Type="http://schemas.openxmlformats.org/officeDocument/2006/relationships/chart" Target="../charts/chart22.xml"/><Relationship Id="rId33" Type="http://schemas.openxmlformats.org/officeDocument/2006/relationships/chart" Target="../charts/chart30.xml"/><Relationship Id="rId38" Type="http://schemas.openxmlformats.org/officeDocument/2006/relationships/chart" Target="../charts/chart35.xml"/><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image" Target="../media/image4.png"/><Relationship Id="rId29" Type="http://schemas.openxmlformats.org/officeDocument/2006/relationships/chart" Target="../charts/chart26.xml"/><Relationship Id="rId41" Type="http://schemas.openxmlformats.org/officeDocument/2006/relationships/chart" Target="../charts/chart38.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24" Type="http://schemas.openxmlformats.org/officeDocument/2006/relationships/chart" Target="../charts/chart21.xml"/><Relationship Id="rId32" Type="http://schemas.openxmlformats.org/officeDocument/2006/relationships/chart" Target="../charts/chart29.xml"/><Relationship Id="rId37" Type="http://schemas.openxmlformats.org/officeDocument/2006/relationships/chart" Target="../charts/chart34.xml"/><Relationship Id="rId40" Type="http://schemas.openxmlformats.org/officeDocument/2006/relationships/chart" Target="../charts/chart37.xml"/><Relationship Id="rId45" Type="http://schemas.openxmlformats.org/officeDocument/2006/relationships/image" Target="../media/image7.png"/><Relationship Id="rId5" Type="http://schemas.openxmlformats.org/officeDocument/2006/relationships/chart" Target="../charts/chart5.xml"/><Relationship Id="rId15" Type="http://schemas.openxmlformats.org/officeDocument/2006/relationships/chart" Target="../charts/chart15.xml"/><Relationship Id="rId23" Type="http://schemas.openxmlformats.org/officeDocument/2006/relationships/chart" Target="../charts/chart20.xml"/><Relationship Id="rId28" Type="http://schemas.openxmlformats.org/officeDocument/2006/relationships/chart" Target="../charts/chart25.xml"/><Relationship Id="rId36" Type="http://schemas.openxmlformats.org/officeDocument/2006/relationships/chart" Target="../charts/chart33.xml"/><Relationship Id="rId10" Type="http://schemas.openxmlformats.org/officeDocument/2006/relationships/chart" Target="../charts/chart10.xml"/><Relationship Id="rId19" Type="http://schemas.openxmlformats.org/officeDocument/2006/relationships/chart" Target="../charts/chart19.xml"/><Relationship Id="rId31" Type="http://schemas.openxmlformats.org/officeDocument/2006/relationships/chart" Target="../charts/chart28.xml"/><Relationship Id="rId44" Type="http://schemas.openxmlformats.org/officeDocument/2006/relationships/chart" Target="../charts/chart41.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 Id="rId22" Type="http://schemas.openxmlformats.org/officeDocument/2006/relationships/image" Target="../media/image6.png"/><Relationship Id="rId27" Type="http://schemas.openxmlformats.org/officeDocument/2006/relationships/chart" Target="../charts/chart24.xml"/><Relationship Id="rId30" Type="http://schemas.openxmlformats.org/officeDocument/2006/relationships/chart" Target="../charts/chart27.xml"/><Relationship Id="rId35" Type="http://schemas.openxmlformats.org/officeDocument/2006/relationships/chart" Target="../charts/chart32.xml"/><Relationship Id="rId43" Type="http://schemas.openxmlformats.org/officeDocument/2006/relationships/chart" Target="../charts/chart40.xml"/></Relationships>
</file>

<file path=xl/drawings/_rels/drawing20.xml.rels><?xml version="1.0" encoding="UTF-8" standalone="yes"?>
<Relationships xmlns="http://schemas.openxmlformats.org/package/2006/relationships"><Relationship Id="rId1" Type="http://schemas.openxmlformats.org/officeDocument/2006/relationships/image" Target="../media/image9.png"/></Relationships>
</file>

<file path=xl/drawings/_rels/drawing21.xml.rels><?xml version="1.0" encoding="UTF-8" standalone="yes"?>
<Relationships xmlns="http://schemas.openxmlformats.org/package/2006/relationships"><Relationship Id="rId1" Type="http://schemas.openxmlformats.org/officeDocument/2006/relationships/image" Target="../media/image9.png"/></Relationships>
</file>

<file path=xl/drawings/_rels/drawing22.xml.rels><?xml version="1.0" encoding="UTF-8" standalone="yes"?>
<Relationships xmlns="http://schemas.openxmlformats.org/package/2006/relationships"><Relationship Id="rId1" Type="http://schemas.openxmlformats.org/officeDocument/2006/relationships/image" Target="../media/image9.png"/></Relationships>
</file>

<file path=xl/drawings/_rels/drawing23.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chart" Target="../charts/chart42.xml"/></Relationships>
</file>

<file path=xl/drawings/_rels/drawing25.xml.rels><?xml version="1.0" encoding="UTF-8" standalone="yes"?>
<Relationships xmlns="http://schemas.openxmlformats.org/package/2006/relationships"><Relationship Id="rId1" Type="http://schemas.openxmlformats.org/officeDocument/2006/relationships/image" Target="../media/image9.png"/></Relationships>
</file>

<file path=xl/drawings/_rels/drawing26.xml.rels><?xml version="1.0" encoding="UTF-8" standalone="yes"?>
<Relationships xmlns="http://schemas.openxmlformats.org/package/2006/relationships"><Relationship Id="rId1" Type="http://schemas.openxmlformats.org/officeDocument/2006/relationships/image" Target="../media/image9.png"/></Relationships>
</file>

<file path=xl/drawings/_rels/drawing27.xml.rels><?xml version="1.0" encoding="UTF-8" standalone="yes"?>
<Relationships xmlns="http://schemas.openxmlformats.org/package/2006/relationships"><Relationship Id="rId1" Type="http://schemas.openxmlformats.org/officeDocument/2006/relationships/image" Target="../media/image9.png"/></Relationships>
</file>

<file path=xl/drawings/_rels/drawing28.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 Id="rId6" Type="http://schemas.openxmlformats.org/officeDocument/2006/relationships/image" Target="../media/image9.png"/><Relationship Id="rId5" Type="http://schemas.openxmlformats.org/officeDocument/2006/relationships/image" Target="../media/image14.png"/><Relationship Id="rId4" Type="http://schemas.openxmlformats.org/officeDocument/2006/relationships/image" Target="../media/image13.png"/></Relationships>
</file>

<file path=xl/drawings/_rels/drawing29.xml.rels><?xml version="1.0" encoding="UTF-8" standalone="yes"?>
<Relationships xmlns="http://schemas.openxmlformats.org/package/2006/relationships"><Relationship Id="rId1" Type="http://schemas.openxmlformats.org/officeDocument/2006/relationships/image" Target="../media/image9.png"/></Relationships>
</file>

<file path=xl/drawings/_rels/drawing30.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image" Target="../media/image15.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104775</xdr:rowOff>
    </xdr:from>
    <xdr:to>
      <xdr:col>0</xdr:col>
      <xdr:colOff>3238500</xdr:colOff>
      <xdr:row>0</xdr:row>
      <xdr:rowOff>1134618</xdr:rowOff>
    </xdr:to>
    <xdr:pic>
      <xdr:nvPicPr>
        <xdr:cNvPr id="2" name="Image 1">
          <a:extLst>
            <a:ext uri="{FF2B5EF4-FFF2-40B4-BE49-F238E27FC236}">
              <a16:creationId xmlns:a16="http://schemas.microsoft.com/office/drawing/2014/main" id="{DE02B73E-16B3-4CBC-B28A-A3046E3B6CE5}"/>
            </a:ext>
          </a:extLst>
        </xdr:cNvPr>
        <xdr:cNvPicPr>
          <a:picLocks noChangeAspect="1"/>
        </xdr:cNvPicPr>
      </xdr:nvPicPr>
      <xdr:blipFill>
        <a:blip xmlns:r="http://schemas.openxmlformats.org/officeDocument/2006/relationships" r:embed="rId1"/>
        <a:stretch>
          <a:fillRect/>
        </a:stretch>
      </xdr:blipFill>
      <xdr:spPr>
        <a:xfrm>
          <a:off x="0" y="104775"/>
          <a:ext cx="3238500" cy="1029843"/>
        </a:xfrm>
        <a:prstGeom prst="rect">
          <a:avLst/>
        </a:prstGeom>
      </xdr:spPr>
    </xdr:pic>
    <xdr:clientData/>
  </xdr:twoCellAnchor>
  <xdr:twoCellAnchor editAs="oneCell">
    <xdr:from>
      <xdr:col>0</xdr:col>
      <xdr:colOff>4657725</xdr:colOff>
      <xdr:row>0</xdr:row>
      <xdr:rowOff>190500</xdr:rowOff>
    </xdr:from>
    <xdr:to>
      <xdr:col>0</xdr:col>
      <xdr:colOff>6276975</xdr:colOff>
      <xdr:row>0</xdr:row>
      <xdr:rowOff>1257300</xdr:rowOff>
    </xdr:to>
    <xdr:pic>
      <xdr:nvPicPr>
        <xdr:cNvPr id="3" name="Picture 2" descr="Image result for eu official flag">
          <a:extLst>
            <a:ext uri="{FF2B5EF4-FFF2-40B4-BE49-F238E27FC236}">
              <a16:creationId xmlns:a16="http://schemas.microsoft.com/office/drawing/2014/main" id="{77CBFB18-83AA-487E-ABB7-FED136EF551B}"/>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1" b="-18285"/>
        <a:stretch/>
      </xdr:blipFill>
      <xdr:spPr bwMode="auto">
        <a:xfrm>
          <a:off x="4657725" y="190500"/>
          <a:ext cx="1619250" cy="106680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0</xdr:col>
      <xdr:colOff>6334125</xdr:colOff>
      <xdr:row>0</xdr:row>
      <xdr:rowOff>76200</xdr:rowOff>
    </xdr:from>
    <xdr:to>
      <xdr:col>0</xdr:col>
      <xdr:colOff>8410575</xdr:colOff>
      <xdr:row>0</xdr:row>
      <xdr:rowOff>1269444</xdr:rowOff>
    </xdr:to>
    <xdr:pic>
      <xdr:nvPicPr>
        <xdr:cNvPr id="4" name="Picture 1984280784" descr="Logo CHP">
          <a:extLst>
            <a:ext uri="{FF2B5EF4-FFF2-40B4-BE49-F238E27FC236}">
              <a16:creationId xmlns:a16="http://schemas.microsoft.com/office/drawing/2014/main" id="{C68AF90A-258F-4695-B7A6-66FFD1D69CB4}"/>
            </a:ext>
          </a:extLst>
        </xdr:cNvPr>
        <xdr:cNvPicPr>
          <a:picLocks noChangeAspect="1"/>
        </xdr:cNvPicPr>
      </xdr:nvPicPr>
      <xdr:blipFill>
        <a:blip xmlns:r="http://schemas.openxmlformats.org/officeDocument/2006/relationships" r:embed="rId3"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6334125" y="76200"/>
          <a:ext cx="2076450" cy="1193244"/>
        </a:xfrm>
        <a:prstGeom prst="rect">
          <a:avLst/>
        </a:prstGeom>
        <a:noFill/>
      </xdr:spPr>
    </xdr:pic>
    <xdr:clientData/>
  </xdr:twoCellAnchor>
</xdr:wsDr>
</file>

<file path=xl/drawings/drawing10.xml><?xml version="1.0" encoding="utf-8"?>
<c:userShapes xmlns:c="http://schemas.openxmlformats.org/drawingml/2006/chart">
  <cdr:relSizeAnchor xmlns:cdr="http://schemas.openxmlformats.org/drawingml/2006/chartDrawing">
    <cdr:from>
      <cdr:x>0.01204</cdr:x>
      <cdr:y>0.0199</cdr:y>
    </cdr:from>
    <cdr:to>
      <cdr:x>0.10008</cdr:x>
      <cdr:y>0.16542</cdr:y>
    </cdr:to>
    <cdr:sp macro="" textlink="">
      <cdr:nvSpPr>
        <cdr:cNvPr id="2" name="&quot;Ikke tilladt&quot;-symbol 1">
          <a:extLst xmlns:a="http://schemas.openxmlformats.org/drawingml/2006/main">
            <a:ext uri="{FF2B5EF4-FFF2-40B4-BE49-F238E27FC236}">
              <a16:creationId xmlns:a16="http://schemas.microsoft.com/office/drawing/2014/main" id="{6D9C1E0F-051E-44A6-BC0C-FE7973308EE7}"/>
            </a:ext>
          </a:extLst>
        </cdr:cNvPr>
        <cdr:cNvSpPr/>
      </cdr:nvSpPr>
      <cdr:spPr>
        <a:xfrm xmlns:a="http://schemas.openxmlformats.org/drawingml/2006/main">
          <a:off x="50800" y="50800"/>
          <a:ext cx="371475" cy="371475"/>
        </a:xfrm>
        <a:prstGeom xmlns:a="http://schemas.openxmlformats.org/drawingml/2006/main" prst="noSmoking">
          <a:avLst/>
        </a:prstGeom>
        <a:solidFill xmlns:a="http://schemas.openxmlformats.org/drawingml/2006/main">
          <a:srgbClr val="FF0000"/>
        </a:solidFill>
        <a:ln xmlns:a="http://schemas.openxmlformats.org/drawingml/2006/main">
          <a:solidFill>
            <a:srgbClr val="FF0000"/>
          </a:solidFill>
        </a:ln>
      </cdr:spPr>
      <cdr:style>
        <a:lnRef xmlns:a="http://schemas.openxmlformats.org/drawingml/2006/main" idx="2">
          <a:schemeClr val="accent6">
            <a:shade val="50000"/>
          </a:schemeClr>
        </a:lnRef>
        <a:fillRef xmlns:a="http://schemas.openxmlformats.org/drawingml/2006/main" idx="1">
          <a:schemeClr val="accent6"/>
        </a:fillRef>
        <a:effectRef xmlns:a="http://schemas.openxmlformats.org/drawingml/2006/main" idx="0">
          <a:schemeClr val="accent6"/>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da-DK" sz="1100">
            <a:solidFill>
              <a:srgbClr val="FF0000"/>
            </a:solidFill>
          </a:endParaRPr>
        </a:p>
      </cdr:txBody>
    </cdr:sp>
  </cdr:relSizeAnchor>
</c:userShapes>
</file>

<file path=xl/drawings/drawing11.xml><?xml version="1.0" encoding="utf-8"?>
<c:userShapes xmlns:c="http://schemas.openxmlformats.org/drawingml/2006/chart">
  <cdr:relSizeAnchor xmlns:cdr="http://schemas.openxmlformats.org/drawingml/2006/chartDrawing">
    <cdr:from>
      <cdr:x>0.01204</cdr:x>
      <cdr:y>0.0199</cdr:y>
    </cdr:from>
    <cdr:to>
      <cdr:x>0.10008</cdr:x>
      <cdr:y>0.16542</cdr:y>
    </cdr:to>
    <cdr:sp macro="" textlink="">
      <cdr:nvSpPr>
        <cdr:cNvPr id="2" name="&quot;Ikke tilladt&quot;-symbol 1">
          <a:extLst xmlns:a="http://schemas.openxmlformats.org/drawingml/2006/main">
            <a:ext uri="{FF2B5EF4-FFF2-40B4-BE49-F238E27FC236}">
              <a16:creationId xmlns:a16="http://schemas.microsoft.com/office/drawing/2014/main" id="{98DA3A52-F39F-4904-AFD2-E58FEC842142}"/>
            </a:ext>
          </a:extLst>
        </cdr:cNvPr>
        <cdr:cNvSpPr/>
      </cdr:nvSpPr>
      <cdr:spPr>
        <a:xfrm xmlns:a="http://schemas.openxmlformats.org/drawingml/2006/main">
          <a:off x="50800" y="50800"/>
          <a:ext cx="371475" cy="371475"/>
        </a:xfrm>
        <a:prstGeom xmlns:a="http://schemas.openxmlformats.org/drawingml/2006/main" prst="noSmoking">
          <a:avLst/>
        </a:prstGeom>
      </cdr:spPr>
      <cdr:style>
        <a:lnRef xmlns:a="http://schemas.openxmlformats.org/drawingml/2006/main" idx="2">
          <a:schemeClr val="accent6">
            <a:shade val="50000"/>
          </a:schemeClr>
        </a:lnRef>
        <a:fillRef xmlns:a="http://schemas.openxmlformats.org/drawingml/2006/main" idx="1">
          <a:schemeClr val="accent6"/>
        </a:fillRef>
        <a:effectRef xmlns:a="http://schemas.openxmlformats.org/drawingml/2006/main" idx="0">
          <a:schemeClr val="accent6"/>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da-DK" sz="1100">
            <a:solidFill>
              <a:schemeClr val="tx1"/>
            </a:solidFill>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0.01204</cdr:x>
      <cdr:y>0.0199</cdr:y>
    </cdr:from>
    <cdr:to>
      <cdr:x>0.10008</cdr:x>
      <cdr:y>0.16542</cdr:y>
    </cdr:to>
    <cdr:sp macro="" textlink="">
      <cdr:nvSpPr>
        <cdr:cNvPr id="2" name="&quot;Ikke tilladt&quot;-symbol 1">
          <a:extLst xmlns:a="http://schemas.openxmlformats.org/drawingml/2006/main">
            <a:ext uri="{FF2B5EF4-FFF2-40B4-BE49-F238E27FC236}">
              <a16:creationId xmlns:a16="http://schemas.microsoft.com/office/drawing/2014/main" id="{6D9C1E0F-051E-44A6-BC0C-FE7973308EE7}"/>
            </a:ext>
          </a:extLst>
        </cdr:cNvPr>
        <cdr:cNvSpPr/>
      </cdr:nvSpPr>
      <cdr:spPr>
        <a:xfrm xmlns:a="http://schemas.openxmlformats.org/drawingml/2006/main">
          <a:off x="50800" y="50800"/>
          <a:ext cx="371475" cy="371475"/>
        </a:xfrm>
        <a:prstGeom xmlns:a="http://schemas.openxmlformats.org/drawingml/2006/main" prst="noSmoking">
          <a:avLst/>
        </a:prstGeom>
        <a:solidFill xmlns:a="http://schemas.openxmlformats.org/drawingml/2006/main">
          <a:srgbClr val="FF0000"/>
        </a:solidFill>
        <a:ln xmlns:a="http://schemas.openxmlformats.org/drawingml/2006/main">
          <a:solidFill>
            <a:srgbClr val="FF0000"/>
          </a:solidFill>
        </a:ln>
      </cdr:spPr>
      <cdr:style>
        <a:lnRef xmlns:a="http://schemas.openxmlformats.org/drawingml/2006/main" idx="2">
          <a:schemeClr val="accent6">
            <a:shade val="50000"/>
          </a:schemeClr>
        </a:lnRef>
        <a:fillRef xmlns:a="http://schemas.openxmlformats.org/drawingml/2006/main" idx="1">
          <a:schemeClr val="accent6"/>
        </a:fillRef>
        <a:effectRef xmlns:a="http://schemas.openxmlformats.org/drawingml/2006/main" idx="0">
          <a:schemeClr val="accent6"/>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da-DK" sz="1100">
            <a:solidFill>
              <a:srgbClr val="FF0000"/>
            </a:solidFill>
          </a:endParaRPr>
        </a:p>
      </cdr:txBody>
    </cdr:sp>
  </cdr:relSizeAnchor>
</c:userShapes>
</file>

<file path=xl/drawings/drawing13.xml><?xml version="1.0" encoding="utf-8"?>
<c:userShapes xmlns:c="http://schemas.openxmlformats.org/drawingml/2006/chart">
  <cdr:relSizeAnchor xmlns:cdr="http://schemas.openxmlformats.org/drawingml/2006/chartDrawing">
    <cdr:from>
      <cdr:x>0.01204</cdr:x>
      <cdr:y>0.0199</cdr:y>
    </cdr:from>
    <cdr:to>
      <cdr:x>0.10008</cdr:x>
      <cdr:y>0.16542</cdr:y>
    </cdr:to>
    <cdr:sp macro="" textlink="">
      <cdr:nvSpPr>
        <cdr:cNvPr id="2" name="&quot;Ikke tilladt&quot;-symbol 1">
          <a:extLst xmlns:a="http://schemas.openxmlformats.org/drawingml/2006/main">
            <a:ext uri="{FF2B5EF4-FFF2-40B4-BE49-F238E27FC236}">
              <a16:creationId xmlns:a16="http://schemas.microsoft.com/office/drawing/2014/main" id="{98DA3A52-F39F-4904-AFD2-E58FEC842142}"/>
            </a:ext>
          </a:extLst>
        </cdr:cNvPr>
        <cdr:cNvSpPr/>
      </cdr:nvSpPr>
      <cdr:spPr>
        <a:xfrm xmlns:a="http://schemas.openxmlformats.org/drawingml/2006/main">
          <a:off x="50800" y="50800"/>
          <a:ext cx="371475" cy="371475"/>
        </a:xfrm>
        <a:prstGeom xmlns:a="http://schemas.openxmlformats.org/drawingml/2006/main" prst="noSmoking">
          <a:avLst/>
        </a:prstGeom>
      </cdr:spPr>
      <cdr:style>
        <a:lnRef xmlns:a="http://schemas.openxmlformats.org/drawingml/2006/main" idx="2">
          <a:schemeClr val="accent6">
            <a:shade val="50000"/>
          </a:schemeClr>
        </a:lnRef>
        <a:fillRef xmlns:a="http://schemas.openxmlformats.org/drawingml/2006/main" idx="1">
          <a:schemeClr val="accent6"/>
        </a:fillRef>
        <a:effectRef xmlns:a="http://schemas.openxmlformats.org/drawingml/2006/main" idx="0">
          <a:schemeClr val="accent6"/>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da-DK" sz="1100">
            <a:solidFill>
              <a:schemeClr val="tx1"/>
            </a:solidFill>
          </a:endParaRPr>
        </a:p>
      </cdr:txBody>
    </cdr:sp>
  </cdr:relSizeAnchor>
</c:userShapes>
</file>

<file path=xl/drawings/drawing14.xml><?xml version="1.0" encoding="utf-8"?>
<c:userShapes xmlns:c="http://schemas.openxmlformats.org/drawingml/2006/chart">
  <cdr:relSizeAnchor xmlns:cdr="http://schemas.openxmlformats.org/drawingml/2006/chartDrawing">
    <cdr:from>
      <cdr:x>0.01204</cdr:x>
      <cdr:y>0.0199</cdr:y>
    </cdr:from>
    <cdr:to>
      <cdr:x>0.10008</cdr:x>
      <cdr:y>0.16542</cdr:y>
    </cdr:to>
    <cdr:sp macro="" textlink="">
      <cdr:nvSpPr>
        <cdr:cNvPr id="2" name="&quot;Ikke tilladt&quot;-symbol 1">
          <a:extLst xmlns:a="http://schemas.openxmlformats.org/drawingml/2006/main">
            <a:ext uri="{FF2B5EF4-FFF2-40B4-BE49-F238E27FC236}">
              <a16:creationId xmlns:a16="http://schemas.microsoft.com/office/drawing/2014/main" id="{6D9C1E0F-051E-44A6-BC0C-FE7973308EE7}"/>
            </a:ext>
          </a:extLst>
        </cdr:cNvPr>
        <cdr:cNvSpPr/>
      </cdr:nvSpPr>
      <cdr:spPr>
        <a:xfrm xmlns:a="http://schemas.openxmlformats.org/drawingml/2006/main">
          <a:off x="50800" y="50800"/>
          <a:ext cx="371475" cy="371475"/>
        </a:xfrm>
        <a:prstGeom xmlns:a="http://schemas.openxmlformats.org/drawingml/2006/main" prst="noSmoking">
          <a:avLst/>
        </a:prstGeom>
        <a:solidFill xmlns:a="http://schemas.openxmlformats.org/drawingml/2006/main">
          <a:srgbClr val="FF0000"/>
        </a:solidFill>
        <a:ln xmlns:a="http://schemas.openxmlformats.org/drawingml/2006/main">
          <a:solidFill>
            <a:srgbClr val="FF0000"/>
          </a:solidFill>
        </a:ln>
      </cdr:spPr>
      <cdr:style>
        <a:lnRef xmlns:a="http://schemas.openxmlformats.org/drawingml/2006/main" idx="2">
          <a:schemeClr val="accent6">
            <a:shade val="50000"/>
          </a:schemeClr>
        </a:lnRef>
        <a:fillRef xmlns:a="http://schemas.openxmlformats.org/drawingml/2006/main" idx="1">
          <a:schemeClr val="accent6"/>
        </a:fillRef>
        <a:effectRef xmlns:a="http://schemas.openxmlformats.org/drawingml/2006/main" idx="0">
          <a:schemeClr val="accent6"/>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da-DK" sz="1100">
            <a:solidFill>
              <a:srgbClr val="FF0000"/>
            </a:solidFill>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0.01204</cdr:x>
      <cdr:y>0.0199</cdr:y>
    </cdr:from>
    <cdr:to>
      <cdr:x>0.10008</cdr:x>
      <cdr:y>0.16542</cdr:y>
    </cdr:to>
    <cdr:sp macro="" textlink="">
      <cdr:nvSpPr>
        <cdr:cNvPr id="2" name="&quot;Ikke tilladt&quot;-symbol 1">
          <a:extLst xmlns:a="http://schemas.openxmlformats.org/drawingml/2006/main">
            <a:ext uri="{FF2B5EF4-FFF2-40B4-BE49-F238E27FC236}">
              <a16:creationId xmlns:a16="http://schemas.microsoft.com/office/drawing/2014/main" id="{98DA3A52-F39F-4904-AFD2-E58FEC842142}"/>
            </a:ext>
          </a:extLst>
        </cdr:cNvPr>
        <cdr:cNvSpPr/>
      </cdr:nvSpPr>
      <cdr:spPr>
        <a:xfrm xmlns:a="http://schemas.openxmlformats.org/drawingml/2006/main">
          <a:off x="50800" y="50800"/>
          <a:ext cx="371475" cy="371475"/>
        </a:xfrm>
        <a:prstGeom xmlns:a="http://schemas.openxmlformats.org/drawingml/2006/main" prst="noSmoking">
          <a:avLst/>
        </a:prstGeom>
      </cdr:spPr>
      <cdr:style>
        <a:lnRef xmlns:a="http://schemas.openxmlformats.org/drawingml/2006/main" idx="2">
          <a:schemeClr val="accent6">
            <a:shade val="50000"/>
          </a:schemeClr>
        </a:lnRef>
        <a:fillRef xmlns:a="http://schemas.openxmlformats.org/drawingml/2006/main" idx="1">
          <a:schemeClr val="accent6"/>
        </a:fillRef>
        <a:effectRef xmlns:a="http://schemas.openxmlformats.org/drawingml/2006/main" idx="0">
          <a:schemeClr val="accent6"/>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da-DK" sz="1100">
            <a:solidFill>
              <a:schemeClr val="tx1"/>
            </a:solidFill>
          </a:endParaRPr>
        </a:p>
      </cdr:txBody>
    </cdr:sp>
  </cdr:relSizeAnchor>
</c:userShapes>
</file>

<file path=xl/drawings/drawing16.xml><?xml version="1.0" encoding="utf-8"?>
<xdr:wsDr xmlns:xdr="http://schemas.openxmlformats.org/drawingml/2006/spreadsheetDrawing" xmlns:a="http://schemas.openxmlformats.org/drawingml/2006/main">
  <xdr:twoCellAnchor>
    <xdr:from>
      <xdr:col>5</xdr:col>
      <xdr:colOff>342901</xdr:colOff>
      <xdr:row>5</xdr:row>
      <xdr:rowOff>104774</xdr:rowOff>
    </xdr:from>
    <xdr:to>
      <xdr:col>13</xdr:col>
      <xdr:colOff>323851</xdr:colOff>
      <xdr:row>7</xdr:row>
      <xdr:rowOff>57149</xdr:rowOff>
    </xdr:to>
    <xdr:sp macro="" textlink="">
      <xdr:nvSpPr>
        <xdr:cNvPr id="2" name="Pil: højre 1">
          <a:extLst>
            <a:ext uri="{FF2B5EF4-FFF2-40B4-BE49-F238E27FC236}">
              <a16:creationId xmlns:a16="http://schemas.microsoft.com/office/drawing/2014/main" id="{E6196492-8C2B-4CC9-A6FE-CB5202EDD874}"/>
            </a:ext>
          </a:extLst>
        </xdr:cNvPr>
        <xdr:cNvSpPr/>
      </xdr:nvSpPr>
      <xdr:spPr>
        <a:xfrm>
          <a:off x="8267701" y="895349"/>
          <a:ext cx="4857750" cy="2762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a-DK" sz="1100"/>
        </a:p>
      </xdr:txBody>
    </xdr:sp>
    <xdr:clientData/>
  </xdr:twoCellAnchor>
</xdr:wsDr>
</file>

<file path=xl/drawings/drawing17.xml><?xml version="1.0" encoding="utf-8"?>
<xdr:wsDr xmlns:xdr="http://schemas.openxmlformats.org/drawingml/2006/spreadsheetDrawing" xmlns:a="http://schemas.openxmlformats.org/drawingml/2006/main">
  <xdr:twoCellAnchor editAs="oneCell">
    <xdr:from>
      <xdr:col>7</xdr:col>
      <xdr:colOff>459441</xdr:colOff>
      <xdr:row>0</xdr:row>
      <xdr:rowOff>20732</xdr:rowOff>
    </xdr:from>
    <xdr:to>
      <xdr:col>9</xdr:col>
      <xdr:colOff>149037</xdr:colOff>
      <xdr:row>2</xdr:row>
      <xdr:rowOff>30118</xdr:rowOff>
    </xdr:to>
    <xdr:pic>
      <xdr:nvPicPr>
        <xdr:cNvPr id="222696" name="Billede 2">
          <a:extLst>
            <a:ext uri="{FF2B5EF4-FFF2-40B4-BE49-F238E27FC236}">
              <a16:creationId xmlns:a16="http://schemas.microsoft.com/office/drawing/2014/main" id="{00000000-0008-0000-0200-0000E8650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11823" y="20732"/>
          <a:ext cx="1034302" cy="5136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281</xdr:col>
      <xdr:colOff>489857</xdr:colOff>
      <xdr:row>1</xdr:row>
      <xdr:rowOff>136072</xdr:rowOff>
    </xdr:from>
    <xdr:to>
      <xdr:col>283</xdr:col>
      <xdr:colOff>13607</xdr:colOff>
      <xdr:row>4</xdr:row>
      <xdr:rowOff>81643</xdr:rowOff>
    </xdr:to>
    <xdr:sp macro="" textlink="">
      <xdr:nvSpPr>
        <xdr:cNvPr id="2" name="Pil: nedad 1">
          <a:extLst>
            <a:ext uri="{FF2B5EF4-FFF2-40B4-BE49-F238E27FC236}">
              <a16:creationId xmlns:a16="http://schemas.microsoft.com/office/drawing/2014/main" id="{7E6EC81B-E3C1-46F8-9D55-8A9AC67F4251}"/>
            </a:ext>
          </a:extLst>
        </xdr:cNvPr>
        <xdr:cNvSpPr/>
      </xdr:nvSpPr>
      <xdr:spPr>
        <a:xfrm>
          <a:off x="33078964" y="340179"/>
          <a:ext cx="557893" cy="503464"/>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a-DK" sz="1100"/>
        </a:p>
      </xdr:txBody>
    </xdr:sp>
    <xdr:clientData/>
  </xdr:twoCellAnchor>
</xdr:wsDr>
</file>

<file path=xl/drawings/drawing18.xml><?xml version="1.0" encoding="utf-8"?>
<xdr:wsDr xmlns:xdr="http://schemas.openxmlformats.org/drawingml/2006/spreadsheetDrawing" xmlns:a="http://schemas.openxmlformats.org/drawingml/2006/main">
  <xdr:twoCellAnchor editAs="oneCell">
    <xdr:from>
      <xdr:col>3</xdr:col>
      <xdr:colOff>324971</xdr:colOff>
      <xdr:row>0</xdr:row>
      <xdr:rowOff>0</xdr:rowOff>
    </xdr:from>
    <xdr:to>
      <xdr:col>3</xdr:col>
      <xdr:colOff>1478793</xdr:colOff>
      <xdr:row>2</xdr:row>
      <xdr:rowOff>52506</xdr:rowOff>
    </xdr:to>
    <xdr:pic>
      <xdr:nvPicPr>
        <xdr:cNvPr id="2" name="Billede 2">
          <a:extLst>
            <a:ext uri="{FF2B5EF4-FFF2-40B4-BE49-F238E27FC236}">
              <a16:creationId xmlns:a16="http://schemas.microsoft.com/office/drawing/2014/main" id="{00FA2D4C-EBFB-4528-9282-DFCBCAB1CB9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69559" y="0"/>
          <a:ext cx="1153822" cy="5679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8</xdr:col>
      <xdr:colOff>314325</xdr:colOff>
      <xdr:row>0</xdr:row>
      <xdr:rowOff>0</xdr:rowOff>
    </xdr:from>
    <xdr:to>
      <xdr:col>10</xdr:col>
      <xdr:colOff>248947</xdr:colOff>
      <xdr:row>2</xdr:row>
      <xdr:rowOff>148877</xdr:rowOff>
    </xdr:to>
    <xdr:pic>
      <xdr:nvPicPr>
        <xdr:cNvPr id="2" name="Billede 2">
          <a:extLst>
            <a:ext uri="{FF2B5EF4-FFF2-40B4-BE49-F238E27FC236}">
              <a16:creationId xmlns:a16="http://schemas.microsoft.com/office/drawing/2014/main" id="{83B7AD80-BFA2-453A-814A-10A0BE92878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191125" y="0"/>
          <a:ext cx="1153822" cy="5679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0</xdr:colOff>
      <xdr:row>408</xdr:row>
      <xdr:rowOff>0</xdr:rowOff>
    </xdr:from>
    <xdr:to>
      <xdr:col>13</xdr:col>
      <xdr:colOff>114300</xdr:colOff>
      <xdr:row>408</xdr:row>
      <xdr:rowOff>0</xdr:rowOff>
    </xdr:to>
    <xdr:graphicFrame macro="">
      <xdr:nvGraphicFramePr>
        <xdr:cNvPr id="2" name="Diagram 44">
          <a:extLst>
            <a:ext uri="{FF2B5EF4-FFF2-40B4-BE49-F238E27FC236}">
              <a16:creationId xmlns:a16="http://schemas.microsoft.com/office/drawing/2014/main" id="{4A913419-753F-466A-95F9-05BC715874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7620</xdr:colOff>
      <xdr:row>408</xdr:row>
      <xdr:rowOff>0</xdr:rowOff>
    </xdr:from>
    <xdr:to>
      <xdr:col>13</xdr:col>
      <xdr:colOff>137160</xdr:colOff>
      <xdr:row>408</xdr:row>
      <xdr:rowOff>0</xdr:rowOff>
    </xdr:to>
    <xdr:graphicFrame macro="">
      <xdr:nvGraphicFramePr>
        <xdr:cNvPr id="3" name="Diagram 45">
          <a:extLst>
            <a:ext uri="{FF2B5EF4-FFF2-40B4-BE49-F238E27FC236}">
              <a16:creationId xmlns:a16="http://schemas.microsoft.com/office/drawing/2014/main" id="{6BC9F63E-00CE-43B1-ACD5-106A732B937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408</xdr:row>
      <xdr:rowOff>0</xdr:rowOff>
    </xdr:from>
    <xdr:to>
      <xdr:col>13</xdr:col>
      <xdr:colOff>114300</xdr:colOff>
      <xdr:row>408</xdr:row>
      <xdr:rowOff>0</xdr:rowOff>
    </xdr:to>
    <xdr:graphicFrame macro="">
      <xdr:nvGraphicFramePr>
        <xdr:cNvPr id="4" name="Diagram 46">
          <a:extLst>
            <a:ext uri="{FF2B5EF4-FFF2-40B4-BE49-F238E27FC236}">
              <a16:creationId xmlns:a16="http://schemas.microsoft.com/office/drawing/2014/main" id="{0B3FFD61-30E7-4AFA-A2D0-5984516CBB3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7620</xdr:colOff>
      <xdr:row>408</xdr:row>
      <xdr:rowOff>0</xdr:rowOff>
    </xdr:from>
    <xdr:to>
      <xdr:col>13</xdr:col>
      <xdr:colOff>137160</xdr:colOff>
      <xdr:row>408</xdr:row>
      <xdr:rowOff>0</xdr:rowOff>
    </xdr:to>
    <xdr:graphicFrame macro="">
      <xdr:nvGraphicFramePr>
        <xdr:cNvPr id="5" name="Diagram 47">
          <a:extLst>
            <a:ext uri="{FF2B5EF4-FFF2-40B4-BE49-F238E27FC236}">
              <a16:creationId xmlns:a16="http://schemas.microsoft.com/office/drawing/2014/main" id="{2E59554D-3A2C-40F2-982D-8327CB448C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0</xdr:colOff>
      <xdr:row>408</xdr:row>
      <xdr:rowOff>0</xdr:rowOff>
    </xdr:from>
    <xdr:to>
      <xdr:col>13</xdr:col>
      <xdr:colOff>114300</xdr:colOff>
      <xdr:row>408</xdr:row>
      <xdr:rowOff>0</xdr:rowOff>
    </xdr:to>
    <xdr:graphicFrame macro="">
      <xdr:nvGraphicFramePr>
        <xdr:cNvPr id="6" name="Diagram 48">
          <a:extLst>
            <a:ext uri="{FF2B5EF4-FFF2-40B4-BE49-F238E27FC236}">
              <a16:creationId xmlns:a16="http://schemas.microsoft.com/office/drawing/2014/main" id="{B2A51F13-6287-4483-9A90-C5EC62E02C8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xdr:col>
      <xdr:colOff>7620</xdr:colOff>
      <xdr:row>408</xdr:row>
      <xdr:rowOff>0</xdr:rowOff>
    </xdr:from>
    <xdr:to>
      <xdr:col>13</xdr:col>
      <xdr:colOff>137160</xdr:colOff>
      <xdr:row>408</xdr:row>
      <xdr:rowOff>0</xdr:rowOff>
    </xdr:to>
    <xdr:graphicFrame macro="">
      <xdr:nvGraphicFramePr>
        <xdr:cNvPr id="7" name="Diagram 49">
          <a:extLst>
            <a:ext uri="{FF2B5EF4-FFF2-40B4-BE49-F238E27FC236}">
              <a16:creationId xmlns:a16="http://schemas.microsoft.com/office/drawing/2014/main" id="{0AE9245E-CBF6-4019-8DAB-8FB7E4CE4C1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xdr:col>
      <xdr:colOff>0</xdr:colOff>
      <xdr:row>408</xdr:row>
      <xdr:rowOff>0</xdr:rowOff>
    </xdr:from>
    <xdr:to>
      <xdr:col>13</xdr:col>
      <xdr:colOff>137160</xdr:colOff>
      <xdr:row>408</xdr:row>
      <xdr:rowOff>0</xdr:rowOff>
    </xdr:to>
    <xdr:graphicFrame macro="">
      <xdr:nvGraphicFramePr>
        <xdr:cNvPr id="8" name="Diagram 50">
          <a:extLst>
            <a:ext uri="{FF2B5EF4-FFF2-40B4-BE49-F238E27FC236}">
              <a16:creationId xmlns:a16="http://schemas.microsoft.com/office/drawing/2014/main" id="{3D0287FF-04BC-4D88-A14F-3A10E6D090F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xdr:col>
      <xdr:colOff>0</xdr:colOff>
      <xdr:row>408</xdr:row>
      <xdr:rowOff>0</xdr:rowOff>
    </xdr:from>
    <xdr:to>
      <xdr:col>13</xdr:col>
      <xdr:colOff>121920</xdr:colOff>
      <xdr:row>408</xdr:row>
      <xdr:rowOff>0</xdr:rowOff>
    </xdr:to>
    <xdr:graphicFrame macro="">
      <xdr:nvGraphicFramePr>
        <xdr:cNvPr id="9" name="Diagram 51">
          <a:extLst>
            <a:ext uri="{FF2B5EF4-FFF2-40B4-BE49-F238E27FC236}">
              <a16:creationId xmlns:a16="http://schemas.microsoft.com/office/drawing/2014/main" id="{2784895C-E40A-438F-B00B-242F711337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0</xdr:colOff>
      <xdr:row>408</xdr:row>
      <xdr:rowOff>0</xdr:rowOff>
    </xdr:from>
    <xdr:to>
      <xdr:col>13</xdr:col>
      <xdr:colOff>137160</xdr:colOff>
      <xdr:row>408</xdr:row>
      <xdr:rowOff>0</xdr:rowOff>
    </xdr:to>
    <xdr:graphicFrame macro="">
      <xdr:nvGraphicFramePr>
        <xdr:cNvPr id="10" name="Diagram 52">
          <a:extLst>
            <a:ext uri="{FF2B5EF4-FFF2-40B4-BE49-F238E27FC236}">
              <a16:creationId xmlns:a16="http://schemas.microsoft.com/office/drawing/2014/main" id="{3B438057-AD78-43A9-8813-EC132FA642E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xdr:col>
      <xdr:colOff>0</xdr:colOff>
      <xdr:row>408</xdr:row>
      <xdr:rowOff>0</xdr:rowOff>
    </xdr:from>
    <xdr:to>
      <xdr:col>13</xdr:col>
      <xdr:colOff>121920</xdr:colOff>
      <xdr:row>408</xdr:row>
      <xdr:rowOff>0</xdr:rowOff>
    </xdr:to>
    <xdr:graphicFrame macro="">
      <xdr:nvGraphicFramePr>
        <xdr:cNvPr id="11" name="Diagram 53">
          <a:extLst>
            <a:ext uri="{FF2B5EF4-FFF2-40B4-BE49-F238E27FC236}">
              <a16:creationId xmlns:a16="http://schemas.microsoft.com/office/drawing/2014/main" id="{0B7D335E-0B7B-4C4A-9578-F4C2EDA4F6D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xdr:col>
      <xdr:colOff>0</xdr:colOff>
      <xdr:row>408</xdr:row>
      <xdr:rowOff>0</xdr:rowOff>
    </xdr:from>
    <xdr:to>
      <xdr:col>13</xdr:col>
      <xdr:colOff>137160</xdr:colOff>
      <xdr:row>408</xdr:row>
      <xdr:rowOff>0</xdr:rowOff>
    </xdr:to>
    <xdr:graphicFrame macro="">
      <xdr:nvGraphicFramePr>
        <xdr:cNvPr id="12" name="Diagram 54">
          <a:extLst>
            <a:ext uri="{FF2B5EF4-FFF2-40B4-BE49-F238E27FC236}">
              <a16:creationId xmlns:a16="http://schemas.microsoft.com/office/drawing/2014/main" id="{3AB522A1-0A4A-4686-9EB1-0D4EB91CC3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xdr:col>
      <xdr:colOff>0</xdr:colOff>
      <xdr:row>408</xdr:row>
      <xdr:rowOff>0</xdr:rowOff>
    </xdr:from>
    <xdr:to>
      <xdr:col>13</xdr:col>
      <xdr:colOff>121920</xdr:colOff>
      <xdr:row>408</xdr:row>
      <xdr:rowOff>0</xdr:rowOff>
    </xdr:to>
    <xdr:graphicFrame macro="">
      <xdr:nvGraphicFramePr>
        <xdr:cNvPr id="13" name="Diagram 55">
          <a:extLst>
            <a:ext uri="{FF2B5EF4-FFF2-40B4-BE49-F238E27FC236}">
              <a16:creationId xmlns:a16="http://schemas.microsoft.com/office/drawing/2014/main" id="{C4EFE566-E5AE-41AF-9AD7-037BC310D73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2</xdr:col>
      <xdr:colOff>0</xdr:colOff>
      <xdr:row>408</xdr:row>
      <xdr:rowOff>0</xdr:rowOff>
    </xdr:from>
    <xdr:to>
      <xdr:col>13</xdr:col>
      <xdr:colOff>137160</xdr:colOff>
      <xdr:row>408</xdr:row>
      <xdr:rowOff>0</xdr:rowOff>
    </xdr:to>
    <xdr:graphicFrame macro="">
      <xdr:nvGraphicFramePr>
        <xdr:cNvPr id="14" name="Diagram 56">
          <a:extLst>
            <a:ext uri="{FF2B5EF4-FFF2-40B4-BE49-F238E27FC236}">
              <a16:creationId xmlns:a16="http://schemas.microsoft.com/office/drawing/2014/main" id="{A3DDC7F0-800E-4622-B811-B54AB3A9DAB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xdr:col>
      <xdr:colOff>0</xdr:colOff>
      <xdr:row>408</xdr:row>
      <xdr:rowOff>0</xdr:rowOff>
    </xdr:from>
    <xdr:to>
      <xdr:col>13</xdr:col>
      <xdr:colOff>137160</xdr:colOff>
      <xdr:row>408</xdr:row>
      <xdr:rowOff>0</xdr:rowOff>
    </xdr:to>
    <xdr:graphicFrame macro="">
      <xdr:nvGraphicFramePr>
        <xdr:cNvPr id="15" name="Diagram 57">
          <a:extLst>
            <a:ext uri="{FF2B5EF4-FFF2-40B4-BE49-F238E27FC236}">
              <a16:creationId xmlns:a16="http://schemas.microsoft.com/office/drawing/2014/main" id="{AF4759B5-BB1C-4C04-8F2E-2E3A5362BCA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xdr:col>
      <xdr:colOff>0</xdr:colOff>
      <xdr:row>408</xdr:row>
      <xdr:rowOff>0</xdr:rowOff>
    </xdr:from>
    <xdr:to>
      <xdr:col>13</xdr:col>
      <xdr:colOff>137160</xdr:colOff>
      <xdr:row>408</xdr:row>
      <xdr:rowOff>0</xdr:rowOff>
    </xdr:to>
    <xdr:graphicFrame macro="">
      <xdr:nvGraphicFramePr>
        <xdr:cNvPr id="16" name="Diagram 58">
          <a:extLst>
            <a:ext uri="{FF2B5EF4-FFF2-40B4-BE49-F238E27FC236}">
              <a16:creationId xmlns:a16="http://schemas.microsoft.com/office/drawing/2014/main" id="{8BA34577-4039-4777-9560-72CEC8059A1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xdr:col>
      <xdr:colOff>0</xdr:colOff>
      <xdr:row>408</xdr:row>
      <xdr:rowOff>0</xdr:rowOff>
    </xdr:from>
    <xdr:to>
      <xdr:col>13</xdr:col>
      <xdr:colOff>137160</xdr:colOff>
      <xdr:row>408</xdr:row>
      <xdr:rowOff>0</xdr:rowOff>
    </xdr:to>
    <xdr:graphicFrame macro="">
      <xdr:nvGraphicFramePr>
        <xdr:cNvPr id="17" name="Diagram 59">
          <a:extLst>
            <a:ext uri="{FF2B5EF4-FFF2-40B4-BE49-F238E27FC236}">
              <a16:creationId xmlns:a16="http://schemas.microsoft.com/office/drawing/2014/main" id="{F3D712A9-91C6-461B-9850-D28D552A42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2</xdr:col>
      <xdr:colOff>0</xdr:colOff>
      <xdr:row>408</xdr:row>
      <xdr:rowOff>0</xdr:rowOff>
    </xdr:from>
    <xdr:to>
      <xdr:col>13</xdr:col>
      <xdr:colOff>144780</xdr:colOff>
      <xdr:row>408</xdr:row>
      <xdr:rowOff>0</xdr:rowOff>
    </xdr:to>
    <xdr:graphicFrame macro="">
      <xdr:nvGraphicFramePr>
        <xdr:cNvPr id="18" name="Diagram 60">
          <a:extLst>
            <a:ext uri="{FF2B5EF4-FFF2-40B4-BE49-F238E27FC236}">
              <a16:creationId xmlns:a16="http://schemas.microsoft.com/office/drawing/2014/main" id="{DBE9AC79-5CC8-4E81-90A0-473F3AEE05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xdr:col>
      <xdr:colOff>0</xdr:colOff>
      <xdr:row>408</xdr:row>
      <xdr:rowOff>0</xdr:rowOff>
    </xdr:from>
    <xdr:to>
      <xdr:col>13</xdr:col>
      <xdr:colOff>144780</xdr:colOff>
      <xdr:row>408</xdr:row>
      <xdr:rowOff>0</xdr:rowOff>
    </xdr:to>
    <xdr:graphicFrame macro="">
      <xdr:nvGraphicFramePr>
        <xdr:cNvPr id="19" name="Diagram 61">
          <a:extLst>
            <a:ext uri="{FF2B5EF4-FFF2-40B4-BE49-F238E27FC236}">
              <a16:creationId xmlns:a16="http://schemas.microsoft.com/office/drawing/2014/main" id="{10D0676C-C344-4EC3-B3D0-CB17734A290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2</xdr:col>
      <xdr:colOff>0</xdr:colOff>
      <xdr:row>408</xdr:row>
      <xdr:rowOff>0</xdr:rowOff>
    </xdr:from>
    <xdr:to>
      <xdr:col>13</xdr:col>
      <xdr:colOff>152400</xdr:colOff>
      <xdr:row>408</xdr:row>
      <xdr:rowOff>0</xdr:rowOff>
    </xdr:to>
    <xdr:graphicFrame macro="">
      <xdr:nvGraphicFramePr>
        <xdr:cNvPr id="20" name="Diagram 62">
          <a:extLst>
            <a:ext uri="{FF2B5EF4-FFF2-40B4-BE49-F238E27FC236}">
              <a16:creationId xmlns:a16="http://schemas.microsoft.com/office/drawing/2014/main" id="{674C5F29-9C07-4743-9B30-E616C912E3C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editAs="oneCell">
    <xdr:from>
      <xdr:col>1</xdr:col>
      <xdr:colOff>999581</xdr:colOff>
      <xdr:row>0</xdr:row>
      <xdr:rowOff>0</xdr:rowOff>
    </xdr:from>
    <xdr:to>
      <xdr:col>2</xdr:col>
      <xdr:colOff>1034143</xdr:colOff>
      <xdr:row>0</xdr:row>
      <xdr:rowOff>440319</xdr:rowOff>
    </xdr:to>
    <xdr:pic>
      <xdr:nvPicPr>
        <xdr:cNvPr id="21" name="Billede 59">
          <a:extLst>
            <a:ext uri="{FF2B5EF4-FFF2-40B4-BE49-F238E27FC236}">
              <a16:creationId xmlns:a16="http://schemas.microsoft.com/office/drawing/2014/main" id="{EE075610-CC9C-472E-A6F1-912F28EEA1B6}"/>
            </a:ext>
          </a:extLst>
        </xdr:cNvPr>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1611902" y="0"/>
          <a:ext cx="1082312" cy="4403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361949</xdr:colOff>
      <xdr:row>378</xdr:row>
      <xdr:rowOff>238125</xdr:rowOff>
    </xdr:from>
    <xdr:to>
      <xdr:col>8</xdr:col>
      <xdr:colOff>684246</xdr:colOff>
      <xdr:row>388</xdr:row>
      <xdr:rowOff>3622</xdr:rowOff>
    </xdr:to>
    <xdr:pic>
      <xdr:nvPicPr>
        <xdr:cNvPr id="22" name="Billede 21">
          <a:extLst>
            <a:ext uri="{FF2B5EF4-FFF2-40B4-BE49-F238E27FC236}">
              <a16:creationId xmlns:a16="http://schemas.microsoft.com/office/drawing/2014/main" id="{8AD35240-D804-402F-8D90-C81E21A2D8D1}"/>
            </a:ext>
          </a:extLst>
        </xdr:cNvPr>
        <xdr:cNvPicPr>
          <a:picLocks noChangeAspect="1"/>
        </xdr:cNvPicPr>
      </xdr:nvPicPr>
      <xdr:blipFill>
        <a:blip xmlns:r="http://schemas.openxmlformats.org/officeDocument/2006/relationships" r:embed="rId21"/>
        <a:stretch>
          <a:fillRect/>
        </a:stretch>
      </xdr:blipFill>
      <xdr:spPr>
        <a:xfrm>
          <a:off x="971549" y="94154625"/>
          <a:ext cx="8008972" cy="1613345"/>
        </a:xfrm>
        <a:prstGeom prst="rect">
          <a:avLst/>
        </a:prstGeom>
      </xdr:spPr>
    </xdr:pic>
    <xdr:clientData/>
  </xdr:twoCellAnchor>
  <xdr:twoCellAnchor editAs="oneCell">
    <xdr:from>
      <xdr:col>0</xdr:col>
      <xdr:colOff>495299</xdr:colOff>
      <xdr:row>465</xdr:row>
      <xdr:rowOff>34561</xdr:rowOff>
    </xdr:from>
    <xdr:to>
      <xdr:col>8</xdr:col>
      <xdr:colOff>556297</xdr:colOff>
      <xdr:row>476</xdr:row>
      <xdr:rowOff>40780</xdr:rowOff>
    </xdr:to>
    <xdr:pic>
      <xdr:nvPicPr>
        <xdr:cNvPr id="23" name="Billede 22">
          <a:extLst>
            <a:ext uri="{FF2B5EF4-FFF2-40B4-BE49-F238E27FC236}">
              <a16:creationId xmlns:a16="http://schemas.microsoft.com/office/drawing/2014/main" id="{901B44C8-38B0-407A-8699-D91FEDD1EC1B}"/>
            </a:ext>
          </a:extLst>
        </xdr:cNvPr>
        <xdr:cNvPicPr>
          <a:picLocks noChangeAspect="1"/>
        </xdr:cNvPicPr>
      </xdr:nvPicPr>
      <xdr:blipFill>
        <a:blip xmlns:r="http://schemas.openxmlformats.org/officeDocument/2006/relationships" r:embed="rId22"/>
        <a:stretch>
          <a:fillRect/>
        </a:stretch>
      </xdr:blipFill>
      <xdr:spPr>
        <a:xfrm>
          <a:off x="495299" y="108914836"/>
          <a:ext cx="8357273" cy="1882643"/>
        </a:xfrm>
        <a:prstGeom prst="rect">
          <a:avLst/>
        </a:prstGeom>
      </xdr:spPr>
    </xdr:pic>
    <xdr:clientData/>
  </xdr:twoCellAnchor>
  <xdr:twoCellAnchor>
    <xdr:from>
      <xdr:col>26</xdr:col>
      <xdr:colOff>438150</xdr:colOff>
      <xdr:row>205</xdr:row>
      <xdr:rowOff>9525</xdr:rowOff>
    </xdr:from>
    <xdr:to>
      <xdr:col>33</xdr:col>
      <xdr:colOff>400051</xdr:colOff>
      <xdr:row>239</xdr:row>
      <xdr:rowOff>38100</xdr:rowOff>
    </xdr:to>
    <xdr:graphicFrame macro="">
      <xdr:nvGraphicFramePr>
        <xdr:cNvPr id="24" name="Diagram 23">
          <a:extLst>
            <a:ext uri="{FF2B5EF4-FFF2-40B4-BE49-F238E27FC236}">
              <a16:creationId xmlns:a16="http://schemas.microsoft.com/office/drawing/2014/main" id="{99483473-745C-4C90-834F-30BFC181620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27</xdr:col>
      <xdr:colOff>514350</xdr:colOff>
      <xdr:row>227</xdr:row>
      <xdr:rowOff>66675</xdr:rowOff>
    </xdr:from>
    <xdr:to>
      <xdr:col>34</xdr:col>
      <xdr:colOff>476251</xdr:colOff>
      <xdr:row>245</xdr:row>
      <xdr:rowOff>152400</xdr:rowOff>
    </xdr:to>
    <xdr:graphicFrame macro="">
      <xdr:nvGraphicFramePr>
        <xdr:cNvPr id="25" name="Diagram 24">
          <a:extLst>
            <a:ext uri="{FF2B5EF4-FFF2-40B4-BE49-F238E27FC236}">
              <a16:creationId xmlns:a16="http://schemas.microsoft.com/office/drawing/2014/main" id="{CEA151B0-3F0C-4BEA-B946-CFA5CF66169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0</xdr:col>
      <xdr:colOff>561975</xdr:colOff>
      <xdr:row>410</xdr:row>
      <xdr:rowOff>38100</xdr:rowOff>
    </xdr:from>
    <xdr:to>
      <xdr:col>4</xdr:col>
      <xdr:colOff>1028700</xdr:colOff>
      <xdr:row>426</xdr:row>
      <xdr:rowOff>0</xdr:rowOff>
    </xdr:to>
    <xdr:graphicFrame macro="">
      <xdr:nvGraphicFramePr>
        <xdr:cNvPr id="26" name="Diagram 25">
          <a:extLst>
            <a:ext uri="{FF2B5EF4-FFF2-40B4-BE49-F238E27FC236}">
              <a16:creationId xmlns:a16="http://schemas.microsoft.com/office/drawing/2014/main" id="{1D381382-1D0A-41C9-A46D-91C8716DF9F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1</xdr:col>
      <xdr:colOff>104775</xdr:colOff>
      <xdr:row>161</xdr:row>
      <xdr:rowOff>9525</xdr:rowOff>
    </xdr:from>
    <xdr:to>
      <xdr:col>4</xdr:col>
      <xdr:colOff>1400175</xdr:colOff>
      <xdr:row>178</xdr:row>
      <xdr:rowOff>104775</xdr:rowOff>
    </xdr:to>
    <xdr:graphicFrame macro="">
      <xdr:nvGraphicFramePr>
        <xdr:cNvPr id="27" name="Diagram 26">
          <a:extLst>
            <a:ext uri="{FF2B5EF4-FFF2-40B4-BE49-F238E27FC236}">
              <a16:creationId xmlns:a16="http://schemas.microsoft.com/office/drawing/2014/main" id="{D799FF90-BA6C-4C88-A060-402DD110A75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29</xdr:col>
      <xdr:colOff>133349</xdr:colOff>
      <xdr:row>200</xdr:row>
      <xdr:rowOff>133349</xdr:rowOff>
    </xdr:from>
    <xdr:to>
      <xdr:col>36</xdr:col>
      <xdr:colOff>95250</xdr:colOff>
      <xdr:row>233</xdr:row>
      <xdr:rowOff>9524</xdr:rowOff>
    </xdr:to>
    <xdr:graphicFrame macro="">
      <xdr:nvGraphicFramePr>
        <xdr:cNvPr id="33" name="Diagram 32">
          <a:extLst>
            <a:ext uri="{FF2B5EF4-FFF2-40B4-BE49-F238E27FC236}">
              <a16:creationId xmlns:a16="http://schemas.microsoft.com/office/drawing/2014/main" id="{24B21DDB-E4C5-40CE-A118-BF43D5D349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0</xdr:col>
      <xdr:colOff>419929</xdr:colOff>
      <xdr:row>206</xdr:row>
      <xdr:rowOff>27332</xdr:rowOff>
    </xdr:from>
    <xdr:to>
      <xdr:col>5</xdr:col>
      <xdr:colOff>267529</xdr:colOff>
      <xdr:row>225</xdr:row>
      <xdr:rowOff>74957</xdr:rowOff>
    </xdr:to>
    <xdr:graphicFrame macro="">
      <xdr:nvGraphicFramePr>
        <xdr:cNvPr id="35" name="Diagram 34">
          <a:extLst>
            <a:ext uri="{FF2B5EF4-FFF2-40B4-BE49-F238E27FC236}">
              <a16:creationId xmlns:a16="http://schemas.microsoft.com/office/drawing/2014/main" id="{45CEC459-E898-4865-A7BB-310937621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5</xdr:col>
      <xdr:colOff>523875</xdr:colOff>
      <xdr:row>206</xdr:row>
      <xdr:rowOff>38100</xdr:rowOff>
    </xdr:from>
    <xdr:to>
      <xdr:col>10</xdr:col>
      <xdr:colOff>85725</xdr:colOff>
      <xdr:row>225</xdr:row>
      <xdr:rowOff>85725</xdr:rowOff>
    </xdr:to>
    <xdr:graphicFrame macro="">
      <xdr:nvGraphicFramePr>
        <xdr:cNvPr id="36" name="Diagram 35">
          <a:extLst>
            <a:ext uri="{FF2B5EF4-FFF2-40B4-BE49-F238E27FC236}">
              <a16:creationId xmlns:a16="http://schemas.microsoft.com/office/drawing/2014/main" id="{08220483-BBD8-405D-B96E-CE3FAB0A878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0</xdr:col>
      <xdr:colOff>552450</xdr:colOff>
      <xdr:row>248</xdr:row>
      <xdr:rowOff>19049</xdr:rowOff>
    </xdr:from>
    <xdr:to>
      <xdr:col>5</xdr:col>
      <xdr:colOff>400050</xdr:colOff>
      <xdr:row>267</xdr:row>
      <xdr:rowOff>66674</xdr:rowOff>
    </xdr:to>
    <xdr:graphicFrame macro="">
      <xdr:nvGraphicFramePr>
        <xdr:cNvPr id="37" name="Diagram 36">
          <a:extLst>
            <a:ext uri="{FF2B5EF4-FFF2-40B4-BE49-F238E27FC236}">
              <a16:creationId xmlns:a16="http://schemas.microsoft.com/office/drawing/2014/main" id="{A089CEA9-88F3-418C-BAD3-ABDECD99808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5</xdr:col>
      <xdr:colOff>523875</xdr:colOff>
      <xdr:row>248</xdr:row>
      <xdr:rowOff>38100</xdr:rowOff>
    </xdr:from>
    <xdr:to>
      <xdr:col>10</xdr:col>
      <xdr:colOff>85725</xdr:colOff>
      <xdr:row>267</xdr:row>
      <xdr:rowOff>85725</xdr:rowOff>
    </xdr:to>
    <xdr:graphicFrame macro="">
      <xdr:nvGraphicFramePr>
        <xdr:cNvPr id="38" name="Diagram 37">
          <a:extLst>
            <a:ext uri="{FF2B5EF4-FFF2-40B4-BE49-F238E27FC236}">
              <a16:creationId xmlns:a16="http://schemas.microsoft.com/office/drawing/2014/main" id="{433F4767-BBFC-4483-9DA0-57250F0D75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5</xdr:col>
      <xdr:colOff>885825</xdr:colOff>
      <xdr:row>409</xdr:row>
      <xdr:rowOff>142875</xdr:rowOff>
    </xdr:from>
    <xdr:to>
      <xdr:col>9</xdr:col>
      <xdr:colOff>981075</xdr:colOff>
      <xdr:row>425</xdr:row>
      <xdr:rowOff>104775</xdr:rowOff>
    </xdr:to>
    <xdr:graphicFrame macro="">
      <xdr:nvGraphicFramePr>
        <xdr:cNvPr id="39" name="Diagram 38">
          <a:extLst>
            <a:ext uri="{FF2B5EF4-FFF2-40B4-BE49-F238E27FC236}">
              <a16:creationId xmlns:a16="http://schemas.microsoft.com/office/drawing/2014/main" id="{050EF61E-70B8-4DA6-A1B2-6ABFE113D2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0</xdr:col>
      <xdr:colOff>571500</xdr:colOff>
      <xdr:row>449</xdr:row>
      <xdr:rowOff>0</xdr:rowOff>
    </xdr:from>
    <xdr:to>
      <xdr:col>4</xdr:col>
      <xdr:colOff>1457325</xdr:colOff>
      <xdr:row>464</xdr:row>
      <xdr:rowOff>123825</xdr:rowOff>
    </xdr:to>
    <xdr:graphicFrame macro="">
      <xdr:nvGraphicFramePr>
        <xdr:cNvPr id="40" name="Diagram 39">
          <a:extLst>
            <a:ext uri="{FF2B5EF4-FFF2-40B4-BE49-F238E27FC236}">
              <a16:creationId xmlns:a16="http://schemas.microsoft.com/office/drawing/2014/main" id="{9E537CC7-837C-456C-8C4A-FCBC58B0FBF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5</xdr:col>
      <xdr:colOff>933450</xdr:colOff>
      <xdr:row>448</xdr:row>
      <xdr:rowOff>85725</xdr:rowOff>
    </xdr:from>
    <xdr:to>
      <xdr:col>9</xdr:col>
      <xdr:colOff>1028700</xdr:colOff>
      <xdr:row>464</xdr:row>
      <xdr:rowOff>47625</xdr:rowOff>
    </xdr:to>
    <xdr:graphicFrame macro="">
      <xdr:nvGraphicFramePr>
        <xdr:cNvPr id="41" name="Diagram 40">
          <a:extLst>
            <a:ext uri="{FF2B5EF4-FFF2-40B4-BE49-F238E27FC236}">
              <a16:creationId xmlns:a16="http://schemas.microsoft.com/office/drawing/2014/main" id="{9C716CD1-3863-4C46-9F34-A1D87393914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0</xdr:col>
      <xdr:colOff>538370</xdr:colOff>
      <xdr:row>497</xdr:row>
      <xdr:rowOff>132522</xdr:rowOff>
    </xdr:from>
    <xdr:to>
      <xdr:col>4</xdr:col>
      <xdr:colOff>1005923</xdr:colOff>
      <xdr:row>513</xdr:row>
      <xdr:rowOff>90695</xdr:rowOff>
    </xdr:to>
    <xdr:graphicFrame macro="">
      <xdr:nvGraphicFramePr>
        <xdr:cNvPr id="42" name="Diagram 41">
          <a:extLst>
            <a:ext uri="{FF2B5EF4-FFF2-40B4-BE49-F238E27FC236}">
              <a16:creationId xmlns:a16="http://schemas.microsoft.com/office/drawing/2014/main" id="{6EF84BEC-179D-40C3-823B-96ADA18B067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1</xdr:col>
      <xdr:colOff>0</xdr:colOff>
      <xdr:row>659</xdr:row>
      <xdr:rowOff>0</xdr:rowOff>
    </xdr:from>
    <xdr:to>
      <xdr:col>5</xdr:col>
      <xdr:colOff>28575</xdr:colOff>
      <xdr:row>674</xdr:row>
      <xdr:rowOff>123825</xdr:rowOff>
    </xdr:to>
    <xdr:graphicFrame macro="">
      <xdr:nvGraphicFramePr>
        <xdr:cNvPr id="44" name="Diagram 43">
          <a:extLst>
            <a:ext uri="{FF2B5EF4-FFF2-40B4-BE49-F238E27FC236}">
              <a16:creationId xmlns:a16="http://schemas.microsoft.com/office/drawing/2014/main" id="{3BDC51DE-38A9-4D85-8CCE-4E0AD66D716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1</xdr:col>
      <xdr:colOff>0</xdr:colOff>
      <xdr:row>410</xdr:row>
      <xdr:rowOff>47625</xdr:rowOff>
    </xdr:from>
    <xdr:to>
      <xdr:col>1</xdr:col>
      <xdr:colOff>371475</xdr:colOff>
      <xdr:row>412</xdr:row>
      <xdr:rowOff>95250</xdr:rowOff>
    </xdr:to>
    <xdr:sp macro="" textlink="">
      <xdr:nvSpPr>
        <xdr:cNvPr id="48" name="&quot;Ikke tilladt&quot;-symbol 47">
          <a:extLst>
            <a:ext uri="{FF2B5EF4-FFF2-40B4-BE49-F238E27FC236}">
              <a16:creationId xmlns:a16="http://schemas.microsoft.com/office/drawing/2014/main" id="{F4378409-4AB3-4963-B514-236EBAB49A0D}"/>
            </a:ext>
          </a:extLst>
        </xdr:cNvPr>
        <xdr:cNvSpPr/>
      </xdr:nvSpPr>
      <xdr:spPr>
        <a:xfrm>
          <a:off x="609600" y="99650550"/>
          <a:ext cx="371475" cy="371475"/>
        </a:xfrm>
        <a:prstGeom prst="noSmoking">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da-DK" sz="1100">
            <a:solidFill>
              <a:schemeClr val="tx1"/>
            </a:solidFill>
          </a:endParaRPr>
        </a:p>
      </xdr:txBody>
    </xdr:sp>
    <xdr:clientData/>
  </xdr:twoCellAnchor>
  <xdr:twoCellAnchor>
    <xdr:from>
      <xdr:col>9</xdr:col>
      <xdr:colOff>324679</xdr:colOff>
      <xdr:row>145</xdr:row>
      <xdr:rowOff>155713</xdr:rowOff>
    </xdr:from>
    <xdr:to>
      <xdr:col>9</xdr:col>
      <xdr:colOff>696154</xdr:colOff>
      <xdr:row>147</xdr:row>
      <xdr:rowOff>120098</xdr:rowOff>
    </xdr:to>
    <xdr:sp macro="" textlink="">
      <xdr:nvSpPr>
        <xdr:cNvPr id="54" name="&quot;Ikke tilladt&quot;-symbol 53">
          <a:extLst>
            <a:ext uri="{FF2B5EF4-FFF2-40B4-BE49-F238E27FC236}">
              <a16:creationId xmlns:a16="http://schemas.microsoft.com/office/drawing/2014/main" id="{422A2DE6-6689-432C-8C16-B515275EAA38}"/>
            </a:ext>
          </a:extLst>
        </xdr:cNvPr>
        <xdr:cNvSpPr/>
      </xdr:nvSpPr>
      <xdr:spPr>
        <a:xfrm>
          <a:off x="9668704" y="31778713"/>
          <a:ext cx="371475" cy="364435"/>
        </a:xfrm>
        <a:prstGeom prst="noSmoking">
          <a:avLst/>
        </a:prstGeom>
      </xdr:spPr>
      <xdr:style>
        <a:lnRef idx="2">
          <a:schemeClr val="accent6">
            <a:shade val="50000"/>
          </a:schemeClr>
        </a:lnRef>
        <a:fillRef idx="1">
          <a:schemeClr val="accent6"/>
        </a:fillRef>
        <a:effectRef idx="0">
          <a:schemeClr val="accent6"/>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l"/>
          <a:endParaRPr lang="da-DK" sz="1100">
            <a:solidFill>
              <a:schemeClr val="tx1"/>
            </a:solidFill>
          </a:endParaRPr>
        </a:p>
      </xdr:txBody>
    </xdr:sp>
    <xdr:clientData/>
  </xdr:twoCellAnchor>
  <xdr:twoCellAnchor>
    <xdr:from>
      <xdr:col>5</xdr:col>
      <xdr:colOff>869675</xdr:colOff>
      <xdr:row>498</xdr:row>
      <xdr:rowOff>8283</xdr:rowOff>
    </xdr:from>
    <xdr:to>
      <xdr:col>9</xdr:col>
      <xdr:colOff>972793</xdr:colOff>
      <xdr:row>513</xdr:row>
      <xdr:rowOff>132108</xdr:rowOff>
    </xdr:to>
    <xdr:graphicFrame macro="">
      <xdr:nvGraphicFramePr>
        <xdr:cNvPr id="55" name="Diagram 54">
          <a:extLst>
            <a:ext uri="{FF2B5EF4-FFF2-40B4-BE49-F238E27FC236}">
              <a16:creationId xmlns:a16="http://schemas.microsoft.com/office/drawing/2014/main" id="{B5B7B935-1D65-4B1B-AB3A-409C1A02A0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5</xdr:col>
      <xdr:colOff>687456</xdr:colOff>
      <xdr:row>658</xdr:row>
      <xdr:rowOff>157369</xdr:rowOff>
    </xdr:from>
    <xdr:to>
      <xdr:col>9</xdr:col>
      <xdr:colOff>782706</xdr:colOff>
      <xdr:row>674</xdr:row>
      <xdr:rowOff>115542</xdr:rowOff>
    </xdr:to>
    <xdr:graphicFrame macro="">
      <xdr:nvGraphicFramePr>
        <xdr:cNvPr id="56" name="Diagram 55">
          <a:extLst>
            <a:ext uri="{FF2B5EF4-FFF2-40B4-BE49-F238E27FC236}">
              <a16:creationId xmlns:a16="http://schemas.microsoft.com/office/drawing/2014/main" id="{61BB8AE3-BC1B-4595-9EB9-3E3799F24B5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oneCellAnchor>
    <xdr:from>
      <xdr:col>13</xdr:col>
      <xdr:colOff>837384</xdr:colOff>
      <xdr:row>330</xdr:row>
      <xdr:rowOff>277466</xdr:rowOff>
    </xdr:from>
    <xdr:ext cx="2666499" cy="436786"/>
    <xdr:sp macro="" textlink="">
      <xdr:nvSpPr>
        <xdr:cNvPr id="59" name="Tekstfelt 58">
          <a:extLst>
            <a:ext uri="{FF2B5EF4-FFF2-40B4-BE49-F238E27FC236}">
              <a16:creationId xmlns:a16="http://schemas.microsoft.com/office/drawing/2014/main" id="{17CF3D43-542D-4CAF-B758-69931EA48781}"/>
            </a:ext>
          </a:extLst>
        </xdr:cNvPr>
        <xdr:cNvSpPr txBox="1"/>
      </xdr:nvSpPr>
      <xdr:spPr>
        <a:xfrm rot="21018663">
          <a:off x="13848534" y="58208516"/>
          <a:ext cx="2666499" cy="436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da-DK" sz="1100" b="1"/>
            <a:t>No emissions during on time of the burner</a:t>
          </a:r>
        </a:p>
        <a:p>
          <a:endParaRPr lang="da-DK" sz="1100"/>
        </a:p>
      </xdr:txBody>
    </xdr:sp>
    <xdr:clientData/>
  </xdr:oneCellAnchor>
  <xdr:twoCellAnchor>
    <xdr:from>
      <xdr:col>10</xdr:col>
      <xdr:colOff>190500</xdr:colOff>
      <xdr:row>137</xdr:row>
      <xdr:rowOff>104775</xdr:rowOff>
    </xdr:from>
    <xdr:to>
      <xdr:col>11</xdr:col>
      <xdr:colOff>180975</xdr:colOff>
      <xdr:row>140</xdr:row>
      <xdr:rowOff>85725</xdr:rowOff>
    </xdr:to>
    <xdr:sp macro="" textlink="">
      <xdr:nvSpPr>
        <xdr:cNvPr id="60" name="Pil: højre 59">
          <a:extLst>
            <a:ext uri="{FF2B5EF4-FFF2-40B4-BE49-F238E27FC236}">
              <a16:creationId xmlns:a16="http://schemas.microsoft.com/office/drawing/2014/main" id="{532487D1-BF63-47FB-A2C0-2A02A08803FF}"/>
            </a:ext>
          </a:extLst>
        </xdr:cNvPr>
        <xdr:cNvSpPr/>
      </xdr:nvSpPr>
      <xdr:spPr>
        <a:xfrm flipH="1">
          <a:off x="10582275" y="30184725"/>
          <a:ext cx="1390650" cy="4667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a-DK" sz="1100"/>
        </a:p>
      </xdr:txBody>
    </xdr:sp>
    <xdr:clientData/>
  </xdr:twoCellAnchor>
  <xdr:twoCellAnchor>
    <xdr:from>
      <xdr:col>11</xdr:col>
      <xdr:colOff>381000</xdr:colOff>
      <xdr:row>71</xdr:row>
      <xdr:rowOff>180975</xdr:rowOff>
    </xdr:from>
    <xdr:to>
      <xdr:col>13</xdr:col>
      <xdr:colOff>552450</xdr:colOff>
      <xdr:row>74</xdr:row>
      <xdr:rowOff>85725</xdr:rowOff>
    </xdr:to>
    <xdr:sp macro="" textlink="">
      <xdr:nvSpPr>
        <xdr:cNvPr id="61" name="Pil: højre 60">
          <a:extLst>
            <a:ext uri="{FF2B5EF4-FFF2-40B4-BE49-F238E27FC236}">
              <a16:creationId xmlns:a16="http://schemas.microsoft.com/office/drawing/2014/main" id="{F8A73EEB-975B-4DAA-B00F-C9557351DE4D}"/>
            </a:ext>
          </a:extLst>
        </xdr:cNvPr>
        <xdr:cNvSpPr/>
      </xdr:nvSpPr>
      <xdr:spPr>
        <a:xfrm flipH="1">
          <a:off x="12172950" y="16040100"/>
          <a:ext cx="1390650" cy="5905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a-DK" sz="1100"/>
        </a:p>
      </xdr:txBody>
    </xdr:sp>
    <xdr:clientData/>
  </xdr:twoCellAnchor>
  <xdr:twoCellAnchor>
    <xdr:from>
      <xdr:col>11</xdr:col>
      <xdr:colOff>323850</xdr:colOff>
      <xdr:row>115</xdr:row>
      <xdr:rowOff>0</xdr:rowOff>
    </xdr:from>
    <xdr:to>
      <xdr:col>13</xdr:col>
      <xdr:colOff>495300</xdr:colOff>
      <xdr:row>117</xdr:row>
      <xdr:rowOff>0</xdr:rowOff>
    </xdr:to>
    <xdr:sp macro="" textlink="">
      <xdr:nvSpPr>
        <xdr:cNvPr id="62" name="Pil: højre 61">
          <a:extLst>
            <a:ext uri="{FF2B5EF4-FFF2-40B4-BE49-F238E27FC236}">
              <a16:creationId xmlns:a16="http://schemas.microsoft.com/office/drawing/2014/main" id="{0029B603-15C6-49DE-9E27-358C9E257743}"/>
            </a:ext>
          </a:extLst>
        </xdr:cNvPr>
        <xdr:cNvSpPr/>
      </xdr:nvSpPr>
      <xdr:spPr>
        <a:xfrm flipH="1">
          <a:off x="12115800" y="16449675"/>
          <a:ext cx="1390650" cy="4667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a-DK" sz="1100"/>
        </a:p>
      </xdr:txBody>
    </xdr:sp>
    <xdr:clientData/>
  </xdr:twoCellAnchor>
  <xdr:twoCellAnchor>
    <xdr:from>
      <xdr:col>11</xdr:col>
      <xdr:colOff>447675</xdr:colOff>
      <xdr:row>86</xdr:row>
      <xdr:rowOff>104775</xdr:rowOff>
    </xdr:from>
    <xdr:to>
      <xdr:col>13</xdr:col>
      <xdr:colOff>619125</xdr:colOff>
      <xdr:row>88</xdr:row>
      <xdr:rowOff>171450</xdr:rowOff>
    </xdr:to>
    <xdr:sp macro="" textlink="">
      <xdr:nvSpPr>
        <xdr:cNvPr id="63" name="Pil: højre 62">
          <a:extLst>
            <a:ext uri="{FF2B5EF4-FFF2-40B4-BE49-F238E27FC236}">
              <a16:creationId xmlns:a16="http://schemas.microsoft.com/office/drawing/2014/main" id="{11C730FA-B137-4533-8D23-EC9F2C5DAF68}"/>
            </a:ext>
          </a:extLst>
        </xdr:cNvPr>
        <xdr:cNvSpPr/>
      </xdr:nvSpPr>
      <xdr:spPr>
        <a:xfrm flipH="1">
          <a:off x="12239625" y="20545425"/>
          <a:ext cx="1390650" cy="4667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a-DK" sz="1100"/>
        </a:p>
      </xdr:txBody>
    </xdr:sp>
    <xdr:clientData/>
  </xdr:twoCellAnchor>
  <xdr:twoCellAnchor>
    <xdr:from>
      <xdr:col>11</xdr:col>
      <xdr:colOff>276225</xdr:colOff>
      <xdr:row>124</xdr:row>
      <xdr:rowOff>190500</xdr:rowOff>
    </xdr:from>
    <xdr:to>
      <xdr:col>13</xdr:col>
      <xdr:colOff>447675</xdr:colOff>
      <xdr:row>130</xdr:row>
      <xdr:rowOff>180975</xdr:rowOff>
    </xdr:to>
    <xdr:sp macro="" textlink="">
      <xdr:nvSpPr>
        <xdr:cNvPr id="65" name="Pil: højre 64">
          <a:extLst>
            <a:ext uri="{FF2B5EF4-FFF2-40B4-BE49-F238E27FC236}">
              <a16:creationId xmlns:a16="http://schemas.microsoft.com/office/drawing/2014/main" id="{05DDAEFE-1DA2-492A-8D8E-A8406EF1A490}"/>
            </a:ext>
          </a:extLst>
        </xdr:cNvPr>
        <xdr:cNvSpPr/>
      </xdr:nvSpPr>
      <xdr:spPr>
        <a:xfrm flipH="1">
          <a:off x="12068175" y="18773775"/>
          <a:ext cx="1390650" cy="4667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a-DK" sz="1100"/>
        </a:p>
      </xdr:txBody>
    </xdr:sp>
    <xdr:clientData/>
  </xdr:twoCellAnchor>
  <xdr:twoCellAnchor>
    <xdr:from>
      <xdr:col>10</xdr:col>
      <xdr:colOff>1009650</xdr:colOff>
      <xdr:row>44</xdr:row>
      <xdr:rowOff>76200</xdr:rowOff>
    </xdr:from>
    <xdr:to>
      <xdr:col>12</xdr:col>
      <xdr:colOff>390525</xdr:colOff>
      <xdr:row>47</xdr:row>
      <xdr:rowOff>66675</xdr:rowOff>
    </xdr:to>
    <xdr:sp macro="" textlink="">
      <xdr:nvSpPr>
        <xdr:cNvPr id="64" name="Pil: højre 63">
          <a:extLst>
            <a:ext uri="{FF2B5EF4-FFF2-40B4-BE49-F238E27FC236}">
              <a16:creationId xmlns:a16="http://schemas.microsoft.com/office/drawing/2014/main" id="{F3BCF55D-7C5B-47F4-9ED1-AD949B627B57}"/>
            </a:ext>
          </a:extLst>
        </xdr:cNvPr>
        <xdr:cNvSpPr/>
      </xdr:nvSpPr>
      <xdr:spPr>
        <a:xfrm flipH="1">
          <a:off x="11401425" y="11001375"/>
          <a:ext cx="1390650" cy="5905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a-DK" sz="1100"/>
        </a:p>
      </xdr:txBody>
    </xdr:sp>
    <xdr:clientData/>
  </xdr:twoCellAnchor>
  <xdr:twoCellAnchor>
    <xdr:from>
      <xdr:col>10</xdr:col>
      <xdr:colOff>990600</xdr:colOff>
      <xdr:row>9</xdr:row>
      <xdr:rowOff>142875</xdr:rowOff>
    </xdr:from>
    <xdr:to>
      <xdr:col>12</xdr:col>
      <xdr:colOff>371475</xdr:colOff>
      <xdr:row>11</xdr:row>
      <xdr:rowOff>142875</xdr:rowOff>
    </xdr:to>
    <xdr:sp macro="" textlink="">
      <xdr:nvSpPr>
        <xdr:cNvPr id="67" name="Pil: højre 66">
          <a:extLst>
            <a:ext uri="{FF2B5EF4-FFF2-40B4-BE49-F238E27FC236}">
              <a16:creationId xmlns:a16="http://schemas.microsoft.com/office/drawing/2014/main" id="{79D142B0-F9B0-471C-BE6B-FA2C9786BF09}"/>
            </a:ext>
          </a:extLst>
        </xdr:cNvPr>
        <xdr:cNvSpPr/>
      </xdr:nvSpPr>
      <xdr:spPr>
        <a:xfrm flipH="1">
          <a:off x="11382375" y="2352675"/>
          <a:ext cx="1390650" cy="5905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a-DK" sz="1100"/>
        </a:p>
      </xdr:txBody>
    </xdr:sp>
    <xdr:clientData/>
  </xdr:twoCellAnchor>
  <xdr:twoCellAnchor>
    <xdr:from>
      <xdr:col>11</xdr:col>
      <xdr:colOff>247650</xdr:colOff>
      <xdr:row>157</xdr:row>
      <xdr:rowOff>161925</xdr:rowOff>
    </xdr:from>
    <xdr:to>
      <xdr:col>13</xdr:col>
      <xdr:colOff>419100</xdr:colOff>
      <xdr:row>160</xdr:row>
      <xdr:rowOff>66675</xdr:rowOff>
    </xdr:to>
    <xdr:sp macro="" textlink="">
      <xdr:nvSpPr>
        <xdr:cNvPr id="68" name="Pil: højre 67">
          <a:extLst>
            <a:ext uri="{FF2B5EF4-FFF2-40B4-BE49-F238E27FC236}">
              <a16:creationId xmlns:a16="http://schemas.microsoft.com/office/drawing/2014/main" id="{E88D05DB-0DE9-4AFC-9ED6-7F6005812D41}"/>
            </a:ext>
          </a:extLst>
        </xdr:cNvPr>
        <xdr:cNvSpPr/>
      </xdr:nvSpPr>
      <xdr:spPr>
        <a:xfrm flipH="1">
          <a:off x="12039600" y="34109025"/>
          <a:ext cx="1390650" cy="4667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a-DK" sz="1100"/>
        </a:p>
      </xdr:txBody>
    </xdr:sp>
    <xdr:clientData/>
  </xdr:twoCellAnchor>
  <xdr:twoCellAnchor>
    <xdr:from>
      <xdr:col>0</xdr:col>
      <xdr:colOff>538370</xdr:colOff>
      <xdr:row>535</xdr:row>
      <xdr:rowOff>132522</xdr:rowOff>
    </xdr:from>
    <xdr:to>
      <xdr:col>4</xdr:col>
      <xdr:colOff>1005923</xdr:colOff>
      <xdr:row>551</xdr:row>
      <xdr:rowOff>90695</xdr:rowOff>
    </xdr:to>
    <xdr:graphicFrame macro="">
      <xdr:nvGraphicFramePr>
        <xdr:cNvPr id="69" name="Diagram 68">
          <a:extLst>
            <a:ext uri="{FF2B5EF4-FFF2-40B4-BE49-F238E27FC236}">
              <a16:creationId xmlns:a16="http://schemas.microsoft.com/office/drawing/2014/main" id="{2016375C-3A93-4265-B1C2-3EBB38DF39C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5</xdr:col>
      <xdr:colOff>869675</xdr:colOff>
      <xdr:row>536</xdr:row>
      <xdr:rowOff>8283</xdr:rowOff>
    </xdr:from>
    <xdr:to>
      <xdr:col>9</xdr:col>
      <xdr:colOff>972793</xdr:colOff>
      <xdr:row>551</xdr:row>
      <xdr:rowOff>132108</xdr:rowOff>
    </xdr:to>
    <xdr:graphicFrame macro="">
      <xdr:nvGraphicFramePr>
        <xdr:cNvPr id="71" name="Diagram 70">
          <a:extLst>
            <a:ext uri="{FF2B5EF4-FFF2-40B4-BE49-F238E27FC236}">
              <a16:creationId xmlns:a16="http://schemas.microsoft.com/office/drawing/2014/main" id="{3ED1BFEC-F61F-427F-9CE8-108C8F0CE43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0</xdr:col>
      <xdr:colOff>538370</xdr:colOff>
      <xdr:row>616</xdr:row>
      <xdr:rowOff>132522</xdr:rowOff>
    </xdr:from>
    <xdr:to>
      <xdr:col>4</xdr:col>
      <xdr:colOff>1005923</xdr:colOff>
      <xdr:row>632</xdr:row>
      <xdr:rowOff>90695</xdr:rowOff>
    </xdr:to>
    <xdr:graphicFrame macro="">
      <xdr:nvGraphicFramePr>
        <xdr:cNvPr id="72" name="Diagram 71">
          <a:extLst>
            <a:ext uri="{FF2B5EF4-FFF2-40B4-BE49-F238E27FC236}">
              <a16:creationId xmlns:a16="http://schemas.microsoft.com/office/drawing/2014/main" id="{3E62F23A-2022-44B9-BB01-247FA58FAFF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5</xdr:col>
      <xdr:colOff>898250</xdr:colOff>
      <xdr:row>616</xdr:row>
      <xdr:rowOff>151158</xdr:rowOff>
    </xdr:from>
    <xdr:to>
      <xdr:col>9</xdr:col>
      <xdr:colOff>1001368</xdr:colOff>
      <xdr:row>632</xdr:row>
      <xdr:rowOff>113058</xdr:rowOff>
    </xdr:to>
    <xdr:graphicFrame macro="">
      <xdr:nvGraphicFramePr>
        <xdr:cNvPr id="73" name="Diagram 72">
          <a:extLst>
            <a:ext uri="{FF2B5EF4-FFF2-40B4-BE49-F238E27FC236}">
              <a16:creationId xmlns:a16="http://schemas.microsoft.com/office/drawing/2014/main" id="{42EA48DC-2EF0-4B23-BFE1-0552D1B4CDD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oneCellAnchor>
    <xdr:from>
      <xdr:col>2</xdr:col>
      <xdr:colOff>123827</xdr:colOff>
      <xdr:row>466</xdr:row>
      <xdr:rowOff>38100</xdr:rowOff>
    </xdr:from>
    <xdr:ext cx="1190624" cy="590551"/>
    <xdr:sp macro="" textlink="">
      <xdr:nvSpPr>
        <xdr:cNvPr id="50" name="Tekstfelt 49">
          <a:extLst>
            <a:ext uri="{FF2B5EF4-FFF2-40B4-BE49-F238E27FC236}">
              <a16:creationId xmlns:a16="http://schemas.microsoft.com/office/drawing/2014/main" id="{7A5EF4B6-5598-41AB-8267-F6BCC87A89B0}"/>
            </a:ext>
          </a:extLst>
        </xdr:cNvPr>
        <xdr:cNvSpPr txBox="1"/>
      </xdr:nvSpPr>
      <xdr:spPr>
        <a:xfrm>
          <a:off x="1781177" y="74495025"/>
          <a:ext cx="1190624" cy="590551"/>
        </a:xfrm>
        <a:prstGeom prst="rect">
          <a:avLst/>
        </a:prstGeom>
        <a:solidFill>
          <a:schemeClr val="accent1">
            <a:lumMod val="40000"/>
            <a:lumOff val="6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da-DK" sz="1400" b="1"/>
            <a:t>EULOW + 10, 20, 30% H2</a:t>
          </a:r>
        </a:p>
        <a:p>
          <a:endParaRPr lang="da-DK" sz="1400" b="1"/>
        </a:p>
      </xdr:txBody>
    </xdr:sp>
    <xdr:clientData/>
  </xdr:oneCellAnchor>
  <xdr:twoCellAnchor>
    <xdr:from>
      <xdr:col>12</xdr:col>
      <xdr:colOff>0</xdr:colOff>
      <xdr:row>305</xdr:row>
      <xdr:rowOff>0</xdr:rowOff>
    </xdr:from>
    <xdr:to>
      <xdr:col>13</xdr:col>
      <xdr:colOff>781050</xdr:colOff>
      <xdr:row>307</xdr:row>
      <xdr:rowOff>114300</xdr:rowOff>
    </xdr:to>
    <xdr:sp macro="" textlink="">
      <xdr:nvSpPr>
        <xdr:cNvPr id="74" name="Pil: højre 73">
          <a:extLst>
            <a:ext uri="{FF2B5EF4-FFF2-40B4-BE49-F238E27FC236}">
              <a16:creationId xmlns:a16="http://schemas.microsoft.com/office/drawing/2014/main" id="{8A492F11-6495-41D8-8434-8F4B531158DB}"/>
            </a:ext>
          </a:extLst>
        </xdr:cNvPr>
        <xdr:cNvSpPr/>
      </xdr:nvSpPr>
      <xdr:spPr>
        <a:xfrm flipH="1">
          <a:off x="12401550" y="56407050"/>
          <a:ext cx="1390650" cy="4667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a-DK" sz="1100"/>
        </a:p>
      </xdr:txBody>
    </xdr:sp>
    <xdr:clientData/>
  </xdr:twoCellAnchor>
  <xdr:twoCellAnchor>
    <xdr:from>
      <xdr:col>12</xdr:col>
      <xdr:colOff>0</xdr:colOff>
      <xdr:row>714</xdr:row>
      <xdr:rowOff>0</xdr:rowOff>
    </xdr:from>
    <xdr:to>
      <xdr:col>13</xdr:col>
      <xdr:colOff>781050</xdr:colOff>
      <xdr:row>716</xdr:row>
      <xdr:rowOff>114300</xdr:rowOff>
    </xdr:to>
    <xdr:sp macro="" textlink="">
      <xdr:nvSpPr>
        <xdr:cNvPr id="75" name="Pil: højre 74">
          <a:extLst>
            <a:ext uri="{FF2B5EF4-FFF2-40B4-BE49-F238E27FC236}">
              <a16:creationId xmlns:a16="http://schemas.microsoft.com/office/drawing/2014/main" id="{2A701ADC-28EE-48D2-B07E-116DB534FE37}"/>
            </a:ext>
          </a:extLst>
        </xdr:cNvPr>
        <xdr:cNvSpPr/>
      </xdr:nvSpPr>
      <xdr:spPr>
        <a:xfrm flipH="1">
          <a:off x="12401550" y="56407050"/>
          <a:ext cx="1390650" cy="4667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a-DK" sz="1100"/>
        </a:p>
      </xdr:txBody>
    </xdr:sp>
    <xdr:clientData/>
  </xdr:twoCellAnchor>
  <xdr:twoCellAnchor>
    <xdr:from>
      <xdr:col>13</xdr:col>
      <xdr:colOff>76200</xdr:colOff>
      <xdr:row>2</xdr:row>
      <xdr:rowOff>38099</xdr:rowOff>
    </xdr:from>
    <xdr:to>
      <xdr:col>15</xdr:col>
      <xdr:colOff>28575</xdr:colOff>
      <xdr:row>7</xdr:row>
      <xdr:rowOff>47624</xdr:rowOff>
    </xdr:to>
    <xdr:sp macro="" textlink="">
      <xdr:nvSpPr>
        <xdr:cNvPr id="51" name="Pil: nedad 50">
          <a:extLst>
            <a:ext uri="{FF2B5EF4-FFF2-40B4-BE49-F238E27FC236}">
              <a16:creationId xmlns:a16="http://schemas.microsoft.com/office/drawing/2014/main" id="{BD33985B-8282-4A8C-9FBD-020ADE1506A8}"/>
            </a:ext>
          </a:extLst>
        </xdr:cNvPr>
        <xdr:cNvSpPr/>
      </xdr:nvSpPr>
      <xdr:spPr>
        <a:xfrm>
          <a:off x="13087350" y="485774"/>
          <a:ext cx="1647825" cy="140017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a-DK" sz="1100"/>
        </a:p>
      </xdr:txBody>
    </xdr:sp>
    <xdr:clientData/>
  </xdr:twoCellAnchor>
  <xdr:twoCellAnchor>
    <xdr:from>
      <xdr:col>6</xdr:col>
      <xdr:colOff>189358</xdr:colOff>
      <xdr:row>162</xdr:row>
      <xdr:rowOff>80827</xdr:rowOff>
    </xdr:from>
    <xdr:to>
      <xdr:col>6</xdr:col>
      <xdr:colOff>560833</xdr:colOff>
      <xdr:row>164</xdr:row>
      <xdr:rowOff>110901</xdr:rowOff>
    </xdr:to>
    <xdr:sp macro="" textlink="">
      <xdr:nvSpPr>
        <xdr:cNvPr id="66" name="&quot;Ikke tilladt&quot;-symbol 65">
          <a:extLst>
            <a:ext uri="{FF2B5EF4-FFF2-40B4-BE49-F238E27FC236}">
              <a16:creationId xmlns:a16="http://schemas.microsoft.com/office/drawing/2014/main" id="{1E1B64A7-7976-4B64-8EB2-17F2C8155C92}"/>
            </a:ext>
          </a:extLst>
        </xdr:cNvPr>
        <xdr:cNvSpPr/>
      </xdr:nvSpPr>
      <xdr:spPr>
        <a:xfrm>
          <a:off x="6390133" y="34723252"/>
          <a:ext cx="371475" cy="353924"/>
        </a:xfrm>
        <a:prstGeom prst="noSmoking">
          <a:avLst/>
        </a:prstGeom>
      </xdr:spPr>
      <xdr:style>
        <a:lnRef idx="2">
          <a:schemeClr val="accent6">
            <a:shade val="50000"/>
          </a:schemeClr>
        </a:lnRef>
        <a:fillRef idx="1">
          <a:schemeClr val="accent6"/>
        </a:fillRef>
        <a:effectRef idx="0">
          <a:schemeClr val="accent6"/>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l"/>
          <a:endParaRPr lang="da-DK" sz="1100">
            <a:solidFill>
              <a:schemeClr val="tx1"/>
            </a:solidFill>
          </a:endParaRPr>
        </a:p>
      </xdr:txBody>
    </xdr:sp>
    <xdr:clientData/>
  </xdr:twoCellAnchor>
  <xdr:twoCellAnchor>
    <xdr:from>
      <xdr:col>0</xdr:col>
      <xdr:colOff>538370</xdr:colOff>
      <xdr:row>574</xdr:row>
      <xdr:rowOff>132522</xdr:rowOff>
    </xdr:from>
    <xdr:to>
      <xdr:col>4</xdr:col>
      <xdr:colOff>1005923</xdr:colOff>
      <xdr:row>590</xdr:row>
      <xdr:rowOff>90695</xdr:rowOff>
    </xdr:to>
    <xdr:graphicFrame macro="">
      <xdr:nvGraphicFramePr>
        <xdr:cNvPr id="70" name="Diagram 69">
          <a:extLst>
            <a:ext uri="{FF2B5EF4-FFF2-40B4-BE49-F238E27FC236}">
              <a16:creationId xmlns:a16="http://schemas.microsoft.com/office/drawing/2014/main" id="{8F5A41AF-11A2-433A-BED8-03B6BD8520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xdr:from>
      <xdr:col>5</xdr:col>
      <xdr:colOff>869675</xdr:colOff>
      <xdr:row>575</xdr:row>
      <xdr:rowOff>8283</xdr:rowOff>
    </xdr:from>
    <xdr:to>
      <xdr:col>9</xdr:col>
      <xdr:colOff>972793</xdr:colOff>
      <xdr:row>590</xdr:row>
      <xdr:rowOff>132108</xdr:rowOff>
    </xdr:to>
    <xdr:graphicFrame macro="">
      <xdr:nvGraphicFramePr>
        <xdr:cNvPr id="76" name="Diagram 75">
          <a:extLst>
            <a:ext uri="{FF2B5EF4-FFF2-40B4-BE49-F238E27FC236}">
              <a16:creationId xmlns:a16="http://schemas.microsoft.com/office/drawing/2014/main" id="{BC0E8F01-27C2-4F43-98F5-03C842AA51B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xdr:from>
      <xdr:col>10</xdr:col>
      <xdr:colOff>466725</xdr:colOff>
      <xdr:row>381</xdr:row>
      <xdr:rowOff>19050</xdr:rowOff>
    </xdr:from>
    <xdr:to>
      <xdr:col>11</xdr:col>
      <xdr:colOff>457200</xdr:colOff>
      <xdr:row>384</xdr:row>
      <xdr:rowOff>0</xdr:rowOff>
    </xdr:to>
    <xdr:sp macro="" textlink="">
      <xdr:nvSpPr>
        <xdr:cNvPr id="77" name="Pil: højre 76">
          <a:extLst>
            <a:ext uri="{FF2B5EF4-FFF2-40B4-BE49-F238E27FC236}">
              <a16:creationId xmlns:a16="http://schemas.microsoft.com/office/drawing/2014/main" id="{814D7E45-EB57-43C7-947A-0A2C8E604902}"/>
            </a:ext>
          </a:extLst>
        </xdr:cNvPr>
        <xdr:cNvSpPr/>
      </xdr:nvSpPr>
      <xdr:spPr>
        <a:xfrm flipH="1">
          <a:off x="10858500" y="60388500"/>
          <a:ext cx="1390650" cy="4667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a-DK" sz="1100"/>
        </a:p>
      </xdr:txBody>
    </xdr:sp>
    <xdr:clientData/>
  </xdr:twoCellAnchor>
  <xdr:twoCellAnchor editAs="oneCell">
    <xdr:from>
      <xdr:col>14</xdr:col>
      <xdr:colOff>400050</xdr:colOff>
      <xdr:row>411</xdr:row>
      <xdr:rowOff>66675</xdr:rowOff>
    </xdr:from>
    <xdr:to>
      <xdr:col>14</xdr:col>
      <xdr:colOff>784131</xdr:colOff>
      <xdr:row>413</xdr:row>
      <xdr:rowOff>126908</xdr:rowOff>
    </xdr:to>
    <xdr:pic>
      <xdr:nvPicPr>
        <xdr:cNvPr id="29" name="Billede 28">
          <a:extLst>
            <a:ext uri="{FF2B5EF4-FFF2-40B4-BE49-F238E27FC236}">
              <a16:creationId xmlns:a16="http://schemas.microsoft.com/office/drawing/2014/main" id="{B7783398-D7DE-45BD-8381-4F76C74FD6E7}"/>
            </a:ext>
          </a:extLst>
        </xdr:cNvPr>
        <xdr:cNvPicPr>
          <a:picLocks noChangeAspect="1"/>
        </xdr:cNvPicPr>
      </xdr:nvPicPr>
      <xdr:blipFill>
        <a:blip xmlns:r="http://schemas.openxmlformats.org/officeDocument/2006/relationships" r:embed="rId45"/>
        <a:stretch>
          <a:fillRect/>
        </a:stretch>
      </xdr:blipFill>
      <xdr:spPr>
        <a:xfrm>
          <a:off x="14258925" y="65779650"/>
          <a:ext cx="384081" cy="384081"/>
        </a:xfrm>
        <a:prstGeom prst="rect">
          <a:avLst/>
        </a:prstGeom>
      </xdr:spPr>
    </xdr:pic>
    <xdr:clientData/>
  </xdr:twoCellAnchor>
  <xdr:twoCellAnchor>
    <xdr:from>
      <xdr:col>16</xdr:col>
      <xdr:colOff>657225</xdr:colOff>
      <xdr:row>411</xdr:row>
      <xdr:rowOff>47625</xdr:rowOff>
    </xdr:from>
    <xdr:to>
      <xdr:col>17</xdr:col>
      <xdr:colOff>181064</xdr:colOff>
      <xdr:row>413</xdr:row>
      <xdr:rowOff>94701</xdr:rowOff>
    </xdr:to>
    <xdr:sp macro="" textlink="">
      <xdr:nvSpPr>
        <xdr:cNvPr id="83" name="&quot;Ikke tilladt&quot;-symbol 82">
          <a:extLst>
            <a:ext uri="{FF2B5EF4-FFF2-40B4-BE49-F238E27FC236}">
              <a16:creationId xmlns:a16="http://schemas.microsoft.com/office/drawing/2014/main" id="{EEA5001E-26F6-49AD-B3A5-3098B1E86CB4}"/>
            </a:ext>
          </a:extLst>
        </xdr:cNvPr>
        <xdr:cNvSpPr/>
      </xdr:nvSpPr>
      <xdr:spPr>
        <a:xfrm>
          <a:off x="16211550" y="65760600"/>
          <a:ext cx="371564" cy="370926"/>
        </a:xfrm>
        <a:prstGeom prst="noSmoking">
          <a:avLst/>
        </a:prstGeom>
        <a:solidFill>
          <a:srgbClr val="FF0000"/>
        </a:solidFill>
        <a:ln>
          <a:solidFill>
            <a:srgbClr val="FF0000"/>
          </a:solidFill>
        </a:ln>
      </xdr:spPr>
      <xdr:style>
        <a:lnRef idx="2">
          <a:schemeClr val="accent6">
            <a:shade val="50000"/>
          </a:schemeClr>
        </a:lnRef>
        <a:fillRef idx="1">
          <a:schemeClr val="accent6"/>
        </a:fillRef>
        <a:effectRef idx="0">
          <a:schemeClr val="accent6"/>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l"/>
          <a:endParaRPr lang="da-DK" sz="1100">
            <a:solidFill>
              <a:srgbClr val="FF0000"/>
            </a:solidFill>
          </a:endParaRPr>
        </a:p>
      </xdr:txBody>
    </xdr:sp>
    <xdr:clientData/>
  </xdr:twoCellAnchor>
  <xdr:twoCellAnchor>
    <xdr:from>
      <xdr:col>17</xdr:col>
      <xdr:colOff>47625</xdr:colOff>
      <xdr:row>22</xdr:row>
      <xdr:rowOff>68035</xdr:rowOff>
    </xdr:from>
    <xdr:to>
      <xdr:col>23</xdr:col>
      <xdr:colOff>285750</xdr:colOff>
      <xdr:row>24</xdr:row>
      <xdr:rowOff>122465</xdr:rowOff>
    </xdr:to>
    <xdr:sp macro="" textlink="">
      <xdr:nvSpPr>
        <xdr:cNvPr id="78" name="Pil: højre 77">
          <a:extLst>
            <a:ext uri="{FF2B5EF4-FFF2-40B4-BE49-F238E27FC236}">
              <a16:creationId xmlns:a16="http://schemas.microsoft.com/office/drawing/2014/main" id="{C70E9F44-75F2-4B43-AE62-6D57C2AC1022}"/>
            </a:ext>
          </a:extLst>
        </xdr:cNvPr>
        <xdr:cNvSpPr/>
      </xdr:nvSpPr>
      <xdr:spPr>
        <a:xfrm>
          <a:off x="16444232" y="6041571"/>
          <a:ext cx="1081768" cy="59871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a-DK" sz="1100"/>
        </a:p>
      </xdr:txBody>
    </xdr:sp>
    <xdr:clientData/>
  </xdr:twoCellAnchor>
</xdr:wsDr>
</file>

<file path=xl/drawings/drawing20.xml><?xml version="1.0" encoding="utf-8"?>
<xdr:wsDr xmlns:xdr="http://schemas.openxmlformats.org/drawingml/2006/spreadsheetDrawing" xmlns:a="http://schemas.openxmlformats.org/drawingml/2006/main">
  <xdr:twoCellAnchor editAs="oneCell">
    <xdr:from>
      <xdr:col>2</xdr:col>
      <xdr:colOff>612322</xdr:colOff>
      <xdr:row>0</xdr:row>
      <xdr:rowOff>0</xdr:rowOff>
    </xdr:from>
    <xdr:to>
      <xdr:col>2</xdr:col>
      <xdr:colOff>1766144</xdr:colOff>
      <xdr:row>2</xdr:row>
      <xdr:rowOff>146156</xdr:rowOff>
    </xdr:to>
    <xdr:pic>
      <xdr:nvPicPr>
        <xdr:cNvPr id="2" name="Billede 2">
          <a:extLst>
            <a:ext uri="{FF2B5EF4-FFF2-40B4-BE49-F238E27FC236}">
              <a16:creationId xmlns:a16="http://schemas.microsoft.com/office/drawing/2014/main" id="{09CD7B31-7E56-4F45-8482-4D7C0417483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32715" y="0"/>
          <a:ext cx="1153822" cy="5679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2073089</xdr:colOff>
      <xdr:row>0</xdr:row>
      <xdr:rowOff>0</xdr:rowOff>
    </xdr:from>
    <xdr:to>
      <xdr:col>2</xdr:col>
      <xdr:colOff>178911</xdr:colOff>
      <xdr:row>2</xdr:row>
      <xdr:rowOff>86124</xdr:rowOff>
    </xdr:to>
    <xdr:pic>
      <xdr:nvPicPr>
        <xdr:cNvPr id="2" name="Billede 2">
          <a:extLst>
            <a:ext uri="{FF2B5EF4-FFF2-40B4-BE49-F238E27FC236}">
              <a16:creationId xmlns:a16="http://schemas.microsoft.com/office/drawing/2014/main" id="{0083D17C-55CC-4828-9A6A-413A52EAA0E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121089" y="0"/>
          <a:ext cx="1153822" cy="5679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3</xdr:col>
      <xdr:colOff>228600</xdr:colOff>
      <xdr:row>0</xdr:row>
      <xdr:rowOff>0</xdr:rowOff>
    </xdr:from>
    <xdr:to>
      <xdr:col>3</xdr:col>
      <xdr:colOff>1382422</xdr:colOff>
      <xdr:row>2</xdr:row>
      <xdr:rowOff>148877</xdr:rowOff>
    </xdr:to>
    <xdr:pic>
      <xdr:nvPicPr>
        <xdr:cNvPr id="2" name="Billede 2">
          <a:extLst>
            <a:ext uri="{FF2B5EF4-FFF2-40B4-BE49-F238E27FC236}">
              <a16:creationId xmlns:a16="http://schemas.microsoft.com/office/drawing/2014/main" id="{D5643300-EE4D-4C87-A117-E4DBDBB3D36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209925" y="0"/>
          <a:ext cx="1153822" cy="5679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12</xdr:col>
      <xdr:colOff>391391</xdr:colOff>
      <xdr:row>6</xdr:row>
      <xdr:rowOff>93518</xdr:rowOff>
    </xdr:from>
    <xdr:to>
      <xdr:col>25</xdr:col>
      <xdr:colOff>384030</xdr:colOff>
      <xdr:row>30</xdr:row>
      <xdr:rowOff>14288</xdr:rowOff>
    </xdr:to>
    <xdr:graphicFrame macro="">
      <xdr:nvGraphicFramePr>
        <xdr:cNvPr id="2" name="Diagram 1">
          <a:extLst>
            <a:ext uri="{FF2B5EF4-FFF2-40B4-BE49-F238E27FC236}">
              <a16:creationId xmlns:a16="http://schemas.microsoft.com/office/drawing/2014/main" id="{00000000-0008-0000-0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4</xdr:col>
      <xdr:colOff>390525</xdr:colOff>
      <xdr:row>63</xdr:row>
      <xdr:rowOff>0</xdr:rowOff>
    </xdr:from>
    <xdr:ext cx="184731" cy="311496"/>
    <xdr:sp macro="" textlink="">
      <xdr:nvSpPr>
        <xdr:cNvPr id="5" name="Tekstfelt 4">
          <a:extLst>
            <a:ext uri="{FF2B5EF4-FFF2-40B4-BE49-F238E27FC236}">
              <a16:creationId xmlns:a16="http://schemas.microsoft.com/office/drawing/2014/main" id="{00000000-0008-0000-0B00-000005000000}"/>
            </a:ext>
          </a:extLst>
        </xdr:cNvPr>
        <xdr:cNvSpPr txBox="1"/>
      </xdr:nvSpPr>
      <xdr:spPr>
        <a:xfrm>
          <a:off x="2813685" y="1364551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a-DK" sz="1400" b="1"/>
        </a:p>
      </xdr:txBody>
    </xdr:sp>
    <xdr:clientData/>
  </xdr:oneCellAnchor>
  <xdr:oneCellAnchor>
    <xdr:from>
      <xdr:col>19</xdr:col>
      <xdr:colOff>390525</xdr:colOff>
      <xdr:row>112</xdr:row>
      <xdr:rowOff>0</xdr:rowOff>
    </xdr:from>
    <xdr:ext cx="184731" cy="311496"/>
    <xdr:sp macro="" textlink="">
      <xdr:nvSpPr>
        <xdr:cNvPr id="4" name="Tekstfelt 3">
          <a:extLst>
            <a:ext uri="{FF2B5EF4-FFF2-40B4-BE49-F238E27FC236}">
              <a16:creationId xmlns:a16="http://schemas.microsoft.com/office/drawing/2014/main" id="{00000000-0008-0000-0B00-000004000000}"/>
            </a:ext>
          </a:extLst>
        </xdr:cNvPr>
        <xdr:cNvSpPr txBox="1"/>
      </xdr:nvSpPr>
      <xdr:spPr>
        <a:xfrm>
          <a:off x="2743200" y="11972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a-DK" sz="1400" b="1"/>
        </a:p>
      </xdr:txBody>
    </xdr:sp>
    <xdr:clientData/>
  </xdr:oneCellAnchor>
  <xdr:twoCellAnchor editAs="oneCell">
    <xdr:from>
      <xdr:col>5</xdr:col>
      <xdr:colOff>235324</xdr:colOff>
      <xdr:row>0</xdr:row>
      <xdr:rowOff>0</xdr:rowOff>
    </xdr:from>
    <xdr:to>
      <xdr:col>7</xdr:col>
      <xdr:colOff>358205</xdr:colOff>
      <xdr:row>2</xdr:row>
      <xdr:rowOff>119742</xdr:rowOff>
    </xdr:to>
    <xdr:pic>
      <xdr:nvPicPr>
        <xdr:cNvPr id="3" name="Billede 2">
          <a:extLst>
            <a:ext uri="{FF2B5EF4-FFF2-40B4-BE49-F238E27FC236}">
              <a16:creationId xmlns:a16="http://schemas.microsoft.com/office/drawing/2014/main" id="{646295E4-51B1-4C36-BFFD-7F9A6AF2EA5B}"/>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146177" y="0"/>
          <a:ext cx="1153822" cy="5679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xml><?xml version="1.0" encoding="utf-8"?>
<c:userShapes xmlns:c="http://schemas.openxmlformats.org/drawingml/2006/chart">
  <cdr:relSizeAnchor xmlns:cdr="http://schemas.openxmlformats.org/drawingml/2006/chartDrawing">
    <cdr:from>
      <cdr:x>0.18339</cdr:x>
      <cdr:y>0.51</cdr:y>
    </cdr:from>
    <cdr:to>
      <cdr:x>0.63046</cdr:x>
      <cdr:y>0.80335</cdr:y>
    </cdr:to>
    <cdr:cxnSp macro="">
      <cdr:nvCxnSpPr>
        <cdr:cNvPr id="2" name="Lige forbindelse 1">
          <a:extLst xmlns:a="http://schemas.openxmlformats.org/drawingml/2006/main">
            <a:ext uri="{FF2B5EF4-FFF2-40B4-BE49-F238E27FC236}">
              <a16:creationId xmlns:a16="http://schemas.microsoft.com/office/drawing/2014/main" id="{06F46110-81AA-4256-9812-652B21AEC166}"/>
            </a:ext>
          </a:extLst>
        </cdr:cNvPr>
        <cdr:cNvCxnSpPr/>
      </cdr:nvCxnSpPr>
      <cdr:spPr>
        <a:xfrm xmlns:a="http://schemas.openxmlformats.org/drawingml/2006/main" flipH="1">
          <a:off x="1366863" y="2470150"/>
          <a:ext cx="3332153" cy="1420829"/>
        </a:xfrm>
        <a:prstGeom xmlns:a="http://schemas.openxmlformats.org/drawingml/2006/main" prst="line">
          <a:avLst/>
        </a:prstGeom>
        <a:ln xmlns:a="http://schemas.openxmlformats.org/drawingml/2006/main" w="31750">
          <a:solidFill>
            <a:srgbClr val="92D050"/>
          </a:solidFill>
          <a:prstDash val="sys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0.53211</cdr:x>
      <cdr:y>0.6234</cdr:y>
    </cdr:from>
    <cdr:to>
      <cdr:x>0.61041</cdr:x>
      <cdr:y>0.67802</cdr:y>
    </cdr:to>
    <cdr:sp macro="" textlink="">
      <cdr:nvSpPr>
        <cdr:cNvPr id="5" name="Tekstfelt 6">
          <a:extLst xmlns:a="http://schemas.openxmlformats.org/drawingml/2006/main">
            <a:ext uri="{FF2B5EF4-FFF2-40B4-BE49-F238E27FC236}">
              <a16:creationId xmlns:a16="http://schemas.microsoft.com/office/drawing/2014/main" id="{F5F8EC5B-8689-4658-8A1D-736B58241EC8}"/>
            </a:ext>
          </a:extLst>
        </cdr:cNvPr>
        <cdr:cNvSpPr txBox="1"/>
      </cdr:nvSpPr>
      <cdr:spPr>
        <a:xfrm xmlns:a="http://schemas.openxmlformats.org/drawingml/2006/main">
          <a:off x="4054148" y="2895900"/>
          <a:ext cx="596571" cy="253729"/>
        </a:xfrm>
        <a:prstGeom xmlns:a="http://schemas.openxmlformats.org/drawingml/2006/main" prst="rect">
          <a:avLst/>
        </a:prstGeom>
        <a:solidFill xmlns:a="http://schemas.openxmlformats.org/drawingml/2006/main">
          <a:srgbClr val="92D050">
            <a:alpha val="38000"/>
          </a:srgbClr>
        </a:solidFill>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a-DK" sz="1100"/>
            <a:t>EU low</a:t>
          </a:r>
        </a:p>
      </cdr:txBody>
    </cdr:sp>
  </cdr:relSizeAnchor>
  <cdr:relSizeAnchor xmlns:cdr="http://schemas.openxmlformats.org/drawingml/2006/chartDrawing">
    <cdr:from>
      <cdr:x>0.78892</cdr:x>
      <cdr:y>0.34677</cdr:y>
    </cdr:from>
    <cdr:to>
      <cdr:x>0.85515</cdr:x>
      <cdr:y>0.40139</cdr:y>
    </cdr:to>
    <cdr:sp macro="" textlink="">
      <cdr:nvSpPr>
        <cdr:cNvPr id="12" name="Tekstfelt 6">
          <a:extLst xmlns:a="http://schemas.openxmlformats.org/drawingml/2006/main">
            <a:ext uri="{FF2B5EF4-FFF2-40B4-BE49-F238E27FC236}">
              <a16:creationId xmlns:a16="http://schemas.microsoft.com/office/drawing/2014/main" id="{F5F8EC5B-8689-4658-8A1D-736B58241EC8}"/>
            </a:ext>
          </a:extLst>
        </cdr:cNvPr>
        <cdr:cNvSpPr txBox="1"/>
      </cdr:nvSpPr>
      <cdr:spPr>
        <a:xfrm xmlns:a="http://schemas.openxmlformats.org/drawingml/2006/main">
          <a:off x="5880100" y="1679575"/>
          <a:ext cx="493597" cy="264560"/>
        </a:xfrm>
        <a:prstGeom xmlns:a="http://schemas.openxmlformats.org/drawingml/2006/main" prst="rect">
          <a:avLst/>
        </a:prstGeom>
        <a:solidFill xmlns:a="http://schemas.openxmlformats.org/drawingml/2006/main">
          <a:srgbClr val="FF0000">
            <a:alpha val="38000"/>
          </a:srgbClr>
        </a:solidFill>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a-DK" sz="1100"/>
            <a:t>H gas</a:t>
          </a:r>
        </a:p>
      </cdr:txBody>
    </cdr:sp>
  </cdr:relSizeAnchor>
  <cdr:relSizeAnchor xmlns:cdr="http://schemas.openxmlformats.org/drawingml/2006/chartDrawing">
    <cdr:from>
      <cdr:x>0.63195</cdr:x>
      <cdr:y>0.17011</cdr:y>
    </cdr:from>
    <cdr:to>
      <cdr:x>0.94249</cdr:x>
      <cdr:y>0.61848</cdr:y>
    </cdr:to>
    <cdr:sp macro="" textlink="">
      <cdr:nvSpPr>
        <cdr:cNvPr id="13" name="Rektangel 12">
          <a:extLst xmlns:a="http://schemas.openxmlformats.org/drawingml/2006/main">
            <a:ext uri="{FF2B5EF4-FFF2-40B4-BE49-F238E27FC236}">
              <a16:creationId xmlns:a16="http://schemas.microsoft.com/office/drawing/2014/main" id="{B3670D73-ED71-44F8-A9CF-0F8A05A2A73D}"/>
            </a:ext>
          </a:extLst>
        </cdr:cNvPr>
        <cdr:cNvSpPr/>
      </cdr:nvSpPr>
      <cdr:spPr>
        <a:xfrm xmlns:a="http://schemas.openxmlformats.org/drawingml/2006/main">
          <a:off x="4710136" y="823935"/>
          <a:ext cx="2314552" cy="2171664"/>
        </a:xfrm>
        <a:prstGeom xmlns:a="http://schemas.openxmlformats.org/drawingml/2006/main" prst="rect">
          <a:avLst/>
        </a:prstGeom>
        <a:solidFill xmlns:a="http://schemas.openxmlformats.org/drawingml/2006/main">
          <a:srgbClr val="FFFF00">
            <a:alpha val="15000"/>
          </a:srgbClr>
        </a:solidFill>
        <a:ln xmlns:a="http://schemas.openxmlformats.org/drawingml/2006/main">
          <a:solidFill>
            <a:srgbClr val="FFFF00">
              <a:alpha val="31000"/>
            </a:srgbClr>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da-DK"/>
        </a:p>
      </cdr:txBody>
    </cdr:sp>
  </cdr:relSizeAnchor>
  <cdr:relSizeAnchor xmlns:cdr="http://schemas.openxmlformats.org/drawingml/2006/chartDrawing">
    <cdr:from>
      <cdr:x>0.10032</cdr:x>
      <cdr:y>0.19174</cdr:y>
    </cdr:from>
    <cdr:to>
      <cdr:x>0.58466</cdr:x>
      <cdr:y>0.2881</cdr:y>
    </cdr:to>
    <cdr:sp macro="" textlink="">
      <cdr:nvSpPr>
        <cdr:cNvPr id="14" name="Tekstfelt 13">
          <a:extLst xmlns:a="http://schemas.openxmlformats.org/drawingml/2006/main">
            <a:ext uri="{FF2B5EF4-FFF2-40B4-BE49-F238E27FC236}">
              <a16:creationId xmlns:a16="http://schemas.microsoft.com/office/drawing/2014/main" id="{E91271A4-EAD4-45B6-967F-9B605DD7727A}"/>
            </a:ext>
          </a:extLst>
        </cdr:cNvPr>
        <cdr:cNvSpPr txBox="1"/>
      </cdr:nvSpPr>
      <cdr:spPr>
        <a:xfrm xmlns:a="http://schemas.openxmlformats.org/drawingml/2006/main">
          <a:off x="747712" y="928689"/>
          <a:ext cx="3609975" cy="466725"/>
        </a:xfrm>
        <a:prstGeom xmlns:a="http://schemas.openxmlformats.org/drawingml/2006/main" prst="rect">
          <a:avLst/>
        </a:prstGeom>
        <a:solidFill xmlns:a="http://schemas.openxmlformats.org/drawingml/2006/main">
          <a:schemeClr val="bg2">
            <a:lumMod val="90000"/>
          </a:schemeClr>
        </a:solidFill>
      </cdr:spPr>
      <cdr:txBody>
        <a:bodyPr xmlns:a="http://schemas.openxmlformats.org/drawingml/2006/main" vertOverflow="clip" wrap="none" rtlCol="0"/>
        <a:lstStyle xmlns:a="http://schemas.openxmlformats.org/drawingml/2006/main"/>
        <a:p xmlns:a="http://schemas.openxmlformats.org/drawingml/2006/main">
          <a:r>
            <a:rPr lang="da-DK" sz="1100" b="1"/>
            <a:t>EU high &amp; Low calculated with</a:t>
          </a:r>
        </a:p>
        <a:p xmlns:a="http://schemas.openxmlformats.org/drawingml/2006/main">
          <a:r>
            <a:rPr lang="da-DK" sz="1100" b="1"/>
            <a:t>H2= 60%                         H2= 30%                        H2=   10%</a:t>
          </a:r>
        </a:p>
      </cdr:txBody>
    </cdr:sp>
  </cdr:relSizeAnchor>
  <cdr:relSizeAnchor xmlns:cdr="http://schemas.openxmlformats.org/drawingml/2006/chartDrawing">
    <cdr:from>
      <cdr:x>0.47838</cdr:x>
      <cdr:y>0.69485</cdr:y>
    </cdr:from>
    <cdr:to>
      <cdr:x>0.65946</cdr:x>
      <cdr:y>0.74948</cdr:y>
    </cdr:to>
    <cdr:sp macro="" textlink="">
      <cdr:nvSpPr>
        <cdr:cNvPr id="15" name="Tekstfelt 16">
          <a:extLst xmlns:a="http://schemas.openxmlformats.org/drawingml/2006/main">
            <a:ext uri="{FF2B5EF4-FFF2-40B4-BE49-F238E27FC236}">
              <a16:creationId xmlns:a16="http://schemas.microsoft.com/office/drawing/2014/main" id="{6A7F0327-454A-4ADE-9A3B-8B0C18B9B807}"/>
            </a:ext>
          </a:extLst>
        </cdr:cNvPr>
        <cdr:cNvSpPr txBox="1"/>
      </cdr:nvSpPr>
      <cdr:spPr>
        <a:xfrm xmlns:a="http://schemas.openxmlformats.org/drawingml/2006/main">
          <a:off x="3565525" y="3365500"/>
          <a:ext cx="1349600" cy="264560"/>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a-DK" sz="1100"/>
            <a:t>Binary mix CH4</a:t>
          </a:r>
          <a:r>
            <a:rPr lang="da-DK" sz="1100" baseline="0"/>
            <a:t> + N2</a:t>
          </a:r>
          <a:endParaRPr lang="da-DK" sz="1100"/>
        </a:p>
      </cdr:txBody>
    </cdr:sp>
  </cdr:relSizeAnchor>
  <cdr:relSizeAnchor xmlns:cdr="http://schemas.openxmlformats.org/drawingml/2006/chartDrawing">
    <cdr:from>
      <cdr:x>0.39276</cdr:x>
      <cdr:y>0.50606</cdr:y>
    </cdr:from>
    <cdr:to>
      <cdr:x>0.45837</cdr:x>
      <cdr:y>0.56069</cdr:y>
    </cdr:to>
    <cdr:sp macro="" textlink="">
      <cdr:nvSpPr>
        <cdr:cNvPr id="8" name="Tekstfelt 3">
          <a:extLst xmlns:a="http://schemas.openxmlformats.org/drawingml/2006/main">
            <a:ext uri="{FF2B5EF4-FFF2-40B4-BE49-F238E27FC236}">
              <a16:creationId xmlns:a16="http://schemas.microsoft.com/office/drawing/2014/main" id="{869ACA31-93D1-431F-BD64-CABEE3ABCD0E}"/>
            </a:ext>
          </a:extLst>
        </cdr:cNvPr>
        <cdr:cNvSpPr txBox="1"/>
      </cdr:nvSpPr>
      <cdr:spPr>
        <a:xfrm xmlns:a="http://schemas.openxmlformats.org/drawingml/2006/main">
          <a:off x="2927350" y="2451100"/>
          <a:ext cx="489045" cy="264560"/>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a-DK" sz="1100" b="1">
              <a:solidFill>
                <a:srgbClr val="FF0000"/>
              </a:solidFill>
            </a:rPr>
            <a:t>G222</a:t>
          </a:r>
        </a:p>
      </cdr:txBody>
    </cdr:sp>
  </cdr:relSizeAnchor>
  <cdr:relSizeAnchor xmlns:cdr="http://schemas.openxmlformats.org/drawingml/2006/chartDrawing">
    <cdr:from>
      <cdr:x>0.63685</cdr:x>
      <cdr:y>0.61422</cdr:y>
    </cdr:from>
    <cdr:to>
      <cdr:x>0.69287</cdr:x>
      <cdr:y>0.66885</cdr:y>
    </cdr:to>
    <cdr:sp macro="" textlink="">
      <cdr:nvSpPr>
        <cdr:cNvPr id="9" name="Tekstfelt 3">
          <a:extLst xmlns:a="http://schemas.openxmlformats.org/drawingml/2006/main">
            <a:ext uri="{FF2B5EF4-FFF2-40B4-BE49-F238E27FC236}">
              <a16:creationId xmlns:a16="http://schemas.microsoft.com/office/drawing/2014/main" id="{869ACA31-93D1-431F-BD64-CABEE3ABCD0E}"/>
            </a:ext>
          </a:extLst>
        </cdr:cNvPr>
        <cdr:cNvSpPr txBox="1"/>
      </cdr:nvSpPr>
      <cdr:spPr>
        <a:xfrm xmlns:a="http://schemas.openxmlformats.org/drawingml/2006/main">
          <a:off x="4746625" y="2974975"/>
          <a:ext cx="417550" cy="264560"/>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a-DK" sz="1100" b="1">
              <a:solidFill>
                <a:srgbClr val="FF0000"/>
              </a:solidFill>
            </a:rPr>
            <a:t>G23</a:t>
          </a:r>
        </a:p>
      </cdr:txBody>
    </cdr:sp>
  </cdr:relSizeAnchor>
  <cdr:relSizeAnchor xmlns:cdr="http://schemas.openxmlformats.org/drawingml/2006/chartDrawing">
    <cdr:from>
      <cdr:x>0.72375</cdr:x>
      <cdr:y>0.12062</cdr:y>
    </cdr:from>
    <cdr:to>
      <cdr:x>0.77977</cdr:x>
      <cdr:y>0.17524</cdr:y>
    </cdr:to>
    <cdr:sp macro="" textlink="">
      <cdr:nvSpPr>
        <cdr:cNvPr id="10" name="Tekstfelt 3">
          <a:extLst xmlns:a="http://schemas.openxmlformats.org/drawingml/2006/main">
            <a:ext uri="{FF2B5EF4-FFF2-40B4-BE49-F238E27FC236}">
              <a16:creationId xmlns:a16="http://schemas.microsoft.com/office/drawing/2014/main" id="{869ACA31-93D1-431F-BD64-CABEE3ABCD0E}"/>
            </a:ext>
          </a:extLst>
        </cdr:cNvPr>
        <cdr:cNvSpPr txBox="1"/>
      </cdr:nvSpPr>
      <cdr:spPr>
        <a:xfrm xmlns:a="http://schemas.openxmlformats.org/drawingml/2006/main">
          <a:off x="5394325" y="584200"/>
          <a:ext cx="417550" cy="264560"/>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a-DK" sz="1100" b="1">
              <a:solidFill>
                <a:srgbClr val="FF0000"/>
              </a:solidFill>
            </a:rPr>
            <a:t>G21</a:t>
          </a:r>
        </a:p>
      </cdr:txBody>
    </cdr:sp>
  </cdr:relSizeAnchor>
  <cdr:relSizeAnchor xmlns:cdr="http://schemas.openxmlformats.org/drawingml/2006/chartDrawing">
    <cdr:from>
      <cdr:x>0.2164</cdr:x>
      <cdr:y>0.25762</cdr:y>
    </cdr:from>
    <cdr:to>
      <cdr:x>0.70415</cdr:x>
      <cdr:y>0.67159</cdr:y>
    </cdr:to>
    <cdr:cxnSp macro="">
      <cdr:nvCxnSpPr>
        <cdr:cNvPr id="11" name="Lige forbindelse 10">
          <a:extLst xmlns:a="http://schemas.openxmlformats.org/drawingml/2006/main">
            <a:ext uri="{FF2B5EF4-FFF2-40B4-BE49-F238E27FC236}">
              <a16:creationId xmlns:a16="http://schemas.microsoft.com/office/drawing/2014/main" id="{A0CA4F24-8D11-47C4-85D2-244CDC8BB57F}"/>
            </a:ext>
          </a:extLst>
        </cdr:cNvPr>
        <cdr:cNvCxnSpPr/>
      </cdr:nvCxnSpPr>
      <cdr:spPr>
        <a:xfrm xmlns:a="http://schemas.openxmlformats.org/drawingml/2006/main" flipH="1">
          <a:off x="1612901" y="1247775"/>
          <a:ext cx="3635374" cy="2005029"/>
        </a:xfrm>
        <a:prstGeom xmlns:a="http://schemas.openxmlformats.org/drawingml/2006/main" prst="line">
          <a:avLst/>
        </a:prstGeom>
        <a:ln xmlns:a="http://schemas.openxmlformats.org/drawingml/2006/main" w="31750">
          <a:solidFill>
            <a:schemeClr val="accent1"/>
          </a:solidFill>
          <a:prstDash val="sys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0.22151</cdr:x>
      <cdr:y>0.42937</cdr:y>
    </cdr:from>
    <cdr:to>
      <cdr:x>0.42185</cdr:x>
      <cdr:y>0.48399</cdr:y>
    </cdr:to>
    <cdr:sp macro="" textlink="">
      <cdr:nvSpPr>
        <cdr:cNvPr id="25" name="Tekstfelt 16">
          <a:extLst xmlns:a="http://schemas.openxmlformats.org/drawingml/2006/main">
            <a:ext uri="{FF2B5EF4-FFF2-40B4-BE49-F238E27FC236}">
              <a16:creationId xmlns:a16="http://schemas.microsoft.com/office/drawing/2014/main" id="{40274263-3C55-45B0-9CD0-CEBAD9C991D0}"/>
            </a:ext>
          </a:extLst>
        </cdr:cNvPr>
        <cdr:cNvSpPr txBox="1"/>
      </cdr:nvSpPr>
      <cdr:spPr>
        <a:xfrm xmlns:a="http://schemas.openxmlformats.org/drawingml/2006/main">
          <a:off x="1651000" y="2079625"/>
          <a:ext cx="1493166" cy="264560"/>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a-DK" sz="1100"/>
            <a:t>Binary mix CH4</a:t>
          </a:r>
          <a:r>
            <a:rPr lang="da-DK" sz="1100" baseline="0"/>
            <a:t> + C3H8</a:t>
          </a:r>
          <a:endParaRPr lang="da-DK" sz="1100"/>
        </a:p>
      </cdr:txBody>
    </cdr:sp>
  </cdr:relSizeAnchor>
</c:userShapes>
</file>

<file path=xl/drawings/drawing25.xml><?xml version="1.0" encoding="utf-8"?>
<xdr:wsDr xmlns:xdr="http://schemas.openxmlformats.org/drawingml/2006/spreadsheetDrawing" xmlns:a="http://schemas.openxmlformats.org/drawingml/2006/main">
  <xdr:twoCellAnchor editAs="oneCell">
    <xdr:from>
      <xdr:col>2</xdr:col>
      <xdr:colOff>1819275</xdr:colOff>
      <xdr:row>0</xdr:row>
      <xdr:rowOff>0</xdr:rowOff>
    </xdr:from>
    <xdr:to>
      <xdr:col>2</xdr:col>
      <xdr:colOff>2973097</xdr:colOff>
      <xdr:row>2</xdr:row>
      <xdr:rowOff>148877</xdr:rowOff>
    </xdr:to>
    <xdr:pic>
      <xdr:nvPicPr>
        <xdr:cNvPr id="2" name="Billede 2">
          <a:extLst>
            <a:ext uri="{FF2B5EF4-FFF2-40B4-BE49-F238E27FC236}">
              <a16:creationId xmlns:a16="http://schemas.microsoft.com/office/drawing/2014/main" id="{E8907DDD-B490-459A-BE6D-C6CB50D6673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105150" y="0"/>
          <a:ext cx="1153822" cy="5679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2</xdr:col>
      <xdr:colOff>2185146</xdr:colOff>
      <xdr:row>0</xdr:row>
      <xdr:rowOff>0</xdr:rowOff>
    </xdr:from>
    <xdr:to>
      <xdr:col>3</xdr:col>
      <xdr:colOff>358204</xdr:colOff>
      <xdr:row>2</xdr:row>
      <xdr:rowOff>153359</xdr:rowOff>
    </xdr:to>
    <xdr:pic>
      <xdr:nvPicPr>
        <xdr:cNvPr id="2" name="Billede 2">
          <a:extLst>
            <a:ext uri="{FF2B5EF4-FFF2-40B4-BE49-F238E27FC236}">
              <a16:creationId xmlns:a16="http://schemas.microsoft.com/office/drawing/2014/main" id="{5B0F25CB-3F67-4A51-B5A9-CB78B74601F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361764" y="0"/>
          <a:ext cx="1153822" cy="5679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1</xdr:col>
      <xdr:colOff>326572</xdr:colOff>
      <xdr:row>0</xdr:row>
      <xdr:rowOff>0</xdr:rowOff>
    </xdr:from>
    <xdr:to>
      <xdr:col>2</xdr:col>
      <xdr:colOff>636751</xdr:colOff>
      <xdr:row>2</xdr:row>
      <xdr:rowOff>118941</xdr:rowOff>
    </xdr:to>
    <xdr:pic>
      <xdr:nvPicPr>
        <xdr:cNvPr id="3" name="Billede 2">
          <a:extLst>
            <a:ext uri="{FF2B5EF4-FFF2-40B4-BE49-F238E27FC236}">
              <a16:creationId xmlns:a16="http://schemas.microsoft.com/office/drawing/2014/main" id="{BE07DBA8-9A1B-4720-B385-D2D4A844912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41072" y="0"/>
          <a:ext cx="1153822" cy="5679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12</xdr:col>
      <xdr:colOff>427264</xdr:colOff>
      <xdr:row>20</xdr:row>
      <xdr:rowOff>16329</xdr:rowOff>
    </xdr:from>
    <xdr:to>
      <xdr:col>22</xdr:col>
      <xdr:colOff>204652</xdr:colOff>
      <xdr:row>51</xdr:row>
      <xdr:rowOff>131348</xdr:rowOff>
    </xdr:to>
    <xdr:pic>
      <xdr:nvPicPr>
        <xdr:cNvPr id="4" name="Billede 3">
          <a:extLst>
            <a:ext uri="{FF2B5EF4-FFF2-40B4-BE49-F238E27FC236}">
              <a16:creationId xmlns:a16="http://schemas.microsoft.com/office/drawing/2014/main" id="{F69BD51E-3AC2-4672-8834-2B1F10422EFC}"/>
            </a:ext>
          </a:extLst>
        </xdr:cNvPr>
        <xdr:cNvPicPr>
          <a:picLocks noChangeAspect="1"/>
        </xdr:cNvPicPr>
      </xdr:nvPicPr>
      <xdr:blipFill>
        <a:blip xmlns:r="http://schemas.openxmlformats.org/officeDocument/2006/relationships" r:embed="rId1"/>
        <a:stretch>
          <a:fillRect/>
        </a:stretch>
      </xdr:blipFill>
      <xdr:spPr>
        <a:xfrm>
          <a:off x="7775121" y="3989615"/>
          <a:ext cx="6553745" cy="5176876"/>
        </a:xfrm>
        <a:prstGeom prst="rect">
          <a:avLst/>
        </a:prstGeom>
      </xdr:spPr>
    </xdr:pic>
    <xdr:clientData/>
  </xdr:twoCellAnchor>
  <xdr:twoCellAnchor editAs="oneCell">
    <xdr:from>
      <xdr:col>23</xdr:col>
      <xdr:colOff>108856</xdr:colOff>
      <xdr:row>19</xdr:row>
      <xdr:rowOff>54428</xdr:rowOff>
    </xdr:from>
    <xdr:to>
      <xdr:col>33</xdr:col>
      <xdr:colOff>69961</xdr:colOff>
      <xdr:row>26</xdr:row>
      <xdr:rowOff>140001</xdr:rowOff>
    </xdr:to>
    <xdr:pic>
      <xdr:nvPicPr>
        <xdr:cNvPr id="5" name="Billede 4">
          <a:extLst>
            <a:ext uri="{FF2B5EF4-FFF2-40B4-BE49-F238E27FC236}">
              <a16:creationId xmlns:a16="http://schemas.microsoft.com/office/drawing/2014/main" id="{8D5DD7B9-2C13-4D85-B8EC-CBB19362FB07}"/>
            </a:ext>
          </a:extLst>
        </xdr:cNvPr>
        <xdr:cNvPicPr>
          <a:picLocks noChangeAspect="1"/>
        </xdr:cNvPicPr>
      </xdr:nvPicPr>
      <xdr:blipFill>
        <a:blip xmlns:r="http://schemas.openxmlformats.org/officeDocument/2006/relationships" r:embed="rId2"/>
        <a:stretch>
          <a:fillRect/>
        </a:stretch>
      </xdr:blipFill>
      <xdr:spPr>
        <a:xfrm>
          <a:off x="14845392" y="3864428"/>
          <a:ext cx="6383676" cy="1228573"/>
        </a:xfrm>
        <a:prstGeom prst="rect">
          <a:avLst/>
        </a:prstGeom>
      </xdr:spPr>
    </xdr:pic>
    <xdr:clientData/>
  </xdr:twoCellAnchor>
  <xdr:twoCellAnchor editAs="oneCell">
    <xdr:from>
      <xdr:col>23</xdr:col>
      <xdr:colOff>95250</xdr:colOff>
      <xdr:row>27</xdr:row>
      <xdr:rowOff>40823</xdr:rowOff>
    </xdr:from>
    <xdr:to>
      <xdr:col>32</xdr:col>
      <xdr:colOff>582961</xdr:colOff>
      <xdr:row>39</xdr:row>
      <xdr:rowOff>78676</xdr:rowOff>
    </xdr:to>
    <xdr:pic>
      <xdr:nvPicPr>
        <xdr:cNvPr id="6" name="Billede 5">
          <a:extLst>
            <a:ext uri="{FF2B5EF4-FFF2-40B4-BE49-F238E27FC236}">
              <a16:creationId xmlns:a16="http://schemas.microsoft.com/office/drawing/2014/main" id="{0A474D8B-12BE-4E56-A0B9-9B022F71897D}"/>
            </a:ext>
          </a:extLst>
        </xdr:cNvPr>
        <xdr:cNvPicPr>
          <a:picLocks noChangeAspect="1"/>
        </xdr:cNvPicPr>
      </xdr:nvPicPr>
      <xdr:blipFill>
        <a:blip xmlns:r="http://schemas.openxmlformats.org/officeDocument/2006/relationships" r:embed="rId3"/>
        <a:stretch>
          <a:fillRect/>
        </a:stretch>
      </xdr:blipFill>
      <xdr:spPr>
        <a:xfrm>
          <a:off x="14831786" y="5157109"/>
          <a:ext cx="6297961" cy="1997281"/>
        </a:xfrm>
        <a:prstGeom prst="rect">
          <a:avLst/>
        </a:prstGeom>
      </xdr:spPr>
    </xdr:pic>
    <xdr:clientData/>
  </xdr:twoCellAnchor>
  <xdr:twoCellAnchor editAs="oneCell">
    <xdr:from>
      <xdr:col>23</xdr:col>
      <xdr:colOff>228599</xdr:colOff>
      <xdr:row>39</xdr:row>
      <xdr:rowOff>129268</xdr:rowOff>
    </xdr:from>
    <xdr:to>
      <xdr:col>36</xdr:col>
      <xdr:colOff>1267</xdr:colOff>
      <xdr:row>50</xdr:row>
      <xdr:rowOff>4296</xdr:rowOff>
    </xdr:to>
    <xdr:pic>
      <xdr:nvPicPr>
        <xdr:cNvPr id="7" name="Billede 6">
          <a:extLst>
            <a:ext uri="{FF2B5EF4-FFF2-40B4-BE49-F238E27FC236}">
              <a16:creationId xmlns:a16="http://schemas.microsoft.com/office/drawing/2014/main" id="{7DEDF4CE-73EB-4656-882A-A3B7F5FC9DF6}"/>
            </a:ext>
          </a:extLst>
        </xdr:cNvPr>
        <xdr:cNvPicPr>
          <a:picLocks noChangeAspect="1"/>
        </xdr:cNvPicPr>
      </xdr:nvPicPr>
      <xdr:blipFill>
        <a:blip xmlns:r="http://schemas.openxmlformats.org/officeDocument/2006/relationships" r:embed="rId4"/>
        <a:stretch>
          <a:fillRect/>
        </a:stretch>
      </xdr:blipFill>
      <xdr:spPr>
        <a:xfrm>
          <a:off x="14965135" y="7204982"/>
          <a:ext cx="8032203" cy="1671171"/>
        </a:xfrm>
        <a:prstGeom prst="rect">
          <a:avLst/>
        </a:prstGeom>
      </xdr:spPr>
    </xdr:pic>
    <xdr:clientData/>
  </xdr:twoCellAnchor>
  <xdr:twoCellAnchor editAs="oneCell">
    <xdr:from>
      <xdr:col>0</xdr:col>
      <xdr:colOff>122465</xdr:colOff>
      <xdr:row>17</xdr:row>
      <xdr:rowOff>136070</xdr:rowOff>
    </xdr:from>
    <xdr:to>
      <xdr:col>12</xdr:col>
      <xdr:colOff>92882</xdr:colOff>
      <xdr:row>42</xdr:row>
      <xdr:rowOff>54011</xdr:rowOff>
    </xdr:to>
    <xdr:pic>
      <xdr:nvPicPr>
        <xdr:cNvPr id="2" name="Billede 1">
          <a:extLst>
            <a:ext uri="{FF2B5EF4-FFF2-40B4-BE49-F238E27FC236}">
              <a16:creationId xmlns:a16="http://schemas.microsoft.com/office/drawing/2014/main" id="{7991909F-EEF8-453E-93F2-E67E803E5203}"/>
            </a:ext>
          </a:extLst>
        </xdr:cNvPr>
        <xdr:cNvPicPr>
          <a:picLocks noChangeAspect="1"/>
        </xdr:cNvPicPr>
      </xdr:nvPicPr>
      <xdr:blipFill>
        <a:blip xmlns:r="http://schemas.openxmlformats.org/officeDocument/2006/relationships" r:embed="rId5"/>
        <a:stretch>
          <a:fillRect/>
        </a:stretch>
      </xdr:blipFill>
      <xdr:spPr>
        <a:xfrm>
          <a:off x="122465" y="3619499"/>
          <a:ext cx="7318274" cy="4000083"/>
        </a:xfrm>
        <a:prstGeom prst="rect">
          <a:avLst/>
        </a:prstGeom>
      </xdr:spPr>
    </xdr:pic>
    <xdr:clientData/>
  </xdr:twoCellAnchor>
  <xdr:twoCellAnchor editAs="oneCell">
    <xdr:from>
      <xdr:col>5</xdr:col>
      <xdr:colOff>0</xdr:colOff>
      <xdr:row>0</xdr:row>
      <xdr:rowOff>0</xdr:rowOff>
    </xdr:from>
    <xdr:to>
      <xdr:col>6</xdr:col>
      <xdr:colOff>541500</xdr:colOff>
      <xdr:row>2</xdr:row>
      <xdr:rowOff>146156</xdr:rowOff>
    </xdr:to>
    <xdr:pic>
      <xdr:nvPicPr>
        <xdr:cNvPr id="3" name="Billede 2">
          <a:extLst>
            <a:ext uri="{FF2B5EF4-FFF2-40B4-BE49-F238E27FC236}">
              <a16:creationId xmlns:a16="http://schemas.microsoft.com/office/drawing/2014/main" id="{87A13A43-8DB7-45F9-A67B-DD0D1F67CEC5}"/>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3061607" y="0"/>
          <a:ext cx="1153822" cy="5679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8</xdr:col>
      <xdr:colOff>313765</xdr:colOff>
      <xdr:row>0</xdr:row>
      <xdr:rowOff>0</xdr:rowOff>
    </xdr:from>
    <xdr:to>
      <xdr:col>11</xdr:col>
      <xdr:colOff>324587</xdr:colOff>
      <xdr:row>2</xdr:row>
      <xdr:rowOff>108536</xdr:rowOff>
    </xdr:to>
    <xdr:pic>
      <xdr:nvPicPr>
        <xdr:cNvPr id="2" name="Billede 2">
          <a:extLst>
            <a:ext uri="{FF2B5EF4-FFF2-40B4-BE49-F238E27FC236}">
              <a16:creationId xmlns:a16="http://schemas.microsoft.com/office/drawing/2014/main" id="{336B81F4-91BB-4419-B212-3588354ADD4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339353" y="0"/>
          <a:ext cx="1153822" cy="5679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c:userShapes xmlns:c="http://schemas.openxmlformats.org/drawingml/2006/chart">
  <cdr:relSizeAnchor xmlns:cdr="http://schemas.openxmlformats.org/drawingml/2006/chartDrawing">
    <cdr:from>
      <cdr:x>0.01204</cdr:x>
      <cdr:y>0.0199</cdr:y>
    </cdr:from>
    <cdr:to>
      <cdr:x>0.10008</cdr:x>
      <cdr:y>0.16542</cdr:y>
    </cdr:to>
    <cdr:sp macro="" textlink="">
      <cdr:nvSpPr>
        <cdr:cNvPr id="2" name="&quot;Ikke tilladt&quot;-symbol 1">
          <a:extLst xmlns:a="http://schemas.openxmlformats.org/drawingml/2006/main">
            <a:ext uri="{FF2B5EF4-FFF2-40B4-BE49-F238E27FC236}">
              <a16:creationId xmlns:a16="http://schemas.microsoft.com/office/drawing/2014/main" id="{6D9C1E0F-051E-44A6-BC0C-FE7973308EE7}"/>
            </a:ext>
          </a:extLst>
        </cdr:cNvPr>
        <cdr:cNvSpPr/>
      </cdr:nvSpPr>
      <cdr:spPr>
        <a:xfrm xmlns:a="http://schemas.openxmlformats.org/drawingml/2006/main">
          <a:off x="50800" y="50800"/>
          <a:ext cx="371475" cy="371475"/>
        </a:xfrm>
        <a:prstGeom xmlns:a="http://schemas.openxmlformats.org/drawingml/2006/main" prst="noSmoking">
          <a:avLst/>
        </a:prstGeom>
      </cdr:spPr>
      <cdr:style>
        <a:lnRef xmlns:a="http://schemas.openxmlformats.org/drawingml/2006/main" idx="2">
          <a:schemeClr val="accent6">
            <a:shade val="50000"/>
          </a:schemeClr>
        </a:lnRef>
        <a:fillRef xmlns:a="http://schemas.openxmlformats.org/drawingml/2006/main" idx="1">
          <a:schemeClr val="accent6"/>
        </a:fillRef>
        <a:effectRef xmlns:a="http://schemas.openxmlformats.org/drawingml/2006/main" idx="0">
          <a:schemeClr val="accent6"/>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da-DK" sz="1100">
            <a:solidFill>
              <a:schemeClr val="tx1"/>
            </a:solidFill>
          </a:endParaRPr>
        </a:p>
      </cdr:txBody>
    </cdr:sp>
  </cdr:relSizeAnchor>
</c:userShapes>
</file>

<file path=xl/drawings/drawing30.xml><?xml version="1.0" encoding="utf-8"?>
<xdr:wsDr xmlns:xdr="http://schemas.openxmlformats.org/drawingml/2006/spreadsheetDrawing" xmlns:a="http://schemas.openxmlformats.org/drawingml/2006/main">
  <xdr:twoCellAnchor editAs="oneCell">
    <xdr:from>
      <xdr:col>11</xdr:col>
      <xdr:colOff>47625</xdr:colOff>
      <xdr:row>20</xdr:row>
      <xdr:rowOff>152400</xdr:rowOff>
    </xdr:from>
    <xdr:to>
      <xdr:col>19</xdr:col>
      <xdr:colOff>189873</xdr:colOff>
      <xdr:row>25</xdr:row>
      <xdr:rowOff>57061</xdr:rowOff>
    </xdr:to>
    <xdr:pic>
      <xdr:nvPicPr>
        <xdr:cNvPr id="2" name="Billede 1">
          <a:extLst>
            <a:ext uri="{FF2B5EF4-FFF2-40B4-BE49-F238E27FC236}">
              <a16:creationId xmlns:a16="http://schemas.microsoft.com/office/drawing/2014/main" id="{4D91140A-0EBE-4ADB-B784-C7367CAB3F7C}"/>
            </a:ext>
          </a:extLst>
        </xdr:cNvPr>
        <xdr:cNvPicPr>
          <a:picLocks noChangeAspect="1"/>
        </xdr:cNvPicPr>
      </xdr:nvPicPr>
      <xdr:blipFill>
        <a:blip xmlns:r="http://schemas.openxmlformats.org/officeDocument/2006/relationships" r:embed="rId1"/>
        <a:stretch>
          <a:fillRect/>
        </a:stretch>
      </xdr:blipFill>
      <xdr:spPr>
        <a:xfrm>
          <a:off x="9153525" y="3390900"/>
          <a:ext cx="5019048" cy="714286"/>
        </a:xfrm>
        <a:prstGeom prst="rect">
          <a:avLst/>
        </a:prstGeom>
      </xdr:spPr>
    </xdr:pic>
    <xdr:clientData/>
  </xdr:twoCellAnchor>
  <xdr:twoCellAnchor editAs="oneCell">
    <xdr:from>
      <xdr:col>19</xdr:col>
      <xdr:colOff>457201</xdr:colOff>
      <xdr:row>21</xdr:row>
      <xdr:rowOff>47625</xdr:rowOff>
    </xdr:from>
    <xdr:to>
      <xdr:col>23</xdr:col>
      <xdr:colOff>21849</xdr:colOff>
      <xdr:row>32</xdr:row>
      <xdr:rowOff>161590</xdr:rowOff>
    </xdr:to>
    <xdr:pic>
      <xdr:nvPicPr>
        <xdr:cNvPr id="4" name="Billede 3">
          <a:extLst>
            <a:ext uri="{FF2B5EF4-FFF2-40B4-BE49-F238E27FC236}">
              <a16:creationId xmlns:a16="http://schemas.microsoft.com/office/drawing/2014/main" id="{AA33A73C-A7B8-4E06-BF43-983297AEBBA1}"/>
            </a:ext>
          </a:extLst>
        </xdr:cNvPr>
        <xdr:cNvPicPr>
          <a:picLocks noChangeAspect="1"/>
        </xdr:cNvPicPr>
      </xdr:nvPicPr>
      <xdr:blipFill>
        <a:blip xmlns:r="http://schemas.openxmlformats.org/officeDocument/2006/relationships" r:embed="rId2"/>
        <a:stretch>
          <a:fillRect/>
        </a:stretch>
      </xdr:blipFill>
      <xdr:spPr>
        <a:xfrm>
          <a:off x="14439901" y="3448050"/>
          <a:ext cx="2003048" cy="1895140"/>
        </a:xfrm>
        <a:prstGeom prst="rect">
          <a:avLst/>
        </a:prstGeom>
      </xdr:spPr>
    </xdr:pic>
    <xdr:clientData/>
  </xdr:twoCellAnchor>
  <xdr:twoCellAnchor>
    <xdr:from>
      <xdr:col>12</xdr:col>
      <xdr:colOff>19050</xdr:colOff>
      <xdr:row>26</xdr:row>
      <xdr:rowOff>57150</xdr:rowOff>
    </xdr:from>
    <xdr:to>
      <xdr:col>19</xdr:col>
      <xdr:colOff>428625</xdr:colOff>
      <xdr:row>26</xdr:row>
      <xdr:rowOff>104775</xdr:rowOff>
    </xdr:to>
    <xdr:cxnSp macro="">
      <xdr:nvCxnSpPr>
        <xdr:cNvPr id="6" name="Lige pilforbindelse 5">
          <a:extLst>
            <a:ext uri="{FF2B5EF4-FFF2-40B4-BE49-F238E27FC236}">
              <a16:creationId xmlns:a16="http://schemas.microsoft.com/office/drawing/2014/main" id="{55528907-110A-4FA9-A6F3-48F84939B204}"/>
            </a:ext>
          </a:extLst>
        </xdr:cNvPr>
        <xdr:cNvCxnSpPr/>
      </xdr:nvCxnSpPr>
      <xdr:spPr>
        <a:xfrm flipV="1">
          <a:off x="9734550" y="4267200"/>
          <a:ext cx="4676775" cy="4762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4.xml><?xml version="1.0" encoding="utf-8"?>
<c:userShapes xmlns:c="http://schemas.openxmlformats.org/drawingml/2006/chart">
  <cdr:relSizeAnchor xmlns:cdr="http://schemas.openxmlformats.org/drawingml/2006/chartDrawing">
    <cdr:from>
      <cdr:x>0.01095</cdr:x>
      <cdr:y>0.0199</cdr:y>
    </cdr:from>
    <cdr:to>
      <cdr:x>0.09104</cdr:x>
      <cdr:y>0.16542</cdr:y>
    </cdr:to>
    <cdr:sp macro="" textlink="">
      <cdr:nvSpPr>
        <cdr:cNvPr id="3" name="&quot;Ikke tilladt&quot;-symbol 2">
          <a:extLst xmlns:a="http://schemas.openxmlformats.org/drawingml/2006/main">
            <a:ext uri="{FF2B5EF4-FFF2-40B4-BE49-F238E27FC236}">
              <a16:creationId xmlns:a16="http://schemas.microsoft.com/office/drawing/2014/main" id="{CD4082A5-C802-45B0-BD4F-0C35C9F98372}"/>
            </a:ext>
          </a:extLst>
        </cdr:cNvPr>
        <cdr:cNvSpPr/>
      </cdr:nvSpPr>
      <cdr:spPr>
        <a:xfrm xmlns:a="http://schemas.openxmlformats.org/drawingml/2006/main">
          <a:off x="50800" y="50800"/>
          <a:ext cx="371491" cy="371469"/>
        </a:xfrm>
        <a:prstGeom xmlns:a="http://schemas.openxmlformats.org/drawingml/2006/main" prst="noSmoking">
          <a:avLst/>
        </a:prstGeom>
      </cdr:spPr>
      <cdr:style>
        <a:lnRef xmlns:a="http://schemas.openxmlformats.org/drawingml/2006/main" idx="2">
          <a:schemeClr val="accent6">
            <a:shade val="50000"/>
          </a:schemeClr>
        </a:lnRef>
        <a:fillRef xmlns:a="http://schemas.openxmlformats.org/drawingml/2006/main" idx="1">
          <a:schemeClr val="accent6"/>
        </a:fillRef>
        <a:effectRef xmlns:a="http://schemas.openxmlformats.org/drawingml/2006/main" idx="0">
          <a:schemeClr val="accent6"/>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da-DK" sz="1100">
            <a:solidFill>
              <a:schemeClr val="tx1"/>
            </a:solidFill>
          </a:endParaRPr>
        </a:p>
      </cdr:txBody>
    </cdr:sp>
  </cdr:relSizeAnchor>
</c:userShapes>
</file>

<file path=xl/drawings/drawing5.xml><?xml version="1.0" encoding="utf-8"?>
<c:userShapes xmlns:c="http://schemas.openxmlformats.org/drawingml/2006/chart">
  <cdr:relSizeAnchor xmlns:cdr="http://schemas.openxmlformats.org/drawingml/2006/chartDrawing">
    <cdr:from>
      <cdr:x>0.01204</cdr:x>
      <cdr:y>0.0199</cdr:y>
    </cdr:from>
    <cdr:to>
      <cdr:x>0.10008</cdr:x>
      <cdr:y>0.16542</cdr:y>
    </cdr:to>
    <cdr:sp macro="" textlink="">
      <cdr:nvSpPr>
        <cdr:cNvPr id="2" name="&quot;Ikke tilladt&quot;-symbol 1">
          <a:extLst xmlns:a="http://schemas.openxmlformats.org/drawingml/2006/main">
            <a:ext uri="{FF2B5EF4-FFF2-40B4-BE49-F238E27FC236}">
              <a16:creationId xmlns:a16="http://schemas.microsoft.com/office/drawing/2014/main" id="{6D9C1E0F-051E-44A6-BC0C-FE7973308EE7}"/>
            </a:ext>
          </a:extLst>
        </cdr:cNvPr>
        <cdr:cNvSpPr/>
      </cdr:nvSpPr>
      <cdr:spPr>
        <a:xfrm xmlns:a="http://schemas.openxmlformats.org/drawingml/2006/main">
          <a:off x="50800" y="50800"/>
          <a:ext cx="371475" cy="371475"/>
        </a:xfrm>
        <a:prstGeom xmlns:a="http://schemas.openxmlformats.org/drawingml/2006/main" prst="noSmoking">
          <a:avLst/>
        </a:prstGeom>
      </cdr:spPr>
      <cdr:style>
        <a:lnRef xmlns:a="http://schemas.openxmlformats.org/drawingml/2006/main" idx="2">
          <a:schemeClr val="accent6">
            <a:shade val="50000"/>
          </a:schemeClr>
        </a:lnRef>
        <a:fillRef xmlns:a="http://schemas.openxmlformats.org/drawingml/2006/main" idx="1">
          <a:schemeClr val="accent6"/>
        </a:fillRef>
        <a:effectRef xmlns:a="http://schemas.openxmlformats.org/drawingml/2006/main" idx="0">
          <a:schemeClr val="accent6"/>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da-DK" sz="1100">
            <a:solidFill>
              <a:schemeClr val="tx1"/>
            </a:solidFill>
          </a:endParaRPr>
        </a:p>
      </cdr:txBody>
    </cdr:sp>
  </cdr:relSizeAnchor>
</c:userShapes>
</file>

<file path=xl/drawings/drawing6.xml><?xml version="1.0" encoding="utf-8"?>
<c:userShapes xmlns:c="http://schemas.openxmlformats.org/drawingml/2006/chart">
  <cdr:relSizeAnchor xmlns:cdr="http://schemas.openxmlformats.org/drawingml/2006/chartDrawing">
    <cdr:from>
      <cdr:x>0.01204</cdr:x>
      <cdr:y>0.0199</cdr:y>
    </cdr:from>
    <cdr:to>
      <cdr:x>0.10008</cdr:x>
      <cdr:y>0.16542</cdr:y>
    </cdr:to>
    <cdr:sp macro="" textlink="">
      <cdr:nvSpPr>
        <cdr:cNvPr id="2" name="&quot;Ikke tilladt&quot;-symbol 1">
          <a:extLst xmlns:a="http://schemas.openxmlformats.org/drawingml/2006/main">
            <a:ext uri="{FF2B5EF4-FFF2-40B4-BE49-F238E27FC236}">
              <a16:creationId xmlns:a16="http://schemas.microsoft.com/office/drawing/2014/main" id="{6D9C1E0F-051E-44A6-BC0C-FE7973308EE7}"/>
            </a:ext>
          </a:extLst>
        </cdr:cNvPr>
        <cdr:cNvSpPr/>
      </cdr:nvSpPr>
      <cdr:spPr>
        <a:xfrm xmlns:a="http://schemas.openxmlformats.org/drawingml/2006/main">
          <a:off x="50800" y="50800"/>
          <a:ext cx="371475" cy="371475"/>
        </a:xfrm>
        <a:prstGeom xmlns:a="http://schemas.openxmlformats.org/drawingml/2006/main" prst="noSmoking">
          <a:avLst/>
        </a:prstGeom>
        <a:solidFill xmlns:a="http://schemas.openxmlformats.org/drawingml/2006/main">
          <a:srgbClr val="FF0000"/>
        </a:solidFill>
        <a:ln xmlns:a="http://schemas.openxmlformats.org/drawingml/2006/main">
          <a:solidFill>
            <a:srgbClr val="FF0000"/>
          </a:solidFill>
        </a:ln>
      </cdr:spPr>
      <cdr:style>
        <a:lnRef xmlns:a="http://schemas.openxmlformats.org/drawingml/2006/main" idx="2">
          <a:schemeClr val="accent6">
            <a:shade val="50000"/>
          </a:schemeClr>
        </a:lnRef>
        <a:fillRef xmlns:a="http://schemas.openxmlformats.org/drawingml/2006/main" idx="1">
          <a:schemeClr val="accent6"/>
        </a:fillRef>
        <a:effectRef xmlns:a="http://schemas.openxmlformats.org/drawingml/2006/main" idx="0">
          <a:schemeClr val="accent6"/>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da-DK" sz="1100">
            <a:solidFill>
              <a:srgbClr val="FF0000"/>
            </a:solidFill>
          </a:endParaRPr>
        </a:p>
      </cdr:txBody>
    </cdr:sp>
  </cdr:relSizeAnchor>
</c:userShapes>
</file>

<file path=xl/drawings/drawing7.xml><?xml version="1.0" encoding="utf-8"?>
<c:userShapes xmlns:c="http://schemas.openxmlformats.org/drawingml/2006/chart">
  <cdr:relSizeAnchor xmlns:cdr="http://schemas.openxmlformats.org/drawingml/2006/chartDrawing">
    <cdr:from>
      <cdr:x>0.01204</cdr:x>
      <cdr:y>0.0199</cdr:y>
    </cdr:from>
    <cdr:to>
      <cdr:x>0.10008</cdr:x>
      <cdr:y>0.16542</cdr:y>
    </cdr:to>
    <cdr:sp macro="" textlink="">
      <cdr:nvSpPr>
        <cdr:cNvPr id="2" name="&quot;Ikke tilladt&quot;-symbol 1">
          <a:extLst xmlns:a="http://schemas.openxmlformats.org/drawingml/2006/main">
            <a:ext uri="{FF2B5EF4-FFF2-40B4-BE49-F238E27FC236}">
              <a16:creationId xmlns:a16="http://schemas.microsoft.com/office/drawing/2014/main" id="{98DA3A52-F39F-4904-AFD2-E58FEC842142}"/>
            </a:ext>
          </a:extLst>
        </cdr:cNvPr>
        <cdr:cNvSpPr/>
      </cdr:nvSpPr>
      <cdr:spPr>
        <a:xfrm xmlns:a="http://schemas.openxmlformats.org/drawingml/2006/main">
          <a:off x="50800" y="50800"/>
          <a:ext cx="371475" cy="371475"/>
        </a:xfrm>
        <a:prstGeom xmlns:a="http://schemas.openxmlformats.org/drawingml/2006/main" prst="noSmoking">
          <a:avLst/>
        </a:prstGeom>
      </cdr:spPr>
      <cdr:style>
        <a:lnRef xmlns:a="http://schemas.openxmlformats.org/drawingml/2006/main" idx="2">
          <a:schemeClr val="accent6">
            <a:shade val="50000"/>
          </a:schemeClr>
        </a:lnRef>
        <a:fillRef xmlns:a="http://schemas.openxmlformats.org/drawingml/2006/main" idx="1">
          <a:schemeClr val="accent6"/>
        </a:fillRef>
        <a:effectRef xmlns:a="http://schemas.openxmlformats.org/drawingml/2006/main" idx="0">
          <a:schemeClr val="accent6"/>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da-DK" sz="1100">
            <a:solidFill>
              <a:schemeClr val="tx1"/>
            </a:solidFill>
          </a:endParaRPr>
        </a:p>
      </cdr:txBody>
    </cdr:sp>
  </cdr:relSizeAnchor>
</c:userShapes>
</file>

<file path=xl/drawings/drawing8.xml><?xml version="1.0" encoding="utf-8"?>
<c:userShapes xmlns:c="http://schemas.openxmlformats.org/drawingml/2006/chart">
  <cdr:relSizeAnchor xmlns:cdr="http://schemas.openxmlformats.org/drawingml/2006/chartDrawing">
    <cdr:from>
      <cdr:x>0.01204</cdr:x>
      <cdr:y>0.0199</cdr:y>
    </cdr:from>
    <cdr:to>
      <cdr:x>0.10008</cdr:x>
      <cdr:y>0.16542</cdr:y>
    </cdr:to>
    <cdr:sp macro="" textlink="">
      <cdr:nvSpPr>
        <cdr:cNvPr id="2" name="&quot;Ikke tilladt&quot;-symbol 1">
          <a:extLst xmlns:a="http://schemas.openxmlformats.org/drawingml/2006/main">
            <a:ext uri="{FF2B5EF4-FFF2-40B4-BE49-F238E27FC236}">
              <a16:creationId xmlns:a16="http://schemas.microsoft.com/office/drawing/2014/main" id="{98DA3A52-F39F-4904-AFD2-E58FEC842142}"/>
            </a:ext>
          </a:extLst>
        </cdr:cNvPr>
        <cdr:cNvSpPr/>
      </cdr:nvSpPr>
      <cdr:spPr>
        <a:xfrm xmlns:a="http://schemas.openxmlformats.org/drawingml/2006/main">
          <a:off x="50800" y="50800"/>
          <a:ext cx="371475" cy="371475"/>
        </a:xfrm>
        <a:prstGeom xmlns:a="http://schemas.openxmlformats.org/drawingml/2006/main" prst="noSmoking">
          <a:avLst/>
        </a:prstGeom>
      </cdr:spPr>
      <cdr:style>
        <a:lnRef xmlns:a="http://schemas.openxmlformats.org/drawingml/2006/main" idx="2">
          <a:schemeClr val="accent6">
            <a:shade val="50000"/>
          </a:schemeClr>
        </a:lnRef>
        <a:fillRef xmlns:a="http://schemas.openxmlformats.org/drawingml/2006/main" idx="1">
          <a:schemeClr val="accent6"/>
        </a:fillRef>
        <a:effectRef xmlns:a="http://schemas.openxmlformats.org/drawingml/2006/main" idx="0">
          <a:schemeClr val="accent6"/>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da-DK" sz="1100">
            <a:solidFill>
              <a:schemeClr val="tx1"/>
            </a:solidFill>
          </a:endParaRPr>
        </a:p>
      </cdr:txBody>
    </cdr:sp>
  </cdr:relSizeAnchor>
</c:userShapes>
</file>

<file path=xl/drawings/drawing9.xml><?xml version="1.0" encoding="utf-8"?>
<c:userShapes xmlns:c="http://schemas.openxmlformats.org/drawingml/2006/chart">
  <cdr:relSizeAnchor xmlns:cdr="http://schemas.openxmlformats.org/drawingml/2006/chartDrawing">
    <cdr:from>
      <cdr:x>0.01204</cdr:x>
      <cdr:y>0.0199</cdr:y>
    </cdr:from>
    <cdr:to>
      <cdr:x>0.10008</cdr:x>
      <cdr:y>0.16542</cdr:y>
    </cdr:to>
    <cdr:sp macro="" textlink="">
      <cdr:nvSpPr>
        <cdr:cNvPr id="2" name="&quot;Ikke tilladt&quot;-symbol 1">
          <a:extLst xmlns:a="http://schemas.openxmlformats.org/drawingml/2006/main">
            <a:ext uri="{FF2B5EF4-FFF2-40B4-BE49-F238E27FC236}">
              <a16:creationId xmlns:a16="http://schemas.microsoft.com/office/drawing/2014/main" id="{98DA3A52-F39F-4904-AFD2-E58FEC842142}"/>
            </a:ext>
          </a:extLst>
        </cdr:cNvPr>
        <cdr:cNvSpPr/>
      </cdr:nvSpPr>
      <cdr:spPr>
        <a:xfrm xmlns:a="http://schemas.openxmlformats.org/drawingml/2006/main">
          <a:off x="50800" y="50800"/>
          <a:ext cx="371475" cy="371475"/>
        </a:xfrm>
        <a:prstGeom xmlns:a="http://schemas.openxmlformats.org/drawingml/2006/main" prst="noSmoking">
          <a:avLst/>
        </a:prstGeom>
      </cdr:spPr>
      <cdr:style>
        <a:lnRef xmlns:a="http://schemas.openxmlformats.org/drawingml/2006/main" idx="2">
          <a:schemeClr val="accent6">
            <a:shade val="50000"/>
          </a:schemeClr>
        </a:lnRef>
        <a:fillRef xmlns:a="http://schemas.openxmlformats.org/drawingml/2006/main" idx="1">
          <a:schemeClr val="accent6"/>
        </a:fillRef>
        <a:effectRef xmlns:a="http://schemas.openxmlformats.org/drawingml/2006/main" idx="0">
          <a:schemeClr val="accent6"/>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da-DK" sz="1100">
            <a:solidFill>
              <a:schemeClr val="tx1"/>
            </a:solidFill>
          </a:endParaRPr>
        </a:p>
      </cdr:txBody>
    </cdr:sp>
  </cdr:relSizeAnchor>
</c:userShapes>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4875D5-DD7C-4800-A6FE-7A399B0047CE}">
  <sheetPr>
    <tabColor rgb="FFFFFF00"/>
  </sheetPr>
  <dimension ref="A1:F6"/>
  <sheetViews>
    <sheetView zoomScale="85" zoomScaleNormal="85" workbookViewId="0">
      <selection activeCell="E3" sqref="E3"/>
    </sheetView>
  </sheetViews>
  <sheetFormatPr baseColWidth="10" defaultRowHeight="15" x14ac:dyDescent="0.25"/>
  <cols>
    <col min="1" max="1" width="126.85546875" style="1302" customWidth="1"/>
    <col min="2" max="16384" width="11.42578125" style="1302"/>
  </cols>
  <sheetData>
    <row r="1" spans="1:6" ht="109.5" customHeight="1" x14ac:dyDescent="0.25"/>
    <row r="2" spans="1:6" ht="129.75" customHeight="1" x14ac:dyDescent="0.25">
      <c r="A2" s="1303" t="s">
        <v>1063</v>
      </c>
    </row>
    <row r="3" spans="1:6" ht="45" x14ac:dyDescent="0.25">
      <c r="A3" s="1304" t="s">
        <v>1069</v>
      </c>
    </row>
    <row r="4" spans="1:6" ht="50.25" customHeight="1" x14ac:dyDescent="0.25">
      <c r="A4" s="1305" t="s">
        <v>1064</v>
      </c>
    </row>
    <row r="6" spans="1:6" x14ac:dyDescent="0.25">
      <c r="A6" s="1293" t="str">
        <f>CONCATENATE("ORIGINAL FILE USED ",'DATA SHEET'!R1)</f>
        <v>ORIGINAL FILE USED D3.2  THY_WP3_019_DataSheet March 2022</v>
      </c>
      <c r="B6" s="1293"/>
      <c r="C6" s="1293"/>
      <c r="D6" s="1294"/>
      <c r="E6" s="1293"/>
      <c r="F6" s="1293"/>
    </row>
  </sheetData>
  <pageMargins left="0.7" right="0.7" top="0.75" bottom="0.75" header="0.3" footer="0.3"/>
  <pageSetup paperSize="9" orientation="portrait" horizontalDpi="90" verticalDpi="9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067AC9-5444-47F5-91EB-F5997E15200A}">
  <sheetPr>
    <tabColor rgb="FF00B0F0"/>
  </sheetPr>
  <dimension ref="A1:AA90"/>
  <sheetViews>
    <sheetView zoomScale="85" zoomScaleNormal="85" workbookViewId="0"/>
  </sheetViews>
  <sheetFormatPr baseColWidth="10" defaultColWidth="8.85546875" defaultRowHeight="15" x14ac:dyDescent="0.25"/>
  <cols>
    <col min="1" max="1" width="8.85546875" style="913"/>
    <col min="2" max="2" width="21.7109375" style="1021" customWidth="1"/>
    <col min="3" max="3" width="12.5703125" style="913" customWidth="1"/>
    <col min="4" max="11" width="7.7109375" style="1030" customWidth="1"/>
    <col min="12" max="15" width="7.7109375" style="913" customWidth="1"/>
    <col min="16" max="16384" width="8.85546875" style="913"/>
  </cols>
  <sheetData>
    <row r="1" spans="1:27" ht="20.25" x14ac:dyDescent="0.3">
      <c r="A1" s="1046" t="s">
        <v>1057</v>
      </c>
    </row>
    <row r="3" spans="1:27" ht="15.75" thickBot="1" x14ac:dyDescent="0.3"/>
    <row r="4" spans="1:27" ht="15.75" thickBot="1" x14ac:dyDescent="0.3">
      <c r="A4" s="2235" t="s">
        <v>254</v>
      </c>
      <c r="B4" s="2236"/>
      <c r="C4" s="2236"/>
      <c r="D4" s="2236"/>
      <c r="E4" s="2236"/>
      <c r="F4" s="2236"/>
      <c r="G4" s="2236"/>
      <c r="H4" s="2236"/>
      <c r="I4" s="2236"/>
      <c r="J4" s="2236"/>
      <c r="K4" s="2236"/>
      <c r="L4" s="2236"/>
      <c r="M4" s="2236"/>
      <c r="N4" s="2236"/>
      <c r="O4" s="2236"/>
      <c r="P4" s="2237"/>
    </row>
    <row r="5" spans="1:27" ht="15.75" thickBot="1" x14ac:dyDescent="0.3"/>
    <row r="6" spans="1:27" ht="19.5" thickBot="1" x14ac:dyDescent="0.3">
      <c r="D6" s="942" t="s">
        <v>44</v>
      </c>
      <c r="E6" s="943">
        <v>0.1</v>
      </c>
      <c r="F6" s="943">
        <v>0.2</v>
      </c>
      <c r="G6" s="943">
        <v>0.23</v>
      </c>
      <c r="H6" s="943">
        <v>0.3</v>
      </c>
      <c r="I6" s="943">
        <v>0.4</v>
      </c>
      <c r="J6" s="943">
        <v>0.5</v>
      </c>
      <c r="K6" s="944">
        <v>0.6</v>
      </c>
    </row>
    <row r="7" spans="1:27" ht="19.5" thickBot="1" x14ac:dyDescent="0.3">
      <c r="D7" s="2244" t="s">
        <v>176</v>
      </c>
      <c r="E7" s="2245"/>
      <c r="F7" s="2245"/>
      <c r="G7" s="2245"/>
      <c r="H7" s="2245"/>
      <c r="I7" s="2245"/>
      <c r="J7" s="2245"/>
      <c r="K7" s="2246"/>
    </row>
    <row r="8" spans="1:27" x14ac:dyDescent="0.25">
      <c r="B8" s="1022" t="s">
        <v>44</v>
      </c>
      <c r="C8" s="928" t="s">
        <v>258</v>
      </c>
      <c r="D8" s="931">
        <v>0</v>
      </c>
      <c r="E8" s="932">
        <f>D8+10</f>
        <v>10</v>
      </c>
      <c r="F8" s="932">
        <f t="shared" ref="F8:K8" si="0">E8+10</f>
        <v>20</v>
      </c>
      <c r="G8" s="932">
        <v>23</v>
      </c>
      <c r="H8" s="932">
        <v>30</v>
      </c>
      <c r="I8" s="932">
        <f t="shared" si="0"/>
        <v>40</v>
      </c>
      <c r="J8" s="932">
        <f t="shared" si="0"/>
        <v>50</v>
      </c>
      <c r="K8" s="933">
        <f t="shared" si="0"/>
        <v>60</v>
      </c>
    </row>
    <row r="9" spans="1:27" x14ac:dyDescent="0.25">
      <c r="B9" s="1023" t="s">
        <v>176</v>
      </c>
      <c r="C9" s="929" t="s">
        <v>258</v>
      </c>
      <c r="D9" s="934">
        <v>100</v>
      </c>
      <c r="E9" s="935">
        <f>100-E8</f>
        <v>90</v>
      </c>
      <c r="F9" s="935">
        <f t="shared" ref="F9:K9" si="1">100-F8</f>
        <v>80</v>
      </c>
      <c r="G9" s="935">
        <f t="shared" si="1"/>
        <v>77</v>
      </c>
      <c r="H9" s="935">
        <f t="shared" si="1"/>
        <v>70</v>
      </c>
      <c r="I9" s="935">
        <f t="shared" si="1"/>
        <v>60</v>
      </c>
      <c r="J9" s="935">
        <f t="shared" si="1"/>
        <v>50</v>
      </c>
      <c r="K9" s="936">
        <f t="shared" si="1"/>
        <v>40</v>
      </c>
    </row>
    <row r="10" spans="1:27" x14ac:dyDescent="0.25">
      <c r="B10" s="1023" t="s">
        <v>237</v>
      </c>
      <c r="C10" s="929" t="s">
        <v>258</v>
      </c>
      <c r="D10" s="934"/>
      <c r="E10" s="937"/>
      <c r="F10" s="937"/>
      <c r="G10" s="937"/>
      <c r="H10" s="937"/>
      <c r="I10" s="937"/>
      <c r="J10" s="937"/>
      <c r="K10" s="938"/>
    </row>
    <row r="11" spans="1:27" x14ac:dyDescent="0.25">
      <c r="B11" s="1023" t="s">
        <v>251</v>
      </c>
      <c r="C11" s="929" t="s">
        <v>258</v>
      </c>
      <c r="D11" s="934"/>
      <c r="E11" s="937"/>
      <c r="F11" s="937"/>
      <c r="G11" s="937"/>
      <c r="H11" s="937"/>
      <c r="I11" s="937"/>
      <c r="J11" s="937"/>
      <c r="K11" s="938"/>
    </row>
    <row r="12" spans="1:27" x14ac:dyDescent="0.25">
      <c r="B12" s="1023" t="s">
        <v>259</v>
      </c>
      <c r="C12" s="929" t="s">
        <v>260</v>
      </c>
      <c r="D12" s="934">
        <v>37.380000000000003</v>
      </c>
      <c r="E12" s="935">
        <v>35.179710359187915</v>
      </c>
      <c r="F12" s="935">
        <v>32.613247371160853</v>
      </c>
      <c r="G12" s="935">
        <v>31.843308474752739</v>
      </c>
      <c r="H12" s="935">
        <v>30.046784383133783</v>
      </c>
      <c r="I12" s="935">
        <v>27.48032139510671</v>
      </c>
      <c r="J12" s="935">
        <v>24.913858407079644</v>
      </c>
      <c r="K12" s="936">
        <v>22.347395419052578</v>
      </c>
    </row>
    <row r="13" spans="1:27" x14ac:dyDescent="0.25">
      <c r="B13" s="1023" t="s">
        <v>261</v>
      </c>
      <c r="C13" s="929" t="s">
        <v>260</v>
      </c>
      <c r="D13" s="934">
        <v>50.72</v>
      </c>
      <c r="E13" s="935">
        <v>49.426642502637073</v>
      </c>
      <c r="F13" s="935">
        <v>48.188043234560304</v>
      </c>
      <c r="G13" s="935">
        <v>47.816798082918339</v>
      </c>
      <c r="H13" s="935">
        <v>46.954048410788879</v>
      </c>
      <c r="I13" s="935">
        <v>45.740474782549136</v>
      </c>
      <c r="J13" s="935">
        <v>44.574694061060441</v>
      </c>
      <c r="K13" s="936">
        <v>43.506280067542221</v>
      </c>
    </row>
    <row r="14" spans="1:27" ht="15.75" thickBot="1" x14ac:dyDescent="0.3">
      <c r="B14" s="1024" t="s">
        <v>22</v>
      </c>
      <c r="C14" s="930" t="s">
        <v>262</v>
      </c>
      <c r="D14" s="939">
        <v>0.55500000000000005</v>
      </c>
      <c r="E14" s="940">
        <v>0.50659663228123097</v>
      </c>
      <c r="F14" s="940">
        <v>0.45804643414888085</v>
      </c>
      <c r="G14" s="940">
        <v>0.4434813747091757</v>
      </c>
      <c r="H14" s="940">
        <v>0.40949623601653046</v>
      </c>
      <c r="I14" s="940">
        <v>0.36094603788418017</v>
      </c>
      <c r="J14" s="940">
        <v>0.31239583975182994</v>
      </c>
      <c r="K14" s="941">
        <v>0.26384564161947965</v>
      </c>
    </row>
    <row r="15" spans="1:27" ht="19.5" thickBot="1" x14ac:dyDescent="0.3">
      <c r="D15" s="2238" t="s">
        <v>74</v>
      </c>
      <c r="E15" s="2239"/>
      <c r="F15" s="2239"/>
      <c r="G15" s="2239"/>
      <c r="H15" s="2239"/>
      <c r="I15" s="2239"/>
      <c r="J15" s="2239"/>
      <c r="K15" s="2240"/>
    </row>
    <row r="16" spans="1:27" x14ac:dyDescent="0.25">
      <c r="B16" s="1022" t="s">
        <v>44</v>
      </c>
      <c r="C16" s="928" t="s">
        <v>258</v>
      </c>
      <c r="D16" s="945"/>
      <c r="E16" s="946">
        <v>10</v>
      </c>
      <c r="F16" s="946">
        <v>20</v>
      </c>
      <c r="G16" s="946">
        <v>23</v>
      </c>
      <c r="H16" s="946">
        <v>30</v>
      </c>
      <c r="I16" s="946">
        <v>40</v>
      </c>
      <c r="J16" s="946">
        <v>50</v>
      </c>
      <c r="K16" s="947">
        <v>60</v>
      </c>
      <c r="T16" s="915"/>
      <c r="U16" s="915"/>
      <c r="V16" s="915"/>
      <c r="W16" s="915"/>
      <c r="X16" s="915"/>
      <c r="Y16" s="915"/>
      <c r="Z16" s="915"/>
      <c r="AA16" s="915"/>
    </row>
    <row r="17" spans="2:27" x14ac:dyDescent="0.25">
      <c r="B17" s="1023" t="s">
        <v>176</v>
      </c>
      <c r="C17" s="929" t="s">
        <v>258</v>
      </c>
      <c r="D17" s="948">
        <v>95.6</v>
      </c>
      <c r="E17" s="949">
        <v>86.04</v>
      </c>
      <c r="F17" s="949">
        <v>76.48</v>
      </c>
      <c r="G17" s="949">
        <v>73.611999999999995</v>
      </c>
      <c r="H17" s="949">
        <v>66.92</v>
      </c>
      <c r="I17" s="949">
        <v>57.36</v>
      </c>
      <c r="J17" s="949">
        <v>47.8</v>
      </c>
      <c r="K17" s="950">
        <v>38.24</v>
      </c>
      <c r="T17" s="915"/>
      <c r="U17" s="915"/>
      <c r="V17" s="915"/>
      <c r="W17" s="915"/>
      <c r="X17" s="915"/>
      <c r="Y17" s="915"/>
      <c r="Z17" s="915"/>
      <c r="AA17" s="915"/>
    </row>
    <row r="18" spans="2:27" x14ac:dyDescent="0.25">
      <c r="B18" s="1023" t="s">
        <v>237</v>
      </c>
      <c r="C18" s="929" t="s">
        <v>258</v>
      </c>
      <c r="D18" s="948"/>
      <c r="E18" s="949"/>
      <c r="F18" s="949">
        <v>0</v>
      </c>
      <c r="G18" s="949">
        <v>0</v>
      </c>
      <c r="H18" s="949"/>
      <c r="I18" s="949">
        <v>0</v>
      </c>
      <c r="J18" s="949">
        <v>0</v>
      </c>
      <c r="K18" s="950"/>
      <c r="T18" s="916"/>
      <c r="U18" s="916"/>
      <c r="V18" s="916"/>
      <c r="W18" s="916"/>
      <c r="X18" s="916"/>
      <c r="Y18" s="916"/>
      <c r="Z18" s="916"/>
      <c r="AA18" s="916"/>
    </row>
    <row r="19" spans="2:27" x14ac:dyDescent="0.25">
      <c r="B19" s="1023" t="s">
        <v>251</v>
      </c>
      <c r="C19" s="929" t="s">
        <v>258</v>
      </c>
      <c r="D19" s="948">
        <v>4.3999999999999995</v>
      </c>
      <c r="E19" s="949">
        <v>3.9600000000000004</v>
      </c>
      <c r="F19" s="949">
        <v>3.52</v>
      </c>
      <c r="G19" s="949">
        <v>3.3879999999999999</v>
      </c>
      <c r="H19" s="949">
        <v>3.08</v>
      </c>
      <c r="I19" s="949">
        <v>2.64</v>
      </c>
      <c r="J19" s="949">
        <v>2.2000000000000002</v>
      </c>
      <c r="K19" s="950">
        <v>1.76</v>
      </c>
    </row>
    <row r="20" spans="2:27" x14ac:dyDescent="0.25">
      <c r="B20" s="1023" t="s">
        <v>259</v>
      </c>
      <c r="C20" s="929" t="s">
        <v>260</v>
      </c>
      <c r="D20" s="951">
        <v>36.085341719937531</v>
      </c>
      <c r="E20" s="952">
        <v>33.684961894638214</v>
      </c>
      <c r="F20" s="953"/>
      <c r="G20" s="953"/>
      <c r="H20" s="952">
        <v>28.884202244039564</v>
      </c>
      <c r="I20" s="953"/>
      <c r="J20" s="953"/>
      <c r="K20" s="954">
        <v>21.683062768141593</v>
      </c>
    </row>
    <row r="21" spans="2:27" ht="15.75" thickBot="1" x14ac:dyDescent="0.3">
      <c r="B21" s="1023" t="s">
        <v>261</v>
      </c>
      <c r="C21" s="929" t="s">
        <v>260</v>
      </c>
      <c r="D21" s="951">
        <v>47.659228315083006</v>
      </c>
      <c r="E21" s="952">
        <v>46.582144538515287</v>
      </c>
      <c r="F21" s="953"/>
      <c r="G21" s="953"/>
      <c r="H21" s="952">
        <v>44.453533379610633</v>
      </c>
      <c r="I21" s="953"/>
      <c r="J21" s="953"/>
      <c r="K21" s="954">
        <v>41.644378568013096</v>
      </c>
    </row>
    <row r="22" spans="2:27" ht="15.75" thickBot="1" x14ac:dyDescent="0.3">
      <c r="B22" s="1024" t="s">
        <v>22</v>
      </c>
      <c r="C22" s="930" t="s">
        <v>262</v>
      </c>
      <c r="D22" s="955">
        <v>0.57328111098598722</v>
      </c>
      <c r="E22" s="956">
        <v>0.52291748479639644</v>
      </c>
      <c r="F22" s="957"/>
      <c r="G22" s="957"/>
      <c r="H22" s="956">
        <v>0.42219023241721465</v>
      </c>
      <c r="I22" s="957"/>
      <c r="J22" s="957"/>
      <c r="K22" s="958">
        <v>0.27109935384844203</v>
      </c>
      <c r="R22" s="2247"/>
      <c r="S22" s="2248"/>
      <c r="T22" s="2249"/>
    </row>
    <row r="23" spans="2:27" ht="19.5" thickBot="1" x14ac:dyDescent="0.3">
      <c r="D23" s="2241" t="s">
        <v>79</v>
      </c>
      <c r="E23" s="2242"/>
      <c r="F23" s="2242"/>
      <c r="G23" s="2242"/>
      <c r="H23" s="2242"/>
      <c r="I23" s="2242"/>
      <c r="J23" s="2242"/>
      <c r="K23" s="2243"/>
    </row>
    <row r="24" spans="2:27" x14ac:dyDescent="0.25">
      <c r="B24" s="1022" t="s">
        <v>44</v>
      </c>
      <c r="C24" s="928" t="s">
        <v>258</v>
      </c>
      <c r="D24" s="959"/>
      <c r="E24" s="960">
        <v>10</v>
      </c>
      <c r="F24" s="960">
        <v>20</v>
      </c>
      <c r="G24" s="960">
        <v>23</v>
      </c>
      <c r="H24" s="960">
        <v>30</v>
      </c>
      <c r="I24" s="960">
        <v>40</v>
      </c>
      <c r="J24" s="960">
        <v>50</v>
      </c>
      <c r="K24" s="961">
        <v>60</v>
      </c>
    </row>
    <row r="25" spans="2:27" x14ac:dyDescent="0.25">
      <c r="B25" s="1023" t="s">
        <v>176</v>
      </c>
      <c r="C25" s="929" t="s">
        <v>258</v>
      </c>
      <c r="D25" s="962">
        <v>93.399999999999991</v>
      </c>
      <c r="E25" s="963">
        <v>84.06</v>
      </c>
      <c r="F25" s="963">
        <v>74.72</v>
      </c>
      <c r="G25" s="963">
        <v>71.918000000000006</v>
      </c>
      <c r="H25" s="963">
        <v>65.38</v>
      </c>
      <c r="I25" s="963">
        <v>56.04</v>
      </c>
      <c r="J25" s="963">
        <v>46.7</v>
      </c>
      <c r="K25" s="964">
        <v>37.36</v>
      </c>
    </row>
    <row r="26" spans="2:27" x14ac:dyDescent="0.25">
      <c r="B26" s="1023" t="s">
        <v>237</v>
      </c>
      <c r="C26" s="929" t="s">
        <v>258</v>
      </c>
      <c r="D26" s="962">
        <v>6.6000000000000005</v>
      </c>
      <c r="E26" s="963">
        <v>5.94</v>
      </c>
      <c r="F26" s="963">
        <v>5.28</v>
      </c>
      <c r="G26" s="963">
        <v>5.0819999999999999</v>
      </c>
      <c r="H26" s="963">
        <v>4.62</v>
      </c>
      <c r="I26" s="963">
        <v>3.96</v>
      </c>
      <c r="J26" s="963">
        <v>3.3</v>
      </c>
      <c r="K26" s="964">
        <v>2.64</v>
      </c>
    </row>
    <row r="27" spans="2:27" x14ac:dyDescent="0.25">
      <c r="B27" s="1023" t="s">
        <v>251</v>
      </c>
      <c r="C27" s="929" t="s">
        <v>258</v>
      </c>
      <c r="D27" s="962"/>
      <c r="E27" s="963"/>
      <c r="F27" s="963"/>
      <c r="G27" s="963"/>
      <c r="H27" s="963"/>
      <c r="I27" s="963"/>
      <c r="J27" s="963"/>
      <c r="K27" s="964"/>
    </row>
    <row r="28" spans="2:27" x14ac:dyDescent="0.25">
      <c r="B28" s="1023" t="s">
        <v>259</v>
      </c>
      <c r="C28" s="929" t="s">
        <v>260</v>
      </c>
      <c r="D28" s="965">
        <v>41.589059697032795</v>
      </c>
      <c r="E28" s="966">
        <v>38.638308074023946</v>
      </c>
      <c r="F28" s="953"/>
      <c r="G28" s="953"/>
      <c r="H28" s="966">
        <v>32.73680482800625</v>
      </c>
      <c r="I28" s="953"/>
      <c r="J28" s="953"/>
      <c r="K28" s="967">
        <v>23.884549958979697</v>
      </c>
    </row>
    <row r="29" spans="2:27" x14ac:dyDescent="0.25">
      <c r="B29" s="1023" t="s">
        <v>261</v>
      </c>
      <c r="C29" s="929" t="s">
        <v>260</v>
      </c>
      <c r="D29" s="965">
        <v>52.757818979485855</v>
      </c>
      <c r="E29" s="966">
        <v>51.347253237212293</v>
      </c>
      <c r="F29" s="953"/>
      <c r="G29" s="953"/>
      <c r="H29" s="966">
        <v>48.485044451562018</v>
      </c>
      <c r="I29" s="953"/>
      <c r="J29" s="953"/>
      <c r="K29" s="967">
        <v>44.325411019026518</v>
      </c>
    </row>
    <row r="30" spans="2:27" ht="15.75" thickBot="1" x14ac:dyDescent="0.3">
      <c r="B30" s="1024" t="s">
        <v>22</v>
      </c>
      <c r="C30" s="930" t="s">
        <v>262</v>
      </c>
      <c r="D30" s="968">
        <v>0.6214190116117243</v>
      </c>
      <c r="E30" s="969">
        <v>0.56624159535955976</v>
      </c>
      <c r="F30" s="957"/>
      <c r="G30" s="957"/>
      <c r="H30" s="969">
        <v>0.45588676285523061</v>
      </c>
      <c r="I30" s="957"/>
      <c r="J30" s="957"/>
      <c r="K30" s="970">
        <v>0.29035451409873686</v>
      </c>
    </row>
    <row r="31" spans="2:27" x14ac:dyDescent="0.25">
      <c r="C31" s="917" t="s">
        <v>263</v>
      </c>
    </row>
    <row r="33" spans="1:16" ht="15.75" thickBot="1" x14ac:dyDescent="0.3"/>
    <row r="34" spans="1:16" ht="15.75" thickBot="1" x14ac:dyDescent="0.3">
      <c r="A34" s="2235" t="s">
        <v>254</v>
      </c>
      <c r="B34" s="2236"/>
      <c r="C34" s="2236"/>
      <c r="D34" s="2236"/>
      <c r="E34" s="2236"/>
      <c r="F34" s="2236"/>
      <c r="G34" s="2236"/>
      <c r="H34" s="2236"/>
      <c r="I34" s="2236"/>
      <c r="J34" s="2236"/>
      <c r="K34" s="2236"/>
      <c r="L34" s="2236"/>
      <c r="M34" s="2236"/>
      <c r="N34" s="2236"/>
      <c r="O34" s="2236"/>
      <c r="P34" s="2237"/>
    </row>
    <row r="35" spans="1:16" ht="15.75" thickBot="1" x14ac:dyDescent="0.3">
      <c r="A35" s="1029"/>
      <c r="B35" s="1039"/>
      <c r="C35" s="1029"/>
      <c r="D35" s="1031"/>
      <c r="E35" s="1031"/>
      <c r="F35" s="1031"/>
      <c r="G35" s="1031"/>
      <c r="H35" s="1031"/>
      <c r="I35" s="1031"/>
      <c r="J35" s="1031"/>
      <c r="K35" s="1031"/>
      <c r="L35" s="1029"/>
      <c r="M35" s="1029"/>
      <c r="N35" s="1029"/>
      <c r="O35" s="1029"/>
      <c r="P35" s="1029"/>
    </row>
    <row r="36" spans="1:16" ht="15.75" thickBot="1" x14ac:dyDescent="0.3">
      <c r="A36" s="1029"/>
      <c r="D36" s="980" t="s">
        <v>255</v>
      </c>
      <c r="E36" s="981" t="s">
        <v>256</v>
      </c>
      <c r="F36" s="982" t="s">
        <v>257</v>
      </c>
      <c r="G36" s="1031"/>
      <c r="H36" s="1031"/>
      <c r="I36" s="1031"/>
      <c r="J36" s="1031"/>
      <c r="K36" s="1031"/>
      <c r="L36" s="1029"/>
      <c r="M36" s="1029"/>
      <c r="N36" s="1029"/>
      <c r="O36" s="1029"/>
      <c r="P36" s="1029"/>
    </row>
    <row r="37" spans="1:16" x14ac:dyDescent="0.25">
      <c r="A37" s="1029"/>
      <c r="B37" s="1022" t="s">
        <v>44</v>
      </c>
      <c r="C37" s="928" t="s">
        <v>258</v>
      </c>
      <c r="D37" s="971"/>
      <c r="E37" s="972"/>
      <c r="F37" s="973">
        <v>23</v>
      </c>
      <c r="G37" s="1031"/>
      <c r="H37" s="1031"/>
      <c r="I37" s="1031"/>
      <c r="J37" s="1031"/>
      <c r="K37" s="1031"/>
      <c r="L37" s="1029"/>
      <c r="M37" s="1029"/>
      <c r="N37" s="1029"/>
      <c r="O37" s="1029"/>
      <c r="P37" s="1029"/>
    </row>
    <row r="38" spans="1:16" x14ac:dyDescent="0.25">
      <c r="A38" s="1029"/>
      <c r="B38" s="1023" t="s">
        <v>176</v>
      </c>
      <c r="C38" s="929" t="s">
        <v>258</v>
      </c>
      <c r="D38" s="974">
        <v>87</v>
      </c>
      <c r="E38" s="975">
        <v>92.5</v>
      </c>
      <c r="F38" s="976">
        <v>77</v>
      </c>
      <c r="G38" s="1031"/>
      <c r="H38" s="1031"/>
      <c r="I38" s="1031"/>
      <c r="J38" s="1031"/>
      <c r="K38" s="1031"/>
      <c r="L38" s="1029"/>
      <c r="M38" s="1029"/>
      <c r="N38" s="1029"/>
      <c r="O38" s="1029"/>
      <c r="P38" s="1029"/>
    </row>
    <row r="39" spans="1:16" x14ac:dyDescent="0.25">
      <c r="A39" s="1029"/>
      <c r="B39" s="1023" t="s">
        <v>237</v>
      </c>
      <c r="C39" s="929" t="s">
        <v>258</v>
      </c>
      <c r="D39" s="974">
        <v>13</v>
      </c>
      <c r="E39" s="975"/>
      <c r="F39" s="976"/>
      <c r="G39" s="1031"/>
      <c r="H39" s="1031"/>
      <c r="I39" s="1031"/>
      <c r="J39" s="1031"/>
      <c r="K39" s="1031"/>
      <c r="L39" s="1029"/>
      <c r="M39" s="1029"/>
      <c r="N39" s="1029"/>
      <c r="O39" s="1029"/>
      <c r="P39" s="1029"/>
    </row>
    <row r="40" spans="1:16" x14ac:dyDescent="0.25">
      <c r="A40" s="1029"/>
      <c r="B40" s="1023" t="s">
        <v>251</v>
      </c>
      <c r="C40" s="929" t="s">
        <v>258</v>
      </c>
      <c r="D40" s="974"/>
      <c r="E40" s="975">
        <v>7.5</v>
      </c>
      <c r="F40" s="976"/>
      <c r="G40" s="1031"/>
      <c r="H40" s="1031"/>
      <c r="I40" s="1031"/>
      <c r="J40" s="1031"/>
      <c r="K40" s="1031"/>
      <c r="L40" s="1029"/>
      <c r="M40" s="1029"/>
      <c r="N40" s="1029"/>
      <c r="O40" s="1029"/>
      <c r="P40" s="1029"/>
    </row>
    <row r="41" spans="1:16" x14ac:dyDescent="0.25">
      <c r="A41" s="1029"/>
      <c r="B41" s="1023" t="s">
        <v>259</v>
      </c>
      <c r="C41" s="929" t="s">
        <v>260</v>
      </c>
      <c r="D41" s="974">
        <v>45.28</v>
      </c>
      <c r="E41" s="975">
        <v>34.950000000000003</v>
      </c>
      <c r="F41" s="976">
        <v>31.86</v>
      </c>
      <c r="G41" s="1031"/>
      <c r="H41" s="1031"/>
      <c r="I41" s="1031"/>
      <c r="J41" s="1031"/>
      <c r="K41" s="1031"/>
      <c r="L41" s="1029"/>
      <c r="M41" s="1029"/>
      <c r="N41" s="1029"/>
      <c r="O41" s="1029"/>
      <c r="P41" s="1029"/>
    </row>
    <row r="42" spans="1:16" x14ac:dyDescent="0.25">
      <c r="A42" s="1029"/>
      <c r="B42" s="1023" t="s">
        <v>261</v>
      </c>
      <c r="C42" s="929" t="s">
        <v>260</v>
      </c>
      <c r="D42" s="974">
        <v>54.76</v>
      </c>
      <c r="E42" s="975">
        <v>45.66</v>
      </c>
      <c r="F42" s="976">
        <v>47.87</v>
      </c>
      <c r="G42" s="1031"/>
      <c r="H42" s="1031"/>
      <c r="I42" s="1031"/>
      <c r="J42" s="1031"/>
      <c r="K42" s="1031"/>
      <c r="L42" s="1029"/>
      <c r="M42" s="1029"/>
      <c r="N42" s="1029"/>
      <c r="O42" s="1029"/>
      <c r="P42" s="1029"/>
    </row>
    <row r="43" spans="1:16" ht="15.75" thickBot="1" x14ac:dyDescent="0.3">
      <c r="A43" s="1029"/>
      <c r="B43" s="1024" t="s">
        <v>22</v>
      </c>
      <c r="C43" s="930" t="s">
        <v>262</v>
      </c>
      <c r="D43" s="977">
        <v>0.68400000000000005</v>
      </c>
      <c r="E43" s="978">
        <v>0.58590252996933379</v>
      </c>
      <c r="F43" s="979">
        <v>0.44</v>
      </c>
      <c r="G43" s="1031"/>
      <c r="H43" s="1031"/>
      <c r="I43" s="1031"/>
      <c r="J43" s="1031"/>
      <c r="K43" s="1031"/>
      <c r="L43" s="1029"/>
      <c r="M43" s="1029"/>
      <c r="N43" s="1029"/>
      <c r="O43" s="1029"/>
      <c r="P43" s="1029"/>
    </row>
    <row r="44" spans="1:16" x14ac:dyDescent="0.25">
      <c r="A44" s="1029"/>
      <c r="B44" s="1039"/>
      <c r="C44" s="1029"/>
      <c r="D44" s="1031"/>
      <c r="E44" s="1031"/>
      <c r="F44" s="1031"/>
      <c r="G44" s="1031"/>
      <c r="H44" s="1031"/>
      <c r="I44" s="1031"/>
      <c r="J44" s="1031"/>
      <c r="K44" s="1031"/>
      <c r="L44" s="1029"/>
      <c r="M44" s="1029"/>
      <c r="N44" s="1029"/>
      <c r="O44" s="1029"/>
      <c r="P44" s="1029"/>
    </row>
    <row r="45" spans="1:16" ht="15.75" thickBot="1" x14ac:dyDescent="0.3"/>
    <row r="46" spans="1:16" ht="15.75" thickBot="1" x14ac:dyDescent="0.3">
      <c r="A46" s="2250" t="s">
        <v>467</v>
      </c>
      <c r="B46" s="2251"/>
      <c r="C46" s="2251"/>
      <c r="D46" s="2251"/>
      <c r="E46" s="2251"/>
      <c r="F46" s="2251"/>
      <c r="G46" s="2251"/>
      <c r="H46" s="2251"/>
      <c r="I46" s="2251"/>
      <c r="J46" s="2251"/>
      <c r="K46" s="2251"/>
      <c r="L46" s="2251"/>
      <c r="M46" s="2251"/>
      <c r="N46" s="2251"/>
      <c r="O46" s="2251"/>
      <c r="P46" s="2252"/>
    </row>
    <row r="47" spans="1:16" ht="15.75" thickBot="1" x14ac:dyDescent="0.3">
      <c r="B47" s="912"/>
      <c r="C47" s="170"/>
      <c r="D47" s="1032"/>
      <c r="E47" s="1032"/>
      <c r="F47" s="1032"/>
      <c r="G47" s="1032"/>
      <c r="H47" s="1032"/>
      <c r="I47" s="1032"/>
      <c r="J47" s="1032"/>
      <c r="K47" s="1032"/>
      <c r="L47" s="170"/>
      <c r="M47" s="170"/>
    </row>
    <row r="48" spans="1:16" ht="15.75" thickBot="1" x14ac:dyDescent="0.3">
      <c r="B48" s="912"/>
      <c r="C48" s="983" t="s">
        <v>176</v>
      </c>
      <c r="D48" s="984" t="s">
        <v>233</v>
      </c>
      <c r="E48" s="984" t="s">
        <v>237</v>
      </c>
      <c r="F48" s="984" t="s">
        <v>468</v>
      </c>
      <c r="G48" s="984" t="s">
        <v>469</v>
      </c>
      <c r="H48" s="984" t="s">
        <v>470</v>
      </c>
      <c r="I48" s="984" t="s">
        <v>44</v>
      </c>
      <c r="J48" s="984" t="s">
        <v>251</v>
      </c>
      <c r="K48" s="984" t="s">
        <v>247</v>
      </c>
      <c r="L48" s="984" t="s">
        <v>249</v>
      </c>
      <c r="M48" s="985" t="s">
        <v>471</v>
      </c>
    </row>
    <row r="49" spans="2:13" x14ac:dyDescent="0.25">
      <c r="B49" s="912"/>
      <c r="C49" s="986" t="s">
        <v>472</v>
      </c>
      <c r="D49" s="987" t="s">
        <v>473</v>
      </c>
      <c r="E49" s="987" t="s">
        <v>474</v>
      </c>
      <c r="F49" s="987" t="s">
        <v>475</v>
      </c>
      <c r="G49" s="987" t="s">
        <v>476</v>
      </c>
      <c r="H49" s="987" t="s">
        <v>477</v>
      </c>
      <c r="I49" s="987" t="s">
        <v>478</v>
      </c>
      <c r="J49" s="987" t="s">
        <v>463</v>
      </c>
      <c r="K49" s="987" t="s">
        <v>479</v>
      </c>
      <c r="L49" s="987" t="s">
        <v>464</v>
      </c>
      <c r="M49" s="988"/>
    </row>
    <row r="50" spans="2:13" ht="15.75" thickBot="1" x14ac:dyDescent="0.3">
      <c r="B50" s="912"/>
      <c r="C50" s="989" t="s">
        <v>485</v>
      </c>
      <c r="D50" s="990" t="s">
        <v>485</v>
      </c>
      <c r="E50" s="990" t="s">
        <v>485</v>
      </c>
      <c r="F50" s="990" t="s">
        <v>485</v>
      </c>
      <c r="G50" s="990" t="s">
        <v>485</v>
      </c>
      <c r="H50" s="990" t="s">
        <v>485</v>
      </c>
      <c r="I50" s="990" t="s">
        <v>485</v>
      </c>
      <c r="J50" s="990" t="s">
        <v>485</v>
      </c>
      <c r="K50" s="990" t="s">
        <v>485</v>
      </c>
      <c r="L50" s="990" t="s">
        <v>485</v>
      </c>
      <c r="M50" s="991" t="s">
        <v>485</v>
      </c>
    </row>
    <row r="51" spans="2:13" ht="15.75" thickBot="1" x14ac:dyDescent="0.3">
      <c r="B51" s="912"/>
      <c r="C51" s="170"/>
      <c r="D51" s="1032"/>
      <c r="E51" s="1032"/>
      <c r="F51" s="1032"/>
      <c r="G51" s="1032"/>
      <c r="H51" s="1032"/>
      <c r="I51" s="1032"/>
      <c r="J51" s="1032"/>
      <c r="K51" s="1032"/>
      <c r="L51" s="170"/>
      <c r="M51" s="170"/>
    </row>
    <row r="52" spans="2:13" x14ac:dyDescent="0.25">
      <c r="B52" s="1033" t="s">
        <v>480</v>
      </c>
      <c r="C52" s="1034">
        <v>90.07</v>
      </c>
      <c r="D52" s="992">
        <v>5.68</v>
      </c>
      <c r="E52" s="993">
        <v>2.19</v>
      </c>
      <c r="F52" s="993">
        <v>0.9</v>
      </c>
      <c r="G52" s="993">
        <v>0.22</v>
      </c>
      <c r="H52" s="993">
        <v>0.06</v>
      </c>
      <c r="I52" s="993"/>
      <c r="J52" s="993">
        <v>0.28000000000000003</v>
      </c>
      <c r="K52" s="993">
        <v>0.6</v>
      </c>
      <c r="L52" s="920"/>
      <c r="M52" s="996">
        <f t="shared" ref="M52:M60" si="2">SUM(C52:L52)</f>
        <v>100</v>
      </c>
    </row>
    <row r="53" spans="2:13" x14ac:dyDescent="0.25">
      <c r="B53" s="1035" t="s">
        <v>481</v>
      </c>
      <c r="C53" s="1036">
        <v>86</v>
      </c>
      <c r="D53" s="923"/>
      <c r="E53" s="918"/>
      <c r="F53" s="918"/>
      <c r="G53" s="918"/>
      <c r="H53" s="918"/>
      <c r="I53" s="918"/>
      <c r="J53" s="918">
        <v>14</v>
      </c>
      <c r="K53" s="918"/>
      <c r="L53" s="921"/>
      <c r="M53" s="997">
        <f t="shared" si="2"/>
        <v>100</v>
      </c>
    </row>
    <row r="54" spans="2:13" x14ac:dyDescent="0.25">
      <c r="B54" s="1035" t="s">
        <v>255</v>
      </c>
      <c r="C54" s="1036">
        <v>87</v>
      </c>
      <c r="D54" s="923"/>
      <c r="E54" s="918">
        <v>13</v>
      </c>
      <c r="F54" s="918"/>
      <c r="G54" s="918"/>
      <c r="H54" s="918"/>
      <c r="I54" s="918"/>
      <c r="J54" s="918"/>
      <c r="K54" s="918"/>
      <c r="L54" s="921"/>
      <c r="M54" s="997">
        <f t="shared" si="2"/>
        <v>100</v>
      </c>
    </row>
    <row r="55" spans="2:13" x14ac:dyDescent="0.25">
      <c r="B55" s="1035" t="s">
        <v>256</v>
      </c>
      <c r="C55" s="1036">
        <v>92.5</v>
      </c>
      <c r="D55" s="923"/>
      <c r="E55" s="918"/>
      <c r="F55" s="918"/>
      <c r="G55" s="918"/>
      <c r="H55" s="918"/>
      <c r="I55" s="918"/>
      <c r="J55" s="918">
        <v>7.5</v>
      </c>
      <c r="K55" s="918"/>
      <c r="L55" s="921"/>
      <c r="M55" s="997">
        <f t="shared" si="2"/>
        <v>100</v>
      </c>
    </row>
    <row r="56" spans="2:13" x14ac:dyDescent="0.25">
      <c r="B56" s="1035" t="s">
        <v>51</v>
      </c>
      <c r="C56" s="1036">
        <v>100</v>
      </c>
      <c r="D56" s="923"/>
      <c r="E56" s="918"/>
      <c r="F56" s="918"/>
      <c r="G56" s="918"/>
      <c r="H56" s="918"/>
      <c r="I56" s="918"/>
      <c r="J56" s="918"/>
      <c r="K56" s="918"/>
      <c r="L56" s="921"/>
      <c r="M56" s="997">
        <f>SUM(C56:L56)</f>
        <v>100</v>
      </c>
    </row>
    <row r="57" spans="2:13" x14ac:dyDescent="0.25">
      <c r="B57" s="1035" t="s">
        <v>482</v>
      </c>
      <c r="C57" s="1036">
        <v>95.6</v>
      </c>
      <c r="D57" s="923"/>
      <c r="E57" s="918"/>
      <c r="F57" s="918"/>
      <c r="G57" s="918"/>
      <c r="H57" s="918"/>
      <c r="I57" s="918"/>
      <c r="J57" s="918">
        <v>4.4000000000000004</v>
      </c>
      <c r="K57" s="918"/>
      <c r="L57" s="921"/>
      <c r="M57" s="997">
        <f>SUM(C57:L57)</f>
        <v>100</v>
      </c>
    </row>
    <row r="58" spans="2:13" x14ac:dyDescent="0.25">
      <c r="B58" s="1035" t="s">
        <v>79</v>
      </c>
      <c r="C58" s="1036">
        <v>93.4</v>
      </c>
      <c r="D58" s="923"/>
      <c r="E58" s="918">
        <v>6.6</v>
      </c>
      <c r="F58" s="918"/>
      <c r="G58" s="918"/>
      <c r="H58" s="918"/>
      <c r="I58" s="918"/>
      <c r="J58" s="918"/>
      <c r="K58" s="918"/>
      <c r="L58" s="921"/>
      <c r="M58" s="997">
        <f>SUM(C58:L58)</f>
        <v>100</v>
      </c>
    </row>
    <row r="59" spans="2:13" x14ac:dyDescent="0.25">
      <c r="B59" s="1035" t="s">
        <v>480</v>
      </c>
      <c r="C59" s="1036">
        <v>90.07</v>
      </c>
      <c r="D59" s="923">
        <v>5.68</v>
      </c>
      <c r="E59" s="918">
        <v>2.19</v>
      </c>
      <c r="F59" s="918">
        <v>0.9</v>
      </c>
      <c r="G59" s="918">
        <v>0.22</v>
      </c>
      <c r="H59" s="918">
        <v>0.06</v>
      </c>
      <c r="I59" s="918"/>
      <c r="J59" s="918">
        <v>0.28000000000000003</v>
      </c>
      <c r="K59" s="918">
        <v>0.6</v>
      </c>
      <c r="L59" s="921"/>
      <c r="M59" s="997">
        <v>100</v>
      </c>
    </row>
    <row r="60" spans="2:13" ht="15.75" thickBot="1" x14ac:dyDescent="0.3">
      <c r="B60" s="1037" t="s">
        <v>483</v>
      </c>
      <c r="C60" s="1038">
        <v>96.15</v>
      </c>
      <c r="D60" s="994"/>
      <c r="E60" s="995"/>
      <c r="F60" s="995"/>
      <c r="G60" s="995"/>
      <c r="H60" s="995"/>
      <c r="I60" s="995"/>
      <c r="J60" s="995">
        <v>0.75</v>
      </c>
      <c r="K60" s="995">
        <v>2.9</v>
      </c>
      <c r="L60" s="922">
        <v>0.2</v>
      </c>
      <c r="M60" s="998">
        <f t="shared" si="2"/>
        <v>100.00000000000001</v>
      </c>
    </row>
    <row r="61" spans="2:13" x14ac:dyDescent="0.25">
      <c r="B61" s="1025"/>
      <c r="C61" s="919"/>
      <c r="D61" s="1032"/>
      <c r="E61" s="1032"/>
      <c r="F61" s="1032"/>
      <c r="G61" s="1032"/>
      <c r="H61" s="1032"/>
      <c r="I61" s="1032"/>
      <c r="J61" s="1032"/>
      <c r="K61" s="1032"/>
      <c r="L61" s="170"/>
      <c r="M61" s="170"/>
    </row>
    <row r="62" spans="2:13" x14ac:dyDescent="0.25">
      <c r="B62" s="912"/>
      <c r="C62" s="170"/>
      <c r="D62" s="1032"/>
      <c r="E62" s="1032"/>
      <c r="F62" s="1032"/>
      <c r="G62" s="1032"/>
      <c r="H62" s="1032"/>
      <c r="I62" s="1032"/>
      <c r="J62" s="1032"/>
      <c r="K62" s="1032"/>
      <c r="L62" s="170"/>
      <c r="M62" s="170"/>
    </row>
    <row r="63" spans="2:13" x14ac:dyDescent="0.25">
      <c r="B63" s="912"/>
      <c r="C63" s="170"/>
      <c r="D63" s="1032"/>
      <c r="E63" s="1032"/>
      <c r="F63" s="1032"/>
      <c r="G63" s="1032"/>
      <c r="H63" s="1032"/>
      <c r="I63" s="1032"/>
      <c r="J63" s="1032"/>
      <c r="K63" s="1032"/>
      <c r="L63" s="170"/>
      <c r="M63" s="170"/>
    </row>
    <row r="64" spans="2:13" ht="15.75" thickBot="1" x14ac:dyDescent="0.3">
      <c r="B64" s="912"/>
      <c r="C64" s="170"/>
      <c r="D64" s="1032"/>
      <c r="E64" s="1032"/>
      <c r="F64" s="1032"/>
      <c r="G64" s="1032"/>
      <c r="H64" s="1032"/>
      <c r="I64" s="1032"/>
      <c r="J64" s="1032"/>
      <c r="K64" s="1032"/>
      <c r="L64" s="170"/>
      <c r="M64" s="170"/>
    </row>
    <row r="65" spans="1:26" ht="15.75" thickBot="1" x14ac:dyDescent="0.3">
      <c r="A65" s="2250" t="s">
        <v>484</v>
      </c>
      <c r="B65" s="2251"/>
      <c r="C65" s="2251"/>
      <c r="D65" s="2251"/>
      <c r="E65" s="2251"/>
      <c r="F65" s="2251"/>
      <c r="G65" s="2251"/>
      <c r="H65" s="2251">
        <v>10</v>
      </c>
      <c r="I65" s="2251" t="s">
        <v>322</v>
      </c>
      <c r="J65" s="2251"/>
      <c r="K65" s="2251"/>
      <c r="L65" s="2251"/>
      <c r="M65" s="2251"/>
      <c r="N65" s="2251"/>
      <c r="O65" s="2251"/>
      <c r="P65" s="2252"/>
    </row>
    <row r="66" spans="1:26" ht="15.75" thickBot="1" x14ac:dyDescent="0.3">
      <c r="B66" s="912"/>
      <c r="C66" s="170" t="str">
        <f t="shared" ref="C66:M66" si="3">C48</f>
        <v>CH4</v>
      </c>
      <c r="D66" s="1032" t="str">
        <f t="shared" si="3"/>
        <v>C2H6</v>
      </c>
      <c r="E66" s="1032" t="str">
        <f t="shared" si="3"/>
        <v>C3H8</v>
      </c>
      <c r="F66" s="1032" t="str">
        <f t="shared" si="3"/>
        <v>n-C4H10</v>
      </c>
      <c r="G66" s="1032" t="str">
        <f t="shared" si="3"/>
        <v>n-C5H12</v>
      </c>
      <c r="H66" s="1032" t="str">
        <f t="shared" si="3"/>
        <v>n-C6H14</v>
      </c>
      <c r="I66" s="1032" t="str">
        <f t="shared" si="3"/>
        <v>H2</v>
      </c>
      <c r="J66" s="1032" t="str">
        <f t="shared" si="3"/>
        <v>N2</v>
      </c>
      <c r="K66" s="1032" t="str">
        <f t="shared" si="3"/>
        <v>CO2</v>
      </c>
      <c r="L66" s="170" t="str">
        <f t="shared" si="3"/>
        <v>O2</v>
      </c>
      <c r="M66" s="170" t="str">
        <f t="shared" si="3"/>
        <v>Total</v>
      </c>
    </row>
    <row r="67" spans="1:26" x14ac:dyDescent="0.25">
      <c r="B67" s="1033" t="str">
        <f>B52</f>
        <v>Danish H</v>
      </c>
      <c r="C67" s="1034">
        <f t="shared" ref="C67:H74" si="4">C52*(100-$H$65)/100</f>
        <v>81.062999999999988</v>
      </c>
      <c r="D67" s="992">
        <f t="shared" si="4"/>
        <v>5.1120000000000001</v>
      </c>
      <c r="E67" s="993">
        <f t="shared" si="4"/>
        <v>1.9709999999999999</v>
      </c>
      <c r="F67" s="993">
        <f t="shared" si="4"/>
        <v>0.81</v>
      </c>
      <c r="G67" s="993">
        <f t="shared" si="4"/>
        <v>0.19800000000000001</v>
      </c>
      <c r="H67" s="993">
        <f t="shared" si="4"/>
        <v>5.3999999999999992E-2</v>
      </c>
      <c r="I67" s="993">
        <f>$H$65</f>
        <v>10</v>
      </c>
      <c r="J67" s="993">
        <f t="shared" ref="J67:L74" si="5">J52*(100-$H$65)/100</f>
        <v>0.252</v>
      </c>
      <c r="K67" s="993">
        <f t="shared" si="5"/>
        <v>0.54</v>
      </c>
      <c r="L67" s="920">
        <f t="shared" si="5"/>
        <v>0</v>
      </c>
      <c r="M67" s="996">
        <f t="shared" ref="M67:M74" si="6">SUM(C67:L67)</f>
        <v>99.999999999999986</v>
      </c>
    </row>
    <row r="68" spans="1:26" x14ac:dyDescent="0.25">
      <c r="B68" s="1035" t="str">
        <f>B53</f>
        <v>G25</v>
      </c>
      <c r="C68" s="1036">
        <f t="shared" si="4"/>
        <v>77.400000000000006</v>
      </c>
      <c r="D68" s="923">
        <f t="shared" si="4"/>
        <v>0</v>
      </c>
      <c r="E68" s="918">
        <f t="shared" si="4"/>
        <v>0</v>
      </c>
      <c r="F68" s="918">
        <f t="shared" si="4"/>
        <v>0</v>
      </c>
      <c r="G68" s="918">
        <f t="shared" si="4"/>
        <v>0</v>
      </c>
      <c r="H68" s="918">
        <f t="shared" si="4"/>
        <v>0</v>
      </c>
      <c r="I68" s="918">
        <f t="shared" ref="I68:I74" si="7">$H$65</f>
        <v>10</v>
      </c>
      <c r="J68" s="918">
        <f t="shared" si="5"/>
        <v>12.6</v>
      </c>
      <c r="K68" s="918">
        <f t="shared" si="5"/>
        <v>0</v>
      </c>
      <c r="L68" s="921">
        <f t="shared" si="5"/>
        <v>0</v>
      </c>
      <c r="M68" s="997">
        <f t="shared" si="6"/>
        <v>100</v>
      </c>
    </row>
    <row r="69" spans="1:26" x14ac:dyDescent="0.25">
      <c r="B69" s="1035" t="str">
        <f t="shared" ref="B69:B74" si="8">B54</f>
        <v>G21</v>
      </c>
      <c r="C69" s="1036">
        <f t="shared" si="4"/>
        <v>78.3</v>
      </c>
      <c r="D69" s="923">
        <f t="shared" si="4"/>
        <v>0</v>
      </c>
      <c r="E69" s="918">
        <f t="shared" si="4"/>
        <v>11.7</v>
      </c>
      <c r="F69" s="918">
        <f t="shared" si="4"/>
        <v>0</v>
      </c>
      <c r="G69" s="918">
        <f t="shared" si="4"/>
        <v>0</v>
      </c>
      <c r="H69" s="918">
        <f t="shared" si="4"/>
        <v>0</v>
      </c>
      <c r="I69" s="918">
        <f t="shared" si="7"/>
        <v>10</v>
      </c>
      <c r="J69" s="918">
        <f t="shared" si="5"/>
        <v>0</v>
      </c>
      <c r="K69" s="918">
        <f t="shared" si="5"/>
        <v>0</v>
      </c>
      <c r="L69" s="921">
        <f t="shared" si="5"/>
        <v>0</v>
      </c>
      <c r="M69" s="997">
        <f t="shared" si="6"/>
        <v>100</v>
      </c>
    </row>
    <row r="70" spans="1:26" x14ac:dyDescent="0.25">
      <c r="B70" s="1035" t="str">
        <f t="shared" si="8"/>
        <v>G23</v>
      </c>
      <c r="C70" s="1036">
        <f t="shared" si="4"/>
        <v>83.25</v>
      </c>
      <c r="D70" s="923">
        <f t="shared" si="4"/>
        <v>0</v>
      </c>
      <c r="E70" s="918">
        <f t="shared" si="4"/>
        <v>0</v>
      </c>
      <c r="F70" s="918">
        <f t="shared" si="4"/>
        <v>0</v>
      </c>
      <c r="G70" s="918">
        <f t="shared" si="4"/>
        <v>0</v>
      </c>
      <c r="H70" s="918">
        <f t="shared" si="4"/>
        <v>0</v>
      </c>
      <c r="I70" s="918">
        <f t="shared" si="7"/>
        <v>10</v>
      </c>
      <c r="J70" s="918">
        <f t="shared" si="5"/>
        <v>6.75</v>
      </c>
      <c r="K70" s="918">
        <f t="shared" si="5"/>
        <v>0</v>
      </c>
      <c r="L70" s="921">
        <f t="shared" si="5"/>
        <v>0</v>
      </c>
      <c r="M70" s="997">
        <f t="shared" si="6"/>
        <v>100</v>
      </c>
    </row>
    <row r="71" spans="1:26" x14ac:dyDescent="0.25">
      <c r="B71" s="1035" t="str">
        <f t="shared" si="8"/>
        <v>G20</v>
      </c>
      <c r="C71" s="1036">
        <f t="shared" si="4"/>
        <v>90</v>
      </c>
      <c r="D71" s="923">
        <f t="shared" si="4"/>
        <v>0</v>
      </c>
      <c r="E71" s="918">
        <f t="shared" si="4"/>
        <v>0</v>
      </c>
      <c r="F71" s="918">
        <f t="shared" si="4"/>
        <v>0</v>
      </c>
      <c r="G71" s="918">
        <f t="shared" si="4"/>
        <v>0</v>
      </c>
      <c r="H71" s="918">
        <f t="shared" si="4"/>
        <v>0</v>
      </c>
      <c r="I71" s="918">
        <f t="shared" si="7"/>
        <v>10</v>
      </c>
      <c r="J71" s="918">
        <f t="shared" si="5"/>
        <v>0</v>
      </c>
      <c r="K71" s="918">
        <f t="shared" si="5"/>
        <v>0</v>
      </c>
      <c r="L71" s="921">
        <f t="shared" si="5"/>
        <v>0</v>
      </c>
      <c r="M71" s="997">
        <f t="shared" si="6"/>
        <v>100</v>
      </c>
    </row>
    <row r="72" spans="1:26" x14ac:dyDescent="0.25">
      <c r="B72" s="1035" t="str">
        <f t="shared" si="8"/>
        <v>Eulow</v>
      </c>
      <c r="C72" s="1036">
        <f t="shared" si="4"/>
        <v>86.04</v>
      </c>
      <c r="D72" s="923">
        <f t="shared" si="4"/>
        <v>0</v>
      </c>
      <c r="E72" s="918">
        <f t="shared" si="4"/>
        <v>0</v>
      </c>
      <c r="F72" s="918">
        <f t="shared" si="4"/>
        <v>0</v>
      </c>
      <c r="G72" s="918">
        <f t="shared" si="4"/>
        <v>0</v>
      </c>
      <c r="H72" s="918">
        <f t="shared" si="4"/>
        <v>0</v>
      </c>
      <c r="I72" s="918">
        <f t="shared" si="7"/>
        <v>10</v>
      </c>
      <c r="J72" s="918">
        <f t="shared" si="5"/>
        <v>3.9600000000000004</v>
      </c>
      <c r="K72" s="918">
        <f t="shared" si="5"/>
        <v>0</v>
      </c>
      <c r="L72" s="921">
        <f t="shared" si="5"/>
        <v>0</v>
      </c>
      <c r="M72" s="997">
        <f t="shared" si="6"/>
        <v>100</v>
      </c>
    </row>
    <row r="73" spans="1:26" x14ac:dyDescent="0.25">
      <c r="B73" s="1035" t="str">
        <f t="shared" si="8"/>
        <v>EU high</v>
      </c>
      <c r="C73" s="1036">
        <f t="shared" si="4"/>
        <v>84.06</v>
      </c>
      <c r="D73" s="923">
        <f t="shared" si="4"/>
        <v>0</v>
      </c>
      <c r="E73" s="918">
        <f t="shared" si="4"/>
        <v>5.94</v>
      </c>
      <c r="F73" s="918">
        <f t="shared" si="4"/>
        <v>0</v>
      </c>
      <c r="G73" s="918">
        <f t="shared" si="4"/>
        <v>0</v>
      </c>
      <c r="H73" s="918">
        <f t="shared" si="4"/>
        <v>0</v>
      </c>
      <c r="I73" s="918">
        <f t="shared" si="7"/>
        <v>10</v>
      </c>
      <c r="J73" s="918">
        <f t="shared" si="5"/>
        <v>0</v>
      </c>
      <c r="K73" s="918">
        <f t="shared" si="5"/>
        <v>0</v>
      </c>
      <c r="L73" s="921">
        <f t="shared" si="5"/>
        <v>0</v>
      </c>
      <c r="M73" s="997">
        <f t="shared" si="6"/>
        <v>100</v>
      </c>
    </row>
    <row r="74" spans="1:26" ht="15.75" thickBot="1" x14ac:dyDescent="0.3">
      <c r="B74" s="1037" t="str">
        <f t="shared" si="8"/>
        <v>Danish H</v>
      </c>
      <c r="C74" s="1038">
        <f t="shared" si="4"/>
        <v>81.062999999999988</v>
      </c>
      <c r="D74" s="994">
        <f t="shared" si="4"/>
        <v>5.1120000000000001</v>
      </c>
      <c r="E74" s="995">
        <f t="shared" si="4"/>
        <v>1.9709999999999999</v>
      </c>
      <c r="F74" s="995">
        <f t="shared" si="4"/>
        <v>0.81</v>
      </c>
      <c r="G74" s="995">
        <f t="shared" si="4"/>
        <v>0.19800000000000001</v>
      </c>
      <c r="H74" s="995">
        <f t="shared" si="4"/>
        <v>5.3999999999999992E-2</v>
      </c>
      <c r="I74" s="995">
        <f t="shared" si="7"/>
        <v>10</v>
      </c>
      <c r="J74" s="995">
        <f t="shared" si="5"/>
        <v>0.252</v>
      </c>
      <c r="K74" s="995">
        <f t="shared" si="5"/>
        <v>0.54</v>
      </c>
      <c r="L74" s="922">
        <f t="shared" si="5"/>
        <v>0</v>
      </c>
      <c r="M74" s="998">
        <f t="shared" si="6"/>
        <v>99.999999999999986</v>
      </c>
    </row>
    <row r="79" spans="1:26" ht="15.75" thickBot="1" x14ac:dyDescent="0.3"/>
    <row r="80" spans="1:26" ht="19.5" thickBot="1" x14ac:dyDescent="0.3">
      <c r="D80" s="2244" t="s">
        <v>176</v>
      </c>
      <c r="E80" s="2245"/>
      <c r="F80" s="2245"/>
      <c r="G80" s="2245"/>
      <c r="H80" s="2245"/>
      <c r="I80" s="2245"/>
      <c r="J80" s="2246"/>
      <c r="L80" s="2238" t="s">
        <v>74</v>
      </c>
      <c r="M80" s="2239"/>
      <c r="N80" s="2239"/>
      <c r="O80" s="2239"/>
      <c r="P80" s="2239"/>
      <c r="Q80" s="2239"/>
      <c r="R80" s="2240"/>
      <c r="T80" s="2241" t="s">
        <v>79</v>
      </c>
      <c r="U80" s="2242"/>
      <c r="V80" s="2242"/>
      <c r="W80" s="2242"/>
      <c r="X80" s="2242"/>
      <c r="Y80" s="2242"/>
      <c r="Z80" s="2243"/>
    </row>
    <row r="81" spans="2:26" x14ac:dyDescent="0.25">
      <c r="D81" s="927" t="s">
        <v>44</v>
      </c>
      <c r="E81" s="999" t="s">
        <v>176</v>
      </c>
      <c r="F81" s="999" t="s">
        <v>237</v>
      </c>
      <c r="G81" s="999" t="s">
        <v>251</v>
      </c>
      <c r="H81" s="999" t="s">
        <v>259</v>
      </c>
      <c r="I81" s="999" t="s">
        <v>261</v>
      </c>
      <c r="J81" s="1000" t="s">
        <v>22</v>
      </c>
      <c r="L81" s="927" t="s">
        <v>44</v>
      </c>
      <c r="M81" s="999" t="s">
        <v>176</v>
      </c>
      <c r="N81" s="999" t="s">
        <v>237</v>
      </c>
      <c r="O81" s="999" t="s">
        <v>251</v>
      </c>
      <c r="P81" s="999" t="s">
        <v>259</v>
      </c>
      <c r="Q81" s="999" t="s">
        <v>261</v>
      </c>
      <c r="R81" s="1000" t="s">
        <v>22</v>
      </c>
      <c r="T81" s="927" t="s">
        <v>44</v>
      </c>
      <c r="U81" s="999" t="s">
        <v>176</v>
      </c>
      <c r="V81" s="999" t="s">
        <v>237</v>
      </c>
      <c r="W81" s="999" t="s">
        <v>251</v>
      </c>
      <c r="X81" s="999" t="s">
        <v>259</v>
      </c>
      <c r="Y81" s="999" t="s">
        <v>261</v>
      </c>
      <c r="Z81" s="1000" t="s">
        <v>22</v>
      </c>
    </row>
    <row r="82" spans="2:26" ht="15.75" thickBot="1" x14ac:dyDescent="0.3">
      <c r="D82" s="1001" t="s">
        <v>258</v>
      </c>
      <c r="E82" s="1002" t="s">
        <v>258</v>
      </c>
      <c r="F82" s="1002" t="s">
        <v>258</v>
      </c>
      <c r="G82" s="1002" t="s">
        <v>258</v>
      </c>
      <c r="H82" s="1002" t="s">
        <v>260</v>
      </c>
      <c r="I82" s="1002" t="s">
        <v>260</v>
      </c>
      <c r="J82" s="930" t="s">
        <v>262</v>
      </c>
      <c r="L82" s="1001" t="s">
        <v>258</v>
      </c>
      <c r="M82" s="1002" t="s">
        <v>258</v>
      </c>
      <c r="N82" s="1002" t="s">
        <v>258</v>
      </c>
      <c r="O82" s="1002" t="s">
        <v>258</v>
      </c>
      <c r="P82" s="1002" t="s">
        <v>260</v>
      </c>
      <c r="Q82" s="1002" t="s">
        <v>260</v>
      </c>
      <c r="R82" s="930" t="s">
        <v>262</v>
      </c>
      <c r="T82" s="1001" t="s">
        <v>258</v>
      </c>
      <c r="U82" s="1002" t="s">
        <v>258</v>
      </c>
      <c r="V82" s="1002" t="s">
        <v>258</v>
      </c>
      <c r="W82" s="1002" t="s">
        <v>258</v>
      </c>
      <c r="X82" s="1002" t="s">
        <v>260</v>
      </c>
      <c r="Y82" s="1002" t="s">
        <v>260</v>
      </c>
      <c r="Z82" s="930" t="s">
        <v>262</v>
      </c>
    </row>
    <row r="83" spans="2:26" ht="18.75" x14ac:dyDescent="0.25">
      <c r="B83" s="1026" t="s">
        <v>44</v>
      </c>
      <c r="D83" s="931">
        <v>0</v>
      </c>
      <c r="E83" s="1003">
        <v>100</v>
      </c>
      <c r="F83" s="1003"/>
      <c r="G83" s="1003"/>
      <c r="H83" s="1003">
        <v>37.380000000000003</v>
      </c>
      <c r="I83" s="1003">
        <v>50.72</v>
      </c>
      <c r="J83" s="1004">
        <v>0.55500000000000005</v>
      </c>
      <c r="L83" s="945"/>
      <c r="M83" s="946">
        <v>95.6</v>
      </c>
      <c r="N83" s="946"/>
      <c r="O83" s="946">
        <v>4.3999999999999995</v>
      </c>
      <c r="P83" s="1010">
        <v>36.085341719937531</v>
      </c>
      <c r="Q83" s="1010">
        <v>47.659228315083006</v>
      </c>
      <c r="R83" s="1011">
        <v>0.57328111098598722</v>
      </c>
      <c r="T83" s="959"/>
      <c r="U83" s="1015">
        <v>93.399999999999991</v>
      </c>
      <c r="V83" s="1015">
        <v>6.6000000000000005</v>
      </c>
      <c r="W83" s="1015"/>
      <c r="X83" s="1016">
        <v>41.589059697032795</v>
      </c>
      <c r="Y83" s="1016">
        <v>52.757818979485855</v>
      </c>
      <c r="Z83" s="1017">
        <v>0.6214190116117243</v>
      </c>
    </row>
    <row r="84" spans="2:26" ht="18.75" x14ac:dyDescent="0.25">
      <c r="B84" s="1027">
        <v>0.1</v>
      </c>
      <c r="D84" s="1005">
        <f>D83+10</f>
        <v>10</v>
      </c>
      <c r="E84" s="935">
        <f t="shared" ref="E84:E90" si="9">100-D84</f>
        <v>90</v>
      </c>
      <c r="F84" s="937"/>
      <c r="G84" s="937"/>
      <c r="H84" s="935">
        <v>35.179710359187915</v>
      </c>
      <c r="I84" s="935">
        <v>49.426642502637073</v>
      </c>
      <c r="J84" s="1006">
        <v>0.50659663228123097</v>
      </c>
      <c r="L84" s="948">
        <v>10</v>
      </c>
      <c r="M84" s="949">
        <v>86.04</v>
      </c>
      <c r="N84" s="949"/>
      <c r="O84" s="949">
        <v>3.9600000000000004</v>
      </c>
      <c r="P84" s="952">
        <v>33.684961894638214</v>
      </c>
      <c r="Q84" s="952">
        <v>46.582144538515287</v>
      </c>
      <c r="R84" s="954">
        <v>0.52291748479639644</v>
      </c>
      <c r="T84" s="1018">
        <v>10</v>
      </c>
      <c r="U84" s="963">
        <v>84.06</v>
      </c>
      <c r="V84" s="963">
        <v>5.94</v>
      </c>
      <c r="W84" s="963"/>
      <c r="X84" s="966">
        <v>38.638308074023946</v>
      </c>
      <c r="Y84" s="966">
        <v>51.347253237212293</v>
      </c>
      <c r="Z84" s="967">
        <v>0.56624159535955976</v>
      </c>
    </row>
    <row r="85" spans="2:26" ht="18.75" x14ac:dyDescent="0.25">
      <c r="B85" s="1027">
        <v>0.2</v>
      </c>
      <c r="D85" s="1005">
        <f>D84+10</f>
        <v>20</v>
      </c>
      <c r="E85" s="935">
        <f t="shared" si="9"/>
        <v>80</v>
      </c>
      <c r="F85" s="937"/>
      <c r="G85" s="937"/>
      <c r="H85" s="935">
        <v>32.613247371160853</v>
      </c>
      <c r="I85" s="935">
        <v>48.188043234560304</v>
      </c>
      <c r="J85" s="1006">
        <v>0.45804643414888085</v>
      </c>
      <c r="L85" s="948">
        <v>20</v>
      </c>
      <c r="M85" s="949">
        <v>76.48</v>
      </c>
      <c r="N85" s="949">
        <v>0</v>
      </c>
      <c r="O85" s="949">
        <v>3.52</v>
      </c>
      <c r="P85" s="953"/>
      <c r="Q85" s="953"/>
      <c r="R85" s="1012"/>
      <c r="T85" s="1018">
        <v>20</v>
      </c>
      <c r="U85" s="963">
        <v>74.72</v>
      </c>
      <c r="V85" s="963">
        <v>5.28</v>
      </c>
      <c r="W85" s="963"/>
      <c r="X85" s="953"/>
      <c r="Y85" s="953"/>
      <c r="Z85" s="1012"/>
    </row>
    <row r="86" spans="2:26" ht="18.75" x14ac:dyDescent="0.25">
      <c r="B86" s="1027">
        <v>0.23</v>
      </c>
      <c r="D86" s="1005">
        <v>23</v>
      </c>
      <c r="E86" s="935">
        <f t="shared" si="9"/>
        <v>77</v>
      </c>
      <c r="F86" s="937"/>
      <c r="G86" s="937"/>
      <c r="H86" s="935">
        <v>31.843308474752739</v>
      </c>
      <c r="I86" s="935">
        <v>47.816798082918339</v>
      </c>
      <c r="J86" s="1006">
        <v>0.4434813747091757</v>
      </c>
      <c r="L86" s="948">
        <v>23</v>
      </c>
      <c r="M86" s="949">
        <v>73.611999999999995</v>
      </c>
      <c r="N86" s="949">
        <v>0</v>
      </c>
      <c r="O86" s="949">
        <v>3.3879999999999999</v>
      </c>
      <c r="P86" s="953"/>
      <c r="Q86" s="953"/>
      <c r="R86" s="1012"/>
      <c r="T86" s="1018">
        <v>23</v>
      </c>
      <c r="U86" s="963">
        <v>71.918000000000006</v>
      </c>
      <c r="V86" s="963">
        <v>5.0819999999999999</v>
      </c>
      <c r="W86" s="963"/>
      <c r="X86" s="953"/>
      <c r="Y86" s="953"/>
      <c r="Z86" s="1012"/>
    </row>
    <row r="87" spans="2:26" ht="18.75" x14ac:dyDescent="0.25">
      <c r="B87" s="1027">
        <v>0.3</v>
      </c>
      <c r="D87" s="1005">
        <v>30</v>
      </c>
      <c r="E87" s="935">
        <f t="shared" si="9"/>
        <v>70</v>
      </c>
      <c r="F87" s="937"/>
      <c r="G87" s="937"/>
      <c r="H87" s="935">
        <v>30.046784383133783</v>
      </c>
      <c r="I87" s="935">
        <v>46.954048410788879</v>
      </c>
      <c r="J87" s="1006">
        <v>0.40949623601653046</v>
      </c>
      <c r="L87" s="948">
        <v>30</v>
      </c>
      <c r="M87" s="949">
        <v>66.92</v>
      </c>
      <c r="N87" s="949"/>
      <c r="O87" s="949">
        <v>3.08</v>
      </c>
      <c r="P87" s="952">
        <v>28.884202244039564</v>
      </c>
      <c r="Q87" s="952">
        <v>44.453533379610633</v>
      </c>
      <c r="R87" s="954">
        <v>0.42219023241721465</v>
      </c>
      <c r="T87" s="1018">
        <v>30</v>
      </c>
      <c r="U87" s="963">
        <v>65.38</v>
      </c>
      <c r="V87" s="963">
        <v>4.62</v>
      </c>
      <c r="W87" s="963"/>
      <c r="X87" s="966">
        <v>32.73680482800625</v>
      </c>
      <c r="Y87" s="966">
        <v>48.485044451562018</v>
      </c>
      <c r="Z87" s="967">
        <v>0.45588676285523061</v>
      </c>
    </row>
    <row r="88" spans="2:26" ht="18.75" x14ac:dyDescent="0.25">
      <c r="B88" s="1027">
        <v>0.4</v>
      </c>
      <c r="D88" s="1005">
        <f>D87+10</f>
        <v>40</v>
      </c>
      <c r="E88" s="935">
        <f t="shared" si="9"/>
        <v>60</v>
      </c>
      <c r="F88" s="937"/>
      <c r="G88" s="937"/>
      <c r="H88" s="935">
        <v>27.48032139510671</v>
      </c>
      <c r="I88" s="935">
        <v>45.740474782549136</v>
      </c>
      <c r="J88" s="1006">
        <v>0.36094603788418017</v>
      </c>
      <c r="L88" s="948">
        <v>40</v>
      </c>
      <c r="M88" s="949">
        <v>57.36</v>
      </c>
      <c r="N88" s="949">
        <v>0</v>
      </c>
      <c r="O88" s="949">
        <v>2.64</v>
      </c>
      <c r="P88" s="953"/>
      <c r="Q88" s="953"/>
      <c r="R88" s="1012"/>
      <c r="T88" s="1018">
        <v>40</v>
      </c>
      <c r="U88" s="963">
        <v>56.04</v>
      </c>
      <c r="V88" s="963">
        <v>3.96</v>
      </c>
      <c r="W88" s="963"/>
      <c r="X88" s="953"/>
      <c r="Y88" s="953"/>
      <c r="Z88" s="1012"/>
    </row>
    <row r="89" spans="2:26" ht="18.75" x14ac:dyDescent="0.25">
      <c r="B89" s="1027">
        <v>0.5</v>
      </c>
      <c r="D89" s="1005">
        <f>D88+10</f>
        <v>50</v>
      </c>
      <c r="E89" s="935">
        <f t="shared" si="9"/>
        <v>50</v>
      </c>
      <c r="F89" s="937"/>
      <c r="G89" s="937"/>
      <c r="H89" s="935">
        <v>24.913858407079644</v>
      </c>
      <c r="I89" s="935">
        <v>44.574694061060441</v>
      </c>
      <c r="J89" s="1006">
        <v>0.31239583975182994</v>
      </c>
      <c r="L89" s="948">
        <v>50</v>
      </c>
      <c r="M89" s="949">
        <v>47.8</v>
      </c>
      <c r="N89" s="949">
        <v>0</v>
      </c>
      <c r="O89" s="949">
        <v>2.2000000000000002</v>
      </c>
      <c r="P89" s="953"/>
      <c r="Q89" s="953"/>
      <c r="R89" s="1012"/>
      <c r="T89" s="1018">
        <v>50</v>
      </c>
      <c r="U89" s="963">
        <v>46.7</v>
      </c>
      <c r="V89" s="963">
        <v>3.3</v>
      </c>
      <c r="W89" s="963"/>
      <c r="X89" s="953"/>
      <c r="Y89" s="953"/>
      <c r="Z89" s="1012"/>
    </row>
    <row r="90" spans="2:26" ht="19.5" thickBot="1" x14ac:dyDescent="0.3">
      <c r="B90" s="1028">
        <v>0.6</v>
      </c>
      <c r="D90" s="1007">
        <f>D89+10</f>
        <v>60</v>
      </c>
      <c r="E90" s="1008">
        <f t="shared" si="9"/>
        <v>40</v>
      </c>
      <c r="F90" s="1009"/>
      <c r="G90" s="1009"/>
      <c r="H90" s="1008">
        <v>22.347395419052578</v>
      </c>
      <c r="I90" s="1008">
        <v>43.506280067542221</v>
      </c>
      <c r="J90" s="941">
        <v>0.26384564161947965</v>
      </c>
      <c r="L90" s="1013">
        <v>60</v>
      </c>
      <c r="M90" s="1014">
        <v>38.24</v>
      </c>
      <c r="N90" s="1014"/>
      <c r="O90" s="1014">
        <v>1.76</v>
      </c>
      <c r="P90" s="956">
        <v>21.683062768141593</v>
      </c>
      <c r="Q90" s="956">
        <v>41.644378568013096</v>
      </c>
      <c r="R90" s="958">
        <v>0.27109935384844203</v>
      </c>
      <c r="T90" s="1019">
        <v>60</v>
      </c>
      <c r="U90" s="1020">
        <v>37.36</v>
      </c>
      <c r="V90" s="1020">
        <v>2.64</v>
      </c>
      <c r="W90" s="1020"/>
      <c r="X90" s="969">
        <v>23.884549958979697</v>
      </c>
      <c r="Y90" s="969">
        <v>44.325411019026518</v>
      </c>
      <c r="Z90" s="970">
        <v>0.29035451409873686</v>
      </c>
    </row>
  </sheetData>
  <mergeCells count="11">
    <mergeCell ref="A4:P4"/>
    <mergeCell ref="D15:K15"/>
    <mergeCell ref="D23:K23"/>
    <mergeCell ref="T80:Z80"/>
    <mergeCell ref="D80:J80"/>
    <mergeCell ref="L80:R80"/>
    <mergeCell ref="R22:T22"/>
    <mergeCell ref="D7:K7"/>
    <mergeCell ref="A34:P34"/>
    <mergeCell ref="A46:P46"/>
    <mergeCell ref="A65:P65"/>
  </mergeCells>
  <phoneticPr fontId="6" type="noConversion"/>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80307B-B552-4142-A2BA-1C34B7ED1991}">
  <sheetPr>
    <tabColor rgb="FFFF66FF"/>
  </sheetPr>
  <dimension ref="A1:I40"/>
  <sheetViews>
    <sheetView workbookViewId="0">
      <pane ySplit="1" topLeftCell="A2" activePane="bottomLeft" state="frozen"/>
      <selection pane="bottomLeft" activeCell="B5" sqref="B5:G6"/>
    </sheetView>
  </sheetViews>
  <sheetFormatPr baseColWidth="10" defaultColWidth="9.140625" defaultRowHeight="12.75" x14ac:dyDescent="0.2"/>
  <cols>
    <col min="1" max="1" width="9.140625" style="170"/>
    <col min="2" max="2" width="10.140625" style="170" bestFit="1" customWidth="1"/>
    <col min="3" max="3" width="44.7109375" style="170" customWidth="1"/>
    <col min="4" max="5" width="9.140625" style="170"/>
    <col min="6" max="6" width="45.7109375" style="170" customWidth="1"/>
    <col min="7" max="7" width="10.140625" style="170" bestFit="1" customWidth="1"/>
    <col min="8" max="16384" width="9.140625" style="170"/>
  </cols>
  <sheetData>
    <row r="1" spans="1:9" ht="20.25" x14ac:dyDescent="0.3">
      <c r="A1" s="1046" t="s">
        <v>706</v>
      </c>
      <c r="B1" s="1046"/>
      <c r="C1" s="1046"/>
      <c r="D1" s="1046"/>
      <c r="E1" s="1046"/>
      <c r="F1" s="1046"/>
      <c r="G1" s="1046"/>
      <c r="H1" s="1046"/>
      <c r="I1" s="1046"/>
    </row>
    <row r="4" spans="1:9" ht="13.5" thickBot="1" x14ac:dyDescent="0.25"/>
    <row r="5" spans="1:9" ht="19.5" thickBot="1" x14ac:dyDescent="0.35">
      <c r="B5" s="2253" t="s">
        <v>707</v>
      </c>
      <c r="C5" s="2254"/>
      <c r="D5" s="2255"/>
      <c r="E5" s="2256" t="s">
        <v>708</v>
      </c>
      <c r="F5" s="2257"/>
      <c r="G5" s="2258"/>
    </row>
    <row r="6" spans="1:9" ht="13.5" thickBot="1" x14ac:dyDescent="0.25">
      <c r="B6" s="1073" t="s">
        <v>703</v>
      </c>
      <c r="C6" s="1074" t="s">
        <v>704</v>
      </c>
      <c r="D6" s="1075" t="s">
        <v>705</v>
      </c>
      <c r="E6" s="1076" t="s">
        <v>703</v>
      </c>
      <c r="F6" s="1077" t="s">
        <v>709</v>
      </c>
      <c r="G6" s="1078" t="s">
        <v>705</v>
      </c>
    </row>
    <row r="7" spans="1:9" x14ac:dyDescent="0.2">
      <c r="B7" s="1067"/>
      <c r="C7" s="1068"/>
      <c r="D7" s="1069"/>
      <c r="E7" s="1067"/>
      <c r="F7" s="1068"/>
      <c r="G7" s="1069"/>
    </row>
    <row r="8" spans="1:9" x14ac:dyDescent="0.2">
      <c r="B8" s="1070"/>
      <c r="C8" s="292"/>
      <c r="D8" s="1050"/>
      <c r="E8" s="1070"/>
      <c r="F8" s="292"/>
      <c r="G8" s="1050"/>
    </row>
    <row r="9" spans="1:9" x14ac:dyDescent="0.2">
      <c r="B9" s="1070"/>
      <c r="C9" s="292"/>
      <c r="D9" s="1050"/>
      <c r="E9" s="1070"/>
      <c r="F9" s="292"/>
      <c r="G9" s="1050"/>
    </row>
    <row r="10" spans="1:9" x14ac:dyDescent="0.2">
      <c r="B10" s="1070"/>
      <c r="C10" s="292"/>
      <c r="D10" s="1050"/>
      <c r="E10" s="1070"/>
      <c r="F10" s="292"/>
      <c r="G10" s="1050"/>
    </row>
    <row r="11" spans="1:9" x14ac:dyDescent="0.2">
      <c r="B11" s="1070"/>
      <c r="C11" s="292"/>
      <c r="D11" s="1050"/>
      <c r="E11" s="1070"/>
      <c r="F11" s="292"/>
      <c r="G11" s="1050"/>
    </row>
    <row r="12" spans="1:9" x14ac:dyDescent="0.2">
      <c r="B12" s="1070"/>
      <c r="C12" s="292"/>
      <c r="D12" s="1050"/>
      <c r="E12" s="1070"/>
      <c r="F12" s="292"/>
      <c r="G12" s="1050"/>
    </row>
    <row r="13" spans="1:9" x14ac:dyDescent="0.2">
      <c r="B13" s="1070"/>
      <c r="C13" s="292"/>
      <c r="D13" s="1050"/>
      <c r="E13" s="1070"/>
      <c r="F13" s="292"/>
      <c r="G13" s="1050"/>
    </row>
    <row r="14" spans="1:9" x14ac:dyDescent="0.2">
      <c r="B14" s="1070"/>
      <c r="C14" s="292"/>
      <c r="D14" s="1050"/>
      <c r="E14" s="1070"/>
      <c r="F14" s="292"/>
      <c r="G14" s="1050"/>
    </row>
    <row r="15" spans="1:9" x14ac:dyDescent="0.2">
      <c r="B15" s="1070"/>
      <c r="C15" s="292"/>
      <c r="D15" s="1050"/>
      <c r="E15" s="1070"/>
      <c r="F15" s="292"/>
      <c r="G15" s="1050"/>
    </row>
    <row r="16" spans="1:9" x14ac:dyDescent="0.2">
      <c r="B16" s="1070"/>
      <c r="C16" s="292"/>
      <c r="D16" s="1050"/>
      <c r="E16" s="1070"/>
      <c r="F16" s="292"/>
      <c r="G16" s="1050"/>
    </row>
    <row r="17" spans="2:7" x14ac:dyDescent="0.2">
      <c r="B17" s="1070"/>
      <c r="C17" s="292"/>
      <c r="D17" s="1050"/>
      <c r="E17" s="1070"/>
      <c r="F17" s="292"/>
      <c r="G17" s="1050"/>
    </row>
    <row r="18" spans="2:7" x14ac:dyDescent="0.2">
      <c r="B18" s="1070"/>
      <c r="C18" s="292"/>
      <c r="D18" s="1050"/>
      <c r="E18" s="1070"/>
      <c r="F18" s="292"/>
      <c r="G18" s="1050"/>
    </row>
    <row r="19" spans="2:7" x14ac:dyDescent="0.2">
      <c r="B19" s="1070"/>
      <c r="C19" s="292"/>
      <c r="D19" s="1050"/>
      <c r="E19" s="1070"/>
      <c r="F19" s="292"/>
      <c r="G19" s="1050"/>
    </row>
    <row r="20" spans="2:7" x14ac:dyDescent="0.2">
      <c r="B20" s="1070"/>
      <c r="C20" s="292"/>
      <c r="D20" s="1050"/>
      <c r="E20" s="1070"/>
      <c r="F20" s="292"/>
      <c r="G20" s="1050"/>
    </row>
    <row r="21" spans="2:7" x14ac:dyDescent="0.2">
      <c r="B21" s="1070"/>
      <c r="C21" s="292"/>
      <c r="D21" s="1050"/>
      <c r="E21" s="1070"/>
      <c r="F21" s="292"/>
      <c r="G21" s="1050"/>
    </row>
    <row r="22" spans="2:7" x14ac:dyDescent="0.2">
      <c r="B22" s="1070"/>
      <c r="C22" s="292"/>
      <c r="D22" s="1050"/>
      <c r="E22" s="1070"/>
      <c r="F22" s="292"/>
      <c r="G22" s="1050"/>
    </row>
    <row r="23" spans="2:7" x14ac:dyDescent="0.2">
      <c r="B23" s="1070"/>
      <c r="C23" s="292"/>
      <c r="D23" s="1050"/>
      <c r="E23" s="1070"/>
      <c r="F23" s="292"/>
      <c r="G23" s="1050"/>
    </row>
    <row r="24" spans="2:7" x14ac:dyDescent="0.2">
      <c r="B24" s="1070"/>
      <c r="C24" s="292"/>
      <c r="D24" s="1050"/>
      <c r="E24" s="1070"/>
      <c r="F24" s="292"/>
      <c r="G24" s="1050"/>
    </row>
    <row r="25" spans="2:7" x14ac:dyDescent="0.2">
      <c r="B25" s="1070"/>
      <c r="C25" s="292"/>
      <c r="D25" s="1050"/>
      <c r="E25" s="1070"/>
      <c r="F25" s="292"/>
      <c r="G25" s="1050"/>
    </row>
    <row r="26" spans="2:7" x14ac:dyDescent="0.2">
      <c r="B26" s="1070"/>
      <c r="C26" s="292"/>
      <c r="D26" s="1050"/>
      <c r="E26" s="1070"/>
      <c r="F26" s="292"/>
      <c r="G26" s="1050"/>
    </row>
    <row r="27" spans="2:7" x14ac:dyDescent="0.2">
      <c r="B27" s="1070"/>
      <c r="C27" s="292"/>
      <c r="D27" s="1050"/>
      <c r="E27" s="1070"/>
      <c r="F27" s="292"/>
      <c r="G27" s="1050"/>
    </row>
    <row r="28" spans="2:7" x14ac:dyDescent="0.2">
      <c r="B28" s="1070"/>
      <c r="C28" s="292"/>
      <c r="D28" s="1050"/>
      <c r="E28" s="1070"/>
      <c r="F28" s="292"/>
      <c r="G28" s="1050"/>
    </row>
    <row r="29" spans="2:7" x14ac:dyDescent="0.2">
      <c r="B29" s="1070"/>
      <c r="C29" s="292"/>
      <c r="D29" s="1050"/>
      <c r="E29" s="1070"/>
      <c r="F29" s="292"/>
      <c r="G29" s="1050"/>
    </row>
    <row r="30" spans="2:7" x14ac:dyDescent="0.2">
      <c r="B30" s="1070"/>
      <c r="C30" s="292"/>
      <c r="D30" s="1050"/>
      <c r="E30" s="1070"/>
      <c r="F30" s="292"/>
      <c r="G30" s="1050"/>
    </row>
    <row r="31" spans="2:7" x14ac:dyDescent="0.2">
      <c r="B31" s="1070"/>
      <c r="C31" s="292"/>
      <c r="D31" s="1050"/>
      <c r="E31" s="1070"/>
      <c r="F31" s="292"/>
      <c r="G31" s="1050"/>
    </row>
    <row r="32" spans="2:7" x14ac:dyDescent="0.2">
      <c r="B32" s="1070"/>
      <c r="C32" s="292"/>
      <c r="D32" s="1050"/>
      <c r="E32" s="1070"/>
      <c r="F32" s="292"/>
      <c r="G32" s="1050"/>
    </row>
    <row r="33" spans="2:7" x14ac:dyDescent="0.2">
      <c r="B33" s="1070"/>
      <c r="C33" s="292"/>
      <c r="D33" s="1050"/>
      <c r="E33" s="1070"/>
      <c r="F33" s="292"/>
      <c r="G33" s="1050"/>
    </row>
    <row r="34" spans="2:7" x14ac:dyDescent="0.2">
      <c r="B34" s="1070"/>
      <c r="C34" s="292"/>
      <c r="D34" s="1050"/>
      <c r="E34" s="1070"/>
      <c r="F34" s="292"/>
      <c r="G34" s="1050"/>
    </row>
    <row r="35" spans="2:7" x14ac:dyDescent="0.2">
      <c r="B35" s="1070"/>
      <c r="C35" s="292"/>
      <c r="D35" s="1050"/>
      <c r="E35" s="1070"/>
      <c r="F35" s="292"/>
      <c r="G35" s="1050"/>
    </row>
    <row r="36" spans="2:7" x14ac:dyDescent="0.2">
      <c r="B36" s="1070"/>
      <c r="C36" s="292"/>
      <c r="D36" s="1050"/>
      <c r="E36" s="1070"/>
      <c r="F36" s="292"/>
      <c r="G36" s="1050"/>
    </row>
    <row r="37" spans="2:7" x14ac:dyDescent="0.2">
      <c r="B37" s="1070"/>
      <c r="C37" s="292"/>
      <c r="D37" s="1050"/>
      <c r="E37" s="1070"/>
      <c r="F37" s="292"/>
      <c r="G37" s="1050"/>
    </row>
    <row r="38" spans="2:7" x14ac:dyDescent="0.2">
      <c r="B38" s="1070"/>
      <c r="C38" s="292"/>
      <c r="D38" s="1050"/>
      <c r="E38" s="1070"/>
      <c r="F38" s="292"/>
      <c r="G38" s="1050"/>
    </row>
    <row r="39" spans="2:7" x14ac:dyDescent="0.2">
      <c r="B39" s="1070"/>
      <c r="C39" s="292"/>
      <c r="D39" s="1050"/>
      <c r="E39" s="1070"/>
      <c r="F39" s="292"/>
      <c r="G39" s="1050"/>
    </row>
    <row r="40" spans="2:7" ht="13.5" thickBot="1" x14ac:dyDescent="0.25">
      <c r="B40" s="1071"/>
      <c r="C40" s="1072"/>
      <c r="D40" s="1054"/>
      <c r="E40" s="1071"/>
      <c r="F40" s="1072"/>
      <c r="G40" s="1054"/>
    </row>
  </sheetData>
  <mergeCells count="2">
    <mergeCell ref="B5:D5"/>
    <mergeCell ref="E5:G5"/>
  </mergeCells>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F64605-4AD3-429F-A7BE-CC485C7448AE}">
  <sheetPr>
    <tabColor rgb="FFFF66FF"/>
  </sheetPr>
  <dimension ref="A1:K40"/>
  <sheetViews>
    <sheetView zoomScale="85" zoomScaleNormal="85" workbookViewId="0">
      <pane ySplit="1" topLeftCell="A2" activePane="bottomLeft" state="frozen"/>
      <selection pane="bottomLeft"/>
    </sheetView>
  </sheetViews>
  <sheetFormatPr baseColWidth="10" defaultColWidth="9.140625" defaultRowHeight="12.75" x14ac:dyDescent="0.2"/>
  <cols>
    <col min="1" max="1" width="7.5703125" style="170" customWidth="1"/>
    <col min="2" max="2" width="10.140625" style="170" bestFit="1" customWidth="1"/>
    <col min="3" max="3" width="44.7109375" style="170" customWidth="1"/>
    <col min="4" max="5" width="9.140625" style="170"/>
    <col min="6" max="6" width="45.7109375" style="170" customWidth="1"/>
    <col min="7" max="7" width="10.140625" style="170" bestFit="1" customWidth="1"/>
    <col min="8" max="10" width="9.140625" style="170"/>
    <col min="11" max="11" width="40.7109375" style="170" customWidth="1"/>
    <col min="12" max="16384" width="9.140625" style="170"/>
  </cols>
  <sheetData>
    <row r="1" spans="1:11" ht="20.25" x14ac:dyDescent="0.3">
      <c r="A1" s="1046" t="s">
        <v>710</v>
      </c>
      <c r="B1" s="1046"/>
      <c r="C1" s="1046"/>
      <c r="D1" s="1046"/>
      <c r="E1" s="1046"/>
      <c r="F1" s="1046"/>
      <c r="G1" s="1046"/>
      <c r="H1" s="1046"/>
      <c r="I1" s="1046"/>
    </row>
    <row r="4" spans="1:11" ht="13.5" thickBot="1" x14ac:dyDescent="0.25"/>
    <row r="5" spans="1:11" ht="19.5" customHeight="1" thickBot="1" x14ac:dyDescent="0.35">
      <c r="B5" s="2253" t="s">
        <v>707</v>
      </c>
      <c r="C5" s="2254"/>
      <c r="D5" s="2255"/>
      <c r="E5" s="2256" t="s">
        <v>708</v>
      </c>
      <c r="F5" s="2257"/>
      <c r="G5" s="2258"/>
      <c r="H5" s="2259" t="s">
        <v>992</v>
      </c>
      <c r="I5" s="2260"/>
      <c r="J5" s="2260"/>
      <c r="K5" s="2261"/>
    </row>
    <row r="6" spans="1:11" ht="13.5" thickBot="1" x14ac:dyDescent="0.25">
      <c r="B6" s="1073" t="s">
        <v>703</v>
      </c>
      <c r="C6" s="1074" t="s">
        <v>704</v>
      </c>
      <c r="D6" s="1075" t="s">
        <v>705</v>
      </c>
      <c r="E6" s="1076" t="s">
        <v>703</v>
      </c>
      <c r="F6" s="1077" t="s">
        <v>709</v>
      </c>
      <c r="G6" s="1078" t="s">
        <v>705</v>
      </c>
      <c r="H6" s="1086" t="s">
        <v>703</v>
      </c>
      <c r="I6" s="1084" t="s">
        <v>993</v>
      </c>
      <c r="J6" s="1084" t="s">
        <v>994</v>
      </c>
      <c r="K6" s="1085" t="s">
        <v>995</v>
      </c>
    </row>
    <row r="7" spans="1:11" x14ac:dyDescent="0.2">
      <c r="B7" s="1067"/>
      <c r="C7" s="1068"/>
      <c r="D7" s="1069"/>
      <c r="E7" s="1067"/>
      <c r="F7" s="1068"/>
      <c r="G7" s="1069"/>
      <c r="H7" s="1067"/>
      <c r="I7" s="1068"/>
      <c r="J7" s="1068"/>
      <c r="K7" s="1069"/>
    </row>
    <row r="8" spans="1:11" x14ac:dyDescent="0.2">
      <c r="B8" s="1070"/>
      <c r="C8" s="292"/>
      <c r="D8" s="1050"/>
      <c r="E8" s="1070"/>
      <c r="F8" s="292"/>
      <c r="G8" s="1050"/>
      <c r="H8" s="1079"/>
      <c r="I8" s="885"/>
      <c r="J8" s="885"/>
      <c r="K8" s="1080"/>
    </row>
    <row r="9" spans="1:11" x14ac:dyDescent="0.2">
      <c r="B9" s="1070"/>
      <c r="C9" s="292"/>
      <c r="D9" s="1050"/>
      <c r="E9" s="1070"/>
      <c r="F9" s="292"/>
      <c r="G9" s="1050"/>
      <c r="H9" s="1079"/>
      <c r="I9" s="885"/>
      <c r="J9" s="885"/>
      <c r="K9" s="1080"/>
    </row>
    <row r="10" spans="1:11" x14ac:dyDescent="0.2">
      <c r="B10" s="1070"/>
      <c r="C10" s="292"/>
      <c r="D10" s="1050"/>
      <c r="E10" s="1070"/>
      <c r="F10" s="292"/>
      <c r="G10" s="1050"/>
      <c r="H10" s="1079"/>
      <c r="I10" s="885"/>
      <c r="J10" s="885"/>
      <c r="K10" s="1080"/>
    </row>
    <row r="11" spans="1:11" x14ac:dyDescent="0.2">
      <c r="B11" s="1070"/>
      <c r="C11" s="292"/>
      <c r="D11" s="1050"/>
      <c r="E11" s="1070"/>
      <c r="F11" s="292"/>
      <c r="G11" s="1050"/>
      <c r="H11" s="1079"/>
      <c r="I11" s="885"/>
      <c r="J11" s="885"/>
      <c r="K11" s="1080"/>
    </row>
    <row r="12" spans="1:11" x14ac:dyDescent="0.2">
      <c r="B12" s="1070"/>
      <c r="C12" s="292"/>
      <c r="D12" s="1050"/>
      <c r="E12" s="1070"/>
      <c r="F12" s="292"/>
      <c r="G12" s="1050"/>
      <c r="H12" s="1079"/>
      <c r="I12" s="885"/>
      <c r="J12" s="885"/>
      <c r="K12" s="1080"/>
    </row>
    <row r="13" spans="1:11" x14ac:dyDescent="0.2">
      <c r="B13" s="1070"/>
      <c r="C13" s="292"/>
      <c r="D13" s="1050"/>
      <c r="E13" s="1070"/>
      <c r="F13" s="292"/>
      <c r="G13" s="1050"/>
      <c r="H13" s="1079"/>
      <c r="I13" s="885"/>
      <c r="J13" s="885"/>
      <c r="K13" s="1080"/>
    </row>
    <row r="14" spans="1:11" x14ac:dyDescent="0.2">
      <c r="B14" s="1070"/>
      <c r="C14" s="292"/>
      <c r="D14" s="1050"/>
      <c r="E14" s="1070"/>
      <c r="F14" s="292"/>
      <c r="G14" s="1050"/>
      <c r="H14" s="1079"/>
      <c r="I14" s="885"/>
      <c r="J14" s="885"/>
      <c r="K14" s="1080"/>
    </row>
    <row r="15" spans="1:11" x14ac:dyDescent="0.2">
      <c r="B15" s="1070"/>
      <c r="C15" s="292"/>
      <c r="D15" s="1050"/>
      <c r="E15" s="1070"/>
      <c r="F15" s="292"/>
      <c r="G15" s="1050"/>
      <c r="H15" s="1079"/>
      <c r="I15" s="885"/>
      <c r="J15" s="885"/>
      <c r="K15" s="1080"/>
    </row>
    <row r="16" spans="1:11" x14ac:dyDescent="0.2">
      <c r="B16" s="1070"/>
      <c r="C16" s="292"/>
      <c r="D16" s="1050"/>
      <c r="E16" s="1070"/>
      <c r="F16" s="292"/>
      <c r="G16" s="1050"/>
      <c r="H16" s="1079"/>
      <c r="I16" s="885"/>
      <c r="J16" s="885"/>
      <c r="K16" s="1080"/>
    </row>
    <row r="17" spans="2:11" x14ac:dyDescent="0.2">
      <c r="B17" s="1070"/>
      <c r="C17" s="292"/>
      <c r="D17" s="1050"/>
      <c r="E17" s="1070"/>
      <c r="F17" s="292"/>
      <c r="G17" s="1050"/>
      <c r="H17" s="1079"/>
      <c r="I17" s="885"/>
      <c r="J17" s="885"/>
      <c r="K17" s="1080"/>
    </row>
    <row r="18" spans="2:11" x14ac:dyDescent="0.2">
      <c r="B18" s="1070"/>
      <c r="C18" s="292"/>
      <c r="D18" s="1050"/>
      <c r="E18" s="1070"/>
      <c r="F18" s="292"/>
      <c r="G18" s="1050"/>
      <c r="H18" s="1079"/>
      <c r="I18" s="885"/>
      <c r="J18" s="885"/>
      <c r="K18" s="1080"/>
    </row>
    <row r="19" spans="2:11" x14ac:dyDescent="0.2">
      <c r="B19" s="1070"/>
      <c r="C19" s="292"/>
      <c r="D19" s="1050"/>
      <c r="E19" s="1070"/>
      <c r="F19" s="292"/>
      <c r="G19" s="1050"/>
      <c r="H19" s="1079"/>
      <c r="I19" s="885"/>
      <c r="J19" s="885"/>
      <c r="K19" s="1080"/>
    </row>
    <row r="20" spans="2:11" x14ac:dyDescent="0.2">
      <c r="B20" s="1070"/>
      <c r="C20" s="292"/>
      <c r="D20" s="1050"/>
      <c r="E20" s="1070"/>
      <c r="F20" s="292"/>
      <c r="G20" s="1050"/>
      <c r="H20" s="1079"/>
      <c r="I20" s="885"/>
      <c r="J20" s="885"/>
      <c r="K20" s="1080"/>
    </row>
    <row r="21" spans="2:11" x14ac:dyDescent="0.2">
      <c r="B21" s="1070"/>
      <c r="C21" s="292"/>
      <c r="D21" s="1050"/>
      <c r="E21" s="1070"/>
      <c r="F21" s="292"/>
      <c r="G21" s="1050"/>
      <c r="H21" s="1079"/>
      <c r="I21" s="885"/>
      <c r="J21" s="885"/>
      <c r="K21" s="1080"/>
    </row>
    <row r="22" spans="2:11" x14ac:dyDescent="0.2">
      <c r="B22" s="1070"/>
      <c r="C22" s="292"/>
      <c r="D22" s="1050"/>
      <c r="E22" s="1070"/>
      <c r="F22" s="292"/>
      <c r="G22" s="1050"/>
      <c r="H22" s="1079"/>
      <c r="I22" s="885"/>
      <c r="J22" s="885"/>
      <c r="K22" s="1080"/>
    </row>
    <row r="23" spans="2:11" x14ac:dyDescent="0.2">
      <c r="B23" s="1070"/>
      <c r="C23" s="292"/>
      <c r="D23" s="1050"/>
      <c r="E23" s="1070"/>
      <c r="F23" s="292"/>
      <c r="G23" s="1050"/>
      <c r="H23" s="1079"/>
      <c r="I23" s="885"/>
      <c r="J23" s="885"/>
      <c r="K23" s="1080"/>
    </row>
    <row r="24" spans="2:11" x14ac:dyDescent="0.2">
      <c r="B24" s="1070"/>
      <c r="C24" s="292"/>
      <c r="D24" s="1050"/>
      <c r="E24" s="1070"/>
      <c r="F24" s="292"/>
      <c r="G24" s="1050"/>
      <c r="H24" s="1079"/>
      <c r="I24" s="885"/>
      <c r="J24" s="885"/>
      <c r="K24" s="1080"/>
    </row>
    <row r="25" spans="2:11" x14ac:dyDescent="0.2">
      <c r="B25" s="1070"/>
      <c r="C25" s="292"/>
      <c r="D25" s="1050"/>
      <c r="E25" s="1070"/>
      <c r="F25" s="292"/>
      <c r="G25" s="1050"/>
      <c r="H25" s="1079"/>
      <c r="I25" s="885"/>
      <c r="J25" s="885"/>
      <c r="K25" s="1080"/>
    </row>
    <row r="26" spans="2:11" x14ac:dyDescent="0.2">
      <c r="B26" s="1070"/>
      <c r="C26" s="292"/>
      <c r="D26" s="1050"/>
      <c r="E26" s="1070"/>
      <c r="F26" s="292"/>
      <c r="G26" s="1050"/>
      <c r="H26" s="1079"/>
      <c r="I26" s="885"/>
      <c r="J26" s="885"/>
      <c r="K26" s="1080"/>
    </row>
    <row r="27" spans="2:11" x14ac:dyDescent="0.2">
      <c r="B27" s="1070"/>
      <c r="C27" s="292"/>
      <c r="D27" s="1050"/>
      <c r="E27" s="1070"/>
      <c r="F27" s="292"/>
      <c r="G27" s="1050"/>
      <c r="H27" s="1079"/>
      <c r="I27" s="885"/>
      <c r="J27" s="885"/>
      <c r="K27" s="1080"/>
    </row>
    <row r="28" spans="2:11" x14ac:dyDescent="0.2">
      <c r="B28" s="1070"/>
      <c r="C28" s="292"/>
      <c r="D28" s="1050"/>
      <c r="E28" s="1070"/>
      <c r="F28" s="292"/>
      <c r="G28" s="1050"/>
      <c r="H28" s="1079"/>
      <c r="I28" s="885"/>
      <c r="J28" s="885"/>
      <c r="K28" s="1080"/>
    </row>
    <row r="29" spans="2:11" x14ac:dyDescent="0.2">
      <c r="B29" s="1070"/>
      <c r="C29" s="292"/>
      <c r="D29" s="1050"/>
      <c r="E29" s="1070"/>
      <c r="F29" s="292"/>
      <c r="G29" s="1050"/>
      <c r="H29" s="1079"/>
      <c r="I29" s="885"/>
      <c r="J29" s="885"/>
      <c r="K29" s="1080"/>
    </row>
    <row r="30" spans="2:11" x14ac:dyDescent="0.2">
      <c r="B30" s="1070"/>
      <c r="C30" s="292"/>
      <c r="D30" s="1050"/>
      <c r="E30" s="1070"/>
      <c r="F30" s="292"/>
      <c r="G30" s="1050"/>
      <c r="H30" s="1079"/>
      <c r="I30" s="885"/>
      <c r="J30" s="885"/>
      <c r="K30" s="1080"/>
    </row>
    <row r="31" spans="2:11" x14ac:dyDescent="0.2">
      <c r="B31" s="1070"/>
      <c r="C31" s="292"/>
      <c r="D31" s="1050"/>
      <c r="E31" s="1070"/>
      <c r="F31" s="292"/>
      <c r="G31" s="1050"/>
      <c r="H31" s="1079"/>
      <c r="I31" s="885"/>
      <c r="J31" s="885"/>
      <c r="K31" s="1080"/>
    </row>
    <row r="32" spans="2:11" x14ac:dyDescent="0.2">
      <c r="B32" s="1070"/>
      <c r="C32" s="292"/>
      <c r="D32" s="1050"/>
      <c r="E32" s="1070"/>
      <c r="F32" s="292"/>
      <c r="G32" s="1050"/>
      <c r="H32" s="1079"/>
      <c r="I32" s="885"/>
      <c r="J32" s="885"/>
      <c r="K32" s="1080"/>
    </row>
    <row r="33" spans="2:11" x14ac:dyDescent="0.2">
      <c r="B33" s="1070"/>
      <c r="C33" s="292"/>
      <c r="D33" s="1050"/>
      <c r="E33" s="1070"/>
      <c r="F33" s="292"/>
      <c r="G33" s="1050"/>
      <c r="H33" s="1079"/>
      <c r="I33" s="885"/>
      <c r="J33" s="885"/>
      <c r="K33" s="1080"/>
    </row>
    <row r="34" spans="2:11" x14ac:dyDescent="0.2">
      <c r="B34" s="1070"/>
      <c r="C34" s="292"/>
      <c r="D34" s="1050"/>
      <c r="E34" s="1070"/>
      <c r="F34" s="292"/>
      <c r="G34" s="1050"/>
      <c r="H34" s="1079"/>
      <c r="I34" s="885"/>
      <c r="J34" s="885"/>
      <c r="K34" s="1080"/>
    </row>
    <row r="35" spans="2:11" x14ac:dyDescent="0.2">
      <c r="B35" s="1070"/>
      <c r="C35" s="292"/>
      <c r="D35" s="1050"/>
      <c r="E35" s="1070"/>
      <c r="F35" s="292"/>
      <c r="G35" s="1050"/>
      <c r="H35" s="1079"/>
      <c r="I35" s="885"/>
      <c r="J35" s="885"/>
      <c r="K35" s="1080"/>
    </row>
    <row r="36" spans="2:11" x14ac:dyDescent="0.2">
      <c r="B36" s="1070"/>
      <c r="C36" s="292"/>
      <c r="D36" s="1050"/>
      <c r="E36" s="1070"/>
      <c r="F36" s="292"/>
      <c r="G36" s="1050"/>
      <c r="H36" s="1079"/>
      <c r="I36" s="885"/>
      <c r="J36" s="885"/>
      <c r="K36" s="1080"/>
    </row>
    <row r="37" spans="2:11" x14ac:dyDescent="0.2">
      <c r="B37" s="1070"/>
      <c r="C37" s="292"/>
      <c r="D37" s="1050"/>
      <c r="E37" s="1070"/>
      <c r="F37" s="292"/>
      <c r="G37" s="1050"/>
      <c r="H37" s="1079"/>
      <c r="I37" s="885"/>
      <c r="J37" s="885"/>
      <c r="K37" s="1080"/>
    </row>
    <row r="38" spans="2:11" x14ac:dyDescent="0.2">
      <c r="B38" s="1070"/>
      <c r="C38" s="292"/>
      <c r="D38" s="1050"/>
      <c r="E38" s="1070"/>
      <c r="F38" s="292"/>
      <c r="G38" s="1050"/>
      <c r="H38" s="1079"/>
      <c r="I38" s="885"/>
      <c r="J38" s="885"/>
      <c r="K38" s="1080"/>
    </row>
    <row r="39" spans="2:11" x14ac:dyDescent="0.2">
      <c r="B39" s="1070"/>
      <c r="C39" s="292"/>
      <c r="D39" s="1050"/>
      <c r="E39" s="1070"/>
      <c r="F39" s="292"/>
      <c r="G39" s="1050"/>
      <c r="H39" s="1079"/>
      <c r="I39" s="885"/>
      <c r="J39" s="885"/>
      <c r="K39" s="1080"/>
    </row>
    <row r="40" spans="2:11" ht="13.5" thickBot="1" x14ac:dyDescent="0.25">
      <c r="B40" s="1071"/>
      <c r="C40" s="1072"/>
      <c r="D40" s="1054"/>
      <c r="E40" s="1071"/>
      <c r="F40" s="1072"/>
      <c r="G40" s="1054"/>
      <c r="H40" s="1081"/>
      <c r="I40" s="1082"/>
      <c r="J40" s="1082"/>
      <c r="K40" s="1083"/>
    </row>
  </sheetData>
  <mergeCells count="3">
    <mergeCell ref="B5:D5"/>
    <mergeCell ref="E5:G5"/>
    <mergeCell ref="H5:K5"/>
  </mergeCells>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83CFAF-6EA7-4E82-9FEE-8DAC289A659D}">
  <sheetPr>
    <tabColor rgb="FFFFFF00"/>
  </sheetPr>
  <dimension ref="A1"/>
  <sheetViews>
    <sheetView workbookViewId="0">
      <selection activeCell="B2" sqref="B2"/>
    </sheetView>
  </sheetViews>
  <sheetFormatPr baseColWidth="10" defaultColWidth="9.140625" defaultRowHeight="12.75" x14ac:dyDescent="0.2"/>
  <cols>
    <col min="1" max="16384" width="9.140625" style="170"/>
  </cols>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C3D5F3-820F-427D-9EDB-F1917F1E5A5A}">
  <sheetPr>
    <tabColor rgb="FFFFFF00"/>
  </sheetPr>
  <dimension ref="A1:BQ53"/>
  <sheetViews>
    <sheetView zoomScale="70" zoomScaleNormal="70" workbookViewId="0"/>
  </sheetViews>
  <sheetFormatPr baseColWidth="10" defaultColWidth="9.140625" defaultRowHeight="12.75" x14ac:dyDescent="0.2"/>
  <cols>
    <col min="1" max="1" width="25.7109375" style="170" customWidth="1"/>
    <col min="2" max="17" width="12.7109375" style="1032" customWidth="1"/>
    <col min="18" max="21" width="9.140625" style="1032"/>
    <col min="22" max="25" width="9.140625" style="170"/>
    <col min="26" max="26" width="20.7109375" style="170" customWidth="1"/>
    <col min="27" max="16384" width="9.140625" style="170"/>
  </cols>
  <sheetData>
    <row r="1" spans="1:69" ht="20.25" x14ac:dyDescent="0.3">
      <c r="A1" s="1046" t="s">
        <v>1059</v>
      </c>
      <c r="B1" s="1142"/>
      <c r="C1" s="1142"/>
      <c r="D1" s="1142"/>
      <c r="E1" s="1142"/>
      <c r="F1" s="1142"/>
      <c r="G1" s="1142"/>
      <c r="H1" s="1142"/>
      <c r="I1" s="1142"/>
      <c r="J1" s="1142"/>
    </row>
    <row r="2" spans="1:69" ht="15" x14ac:dyDescent="0.25">
      <c r="A2" s="1111" t="s">
        <v>598</v>
      </c>
      <c r="B2" s="1142"/>
      <c r="C2" s="1142"/>
      <c r="D2" s="1142"/>
      <c r="E2" s="1142"/>
      <c r="F2" s="1142"/>
      <c r="G2" s="1142"/>
      <c r="H2" s="1142"/>
      <c r="I2" s="1142"/>
      <c r="J2" s="1142"/>
    </row>
    <row r="3" spans="1:69" x14ac:dyDescent="0.2">
      <c r="B3" s="1142"/>
      <c r="C3" s="1142"/>
      <c r="D3" s="1142"/>
      <c r="E3" s="1142"/>
      <c r="F3" s="1142"/>
      <c r="G3" s="1142"/>
      <c r="H3" s="1142"/>
      <c r="I3" s="1142"/>
      <c r="J3" s="1142"/>
    </row>
    <row r="4" spans="1:69" x14ac:dyDescent="0.2">
      <c r="B4" s="1142"/>
      <c r="C4" s="1142"/>
      <c r="D4" s="1142"/>
      <c r="E4" s="1142"/>
      <c r="F4" s="1142"/>
      <c r="G4" s="1142"/>
      <c r="H4" s="1142"/>
      <c r="I4" s="1142"/>
      <c r="J4" s="1142"/>
    </row>
    <row r="5" spans="1:69" ht="18" x14ac:dyDescent="0.2">
      <c r="B5" s="1161" t="s">
        <v>599</v>
      </c>
      <c r="C5" s="1161"/>
      <c r="D5" s="1161"/>
      <c r="E5" s="1143" t="s">
        <v>600</v>
      </c>
      <c r="F5" s="1143"/>
      <c r="G5" s="1143"/>
      <c r="H5" s="1142"/>
      <c r="I5" s="1142"/>
      <c r="J5" s="1142"/>
    </row>
    <row r="6" spans="1:69" ht="21" thickBot="1" x14ac:dyDescent="0.35">
      <c r="A6" s="1088" t="s">
        <v>769</v>
      </c>
      <c r="B6" s="1162" t="s">
        <v>601</v>
      </c>
      <c r="C6" s="1162"/>
      <c r="D6" s="1162"/>
      <c r="E6" s="1144"/>
      <c r="F6" s="1144"/>
      <c r="G6" s="1144"/>
    </row>
    <row r="7" spans="1:69" ht="51.75" thickBot="1" x14ac:dyDescent="0.25">
      <c r="B7" s="1145"/>
      <c r="C7" s="1146"/>
      <c r="D7" s="1146"/>
      <c r="E7" s="1112" t="s">
        <v>1042</v>
      </c>
      <c r="F7" s="1146"/>
      <c r="G7" s="1112" t="s">
        <v>1043</v>
      </c>
      <c r="H7" s="1146"/>
      <c r="I7" s="1146"/>
      <c r="J7" s="1146"/>
      <c r="K7" s="1146"/>
      <c r="L7" s="1146"/>
      <c r="M7" s="1146"/>
      <c r="N7" s="1112" t="s">
        <v>1043</v>
      </c>
      <c r="O7" s="1112" t="s">
        <v>1043</v>
      </c>
      <c r="P7" s="1112" t="s">
        <v>1043</v>
      </c>
      <c r="Q7" s="1113" t="s">
        <v>1043</v>
      </c>
    </row>
    <row r="8" spans="1:69" ht="36" customHeight="1" x14ac:dyDescent="0.2">
      <c r="B8" s="1102" t="s">
        <v>229</v>
      </c>
      <c r="C8" s="1103" t="s">
        <v>232</v>
      </c>
      <c r="D8" s="1103" t="s">
        <v>236</v>
      </c>
      <c r="E8" s="1103" t="s">
        <v>240</v>
      </c>
      <c r="F8" s="1103" t="s">
        <v>241</v>
      </c>
      <c r="G8" s="1103" t="s">
        <v>242</v>
      </c>
      <c r="H8" s="1103" t="s">
        <v>243</v>
      </c>
      <c r="I8" s="1103" t="s">
        <v>244</v>
      </c>
      <c r="J8" s="1103" t="s">
        <v>463</v>
      </c>
      <c r="K8" s="1104" t="s">
        <v>465</v>
      </c>
      <c r="L8" s="1103" t="s">
        <v>464</v>
      </c>
      <c r="M8" s="1103" t="s">
        <v>440</v>
      </c>
      <c r="N8" s="1105" t="s">
        <v>234</v>
      </c>
      <c r="O8" s="1105" t="s">
        <v>230</v>
      </c>
      <c r="P8" s="1105" t="s">
        <v>238</v>
      </c>
      <c r="Q8" s="1106" t="s">
        <v>466</v>
      </c>
      <c r="AX8" s="914"/>
      <c r="AY8" s="914"/>
      <c r="AZ8" s="914"/>
      <c r="BA8" s="914"/>
      <c r="BB8" s="914"/>
      <c r="BC8" s="914"/>
      <c r="BD8" s="914"/>
      <c r="BE8" s="914"/>
      <c r="BF8" s="914"/>
      <c r="BG8" s="914"/>
      <c r="BH8" s="914"/>
      <c r="BI8" s="914"/>
      <c r="BJ8" s="914"/>
      <c r="BK8" s="914"/>
      <c r="BL8" s="914"/>
      <c r="BM8" s="914"/>
      <c r="BN8" s="914"/>
      <c r="BO8" s="914"/>
      <c r="BP8" s="914"/>
      <c r="BQ8" s="914"/>
    </row>
    <row r="9" spans="1:69" ht="15.75" thickBot="1" x14ac:dyDescent="0.25">
      <c r="B9" s="1107" t="s">
        <v>176</v>
      </c>
      <c r="C9" s="1108" t="s">
        <v>233</v>
      </c>
      <c r="D9" s="1108" t="s">
        <v>237</v>
      </c>
      <c r="E9" s="1108" t="s">
        <v>441</v>
      </c>
      <c r="F9" s="1108" t="s">
        <v>441</v>
      </c>
      <c r="G9" s="1108" t="s">
        <v>442</v>
      </c>
      <c r="H9" s="1108" t="s">
        <v>442</v>
      </c>
      <c r="I9" s="1108" t="s">
        <v>245</v>
      </c>
      <c r="J9" s="1108" t="s">
        <v>251</v>
      </c>
      <c r="K9" s="1108" t="s">
        <v>247</v>
      </c>
      <c r="L9" s="1108" t="s">
        <v>249</v>
      </c>
      <c r="M9" s="1108" t="s">
        <v>44</v>
      </c>
      <c r="N9" s="1109" t="s">
        <v>235</v>
      </c>
      <c r="O9" s="1109" t="s">
        <v>231</v>
      </c>
      <c r="P9" s="1109" t="s">
        <v>239</v>
      </c>
      <c r="Q9" s="1110" t="s">
        <v>4</v>
      </c>
      <c r="AX9" s="914"/>
      <c r="AY9" s="914"/>
      <c r="AZ9" s="914"/>
      <c r="BA9" s="914"/>
      <c r="BB9" s="914"/>
      <c r="BC9" s="914"/>
      <c r="BD9" s="914"/>
      <c r="BE9" s="914"/>
      <c r="BF9" s="914"/>
      <c r="BG9" s="914"/>
      <c r="BH9" s="914"/>
      <c r="BI9" s="914"/>
      <c r="BJ9" s="914"/>
      <c r="BK9" s="914"/>
      <c r="BL9" s="914"/>
      <c r="BM9" s="914"/>
      <c r="BN9" s="914"/>
      <c r="BO9" s="914"/>
      <c r="BP9" s="914"/>
      <c r="BQ9" s="914"/>
    </row>
    <row r="10" spans="1:69" ht="25.5" x14ac:dyDescent="0.2">
      <c r="A10" s="1098" t="s">
        <v>454</v>
      </c>
      <c r="B10" s="1117">
        <v>35818</v>
      </c>
      <c r="C10" s="1118">
        <v>63760</v>
      </c>
      <c r="D10" s="1118">
        <v>91180</v>
      </c>
      <c r="E10" s="1133">
        <v>122910</v>
      </c>
      <c r="F10" s="1118">
        <v>118610</v>
      </c>
      <c r="G10" s="1133">
        <v>154990</v>
      </c>
      <c r="H10" s="1118">
        <v>146000</v>
      </c>
      <c r="I10" s="1118">
        <v>173450</v>
      </c>
      <c r="J10" s="1118">
        <v>0</v>
      </c>
      <c r="K10" s="1118">
        <v>0</v>
      </c>
      <c r="L10" s="1118">
        <v>0</v>
      </c>
      <c r="M10" s="1118">
        <v>10777</v>
      </c>
      <c r="N10" s="1133">
        <v>87575</v>
      </c>
      <c r="O10" s="1133">
        <v>59457</v>
      </c>
      <c r="P10" s="1133">
        <v>117710</v>
      </c>
      <c r="Q10" s="1134">
        <v>12633</v>
      </c>
      <c r="AX10" s="914"/>
      <c r="AY10" s="914"/>
      <c r="AZ10" s="914"/>
      <c r="BA10" s="914"/>
      <c r="BB10" s="914"/>
      <c r="BC10" s="914"/>
      <c r="BD10" s="914"/>
      <c r="BE10" s="914"/>
      <c r="BF10" s="914"/>
      <c r="BG10" s="914"/>
      <c r="BH10" s="914"/>
      <c r="BI10" s="914"/>
      <c r="BJ10" s="914"/>
      <c r="BK10" s="914"/>
      <c r="BL10" s="914"/>
      <c r="BM10" s="914"/>
      <c r="BN10" s="914"/>
      <c r="BO10" s="914"/>
      <c r="BP10" s="914"/>
      <c r="BQ10" s="914"/>
    </row>
    <row r="11" spans="1:69" ht="25.5" x14ac:dyDescent="0.2">
      <c r="A11" s="1099" t="s">
        <v>455</v>
      </c>
      <c r="B11" s="1136">
        <v>39840</v>
      </c>
      <c r="C11" s="1137">
        <v>69790</v>
      </c>
      <c r="D11" s="1137">
        <v>99220</v>
      </c>
      <c r="E11" s="1138">
        <v>133119</v>
      </c>
      <c r="F11" s="1137">
        <v>128660</v>
      </c>
      <c r="G11" s="1138">
        <v>167530</v>
      </c>
      <c r="H11" s="1137">
        <v>158070</v>
      </c>
      <c r="I11" s="1137">
        <v>1875300</v>
      </c>
      <c r="J11" s="1137">
        <v>0</v>
      </c>
      <c r="K11" s="1137">
        <v>0</v>
      </c>
      <c r="L11" s="1137">
        <v>0</v>
      </c>
      <c r="M11" s="1137">
        <v>12788</v>
      </c>
      <c r="N11" s="1138">
        <v>93576</v>
      </c>
      <c r="O11" s="1138">
        <v>63414</v>
      </c>
      <c r="P11" s="1138">
        <v>125863</v>
      </c>
      <c r="Q11" s="1139">
        <v>12633</v>
      </c>
    </row>
    <row r="12" spans="1:69" ht="15" x14ac:dyDescent="0.2">
      <c r="A12" s="1099" t="s">
        <v>446</v>
      </c>
      <c r="B12" s="1140">
        <v>0.71740000000000004</v>
      </c>
      <c r="C12" s="1135">
        <v>1.3560000000000001</v>
      </c>
      <c r="D12" s="1135">
        <v>2.0150000000000001</v>
      </c>
      <c r="E12" s="1135">
        <v>2.706</v>
      </c>
      <c r="F12" s="1135">
        <v>2.714</v>
      </c>
      <c r="G12" s="1135">
        <v>3.427</v>
      </c>
      <c r="H12" s="1135">
        <v>3.4540000000000002</v>
      </c>
      <c r="I12" s="1135">
        <v>4.32</v>
      </c>
      <c r="J12" s="1135">
        <v>1.25</v>
      </c>
      <c r="K12" s="1135">
        <v>1.9770000000000001</v>
      </c>
      <c r="L12" s="1135">
        <v>1.429</v>
      </c>
      <c r="M12" s="1135">
        <v>0.09</v>
      </c>
      <c r="N12" s="1135">
        <v>1.913</v>
      </c>
      <c r="O12" s="1135">
        <v>1.2609999999999999</v>
      </c>
      <c r="P12" s="1135">
        <v>2.5990000000000002</v>
      </c>
      <c r="Q12" s="1141">
        <v>1.2509999999999999</v>
      </c>
      <c r="AX12" s="914"/>
      <c r="AY12" s="914"/>
      <c r="AZ12" s="914"/>
      <c r="BA12" s="914"/>
      <c r="BB12" s="914"/>
      <c r="BC12" s="914"/>
      <c r="BD12" s="914"/>
    </row>
    <row r="13" spans="1:69" ht="45" x14ac:dyDescent="0.2">
      <c r="A13" s="1100" t="s">
        <v>621</v>
      </c>
      <c r="B13" s="1140">
        <v>35883</v>
      </c>
      <c r="C13" s="1135">
        <v>64345</v>
      </c>
      <c r="D13" s="1135">
        <v>93215</v>
      </c>
      <c r="E13" s="1135"/>
      <c r="F13" s="1135"/>
      <c r="G13" s="1135"/>
      <c r="H13" s="1135"/>
      <c r="I13" s="1135"/>
      <c r="J13" s="1135"/>
      <c r="K13" s="1135"/>
      <c r="L13" s="1135">
        <v>0</v>
      </c>
      <c r="M13" s="1135">
        <v>10783</v>
      </c>
      <c r="N13" s="1135"/>
      <c r="O13" s="1135"/>
      <c r="P13" s="1135"/>
      <c r="Q13" s="1141"/>
    </row>
    <row r="14" spans="1:69" ht="25.5" x14ac:dyDescent="0.2">
      <c r="A14" s="1099" t="s">
        <v>455</v>
      </c>
      <c r="B14" s="1140">
        <v>39819</v>
      </c>
      <c r="C14" s="1135">
        <v>70293</v>
      </c>
      <c r="D14" s="1135">
        <v>101242</v>
      </c>
      <c r="E14" s="1135"/>
      <c r="F14" s="1135"/>
      <c r="G14" s="1135"/>
      <c r="H14" s="1135"/>
      <c r="I14" s="1135"/>
      <c r="J14" s="1135"/>
      <c r="K14" s="1135"/>
      <c r="L14" s="1135"/>
      <c r="M14" s="1135">
        <v>12745</v>
      </c>
      <c r="N14" s="1135"/>
      <c r="O14" s="1135"/>
      <c r="P14" s="1135"/>
      <c r="Q14" s="1141"/>
    </row>
    <row r="15" spans="1:69" x14ac:dyDescent="0.2">
      <c r="A15" s="1099" t="s">
        <v>595</v>
      </c>
      <c r="B15" s="1140">
        <v>2.0030000000000001</v>
      </c>
      <c r="C15" s="1135">
        <v>3.5329999999999999</v>
      </c>
      <c r="D15" s="1135">
        <v>5.1150000000000002</v>
      </c>
      <c r="E15" s="1135"/>
      <c r="F15" s="1135"/>
      <c r="G15" s="1135"/>
      <c r="H15" s="1135"/>
      <c r="I15" s="1135"/>
      <c r="J15" s="1135"/>
      <c r="K15" s="1135"/>
      <c r="L15" s="1135">
        <v>-1</v>
      </c>
      <c r="M15" s="1135">
        <v>0.499</v>
      </c>
      <c r="N15" s="1135"/>
      <c r="O15" s="1135"/>
      <c r="P15" s="1135"/>
      <c r="Q15" s="1141"/>
    </row>
    <row r="16" spans="1:69" x14ac:dyDescent="0.2">
      <c r="A16" s="1099" t="s">
        <v>596</v>
      </c>
      <c r="B16" s="1140">
        <v>0.996</v>
      </c>
      <c r="C16" s="1135">
        <v>2.0070000000000001</v>
      </c>
      <c r="D16" s="1135">
        <v>3.0510000000000002</v>
      </c>
      <c r="E16" s="1135"/>
      <c r="F16" s="1135"/>
      <c r="G16" s="1135"/>
      <c r="H16" s="1135"/>
      <c r="I16" s="1135"/>
      <c r="J16" s="1135"/>
      <c r="K16" s="1135">
        <v>1</v>
      </c>
      <c r="L16" s="1135"/>
      <c r="M16" s="1135">
        <v>0</v>
      </c>
      <c r="N16" s="1135"/>
      <c r="O16" s="1135"/>
      <c r="P16" s="1135"/>
      <c r="Q16" s="1141"/>
    </row>
    <row r="17" spans="1:69" x14ac:dyDescent="0.2">
      <c r="A17" s="1099" t="s">
        <v>597</v>
      </c>
      <c r="B17" s="1140">
        <v>1.94</v>
      </c>
      <c r="C17" s="1135">
        <v>2.9340000000000002</v>
      </c>
      <c r="D17" s="1135">
        <v>3.9649999999999999</v>
      </c>
      <c r="E17" s="1135"/>
      <c r="F17" s="1135"/>
      <c r="G17" s="1135"/>
      <c r="H17" s="1135"/>
      <c r="I17" s="1135"/>
      <c r="J17" s="1135"/>
      <c r="K17" s="1135"/>
      <c r="L17" s="1135"/>
      <c r="M17" s="1135">
        <v>0.96699999999999997</v>
      </c>
      <c r="N17" s="1135"/>
      <c r="O17" s="1135"/>
      <c r="P17" s="1135"/>
      <c r="Q17" s="1141"/>
    </row>
    <row r="18" spans="1:69" ht="13.5" thickBot="1" x14ac:dyDescent="0.25">
      <c r="A18" s="1101" t="s">
        <v>446</v>
      </c>
      <c r="B18" s="1130">
        <v>0.71740000000000004</v>
      </c>
      <c r="C18" s="1131">
        <v>1.3560000000000001</v>
      </c>
      <c r="D18" s="1131">
        <v>2.0150000000000001</v>
      </c>
      <c r="E18" s="1131"/>
      <c r="F18" s="1131"/>
      <c r="G18" s="1131"/>
      <c r="H18" s="1131"/>
      <c r="I18" s="1131"/>
      <c r="J18" s="1131">
        <v>1.25</v>
      </c>
      <c r="K18" s="1131">
        <v>1.9770000000000001</v>
      </c>
      <c r="L18" s="1131">
        <v>1.429</v>
      </c>
      <c r="M18" s="1131">
        <v>0.09</v>
      </c>
      <c r="N18" s="1131"/>
      <c r="O18" s="1131"/>
      <c r="P18" s="1131"/>
      <c r="Q18" s="1132"/>
    </row>
    <row r="19" spans="1:69" ht="15.75" x14ac:dyDescent="0.25">
      <c r="A19" s="1089"/>
      <c r="AX19" s="914"/>
      <c r="AY19" s="914"/>
      <c r="AZ19" s="914"/>
      <c r="BA19" s="914"/>
      <c r="BB19" s="914"/>
      <c r="BC19" s="914"/>
      <c r="BD19" s="914"/>
    </row>
    <row r="20" spans="1:69" ht="15" customHeight="1" thickBot="1" x14ac:dyDescent="0.25">
      <c r="AX20" s="914"/>
      <c r="AY20" s="914"/>
      <c r="AZ20" s="914"/>
      <c r="BA20" s="914"/>
      <c r="BB20" s="914"/>
      <c r="BC20" s="914"/>
      <c r="BD20" s="914"/>
    </row>
    <row r="21" spans="1:69" ht="15" customHeight="1" thickBot="1" x14ac:dyDescent="0.25">
      <c r="A21" s="2262" t="s">
        <v>770</v>
      </c>
      <c r="B21" s="2263"/>
      <c r="C21" s="2263"/>
      <c r="D21" s="2263"/>
      <c r="E21" s="2263"/>
      <c r="F21" s="2263"/>
      <c r="G21" s="2263"/>
      <c r="H21" s="2263"/>
      <c r="I21" s="2263"/>
      <c r="J21" s="2263"/>
      <c r="K21" s="2263"/>
      <c r="L21" s="2263"/>
      <c r="M21" s="2263"/>
      <c r="N21" s="2263"/>
      <c r="O21" s="2263"/>
      <c r="P21" s="2263"/>
      <c r="Q21" s="2264"/>
      <c r="AO21" s="914"/>
      <c r="AP21" s="914"/>
      <c r="AQ21" s="914"/>
      <c r="AR21" s="914"/>
      <c r="AS21" s="914"/>
      <c r="AT21" s="914"/>
      <c r="AU21" s="914"/>
      <c r="AV21" s="914"/>
      <c r="AW21" s="914"/>
      <c r="AX21" s="914"/>
      <c r="AY21" s="914"/>
      <c r="AZ21" s="914"/>
      <c r="BA21" s="914"/>
      <c r="BB21" s="914"/>
      <c r="BC21" s="914"/>
      <c r="BD21" s="914"/>
    </row>
    <row r="22" spans="1:69" ht="25.5" x14ac:dyDescent="0.2">
      <c r="A22" s="1115" t="s">
        <v>454</v>
      </c>
      <c r="B22" s="1117">
        <v>35818</v>
      </c>
      <c r="C22" s="1118">
        <v>63760</v>
      </c>
      <c r="D22" s="1118">
        <v>91180</v>
      </c>
      <c r="E22" s="1118"/>
      <c r="F22" s="1118">
        <v>118610</v>
      </c>
      <c r="G22" s="1118"/>
      <c r="H22" s="1118">
        <v>146000</v>
      </c>
      <c r="I22" s="1118">
        <v>173450</v>
      </c>
      <c r="J22" s="1118"/>
      <c r="K22" s="1118"/>
      <c r="L22" s="1118"/>
      <c r="M22" s="1118">
        <v>10777</v>
      </c>
      <c r="N22" s="1118"/>
      <c r="O22" s="1118"/>
      <c r="P22" s="1118"/>
      <c r="Q22" s="1119"/>
      <c r="AO22" s="914"/>
      <c r="AP22" s="914"/>
      <c r="AQ22" s="914"/>
      <c r="AR22" s="914"/>
      <c r="AS22" s="914"/>
      <c r="AT22" s="914"/>
      <c r="AU22" s="914"/>
      <c r="AV22" s="914"/>
      <c r="AW22" s="914"/>
      <c r="AX22" s="914"/>
      <c r="AY22" s="914"/>
      <c r="AZ22" s="914"/>
      <c r="BA22" s="914"/>
      <c r="BB22" s="914"/>
      <c r="BC22" s="914"/>
      <c r="BD22" s="914"/>
    </row>
    <row r="23" spans="1:69" ht="26.25" thickBot="1" x14ac:dyDescent="0.25">
      <c r="A23" s="1116" t="s">
        <v>455</v>
      </c>
      <c r="B23" s="1120">
        <v>39840</v>
      </c>
      <c r="C23" s="1121">
        <v>69790</v>
      </c>
      <c r="D23" s="1121">
        <v>99220</v>
      </c>
      <c r="E23" s="1121"/>
      <c r="F23" s="1121">
        <v>128660</v>
      </c>
      <c r="G23" s="1121"/>
      <c r="H23" s="1121">
        <v>158070</v>
      </c>
      <c r="I23" s="1121">
        <v>1875300</v>
      </c>
      <c r="J23" s="1121"/>
      <c r="K23" s="1121"/>
      <c r="L23" s="1121"/>
      <c r="M23" s="1121">
        <v>12788</v>
      </c>
      <c r="N23" s="1121"/>
      <c r="O23" s="1121"/>
      <c r="P23" s="1121"/>
      <c r="Q23" s="1122"/>
      <c r="U23" s="1147"/>
      <c r="AO23" s="914"/>
      <c r="AP23" s="914"/>
      <c r="AQ23" s="914"/>
      <c r="AR23" s="914"/>
      <c r="AS23" s="914"/>
      <c r="AT23" s="914"/>
      <c r="AU23" s="914"/>
      <c r="AV23" s="914"/>
      <c r="AW23" s="914"/>
      <c r="AX23" s="914"/>
      <c r="AY23" s="914"/>
      <c r="AZ23" s="914"/>
      <c r="BA23" s="914"/>
      <c r="BB23" s="914"/>
      <c r="BC23" s="914"/>
      <c r="BD23" s="914"/>
    </row>
    <row r="24" spans="1:69" ht="15" customHeight="1" thickBot="1" x14ac:dyDescent="0.25">
      <c r="U24" s="1147"/>
      <c r="AO24" s="914"/>
      <c r="AP24" s="914"/>
      <c r="AQ24" s="914"/>
      <c r="AR24" s="914"/>
      <c r="AS24" s="914"/>
      <c r="AT24" s="914"/>
      <c r="AU24" s="914"/>
      <c r="AV24" s="914"/>
      <c r="AW24" s="914"/>
      <c r="AX24" s="914"/>
      <c r="AY24" s="914"/>
      <c r="AZ24" s="914"/>
      <c r="BA24" s="914"/>
      <c r="BB24" s="914"/>
      <c r="BC24" s="914"/>
      <c r="BD24" s="914"/>
    </row>
    <row r="25" spans="1:69" ht="15" customHeight="1" x14ac:dyDescent="0.2">
      <c r="B25" s="1123">
        <f>(B22-B10)/B10</f>
        <v>0</v>
      </c>
      <c r="C25" s="1124">
        <f t="shared" ref="C25:M25" si="0">(C22-C10)/C10</f>
        <v>0</v>
      </c>
      <c r="D25" s="1124">
        <f>(D22-D10)/D10</f>
        <v>0</v>
      </c>
      <c r="E25" s="1124"/>
      <c r="F25" s="1124">
        <f t="shared" si="0"/>
        <v>0</v>
      </c>
      <c r="G25" s="1124"/>
      <c r="H25" s="1124">
        <f t="shared" si="0"/>
        <v>0</v>
      </c>
      <c r="I25" s="1124">
        <f t="shared" si="0"/>
        <v>0</v>
      </c>
      <c r="J25" s="1124"/>
      <c r="K25" s="1124"/>
      <c r="L25" s="1124"/>
      <c r="M25" s="1124">
        <f t="shared" si="0"/>
        <v>0</v>
      </c>
      <c r="N25" s="1125"/>
      <c r="O25" s="1125"/>
      <c r="P25" s="1125"/>
      <c r="Q25" s="988"/>
      <c r="U25" s="1147"/>
      <c r="AO25" s="914"/>
      <c r="AP25" s="914"/>
      <c r="AQ25" s="914"/>
      <c r="AR25" s="914"/>
      <c r="AS25" s="914"/>
      <c r="AT25" s="914"/>
      <c r="AU25" s="914"/>
      <c r="AV25" s="914"/>
      <c r="AW25" s="914"/>
      <c r="AX25" s="914"/>
      <c r="AY25" s="914"/>
      <c r="AZ25" s="914"/>
      <c r="BA25" s="914"/>
      <c r="BB25" s="914"/>
      <c r="BC25" s="914"/>
      <c r="BD25" s="914"/>
    </row>
    <row r="26" spans="1:69" ht="15" customHeight="1" thickBot="1" x14ac:dyDescent="0.25">
      <c r="B26" s="1126">
        <f>(B23-B11)/B11</f>
        <v>0</v>
      </c>
      <c r="C26" s="1127">
        <f t="shared" ref="C26:M26" si="1">(C23-C11)/C11</f>
        <v>0</v>
      </c>
      <c r="D26" s="1127">
        <f>(D23-D11)/D11</f>
        <v>0</v>
      </c>
      <c r="E26" s="1127"/>
      <c r="F26" s="1127">
        <f t="shared" si="1"/>
        <v>0</v>
      </c>
      <c r="G26" s="1127"/>
      <c r="H26" s="1127">
        <f t="shared" si="1"/>
        <v>0</v>
      </c>
      <c r="I26" s="1127">
        <f t="shared" si="1"/>
        <v>0</v>
      </c>
      <c r="J26" s="1127"/>
      <c r="K26" s="1127"/>
      <c r="L26" s="1127"/>
      <c r="M26" s="1127">
        <f t="shared" si="1"/>
        <v>0</v>
      </c>
      <c r="N26" s="1128"/>
      <c r="O26" s="1128"/>
      <c r="P26" s="1128"/>
      <c r="Q26" s="1129"/>
      <c r="U26" s="1147"/>
      <c r="AO26" s="914"/>
      <c r="AP26" s="914"/>
      <c r="AQ26" s="914"/>
      <c r="AR26" s="914"/>
      <c r="AS26" s="914"/>
      <c r="AT26" s="914"/>
      <c r="AU26" s="914"/>
      <c r="AV26" s="914"/>
      <c r="AW26" s="914"/>
      <c r="AX26" s="914"/>
      <c r="AY26" s="914"/>
      <c r="AZ26" s="914"/>
      <c r="BA26" s="914"/>
      <c r="BB26" s="914"/>
      <c r="BC26" s="914"/>
      <c r="BD26" s="914"/>
    </row>
    <row r="27" spans="1:69" ht="15" customHeight="1" x14ac:dyDescent="0.2">
      <c r="U27" s="1147"/>
      <c r="AO27" s="914"/>
      <c r="AP27" s="914"/>
      <c r="AQ27" s="914"/>
      <c r="AR27" s="914"/>
      <c r="AS27" s="914"/>
      <c r="AT27" s="914"/>
      <c r="AU27" s="914"/>
      <c r="AV27" s="914"/>
      <c r="AW27" s="914"/>
      <c r="AX27" s="914"/>
      <c r="AY27" s="914"/>
      <c r="AZ27" s="914"/>
      <c r="BA27" s="914"/>
      <c r="BB27" s="914"/>
      <c r="BC27" s="914"/>
      <c r="BD27" s="914"/>
    </row>
    <row r="28" spans="1:69" ht="15.75" thickBot="1" x14ac:dyDescent="0.25">
      <c r="B28" s="1147"/>
      <c r="C28" s="1147"/>
      <c r="D28" s="1147"/>
      <c r="E28" s="1147"/>
      <c r="F28" s="1147"/>
      <c r="G28" s="1147"/>
      <c r="H28" s="1147"/>
      <c r="I28" s="1147"/>
      <c r="J28" s="1147"/>
      <c r="K28" s="1147"/>
      <c r="L28" s="1147"/>
      <c r="M28" s="1147"/>
      <c r="N28" s="1147"/>
      <c r="O28" s="1147"/>
      <c r="P28" s="1147"/>
      <c r="Q28" s="1147"/>
      <c r="T28" s="1147"/>
      <c r="U28" s="1147"/>
      <c r="V28" s="914"/>
      <c r="AO28" s="914"/>
      <c r="AP28" s="914"/>
      <c r="AQ28" s="914"/>
      <c r="AR28" s="914"/>
      <c r="AS28" s="914"/>
      <c r="AT28" s="914"/>
      <c r="AU28" s="914"/>
      <c r="AV28" s="914"/>
      <c r="AW28" s="914"/>
      <c r="AX28" s="914"/>
      <c r="AY28" s="914"/>
      <c r="AZ28" s="914"/>
      <c r="BA28" s="914"/>
      <c r="BB28" s="914"/>
      <c r="BC28" s="914"/>
      <c r="BD28" s="914"/>
    </row>
    <row r="29" spans="1:69" ht="16.5" thickBot="1" x14ac:dyDescent="0.25">
      <c r="B29" s="1164" t="s">
        <v>452</v>
      </c>
      <c r="C29" s="1165" t="s">
        <v>453</v>
      </c>
      <c r="D29" s="1166" t="s">
        <v>253</v>
      </c>
      <c r="E29" s="1149"/>
      <c r="G29" s="1150"/>
      <c r="H29" s="1150"/>
      <c r="I29" s="1147"/>
      <c r="J29" s="1147"/>
      <c r="K29" s="1147"/>
      <c r="L29" s="1147"/>
      <c r="M29" s="1147"/>
      <c r="N29" s="1147"/>
      <c r="O29" s="1147"/>
      <c r="P29" s="1147"/>
      <c r="Q29" s="1147"/>
      <c r="T29" s="1147"/>
      <c r="U29" s="1147"/>
      <c r="V29" s="914"/>
      <c r="AO29" s="914"/>
      <c r="AP29" s="914"/>
      <c r="AQ29" s="914"/>
      <c r="AR29" s="914"/>
      <c r="AS29" s="914"/>
      <c r="AT29" s="914"/>
      <c r="AU29" s="914"/>
      <c r="AV29" s="914"/>
      <c r="AW29" s="914"/>
      <c r="AX29" s="914"/>
      <c r="AY29" s="914"/>
      <c r="AZ29" s="914"/>
      <c r="BA29" s="914"/>
      <c r="BB29" s="914"/>
      <c r="BC29" s="914"/>
      <c r="BD29" s="914"/>
    </row>
    <row r="30" spans="1:69" ht="16.5" thickBot="1" x14ac:dyDescent="0.25">
      <c r="A30" s="1163" t="s">
        <v>749</v>
      </c>
      <c r="B30" s="1167">
        <v>273.14999999999998</v>
      </c>
      <c r="C30" s="1168">
        <v>1.2250000000000001</v>
      </c>
      <c r="D30" s="1169">
        <f>(B30+15)/B30</f>
        <v>1.0549148819330039</v>
      </c>
      <c r="E30" s="1149"/>
      <c r="F30" s="1151"/>
      <c r="J30" s="1147"/>
      <c r="K30" s="1147"/>
      <c r="L30" s="1147"/>
      <c r="M30" s="1147"/>
      <c r="T30" s="1147"/>
      <c r="U30" s="1147"/>
      <c r="V30" s="914"/>
      <c r="AO30" s="914"/>
      <c r="AP30" s="914"/>
      <c r="AQ30" s="914"/>
      <c r="AR30" s="914"/>
      <c r="AS30" s="914"/>
      <c r="AT30" s="914"/>
      <c r="AU30" s="914"/>
      <c r="AV30" s="914"/>
      <c r="AW30" s="914"/>
      <c r="AX30" s="914"/>
      <c r="AY30" s="914"/>
      <c r="AZ30" s="914"/>
      <c r="BA30" s="914"/>
      <c r="BB30" s="914"/>
      <c r="BC30" s="914"/>
      <c r="BD30" s="914"/>
    </row>
    <row r="31" spans="1:69" ht="15.75" thickBot="1" x14ac:dyDescent="0.25">
      <c r="E31" s="1147"/>
      <c r="F31" s="1151"/>
      <c r="J31" s="1147"/>
      <c r="K31" s="1147"/>
      <c r="L31" s="1147"/>
      <c r="M31" s="1147"/>
      <c r="T31" s="1147"/>
      <c r="U31" s="1147"/>
      <c r="V31" s="914"/>
      <c r="AP31" s="914"/>
      <c r="AQ31" s="914"/>
      <c r="AR31" s="914"/>
      <c r="AS31" s="914"/>
      <c r="AT31" s="914"/>
      <c r="AU31" s="914"/>
      <c r="AV31" s="914"/>
      <c r="AW31" s="914"/>
      <c r="AX31" s="914"/>
      <c r="AY31" s="914"/>
      <c r="AZ31" s="914"/>
      <c r="BA31" s="914"/>
      <c r="BB31" s="914"/>
      <c r="BC31" s="914"/>
      <c r="BD31" s="914"/>
      <c r="BE31" s="914"/>
      <c r="BF31" s="914"/>
      <c r="BG31" s="914"/>
      <c r="BH31" s="914"/>
      <c r="BI31" s="914"/>
      <c r="BJ31" s="914"/>
      <c r="BK31" s="914"/>
      <c r="BL31" s="914"/>
      <c r="BM31" s="914"/>
      <c r="BN31" s="914"/>
      <c r="BO31" s="914"/>
      <c r="BP31" s="914"/>
      <c r="BQ31" s="914"/>
    </row>
    <row r="32" spans="1:69" ht="15" x14ac:dyDescent="0.2">
      <c r="A32" s="2266" t="s">
        <v>744</v>
      </c>
      <c r="B32" s="1164" t="s">
        <v>259</v>
      </c>
      <c r="C32" s="1166">
        <v>1.0566</v>
      </c>
      <c r="E32" s="1147"/>
      <c r="F32" s="1151"/>
      <c r="J32" s="1147"/>
      <c r="K32" s="1147"/>
      <c r="L32" s="1147"/>
      <c r="M32" s="1147"/>
      <c r="N32" s="1147"/>
      <c r="O32" s="1147"/>
      <c r="P32" s="1147"/>
      <c r="Q32" s="1147"/>
      <c r="T32" s="1147"/>
      <c r="U32" s="1147"/>
      <c r="V32" s="914"/>
      <c r="AO32" s="914"/>
      <c r="AP32" s="914"/>
      <c r="AQ32" s="914"/>
      <c r="AR32" s="914"/>
      <c r="AS32" s="914"/>
      <c r="AT32" s="914"/>
      <c r="AU32" s="914"/>
      <c r="AV32" s="914"/>
      <c r="AW32" s="914"/>
      <c r="AX32" s="914"/>
      <c r="AY32" s="914"/>
      <c r="AZ32" s="914"/>
      <c r="BA32" s="914"/>
      <c r="BB32" s="914"/>
      <c r="BC32" s="914"/>
      <c r="BD32" s="914"/>
      <c r="BE32" s="914"/>
      <c r="BF32" s="914"/>
      <c r="BG32" s="914"/>
      <c r="BH32" s="914"/>
      <c r="BI32" s="914"/>
      <c r="BJ32" s="914"/>
      <c r="BK32" s="914"/>
      <c r="BL32" s="914"/>
      <c r="BM32" s="914"/>
      <c r="BN32" s="914"/>
      <c r="BO32" s="914"/>
      <c r="BP32" s="914"/>
      <c r="BQ32" s="914"/>
    </row>
    <row r="33" spans="1:69" ht="15" x14ac:dyDescent="0.2">
      <c r="A33" s="2267"/>
      <c r="B33" s="1170" t="s">
        <v>448</v>
      </c>
      <c r="C33" s="1148">
        <v>1.0550999999999999</v>
      </c>
      <c r="E33" s="1147"/>
      <c r="F33" s="1147"/>
      <c r="G33" s="1147"/>
      <c r="H33" s="1147"/>
      <c r="I33" s="1147"/>
      <c r="J33" s="1147"/>
      <c r="K33" s="1147"/>
      <c r="L33" s="1147"/>
      <c r="M33" s="1147"/>
      <c r="N33" s="1147"/>
      <c r="O33" s="1147"/>
      <c r="P33" s="1147"/>
      <c r="Q33" s="1147"/>
      <c r="T33" s="1147"/>
      <c r="U33" s="1147"/>
      <c r="V33" s="914"/>
      <c r="AO33" s="914"/>
      <c r="AP33" s="914"/>
      <c r="AQ33" s="914"/>
      <c r="AR33" s="914"/>
      <c r="AS33" s="914"/>
      <c r="AT33" s="914"/>
      <c r="AU33" s="914"/>
      <c r="AV33" s="914"/>
      <c r="AW33" s="914"/>
      <c r="AX33" s="914"/>
      <c r="AY33" s="914"/>
      <c r="AZ33" s="914"/>
      <c r="BA33" s="914"/>
      <c r="BB33" s="914"/>
      <c r="BC33" s="914"/>
      <c r="BD33" s="914"/>
      <c r="BE33" s="914"/>
      <c r="BF33" s="914"/>
      <c r="BG33" s="914"/>
      <c r="BH33" s="914"/>
      <c r="BI33" s="914"/>
      <c r="BJ33" s="914"/>
      <c r="BK33" s="914"/>
      <c r="BL33" s="914"/>
      <c r="BM33" s="914"/>
      <c r="BN33" s="914"/>
      <c r="BO33" s="914"/>
      <c r="BP33" s="914"/>
      <c r="BQ33" s="914"/>
    </row>
    <row r="34" spans="1:69" ht="15.75" thickBot="1" x14ac:dyDescent="0.25">
      <c r="A34" s="2268"/>
      <c r="B34" s="1167" t="s">
        <v>261</v>
      </c>
      <c r="C34" s="1169">
        <v>1.0566</v>
      </c>
      <c r="E34" s="1147"/>
      <c r="F34" s="1147"/>
      <c r="G34" s="1147"/>
      <c r="H34" s="1147"/>
      <c r="I34" s="1147"/>
      <c r="J34" s="1147"/>
      <c r="K34" s="1147"/>
      <c r="L34" s="1147"/>
      <c r="M34" s="1147"/>
      <c r="N34" s="1147"/>
      <c r="O34" s="1147"/>
      <c r="P34" s="1147"/>
      <c r="Q34" s="1147"/>
      <c r="T34" s="1147"/>
      <c r="U34" s="1147"/>
      <c r="V34" s="914"/>
      <c r="BI34" s="914"/>
      <c r="BJ34" s="914"/>
      <c r="BK34" s="914"/>
      <c r="BL34" s="914"/>
      <c r="BM34" s="914"/>
      <c r="BN34" s="914"/>
      <c r="BO34" s="914"/>
      <c r="BP34" s="914"/>
      <c r="BQ34" s="914"/>
    </row>
    <row r="35" spans="1:69" ht="15" x14ac:dyDescent="0.2">
      <c r="B35" s="1147"/>
      <c r="C35" s="1147"/>
      <c r="D35" s="1147"/>
      <c r="E35" s="1147"/>
      <c r="F35" s="1147"/>
      <c r="G35" s="1147"/>
      <c r="H35" s="1147"/>
      <c r="I35" s="1147"/>
      <c r="J35" s="1147"/>
      <c r="K35" s="1147"/>
      <c r="L35" s="1147"/>
      <c r="M35" s="1147"/>
      <c r="N35" s="1147"/>
      <c r="O35" s="1147"/>
      <c r="P35" s="1147"/>
      <c r="Q35" s="1147"/>
      <c r="T35" s="1147"/>
      <c r="U35" s="1147"/>
      <c r="V35" s="914"/>
      <c r="BI35" s="914"/>
      <c r="BJ35" s="914"/>
      <c r="BK35" s="914"/>
      <c r="BL35" s="914"/>
      <c r="BM35" s="914"/>
      <c r="BN35" s="914"/>
      <c r="BO35" s="914"/>
      <c r="BP35" s="914"/>
      <c r="BQ35" s="914"/>
    </row>
    <row r="36" spans="1:69" ht="15" x14ac:dyDescent="0.2">
      <c r="F36" s="1147"/>
      <c r="G36" s="914"/>
      <c r="H36" s="914"/>
      <c r="I36" s="914"/>
      <c r="J36" s="914"/>
      <c r="T36" s="1147"/>
      <c r="U36" s="1147"/>
      <c r="V36" s="914"/>
      <c r="BI36" s="914"/>
      <c r="BJ36" s="914"/>
      <c r="BK36" s="914"/>
      <c r="BL36" s="914"/>
      <c r="BM36" s="914"/>
      <c r="BN36" s="914"/>
      <c r="BO36" s="914"/>
      <c r="BP36" s="914"/>
      <c r="BQ36" s="914"/>
    </row>
    <row r="37" spans="1:69" ht="15" x14ac:dyDescent="0.2">
      <c r="A37" s="2265" t="s">
        <v>775</v>
      </c>
      <c r="B37" s="2265"/>
      <c r="C37" s="880"/>
      <c r="D37" s="1152"/>
      <c r="E37" s="1152"/>
      <c r="F37" s="1147"/>
      <c r="G37" s="883" t="s">
        <v>773</v>
      </c>
      <c r="H37" s="1090"/>
      <c r="I37" s="1090"/>
      <c r="J37" s="914"/>
      <c r="AP37" s="914"/>
      <c r="AQ37" s="914"/>
      <c r="AR37" s="914"/>
      <c r="AS37" s="914"/>
      <c r="AT37" s="914"/>
      <c r="AU37" s="914"/>
      <c r="AV37" s="914"/>
      <c r="AW37" s="914"/>
      <c r="AX37" s="914"/>
      <c r="AY37" s="914"/>
      <c r="AZ37" s="914"/>
      <c r="BA37" s="914"/>
      <c r="BB37" s="914"/>
      <c r="BC37" s="914"/>
      <c r="BD37" s="914"/>
      <c r="BE37" s="914"/>
      <c r="BF37" s="914"/>
      <c r="BG37" s="914"/>
      <c r="BH37" s="914"/>
      <c r="BI37" s="914"/>
      <c r="BJ37" s="914"/>
      <c r="BK37" s="914"/>
      <c r="BL37" s="914"/>
      <c r="BM37" s="914"/>
      <c r="BN37" s="914"/>
      <c r="BO37" s="914"/>
      <c r="BP37" s="914"/>
      <c r="BQ37" s="914"/>
    </row>
    <row r="38" spans="1:69" ht="15.75" thickBot="1" x14ac:dyDescent="0.25">
      <c r="B38" s="1182"/>
      <c r="C38" s="1182"/>
      <c r="D38" s="1147"/>
      <c r="E38" s="1147"/>
      <c r="G38" s="891" t="s">
        <v>772</v>
      </c>
      <c r="H38" s="170"/>
      <c r="I38" s="170"/>
      <c r="J38" s="170"/>
      <c r="AO38" s="914"/>
      <c r="AP38" s="914"/>
      <c r="AQ38" s="914"/>
      <c r="AR38" s="914"/>
      <c r="AS38" s="914"/>
      <c r="AT38" s="914"/>
      <c r="AU38" s="914"/>
      <c r="AV38" s="914"/>
      <c r="AW38" s="914"/>
      <c r="AX38" s="914"/>
      <c r="AY38" s="914"/>
      <c r="AZ38" s="914"/>
      <c r="BA38" s="914"/>
      <c r="BB38" s="914"/>
      <c r="BC38" s="914"/>
      <c r="BD38" s="914"/>
      <c r="BE38" s="914"/>
      <c r="BF38" s="914"/>
      <c r="BG38" s="914"/>
      <c r="BH38" s="914"/>
      <c r="BI38" s="914"/>
      <c r="BJ38" s="914"/>
      <c r="BK38" s="914"/>
      <c r="BL38" s="914"/>
      <c r="BM38" s="914"/>
      <c r="BN38" s="914"/>
      <c r="BO38" s="914"/>
      <c r="BP38" s="914"/>
      <c r="BQ38" s="914"/>
    </row>
    <row r="39" spans="1:69" ht="15.75" thickBot="1" x14ac:dyDescent="0.25">
      <c r="A39" s="1182" t="s">
        <v>774</v>
      </c>
      <c r="B39" s="1174" t="s">
        <v>448</v>
      </c>
      <c r="C39" s="1175" t="s">
        <v>259</v>
      </c>
      <c r="D39" s="1175" t="s">
        <v>448</v>
      </c>
      <c r="E39" s="1176" t="s">
        <v>259</v>
      </c>
      <c r="G39" s="1174" t="s">
        <v>448</v>
      </c>
      <c r="H39" s="1183" t="s">
        <v>259</v>
      </c>
      <c r="I39" s="2269" t="s">
        <v>776</v>
      </c>
      <c r="J39" s="2270"/>
      <c r="AO39" s="914"/>
      <c r="AP39" s="914"/>
      <c r="AQ39" s="914"/>
      <c r="AR39" s="914"/>
      <c r="AS39" s="914"/>
      <c r="AT39" s="914"/>
      <c r="AU39" s="914"/>
      <c r="AV39" s="914"/>
      <c r="AW39" s="914"/>
      <c r="AX39" s="914"/>
      <c r="AY39" s="914"/>
      <c r="AZ39" s="914"/>
      <c r="BA39" s="914"/>
      <c r="BB39" s="914"/>
      <c r="BC39" s="914"/>
      <c r="BD39" s="914"/>
      <c r="BE39" s="914"/>
      <c r="BF39" s="914"/>
      <c r="BG39" s="914"/>
      <c r="BH39" s="914"/>
      <c r="BI39" s="914"/>
      <c r="BJ39" s="914"/>
      <c r="BK39" s="914"/>
      <c r="BL39" s="914"/>
      <c r="BM39" s="914"/>
      <c r="BN39" s="914"/>
      <c r="BO39" s="914"/>
      <c r="BP39" s="914"/>
      <c r="BQ39" s="914"/>
    </row>
    <row r="40" spans="1:69" ht="15" customHeight="1" x14ac:dyDescent="0.2">
      <c r="A40" s="1171" t="s">
        <v>51</v>
      </c>
      <c r="B40" s="1177">
        <v>34.020000000000003</v>
      </c>
      <c r="C40" s="1125">
        <v>37.78</v>
      </c>
      <c r="D40" s="1178">
        <f>$C$33*B40</f>
        <v>35.894502000000003</v>
      </c>
      <c r="E40" s="1156">
        <f>$C$32*C40</f>
        <v>39.918348000000002</v>
      </c>
      <c r="G40" s="924">
        <v>35.817999999999998</v>
      </c>
      <c r="H40" s="1184">
        <v>39.840000000000003</v>
      </c>
      <c r="I40" s="1185">
        <f>(G40-D40)/G40</f>
        <v>-2.1358534814898923E-3</v>
      </c>
      <c r="J40" s="1186">
        <f>(H40-E40)/H40</f>
        <v>-1.9665662650601985E-3</v>
      </c>
      <c r="AO40" s="914"/>
      <c r="AP40" s="914"/>
      <c r="AQ40" s="914"/>
      <c r="AR40" s="914"/>
      <c r="AS40" s="914"/>
      <c r="AT40" s="914"/>
      <c r="AU40" s="914"/>
      <c r="AV40" s="914"/>
      <c r="AW40" s="914"/>
      <c r="AX40" s="914"/>
      <c r="AY40" s="914"/>
      <c r="AZ40" s="914"/>
      <c r="BA40" s="914"/>
      <c r="BB40" s="914"/>
      <c r="BC40" s="914"/>
      <c r="BD40" s="914"/>
      <c r="BE40" s="914"/>
      <c r="BF40" s="914"/>
      <c r="BG40" s="914"/>
      <c r="BH40" s="914"/>
      <c r="BI40" s="914"/>
      <c r="BJ40" s="914"/>
      <c r="BK40" s="914"/>
      <c r="BL40" s="914"/>
      <c r="BM40" s="914"/>
      <c r="BN40" s="914"/>
      <c r="BO40" s="914"/>
      <c r="BP40" s="914"/>
      <c r="BQ40" s="914"/>
    </row>
    <row r="41" spans="1:69" ht="15" customHeight="1" x14ac:dyDescent="0.2">
      <c r="A41" s="1172" t="s">
        <v>255</v>
      </c>
      <c r="B41" s="1179">
        <v>41.01</v>
      </c>
      <c r="C41" s="1154">
        <v>45.28</v>
      </c>
      <c r="D41" s="893">
        <f>$C$33*B41</f>
        <v>43.269650999999996</v>
      </c>
      <c r="E41" s="1158">
        <f>$C$32*C41</f>
        <v>47.842848000000004</v>
      </c>
      <c r="G41" s="925">
        <v>43.015059999999998</v>
      </c>
      <c r="H41" s="1187">
        <v>47.559400000000004</v>
      </c>
      <c r="I41" s="1188">
        <f t="shared" ref="I41:J43" si="2">(G41-D41)/G41</f>
        <v>-5.9186480269932855E-3</v>
      </c>
      <c r="J41" s="1189">
        <f t="shared" si="2"/>
        <v>-5.9598733373423529E-3</v>
      </c>
      <c r="Y41" s="1091"/>
      <c r="Z41" s="914"/>
      <c r="AA41" s="914"/>
      <c r="AB41" s="914"/>
      <c r="AC41" s="914"/>
      <c r="AD41" s="914"/>
      <c r="AE41" s="914"/>
      <c r="AF41" s="914"/>
      <c r="AG41" s="914"/>
      <c r="AH41" s="914"/>
      <c r="AI41" s="914"/>
      <c r="AJ41" s="914"/>
      <c r="AK41" s="914"/>
      <c r="AL41" s="914"/>
      <c r="AM41" s="914"/>
      <c r="AN41" s="914"/>
      <c r="AO41" s="914"/>
      <c r="AP41" s="914"/>
      <c r="AQ41" s="914"/>
      <c r="AR41" s="914"/>
      <c r="AS41" s="914"/>
      <c r="AT41" s="914"/>
      <c r="AU41" s="914"/>
      <c r="AV41" s="914"/>
      <c r="AW41" s="914"/>
      <c r="AX41" s="914"/>
      <c r="AY41" s="914"/>
      <c r="AZ41" s="914"/>
      <c r="BA41" s="914"/>
      <c r="BB41" s="914"/>
      <c r="BC41" s="914"/>
      <c r="BD41" s="914"/>
      <c r="BE41" s="914"/>
      <c r="BF41" s="914"/>
      <c r="BG41" s="914"/>
      <c r="BH41" s="914"/>
      <c r="BI41" s="914"/>
      <c r="BJ41" s="914"/>
      <c r="BK41" s="914"/>
      <c r="BL41" s="914"/>
      <c r="BM41" s="914"/>
      <c r="BN41" s="914"/>
      <c r="BO41" s="914"/>
      <c r="BP41" s="914"/>
      <c r="BQ41" s="914"/>
    </row>
    <row r="42" spans="1:69" ht="15" customHeight="1" x14ac:dyDescent="0.2">
      <c r="A42" s="1172" t="s">
        <v>257</v>
      </c>
      <c r="B42" s="1179">
        <v>28.53</v>
      </c>
      <c r="C42" s="1154">
        <v>31.86</v>
      </c>
      <c r="D42" s="893">
        <f>$C$33*B42</f>
        <v>30.102003</v>
      </c>
      <c r="E42" s="1158">
        <f>$C$32*C42</f>
        <v>33.663275999999996</v>
      </c>
      <c r="G42" s="925">
        <v>30.05857</v>
      </c>
      <c r="H42" s="1190">
        <v>33.618040000000001</v>
      </c>
      <c r="I42" s="1188">
        <f t="shared" si="2"/>
        <v>-1.4449456511071643E-3</v>
      </c>
      <c r="J42" s="1189">
        <f t="shared" si="2"/>
        <v>-1.3455870717030383E-3</v>
      </c>
      <c r="Z42" s="914"/>
      <c r="AA42" s="914"/>
      <c r="AB42" s="914"/>
      <c r="AC42" s="914"/>
      <c r="AD42" s="914"/>
      <c r="AE42" s="914"/>
      <c r="AF42" s="914"/>
      <c r="AG42" s="914"/>
      <c r="AH42" s="914"/>
      <c r="AI42" s="914"/>
      <c r="AJ42" s="914"/>
      <c r="AK42" s="914"/>
      <c r="AL42" s="914"/>
      <c r="AM42" s="914"/>
      <c r="AN42" s="914"/>
      <c r="AO42" s="914"/>
      <c r="AP42" s="914"/>
      <c r="AQ42" s="914"/>
      <c r="AR42" s="914"/>
      <c r="AS42" s="914"/>
      <c r="AT42" s="914"/>
      <c r="AU42" s="914"/>
      <c r="AV42" s="914"/>
      <c r="AW42" s="914"/>
      <c r="AX42" s="914"/>
      <c r="AY42" s="914"/>
      <c r="AZ42" s="914"/>
      <c r="BA42" s="914"/>
      <c r="BB42" s="914"/>
      <c r="BC42" s="914"/>
      <c r="BD42" s="914"/>
      <c r="BE42" s="914"/>
      <c r="BF42" s="914"/>
      <c r="BG42" s="914"/>
      <c r="BH42" s="914"/>
      <c r="BI42" s="914"/>
      <c r="BJ42" s="914"/>
      <c r="BK42" s="914"/>
      <c r="BL42" s="914"/>
      <c r="BM42" s="914"/>
      <c r="BN42" s="914"/>
      <c r="BO42" s="914"/>
      <c r="BP42" s="914"/>
      <c r="BQ42" s="914"/>
    </row>
    <row r="43" spans="1:69" ht="15" customHeight="1" thickBot="1" x14ac:dyDescent="0.25">
      <c r="A43" s="1173" t="s">
        <v>256</v>
      </c>
      <c r="B43" s="1180">
        <v>31.46</v>
      </c>
      <c r="C43" s="1128">
        <v>34.950000000000003</v>
      </c>
      <c r="D43" s="1181">
        <f>$C$33*B43</f>
        <v>33.193446000000002</v>
      </c>
      <c r="E43" s="1160">
        <f>$C$32*C43</f>
        <v>36.928170000000001</v>
      </c>
      <c r="G43" s="926">
        <v>33.13165</v>
      </c>
      <c r="H43" s="1191">
        <v>36.851999999999997</v>
      </c>
      <c r="I43" s="1192">
        <f t="shared" si="2"/>
        <v>-1.8651651819333198E-3</v>
      </c>
      <c r="J43" s="1193">
        <f t="shared" si="2"/>
        <v>-2.0669163139043945E-3</v>
      </c>
      <c r="Z43" s="914"/>
      <c r="AA43" s="914"/>
      <c r="AB43" s="914"/>
      <c r="AC43" s="914"/>
      <c r="AD43" s="914"/>
      <c r="AE43" s="914"/>
      <c r="AF43" s="914"/>
      <c r="AG43" s="914"/>
      <c r="AH43" s="914"/>
      <c r="AI43" s="914"/>
      <c r="AJ43" s="914"/>
      <c r="AK43" s="914"/>
      <c r="AL43" s="914"/>
      <c r="AM43" s="914"/>
      <c r="AN43" s="914"/>
      <c r="AO43" s="914"/>
      <c r="AP43" s="914"/>
      <c r="AQ43" s="914"/>
      <c r="AR43" s="914"/>
      <c r="AS43" s="914"/>
      <c r="AT43" s="914"/>
      <c r="AU43" s="914"/>
      <c r="AV43" s="914"/>
      <c r="AW43" s="914"/>
      <c r="AX43" s="914"/>
      <c r="AY43" s="914"/>
      <c r="AZ43" s="914"/>
      <c r="BA43" s="914"/>
      <c r="BB43" s="914"/>
      <c r="BC43" s="914"/>
      <c r="BD43" s="914"/>
      <c r="BE43" s="914"/>
      <c r="BF43" s="914"/>
      <c r="BG43" s="914"/>
      <c r="BH43" s="914"/>
      <c r="BI43" s="914"/>
      <c r="BJ43" s="914"/>
      <c r="BK43" s="914"/>
      <c r="BL43" s="914"/>
      <c r="BM43" s="914"/>
      <c r="BN43" s="914"/>
      <c r="BO43" s="914"/>
      <c r="BP43" s="914"/>
      <c r="BQ43" s="914"/>
    </row>
    <row r="46" spans="1:69" x14ac:dyDescent="0.2">
      <c r="B46" s="170"/>
      <c r="C46" s="170"/>
      <c r="D46" s="170"/>
      <c r="E46" s="170"/>
      <c r="F46" s="170"/>
      <c r="G46" s="170"/>
      <c r="H46" s="170"/>
      <c r="I46" s="170"/>
      <c r="J46" s="170"/>
      <c r="K46" s="170"/>
      <c r="L46" s="170"/>
      <c r="M46" s="170"/>
      <c r="N46" s="170"/>
      <c r="O46" s="170"/>
      <c r="P46" s="170"/>
      <c r="Q46" s="170"/>
    </row>
    <row r="47" spans="1:69" x14ac:dyDescent="0.2">
      <c r="B47" s="170"/>
      <c r="C47" s="170"/>
      <c r="D47" s="170"/>
      <c r="E47" s="170"/>
      <c r="F47" s="170"/>
      <c r="G47" s="170"/>
      <c r="H47" s="170"/>
      <c r="I47" s="170"/>
      <c r="J47" s="170"/>
      <c r="K47" s="170"/>
      <c r="L47" s="170"/>
      <c r="M47" s="170"/>
      <c r="N47" s="170"/>
      <c r="O47" s="170"/>
      <c r="P47" s="170"/>
      <c r="Q47" s="170"/>
    </row>
    <row r="48" spans="1:69" x14ac:dyDescent="0.2">
      <c r="B48" s="170"/>
      <c r="C48" s="170"/>
      <c r="D48" s="170"/>
      <c r="E48" s="170"/>
      <c r="F48" s="170"/>
      <c r="G48" s="170"/>
      <c r="H48" s="170"/>
      <c r="I48" s="170"/>
      <c r="J48" s="170"/>
      <c r="K48" s="170"/>
      <c r="L48" s="170"/>
      <c r="M48" s="170"/>
      <c r="N48" s="170"/>
      <c r="O48" s="170"/>
      <c r="P48" s="170"/>
      <c r="Q48" s="170"/>
    </row>
    <row r="49" spans="2:17" x14ac:dyDescent="0.2">
      <c r="B49" s="170"/>
      <c r="C49" s="170"/>
      <c r="D49" s="170"/>
      <c r="E49" s="170"/>
      <c r="F49" s="170"/>
      <c r="G49" s="170"/>
      <c r="H49" s="170"/>
      <c r="I49" s="170"/>
      <c r="J49" s="170"/>
      <c r="K49" s="170"/>
      <c r="L49" s="170"/>
      <c r="M49" s="170"/>
      <c r="N49" s="170"/>
      <c r="O49" s="170"/>
      <c r="P49" s="170"/>
      <c r="Q49" s="170"/>
    </row>
    <row r="50" spans="2:17" x14ac:dyDescent="0.2">
      <c r="B50" s="170"/>
      <c r="C50" s="170"/>
      <c r="D50" s="170"/>
      <c r="E50" s="170"/>
      <c r="F50" s="170"/>
      <c r="G50" s="170"/>
      <c r="H50" s="170"/>
      <c r="I50" s="170"/>
      <c r="J50" s="170"/>
      <c r="K50" s="170"/>
      <c r="L50" s="170"/>
      <c r="M50" s="170"/>
      <c r="N50" s="170"/>
      <c r="O50" s="170"/>
      <c r="P50" s="170"/>
      <c r="Q50" s="170"/>
    </row>
    <row r="51" spans="2:17" x14ac:dyDescent="0.2">
      <c r="B51" s="170"/>
      <c r="C51" s="170"/>
      <c r="D51" s="170"/>
      <c r="E51" s="170"/>
      <c r="F51" s="170"/>
      <c r="G51" s="170"/>
      <c r="H51" s="170"/>
      <c r="I51" s="170"/>
      <c r="J51" s="170"/>
      <c r="K51" s="170"/>
      <c r="L51" s="170"/>
      <c r="M51" s="170"/>
      <c r="N51" s="170"/>
      <c r="O51" s="170"/>
      <c r="P51" s="170"/>
      <c r="Q51" s="170"/>
    </row>
    <row r="52" spans="2:17" x14ac:dyDescent="0.2">
      <c r="B52" s="170"/>
      <c r="C52" s="170"/>
      <c r="D52" s="170"/>
      <c r="E52" s="170"/>
      <c r="F52" s="170"/>
      <c r="G52" s="170"/>
      <c r="H52" s="170"/>
      <c r="I52" s="170"/>
      <c r="J52" s="170"/>
      <c r="K52" s="170"/>
      <c r="L52" s="170"/>
      <c r="M52" s="170"/>
      <c r="N52" s="170"/>
      <c r="O52" s="170"/>
      <c r="P52" s="170"/>
      <c r="Q52" s="170"/>
    </row>
    <row r="53" spans="2:17" x14ac:dyDescent="0.2">
      <c r="B53" s="170"/>
      <c r="C53" s="170"/>
      <c r="D53" s="170"/>
      <c r="E53" s="170"/>
      <c r="F53" s="170"/>
      <c r="G53" s="170"/>
      <c r="H53" s="170"/>
      <c r="I53" s="170"/>
      <c r="J53" s="170"/>
      <c r="K53" s="170"/>
      <c r="L53" s="170"/>
      <c r="M53" s="170"/>
      <c r="N53" s="170"/>
      <c r="O53" s="170"/>
      <c r="P53" s="170"/>
      <c r="Q53" s="170"/>
    </row>
  </sheetData>
  <mergeCells count="4">
    <mergeCell ref="A21:Q21"/>
    <mergeCell ref="A37:B37"/>
    <mergeCell ref="A32:A34"/>
    <mergeCell ref="I39:J39"/>
  </mergeCells>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A930F9-C7E6-4F56-B2DC-F6C2D5E34350}">
  <sheetPr>
    <tabColor rgb="FFFFFF00"/>
  </sheetPr>
  <dimension ref="A1:AG17"/>
  <sheetViews>
    <sheetView zoomScale="70" zoomScaleNormal="70" workbookViewId="0"/>
  </sheetViews>
  <sheetFormatPr baseColWidth="10" defaultColWidth="9.140625" defaultRowHeight="12.75" x14ac:dyDescent="0.2"/>
  <cols>
    <col min="1" max="14" width="9.140625" style="170"/>
    <col min="15" max="16" width="14.140625" style="170" customWidth="1"/>
    <col min="17" max="23" width="9.140625" style="170"/>
    <col min="24" max="25" width="9.5703125" style="170" bestFit="1" customWidth="1"/>
    <col min="26" max="27" width="10.5703125" style="170" bestFit="1" customWidth="1"/>
    <col min="28" max="28" width="9.5703125" style="170" bestFit="1" customWidth="1"/>
    <col min="29" max="30" width="9.140625" style="170"/>
    <col min="31" max="31" width="9.5703125" style="170" bestFit="1" customWidth="1"/>
    <col min="32" max="16384" width="9.140625" style="170"/>
  </cols>
  <sheetData>
    <row r="1" spans="1:33" ht="20.25" x14ac:dyDescent="0.3">
      <c r="A1" s="1046" t="s">
        <v>1060</v>
      </c>
    </row>
    <row r="4" spans="1:33" ht="13.5" thickBot="1" x14ac:dyDescent="0.25"/>
    <row r="5" spans="1:33" ht="13.5" thickBot="1" x14ac:dyDescent="0.25">
      <c r="O5" s="1214" t="s">
        <v>728</v>
      </c>
      <c r="P5" s="1215" t="s">
        <v>729</v>
      </c>
      <c r="R5" s="1255" t="s">
        <v>640</v>
      </c>
      <c r="S5" s="98"/>
      <c r="T5" s="98"/>
      <c r="U5" s="98"/>
      <c r="V5" s="98"/>
      <c r="X5" s="170" t="s">
        <v>734</v>
      </c>
    </row>
    <row r="6" spans="1:33" ht="51.75" thickBot="1" x14ac:dyDescent="0.25">
      <c r="C6" s="2273" t="s">
        <v>176</v>
      </c>
      <c r="D6" s="2275" t="s">
        <v>233</v>
      </c>
      <c r="E6" s="2277" t="s">
        <v>237</v>
      </c>
      <c r="F6" s="2275" t="s">
        <v>298</v>
      </c>
      <c r="G6" s="2275" t="s">
        <v>297</v>
      </c>
      <c r="H6" s="2275" t="s">
        <v>299</v>
      </c>
      <c r="I6" s="2275" t="s">
        <v>300</v>
      </c>
      <c r="J6" s="2275" t="s">
        <v>245</v>
      </c>
      <c r="K6" s="2277" t="s">
        <v>251</v>
      </c>
      <c r="L6" s="2275" t="s">
        <v>247</v>
      </c>
      <c r="M6" s="2275" t="s">
        <v>249</v>
      </c>
      <c r="N6" s="2271" t="s">
        <v>44</v>
      </c>
      <c r="O6" s="1238" t="s">
        <v>592</v>
      </c>
      <c r="P6" s="1239" t="s">
        <v>593</v>
      </c>
      <c r="R6" s="1201" t="s">
        <v>261</v>
      </c>
      <c r="S6" s="1202" t="s">
        <v>22</v>
      </c>
      <c r="T6" s="1203" t="s">
        <v>448</v>
      </c>
      <c r="U6" s="1203" t="s">
        <v>259</v>
      </c>
      <c r="V6" s="1204" t="s">
        <v>536</v>
      </c>
      <c r="X6" s="1177" t="s">
        <v>247</v>
      </c>
      <c r="Y6" s="1125" t="s">
        <v>249</v>
      </c>
      <c r="Z6" s="1125" t="s">
        <v>4</v>
      </c>
      <c r="AA6" s="1125" t="s">
        <v>386</v>
      </c>
      <c r="AB6" s="1125" t="s">
        <v>727</v>
      </c>
      <c r="AC6" s="1224" t="s">
        <v>731</v>
      </c>
      <c r="AD6" s="1224" t="s">
        <v>58</v>
      </c>
      <c r="AE6" s="1240" t="s">
        <v>742</v>
      </c>
      <c r="AF6" s="1241" t="s">
        <v>741</v>
      </c>
      <c r="AG6" s="1242" t="s">
        <v>736</v>
      </c>
    </row>
    <row r="7" spans="1:33" ht="13.5" thickBot="1" x14ac:dyDescent="0.25">
      <c r="C7" s="2274"/>
      <c r="D7" s="2276"/>
      <c r="E7" s="2278"/>
      <c r="F7" s="2276"/>
      <c r="G7" s="2276"/>
      <c r="H7" s="2276"/>
      <c r="I7" s="2276"/>
      <c r="J7" s="2276"/>
      <c r="K7" s="2278"/>
      <c r="L7" s="2276"/>
      <c r="M7" s="2276"/>
      <c r="N7" s="2272"/>
      <c r="O7" s="1238" t="s">
        <v>517</v>
      </c>
      <c r="P7" s="1239" t="s">
        <v>515</v>
      </c>
      <c r="R7" s="1217"/>
      <c r="S7" s="1218"/>
      <c r="T7" s="1218"/>
      <c r="U7" s="1218"/>
      <c r="V7" s="1219"/>
      <c r="X7" s="1179"/>
      <c r="Y7" s="1154"/>
      <c r="Z7" s="1154"/>
      <c r="AA7" s="1154"/>
      <c r="AB7" s="1154"/>
      <c r="AC7" s="1153" t="s">
        <v>732</v>
      </c>
      <c r="AD7" s="1153" t="s">
        <v>730</v>
      </c>
      <c r="AE7" s="1243" t="s">
        <v>502</v>
      </c>
      <c r="AF7" s="1244" t="s">
        <v>502</v>
      </c>
      <c r="AG7" s="1245" t="s">
        <v>502</v>
      </c>
    </row>
    <row r="8" spans="1:33" ht="15.75" thickBot="1" x14ac:dyDescent="0.25">
      <c r="C8" s="1211" t="s">
        <v>301</v>
      </c>
      <c r="D8" s="1212" t="s">
        <v>301</v>
      </c>
      <c r="E8" s="1212" t="s">
        <v>301</v>
      </c>
      <c r="F8" s="1212" t="s">
        <v>301</v>
      </c>
      <c r="G8" s="1212" t="s">
        <v>301</v>
      </c>
      <c r="H8" s="1212" t="s">
        <v>301</v>
      </c>
      <c r="I8" s="1212" t="s">
        <v>301</v>
      </c>
      <c r="J8" s="1212" t="s">
        <v>301</v>
      </c>
      <c r="K8" s="1212" t="s">
        <v>301</v>
      </c>
      <c r="L8" s="1212" t="s">
        <v>301</v>
      </c>
      <c r="M8" s="1212" t="s">
        <v>301</v>
      </c>
      <c r="N8" s="1213" t="s">
        <v>301</v>
      </c>
      <c r="O8" s="1177"/>
      <c r="P8" s="1216" t="s">
        <v>733</v>
      </c>
      <c r="R8" s="1220" t="s">
        <v>20</v>
      </c>
      <c r="S8" s="1221" t="s">
        <v>111</v>
      </c>
      <c r="T8" s="1222" t="s">
        <v>20</v>
      </c>
      <c r="U8" s="1222" t="s">
        <v>20</v>
      </c>
      <c r="V8" s="1223" t="s">
        <v>322</v>
      </c>
      <c r="X8" s="1180" t="s">
        <v>5</v>
      </c>
      <c r="Y8" s="1128" t="s">
        <v>5</v>
      </c>
      <c r="Z8" s="1128" t="s">
        <v>6</v>
      </c>
      <c r="AA8" s="1128" t="s">
        <v>6</v>
      </c>
      <c r="AB8" s="1128" t="s">
        <v>6</v>
      </c>
      <c r="AC8" s="1128"/>
      <c r="AD8" s="1128"/>
      <c r="AE8" s="1128"/>
      <c r="AF8" s="1225"/>
      <c r="AG8" s="1129"/>
    </row>
    <row r="9" spans="1:33" x14ac:dyDescent="0.2">
      <c r="C9" s="1258">
        <v>99.821721907886172</v>
      </c>
      <c r="D9" s="1259">
        <v>0</v>
      </c>
      <c r="E9" s="1259">
        <v>0</v>
      </c>
      <c r="F9" s="1259">
        <v>0</v>
      </c>
      <c r="G9" s="1259">
        <v>0</v>
      </c>
      <c r="H9" s="1259">
        <v>0</v>
      </c>
      <c r="I9" s="1259">
        <v>0</v>
      </c>
      <c r="J9" s="1259">
        <v>0</v>
      </c>
      <c r="K9" s="1259">
        <v>0.17827809211384102</v>
      </c>
      <c r="L9" s="1259">
        <v>0</v>
      </c>
      <c r="M9" s="1259">
        <v>0</v>
      </c>
      <c r="N9" s="1264">
        <v>0</v>
      </c>
      <c r="O9" s="1179"/>
      <c r="P9" s="1256">
        <v>8.5431850548393964</v>
      </c>
      <c r="R9" s="1246">
        <v>50.53669556526085</v>
      </c>
      <c r="S9" s="1247">
        <v>0.55588159062774167</v>
      </c>
      <c r="T9" s="1247">
        <v>35.819028472206796</v>
      </c>
      <c r="U9" s="1247">
        <v>39.748011446501195</v>
      </c>
      <c r="V9" s="1248">
        <v>11.637630975105182</v>
      </c>
      <c r="X9" s="1155">
        <v>9.0653211314475826</v>
      </c>
      <c r="Y9" s="1178">
        <v>4.7722529118136414</v>
      </c>
      <c r="Z9" s="1178">
        <v>64.340063227953408</v>
      </c>
      <c r="AA9" s="1178">
        <v>21.467321131447584</v>
      </c>
      <c r="AB9" s="1178">
        <v>8.9460532445923455</v>
      </c>
      <c r="AC9" s="993">
        <v>2.0539999999999998</v>
      </c>
      <c r="AD9" s="1226">
        <f>AA9*V9/X9</f>
        <v>27.558732639399711</v>
      </c>
      <c r="AE9" s="1227">
        <f>3.413*AD9*AC9*P9/T9*((273.15+15)/273.15)</f>
        <v>48.609303653897818</v>
      </c>
      <c r="AF9" s="1228">
        <v>48.61360437590109</v>
      </c>
      <c r="AG9" s="1229">
        <f t="shared" ref="AG9:AG16" si="0">AF9-AE9</f>
        <v>4.3007220032720284E-3</v>
      </c>
    </row>
    <row r="10" spans="1:33" x14ac:dyDescent="0.2">
      <c r="C10" s="1260">
        <v>90.562359949213558</v>
      </c>
      <c r="D10" s="1261">
        <v>0</v>
      </c>
      <c r="E10" s="1261">
        <v>0</v>
      </c>
      <c r="F10" s="1261">
        <v>0</v>
      </c>
      <c r="G10" s="1261">
        <v>0</v>
      </c>
      <c r="H10" s="1261">
        <v>0</v>
      </c>
      <c r="I10" s="1261">
        <v>0</v>
      </c>
      <c r="J10" s="1261">
        <v>0</v>
      </c>
      <c r="K10" s="1261">
        <v>0.16054913786449462</v>
      </c>
      <c r="L10" s="1261">
        <v>0</v>
      </c>
      <c r="M10" s="1261">
        <v>0</v>
      </c>
      <c r="N10" s="1265">
        <v>9.2770909129219596</v>
      </c>
      <c r="O10" s="1179"/>
      <c r="P10" s="1256">
        <v>7.9255080352145608</v>
      </c>
      <c r="R10" s="1249">
        <v>49.399202175071423</v>
      </c>
      <c r="S10" s="1250">
        <v>0.51076806183845647</v>
      </c>
      <c r="T10" s="1250">
        <v>33.496840333716676</v>
      </c>
      <c r="U10" s="1250">
        <v>37.243391345029245</v>
      </c>
      <c r="V10" s="1251">
        <v>11.380987831775604</v>
      </c>
      <c r="X10" s="1157">
        <v>8.3360580912863078</v>
      </c>
      <c r="Y10" s="893">
        <v>5.3770082987551877</v>
      </c>
      <c r="Z10" s="893">
        <v>45.271854771784227</v>
      </c>
      <c r="AA10" s="893">
        <v>15.606734439834028</v>
      </c>
      <c r="AB10" s="893">
        <v>7.1520290456431592</v>
      </c>
      <c r="AC10" s="918">
        <v>2.0539999999999998</v>
      </c>
      <c r="AD10" s="1230">
        <f t="shared" ref="AD10:AD16" si="1">AA10*V10/X10</f>
        <v>21.307439656541117</v>
      </c>
      <c r="AE10" s="1231">
        <f t="shared" ref="AE10:AE16" si="2">3.413*AD10*AC10*P10/T10*((273.15+15)/273.15)</f>
        <v>37.282813745138789</v>
      </c>
      <c r="AF10" s="1232">
        <v>37.586323554138531</v>
      </c>
      <c r="AG10" s="1233">
        <f t="shared" si="0"/>
        <v>0.30350980899974189</v>
      </c>
    </row>
    <row r="11" spans="1:33" x14ac:dyDescent="0.2">
      <c r="C11" s="1260">
        <v>81.137129791784261</v>
      </c>
      <c r="D11" s="1261">
        <v>0</v>
      </c>
      <c r="E11" s="1261">
        <v>0</v>
      </c>
      <c r="F11" s="1261">
        <v>0</v>
      </c>
      <c r="G11" s="1261">
        <v>0</v>
      </c>
      <c r="H11" s="1261">
        <v>0</v>
      </c>
      <c r="I11" s="1261">
        <v>0</v>
      </c>
      <c r="J11" s="1261">
        <v>0</v>
      </c>
      <c r="K11" s="1261">
        <v>0.14576160810719341</v>
      </c>
      <c r="L11" s="1261">
        <v>0</v>
      </c>
      <c r="M11" s="1261">
        <v>0</v>
      </c>
      <c r="N11" s="1265">
        <v>18.717108600108563</v>
      </c>
      <c r="O11" s="1179"/>
      <c r="P11" s="1256">
        <v>7.2967051431741403</v>
      </c>
      <c r="R11" s="1249">
        <v>48.234986890401174</v>
      </c>
      <c r="S11" s="1250">
        <v>0.46487564319951463</v>
      </c>
      <c r="T11" s="1250">
        <v>31.132702103535649</v>
      </c>
      <c r="U11" s="1250">
        <v>34.69348920287441</v>
      </c>
      <c r="V11" s="1251">
        <v>11.075215413934465</v>
      </c>
      <c r="X11" s="1157">
        <v>7.8190858725761849</v>
      </c>
      <c r="Y11" s="893">
        <v>5.9859030470914254</v>
      </c>
      <c r="Z11" s="893">
        <v>30.820293628808855</v>
      </c>
      <c r="AA11" s="893">
        <v>11.844880886426596</v>
      </c>
      <c r="AB11" s="893">
        <v>6.2920360110803371</v>
      </c>
      <c r="AC11" s="918">
        <v>2.0539999999999998</v>
      </c>
      <c r="AD11" s="1230">
        <f t="shared" si="1"/>
        <v>16.77748646164282</v>
      </c>
      <c r="AE11" s="1231">
        <f t="shared" si="2"/>
        <v>29.079773834730744</v>
      </c>
      <c r="AF11" s="1232">
        <v>29.595486118337934</v>
      </c>
      <c r="AG11" s="1233">
        <f t="shared" si="0"/>
        <v>0.5157122836071899</v>
      </c>
    </row>
    <row r="12" spans="1:33" x14ac:dyDescent="0.2">
      <c r="C12" s="1260">
        <v>78.388370104513797</v>
      </c>
      <c r="D12" s="1261">
        <v>0</v>
      </c>
      <c r="E12" s="1261">
        <v>0</v>
      </c>
      <c r="F12" s="1261">
        <v>0</v>
      </c>
      <c r="G12" s="1261">
        <v>0</v>
      </c>
      <c r="H12" s="1261">
        <v>0</v>
      </c>
      <c r="I12" s="1261">
        <v>0</v>
      </c>
      <c r="J12" s="1261">
        <v>0</v>
      </c>
      <c r="K12" s="1261">
        <v>0.1427326433158766</v>
      </c>
      <c r="L12" s="1261">
        <v>0</v>
      </c>
      <c r="M12" s="1261">
        <v>0</v>
      </c>
      <c r="N12" s="1265">
        <v>21.468897252170333</v>
      </c>
      <c r="O12" s="1179"/>
      <c r="P12" s="1256">
        <v>7.1132979752782814</v>
      </c>
      <c r="R12" s="1249">
        <v>47.894739228441772</v>
      </c>
      <c r="S12" s="1250">
        <v>0.45150317111342636</v>
      </c>
      <c r="T12" s="1250">
        <v>30.443090035304213</v>
      </c>
      <c r="U12" s="1250">
        <v>33.949676046705456</v>
      </c>
      <c r="V12" s="1251">
        <v>10.975895694998119</v>
      </c>
      <c r="X12" s="1157">
        <v>7.7459417475727781</v>
      </c>
      <c r="Y12" s="893">
        <v>6.1801539528432743</v>
      </c>
      <c r="Z12" s="893">
        <v>26.415310679611668</v>
      </c>
      <c r="AA12" s="893">
        <v>10.798975034674072</v>
      </c>
      <c r="AB12" s="893">
        <v>5.9350263522884976</v>
      </c>
      <c r="AC12" s="918">
        <v>2.0539999999999998</v>
      </c>
      <c r="AD12" s="1230">
        <f t="shared" si="1"/>
        <v>15.302002965696543</v>
      </c>
      <c r="AE12" s="1231">
        <f t="shared" si="2"/>
        <v>26.441415330317366</v>
      </c>
      <c r="AF12" s="1232">
        <v>26.992733231488703</v>
      </c>
      <c r="AG12" s="1233">
        <f t="shared" si="0"/>
        <v>0.55131790117133761</v>
      </c>
    </row>
    <row r="13" spans="1:33" x14ac:dyDescent="0.2">
      <c r="C13" s="1260">
        <v>71.59288897146854</v>
      </c>
      <c r="D13" s="1261">
        <v>0</v>
      </c>
      <c r="E13" s="1261">
        <v>0</v>
      </c>
      <c r="F13" s="1261">
        <v>0</v>
      </c>
      <c r="G13" s="1261">
        <v>0</v>
      </c>
      <c r="H13" s="1261">
        <v>0</v>
      </c>
      <c r="I13" s="1261">
        <v>0</v>
      </c>
      <c r="J13" s="1261">
        <v>0</v>
      </c>
      <c r="K13" s="1261">
        <v>0.13193434138792537</v>
      </c>
      <c r="L13" s="1261">
        <v>0</v>
      </c>
      <c r="M13" s="1261">
        <v>0</v>
      </c>
      <c r="N13" s="1265">
        <v>28.275176687143531</v>
      </c>
      <c r="O13" s="1179"/>
      <c r="P13" s="1256">
        <v>6.6599409772121039</v>
      </c>
      <c r="R13" s="1249">
        <v>47.058337558354033</v>
      </c>
      <c r="S13" s="1250">
        <v>0.41841404518474745</v>
      </c>
      <c r="T13" s="1250">
        <v>28.73858865180674</v>
      </c>
      <c r="U13" s="1250">
        <v>32.111243728325505</v>
      </c>
      <c r="V13" s="1251">
        <v>10.70677918311403</v>
      </c>
      <c r="X13" s="1157">
        <v>7.2503411927878449</v>
      </c>
      <c r="Y13" s="893">
        <v>6.5931095700416309</v>
      </c>
      <c r="Z13" s="893">
        <v>20.038994452149783</v>
      </c>
      <c r="AA13" s="893">
        <v>8.5804313453536771</v>
      </c>
      <c r="AB13" s="893">
        <v>5.176588072122053</v>
      </c>
      <c r="AC13" s="918">
        <v>2.0539999999999998</v>
      </c>
      <c r="AD13" s="1230">
        <f t="shared" si="1"/>
        <v>12.670960064880365</v>
      </c>
      <c r="AE13" s="1231">
        <f t="shared" si="2"/>
        <v>21.715438969748238</v>
      </c>
      <c r="AF13" s="1232">
        <v>22.351573554448965</v>
      </c>
      <c r="AG13" s="1233">
        <f t="shared" si="0"/>
        <v>0.63613458470072715</v>
      </c>
    </row>
    <row r="14" spans="1:33" x14ac:dyDescent="0.2">
      <c r="C14" s="1260">
        <v>61.515219314362653</v>
      </c>
      <c r="D14" s="1261">
        <v>0</v>
      </c>
      <c r="E14" s="1261">
        <v>0</v>
      </c>
      <c r="F14" s="1261">
        <v>0</v>
      </c>
      <c r="G14" s="1261">
        <v>0</v>
      </c>
      <c r="H14" s="1261">
        <v>0</v>
      </c>
      <c r="I14" s="1261">
        <v>0</v>
      </c>
      <c r="J14" s="1261">
        <v>0</v>
      </c>
      <c r="K14" s="1261">
        <v>0.11428884336826733</v>
      </c>
      <c r="L14" s="1261">
        <v>0</v>
      </c>
      <c r="M14" s="1261">
        <v>0</v>
      </c>
      <c r="N14" s="1265">
        <v>38.370491842269082</v>
      </c>
      <c r="O14" s="1179"/>
      <c r="P14" s="1256">
        <v>5.9876450520060338</v>
      </c>
      <c r="R14" s="1249">
        <v>45.835597310699569</v>
      </c>
      <c r="S14" s="1250">
        <v>0.36932836544668651</v>
      </c>
      <c r="T14" s="1250">
        <v>26.210996281924629</v>
      </c>
      <c r="U14" s="1250">
        <v>29.385064364083259</v>
      </c>
      <c r="V14" s="1251">
        <v>10.232596940023736</v>
      </c>
      <c r="X14" s="1157">
        <v>6.6593739612188303</v>
      </c>
      <c r="Y14" s="893">
        <v>7.26272022160666</v>
      </c>
      <c r="Z14" s="893">
        <v>13.550983379501384</v>
      </c>
      <c r="AA14" s="893">
        <v>6.687745152354565</v>
      </c>
      <c r="AB14" s="893">
        <v>4.6742797783933483</v>
      </c>
      <c r="AC14" s="918">
        <v>2.0539999999999998</v>
      </c>
      <c r="AD14" s="1230">
        <f t="shared" si="1"/>
        <v>10.276191272657853</v>
      </c>
      <c r="AE14" s="1231">
        <f t="shared" si="2"/>
        <v>17.360364702058106</v>
      </c>
      <c r="AF14" s="1232">
        <v>18.127201404968453</v>
      </c>
      <c r="AG14" s="1233">
        <f t="shared" si="0"/>
        <v>0.76683670291034645</v>
      </c>
    </row>
    <row r="15" spans="1:33" x14ac:dyDescent="0.2">
      <c r="C15" s="1260">
        <v>51.180206730028651</v>
      </c>
      <c r="D15" s="1261">
        <v>0</v>
      </c>
      <c r="E15" s="1261">
        <v>0</v>
      </c>
      <c r="F15" s="1261">
        <v>0</v>
      </c>
      <c r="G15" s="1261">
        <v>0</v>
      </c>
      <c r="H15" s="1261">
        <v>0</v>
      </c>
      <c r="I15" s="1261">
        <v>0</v>
      </c>
      <c r="J15" s="1261">
        <v>0</v>
      </c>
      <c r="K15" s="1261">
        <v>0.10048678095679021</v>
      </c>
      <c r="L15" s="1261">
        <v>0</v>
      </c>
      <c r="M15" s="1261">
        <v>0</v>
      </c>
      <c r="N15" s="1265">
        <v>48.719306489014564</v>
      </c>
      <c r="O15" s="1179"/>
      <c r="P15" s="1256">
        <v>5.2981009376633752</v>
      </c>
      <c r="R15" s="1249">
        <v>44.623722342951943</v>
      </c>
      <c r="S15" s="1250">
        <v>0.31902778109500224</v>
      </c>
      <c r="T15" s="1250">
        <v>23.618396399646624</v>
      </c>
      <c r="U15" s="1250">
        <v>26.588722129855018</v>
      </c>
      <c r="V15" s="1251">
        <v>9.6214637098987197</v>
      </c>
      <c r="X15" s="1157">
        <v>5.9676851595006797</v>
      </c>
      <c r="Y15" s="893">
        <v>7.9651622746186312</v>
      </c>
      <c r="Z15" s="893">
        <v>8.5786144244105262</v>
      </c>
      <c r="AA15" s="893">
        <v>4.7933938973647701</v>
      </c>
      <c r="AB15" s="893">
        <v>3.7745201109570035</v>
      </c>
      <c r="AC15" s="918">
        <v>2.0539999999999998</v>
      </c>
      <c r="AD15" s="1230">
        <f t="shared" si="1"/>
        <v>7.728200164400759</v>
      </c>
      <c r="AE15" s="1231">
        <f t="shared" si="2"/>
        <v>12.820422254325566</v>
      </c>
      <c r="AF15" s="1232">
        <v>13.632545090002939</v>
      </c>
      <c r="AG15" s="1233">
        <f t="shared" si="0"/>
        <v>0.81212283567737309</v>
      </c>
    </row>
    <row r="16" spans="1:33" ht="13.5" thickBot="1" x14ac:dyDescent="0.25">
      <c r="C16" s="1262">
        <v>39.684505708406597</v>
      </c>
      <c r="D16" s="1263">
        <v>0</v>
      </c>
      <c r="E16" s="1263">
        <v>0</v>
      </c>
      <c r="F16" s="1263">
        <v>0</v>
      </c>
      <c r="G16" s="1263">
        <v>0</v>
      </c>
      <c r="H16" s="1263">
        <v>0</v>
      </c>
      <c r="I16" s="1263">
        <v>0</v>
      </c>
      <c r="J16" s="1263">
        <v>0</v>
      </c>
      <c r="K16" s="1263">
        <v>5.0171558376198135E-3</v>
      </c>
      <c r="L16" s="1263">
        <v>0</v>
      </c>
      <c r="M16" s="1263">
        <v>0</v>
      </c>
      <c r="N16" s="1266">
        <v>60.310477135755811</v>
      </c>
      <c r="O16" s="1180"/>
      <c r="P16" s="1257">
        <v>4.5326179820723862</v>
      </c>
      <c r="R16" s="1252">
        <v>43.470109237212263</v>
      </c>
      <c r="S16" s="1253">
        <v>0.26235894681738225</v>
      </c>
      <c r="T16" s="1253">
        <v>20.743269932896087</v>
      </c>
      <c r="U16" s="1253">
        <v>23.488543638982502</v>
      </c>
      <c r="V16" s="1254">
        <v>8.720295388207667</v>
      </c>
      <c r="X16" s="1159">
        <v>5.3225352697095403</v>
      </c>
      <c r="Y16" s="1181">
        <v>8.3798091286307077</v>
      </c>
      <c r="Z16" s="1181">
        <v>6.7100746887966869</v>
      </c>
      <c r="AA16" s="1181">
        <v>4.65916182572614</v>
      </c>
      <c r="AB16" s="1181">
        <v>3.9024771784232346</v>
      </c>
      <c r="AC16" s="995">
        <v>2.0539999999999998</v>
      </c>
      <c r="AD16" s="1234">
        <f t="shared" si="1"/>
        <v>7.6334425838403286</v>
      </c>
      <c r="AE16" s="1235">
        <f t="shared" si="2"/>
        <v>12.335208323137515</v>
      </c>
      <c r="AF16" s="1236">
        <v>13.465392717894339</v>
      </c>
      <c r="AG16" s="1237">
        <f t="shared" si="0"/>
        <v>1.1301843947568244</v>
      </c>
    </row>
    <row r="17" spans="32:32" ht="15" x14ac:dyDescent="0.25">
      <c r="AF17" s="1195"/>
    </row>
  </sheetData>
  <mergeCells count="12">
    <mergeCell ref="N6:N7"/>
    <mergeCell ref="C6:C7"/>
    <mergeCell ref="D6:D7"/>
    <mergeCell ref="E6:E7"/>
    <mergeCell ref="F6:F7"/>
    <mergeCell ref="G6:G7"/>
    <mergeCell ref="H6:H7"/>
    <mergeCell ref="I6:I7"/>
    <mergeCell ref="J6:J7"/>
    <mergeCell ref="K6:K7"/>
    <mergeCell ref="L6:L7"/>
    <mergeCell ref="M6:M7"/>
  </mergeCell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9967AA-5D3F-4474-AB03-0CB672FC938B}">
  <sheetPr>
    <tabColor rgb="FFFFFF00"/>
    <pageSetUpPr fitToPage="1"/>
  </sheetPr>
  <dimension ref="A1:AA455"/>
  <sheetViews>
    <sheetView zoomScale="85" zoomScaleNormal="85" workbookViewId="0">
      <pane xSplit="5" ySplit="12" topLeftCell="F18" activePane="bottomRight" state="frozen"/>
      <selection activeCell="C39" sqref="C39"/>
      <selection pane="topRight" activeCell="C39" sqref="C39"/>
      <selection pane="bottomLeft" activeCell="C39" sqref="C39"/>
      <selection pane="bottomRight" activeCell="V2" sqref="V2"/>
    </sheetView>
  </sheetViews>
  <sheetFormatPr baseColWidth="10" defaultColWidth="9.140625" defaultRowHeight="12.75" x14ac:dyDescent="0.2"/>
  <cols>
    <col min="1" max="1" width="36.5703125" style="170" bestFit="1" customWidth="1"/>
    <col min="2" max="2" width="2.7109375" style="170" customWidth="1"/>
    <col min="3" max="3" width="5.42578125" style="911" customWidth="1"/>
    <col min="4" max="5" width="6.7109375" style="1196" customWidth="1"/>
    <col min="6" max="17" width="5.7109375" style="1196" customWidth="1"/>
    <col min="18" max="22" width="9.42578125" style="170" customWidth="1"/>
    <col min="23" max="24" width="4.7109375" style="170" customWidth="1"/>
    <col min="25" max="25" width="9.42578125" style="170" bestFit="1" customWidth="1"/>
    <col min="26" max="26" width="9.140625" style="170"/>
    <col min="27" max="27" width="10.42578125" style="170" bestFit="1" customWidth="1"/>
    <col min="28" max="30" width="9.140625" style="170"/>
    <col min="31" max="31" width="2.7109375" style="170" customWidth="1"/>
    <col min="32" max="32" width="9.140625" style="170"/>
    <col min="33" max="37" width="2.7109375" style="170" customWidth="1"/>
    <col min="38" max="38" width="9.140625" style="170"/>
    <col min="39" max="40" width="2.7109375" style="170" customWidth="1"/>
    <col min="41" max="16384" width="9.140625" style="170"/>
  </cols>
  <sheetData>
    <row r="1" spans="1:27" ht="20.25" x14ac:dyDescent="0.3">
      <c r="A1" s="1046" t="s">
        <v>1061</v>
      </c>
      <c r="U1" s="884" t="s">
        <v>714</v>
      </c>
    </row>
    <row r="2" spans="1:27" ht="15.75" customHeight="1" x14ac:dyDescent="0.35">
      <c r="C2" s="170"/>
      <c r="D2" s="170"/>
      <c r="E2" s="170"/>
      <c r="F2" s="170"/>
      <c r="G2" s="170"/>
      <c r="H2" s="170"/>
      <c r="I2" s="170"/>
      <c r="J2" s="170"/>
      <c r="K2" s="170"/>
      <c r="L2" s="170"/>
      <c r="M2" s="170"/>
      <c r="N2" s="170"/>
      <c r="O2" s="170"/>
      <c r="P2" s="170"/>
      <c r="Q2" s="170"/>
      <c r="S2" s="1274"/>
      <c r="T2" s="1274"/>
      <c r="U2" s="1271" t="s">
        <v>715</v>
      </c>
      <c r="V2" s="1292">
        <v>3</v>
      </c>
      <c r="Z2" s="1291"/>
      <c r="AA2" s="1291"/>
    </row>
    <row r="3" spans="1:27" ht="12.75" customHeight="1" x14ac:dyDescent="0.35">
      <c r="C3" s="170"/>
      <c r="D3" s="170"/>
      <c r="E3" s="170"/>
      <c r="F3" s="170"/>
      <c r="G3" s="170"/>
      <c r="H3" s="170"/>
      <c r="I3" s="170"/>
      <c r="J3" s="170"/>
      <c r="K3" s="170"/>
      <c r="L3" s="170"/>
      <c r="M3" s="170"/>
      <c r="N3" s="170"/>
      <c r="O3" s="170"/>
      <c r="P3" s="170"/>
      <c r="Q3" s="170"/>
      <c r="R3" s="1274"/>
      <c r="S3" s="1274"/>
      <c r="T3" s="1274"/>
      <c r="U3" s="1274"/>
      <c r="V3" s="1274"/>
      <c r="Y3" s="1291"/>
      <c r="Z3" s="1291"/>
      <c r="AA3" s="1291"/>
    </row>
    <row r="4" spans="1:27" ht="45.75" customHeight="1" thickBot="1" x14ac:dyDescent="0.4">
      <c r="C4" s="170"/>
      <c r="D4" s="170"/>
      <c r="E4" s="170"/>
      <c r="F4" s="170"/>
      <c r="G4" s="170"/>
      <c r="H4" s="170"/>
      <c r="I4" s="170"/>
      <c r="J4" s="170"/>
      <c r="K4" s="170"/>
      <c r="L4" s="170"/>
      <c r="M4" s="170"/>
      <c r="N4" s="170"/>
      <c r="O4" s="170"/>
      <c r="P4" s="170"/>
      <c r="Q4" s="170"/>
      <c r="R4" s="2300" t="s">
        <v>711</v>
      </c>
      <c r="S4" s="2300"/>
      <c r="T4" s="2300"/>
      <c r="U4" s="2300"/>
      <c r="V4" s="2300"/>
      <c r="Y4" s="1291" t="s">
        <v>716</v>
      </c>
      <c r="Z4" s="1291"/>
      <c r="AA4" s="1291"/>
    </row>
    <row r="5" spans="1:27" ht="12" customHeight="1" x14ac:dyDescent="0.2">
      <c r="A5" s="2301"/>
      <c r="B5" s="2302"/>
      <c r="C5" s="1267"/>
      <c r="D5" s="2301"/>
      <c r="E5" s="2301"/>
      <c r="F5" s="2291" t="s">
        <v>524</v>
      </c>
      <c r="G5" s="2292"/>
      <c r="H5" s="2292"/>
      <c r="I5" s="2292"/>
      <c r="J5" s="2292"/>
      <c r="K5" s="2292"/>
      <c r="L5" s="2292"/>
      <c r="M5" s="2292"/>
      <c r="N5" s="2292"/>
      <c r="O5" s="2292"/>
      <c r="P5" s="2292"/>
      <c r="Q5" s="2293"/>
      <c r="R5" s="2291" t="s">
        <v>619</v>
      </c>
      <c r="S5" s="2292"/>
      <c r="T5" s="2292"/>
      <c r="U5" s="2292"/>
      <c r="V5" s="2293"/>
      <c r="Y5" s="2297" t="s">
        <v>620</v>
      </c>
    </row>
    <row r="6" spans="1:27" ht="12" customHeight="1" x14ac:dyDescent="0.2">
      <c r="A6" s="2303"/>
      <c r="B6" s="2304"/>
      <c r="C6" s="1268"/>
      <c r="D6" s="2303"/>
      <c r="E6" s="2303"/>
      <c r="F6" s="2294"/>
      <c r="G6" s="2295"/>
      <c r="H6" s="2295"/>
      <c r="I6" s="2295"/>
      <c r="J6" s="2295"/>
      <c r="K6" s="2295"/>
      <c r="L6" s="2295"/>
      <c r="M6" s="2295"/>
      <c r="N6" s="2295"/>
      <c r="O6" s="2295"/>
      <c r="P6" s="2295"/>
      <c r="Q6" s="2296"/>
      <c r="R6" s="2294"/>
      <c r="S6" s="2295"/>
      <c r="T6" s="2295"/>
      <c r="U6" s="2295"/>
      <c r="V6" s="2296"/>
      <c r="Y6" s="2298"/>
    </row>
    <row r="7" spans="1:27" ht="12" customHeight="1" x14ac:dyDescent="0.2">
      <c r="A7" s="2303"/>
      <c r="B7" s="2304"/>
      <c r="C7" s="1268"/>
      <c r="D7" s="2303"/>
      <c r="E7" s="2303"/>
      <c r="F7" s="2294"/>
      <c r="G7" s="2295"/>
      <c r="H7" s="2295"/>
      <c r="I7" s="2295"/>
      <c r="J7" s="2295"/>
      <c r="K7" s="2295"/>
      <c r="L7" s="2295"/>
      <c r="M7" s="2295"/>
      <c r="N7" s="2295"/>
      <c r="O7" s="2295"/>
      <c r="P7" s="2295"/>
      <c r="Q7" s="2296"/>
      <c r="R7" s="2294"/>
      <c r="S7" s="2295"/>
      <c r="T7" s="2295"/>
      <c r="U7" s="2295"/>
      <c r="V7" s="2296"/>
      <c r="Y7" s="2298"/>
    </row>
    <row r="8" spans="1:27" ht="12" customHeight="1" x14ac:dyDescent="0.2">
      <c r="A8" s="2303"/>
      <c r="B8" s="2304"/>
      <c r="C8" s="1268"/>
      <c r="D8" s="2303"/>
      <c r="E8" s="2303"/>
      <c r="F8" s="2294"/>
      <c r="G8" s="2295"/>
      <c r="H8" s="2295"/>
      <c r="I8" s="2295"/>
      <c r="J8" s="2295"/>
      <c r="K8" s="2295"/>
      <c r="L8" s="2295"/>
      <c r="M8" s="2295"/>
      <c r="N8" s="2295"/>
      <c r="O8" s="2295"/>
      <c r="P8" s="2295"/>
      <c r="Q8" s="2296"/>
      <c r="R8" s="2294"/>
      <c r="S8" s="2295"/>
      <c r="T8" s="2295"/>
      <c r="U8" s="2295"/>
      <c r="V8" s="2296"/>
      <c r="Y8" s="2298"/>
    </row>
    <row r="9" spans="1:27" ht="12" customHeight="1" thickBot="1" x14ac:dyDescent="0.25">
      <c r="A9" s="2305"/>
      <c r="B9" s="2306"/>
      <c r="C9" s="1269"/>
      <c r="D9" s="2303"/>
      <c r="E9" s="2303"/>
      <c r="F9" s="2294"/>
      <c r="G9" s="2295"/>
      <c r="H9" s="2295"/>
      <c r="I9" s="2295"/>
      <c r="J9" s="2295"/>
      <c r="K9" s="2295"/>
      <c r="L9" s="2295"/>
      <c r="M9" s="2295"/>
      <c r="N9" s="2295"/>
      <c r="O9" s="2295"/>
      <c r="P9" s="2295"/>
      <c r="Q9" s="2296"/>
      <c r="R9" s="2294"/>
      <c r="S9" s="2295"/>
      <c r="T9" s="2295"/>
      <c r="U9" s="2295"/>
      <c r="V9" s="2296"/>
      <c r="Y9" s="2299"/>
    </row>
    <row r="10" spans="1:27" ht="21.95" customHeight="1" x14ac:dyDescent="0.2">
      <c r="C10" s="2279" t="s">
        <v>110</v>
      </c>
      <c r="D10" s="2281" t="s">
        <v>128</v>
      </c>
      <c r="E10" s="2282"/>
      <c r="F10" s="2283" t="s">
        <v>176</v>
      </c>
      <c r="G10" s="2285" t="s">
        <v>233</v>
      </c>
      <c r="H10" s="2285" t="s">
        <v>237</v>
      </c>
      <c r="I10" s="2285" t="s">
        <v>298</v>
      </c>
      <c r="J10" s="2285" t="s">
        <v>297</v>
      </c>
      <c r="K10" s="2285" t="s">
        <v>299</v>
      </c>
      <c r="L10" s="2285" t="s">
        <v>300</v>
      </c>
      <c r="M10" s="2285" t="s">
        <v>245</v>
      </c>
      <c r="N10" s="2285" t="s">
        <v>251</v>
      </c>
      <c r="O10" s="2285" t="s">
        <v>247</v>
      </c>
      <c r="P10" s="2285" t="s">
        <v>249</v>
      </c>
      <c r="Q10" s="2289" t="s">
        <v>44</v>
      </c>
      <c r="R10" s="1201"/>
      <c r="S10" s="1203" t="s">
        <v>712</v>
      </c>
      <c r="T10" s="1203" t="s">
        <v>713</v>
      </c>
      <c r="U10" s="1203"/>
      <c r="V10" s="1204"/>
    </row>
    <row r="11" spans="1:27" ht="21.95" customHeight="1" x14ac:dyDescent="0.2">
      <c r="C11" s="2280"/>
      <c r="D11" s="2287" t="s">
        <v>294</v>
      </c>
      <c r="E11" s="1289" t="s">
        <v>54</v>
      </c>
      <c r="F11" s="2284"/>
      <c r="G11" s="2286"/>
      <c r="H11" s="2286"/>
      <c r="I11" s="2286"/>
      <c r="J11" s="2286"/>
      <c r="K11" s="2286"/>
      <c r="L11" s="2286"/>
      <c r="M11" s="2286"/>
      <c r="N11" s="2286"/>
      <c r="O11" s="2286"/>
      <c r="P11" s="2286"/>
      <c r="Q11" s="2290"/>
      <c r="R11" s="1286"/>
      <c r="S11" s="1194"/>
      <c r="T11" s="1194"/>
      <c r="U11" s="1194"/>
      <c r="V11" s="1287"/>
    </row>
    <row r="12" spans="1:27" ht="13.5" thickBot="1" x14ac:dyDescent="0.25">
      <c r="A12" s="1270"/>
      <c r="C12" s="2280"/>
      <c r="D12" s="2288"/>
      <c r="E12" s="1290" t="s">
        <v>52</v>
      </c>
      <c r="F12" s="1197" t="s">
        <v>301</v>
      </c>
      <c r="G12" s="1198" t="s">
        <v>301</v>
      </c>
      <c r="H12" s="1198" t="s">
        <v>301</v>
      </c>
      <c r="I12" s="1198" t="s">
        <v>301</v>
      </c>
      <c r="J12" s="1198" t="s">
        <v>301</v>
      </c>
      <c r="K12" s="1198" t="s">
        <v>301</v>
      </c>
      <c r="L12" s="1198" t="s">
        <v>301</v>
      </c>
      <c r="M12" s="1198" t="s">
        <v>301</v>
      </c>
      <c r="N12" s="1198" t="s">
        <v>301</v>
      </c>
      <c r="O12" s="1198" t="s">
        <v>301</v>
      </c>
      <c r="P12" s="1198" t="s">
        <v>301</v>
      </c>
      <c r="Q12" s="1199" t="s">
        <v>301</v>
      </c>
      <c r="R12" s="1220"/>
      <c r="S12" s="1288" t="s">
        <v>322</v>
      </c>
      <c r="T12" s="1288" t="s">
        <v>322</v>
      </c>
      <c r="U12" s="1222"/>
      <c r="V12" s="1223"/>
    </row>
    <row r="13" spans="1:27" ht="15.95" customHeight="1" x14ac:dyDescent="0.2">
      <c r="C13" s="1209">
        <f>IF('DATA SHEET'!E17&gt;=1,'DATA SHEET'!E17,"-")</f>
        <v>1</v>
      </c>
      <c r="D13" s="1275"/>
      <c r="E13" s="1276">
        <f>'DATA SHEET'!M17</f>
        <v>0</v>
      </c>
      <c r="F13" s="1092">
        <f>'DATA SHEET'!Q17</f>
        <v>100</v>
      </c>
      <c r="G13" s="1205">
        <f>'DATA SHEET'!R17</f>
        <v>0</v>
      </c>
      <c r="H13" s="1205">
        <f>'DATA SHEET'!S17</f>
        <v>0</v>
      </c>
      <c r="I13" s="1205">
        <f>'DATA SHEET'!T17</f>
        <v>0</v>
      </c>
      <c r="J13" s="1205">
        <f>'DATA SHEET'!U17</f>
        <v>0</v>
      </c>
      <c r="K13" s="1205">
        <f>'DATA SHEET'!V17</f>
        <v>0</v>
      </c>
      <c r="L13" s="1205">
        <f>'DATA SHEET'!W17</f>
        <v>0</v>
      </c>
      <c r="M13" s="1205">
        <f>'DATA SHEET'!X17</f>
        <v>0</v>
      </c>
      <c r="N13" s="1205">
        <f>'DATA SHEET'!Y17</f>
        <v>0</v>
      </c>
      <c r="O13" s="1205">
        <f>'DATA SHEET'!Z17</f>
        <v>0</v>
      </c>
      <c r="P13" s="1205">
        <f>'DATA SHEET'!AA17</f>
        <v>0</v>
      </c>
      <c r="Q13" s="1093">
        <f>'DATA SHEET'!AB17</f>
        <v>0</v>
      </c>
      <c r="R13" s="1200"/>
      <c r="S13" s="1114" t="str">
        <f>IF(E13&lt;&gt;0,E13,"")</f>
        <v/>
      </c>
      <c r="T13" s="1114" t="str">
        <f>IF(E13&lt;&gt;0,Q13,"")</f>
        <v/>
      </c>
      <c r="U13" s="1114"/>
      <c r="V13" s="1049"/>
      <c r="Y13" s="1283">
        <f>SUM(F13:Q13)</f>
        <v>100</v>
      </c>
    </row>
    <row r="14" spans="1:27" ht="15.95" customHeight="1" x14ac:dyDescent="0.2">
      <c r="C14" s="1210">
        <f>IF('DATA SHEET'!E18&gt;=1,'DATA SHEET'!E18,"-")</f>
        <v>2</v>
      </c>
      <c r="D14" s="1277"/>
      <c r="E14" s="1278">
        <f>'DATA SHEET'!M18</f>
        <v>10</v>
      </c>
      <c r="F14" s="1094">
        <f>'DATA SHEET'!Q18</f>
        <v>100</v>
      </c>
      <c r="G14" s="1206">
        <f>'DATA SHEET'!R18</f>
        <v>0</v>
      </c>
      <c r="H14" s="1206">
        <f>'DATA SHEET'!S18</f>
        <v>0</v>
      </c>
      <c r="I14" s="1206">
        <f>'DATA SHEET'!T18</f>
        <v>0</v>
      </c>
      <c r="J14" s="1206">
        <f>'DATA SHEET'!U18</f>
        <v>0</v>
      </c>
      <c r="K14" s="1206">
        <f>'DATA SHEET'!V18</f>
        <v>0</v>
      </c>
      <c r="L14" s="1206">
        <f>'DATA SHEET'!W18</f>
        <v>0</v>
      </c>
      <c r="M14" s="1206">
        <f>'DATA SHEET'!X18</f>
        <v>0</v>
      </c>
      <c r="N14" s="1206">
        <f>'DATA SHEET'!Y18</f>
        <v>0</v>
      </c>
      <c r="O14" s="1206">
        <f>'DATA SHEET'!Z18</f>
        <v>0</v>
      </c>
      <c r="P14" s="1206">
        <f>'DATA SHEET'!AA18</f>
        <v>0</v>
      </c>
      <c r="Q14" s="1095">
        <f>'DATA SHEET'!AB18</f>
        <v>0</v>
      </c>
      <c r="R14" s="1070"/>
      <c r="S14" s="292">
        <f>IF(E14&lt;&gt;0,E14,"")</f>
        <v>10</v>
      </c>
      <c r="T14" s="292">
        <f>IF(E14&lt;&gt;0,Q14,"")</f>
        <v>0</v>
      </c>
      <c r="U14" s="292"/>
      <c r="V14" s="1281" t="str">
        <f t="shared" ref="V14:V77" si="0">IF((S14-T14)&gt;$V$2,"Warning","-")</f>
        <v>Warning</v>
      </c>
      <c r="Y14" s="1284">
        <f t="shared" ref="Y14:Y77" si="1">SUM(F14:Q14)</f>
        <v>100</v>
      </c>
    </row>
    <row r="15" spans="1:27" x14ac:dyDescent="0.2">
      <c r="C15" s="1210">
        <f>IF('DATA SHEET'!E19&gt;=1,'DATA SHEET'!E19,"-")</f>
        <v>3</v>
      </c>
      <c r="D15" s="1277"/>
      <c r="E15" s="1278">
        <f>'DATA SHEET'!M19</f>
        <v>20</v>
      </c>
      <c r="F15" s="1094">
        <f>'DATA SHEET'!Q19</f>
        <v>0</v>
      </c>
      <c r="G15" s="1206">
        <f>'DATA SHEET'!R19</f>
        <v>0</v>
      </c>
      <c r="H15" s="1206">
        <f>'DATA SHEET'!S19</f>
        <v>0</v>
      </c>
      <c r="I15" s="1206">
        <f>'DATA SHEET'!T19</f>
        <v>0</v>
      </c>
      <c r="J15" s="1206">
        <f>'DATA SHEET'!U19</f>
        <v>0</v>
      </c>
      <c r="K15" s="1206">
        <f>'DATA SHEET'!V19</f>
        <v>0</v>
      </c>
      <c r="L15" s="1206">
        <f>'DATA SHEET'!W19</f>
        <v>0</v>
      </c>
      <c r="M15" s="1206">
        <f>'DATA SHEET'!X19</f>
        <v>0</v>
      </c>
      <c r="N15" s="1206">
        <f>'DATA SHEET'!Y19</f>
        <v>0</v>
      </c>
      <c r="O15" s="1206">
        <f>'DATA SHEET'!Z19</f>
        <v>0</v>
      </c>
      <c r="P15" s="1206">
        <f>'DATA SHEET'!AA19</f>
        <v>0</v>
      </c>
      <c r="Q15" s="1095">
        <f>'DATA SHEET'!AB19</f>
        <v>0</v>
      </c>
      <c r="R15" s="1070"/>
      <c r="S15" s="292">
        <f>IF(E15&lt;&gt;0,E15,"")</f>
        <v>20</v>
      </c>
      <c r="T15" s="292">
        <f>IF(E15&lt;&gt;0,Q15,"")</f>
        <v>0</v>
      </c>
      <c r="U15" s="292"/>
      <c r="V15" s="1281" t="str">
        <f t="shared" si="0"/>
        <v>Warning</v>
      </c>
      <c r="Y15" s="1284">
        <f t="shared" si="1"/>
        <v>0</v>
      </c>
    </row>
    <row r="16" spans="1:27" x14ac:dyDescent="0.2">
      <c r="C16" s="1210">
        <f>IF('DATA SHEET'!E20&gt;=1,'DATA SHEET'!E20,"-")</f>
        <v>4</v>
      </c>
      <c r="D16" s="1277"/>
      <c r="E16" s="1278">
        <f>'DATA SHEET'!M20</f>
        <v>23</v>
      </c>
      <c r="F16" s="1094">
        <f>'DATA SHEET'!Q20</f>
        <v>0</v>
      </c>
      <c r="G16" s="1206">
        <f>'DATA SHEET'!R20</f>
        <v>0</v>
      </c>
      <c r="H16" s="1206">
        <f>'DATA SHEET'!S20</f>
        <v>0</v>
      </c>
      <c r="I16" s="1206">
        <f>'DATA SHEET'!T20</f>
        <v>0</v>
      </c>
      <c r="J16" s="1206">
        <f>'DATA SHEET'!U20</f>
        <v>0</v>
      </c>
      <c r="K16" s="1206">
        <f>'DATA SHEET'!V20</f>
        <v>0</v>
      </c>
      <c r="L16" s="1206">
        <f>'DATA SHEET'!W20</f>
        <v>0</v>
      </c>
      <c r="M16" s="1206">
        <f>'DATA SHEET'!X20</f>
        <v>0</v>
      </c>
      <c r="N16" s="1206">
        <f>'DATA SHEET'!Y20</f>
        <v>0</v>
      </c>
      <c r="O16" s="1206">
        <f>'DATA SHEET'!Z20</f>
        <v>0</v>
      </c>
      <c r="P16" s="1206">
        <f>'DATA SHEET'!AA20</f>
        <v>0</v>
      </c>
      <c r="Q16" s="1095">
        <f>'DATA SHEET'!AB20</f>
        <v>0</v>
      </c>
      <c r="R16" s="1070"/>
      <c r="S16" s="292">
        <f>IF(E16&lt;&gt;0,E16,"")</f>
        <v>23</v>
      </c>
      <c r="T16" s="292">
        <f>IF(E16&lt;&gt;0,Q16,"")</f>
        <v>0</v>
      </c>
      <c r="U16" s="292"/>
      <c r="V16" s="1281" t="str">
        <f t="shared" si="0"/>
        <v>Warning</v>
      </c>
      <c r="Y16" s="1284">
        <f t="shared" si="1"/>
        <v>0</v>
      </c>
    </row>
    <row r="17" spans="3:25" x14ac:dyDescent="0.2">
      <c r="C17" s="1210">
        <f>IF('DATA SHEET'!E21&gt;=1,'DATA SHEET'!E21,"-")</f>
        <v>5</v>
      </c>
      <c r="D17" s="1277"/>
      <c r="E17" s="1278">
        <f>'DATA SHEET'!M21</f>
        <v>30</v>
      </c>
      <c r="F17" s="1094">
        <f>'DATA SHEET'!Q21</f>
        <v>0</v>
      </c>
      <c r="G17" s="1206">
        <f>'DATA SHEET'!R21</f>
        <v>0</v>
      </c>
      <c r="H17" s="1206">
        <f>'DATA SHEET'!S21</f>
        <v>0</v>
      </c>
      <c r="I17" s="1206">
        <f>'DATA SHEET'!T21</f>
        <v>0</v>
      </c>
      <c r="J17" s="1206">
        <f>'DATA SHEET'!U21</f>
        <v>0</v>
      </c>
      <c r="K17" s="1206">
        <f>'DATA SHEET'!V21</f>
        <v>0</v>
      </c>
      <c r="L17" s="1206">
        <f>'DATA SHEET'!W21</f>
        <v>0</v>
      </c>
      <c r="M17" s="1206">
        <f>'DATA SHEET'!X21</f>
        <v>0</v>
      </c>
      <c r="N17" s="1206">
        <f>'DATA SHEET'!Y21</f>
        <v>0</v>
      </c>
      <c r="O17" s="1206">
        <f>'DATA SHEET'!Z21</f>
        <v>0</v>
      </c>
      <c r="P17" s="1206">
        <f>'DATA SHEET'!AA21</f>
        <v>0</v>
      </c>
      <c r="Q17" s="1095">
        <f>'DATA SHEET'!AB21</f>
        <v>0</v>
      </c>
      <c r="R17" s="1070"/>
      <c r="S17" s="292">
        <f t="shared" ref="S17:S80" si="2">IF(E17&lt;&gt;0,E17,"")</f>
        <v>30</v>
      </c>
      <c r="T17" s="292">
        <f t="shared" ref="T17:T80" si="3">IF(E17&lt;&gt;0,Q17,"")</f>
        <v>0</v>
      </c>
      <c r="U17" s="292"/>
      <c r="V17" s="1281" t="str">
        <f t="shared" si="0"/>
        <v>Warning</v>
      </c>
      <c r="Y17" s="1284">
        <f t="shared" si="1"/>
        <v>0</v>
      </c>
    </row>
    <row r="18" spans="3:25" x14ac:dyDescent="0.2">
      <c r="C18" s="1210">
        <f>IF('DATA SHEET'!E22&gt;=1,'DATA SHEET'!E22,"-")</f>
        <v>6</v>
      </c>
      <c r="D18" s="1277"/>
      <c r="E18" s="1278">
        <f>'DATA SHEET'!M22</f>
        <v>40</v>
      </c>
      <c r="F18" s="1094">
        <f>'DATA SHEET'!Q22</f>
        <v>60</v>
      </c>
      <c r="G18" s="1206">
        <f>'DATA SHEET'!R22</f>
        <v>0</v>
      </c>
      <c r="H18" s="1206">
        <f>'DATA SHEET'!S22</f>
        <v>0</v>
      </c>
      <c r="I18" s="1206">
        <f>'DATA SHEET'!T22</f>
        <v>0</v>
      </c>
      <c r="J18" s="1206">
        <f>'DATA SHEET'!U22</f>
        <v>0</v>
      </c>
      <c r="K18" s="1206">
        <f>'DATA SHEET'!V22</f>
        <v>0</v>
      </c>
      <c r="L18" s="1206">
        <f>'DATA SHEET'!W22</f>
        <v>0</v>
      </c>
      <c r="M18" s="1206">
        <f>'DATA SHEET'!X22</f>
        <v>0</v>
      </c>
      <c r="N18" s="1206">
        <f>'DATA SHEET'!Y22</f>
        <v>0</v>
      </c>
      <c r="O18" s="1206">
        <f>'DATA SHEET'!Z22</f>
        <v>0</v>
      </c>
      <c r="P18" s="1206">
        <f>'DATA SHEET'!AA22</f>
        <v>0</v>
      </c>
      <c r="Q18" s="1095">
        <f>'DATA SHEET'!AB22</f>
        <v>40</v>
      </c>
      <c r="R18" s="1070"/>
      <c r="S18" s="292">
        <f t="shared" si="2"/>
        <v>40</v>
      </c>
      <c r="T18" s="292">
        <f t="shared" si="3"/>
        <v>40</v>
      </c>
      <c r="U18" s="292"/>
      <c r="V18" s="1281" t="str">
        <f t="shared" si="0"/>
        <v>-</v>
      </c>
      <c r="Y18" s="1284">
        <f t="shared" si="1"/>
        <v>100</v>
      </c>
    </row>
    <row r="19" spans="3:25" x14ac:dyDescent="0.2">
      <c r="C19" s="1210">
        <f>IF('DATA SHEET'!E23&gt;=1,'DATA SHEET'!E23,"-")</f>
        <v>7</v>
      </c>
      <c r="D19" s="1277"/>
      <c r="E19" s="1278">
        <f>'DATA SHEET'!M23</f>
        <v>50</v>
      </c>
      <c r="F19" s="1094">
        <f>'DATA SHEET'!Q23</f>
        <v>0</v>
      </c>
      <c r="G19" s="1206">
        <f>'DATA SHEET'!R23</f>
        <v>0</v>
      </c>
      <c r="H19" s="1206">
        <f>'DATA SHEET'!S23</f>
        <v>0</v>
      </c>
      <c r="I19" s="1206">
        <f>'DATA SHEET'!T23</f>
        <v>0</v>
      </c>
      <c r="J19" s="1206">
        <f>'DATA SHEET'!U23</f>
        <v>0</v>
      </c>
      <c r="K19" s="1206">
        <f>'DATA SHEET'!V23</f>
        <v>0</v>
      </c>
      <c r="L19" s="1206">
        <f>'DATA SHEET'!W23</f>
        <v>0</v>
      </c>
      <c r="M19" s="1206">
        <f>'DATA SHEET'!X23</f>
        <v>0</v>
      </c>
      <c r="N19" s="1206">
        <f>'DATA SHEET'!Y23</f>
        <v>0</v>
      </c>
      <c r="O19" s="1206">
        <f>'DATA SHEET'!Z23</f>
        <v>0</v>
      </c>
      <c r="P19" s="1206">
        <f>'DATA SHEET'!AA23</f>
        <v>0</v>
      </c>
      <c r="Q19" s="1095">
        <f>'DATA SHEET'!AB23</f>
        <v>0</v>
      </c>
      <c r="R19" s="1070"/>
      <c r="S19" s="292">
        <f t="shared" si="2"/>
        <v>50</v>
      </c>
      <c r="T19" s="292">
        <f t="shared" si="3"/>
        <v>0</v>
      </c>
      <c r="U19" s="292"/>
      <c r="V19" s="1281" t="str">
        <f t="shared" si="0"/>
        <v>Warning</v>
      </c>
      <c r="Y19" s="1284">
        <f t="shared" si="1"/>
        <v>0</v>
      </c>
    </row>
    <row r="20" spans="3:25" x14ac:dyDescent="0.2">
      <c r="C20" s="1210">
        <f>IF('DATA SHEET'!E24&gt;=1,'DATA SHEET'!E24,"-")</f>
        <v>8</v>
      </c>
      <c r="D20" s="1277"/>
      <c r="E20" s="1278">
        <f>'DATA SHEET'!M24</f>
        <v>60</v>
      </c>
      <c r="F20" s="1094">
        <f>'DATA SHEET'!Q24</f>
        <v>0</v>
      </c>
      <c r="G20" s="1206">
        <f>'DATA SHEET'!R24</f>
        <v>0</v>
      </c>
      <c r="H20" s="1206">
        <f>'DATA SHEET'!S24</f>
        <v>0</v>
      </c>
      <c r="I20" s="1206">
        <f>'DATA SHEET'!T24</f>
        <v>0</v>
      </c>
      <c r="J20" s="1206">
        <f>'DATA SHEET'!U24</f>
        <v>0</v>
      </c>
      <c r="K20" s="1206">
        <f>'DATA SHEET'!V24</f>
        <v>0</v>
      </c>
      <c r="L20" s="1206">
        <f>'DATA SHEET'!W24</f>
        <v>0</v>
      </c>
      <c r="M20" s="1206">
        <f>'DATA SHEET'!X24</f>
        <v>0</v>
      </c>
      <c r="N20" s="1206">
        <f>'DATA SHEET'!Y24</f>
        <v>0</v>
      </c>
      <c r="O20" s="1206">
        <f>'DATA SHEET'!Z24</f>
        <v>0</v>
      </c>
      <c r="P20" s="1206">
        <f>'DATA SHEET'!AA24</f>
        <v>0</v>
      </c>
      <c r="Q20" s="1095">
        <f>'DATA SHEET'!AB24</f>
        <v>0</v>
      </c>
      <c r="R20" s="1070"/>
      <c r="S20" s="292">
        <f t="shared" si="2"/>
        <v>60</v>
      </c>
      <c r="T20" s="292">
        <f t="shared" si="3"/>
        <v>0</v>
      </c>
      <c r="U20" s="292"/>
      <c r="V20" s="1281" t="str">
        <f t="shared" si="0"/>
        <v>Warning</v>
      </c>
      <c r="Y20" s="1284">
        <f t="shared" si="1"/>
        <v>0</v>
      </c>
    </row>
    <row r="21" spans="3:25" x14ac:dyDescent="0.2">
      <c r="C21" s="1210" t="str">
        <f>IF('DATA SHEET'!E25&gt;=1,'DATA SHEET'!E25,"-")</f>
        <v>Additional test if flash back occurs at H2 = XFB % make a test at XFB-5%  (refining the Flashback H2% point) and after increase the H2 again to check the the FB occurs again with the same H2. Check aslo the gas pressure influence</v>
      </c>
      <c r="D21" s="1277"/>
      <c r="E21" s="1278">
        <f>'DATA SHEET'!M25</f>
        <v>0</v>
      </c>
      <c r="F21" s="1094">
        <f>'DATA SHEET'!Q25</f>
        <v>0</v>
      </c>
      <c r="G21" s="1206">
        <f>'DATA SHEET'!R25</f>
        <v>0</v>
      </c>
      <c r="H21" s="1206">
        <f>'DATA SHEET'!S25</f>
        <v>0</v>
      </c>
      <c r="I21" s="1206">
        <f>'DATA SHEET'!T25</f>
        <v>0</v>
      </c>
      <c r="J21" s="1206">
        <f>'DATA SHEET'!U25</f>
        <v>0</v>
      </c>
      <c r="K21" s="1206">
        <f>'DATA SHEET'!V25</f>
        <v>0</v>
      </c>
      <c r="L21" s="1206">
        <f>'DATA SHEET'!W25</f>
        <v>0</v>
      </c>
      <c r="M21" s="1206">
        <f>'DATA SHEET'!X25</f>
        <v>0</v>
      </c>
      <c r="N21" s="1206">
        <f>'DATA SHEET'!Y25</f>
        <v>0</v>
      </c>
      <c r="O21" s="1206">
        <f>'DATA SHEET'!Z25</f>
        <v>0</v>
      </c>
      <c r="P21" s="1206">
        <f>'DATA SHEET'!AA25</f>
        <v>0</v>
      </c>
      <c r="Q21" s="1095">
        <f>'DATA SHEET'!AB25</f>
        <v>0</v>
      </c>
      <c r="R21" s="1070"/>
      <c r="S21" s="292" t="str">
        <f t="shared" si="2"/>
        <v/>
      </c>
      <c r="T21" s="292" t="str">
        <f t="shared" si="3"/>
        <v/>
      </c>
      <c r="U21" s="292"/>
      <c r="V21" s="1281" t="e">
        <f t="shared" si="0"/>
        <v>#VALUE!</v>
      </c>
      <c r="Y21" s="1284">
        <f t="shared" si="1"/>
        <v>0</v>
      </c>
    </row>
    <row r="22" spans="3:25" x14ac:dyDescent="0.2">
      <c r="C22" s="1210" t="str">
        <f>IF('DATA SHEET'!E26&gt;=1,'DATA SHEET'!E26,"-")</f>
        <v>Testing of the gas pressure influence</v>
      </c>
      <c r="D22" s="1277"/>
      <c r="E22" s="1278">
        <f>'DATA SHEET'!M26</f>
        <v>0</v>
      </c>
      <c r="F22" s="1094">
        <f>'DATA SHEET'!Q26</f>
        <v>0</v>
      </c>
      <c r="G22" s="1206">
        <f>'DATA SHEET'!R26</f>
        <v>0</v>
      </c>
      <c r="H22" s="1206">
        <f>'DATA SHEET'!S26</f>
        <v>0</v>
      </c>
      <c r="I22" s="1206" t="str">
        <f>'DATA SHEET'!T26</f>
        <v>QUALITATIVE TEST: YOU MAY NOTING MANUALLY IN THE TABLE INSTANTANEOUS DATA: FOCUS ON POSSIBLE INCREASE OF CO, air excess change and or combustion impact, etc.</v>
      </c>
      <c r="J22" s="1206">
        <f>'DATA SHEET'!U26</f>
        <v>0</v>
      </c>
      <c r="K22" s="1206">
        <f>'DATA SHEET'!V26</f>
        <v>0</v>
      </c>
      <c r="L22" s="1206">
        <f>'DATA SHEET'!W26</f>
        <v>0</v>
      </c>
      <c r="M22" s="1206">
        <f>'DATA SHEET'!X26</f>
        <v>0</v>
      </c>
      <c r="N22" s="1206">
        <f>'DATA SHEET'!Y26</f>
        <v>0</v>
      </c>
      <c r="O22" s="1206">
        <f>'DATA SHEET'!Z26</f>
        <v>0</v>
      </c>
      <c r="P22" s="1206">
        <f>'DATA SHEET'!AA26</f>
        <v>0</v>
      </c>
      <c r="Q22" s="1095">
        <f>'DATA SHEET'!AB26</f>
        <v>0</v>
      </c>
      <c r="R22" s="1070"/>
      <c r="S22" s="292" t="str">
        <f t="shared" si="2"/>
        <v/>
      </c>
      <c r="T22" s="292" t="str">
        <f t="shared" si="3"/>
        <v/>
      </c>
      <c r="U22" s="292"/>
      <c r="V22" s="1281" t="e">
        <f t="shared" si="0"/>
        <v>#VALUE!</v>
      </c>
      <c r="Y22" s="1284">
        <f t="shared" si="1"/>
        <v>0</v>
      </c>
    </row>
    <row r="23" spans="3:25" x14ac:dyDescent="0.2">
      <c r="C23" s="1210">
        <f>IF('DATA SHEET'!E27&gt;=1,'DATA SHEET'!E27,"-")</f>
        <v>9</v>
      </c>
      <c r="D23" s="1277"/>
      <c r="E23" s="1278" t="str">
        <f>'DATA SHEET'!M27</f>
        <v>40</v>
      </c>
      <c r="F23" s="1094">
        <f>'DATA SHEET'!Q27</f>
        <v>60</v>
      </c>
      <c r="G23" s="1206">
        <f>'DATA SHEET'!R27</f>
        <v>0</v>
      </c>
      <c r="H23" s="1206">
        <f>'DATA SHEET'!S27</f>
        <v>0</v>
      </c>
      <c r="I23" s="1206">
        <f>'DATA SHEET'!T27</f>
        <v>0</v>
      </c>
      <c r="J23" s="1206">
        <f>'DATA SHEET'!U27</f>
        <v>0</v>
      </c>
      <c r="K23" s="1206">
        <f>'DATA SHEET'!V27</f>
        <v>0</v>
      </c>
      <c r="L23" s="1206">
        <f>'DATA SHEET'!W27</f>
        <v>0</v>
      </c>
      <c r="M23" s="1206">
        <f>'DATA SHEET'!X27</f>
        <v>0</v>
      </c>
      <c r="N23" s="1206">
        <f>'DATA SHEET'!Y27</f>
        <v>0</v>
      </c>
      <c r="O23" s="1206">
        <f>'DATA SHEET'!Z27</f>
        <v>0</v>
      </c>
      <c r="P23" s="1206">
        <f>'DATA SHEET'!AA27</f>
        <v>0</v>
      </c>
      <c r="Q23" s="1095">
        <f>'DATA SHEET'!AB27</f>
        <v>40</v>
      </c>
      <c r="R23" s="1070"/>
      <c r="S23" s="292" t="str">
        <f t="shared" si="2"/>
        <v>40</v>
      </c>
      <c r="T23" s="292">
        <f t="shared" si="3"/>
        <v>40</v>
      </c>
      <c r="U23" s="292"/>
      <c r="V23" s="1281" t="str">
        <f t="shared" si="0"/>
        <v>-</v>
      </c>
      <c r="Y23" s="1284">
        <f t="shared" si="1"/>
        <v>100</v>
      </c>
    </row>
    <row r="24" spans="3:25" x14ac:dyDescent="0.2">
      <c r="C24" s="1210">
        <f>IF('DATA SHEET'!E28&gt;=1,'DATA SHEET'!E28,"-")</f>
        <v>10</v>
      </c>
      <c r="D24" s="1277"/>
      <c r="E24" s="1278">
        <f>'DATA SHEET'!M28</f>
        <v>0</v>
      </c>
      <c r="F24" s="1094">
        <f>'DATA SHEET'!Q28</f>
        <v>60</v>
      </c>
      <c r="G24" s="1206">
        <f>'DATA SHEET'!R28</f>
        <v>0</v>
      </c>
      <c r="H24" s="1206">
        <f>'DATA SHEET'!S28</f>
        <v>0</v>
      </c>
      <c r="I24" s="1206">
        <f>'DATA SHEET'!T28</f>
        <v>0</v>
      </c>
      <c r="J24" s="1206">
        <f>'DATA SHEET'!U28</f>
        <v>0</v>
      </c>
      <c r="K24" s="1206">
        <f>'DATA SHEET'!V28</f>
        <v>0</v>
      </c>
      <c r="L24" s="1206">
        <f>'DATA SHEET'!W28</f>
        <v>0</v>
      </c>
      <c r="M24" s="1206">
        <f>'DATA SHEET'!X28</f>
        <v>0</v>
      </c>
      <c r="N24" s="1206">
        <f>'DATA SHEET'!Y28</f>
        <v>0</v>
      </c>
      <c r="O24" s="1206">
        <f>'DATA SHEET'!Z28</f>
        <v>0</v>
      </c>
      <c r="P24" s="1206">
        <f>'DATA SHEET'!AA28</f>
        <v>0</v>
      </c>
      <c r="Q24" s="1095">
        <f>'DATA SHEET'!AB28</f>
        <v>40</v>
      </c>
      <c r="R24" s="1070"/>
      <c r="S24" s="292" t="str">
        <f t="shared" si="2"/>
        <v/>
      </c>
      <c r="T24" s="292" t="str">
        <f t="shared" si="3"/>
        <v/>
      </c>
      <c r="U24" s="292"/>
      <c r="V24" s="1281" t="e">
        <f t="shared" si="0"/>
        <v>#VALUE!</v>
      </c>
      <c r="Y24" s="1284">
        <f t="shared" si="1"/>
        <v>100</v>
      </c>
    </row>
    <row r="25" spans="3:25" x14ac:dyDescent="0.2">
      <c r="C25" s="1210">
        <f>IF('DATA SHEET'!E29&gt;=1,'DATA SHEET'!E29,"-")</f>
        <v>11</v>
      </c>
      <c r="D25" s="1277"/>
      <c r="E25" s="1278">
        <f>'DATA SHEET'!M29</f>
        <v>0</v>
      </c>
      <c r="F25" s="1094">
        <f>'DATA SHEET'!Q29</f>
        <v>60</v>
      </c>
      <c r="G25" s="1206">
        <f>'DATA SHEET'!R29</f>
        <v>0</v>
      </c>
      <c r="H25" s="1206">
        <f>'DATA SHEET'!S29</f>
        <v>0</v>
      </c>
      <c r="I25" s="1206">
        <f>'DATA SHEET'!T29</f>
        <v>0</v>
      </c>
      <c r="J25" s="1206">
        <f>'DATA SHEET'!U29</f>
        <v>0</v>
      </c>
      <c r="K25" s="1206">
        <f>'DATA SHEET'!V29</f>
        <v>0</v>
      </c>
      <c r="L25" s="1206">
        <f>'DATA SHEET'!W29</f>
        <v>0</v>
      </c>
      <c r="M25" s="1206">
        <f>'DATA SHEET'!X29</f>
        <v>0</v>
      </c>
      <c r="N25" s="1206">
        <f>'DATA SHEET'!Y29</f>
        <v>0</v>
      </c>
      <c r="O25" s="1206">
        <f>'DATA SHEET'!Z29</f>
        <v>0</v>
      </c>
      <c r="P25" s="1206">
        <f>'DATA SHEET'!AA29</f>
        <v>0</v>
      </c>
      <c r="Q25" s="1095">
        <f>'DATA SHEET'!AB29</f>
        <v>40</v>
      </c>
      <c r="R25" s="1070"/>
      <c r="S25" s="292" t="str">
        <f t="shared" si="2"/>
        <v/>
      </c>
      <c r="T25" s="292" t="str">
        <f t="shared" si="3"/>
        <v/>
      </c>
      <c r="U25" s="292"/>
      <c r="V25" s="1281" t="e">
        <f t="shared" si="0"/>
        <v>#VALUE!</v>
      </c>
      <c r="Y25" s="1284">
        <f t="shared" si="1"/>
        <v>100</v>
      </c>
    </row>
    <row r="26" spans="3:25" x14ac:dyDescent="0.2">
      <c r="C26" s="1210">
        <f>IF('DATA SHEET'!E30&gt;=1,'DATA SHEET'!E30,"-")</f>
        <v>12</v>
      </c>
      <c r="D26" s="1277"/>
      <c r="E26" s="1278">
        <f>'DATA SHEET'!M30</f>
        <v>0</v>
      </c>
      <c r="F26" s="1094">
        <f>'DATA SHEET'!Q30</f>
        <v>60</v>
      </c>
      <c r="G26" s="1206">
        <f>'DATA SHEET'!R30</f>
        <v>0</v>
      </c>
      <c r="H26" s="1206">
        <f>'DATA SHEET'!S30</f>
        <v>0</v>
      </c>
      <c r="I26" s="1206">
        <f>'DATA SHEET'!T30</f>
        <v>0</v>
      </c>
      <c r="J26" s="1206">
        <f>'DATA SHEET'!U30</f>
        <v>0</v>
      </c>
      <c r="K26" s="1206">
        <f>'DATA SHEET'!V30</f>
        <v>0</v>
      </c>
      <c r="L26" s="1206">
        <f>'DATA SHEET'!W30</f>
        <v>0</v>
      </c>
      <c r="M26" s="1206">
        <f>'DATA SHEET'!X30</f>
        <v>0</v>
      </c>
      <c r="N26" s="1206">
        <f>'DATA SHEET'!Y30</f>
        <v>0</v>
      </c>
      <c r="O26" s="1206">
        <f>'DATA SHEET'!Z30</f>
        <v>0</v>
      </c>
      <c r="P26" s="1206">
        <f>'DATA SHEET'!AA30</f>
        <v>0</v>
      </c>
      <c r="Q26" s="1095">
        <f>'DATA SHEET'!AB30</f>
        <v>40</v>
      </c>
      <c r="R26" s="1070"/>
      <c r="S26" s="292" t="str">
        <f t="shared" si="2"/>
        <v/>
      </c>
      <c r="T26" s="292" t="str">
        <f t="shared" si="3"/>
        <v/>
      </c>
      <c r="U26" s="292"/>
      <c r="V26" s="1281" t="e">
        <f t="shared" si="0"/>
        <v>#VALUE!</v>
      </c>
      <c r="Y26" s="1284">
        <f t="shared" si="1"/>
        <v>100</v>
      </c>
    </row>
    <row r="27" spans="3:25" x14ac:dyDescent="0.2">
      <c r="C27" s="1210" t="str">
        <f>IF('DATA SHEET'!E31&gt;=1,'DATA SHEET'!E31,"-")</f>
        <v xml:space="preserve">Qmin - GAS CH4 with increasing H2%.  STOP IN CASE OF FLASHBACK BEFORE 60% H2 </v>
      </c>
      <c r="D27" s="1277"/>
      <c r="E27" s="1278">
        <f>'DATA SHEET'!M31</f>
        <v>0</v>
      </c>
      <c r="F27" s="1094">
        <f>'DATA SHEET'!Q31</f>
        <v>0</v>
      </c>
      <c r="G27" s="1206">
        <f>'DATA SHEET'!R31</f>
        <v>0</v>
      </c>
      <c r="H27" s="1206">
        <f>'DATA SHEET'!S31</f>
        <v>0</v>
      </c>
      <c r="I27" s="1206">
        <f>'DATA SHEET'!T31</f>
        <v>0</v>
      </c>
      <c r="J27" s="1206">
        <f>'DATA SHEET'!U31</f>
        <v>0</v>
      </c>
      <c r="K27" s="1206">
        <f>'DATA SHEET'!V31</f>
        <v>0</v>
      </c>
      <c r="L27" s="1206">
        <f>'DATA SHEET'!W31</f>
        <v>0</v>
      </c>
      <c r="M27" s="1206">
        <f>'DATA SHEET'!X31</f>
        <v>0</v>
      </c>
      <c r="N27" s="1206">
        <f>'DATA SHEET'!Y31</f>
        <v>0</v>
      </c>
      <c r="O27" s="1206">
        <f>'DATA SHEET'!Z31</f>
        <v>0</v>
      </c>
      <c r="P27" s="1206">
        <f>'DATA SHEET'!AA31</f>
        <v>0</v>
      </c>
      <c r="Q27" s="1095">
        <f>'DATA SHEET'!AB31</f>
        <v>0</v>
      </c>
      <c r="R27" s="1070"/>
      <c r="S27" s="292" t="str">
        <f t="shared" si="2"/>
        <v/>
      </c>
      <c r="T27" s="292" t="str">
        <f t="shared" si="3"/>
        <v/>
      </c>
      <c r="U27" s="292"/>
      <c r="V27" s="1281" t="e">
        <f t="shared" si="0"/>
        <v>#VALUE!</v>
      </c>
      <c r="Y27" s="1284">
        <f t="shared" si="1"/>
        <v>0</v>
      </c>
    </row>
    <row r="28" spans="3:25" x14ac:dyDescent="0.2">
      <c r="C28" s="1210" t="str">
        <f>IF('DATA SHEET'!E32&gt;=1,'DATA SHEET'!E32,"-")</f>
        <v>STABILISATION with Natural gas</v>
      </c>
      <c r="D28" s="1277"/>
      <c r="E28" s="1278">
        <f>'DATA SHEET'!M32</f>
        <v>0</v>
      </c>
      <c r="F28" s="1094">
        <f>'DATA SHEET'!Q32</f>
        <v>0</v>
      </c>
      <c r="G28" s="1206">
        <f>'DATA SHEET'!R32</f>
        <v>0</v>
      </c>
      <c r="H28" s="1206">
        <f>'DATA SHEET'!S32</f>
        <v>0</v>
      </c>
      <c r="I28" s="1206" t="str">
        <f>'DATA SHEET'!T32</f>
        <v>QUANTITATIVE TEST: REPORT SHALL BE BASED ON AVG  (DATA FILE) AND NOT INSTANTANEOUS DATA NOTED MANUALLY</v>
      </c>
      <c r="J28" s="1206">
        <f>'DATA SHEET'!U32</f>
        <v>0</v>
      </c>
      <c r="K28" s="1206">
        <f>'DATA SHEET'!V32</f>
        <v>0</v>
      </c>
      <c r="L28" s="1206">
        <f>'DATA SHEET'!W32</f>
        <v>0</v>
      </c>
      <c r="M28" s="1206">
        <f>'DATA SHEET'!X32</f>
        <v>0</v>
      </c>
      <c r="N28" s="1206">
        <f>'DATA SHEET'!Y32</f>
        <v>0</v>
      </c>
      <c r="O28" s="1206">
        <f>'DATA SHEET'!Z32</f>
        <v>0</v>
      </c>
      <c r="P28" s="1206">
        <f>'DATA SHEET'!AA32</f>
        <v>0</v>
      </c>
      <c r="Q28" s="1095">
        <f>'DATA SHEET'!AB32</f>
        <v>0</v>
      </c>
      <c r="R28" s="1070"/>
      <c r="S28" s="292" t="str">
        <f t="shared" si="2"/>
        <v/>
      </c>
      <c r="T28" s="292" t="str">
        <f t="shared" si="3"/>
        <v/>
      </c>
      <c r="U28" s="292"/>
      <c r="V28" s="1281" t="e">
        <f t="shared" si="0"/>
        <v>#VALUE!</v>
      </c>
      <c r="Y28" s="1284">
        <f t="shared" si="1"/>
        <v>0</v>
      </c>
    </row>
    <row r="29" spans="3:25" x14ac:dyDescent="0.2">
      <c r="C29" s="1210">
        <f>IF('DATA SHEET'!E33&gt;=1,'DATA SHEET'!E33,"-")</f>
        <v>13</v>
      </c>
      <c r="D29" s="1277"/>
      <c r="E29" s="1278">
        <f>'DATA SHEET'!M33</f>
        <v>0</v>
      </c>
      <c r="F29" s="1094">
        <f>'DATA SHEET'!Q33</f>
        <v>100</v>
      </c>
      <c r="G29" s="1206">
        <f>'DATA SHEET'!R33</f>
        <v>0</v>
      </c>
      <c r="H29" s="1206">
        <f>'DATA SHEET'!S33</f>
        <v>0</v>
      </c>
      <c r="I29" s="1206">
        <f>'DATA SHEET'!T33</f>
        <v>0</v>
      </c>
      <c r="J29" s="1206">
        <f>'DATA SHEET'!U33</f>
        <v>0</v>
      </c>
      <c r="K29" s="1206">
        <f>'DATA SHEET'!V33</f>
        <v>0</v>
      </c>
      <c r="L29" s="1206">
        <f>'DATA SHEET'!W33</f>
        <v>0</v>
      </c>
      <c r="M29" s="1206">
        <f>'DATA SHEET'!X33</f>
        <v>0</v>
      </c>
      <c r="N29" s="1206">
        <f>'DATA SHEET'!Y33</f>
        <v>0</v>
      </c>
      <c r="O29" s="1206">
        <f>'DATA SHEET'!Z33</f>
        <v>0</v>
      </c>
      <c r="P29" s="1206">
        <f>'DATA SHEET'!AA33</f>
        <v>0</v>
      </c>
      <c r="Q29" s="1095">
        <f>'DATA SHEET'!AB33</f>
        <v>0</v>
      </c>
      <c r="R29" s="1070"/>
      <c r="S29" s="292" t="str">
        <f t="shared" si="2"/>
        <v/>
      </c>
      <c r="T29" s="292" t="str">
        <f t="shared" si="3"/>
        <v/>
      </c>
      <c r="U29" s="292"/>
      <c r="V29" s="1281" t="e">
        <f t="shared" si="0"/>
        <v>#VALUE!</v>
      </c>
      <c r="Y29" s="1284">
        <f t="shared" si="1"/>
        <v>100</v>
      </c>
    </row>
    <row r="30" spans="3:25" x14ac:dyDescent="0.2">
      <c r="C30" s="1210">
        <f>IF('DATA SHEET'!E34&gt;=1,'DATA SHEET'!E34,"-")</f>
        <v>14</v>
      </c>
      <c r="D30" s="1277"/>
      <c r="E30" s="1278">
        <f>'DATA SHEET'!M34</f>
        <v>10</v>
      </c>
      <c r="F30" s="1094">
        <f>'DATA SHEET'!Q34</f>
        <v>60</v>
      </c>
      <c r="G30" s="1206">
        <f>'DATA SHEET'!R34</f>
        <v>0</v>
      </c>
      <c r="H30" s="1206">
        <f>'DATA SHEET'!S34</f>
        <v>0</v>
      </c>
      <c r="I30" s="1206">
        <f>'DATA SHEET'!T34</f>
        <v>0</v>
      </c>
      <c r="J30" s="1206">
        <f>'DATA SHEET'!U34</f>
        <v>0</v>
      </c>
      <c r="K30" s="1206">
        <f>'DATA SHEET'!V34</f>
        <v>0</v>
      </c>
      <c r="L30" s="1206">
        <f>'DATA SHEET'!W34</f>
        <v>0</v>
      </c>
      <c r="M30" s="1206">
        <f>'DATA SHEET'!X34</f>
        <v>0</v>
      </c>
      <c r="N30" s="1206">
        <f>'DATA SHEET'!Y34</f>
        <v>0</v>
      </c>
      <c r="O30" s="1206">
        <f>'DATA SHEET'!Z34</f>
        <v>0</v>
      </c>
      <c r="P30" s="1206">
        <f>'DATA SHEET'!AA34</f>
        <v>0</v>
      </c>
      <c r="Q30" s="1095">
        <f>'DATA SHEET'!AB34</f>
        <v>40</v>
      </c>
      <c r="R30" s="1070"/>
      <c r="S30" s="292">
        <f t="shared" si="2"/>
        <v>10</v>
      </c>
      <c r="T30" s="292">
        <f t="shared" si="3"/>
        <v>40</v>
      </c>
      <c r="U30" s="292"/>
      <c r="V30" s="1281" t="str">
        <f t="shared" si="0"/>
        <v>-</v>
      </c>
      <c r="Y30" s="1284">
        <f t="shared" si="1"/>
        <v>100</v>
      </c>
    </row>
    <row r="31" spans="3:25" x14ac:dyDescent="0.2">
      <c r="C31" s="1210">
        <f>IF('DATA SHEET'!E35&gt;=1,'DATA SHEET'!E35,"-")</f>
        <v>15</v>
      </c>
      <c r="D31" s="1277"/>
      <c r="E31" s="1278">
        <f>'DATA SHEET'!M35</f>
        <v>20</v>
      </c>
      <c r="F31" s="1094">
        <f>'DATA SHEET'!Q35</f>
        <v>60</v>
      </c>
      <c r="G31" s="1206">
        <f>'DATA SHEET'!R35</f>
        <v>0</v>
      </c>
      <c r="H31" s="1206">
        <f>'DATA SHEET'!S35</f>
        <v>0</v>
      </c>
      <c r="I31" s="1206">
        <f>'DATA SHEET'!T35</f>
        <v>0</v>
      </c>
      <c r="J31" s="1206">
        <f>'DATA SHEET'!U35</f>
        <v>0</v>
      </c>
      <c r="K31" s="1206">
        <f>'DATA SHEET'!V35</f>
        <v>0</v>
      </c>
      <c r="L31" s="1206">
        <f>'DATA SHEET'!W35</f>
        <v>0</v>
      </c>
      <c r="M31" s="1206">
        <f>'DATA SHEET'!X35</f>
        <v>0</v>
      </c>
      <c r="N31" s="1206">
        <f>'DATA SHEET'!Y35</f>
        <v>0</v>
      </c>
      <c r="O31" s="1206">
        <f>'DATA SHEET'!Z35</f>
        <v>0</v>
      </c>
      <c r="P31" s="1206">
        <f>'DATA SHEET'!AA35</f>
        <v>0</v>
      </c>
      <c r="Q31" s="1095">
        <f>'DATA SHEET'!AB35</f>
        <v>40</v>
      </c>
      <c r="R31" s="1070"/>
      <c r="S31" s="292">
        <f t="shared" si="2"/>
        <v>20</v>
      </c>
      <c r="T31" s="292">
        <f t="shared" si="3"/>
        <v>40</v>
      </c>
      <c r="U31" s="292"/>
      <c r="V31" s="1281" t="str">
        <f t="shared" si="0"/>
        <v>-</v>
      </c>
      <c r="Y31" s="1284">
        <f t="shared" si="1"/>
        <v>100</v>
      </c>
    </row>
    <row r="32" spans="3:25" x14ac:dyDescent="0.2">
      <c r="C32" s="1210">
        <f>IF('DATA SHEET'!E36&gt;=1,'DATA SHEET'!E36,"-")</f>
        <v>16</v>
      </c>
      <c r="D32" s="1277"/>
      <c r="E32" s="1278">
        <f>'DATA SHEET'!M36</f>
        <v>23</v>
      </c>
      <c r="F32" s="1094">
        <f>'DATA SHEET'!Q36</f>
        <v>60</v>
      </c>
      <c r="G32" s="1206">
        <f>'DATA SHEET'!R36</f>
        <v>0</v>
      </c>
      <c r="H32" s="1206">
        <f>'DATA SHEET'!S36</f>
        <v>0</v>
      </c>
      <c r="I32" s="1206">
        <f>'DATA SHEET'!T36</f>
        <v>0</v>
      </c>
      <c r="J32" s="1206">
        <f>'DATA SHEET'!U36</f>
        <v>0</v>
      </c>
      <c r="K32" s="1206">
        <f>'DATA SHEET'!V36</f>
        <v>0</v>
      </c>
      <c r="L32" s="1206">
        <f>'DATA SHEET'!W36</f>
        <v>0</v>
      </c>
      <c r="M32" s="1206">
        <f>'DATA SHEET'!X36</f>
        <v>0</v>
      </c>
      <c r="N32" s="1206">
        <f>'DATA SHEET'!Y36</f>
        <v>0</v>
      </c>
      <c r="O32" s="1206">
        <f>'DATA SHEET'!Z36</f>
        <v>0</v>
      </c>
      <c r="P32" s="1206">
        <f>'DATA SHEET'!AA36</f>
        <v>0</v>
      </c>
      <c r="Q32" s="1095">
        <f>'DATA SHEET'!AB36</f>
        <v>40</v>
      </c>
      <c r="R32" s="1070"/>
      <c r="S32" s="292">
        <f t="shared" si="2"/>
        <v>23</v>
      </c>
      <c r="T32" s="292">
        <f t="shared" si="3"/>
        <v>40</v>
      </c>
      <c r="U32" s="292"/>
      <c r="V32" s="1281" t="str">
        <f t="shared" si="0"/>
        <v>-</v>
      </c>
      <c r="Y32" s="1284">
        <f t="shared" si="1"/>
        <v>100</v>
      </c>
    </row>
    <row r="33" spans="3:25" x14ac:dyDescent="0.2">
      <c r="C33" s="1210">
        <f>IF('DATA SHEET'!E37&gt;=1,'DATA SHEET'!E37,"-")</f>
        <v>17</v>
      </c>
      <c r="D33" s="1277"/>
      <c r="E33" s="1278">
        <f>'DATA SHEET'!M37</f>
        <v>30</v>
      </c>
      <c r="F33" s="1094">
        <f>'DATA SHEET'!Q37</f>
        <v>60</v>
      </c>
      <c r="G33" s="1206">
        <f>'DATA SHEET'!R37</f>
        <v>0</v>
      </c>
      <c r="H33" s="1206">
        <f>'DATA SHEET'!S37</f>
        <v>0</v>
      </c>
      <c r="I33" s="1206">
        <f>'DATA SHEET'!T37</f>
        <v>0</v>
      </c>
      <c r="J33" s="1206">
        <f>'DATA SHEET'!U37</f>
        <v>0</v>
      </c>
      <c r="K33" s="1206">
        <f>'DATA SHEET'!V37</f>
        <v>0</v>
      </c>
      <c r="L33" s="1206">
        <f>'DATA SHEET'!W37</f>
        <v>0</v>
      </c>
      <c r="M33" s="1206">
        <f>'DATA SHEET'!X37</f>
        <v>0</v>
      </c>
      <c r="N33" s="1206">
        <f>'DATA SHEET'!Y37</f>
        <v>0</v>
      </c>
      <c r="O33" s="1206">
        <f>'DATA SHEET'!Z37</f>
        <v>0</v>
      </c>
      <c r="P33" s="1206">
        <f>'DATA SHEET'!AA37</f>
        <v>0</v>
      </c>
      <c r="Q33" s="1095">
        <f>'DATA SHEET'!AB37</f>
        <v>40</v>
      </c>
      <c r="R33" s="1070"/>
      <c r="S33" s="292">
        <f t="shared" si="2"/>
        <v>30</v>
      </c>
      <c r="T33" s="292">
        <f t="shared" si="3"/>
        <v>40</v>
      </c>
      <c r="U33" s="292"/>
      <c r="V33" s="1281" t="str">
        <f t="shared" si="0"/>
        <v>-</v>
      </c>
      <c r="Y33" s="1284">
        <f t="shared" si="1"/>
        <v>100</v>
      </c>
    </row>
    <row r="34" spans="3:25" x14ac:dyDescent="0.2">
      <c r="C34" s="1210">
        <f>IF('DATA SHEET'!E38&gt;=1,'DATA SHEET'!E38,"-")</f>
        <v>18</v>
      </c>
      <c r="D34" s="1277"/>
      <c r="E34" s="1278">
        <f>'DATA SHEET'!M38</f>
        <v>40</v>
      </c>
      <c r="F34" s="1094">
        <f>'DATA SHEET'!Q38</f>
        <v>60</v>
      </c>
      <c r="G34" s="1206">
        <f>'DATA SHEET'!R38</f>
        <v>0</v>
      </c>
      <c r="H34" s="1206">
        <f>'DATA SHEET'!S38</f>
        <v>0</v>
      </c>
      <c r="I34" s="1206">
        <f>'DATA SHEET'!T38</f>
        <v>0</v>
      </c>
      <c r="J34" s="1206">
        <f>'DATA SHEET'!U38</f>
        <v>0</v>
      </c>
      <c r="K34" s="1206">
        <f>'DATA SHEET'!V38</f>
        <v>0</v>
      </c>
      <c r="L34" s="1206">
        <f>'DATA SHEET'!W38</f>
        <v>0</v>
      </c>
      <c r="M34" s="1206">
        <f>'DATA SHEET'!X38</f>
        <v>0</v>
      </c>
      <c r="N34" s="1206">
        <f>'DATA SHEET'!Y38</f>
        <v>0</v>
      </c>
      <c r="O34" s="1206">
        <f>'DATA SHEET'!Z38</f>
        <v>0</v>
      </c>
      <c r="P34" s="1206">
        <f>'DATA SHEET'!AA38</f>
        <v>0</v>
      </c>
      <c r="Q34" s="1095">
        <f>'DATA SHEET'!AB38</f>
        <v>40</v>
      </c>
      <c r="R34" s="1070"/>
      <c r="S34" s="292">
        <f t="shared" si="2"/>
        <v>40</v>
      </c>
      <c r="T34" s="292">
        <f t="shared" si="3"/>
        <v>40</v>
      </c>
      <c r="U34" s="292"/>
      <c r="V34" s="1281" t="str">
        <f t="shared" si="0"/>
        <v>-</v>
      </c>
      <c r="Y34" s="1284">
        <f t="shared" si="1"/>
        <v>100</v>
      </c>
    </row>
    <row r="35" spans="3:25" x14ac:dyDescent="0.2">
      <c r="C35" s="1210">
        <f>IF('DATA SHEET'!E39&gt;=1,'DATA SHEET'!E39,"-")</f>
        <v>19</v>
      </c>
      <c r="D35" s="1277"/>
      <c r="E35" s="1278">
        <f>'DATA SHEET'!M39</f>
        <v>50</v>
      </c>
      <c r="F35" s="1094">
        <f>'DATA SHEET'!Q39</f>
        <v>60</v>
      </c>
      <c r="G35" s="1206">
        <f>'DATA SHEET'!R39</f>
        <v>0</v>
      </c>
      <c r="H35" s="1206">
        <f>'DATA SHEET'!S39</f>
        <v>0</v>
      </c>
      <c r="I35" s="1206">
        <f>'DATA SHEET'!T39</f>
        <v>0</v>
      </c>
      <c r="J35" s="1206">
        <f>'DATA SHEET'!U39</f>
        <v>0</v>
      </c>
      <c r="K35" s="1206">
        <f>'DATA SHEET'!V39</f>
        <v>0</v>
      </c>
      <c r="L35" s="1206">
        <f>'DATA SHEET'!W39</f>
        <v>0</v>
      </c>
      <c r="M35" s="1206">
        <f>'DATA SHEET'!X39</f>
        <v>0</v>
      </c>
      <c r="N35" s="1206">
        <f>'DATA SHEET'!Y39</f>
        <v>0</v>
      </c>
      <c r="O35" s="1206">
        <f>'DATA SHEET'!Z39</f>
        <v>0</v>
      </c>
      <c r="P35" s="1206">
        <f>'DATA SHEET'!AA39</f>
        <v>0</v>
      </c>
      <c r="Q35" s="1095">
        <f>'DATA SHEET'!AB39</f>
        <v>40</v>
      </c>
      <c r="R35" s="1070"/>
      <c r="S35" s="292">
        <f t="shared" si="2"/>
        <v>50</v>
      </c>
      <c r="T35" s="292">
        <f t="shared" si="3"/>
        <v>40</v>
      </c>
      <c r="U35" s="292"/>
      <c r="V35" s="1281" t="str">
        <f t="shared" si="0"/>
        <v>Warning</v>
      </c>
      <c r="Y35" s="1284">
        <f t="shared" si="1"/>
        <v>100</v>
      </c>
    </row>
    <row r="36" spans="3:25" x14ac:dyDescent="0.2">
      <c r="C36" s="1210">
        <f>IF('DATA SHEET'!E40&gt;=1,'DATA SHEET'!E40,"-")</f>
        <v>20</v>
      </c>
      <c r="D36" s="1277"/>
      <c r="E36" s="1278">
        <f>'DATA SHEET'!M40</f>
        <v>60</v>
      </c>
      <c r="F36" s="1094">
        <f>'DATA SHEET'!Q40</f>
        <v>60</v>
      </c>
      <c r="G36" s="1206">
        <f>'DATA SHEET'!R40</f>
        <v>0</v>
      </c>
      <c r="H36" s="1206">
        <f>'DATA SHEET'!S40</f>
        <v>0</v>
      </c>
      <c r="I36" s="1206">
        <f>'DATA SHEET'!T40</f>
        <v>0</v>
      </c>
      <c r="J36" s="1206">
        <f>'DATA SHEET'!U40</f>
        <v>0</v>
      </c>
      <c r="K36" s="1206">
        <f>'DATA SHEET'!V40</f>
        <v>0</v>
      </c>
      <c r="L36" s="1206">
        <f>'DATA SHEET'!W40</f>
        <v>0</v>
      </c>
      <c r="M36" s="1206">
        <f>'DATA SHEET'!X40</f>
        <v>0</v>
      </c>
      <c r="N36" s="1206">
        <f>'DATA SHEET'!Y40</f>
        <v>0</v>
      </c>
      <c r="O36" s="1206">
        <f>'DATA SHEET'!Z40</f>
        <v>0</v>
      </c>
      <c r="P36" s="1206">
        <f>'DATA SHEET'!AA40</f>
        <v>0</v>
      </c>
      <c r="Q36" s="1095">
        <f>'DATA SHEET'!AB40</f>
        <v>40</v>
      </c>
      <c r="R36" s="1070"/>
      <c r="S36" s="292">
        <f t="shared" si="2"/>
        <v>60</v>
      </c>
      <c r="T36" s="292">
        <f t="shared" si="3"/>
        <v>40</v>
      </c>
      <c r="U36" s="292"/>
      <c r="V36" s="1281" t="str">
        <f t="shared" si="0"/>
        <v>Warning</v>
      </c>
      <c r="Y36" s="1284">
        <f t="shared" si="1"/>
        <v>100</v>
      </c>
    </row>
    <row r="37" spans="3:25" x14ac:dyDescent="0.2">
      <c r="C37" s="1210" t="str">
        <f>IF('DATA SHEET'!E41&gt;=1,'DATA SHEET'!E41,"-")</f>
        <v>Additional test if flash back occurs at H2 = XFB % make a test at XFB-5%  (refining the Flashback H2% point) and after increase the H2 again to check the the FB occurs again with the same H2</v>
      </c>
      <c r="D37" s="1277"/>
      <c r="E37" s="1278">
        <f>'DATA SHEET'!M41</f>
        <v>0</v>
      </c>
      <c r="F37" s="1094">
        <f>'DATA SHEET'!Q41</f>
        <v>0</v>
      </c>
      <c r="G37" s="1206">
        <f>'DATA SHEET'!R41</f>
        <v>0</v>
      </c>
      <c r="H37" s="1206">
        <f>'DATA SHEET'!S41</f>
        <v>0</v>
      </c>
      <c r="I37" s="1206">
        <f>'DATA SHEET'!T41</f>
        <v>0</v>
      </c>
      <c r="J37" s="1206">
        <f>'DATA SHEET'!U41</f>
        <v>0</v>
      </c>
      <c r="K37" s="1206">
        <f>'DATA SHEET'!V41</f>
        <v>0</v>
      </c>
      <c r="L37" s="1206">
        <f>'DATA SHEET'!W41</f>
        <v>0</v>
      </c>
      <c r="M37" s="1206">
        <f>'DATA SHEET'!X41</f>
        <v>0</v>
      </c>
      <c r="N37" s="1206">
        <f>'DATA SHEET'!Y41</f>
        <v>0</v>
      </c>
      <c r="O37" s="1206">
        <f>'DATA SHEET'!Z41</f>
        <v>0</v>
      </c>
      <c r="P37" s="1206">
        <f>'DATA SHEET'!AA41</f>
        <v>0</v>
      </c>
      <c r="Q37" s="1095">
        <f>'DATA SHEET'!AB41</f>
        <v>0</v>
      </c>
      <c r="R37" s="1070"/>
      <c r="S37" s="292" t="str">
        <f t="shared" si="2"/>
        <v/>
      </c>
      <c r="T37" s="292" t="str">
        <f t="shared" si="3"/>
        <v/>
      </c>
      <c r="U37" s="292"/>
      <c r="V37" s="1281" t="e">
        <f t="shared" si="0"/>
        <v>#VALUE!</v>
      </c>
      <c r="Y37" s="1284">
        <f t="shared" si="1"/>
        <v>0</v>
      </c>
    </row>
    <row r="38" spans="3:25" x14ac:dyDescent="0.2">
      <c r="C38" s="1210" t="str">
        <f>IF('DATA SHEET'!E42&gt;=1,'DATA SHEET'!E42,"-")</f>
        <v>Testing of the gas pressure influence</v>
      </c>
      <c r="D38" s="1277"/>
      <c r="E38" s="1278">
        <f>'DATA SHEET'!M42</f>
        <v>0</v>
      </c>
      <c r="F38" s="1094">
        <f>'DATA SHEET'!Q42</f>
        <v>0</v>
      </c>
      <c r="G38" s="1206">
        <f>'DATA SHEET'!R42</f>
        <v>0</v>
      </c>
      <c r="H38" s="1206">
        <f>'DATA SHEET'!S42</f>
        <v>0</v>
      </c>
      <c r="I38" s="1206" t="str">
        <f>'DATA SHEET'!T42</f>
        <v>QUALITATIVE TEST: YOU MAY NOTING MANUALLY IN THE TABLE INSTANTANEOUS DATA: FOCUS ON POSSIBLE INCREASE OF CO, air excess change and or combustion impact, etc.</v>
      </c>
      <c r="J38" s="1206">
        <f>'DATA SHEET'!U42</f>
        <v>0</v>
      </c>
      <c r="K38" s="1206">
        <f>'DATA SHEET'!V42</f>
        <v>0</v>
      </c>
      <c r="L38" s="1206">
        <f>'DATA SHEET'!W42</f>
        <v>0</v>
      </c>
      <c r="M38" s="1206">
        <f>'DATA SHEET'!X42</f>
        <v>0</v>
      </c>
      <c r="N38" s="1206">
        <f>'DATA SHEET'!Y42</f>
        <v>0</v>
      </c>
      <c r="O38" s="1206">
        <f>'DATA SHEET'!Z42</f>
        <v>0</v>
      </c>
      <c r="P38" s="1206">
        <f>'DATA SHEET'!AA42</f>
        <v>0</v>
      </c>
      <c r="Q38" s="1095">
        <f>'DATA SHEET'!AB42</f>
        <v>0</v>
      </c>
      <c r="R38" s="1070"/>
      <c r="S38" s="292" t="str">
        <f t="shared" si="2"/>
        <v/>
      </c>
      <c r="T38" s="292" t="str">
        <f t="shared" si="3"/>
        <v/>
      </c>
      <c r="U38" s="292"/>
      <c r="V38" s="1281" t="e">
        <f t="shared" si="0"/>
        <v>#VALUE!</v>
      </c>
      <c r="Y38" s="1284">
        <f t="shared" si="1"/>
        <v>0</v>
      </c>
    </row>
    <row r="39" spans="3:25" x14ac:dyDescent="0.2">
      <c r="C39" s="1210">
        <f>IF('DATA SHEET'!E43&gt;=1,'DATA SHEET'!E43,"-")</f>
        <v>21</v>
      </c>
      <c r="D39" s="1277"/>
      <c r="E39" s="1278" t="str">
        <f>'DATA SHEET'!M43</f>
        <v>40</v>
      </c>
      <c r="F39" s="1094">
        <f>'DATA SHEET'!Q43</f>
        <v>60</v>
      </c>
      <c r="G39" s="1206">
        <f>'DATA SHEET'!R43</f>
        <v>0</v>
      </c>
      <c r="H39" s="1206">
        <f>'DATA SHEET'!S43</f>
        <v>0</v>
      </c>
      <c r="I39" s="1206">
        <f>'DATA SHEET'!T43</f>
        <v>0</v>
      </c>
      <c r="J39" s="1206">
        <f>'DATA SHEET'!U43</f>
        <v>0</v>
      </c>
      <c r="K39" s="1206">
        <f>'DATA SHEET'!V43</f>
        <v>0</v>
      </c>
      <c r="L39" s="1206">
        <f>'DATA SHEET'!W43</f>
        <v>0</v>
      </c>
      <c r="M39" s="1206">
        <f>'DATA SHEET'!X43</f>
        <v>0</v>
      </c>
      <c r="N39" s="1206">
        <f>'DATA SHEET'!Y43</f>
        <v>0</v>
      </c>
      <c r="O39" s="1206">
        <f>'DATA SHEET'!Z43</f>
        <v>0</v>
      </c>
      <c r="P39" s="1206">
        <f>'DATA SHEET'!AA43</f>
        <v>0</v>
      </c>
      <c r="Q39" s="1095">
        <f>'DATA SHEET'!AB43</f>
        <v>40</v>
      </c>
      <c r="R39" s="1070"/>
      <c r="S39" s="292" t="str">
        <f t="shared" si="2"/>
        <v>40</v>
      </c>
      <c r="T39" s="292">
        <f t="shared" si="3"/>
        <v>40</v>
      </c>
      <c r="U39" s="292"/>
      <c r="V39" s="1281" t="str">
        <f t="shared" si="0"/>
        <v>-</v>
      </c>
      <c r="Y39" s="1284">
        <f t="shared" si="1"/>
        <v>100</v>
      </c>
    </row>
    <row r="40" spans="3:25" x14ac:dyDescent="0.2">
      <c r="C40" s="1210">
        <f>IF('DATA SHEET'!E44&gt;=1,'DATA SHEET'!E44,"-")</f>
        <v>22</v>
      </c>
      <c r="D40" s="1277"/>
      <c r="E40" s="1278">
        <f>'DATA SHEET'!M44</f>
        <v>0</v>
      </c>
      <c r="F40" s="1094">
        <f>'DATA SHEET'!Q44</f>
        <v>60</v>
      </c>
      <c r="G40" s="1206">
        <f>'DATA SHEET'!R44</f>
        <v>0</v>
      </c>
      <c r="H40" s="1206">
        <f>'DATA SHEET'!S44</f>
        <v>0</v>
      </c>
      <c r="I40" s="1206">
        <f>'DATA SHEET'!T44</f>
        <v>0</v>
      </c>
      <c r="J40" s="1206">
        <f>'DATA SHEET'!U44</f>
        <v>0</v>
      </c>
      <c r="K40" s="1206">
        <f>'DATA SHEET'!V44</f>
        <v>0</v>
      </c>
      <c r="L40" s="1206">
        <f>'DATA SHEET'!W44</f>
        <v>0</v>
      </c>
      <c r="M40" s="1206">
        <f>'DATA SHEET'!X44</f>
        <v>0</v>
      </c>
      <c r="N40" s="1206">
        <f>'DATA SHEET'!Y44</f>
        <v>0</v>
      </c>
      <c r="O40" s="1206">
        <f>'DATA SHEET'!Z44</f>
        <v>0</v>
      </c>
      <c r="P40" s="1206">
        <f>'DATA SHEET'!AA44</f>
        <v>0</v>
      </c>
      <c r="Q40" s="1095">
        <f>'DATA SHEET'!AB44</f>
        <v>40</v>
      </c>
      <c r="R40" s="1070"/>
      <c r="S40" s="292" t="str">
        <f t="shared" si="2"/>
        <v/>
      </c>
      <c r="T40" s="292" t="str">
        <f t="shared" si="3"/>
        <v/>
      </c>
      <c r="U40" s="292"/>
      <c r="V40" s="1281" t="e">
        <f t="shared" si="0"/>
        <v>#VALUE!</v>
      </c>
      <c r="Y40" s="1284">
        <f t="shared" si="1"/>
        <v>100</v>
      </c>
    </row>
    <row r="41" spans="3:25" x14ac:dyDescent="0.2">
      <c r="C41" s="1210">
        <f>IF('DATA SHEET'!E45&gt;=1,'DATA SHEET'!E45,"-")</f>
        <v>23</v>
      </c>
      <c r="D41" s="1277"/>
      <c r="E41" s="1278">
        <f>'DATA SHEET'!M45</f>
        <v>0</v>
      </c>
      <c r="F41" s="1094">
        <f>'DATA SHEET'!Q45</f>
        <v>60</v>
      </c>
      <c r="G41" s="1206">
        <f>'DATA SHEET'!R45</f>
        <v>0</v>
      </c>
      <c r="H41" s="1206">
        <f>'DATA SHEET'!S45</f>
        <v>0</v>
      </c>
      <c r="I41" s="1206">
        <f>'DATA SHEET'!T45</f>
        <v>0</v>
      </c>
      <c r="J41" s="1206">
        <f>'DATA SHEET'!U45</f>
        <v>0</v>
      </c>
      <c r="K41" s="1206">
        <f>'DATA SHEET'!V45</f>
        <v>0</v>
      </c>
      <c r="L41" s="1206">
        <f>'DATA SHEET'!W45</f>
        <v>0</v>
      </c>
      <c r="M41" s="1206">
        <f>'DATA SHEET'!X45</f>
        <v>0</v>
      </c>
      <c r="N41" s="1206">
        <f>'DATA SHEET'!Y45</f>
        <v>0</v>
      </c>
      <c r="O41" s="1206">
        <f>'DATA SHEET'!Z45</f>
        <v>0</v>
      </c>
      <c r="P41" s="1206">
        <f>'DATA SHEET'!AA45</f>
        <v>0</v>
      </c>
      <c r="Q41" s="1095">
        <f>'DATA SHEET'!AB45</f>
        <v>40</v>
      </c>
      <c r="R41" s="1070"/>
      <c r="S41" s="292" t="str">
        <f t="shared" si="2"/>
        <v/>
      </c>
      <c r="T41" s="292" t="str">
        <f t="shared" si="3"/>
        <v/>
      </c>
      <c r="U41" s="292"/>
      <c r="V41" s="1281" t="e">
        <f t="shared" si="0"/>
        <v>#VALUE!</v>
      </c>
      <c r="Y41" s="1284">
        <f t="shared" si="1"/>
        <v>100</v>
      </c>
    </row>
    <row r="42" spans="3:25" x14ac:dyDescent="0.2">
      <c r="C42" s="1210">
        <f>IF('DATA SHEET'!E46&gt;=1,'DATA SHEET'!E46,"-")</f>
        <v>24</v>
      </c>
      <c r="D42" s="1277"/>
      <c r="E42" s="1278">
        <f>'DATA SHEET'!M46</f>
        <v>0</v>
      </c>
      <c r="F42" s="1094">
        <f>'DATA SHEET'!Q46</f>
        <v>60</v>
      </c>
      <c r="G42" s="1206">
        <f>'DATA SHEET'!R46</f>
        <v>0</v>
      </c>
      <c r="H42" s="1206">
        <f>'DATA SHEET'!S46</f>
        <v>0</v>
      </c>
      <c r="I42" s="1206">
        <f>'DATA SHEET'!T46</f>
        <v>0</v>
      </c>
      <c r="J42" s="1206">
        <f>'DATA SHEET'!U46</f>
        <v>0</v>
      </c>
      <c r="K42" s="1206">
        <f>'DATA SHEET'!V46</f>
        <v>0</v>
      </c>
      <c r="L42" s="1206">
        <f>'DATA SHEET'!W46</f>
        <v>0</v>
      </c>
      <c r="M42" s="1206">
        <f>'DATA SHEET'!X46</f>
        <v>0</v>
      </c>
      <c r="N42" s="1206">
        <f>'DATA SHEET'!Y46</f>
        <v>0</v>
      </c>
      <c r="O42" s="1206">
        <f>'DATA SHEET'!Z46</f>
        <v>0</v>
      </c>
      <c r="P42" s="1206">
        <f>'DATA SHEET'!AA46</f>
        <v>0</v>
      </c>
      <c r="Q42" s="1095">
        <f>'DATA SHEET'!AB46</f>
        <v>40</v>
      </c>
      <c r="R42" s="1070"/>
      <c r="S42" s="292" t="str">
        <f t="shared" si="2"/>
        <v/>
      </c>
      <c r="T42" s="292" t="str">
        <f t="shared" si="3"/>
        <v/>
      </c>
      <c r="U42" s="292"/>
      <c r="V42" s="1281" t="e">
        <f t="shared" si="0"/>
        <v>#VALUE!</v>
      </c>
      <c r="Y42" s="1284">
        <f t="shared" si="1"/>
        <v>100</v>
      </c>
    </row>
    <row r="43" spans="3:25" x14ac:dyDescent="0.2">
      <c r="C43" s="1210" t="str">
        <f>IF('DATA SHEET'!E47&gt;=1,'DATA SHEET'!E47,"-")</f>
        <v>-</v>
      </c>
      <c r="D43" s="1277"/>
      <c r="E43" s="1278">
        <f>'DATA SHEET'!M47</f>
        <v>0</v>
      </c>
      <c r="F43" s="1094">
        <f>'DATA SHEET'!Q47</f>
        <v>0</v>
      </c>
      <c r="G43" s="1206">
        <f>'DATA SHEET'!R47</f>
        <v>0</v>
      </c>
      <c r="H43" s="1206">
        <f>'DATA SHEET'!S47</f>
        <v>0</v>
      </c>
      <c r="I43" s="1206">
        <f>'DATA SHEET'!T47</f>
        <v>0</v>
      </c>
      <c r="J43" s="1206">
        <f>'DATA SHEET'!U47</f>
        <v>0</v>
      </c>
      <c r="K43" s="1206">
        <f>'DATA SHEET'!V47</f>
        <v>0</v>
      </c>
      <c r="L43" s="1206">
        <f>'DATA SHEET'!W47</f>
        <v>0</v>
      </c>
      <c r="M43" s="1206">
        <f>'DATA SHEET'!X47</f>
        <v>0</v>
      </c>
      <c r="N43" s="1206">
        <f>'DATA SHEET'!Y47</f>
        <v>0</v>
      </c>
      <c r="O43" s="1206">
        <f>'DATA SHEET'!Z47</f>
        <v>0</v>
      </c>
      <c r="P43" s="1206">
        <f>'DATA SHEET'!AA47</f>
        <v>0</v>
      </c>
      <c r="Q43" s="1095">
        <f>'DATA SHEET'!AB47</f>
        <v>0</v>
      </c>
      <c r="R43" s="1070"/>
      <c r="S43" s="292" t="str">
        <f t="shared" si="2"/>
        <v/>
      </c>
      <c r="T43" s="292" t="str">
        <f t="shared" si="3"/>
        <v/>
      </c>
      <c r="U43" s="292"/>
      <c r="V43" s="1281" t="e">
        <f t="shared" si="0"/>
        <v>#VALUE!</v>
      </c>
      <c r="Y43" s="1284">
        <f t="shared" si="1"/>
        <v>0</v>
      </c>
    </row>
    <row r="44" spans="3:25" x14ac:dyDescent="0.2">
      <c r="C44" s="1210" t="str">
        <f>IF('DATA SHEET'!E48&gt;=1,'DATA SHEET'!E48,"-")</f>
        <v>-</v>
      </c>
      <c r="D44" s="1277"/>
      <c r="E44" s="1278">
        <f>'DATA SHEET'!M48</f>
        <v>0</v>
      </c>
      <c r="F44" s="1094">
        <f>'DATA SHEET'!Q48</f>
        <v>0</v>
      </c>
      <c r="G44" s="1206">
        <f>'DATA SHEET'!R48</f>
        <v>0</v>
      </c>
      <c r="H44" s="1206">
        <f>'DATA SHEET'!S48</f>
        <v>0</v>
      </c>
      <c r="I44" s="1206">
        <f>'DATA SHEET'!T48</f>
        <v>0</v>
      </c>
      <c r="J44" s="1206">
        <f>'DATA SHEET'!U48</f>
        <v>0</v>
      </c>
      <c r="K44" s="1206">
        <f>'DATA SHEET'!V48</f>
        <v>0</v>
      </c>
      <c r="L44" s="1206">
        <f>'DATA SHEET'!W48</f>
        <v>0</v>
      </c>
      <c r="M44" s="1206">
        <f>'DATA SHEET'!X48</f>
        <v>0</v>
      </c>
      <c r="N44" s="1206">
        <f>'DATA SHEET'!Y48</f>
        <v>0</v>
      </c>
      <c r="O44" s="1206">
        <f>'DATA SHEET'!Z48</f>
        <v>0</v>
      </c>
      <c r="P44" s="1206">
        <f>'DATA SHEET'!AA48</f>
        <v>0</v>
      </c>
      <c r="Q44" s="1095">
        <f>'DATA SHEET'!AB48</f>
        <v>0</v>
      </c>
      <c r="R44" s="1070"/>
      <c r="S44" s="292" t="str">
        <f t="shared" si="2"/>
        <v/>
      </c>
      <c r="T44" s="292" t="str">
        <f t="shared" si="3"/>
        <v/>
      </c>
      <c r="U44" s="292"/>
      <c r="V44" s="1281" t="e">
        <f t="shared" si="0"/>
        <v>#VALUE!</v>
      </c>
      <c r="Y44" s="1284">
        <f t="shared" si="1"/>
        <v>0</v>
      </c>
    </row>
    <row r="45" spans="3:25" x14ac:dyDescent="0.2">
      <c r="C45" s="1210" t="str">
        <f>IF('DATA SHEET'!E49&gt;=1,'DATA SHEET'!E49,"-")</f>
        <v>-</v>
      </c>
      <c r="D45" s="1277"/>
      <c r="E45" s="1278">
        <f>'DATA SHEET'!M49</f>
        <v>0</v>
      </c>
      <c r="F45" s="1094">
        <f>'DATA SHEET'!Q49</f>
        <v>0</v>
      </c>
      <c r="G45" s="1206">
        <f>'DATA SHEET'!R49</f>
        <v>0</v>
      </c>
      <c r="H45" s="1206">
        <f>'DATA SHEET'!S49</f>
        <v>0</v>
      </c>
      <c r="I45" s="1206">
        <f>'DATA SHEET'!T49</f>
        <v>0</v>
      </c>
      <c r="J45" s="1206">
        <f>'DATA SHEET'!U49</f>
        <v>0</v>
      </c>
      <c r="K45" s="1206">
        <f>'DATA SHEET'!V49</f>
        <v>0</v>
      </c>
      <c r="L45" s="1206">
        <f>'DATA SHEET'!W49</f>
        <v>0</v>
      </c>
      <c r="M45" s="1206">
        <f>'DATA SHEET'!X49</f>
        <v>0</v>
      </c>
      <c r="N45" s="1206">
        <f>'DATA SHEET'!Y49</f>
        <v>0</v>
      </c>
      <c r="O45" s="1206">
        <f>'DATA SHEET'!Z49</f>
        <v>0</v>
      </c>
      <c r="P45" s="1206">
        <f>'DATA SHEET'!AA49</f>
        <v>0</v>
      </c>
      <c r="Q45" s="1095">
        <f>'DATA SHEET'!AB49</f>
        <v>0</v>
      </c>
      <c r="R45" s="1070"/>
      <c r="S45" s="292" t="str">
        <f t="shared" si="2"/>
        <v/>
      </c>
      <c r="T45" s="292" t="str">
        <f t="shared" si="3"/>
        <v/>
      </c>
      <c r="U45" s="292"/>
      <c r="V45" s="1281" t="e">
        <f t="shared" si="0"/>
        <v>#VALUE!</v>
      </c>
      <c r="Y45" s="1284">
        <f t="shared" si="1"/>
        <v>0</v>
      </c>
    </row>
    <row r="46" spans="3:25" x14ac:dyDescent="0.2">
      <c r="C46" s="1210" t="str">
        <f>IF('DATA SHEET'!E50&gt;=1,'DATA SHEET'!E50,"-")</f>
        <v>-</v>
      </c>
      <c r="D46" s="1277"/>
      <c r="E46" s="1278">
        <f>'DATA SHEET'!M50</f>
        <v>0</v>
      </c>
      <c r="F46" s="1094">
        <f>'DATA SHEET'!Q50</f>
        <v>0</v>
      </c>
      <c r="G46" s="1206">
        <f>'DATA SHEET'!R50</f>
        <v>0</v>
      </c>
      <c r="H46" s="1206">
        <f>'DATA SHEET'!S50</f>
        <v>0</v>
      </c>
      <c r="I46" s="1206">
        <f>'DATA SHEET'!T50</f>
        <v>0</v>
      </c>
      <c r="J46" s="1206">
        <f>'DATA SHEET'!U50</f>
        <v>0</v>
      </c>
      <c r="K46" s="1206">
        <f>'DATA SHEET'!V50</f>
        <v>0</v>
      </c>
      <c r="L46" s="1206">
        <f>'DATA SHEET'!W50</f>
        <v>0</v>
      </c>
      <c r="M46" s="1206">
        <f>'DATA SHEET'!X50</f>
        <v>0</v>
      </c>
      <c r="N46" s="1206">
        <f>'DATA SHEET'!Y50</f>
        <v>0</v>
      </c>
      <c r="O46" s="1206">
        <f>'DATA SHEET'!Z50</f>
        <v>0</v>
      </c>
      <c r="P46" s="1206">
        <f>'DATA SHEET'!AA50</f>
        <v>0</v>
      </c>
      <c r="Q46" s="1095">
        <f>'DATA SHEET'!AB50</f>
        <v>0</v>
      </c>
      <c r="R46" s="1070"/>
      <c r="S46" s="292" t="str">
        <f t="shared" si="2"/>
        <v/>
      </c>
      <c r="T46" s="292" t="str">
        <f t="shared" si="3"/>
        <v/>
      </c>
      <c r="U46" s="292"/>
      <c r="V46" s="1281" t="e">
        <f t="shared" si="0"/>
        <v>#VALUE!</v>
      </c>
      <c r="Y46" s="1284">
        <f t="shared" si="1"/>
        <v>0</v>
      </c>
    </row>
    <row r="47" spans="3:25" x14ac:dyDescent="0.2">
      <c r="C47" s="1210" t="str">
        <f>IF('DATA SHEET'!E51&gt;=1,'DATA SHEET'!E51,"-")</f>
        <v>-</v>
      </c>
      <c r="D47" s="1277"/>
      <c r="E47" s="1278">
        <f>'DATA SHEET'!M51</f>
        <v>0</v>
      </c>
      <c r="F47" s="1094">
        <f>'DATA SHEET'!Q51</f>
        <v>0</v>
      </c>
      <c r="G47" s="1206">
        <f>'DATA SHEET'!R51</f>
        <v>0</v>
      </c>
      <c r="H47" s="1206">
        <f>'DATA SHEET'!S51</f>
        <v>0</v>
      </c>
      <c r="I47" s="1206">
        <f>'DATA SHEET'!T51</f>
        <v>0</v>
      </c>
      <c r="J47" s="1206">
        <f>'DATA SHEET'!U51</f>
        <v>0</v>
      </c>
      <c r="K47" s="1206">
        <f>'DATA SHEET'!V51</f>
        <v>0</v>
      </c>
      <c r="L47" s="1206">
        <f>'DATA SHEET'!W51</f>
        <v>0</v>
      </c>
      <c r="M47" s="1206">
        <f>'DATA SHEET'!X51</f>
        <v>0</v>
      </c>
      <c r="N47" s="1206">
        <f>'DATA SHEET'!Y51</f>
        <v>0</v>
      </c>
      <c r="O47" s="1206">
        <f>'DATA SHEET'!Z51</f>
        <v>0</v>
      </c>
      <c r="P47" s="1206">
        <f>'DATA SHEET'!AA51</f>
        <v>0</v>
      </c>
      <c r="Q47" s="1095">
        <f>'DATA SHEET'!AB51</f>
        <v>0</v>
      </c>
      <c r="R47" s="1070"/>
      <c r="S47" s="292" t="str">
        <f t="shared" si="2"/>
        <v/>
      </c>
      <c r="T47" s="292" t="str">
        <f t="shared" si="3"/>
        <v/>
      </c>
      <c r="U47" s="292"/>
      <c r="V47" s="1281" t="e">
        <f t="shared" si="0"/>
        <v>#VALUE!</v>
      </c>
      <c r="Y47" s="1284">
        <f t="shared" si="1"/>
        <v>0</v>
      </c>
    </row>
    <row r="48" spans="3:25" x14ac:dyDescent="0.2">
      <c r="C48" s="1210" t="str">
        <f>IF('DATA SHEET'!E52&gt;=1,'DATA SHEET'!E52,"-")</f>
        <v>-</v>
      </c>
      <c r="D48" s="1277"/>
      <c r="E48" s="1278">
        <f>'DATA SHEET'!M52</f>
        <v>0</v>
      </c>
      <c r="F48" s="1094">
        <f>'DATA SHEET'!Q52</f>
        <v>0</v>
      </c>
      <c r="G48" s="1206">
        <f>'DATA SHEET'!R52</f>
        <v>0</v>
      </c>
      <c r="H48" s="1206">
        <f>'DATA SHEET'!S52</f>
        <v>0</v>
      </c>
      <c r="I48" s="1206">
        <f>'DATA SHEET'!T52</f>
        <v>0</v>
      </c>
      <c r="J48" s="1206">
        <f>'DATA SHEET'!U52</f>
        <v>0</v>
      </c>
      <c r="K48" s="1206">
        <f>'DATA SHEET'!V52</f>
        <v>0</v>
      </c>
      <c r="L48" s="1206">
        <f>'DATA SHEET'!W52</f>
        <v>0</v>
      </c>
      <c r="M48" s="1206">
        <f>'DATA SHEET'!X52</f>
        <v>0</v>
      </c>
      <c r="N48" s="1206">
        <f>'DATA SHEET'!Y52</f>
        <v>0</v>
      </c>
      <c r="O48" s="1206">
        <f>'DATA SHEET'!Z52</f>
        <v>0</v>
      </c>
      <c r="P48" s="1206">
        <f>'DATA SHEET'!AA52</f>
        <v>0</v>
      </c>
      <c r="Q48" s="1095">
        <f>'DATA SHEET'!AB52</f>
        <v>0</v>
      </c>
      <c r="R48" s="1070"/>
      <c r="S48" s="292" t="str">
        <f t="shared" si="2"/>
        <v/>
      </c>
      <c r="T48" s="292" t="str">
        <f t="shared" si="3"/>
        <v/>
      </c>
      <c r="U48" s="292"/>
      <c r="V48" s="1281" t="e">
        <f t="shared" si="0"/>
        <v>#VALUE!</v>
      </c>
      <c r="Y48" s="1284">
        <f t="shared" si="1"/>
        <v>0</v>
      </c>
    </row>
    <row r="49" spans="3:25" x14ac:dyDescent="0.2">
      <c r="C49" s="1210" t="str">
        <f>IF('DATA SHEET'!E53&gt;=1,'DATA SHEET'!E53,"-")</f>
        <v xml:space="preserve">1.2 SAFETY- EMISSIONS and EFFICIENCY with EULOW  (NOTE that for cooker; Efficiency is treated apart due to the test procedure- see below) </v>
      </c>
      <c r="D49" s="1277"/>
      <c r="E49" s="1278">
        <f>'DATA SHEET'!M53</f>
        <v>0</v>
      </c>
      <c r="F49" s="1094">
        <f>'DATA SHEET'!Q53</f>
        <v>0</v>
      </c>
      <c r="G49" s="1206">
        <f>'DATA SHEET'!R53</f>
        <v>0</v>
      </c>
      <c r="H49" s="1206">
        <f>'DATA SHEET'!S53</f>
        <v>0</v>
      </c>
      <c r="I49" s="1206">
        <f>'DATA SHEET'!T53</f>
        <v>0</v>
      </c>
      <c r="J49" s="1206">
        <f>'DATA SHEET'!U53</f>
        <v>0</v>
      </c>
      <c r="K49" s="1206">
        <f>'DATA SHEET'!V53</f>
        <v>0</v>
      </c>
      <c r="L49" s="1206">
        <f>'DATA SHEET'!W53</f>
        <v>0</v>
      </c>
      <c r="M49" s="1206">
        <f>'DATA SHEET'!X53</f>
        <v>0</v>
      </c>
      <c r="N49" s="1206">
        <f>'DATA SHEET'!Y53</f>
        <v>0</v>
      </c>
      <c r="O49" s="1206">
        <f>'DATA SHEET'!Z53</f>
        <v>0</v>
      </c>
      <c r="P49" s="1206">
        <f>'DATA SHEET'!AA53</f>
        <v>0</v>
      </c>
      <c r="Q49" s="1095">
        <f>'DATA SHEET'!AB53</f>
        <v>0</v>
      </c>
      <c r="R49" s="1070"/>
      <c r="S49" s="292" t="str">
        <f t="shared" si="2"/>
        <v/>
      </c>
      <c r="T49" s="292" t="str">
        <f t="shared" si="3"/>
        <v/>
      </c>
      <c r="U49" s="292"/>
      <c r="V49" s="1281" t="e">
        <f t="shared" si="0"/>
        <v>#VALUE!</v>
      </c>
      <c r="Y49" s="1284">
        <f t="shared" si="1"/>
        <v>0</v>
      </c>
    </row>
    <row r="50" spans="3:25" x14ac:dyDescent="0.2">
      <c r="C50" s="1210" t="str">
        <f>IF('DATA SHEET'!E54&gt;=1,'DATA SHEET'!E54,"-")</f>
        <v xml:space="preserve"> GAS EU LOW  </v>
      </c>
      <c r="D50" s="1277"/>
      <c r="E50" s="1278">
        <f>'DATA SHEET'!M54</f>
        <v>0</v>
      </c>
      <c r="F50" s="1094">
        <f>'DATA SHEET'!Q54</f>
        <v>0</v>
      </c>
      <c r="G50" s="1206">
        <f>'DATA SHEET'!R54</f>
        <v>0</v>
      </c>
      <c r="H50" s="1206">
        <f>'DATA SHEET'!S54</f>
        <v>0</v>
      </c>
      <c r="I50" s="1206">
        <f>'DATA SHEET'!T54</f>
        <v>0</v>
      </c>
      <c r="J50" s="1206">
        <f>'DATA SHEET'!U54</f>
        <v>0</v>
      </c>
      <c r="K50" s="1206">
        <f>'DATA SHEET'!V54</f>
        <v>0</v>
      </c>
      <c r="L50" s="1206">
        <f>'DATA SHEET'!W54</f>
        <v>0</v>
      </c>
      <c r="M50" s="1206">
        <f>'DATA SHEET'!X54</f>
        <v>0</v>
      </c>
      <c r="N50" s="1206">
        <f>'DATA SHEET'!Y54</f>
        <v>0</v>
      </c>
      <c r="O50" s="1206">
        <f>'DATA SHEET'!Z54</f>
        <v>0</v>
      </c>
      <c r="P50" s="1206">
        <f>'DATA SHEET'!AA54</f>
        <v>0</v>
      </c>
      <c r="Q50" s="1095">
        <f>'DATA SHEET'!AB54</f>
        <v>0</v>
      </c>
      <c r="R50" s="1070"/>
      <c r="S50" s="292" t="str">
        <f t="shared" si="2"/>
        <v/>
      </c>
      <c r="T50" s="292" t="str">
        <f t="shared" si="3"/>
        <v/>
      </c>
      <c r="U50" s="292"/>
      <c r="V50" s="1281" t="e">
        <f t="shared" si="0"/>
        <v>#VALUE!</v>
      </c>
      <c r="Y50" s="1284">
        <f t="shared" si="1"/>
        <v>0</v>
      </c>
    </row>
    <row r="51" spans="3:25" x14ac:dyDescent="0.2">
      <c r="C51" s="1210" t="str">
        <f>IF('DATA SHEET'!E55&gt;=1,'DATA SHEET'!E55,"-")</f>
        <v>-</v>
      </c>
      <c r="D51" s="1277"/>
      <c r="E51" s="1278">
        <f>'DATA SHEET'!M55</f>
        <v>0</v>
      </c>
      <c r="F51" s="1094">
        <f>'DATA SHEET'!Q55</f>
        <v>0</v>
      </c>
      <c r="G51" s="1206">
        <f>'DATA SHEET'!R55</f>
        <v>0</v>
      </c>
      <c r="H51" s="1206">
        <f>'DATA SHEET'!S55</f>
        <v>0</v>
      </c>
      <c r="I51" s="1206" t="str">
        <f>'DATA SHEET'!T55</f>
        <v>QUANTITATIVE TEST: REPORT SHALL BE BASED ON AVG  (DATA FILE) AND NOT INSTANTANEOUS DATA NOTED MANUALLY</v>
      </c>
      <c r="J51" s="1206">
        <f>'DATA SHEET'!U55</f>
        <v>0</v>
      </c>
      <c r="K51" s="1206">
        <f>'DATA SHEET'!V55</f>
        <v>0</v>
      </c>
      <c r="L51" s="1206">
        <f>'DATA SHEET'!W55</f>
        <v>0</v>
      </c>
      <c r="M51" s="1206">
        <f>'DATA SHEET'!X55</f>
        <v>0</v>
      </c>
      <c r="N51" s="1206">
        <f>'DATA SHEET'!Y55</f>
        <v>0</v>
      </c>
      <c r="O51" s="1206">
        <f>'DATA SHEET'!Z55</f>
        <v>0</v>
      </c>
      <c r="P51" s="1206">
        <f>'DATA SHEET'!AA55</f>
        <v>0</v>
      </c>
      <c r="Q51" s="1095">
        <f>'DATA SHEET'!AB55</f>
        <v>0</v>
      </c>
      <c r="R51" s="1070"/>
      <c r="S51" s="292" t="str">
        <f t="shared" si="2"/>
        <v/>
      </c>
      <c r="T51" s="292" t="str">
        <f t="shared" si="3"/>
        <v/>
      </c>
      <c r="U51" s="292"/>
      <c r="V51" s="1281" t="e">
        <f t="shared" si="0"/>
        <v>#VALUE!</v>
      </c>
      <c r="Y51" s="1284">
        <f t="shared" si="1"/>
        <v>0</v>
      </c>
    </row>
    <row r="52" spans="3:25" x14ac:dyDescent="0.2">
      <c r="C52" s="1210" t="str">
        <f>IF('DATA SHEET'!E56&gt;=1,'DATA SHEET'!E56,"-")</f>
        <v xml:space="preserve">STABILISATION </v>
      </c>
      <c r="D52" s="1277"/>
      <c r="E52" s="1278">
        <f>'DATA SHEET'!M56</f>
        <v>0</v>
      </c>
      <c r="F52" s="1094">
        <f>'DATA SHEET'!Q56</f>
        <v>0</v>
      </c>
      <c r="G52" s="1206">
        <f>'DATA SHEET'!R56</f>
        <v>0</v>
      </c>
      <c r="H52" s="1206">
        <f>'DATA SHEET'!S56</f>
        <v>0</v>
      </c>
      <c r="I52" s="1206">
        <f>'DATA SHEET'!T56</f>
        <v>0</v>
      </c>
      <c r="J52" s="1206">
        <f>'DATA SHEET'!U56</f>
        <v>0</v>
      </c>
      <c r="K52" s="1206">
        <f>'DATA SHEET'!V56</f>
        <v>0</v>
      </c>
      <c r="L52" s="1206">
        <f>'DATA SHEET'!W56</f>
        <v>0</v>
      </c>
      <c r="M52" s="1206">
        <f>'DATA SHEET'!X56</f>
        <v>0</v>
      </c>
      <c r="N52" s="1206">
        <f>'DATA SHEET'!Y56</f>
        <v>0</v>
      </c>
      <c r="O52" s="1206">
        <f>'DATA SHEET'!Z56</f>
        <v>0</v>
      </c>
      <c r="P52" s="1206">
        <f>'DATA SHEET'!AA56</f>
        <v>0</v>
      </c>
      <c r="Q52" s="1095">
        <f>'DATA SHEET'!AB56</f>
        <v>0</v>
      </c>
      <c r="R52" s="1070"/>
      <c r="S52" s="292" t="str">
        <f t="shared" si="2"/>
        <v/>
      </c>
      <c r="T52" s="292" t="str">
        <f t="shared" si="3"/>
        <v/>
      </c>
      <c r="U52" s="292"/>
      <c r="V52" s="1281" t="e">
        <f t="shared" si="0"/>
        <v>#VALUE!</v>
      </c>
      <c r="Y52" s="1284">
        <f t="shared" si="1"/>
        <v>0</v>
      </c>
    </row>
    <row r="53" spans="3:25" x14ac:dyDescent="0.2">
      <c r="C53" s="1210">
        <f>IF('DATA SHEET'!E57&gt;=1,'DATA SHEET'!E57,"-")</f>
        <v>25</v>
      </c>
      <c r="D53" s="1277"/>
      <c r="E53" s="1278" t="str">
        <f>'DATA SHEET'!M57</f>
        <v>0</v>
      </c>
      <c r="F53" s="1094">
        <f>'DATA SHEET'!Q57</f>
        <v>60</v>
      </c>
      <c r="G53" s="1206">
        <f>'DATA SHEET'!R57</f>
        <v>0</v>
      </c>
      <c r="H53" s="1206">
        <f>'DATA SHEET'!S57</f>
        <v>0</v>
      </c>
      <c r="I53" s="1206">
        <f>'DATA SHEET'!T57</f>
        <v>0</v>
      </c>
      <c r="J53" s="1206">
        <f>'DATA SHEET'!U57</f>
        <v>0</v>
      </c>
      <c r="K53" s="1206">
        <f>'DATA SHEET'!V57</f>
        <v>0</v>
      </c>
      <c r="L53" s="1206">
        <f>'DATA SHEET'!W57</f>
        <v>0</v>
      </c>
      <c r="M53" s="1206">
        <f>'DATA SHEET'!X57</f>
        <v>0</v>
      </c>
      <c r="N53" s="1206">
        <f>'DATA SHEET'!Y57</f>
        <v>0</v>
      </c>
      <c r="O53" s="1206">
        <f>'DATA SHEET'!Z57</f>
        <v>0</v>
      </c>
      <c r="P53" s="1206">
        <f>'DATA SHEET'!AA57</f>
        <v>0</v>
      </c>
      <c r="Q53" s="1095">
        <f>'DATA SHEET'!AB57</f>
        <v>40</v>
      </c>
      <c r="R53" s="1070"/>
      <c r="S53" s="292" t="str">
        <f t="shared" si="2"/>
        <v>0</v>
      </c>
      <c r="T53" s="292">
        <f t="shared" si="3"/>
        <v>40</v>
      </c>
      <c r="U53" s="292"/>
      <c r="V53" s="1281" t="str">
        <f t="shared" si="0"/>
        <v>-</v>
      </c>
      <c r="Y53" s="1284">
        <f t="shared" si="1"/>
        <v>100</v>
      </c>
    </row>
    <row r="54" spans="3:25" x14ac:dyDescent="0.2">
      <c r="C54" s="1210">
        <f>IF('DATA SHEET'!E58&gt;=1,'DATA SHEET'!E58,"-")</f>
        <v>26</v>
      </c>
      <c r="D54" s="1277"/>
      <c r="E54" s="1278">
        <f>'DATA SHEET'!M58</f>
        <v>0</v>
      </c>
      <c r="F54" s="1094">
        <f>'DATA SHEET'!Q58</f>
        <v>60</v>
      </c>
      <c r="G54" s="1206">
        <f>'DATA SHEET'!R58</f>
        <v>0</v>
      </c>
      <c r="H54" s="1206">
        <f>'DATA SHEET'!S58</f>
        <v>0</v>
      </c>
      <c r="I54" s="1206">
        <f>'DATA SHEET'!T58</f>
        <v>0</v>
      </c>
      <c r="J54" s="1206">
        <f>'DATA SHEET'!U58</f>
        <v>0</v>
      </c>
      <c r="K54" s="1206">
        <f>'DATA SHEET'!V58</f>
        <v>0</v>
      </c>
      <c r="L54" s="1206">
        <f>'DATA SHEET'!W58</f>
        <v>0</v>
      </c>
      <c r="M54" s="1206">
        <f>'DATA SHEET'!X58</f>
        <v>0</v>
      </c>
      <c r="N54" s="1206">
        <f>'DATA SHEET'!Y58</f>
        <v>0</v>
      </c>
      <c r="O54" s="1206">
        <f>'DATA SHEET'!Z58</f>
        <v>0</v>
      </c>
      <c r="P54" s="1206">
        <f>'DATA SHEET'!AA58</f>
        <v>0</v>
      </c>
      <c r="Q54" s="1095">
        <f>'DATA SHEET'!AB58</f>
        <v>40</v>
      </c>
      <c r="R54" s="1070"/>
      <c r="S54" s="292" t="str">
        <f t="shared" si="2"/>
        <v/>
      </c>
      <c r="T54" s="292" t="str">
        <f t="shared" si="3"/>
        <v/>
      </c>
      <c r="U54" s="292"/>
      <c r="V54" s="1281" t="e">
        <f t="shared" si="0"/>
        <v>#VALUE!</v>
      </c>
      <c r="Y54" s="1284">
        <f t="shared" si="1"/>
        <v>100</v>
      </c>
    </row>
    <row r="55" spans="3:25" x14ac:dyDescent="0.2">
      <c r="C55" s="1210">
        <f>IF('DATA SHEET'!E59&gt;=1,'DATA SHEET'!E59,"-")</f>
        <v>27</v>
      </c>
      <c r="D55" s="1277"/>
      <c r="E55" s="1278" t="str">
        <f>'DATA SHEET'!M59</f>
        <v>30</v>
      </c>
      <c r="F55" s="1094">
        <f>'DATA SHEET'!Q59</f>
        <v>60</v>
      </c>
      <c r="G55" s="1206">
        <f>'DATA SHEET'!R59</f>
        <v>0</v>
      </c>
      <c r="H55" s="1206">
        <f>'DATA SHEET'!S59</f>
        <v>0</v>
      </c>
      <c r="I55" s="1206">
        <f>'DATA SHEET'!T59</f>
        <v>0</v>
      </c>
      <c r="J55" s="1206">
        <f>'DATA SHEET'!U59</f>
        <v>0</v>
      </c>
      <c r="K55" s="1206">
        <f>'DATA SHEET'!V59</f>
        <v>0</v>
      </c>
      <c r="L55" s="1206">
        <f>'DATA SHEET'!W59</f>
        <v>0</v>
      </c>
      <c r="M55" s="1206">
        <f>'DATA SHEET'!X59</f>
        <v>0</v>
      </c>
      <c r="N55" s="1206">
        <f>'DATA SHEET'!Y59</f>
        <v>0</v>
      </c>
      <c r="O55" s="1206">
        <f>'DATA SHEET'!Z59</f>
        <v>0</v>
      </c>
      <c r="P55" s="1206">
        <f>'DATA SHEET'!AA59</f>
        <v>0</v>
      </c>
      <c r="Q55" s="1095">
        <f>'DATA SHEET'!AB59</f>
        <v>40</v>
      </c>
      <c r="R55" s="1070"/>
      <c r="S55" s="292" t="str">
        <f t="shared" si="2"/>
        <v>30</v>
      </c>
      <c r="T55" s="292">
        <f t="shared" si="3"/>
        <v>40</v>
      </c>
      <c r="U55" s="292"/>
      <c r="V55" s="1281" t="str">
        <f t="shared" si="0"/>
        <v>-</v>
      </c>
      <c r="Y55" s="1284">
        <f t="shared" si="1"/>
        <v>100</v>
      </c>
    </row>
    <row r="56" spans="3:25" x14ac:dyDescent="0.2">
      <c r="C56" s="1210">
        <f>IF('DATA SHEET'!E60&gt;=1,'DATA SHEET'!E60,"-")</f>
        <v>28</v>
      </c>
      <c r="D56" s="1277"/>
      <c r="E56" s="1278">
        <f>'DATA SHEET'!M60</f>
        <v>0</v>
      </c>
      <c r="F56" s="1094">
        <f>'DATA SHEET'!Q60</f>
        <v>60</v>
      </c>
      <c r="G56" s="1206">
        <f>'DATA SHEET'!R60</f>
        <v>0</v>
      </c>
      <c r="H56" s="1206">
        <f>'DATA SHEET'!S60</f>
        <v>0</v>
      </c>
      <c r="I56" s="1206">
        <f>'DATA SHEET'!T60</f>
        <v>0</v>
      </c>
      <c r="J56" s="1206">
        <f>'DATA SHEET'!U60</f>
        <v>0</v>
      </c>
      <c r="K56" s="1206">
        <f>'DATA SHEET'!V60</f>
        <v>0</v>
      </c>
      <c r="L56" s="1206">
        <f>'DATA SHEET'!W60</f>
        <v>0</v>
      </c>
      <c r="M56" s="1206">
        <f>'DATA SHEET'!X60</f>
        <v>0</v>
      </c>
      <c r="N56" s="1206">
        <f>'DATA SHEET'!Y60</f>
        <v>0</v>
      </c>
      <c r="O56" s="1206">
        <f>'DATA SHEET'!Z60</f>
        <v>0</v>
      </c>
      <c r="P56" s="1206">
        <f>'DATA SHEET'!AA60</f>
        <v>0</v>
      </c>
      <c r="Q56" s="1095">
        <f>'DATA SHEET'!AB60</f>
        <v>40</v>
      </c>
      <c r="R56" s="1070"/>
      <c r="S56" s="292" t="str">
        <f t="shared" si="2"/>
        <v/>
      </c>
      <c r="T56" s="292" t="str">
        <f t="shared" si="3"/>
        <v/>
      </c>
      <c r="U56" s="292"/>
      <c r="V56" s="1281" t="e">
        <f t="shared" si="0"/>
        <v>#VALUE!</v>
      </c>
      <c r="Y56" s="1284">
        <f t="shared" si="1"/>
        <v>100</v>
      </c>
    </row>
    <row r="57" spans="3:25" x14ac:dyDescent="0.2">
      <c r="C57" s="1210" t="str">
        <f>IF('DATA SHEET'!E61&gt;=1,'DATA SHEET'!E61,"-")</f>
        <v xml:space="preserve">1.3 SAFETY- EMISSIONS  with G23  </v>
      </c>
      <c r="D57" s="1277"/>
      <c r="E57" s="1278">
        <f>'DATA SHEET'!M61</f>
        <v>0</v>
      </c>
      <c r="F57" s="1094">
        <f>'DATA SHEET'!Q61</f>
        <v>0</v>
      </c>
      <c r="G57" s="1206">
        <f>'DATA SHEET'!R61</f>
        <v>0</v>
      </c>
      <c r="H57" s="1206">
        <f>'DATA SHEET'!S61</f>
        <v>0</v>
      </c>
      <c r="I57" s="1206">
        <f>'DATA SHEET'!T61</f>
        <v>0</v>
      </c>
      <c r="J57" s="1206">
        <f>'DATA SHEET'!U61</f>
        <v>0</v>
      </c>
      <c r="K57" s="1206">
        <f>'DATA SHEET'!V61</f>
        <v>0</v>
      </c>
      <c r="L57" s="1206">
        <f>'DATA SHEET'!W61</f>
        <v>0</v>
      </c>
      <c r="M57" s="1206">
        <f>'DATA SHEET'!X61</f>
        <v>0</v>
      </c>
      <c r="N57" s="1206">
        <f>'DATA SHEET'!Y61</f>
        <v>0</v>
      </c>
      <c r="O57" s="1206">
        <f>'DATA SHEET'!Z61</f>
        <v>0</v>
      </c>
      <c r="P57" s="1206">
        <f>'DATA SHEET'!AA61</f>
        <v>0</v>
      </c>
      <c r="Q57" s="1095">
        <f>'DATA SHEET'!AB61</f>
        <v>0</v>
      </c>
      <c r="R57" s="1070"/>
      <c r="S57" s="292" t="str">
        <f t="shared" si="2"/>
        <v/>
      </c>
      <c r="T57" s="292" t="str">
        <f t="shared" si="3"/>
        <v/>
      </c>
      <c r="U57" s="292"/>
      <c r="V57" s="1281" t="e">
        <f t="shared" si="0"/>
        <v>#VALUE!</v>
      </c>
      <c r="Y57" s="1284">
        <f t="shared" si="1"/>
        <v>0</v>
      </c>
    </row>
    <row r="58" spans="3:25" x14ac:dyDescent="0.2">
      <c r="C58" s="1210" t="str">
        <f>IF('DATA SHEET'!E62&gt;=1,'DATA SHEET'!E62,"-")</f>
        <v xml:space="preserve"> GAS EU LOW  </v>
      </c>
      <c r="D58" s="1277"/>
      <c r="E58" s="1278">
        <f>'DATA SHEET'!M62</f>
        <v>0</v>
      </c>
      <c r="F58" s="1094">
        <f>'DATA SHEET'!Q62</f>
        <v>0</v>
      </c>
      <c r="G58" s="1206">
        <f>'DATA SHEET'!R62</f>
        <v>0</v>
      </c>
      <c r="H58" s="1206">
        <f>'DATA SHEET'!S62</f>
        <v>0</v>
      </c>
      <c r="I58" s="1206" t="str">
        <f>'DATA SHEET'!T62</f>
        <v>QUANTITATIVE TEST: REPORT SHALL BE BASED ON AVG  (DATA FILE) AND NOT INSTANTANEOUS DATA NOTED MANUALLY</v>
      </c>
      <c r="J58" s="1206">
        <f>'DATA SHEET'!U62</f>
        <v>0</v>
      </c>
      <c r="K58" s="1206">
        <f>'DATA SHEET'!V62</f>
        <v>0</v>
      </c>
      <c r="L58" s="1206">
        <f>'DATA SHEET'!W62</f>
        <v>0</v>
      </c>
      <c r="M58" s="1206">
        <f>'DATA SHEET'!X62</f>
        <v>0</v>
      </c>
      <c r="N58" s="1206">
        <f>'DATA SHEET'!Y62</f>
        <v>0</v>
      </c>
      <c r="O58" s="1206">
        <f>'DATA SHEET'!Z62</f>
        <v>0</v>
      </c>
      <c r="P58" s="1206">
        <f>'DATA SHEET'!AA62</f>
        <v>0</v>
      </c>
      <c r="Q58" s="1095">
        <f>'DATA SHEET'!AB62</f>
        <v>0</v>
      </c>
      <c r="R58" s="1070"/>
      <c r="S58" s="292" t="str">
        <f t="shared" si="2"/>
        <v/>
      </c>
      <c r="T58" s="292" t="str">
        <f t="shared" si="3"/>
        <v/>
      </c>
      <c r="U58" s="292"/>
      <c r="V58" s="1281" t="e">
        <f t="shared" si="0"/>
        <v>#VALUE!</v>
      </c>
      <c r="Y58" s="1284">
        <f t="shared" si="1"/>
        <v>0</v>
      </c>
    </row>
    <row r="59" spans="3:25" x14ac:dyDescent="0.2">
      <c r="C59" s="1210" t="str">
        <f>IF('DATA SHEET'!E63&gt;=1,'DATA SHEET'!E63,"-")</f>
        <v>-</v>
      </c>
      <c r="D59" s="1277"/>
      <c r="E59" s="1278">
        <f>'DATA SHEET'!M63</f>
        <v>0</v>
      </c>
      <c r="F59" s="1094">
        <f>'DATA SHEET'!Q63</f>
        <v>0</v>
      </c>
      <c r="G59" s="1206">
        <f>'DATA SHEET'!R63</f>
        <v>0</v>
      </c>
      <c r="H59" s="1206">
        <f>'DATA SHEET'!S63</f>
        <v>0</v>
      </c>
      <c r="I59" s="1206">
        <f>'DATA SHEET'!T63</f>
        <v>0</v>
      </c>
      <c r="J59" s="1206">
        <f>'DATA SHEET'!U63</f>
        <v>0</v>
      </c>
      <c r="K59" s="1206">
        <f>'DATA SHEET'!V63</f>
        <v>0</v>
      </c>
      <c r="L59" s="1206">
        <f>'DATA SHEET'!W63</f>
        <v>0</v>
      </c>
      <c r="M59" s="1206">
        <f>'DATA SHEET'!X63</f>
        <v>0</v>
      </c>
      <c r="N59" s="1206">
        <f>'DATA SHEET'!Y63</f>
        <v>0</v>
      </c>
      <c r="O59" s="1206">
        <f>'DATA SHEET'!Z63</f>
        <v>0</v>
      </c>
      <c r="P59" s="1206">
        <f>'DATA SHEET'!AA63</f>
        <v>0</v>
      </c>
      <c r="Q59" s="1095">
        <f>'DATA SHEET'!AB63</f>
        <v>0</v>
      </c>
      <c r="R59" s="1070"/>
      <c r="S59" s="292" t="str">
        <f t="shared" si="2"/>
        <v/>
      </c>
      <c r="T59" s="292" t="str">
        <f t="shared" si="3"/>
        <v/>
      </c>
      <c r="U59" s="292"/>
      <c r="V59" s="1281" t="e">
        <f t="shared" si="0"/>
        <v>#VALUE!</v>
      </c>
      <c r="Y59" s="1284">
        <f t="shared" si="1"/>
        <v>0</v>
      </c>
    </row>
    <row r="60" spans="3:25" x14ac:dyDescent="0.2">
      <c r="C60" s="1210">
        <f>IF('DATA SHEET'!E64&gt;=1,'DATA SHEET'!E64,"-")</f>
        <v>29</v>
      </c>
      <c r="D60" s="1277"/>
      <c r="E60" s="1278" t="str">
        <f>'DATA SHEET'!M64</f>
        <v>30</v>
      </c>
      <c r="F60" s="1094">
        <f>'DATA SHEET'!Q64</f>
        <v>60</v>
      </c>
      <c r="G60" s="1206">
        <f>'DATA SHEET'!R64</f>
        <v>0</v>
      </c>
      <c r="H60" s="1206">
        <f>'DATA SHEET'!S64</f>
        <v>0</v>
      </c>
      <c r="I60" s="1206">
        <f>'DATA SHEET'!T64</f>
        <v>0</v>
      </c>
      <c r="J60" s="1206">
        <f>'DATA SHEET'!U64</f>
        <v>0</v>
      </c>
      <c r="K60" s="1206">
        <f>'DATA SHEET'!V64</f>
        <v>0</v>
      </c>
      <c r="L60" s="1206">
        <f>'DATA SHEET'!W64</f>
        <v>0</v>
      </c>
      <c r="M60" s="1206">
        <f>'DATA SHEET'!X64</f>
        <v>0</v>
      </c>
      <c r="N60" s="1206">
        <f>'DATA SHEET'!Y64</f>
        <v>0</v>
      </c>
      <c r="O60" s="1206">
        <f>'DATA SHEET'!Z64</f>
        <v>0</v>
      </c>
      <c r="P60" s="1206">
        <f>'DATA SHEET'!AA64</f>
        <v>0</v>
      </c>
      <c r="Q60" s="1095">
        <f>'DATA SHEET'!AB64</f>
        <v>40</v>
      </c>
      <c r="R60" s="1070"/>
      <c r="S60" s="292" t="str">
        <f t="shared" si="2"/>
        <v>30</v>
      </c>
      <c r="T60" s="292">
        <f t="shared" si="3"/>
        <v>40</v>
      </c>
      <c r="U60" s="292"/>
      <c r="V60" s="1281" t="str">
        <f t="shared" si="0"/>
        <v>-</v>
      </c>
      <c r="Y60" s="1284">
        <f t="shared" si="1"/>
        <v>100</v>
      </c>
    </row>
    <row r="61" spans="3:25" x14ac:dyDescent="0.2">
      <c r="C61" s="1210">
        <f>IF('DATA SHEET'!E65&gt;=1,'DATA SHEET'!E65,"-")</f>
        <v>30</v>
      </c>
      <c r="D61" s="1277"/>
      <c r="E61" s="1278">
        <f>'DATA SHEET'!M65</f>
        <v>0</v>
      </c>
      <c r="F61" s="1094">
        <f>'DATA SHEET'!Q65</f>
        <v>60</v>
      </c>
      <c r="G61" s="1206">
        <f>'DATA SHEET'!R65</f>
        <v>0</v>
      </c>
      <c r="H61" s="1206">
        <f>'DATA SHEET'!S65</f>
        <v>0</v>
      </c>
      <c r="I61" s="1206">
        <f>'DATA SHEET'!T65</f>
        <v>0</v>
      </c>
      <c r="J61" s="1206">
        <f>'DATA SHEET'!U65</f>
        <v>0</v>
      </c>
      <c r="K61" s="1206">
        <f>'DATA SHEET'!V65</f>
        <v>0</v>
      </c>
      <c r="L61" s="1206">
        <f>'DATA SHEET'!W65</f>
        <v>0</v>
      </c>
      <c r="M61" s="1206">
        <f>'DATA SHEET'!X65</f>
        <v>0</v>
      </c>
      <c r="N61" s="1206">
        <f>'DATA SHEET'!Y65</f>
        <v>0</v>
      </c>
      <c r="O61" s="1206">
        <f>'DATA SHEET'!Z65</f>
        <v>0</v>
      </c>
      <c r="P61" s="1206">
        <f>'DATA SHEET'!AA65</f>
        <v>0</v>
      </c>
      <c r="Q61" s="1095">
        <f>'DATA SHEET'!AB65</f>
        <v>40</v>
      </c>
      <c r="R61" s="1070"/>
      <c r="S61" s="292" t="str">
        <f t="shared" si="2"/>
        <v/>
      </c>
      <c r="T61" s="292" t="str">
        <f t="shared" si="3"/>
        <v/>
      </c>
      <c r="U61" s="292"/>
      <c r="V61" s="1281" t="e">
        <f t="shared" si="0"/>
        <v>#VALUE!</v>
      </c>
      <c r="Y61" s="1284">
        <f t="shared" si="1"/>
        <v>100</v>
      </c>
    </row>
    <row r="62" spans="3:25" x14ac:dyDescent="0.2">
      <c r="C62" s="1210" t="str">
        <f>IF('DATA SHEET'!E66&gt;=1,'DATA SHEET'!E66,"-")</f>
        <v>-</v>
      </c>
      <c r="D62" s="1277"/>
      <c r="E62" s="1278">
        <f>'DATA SHEET'!M66</f>
        <v>0</v>
      </c>
      <c r="F62" s="1094">
        <f>'DATA SHEET'!Q66</f>
        <v>0</v>
      </c>
      <c r="G62" s="1206">
        <f>'DATA SHEET'!R66</f>
        <v>0</v>
      </c>
      <c r="H62" s="1206">
        <f>'DATA SHEET'!S66</f>
        <v>0</v>
      </c>
      <c r="I62" s="1206">
        <f>'DATA SHEET'!T66</f>
        <v>0</v>
      </c>
      <c r="J62" s="1206">
        <f>'DATA SHEET'!U66</f>
        <v>0</v>
      </c>
      <c r="K62" s="1206">
        <f>'DATA SHEET'!V66</f>
        <v>0</v>
      </c>
      <c r="L62" s="1206">
        <f>'DATA SHEET'!W66</f>
        <v>0</v>
      </c>
      <c r="M62" s="1206">
        <f>'DATA SHEET'!X66</f>
        <v>0</v>
      </c>
      <c r="N62" s="1206">
        <f>'DATA SHEET'!Y66</f>
        <v>0</v>
      </c>
      <c r="O62" s="1206">
        <f>'DATA SHEET'!Z66</f>
        <v>0</v>
      </c>
      <c r="P62" s="1206">
        <f>'DATA SHEET'!AA66</f>
        <v>0</v>
      </c>
      <c r="Q62" s="1095">
        <f>'DATA SHEET'!AB66</f>
        <v>0</v>
      </c>
      <c r="R62" s="1070"/>
      <c r="S62" s="292" t="str">
        <f t="shared" si="2"/>
        <v/>
      </c>
      <c r="T62" s="292" t="str">
        <f t="shared" si="3"/>
        <v/>
      </c>
      <c r="U62" s="292"/>
      <c r="V62" s="1281" t="e">
        <f t="shared" si="0"/>
        <v>#VALUE!</v>
      </c>
      <c r="Y62" s="1284">
        <f t="shared" si="1"/>
        <v>0</v>
      </c>
    </row>
    <row r="63" spans="3:25" x14ac:dyDescent="0.2">
      <c r="C63" s="1210" t="str">
        <f>IF('DATA SHEET'!E67&gt;=1,'DATA SHEET'!E67,"-")</f>
        <v>-</v>
      </c>
      <c r="D63" s="1277"/>
      <c r="E63" s="1278">
        <f>'DATA SHEET'!M67</f>
        <v>0</v>
      </c>
      <c r="F63" s="1094">
        <f>'DATA SHEET'!Q67</f>
        <v>0</v>
      </c>
      <c r="G63" s="1206">
        <f>'DATA SHEET'!R67</f>
        <v>0</v>
      </c>
      <c r="H63" s="1206">
        <f>'DATA SHEET'!S67</f>
        <v>0</v>
      </c>
      <c r="I63" s="1206">
        <f>'DATA SHEET'!T67</f>
        <v>0</v>
      </c>
      <c r="J63" s="1206">
        <f>'DATA SHEET'!U67</f>
        <v>0</v>
      </c>
      <c r="K63" s="1206">
        <f>'DATA SHEET'!V67</f>
        <v>0</v>
      </c>
      <c r="L63" s="1206">
        <f>'DATA SHEET'!W67</f>
        <v>0</v>
      </c>
      <c r="M63" s="1206">
        <f>'DATA SHEET'!X67</f>
        <v>0</v>
      </c>
      <c r="N63" s="1206">
        <f>'DATA SHEET'!Y67</f>
        <v>0</v>
      </c>
      <c r="O63" s="1206">
        <f>'DATA SHEET'!Z67</f>
        <v>0</v>
      </c>
      <c r="P63" s="1206">
        <f>'DATA SHEET'!AA67</f>
        <v>0</v>
      </c>
      <c r="Q63" s="1095">
        <f>'DATA SHEET'!AB67</f>
        <v>0</v>
      </c>
      <c r="R63" s="1070"/>
      <c r="S63" s="292" t="str">
        <f t="shared" si="2"/>
        <v/>
      </c>
      <c r="T63" s="292" t="str">
        <f t="shared" si="3"/>
        <v/>
      </c>
      <c r="U63" s="292"/>
      <c r="V63" s="1281" t="e">
        <f t="shared" si="0"/>
        <v>#VALUE!</v>
      </c>
      <c r="Y63" s="1284">
        <f t="shared" si="1"/>
        <v>0</v>
      </c>
    </row>
    <row r="64" spans="3:25" x14ac:dyDescent="0.2">
      <c r="C64" s="1210" t="str">
        <f>IF('DATA SHEET'!E68&gt;=1,'DATA SHEET'!E68,"-")</f>
        <v xml:space="preserve">2.1  PERFORMANCES (EFFICIENCY) with CH4 FOR COOKERS ONLY </v>
      </c>
      <c r="D64" s="1277"/>
      <c r="E64" s="1278">
        <f>'DATA SHEET'!M68</f>
        <v>0</v>
      </c>
      <c r="F64" s="1094">
        <f>'DATA SHEET'!Q68</f>
        <v>0</v>
      </c>
      <c r="G64" s="1206">
        <f>'DATA SHEET'!R68</f>
        <v>0</v>
      </c>
      <c r="H64" s="1206">
        <f>'DATA SHEET'!S68</f>
        <v>0</v>
      </c>
      <c r="I64" s="1206">
        <f>'DATA SHEET'!T68</f>
        <v>0</v>
      </c>
      <c r="J64" s="1206">
        <f>'DATA SHEET'!U68</f>
        <v>0</v>
      </c>
      <c r="K64" s="1206">
        <f>'DATA SHEET'!V68</f>
        <v>0</v>
      </c>
      <c r="L64" s="1206">
        <f>'DATA SHEET'!W68</f>
        <v>0</v>
      </c>
      <c r="M64" s="1206">
        <f>'DATA SHEET'!X68</f>
        <v>0</v>
      </c>
      <c r="N64" s="1206">
        <f>'DATA SHEET'!Y68</f>
        <v>0</v>
      </c>
      <c r="O64" s="1206">
        <f>'DATA SHEET'!Z68</f>
        <v>0</v>
      </c>
      <c r="P64" s="1206">
        <f>'DATA SHEET'!AA68</f>
        <v>0</v>
      </c>
      <c r="Q64" s="1095">
        <f>'DATA SHEET'!AB68</f>
        <v>0</v>
      </c>
      <c r="R64" s="1070"/>
      <c r="S64" s="292" t="str">
        <f t="shared" si="2"/>
        <v/>
      </c>
      <c r="T64" s="292" t="str">
        <f t="shared" si="3"/>
        <v/>
      </c>
      <c r="U64" s="292"/>
      <c r="V64" s="1281" t="e">
        <f t="shared" si="0"/>
        <v>#VALUE!</v>
      </c>
      <c r="Y64" s="1284">
        <f t="shared" si="1"/>
        <v>0</v>
      </c>
    </row>
    <row r="65" spans="3:25" x14ac:dyDescent="0.2">
      <c r="C65" s="1210" t="str">
        <f>IF('DATA SHEET'!E69&gt;=1,'DATA SHEET'!E69,"-")</f>
        <v xml:space="preserve">Qmax - GAS CH4 with increasing H2%. </v>
      </c>
      <c r="D65" s="1277"/>
      <c r="E65" s="1278">
        <f>'DATA SHEET'!M69</f>
        <v>0</v>
      </c>
      <c r="F65" s="1094">
        <f>'DATA SHEET'!Q69</f>
        <v>0</v>
      </c>
      <c r="G65" s="1206">
        <f>'DATA SHEET'!R69</f>
        <v>0</v>
      </c>
      <c r="H65" s="1206">
        <f>'DATA SHEET'!S69</f>
        <v>0</v>
      </c>
      <c r="I65" s="1206">
        <f>'DATA SHEET'!T69</f>
        <v>0</v>
      </c>
      <c r="J65" s="1206">
        <f>'DATA SHEET'!U69</f>
        <v>0</v>
      </c>
      <c r="K65" s="1206">
        <f>'DATA SHEET'!V69</f>
        <v>0</v>
      </c>
      <c r="L65" s="1206">
        <f>'DATA SHEET'!W69</f>
        <v>0</v>
      </c>
      <c r="M65" s="1206">
        <f>'DATA SHEET'!X69</f>
        <v>0</v>
      </c>
      <c r="N65" s="1206">
        <f>'DATA SHEET'!Y69</f>
        <v>0</v>
      </c>
      <c r="O65" s="1206">
        <f>'DATA SHEET'!Z69</f>
        <v>0</v>
      </c>
      <c r="P65" s="1206">
        <f>'DATA SHEET'!AA69</f>
        <v>0</v>
      </c>
      <c r="Q65" s="1095">
        <f>'DATA SHEET'!AB69</f>
        <v>0</v>
      </c>
      <c r="R65" s="1070"/>
      <c r="S65" s="292" t="str">
        <f t="shared" si="2"/>
        <v/>
      </c>
      <c r="T65" s="292" t="str">
        <f t="shared" si="3"/>
        <v/>
      </c>
      <c r="U65" s="292"/>
      <c r="V65" s="1281" t="e">
        <f t="shared" si="0"/>
        <v>#VALUE!</v>
      </c>
      <c r="Y65" s="1284">
        <f t="shared" si="1"/>
        <v>0</v>
      </c>
    </row>
    <row r="66" spans="3:25" x14ac:dyDescent="0.2">
      <c r="C66" s="1210" t="str">
        <f>IF('DATA SHEET'!E70&gt;=1,'DATA SHEET'!E70,"-")</f>
        <v xml:space="preserve">STABILISATION </v>
      </c>
      <c r="D66" s="1277"/>
      <c r="E66" s="1278">
        <f>'DATA SHEET'!M70</f>
        <v>0</v>
      </c>
      <c r="F66" s="1094">
        <f>'DATA SHEET'!Q70</f>
        <v>0</v>
      </c>
      <c r="G66" s="1206">
        <f>'DATA SHEET'!R70</f>
        <v>0</v>
      </c>
      <c r="H66" s="1206">
        <f>'DATA SHEET'!S70</f>
        <v>0</v>
      </c>
      <c r="I66" s="1206" t="str">
        <f>'DATA SHEET'!T70</f>
        <v>QUANTITATIVE TEST: REPORT SHALL BE BASED ON AVG  (DATA FILE) AND NOT INSTANTANEOUS DATA NOTED MANUALLY</v>
      </c>
      <c r="J66" s="1206">
        <f>'DATA SHEET'!U70</f>
        <v>0</v>
      </c>
      <c r="K66" s="1206">
        <f>'DATA SHEET'!V70</f>
        <v>0</v>
      </c>
      <c r="L66" s="1206">
        <f>'DATA SHEET'!W70</f>
        <v>0</v>
      </c>
      <c r="M66" s="1206">
        <f>'DATA SHEET'!X70</f>
        <v>0</v>
      </c>
      <c r="N66" s="1206">
        <f>'DATA SHEET'!Y70</f>
        <v>0</v>
      </c>
      <c r="O66" s="1206">
        <f>'DATA SHEET'!Z70</f>
        <v>0</v>
      </c>
      <c r="P66" s="1206">
        <f>'DATA SHEET'!AA70</f>
        <v>0</v>
      </c>
      <c r="Q66" s="1095">
        <f>'DATA SHEET'!AB70</f>
        <v>0</v>
      </c>
      <c r="R66" s="1070"/>
      <c r="S66" s="292" t="str">
        <f t="shared" si="2"/>
        <v/>
      </c>
      <c r="T66" s="292" t="str">
        <f t="shared" si="3"/>
        <v/>
      </c>
      <c r="U66" s="292"/>
      <c r="V66" s="1281" t="e">
        <f t="shared" si="0"/>
        <v>#VALUE!</v>
      </c>
      <c r="Y66" s="1284">
        <f t="shared" si="1"/>
        <v>0</v>
      </c>
    </row>
    <row r="67" spans="3:25" x14ac:dyDescent="0.2">
      <c r="C67" s="1210">
        <f>IF('DATA SHEET'!E71&gt;=1,'DATA SHEET'!E71,"-")</f>
        <v>31</v>
      </c>
      <c r="D67" s="1277"/>
      <c r="E67" s="1278" t="str">
        <f>'DATA SHEET'!M71</f>
        <v>0</v>
      </c>
      <c r="F67" s="1094">
        <f>'DATA SHEET'!Q71</f>
        <v>60</v>
      </c>
      <c r="G67" s="1206">
        <f>'DATA SHEET'!R71</f>
        <v>0</v>
      </c>
      <c r="H67" s="1206">
        <f>'DATA SHEET'!S71</f>
        <v>0</v>
      </c>
      <c r="I67" s="1206">
        <f>'DATA SHEET'!T71</f>
        <v>0</v>
      </c>
      <c r="J67" s="1206">
        <f>'DATA SHEET'!U71</f>
        <v>0</v>
      </c>
      <c r="K67" s="1206">
        <f>'DATA SHEET'!V71</f>
        <v>0</v>
      </c>
      <c r="L67" s="1206">
        <f>'DATA SHEET'!W71</f>
        <v>0</v>
      </c>
      <c r="M67" s="1206">
        <f>'DATA SHEET'!X71</f>
        <v>0</v>
      </c>
      <c r="N67" s="1206">
        <f>'DATA SHEET'!Y71</f>
        <v>0</v>
      </c>
      <c r="O67" s="1206">
        <f>'DATA SHEET'!Z71</f>
        <v>0</v>
      </c>
      <c r="P67" s="1206">
        <f>'DATA SHEET'!AA71</f>
        <v>0</v>
      </c>
      <c r="Q67" s="1095">
        <f>'DATA SHEET'!AB71</f>
        <v>40</v>
      </c>
      <c r="R67" s="1070"/>
      <c r="S67" s="292" t="str">
        <f t="shared" si="2"/>
        <v>0</v>
      </c>
      <c r="T67" s="292">
        <f t="shared" si="3"/>
        <v>40</v>
      </c>
      <c r="U67" s="292"/>
      <c r="V67" s="1281" t="str">
        <f t="shared" si="0"/>
        <v>-</v>
      </c>
      <c r="Y67" s="1284">
        <f t="shared" si="1"/>
        <v>100</v>
      </c>
    </row>
    <row r="68" spans="3:25" x14ac:dyDescent="0.2">
      <c r="C68" s="1210">
        <f>IF('DATA SHEET'!E72&gt;=1,'DATA SHEET'!E72,"-")</f>
        <v>32</v>
      </c>
      <c r="D68" s="1277"/>
      <c r="E68" s="1278" t="str">
        <f>'DATA SHEET'!M72</f>
        <v>10</v>
      </c>
      <c r="F68" s="1094">
        <f>'DATA SHEET'!Q72</f>
        <v>60</v>
      </c>
      <c r="G68" s="1206">
        <f>'DATA SHEET'!R72</f>
        <v>0</v>
      </c>
      <c r="H68" s="1206">
        <f>'DATA SHEET'!S72</f>
        <v>0</v>
      </c>
      <c r="I68" s="1206">
        <f>'DATA SHEET'!T72</f>
        <v>0</v>
      </c>
      <c r="J68" s="1206">
        <f>'DATA SHEET'!U72</f>
        <v>0</v>
      </c>
      <c r="K68" s="1206">
        <f>'DATA SHEET'!V72</f>
        <v>0</v>
      </c>
      <c r="L68" s="1206">
        <f>'DATA SHEET'!W72</f>
        <v>0</v>
      </c>
      <c r="M68" s="1206">
        <f>'DATA SHEET'!X72</f>
        <v>0</v>
      </c>
      <c r="N68" s="1206">
        <f>'DATA SHEET'!Y72</f>
        <v>0</v>
      </c>
      <c r="O68" s="1206">
        <f>'DATA SHEET'!Z72</f>
        <v>0</v>
      </c>
      <c r="P68" s="1206">
        <f>'DATA SHEET'!AA72</f>
        <v>0</v>
      </c>
      <c r="Q68" s="1095">
        <f>'DATA SHEET'!AB72</f>
        <v>40</v>
      </c>
      <c r="R68" s="1070"/>
      <c r="S68" s="292" t="str">
        <f t="shared" si="2"/>
        <v>10</v>
      </c>
      <c r="T68" s="292">
        <f t="shared" si="3"/>
        <v>40</v>
      </c>
      <c r="U68" s="292"/>
      <c r="V68" s="1281" t="str">
        <f t="shared" si="0"/>
        <v>-</v>
      </c>
      <c r="Y68" s="1284">
        <f t="shared" si="1"/>
        <v>100</v>
      </c>
    </row>
    <row r="69" spans="3:25" x14ac:dyDescent="0.2">
      <c r="C69" s="1210">
        <f>IF('DATA SHEET'!E73&gt;=1,'DATA SHEET'!E73,"-")</f>
        <v>33</v>
      </c>
      <c r="D69" s="1277"/>
      <c r="E69" s="1278" t="str">
        <f>'DATA SHEET'!M73</f>
        <v>23</v>
      </c>
      <c r="F69" s="1094">
        <f>'DATA SHEET'!Q73</f>
        <v>60</v>
      </c>
      <c r="G69" s="1206">
        <f>'DATA SHEET'!R73</f>
        <v>0</v>
      </c>
      <c r="H69" s="1206">
        <f>'DATA SHEET'!S73</f>
        <v>0</v>
      </c>
      <c r="I69" s="1206">
        <f>'DATA SHEET'!T73</f>
        <v>0</v>
      </c>
      <c r="J69" s="1206">
        <f>'DATA SHEET'!U73</f>
        <v>0</v>
      </c>
      <c r="K69" s="1206">
        <f>'DATA SHEET'!V73</f>
        <v>0</v>
      </c>
      <c r="L69" s="1206">
        <f>'DATA SHEET'!W73</f>
        <v>0</v>
      </c>
      <c r="M69" s="1206">
        <f>'DATA SHEET'!X73</f>
        <v>0</v>
      </c>
      <c r="N69" s="1206">
        <f>'DATA SHEET'!Y73</f>
        <v>0</v>
      </c>
      <c r="O69" s="1206">
        <f>'DATA SHEET'!Z73</f>
        <v>0</v>
      </c>
      <c r="P69" s="1206">
        <f>'DATA SHEET'!AA73</f>
        <v>0</v>
      </c>
      <c r="Q69" s="1095">
        <f>'DATA SHEET'!AB73</f>
        <v>40</v>
      </c>
      <c r="R69" s="1070"/>
      <c r="S69" s="292" t="str">
        <f t="shared" si="2"/>
        <v>23</v>
      </c>
      <c r="T69" s="292">
        <f t="shared" si="3"/>
        <v>40</v>
      </c>
      <c r="U69" s="292"/>
      <c r="V69" s="1281" t="str">
        <f t="shared" si="0"/>
        <v>-</v>
      </c>
      <c r="Y69" s="1284">
        <f t="shared" si="1"/>
        <v>100</v>
      </c>
    </row>
    <row r="70" spans="3:25" x14ac:dyDescent="0.2">
      <c r="C70" s="1210">
        <f>IF('DATA SHEET'!E74&gt;=1,'DATA SHEET'!E74,"-")</f>
        <v>34</v>
      </c>
      <c r="D70" s="1277"/>
      <c r="E70" s="1278" t="str">
        <f>'DATA SHEET'!M74</f>
        <v>30</v>
      </c>
      <c r="F70" s="1094">
        <f>'DATA SHEET'!Q74</f>
        <v>60</v>
      </c>
      <c r="G70" s="1206">
        <f>'DATA SHEET'!R74</f>
        <v>0</v>
      </c>
      <c r="H70" s="1206">
        <f>'DATA SHEET'!S74</f>
        <v>0</v>
      </c>
      <c r="I70" s="1206">
        <f>'DATA SHEET'!T74</f>
        <v>0</v>
      </c>
      <c r="J70" s="1206">
        <f>'DATA SHEET'!U74</f>
        <v>0</v>
      </c>
      <c r="K70" s="1206">
        <f>'DATA SHEET'!V74</f>
        <v>0</v>
      </c>
      <c r="L70" s="1206">
        <f>'DATA SHEET'!W74</f>
        <v>0</v>
      </c>
      <c r="M70" s="1206">
        <f>'DATA SHEET'!X74</f>
        <v>0</v>
      </c>
      <c r="N70" s="1206">
        <f>'DATA SHEET'!Y74</f>
        <v>0</v>
      </c>
      <c r="O70" s="1206">
        <f>'DATA SHEET'!Z74</f>
        <v>0</v>
      </c>
      <c r="P70" s="1206">
        <f>'DATA SHEET'!AA74</f>
        <v>0</v>
      </c>
      <c r="Q70" s="1095">
        <f>'DATA SHEET'!AB74</f>
        <v>40</v>
      </c>
      <c r="R70" s="1070"/>
      <c r="S70" s="292" t="str">
        <f t="shared" si="2"/>
        <v>30</v>
      </c>
      <c r="T70" s="292">
        <f t="shared" si="3"/>
        <v>40</v>
      </c>
      <c r="U70" s="292"/>
      <c r="V70" s="1281" t="str">
        <f t="shared" si="0"/>
        <v>-</v>
      </c>
      <c r="Y70" s="1284">
        <f t="shared" si="1"/>
        <v>100</v>
      </c>
    </row>
    <row r="71" spans="3:25" x14ac:dyDescent="0.2">
      <c r="C71" s="1210">
        <f>IF('DATA SHEET'!E75&gt;=1,'DATA SHEET'!E75,"-")</f>
        <v>35</v>
      </c>
      <c r="D71" s="1277"/>
      <c r="E71" s="1278" t="str">
        <f>'DATA SHEET'!M75</f>
        <v>40</v>
      </c>
      <c r="F71" s="1094">
        <f>'DATA SHEET'!Q75</f>
        <v>60</v>
      </c>
      <c r="G71" s="1206">
        <f>'DATA SHEET'!R75</f>
        <v>0</v>
      </c>
      <c r="H71" s="1206">
        <f>'DATA SHEET'!S75</f>
        <v>0</v>
      </c>
      <c r="I71" s="1206">
        <f>'DATA SHEET'!T75</f>
        <v>0</v>
      </c>
      <c r="J71" s="1206">
        <f>'DATA SHEET'!U75</f>
        <v>0</v>
      </c>
      <c r="K71" s="1206">
        <f>'DATA SHEET'!V75</f>
        <v>0</v>
      </c>
      <c r="L71" s="1206">
        <f>'DATA SHEET'!W75</f>
        <v>0</v>
      </c>
      <c r="M71" s="1206">
        <f>'DATA SHEET'!X75</f>
        <v>0</v>
      </c>
      <c r="N71" s="1206">
        <f>'DATA SHEET'!Y75</f>
        <v>0</v>
      </c>
      <c r="O71" s="1206">
        <f>'DATA SHEET'!Z75</f>
        <v>0</v>
      </c>
      <c r="P71" s="1206">
        <f>'DATA SHEET'!AA75</f>
        <v>0</v>
      </c>
      <c r="Q71" s="1095">
        <f>'DATA SHEET'!AB75</f>
        <v>40</v>
      </c>
      <c r="R71" s="1070"/>
      <c r="S71" s="292" t="str">
        <f t="shared" si="2"/>
        <v>40</v>
      </c>
      <c r="T71" s="292">
        <f t="shared" si="3"/>
        <v>40</v>
      </c>
      <c r="U71" s="292"/>
      <c r="V71" s="1281" t="str">
        <f t="shared" si="0"/>
        <v>-</v>
      </c>
      <c r="Y71" s="1284">
        <f t="shared" si="1"/>
        <v>100</v>
      </c>
    </row>
    <row r="72" spans="3:25" x14ac:dyDescent="0.2">
      <c r="C72" s="1210">
        <f>IF('DATA SHEET'!E76&gt;=1,'DATA SHEET'!E76,"-")</f>
        <v>36</v>
      </c>
      <c r="D72" s="1277"/>
      <c r="E72" s="1278" t="str">
        <f>'DATA SHEET'!M76</f>
        <v>50</v>
      </c>
      <c r="F72" s="1094">
        <f>'DATA SHEET'!Q76</f>
        <v>60</v>
      </c>
      <c r="G72" s="1206">
        <f>'DATA SHEET'!R76</f>
        <v>0</v>
      </c>
      <c r="H72" s="1206">
        <f>'DATA SHEET'!S76</f>
        <v>0</v>
      </c>
      <c r="I72" s="1206">
        <f>'DATA SHEET'!T76</f>
        <v>0</v>
      </c>
      <c r="J72" s="1206">
        <f>'DATA SHEET'!U76</f>
        <v>0</v>
      </c>
      <c r="K72" s="1206">
        <f>'DATA SHEET'!V76</f>
        <v>0</v>
      </c>
      <c r="L72" s="1206">
        <f>'DATA SHEET'!W76</f>
        <v>0</v>
      </c>
      <c r="M72" s="1206">
        <f>'DATA SHEET'!X76</f>
        <v>0</v>
      </c>
      <c r="N72" s="1206">
        <f>'DATA SHEET'!Y76</f>
        <v>0</v>
      </c>
      <c r="O72" s="1206">
        <f>'DATA SHEET'!Z76</f>
        <v>0</v>
      </c>
      <c r="P72" s="1206">
        <f>'DATA SHEET'!AA76</f>
        <v>0</v>
      </c>
      <c r="Q72" s="1095">
        <f>'DATA SHEET'!AB76</f>
        <v>40</v>
      </c>
      <c r="R72" s="1070"/>
      <c r="S72" s="292" t="str">
        <f t="shared" si="2"/>
        <v>50</v>
      </c>
      <c r="T72" s="292">
        <f t="shared" si="3"/>
        <v>40</v>
      </c>
      <c r="U72" s="292"/>
      <c r="V72" s="1281" t="str">
        <f t="shared" si="0"/>
        <v>Warning</v>
      </c>
      <c r="Y72" s="1284">
        <f t="shared" si="1"/>
        <v>100</v>
      </c>
    </row>
    <row r="73" spans="3:25" x14ac:dyDescent="0.2">
      <c r="C73" s="1210">
        <f>IF('DATA SHEET'!E77&gt;=1,'DATA SHEET'!E77,"-")</f>
        <v>37</v>
      </c>
      <c r="D73" s="1277"/>
      <c r="E73" s="1278" t="str">
        <f>'DATA SHEET'!M77</f>
        <v>60</v>
      </c>
      <c r="F73" s="1094">
        <f>'DATA SHEET'!Q77</f>
        <v>60</v>
      </c>
      <c r="G73" s="1206">
        <f>'DATA SHEET'!R77</f>
        <v>0</v>
      </c>
      <c r="H73" s="1206">
        <f>'DATA SHEET'!S77</f>
        <v>0</v>
      </c>
      <c r="I73" s="1206">
        <f>'DATA SHEET'!T77</f>
        <v>0</v>
      </c>
      <c r="J73" s="1206">
        <f>'DATA SHEET'!U77</f>
        <v>0</v>
      </c>
      <c r="K73" s="1206">
        <f>'DATA SHEET'!V77</f>
        <v>0</v>
      </c>
      <c r="L73" s="1206">
        <f>'DATA SHEET'!W77</f>
        <v>0</v>
      </c>
      <c r="M73" s="1206">
        <f>'DATA SHEET'!X77</f>
        <v>0</v>
      </c>
      <c r="N73" s="1206">
        <f>'DATA SHEET'!Y77</f>
        <v>0</v>
      </c>
      <c r="O73" s="1206">
        <f>'DATA SHEET'!Z77</f>
        <v>0</v>
      </c>
      <c r="P73" s="1206">
        <f>'DATA SHEET'!AA77</f>
        <v>0</v>
      </c>
      <c r="Q73" s="1095">
        <f>'DATA SHEET'!AB77</f>
        <v>40</v>
      </c>
      <c r="R73" s="1070"/>
      <c r="S73" s="292" t="str">
        <f t="shared" si="2"/>
        <v>60</v>
      </c>
      <c r="T73" s="292">
        <f t="shared" si="3"/>
        <v>40</v>
      </c>
      <c r="U73" s="292"/>
      <c r="V73" s="1281" t="str">
        <f t="shared" si="0"/>
        <v>Warning</v>
      </c>
      <c r="Y73" s="1284">
        <f t="shared" si="1"/>
        <v>100</v>
      </c>
    </row>
    <row r="74" spans="3:25" x14ac:dyDescent="0.2">
      <c r="C74" s="1210" t="str">
        <f>IF('DATA SHEET'!E78&gt;=1,'DATA SHEET'!E78,"-")</f>
        <v xml:space="preserve">Qmin - GAS CH4 with increasing H2%.  </v>
      </c>
      <c r="D74" s="1277"/>
      <c r="E74" s="1278">
        <f>'DATA SHEET'!M78</f>
        <v>0</v>
      </c>
      <c r="F74" s="1094">
        <f>'DATA SHEET'!Q78</f>
        <v>0</v>
      </c>
      <c r="G74" s="1206">
        <f>'DATA SHEET'!R78</f>
        <v>0</v>
      </c>
      <c r="H74" s="1206">
        <f>'DATA SHEET'!S78</f>
        <v>0</v>
      </c>
      <c r="I74" s="1206">
        <f>'DATA SHEET'!T78</f>
        <v>0</v>
      </c>
      <c r="J74" s="1206">
        <f>'DATA SHEET'!U78</f>
        <v>0</v>
      </c>
      <c r="K74" s="1206">
        <f>'DATA SHEET'!V78</f>
        <v>0</v>
      </c>
      <c r="L74" s="1206">
        <f>'DATA SHEET'!W78</f>
        <v>0</v>
      </c>
      <c r="M74" s="1206">
        <f>'DATA SHEET'!X78</f>
        <v>0</v>
      </c>
      <c r="N74" s="1206">
        <f>'DATA SHEET'!Y78</f>
        <v>0</v>
      </c>
      <c r="O74" s="1206">
        <f>'DATA SHEET'!Z78</f>
        <v>0</v>
      </c>
      <c r="P74" s="1206">
        <f>'DATA SHEET'!AA78</f>
        <v>0</v>
      </c>
      <c r="Q74" s="1095">
        <f>'DATA SHEET'!AB78</f>
        <v>0</v>
      </c>
      <c r="R74" s="1070"/>
      <c r="S74" s="292" t="str">
        <f t="shared" si="2"/>
        <v/>
      </c>
      <c r="T74" s="292" t="str">
        <f t="shared" si="3"/>
        <v/>
      </c>
      <c r="U74" s="292"/>
      <c r="V74" s="1281" t="e">
        <f t="shared" si="0"/>
        <v>#VALUE!</v>
      </c>
      <c r="Y74" s="1284">
        <f t="shared" si="1"/>
        <v>0</v>
      </c>
    </row>
    <row r="75" spans="3:25" x14ac:dyDescent="0.2">
      <c r="C75" s="1210" t="str">
        <f>IF('DATA SHEET'!E79&gt;=1,'DATA SHEET'!E79,"-")</f>
        <v xml:space="preserve">STABILISATION </v>
      </c>
      <c r="D75" s="1277"/>
      <c r="E75" s="1278">
        <f>'DATA SHEET'!M79</f>
        <v>0</v>
      </c>
      <c r="F75" s="1094">
        <f>'DATA SHEET'!Q79</f>
        <v>0</v>
      </c>
      <c r="G75" s="1206">
        <f>'DATA SHEET'!R79</f>
        <v>0</v>
      </c>
      <c r="H75" s="1206">
        <f>'DATA SHEET'!S79</f>
        <v>0</v>
      </c>
      <c r="I75" s="1206">
        <f>'DATA SHEET'!T79</f>
        <v>0</v>
      </c>
      <c r="J75" s="1206">
        <f>'DATA SHEET'!U79</f>
        <v>0</v>
      </c>
      <c r="K75" s="1206">
        <f>'DATA SHEET'!V79</f>
        <v>0</v>
      </c>
      <c r="L75" s="1206">
        <f>'DATA SHEET'!W79</f>
        <v>0</v>
      </c>
      <c r="M75" s="1206">
        <f>'DATA SHEET'!X79</f>
        <v>0</v>
      </c>
      <c r="N75" s="1206">
        <f>'DATA SHEET'!Y79</f>
        <v>0</v>
      </c>
      <c r="O75" s="1206">
        <f>'DATA SHEET'!Z79</f>
        <v>0</v>
      </c>
      <c r="P75" s="1206">
        <f>'DATA SHEET'!AA79</f>
        <v>0</v>
      </c>
      <c r="Q75" s="1095">
        <f>'DATA SHEET'!AB79</f>
        <v>0</v>
      </c>
      <c r="R75" s="1070"/>
      <c r="S75" s="292" t="str">
        <f t="shared" si="2"/>
        <v/>
      </c>
      <c r="T75" s="292" t="str">
        <f t="shared" si="3"/>
        <v/>
      </c>
      <c r="U75" s="292"/>
      <c r="V75" s="1281" t="e">
        <f t="shared" si="0"/>
        <v>#VALUE!</v>
      </c>
      <c r="Y75" s="1284">
        <f t="shared" si="1"/>
        <v>0</v>
      </c>
    </row>
    <row r="76" spans="3:25" x14ac:dyDescent="0.2">
      <c r="C76" s="1210">
        <f>IF('DATA SHEET'!E80&gt;=1,'DATA SHEET'!E80,"-")</f>
        <v>38</v>
      </c>
      <c r="D76" s="1277"/>
      <c r="E76" s="1278" t="str">
        <f>'DATA SHEET'!M80</f>
        <v>0</v>
      </c>
      <c r="F76" s="1094">
        <f>'DATA SHEET'!Q80</f>
        <v>60</v>
      </c>
      <c r="G76" s="1206">
        <f>'DATA SHEET'!R80</f>
        <v>0</v>
      </c>
      <c r="H76" s="1206">
        <f>'DATA SHEET'!S80</f>
        <v>0</v>
      </c>
      <c r="I76" s="1206">
        <f>'DATA SHEET'!T80</f>
        <v>0</v>
      </c>
      <c r="J76" s="1206">
        <f>'DATA SHEET'!U80</f>
        <v>0</v>
      </c>
      <c r="K76" s="1206">
        <f>'DATA SHEET'!V80</f>
        <v>0</v>
      </c>
      <c r="L76" s="1206">
        <f>'DATA SHEET'!W80</f>
        <v>0</v>
      </c>
      <c r="M76" s="1206">
        <f>'DATA SHEET'!X80</f>
        <v>0</v>
      </c>
      <c r="N76" s="1206">
        <f>'DATA SHEET'!Y80</f>
        <v>0</v>
      </c>
      <c r="O76" s="1206">
        <f>'DATA SHEET'!Z80</f>
        <v>0</v>
      </c>
      <c r="P76" s="1206">
        <f>'DATA SHEET'!AA80</f>
        <v>0</v>
      </c>
      <c r="Q76" s="1095">
        <f>'DATA SHEET'!AB80</f>
        <v>40</v>
      </c>
      <c r="R76" s="1070"/>
      <c r="S76" s="292" t="str">
        <f t="shared" si="2"/>
        <v>0</v>
      </c>
      <c r="T76" s="292">
        <f t="shared" si="3"/>
        <v>40</v>
      </c>
      <c r="U76" s="292"/>
      <c r="V76" s="1281" t="str">
        <f t="shared" si="0"/>
        <v>-</v>
      </c>
      <c r="Y76" s="1284">
        <f t="shared" si="1"/>
        <v>100</v>
      </c>
    </row>
    <row r="77" spans="3:25" x14ac:dyDescent="0.2">
      <c r="C77" s="1210">
        <f>IF('DATA SHEET'!E81&gt;=1,'DATA SHEET'!E81,"-")</f>
        <v>39</v>
      </c>
      <c r="D77" s="1277"/>
      <c r="E77" s="1278" t="str">
        <f>'DATA SHEET'!M81</f>
        <v>10</v>
      </c>
      <c r="F77" s="1094">
        <f>'DATA SHEET'!Q81</f>
        <v>60</v>
      </c>
      <c r="G77" s="1206">
        <f>'DATA SHEET'!R81</f>
        <v>0</v>
      </c>
      <c r="H77" s="1206">
        <f>'DATA SHEET'!S81</f>
        <v>0</v>
      </c>
      <c r="I77" s="1206">
        <f>'DATA SHEET'!T81</f>
        <v>0</v>
      </c>
      <c r="J77" s="1206">
        <f>'DATA SHEET'!U81</f>
        <v>0</v>
      </c>
      <c r="K77" s="1206">
        <f>'DATA SHEET'!V81</f>
        <v>0</v>
      </c>
      <c r="L77" s="1206">
        <f>'DATA SHEET'!W81</f>
        <v>0</v>
      </c>
      <c r="M77" s="1206">
        <f>'DATA SHEET'!X81</f>
        <v>0</v>
      </c>
      <c r="N77" s="1206">
        <f>'DATA SHEET'!Y81</f>
        <v>0</v>
      </c>
      <c r="O77" s="1206">
        <f>'DATA SHEET'!Z81</f>
        <v>0</v>
      </c>
      <c r="P77" s="1206">
        <f>'DATA SHEET'!AA81</f>
        <v>0</v>
      </c>
      <c r="Q77" s="1095">
        <f>'DATA SHEET'!AB81</f>
        <v>40</v>
      </c>
      <c r="R77" s="1070"/>
      <c r="S77" s="292" t="str">
        <f t="shared" si="2"/>
        <v>10</v>
      </c>
      <c r="T77" s="292">
        <f t="shared" si="3"/>
        <v>40</v>
      </c>
      <c r="U77" s="292"/>
      <c r="V77" s="1281" t="str">
        <f t="shared" si="0"/>
        <v>-</v>
      </c>
      <c r="Y77" s="1284">
        <f t="shared" si="1"/>
        <v>100</v>
      </c>
    </row>
    <row r="78" spans="3:25" x14ac:dyDescent="0.2">
      <c r="C78" s="1210">
        <f>IF('DATA SHEET'!E82&gt;=1,'DATA SHEET'!E82,"-")</f>
        <v>40</v>
      </c>
      <c r="D78" s="1277"/>
      <c r="E78" s="1278" t="str">
        <f>'DATA SHEET'!M82</f>
        <v>23</v>
      </c>
      <c r="F78" s="1094">
        <f>'DATA SHEET'!Q82</f>
        <v>60</v>
      </c>
      <c r="G78" s="1206">
        <f>'DATA SHEET'!R82</f>
        <v>0</v>
      </c>
      <c r="H78" s="1206">
        <f>'DATA SHEET'!S82</f>
        <v>0</v>
      </c>
      <c r="I78" s="1206">
        <f>'DATA SHEET'!T82</f>
        <v>0</v>
      </c>
      <c r="J78" s="1206">
        <f>'DATA SHEET'!U82</f>
        <v>0</v>
      </c>
      <c r="K78" s="1206">
        <f>'DATA SHEET'!V82</f>
        <v>0</v>
      </c>
      <c r="L78" s="1206">
        <f>'DATA SHEET'!W82</f>
        <v>0</v>
      </c>
      <c r="M78" s="1206">
        <f>'DATA SHEET'!X82</f>
        <v>0</v>
      </c>
      <c r="N78" s="1206">
        <f>'DATA SHEET'!Y82</f>
        <v>0</v>
      </c>
      <c r="O78" s="1206">
        <f>'DATA SHEET'!Z82</f>
        <v>0</v>
      </c>
      <c r="P78" s="1206">
        <f>'DATA SHEET'!AA82</f>
        <v>0</v>
      </c>
      <c r="Q78" s="1095">
        <f>'DATA SHEET'!AB82</f>
        <v>40</v>
      </c>
      <c r="R78" s="1070"/>
      <c r="S78" s="292" t="str">
        <f t="shared" si="2"/>
        <v>23</v>
      </c>
      <c r="T78" s="292">
        <f t="shared" si="3"/>
        <v>40</v>
      </c>
      <c r="U78" s="292"/>
      <c r="V78" s="1281" t="str">
        <f t="shared" ref="V78:V141" si="4">IF((S78-T78)&gt;$V$2,"Warning","-")</f>
        <v>-</v>
      </c>
      <c r="Y78" s="1284">
        <f t="shared" ref="Y78:Y141" si="5">SUM(F78:Q78)</f>
        <v>100</v>
      </c>
    </row>
    <row r="79" spans="3:25" x14ac:dyDescent="0.2">
      <c r="C79" s="1210">
        <f>IF('DATA SHEET'!E83&gt;=1,'DATA SHEET'!E83,"-")</f>
        <v>41</v>
      </c>
      <c r="D79" s="1277"/>
      <c r="E79" s="1278" t="str">
        <f>'DATA SHEET'!M83</f>
        <v>30</v>
      </c>
      <c r="F79" s="1094">
        <f>'DATA SHEET'!Q83</f>
        <v>60</v>
      </c>
      <c r="G79" s="1206">
        <f>'DATA SHEET'!R83</f>
        <v>0</v>
      </c>
      <c r="H79" s="1206">
        <f>'DATA SHEET'!S83</f>
        <v>0</v>
      </c>
      <c r="I79" s="1206">
        <f>'DATA SHEET'!T83</f>
        <v>0</v>
      </c>
      <c r="J79" s="1206">
        <f>'DATA SHEET'!U83</f>
        <v>0</v>
      </c>
      <c r="K79" s="1206">
        <f>'DATA SHEET'!V83</f>
        <v>0</v>
      </c>
      <c r="L79" s="1206">
        <f>'DATA SHEET'!W83</f>
        <v>0</v>
      </c>
      <c r="M79" s="1206">
        <f>'DATA SHEET'!X83</f>
        <v>0</v>
      </c>
      <c r="N79" s="1206">
        <f>'DATA SHEET'!Y83</f>
        <v>0</v>
      </c>
      <c r="O79" s="1206">
        <f>'DATA SHEET'!Z83</f>
        <v>0</v>
      </c>
      <c r="P79" s="1206">
        <f>'DATA SHEET'!AA83</f>
        <v>0</v>
      </c>
      <c r="Q79" s="1095">
        <f>'DATA SHEET'!AB83</f>
        <v>40</v>
      </c>
      <c r="R79" s="1070"/>
      <c r="S79" s="292" t="str">
        <f t="shared" si="2"/>
        <v>30</v>
      </c>
      <c r="T79" s="292">
        <f t="shared" si="3"/>
        <v>40</v>
      </c>
      <c r="U79" s="292"/>
      <c r="V79" s="1281" t="str">
        <f t="shared" si="4"/>
        <v>-</v>
      </c>
      <c r="Y79" s="1284">
        <f t="shared" si="5"/>
        <v>100</v>
      </c>
    </row>
    <row r="80" spans="3:25" x14ac:dyDescent="0.2">
      <c r="C80" s="1210">
        <f>IF('DATA SHEET'!E84&gt;=1,'DATA SHEET'!E84,"-")</f>
        <v>42</v>
      </c>
      <c r="D80" s="1277"/>
      <c r="E80" s="1278" t="str">
        <f>'DATA SHEET'!M84</f>
        <v>40</v>
      </c>
      <c r="F80" s="1094">
        <f>'DATA SHEET'!Q84</f>
        <v>60</v>
      </c>
      <c r="G80" s="1206">
        <f>'DATA SHEET'!R84</f>
        <v>0</v>
      </c>
      <c r="H80" s="1206">
        <f>'DATA SHEET'!S84</f>
        <v>0</v>
      </c>
      <c r="I80" s="1206">
        <f>'DATA SHEET'!T84</f>
        <v>0</v>
      </c>
      <c r="J80" s="1206">
        <f>'DATA SHEET'!U84</f>
        <v>0</v>
      </c>
      <c r="K80" s="1206">
        <f>'DATA SHEET'!V84</f>
        <v>0</v>
      </c>
      <c r="L80" s="1206">
        <f>'DATA SHEET'!W84</f>
        <v>0</v>
      </c>
      <c r="M80" s="1206">
        <f>'DATA SHEET'!X84</f>
        <v>0</v>
      </c>
      <c r="N80" s="1206">
        <f>'DATA SHEET'!Y84</f>
        <v>0</v>
      </c>
      <c r="O80" s="1206">
        <f>'DATA SHEET'!Z84</f>
        <v>0</v>
      </c>
      <c r="P80" s="1206">
        <f>'DATA SHEET'!AA84</f>
        <v>0</v>
      </c>
      <c r="Q80" s="1095">
        <f>'DATA SHEET'!AB84</f>
        <v>40</v>
      </c>
      <c r="R80" s="1070"/>
      <c r="S80" s="292" t="str">
        <f t="shared" si="2"/>
        <v>40</v>
      </c>
      <c r="T80" s="292">
        <f t="shared" si="3"/>
        <v>40</v>
      </c>
      <c r="U80" s="292"/>
      <c r="V80" s="1281" t="str">
        <f t="shared" si="4"/>
        <v>-</v>
      </c>
      <c r="Y80" s="1284">
        <f t="shared" si="5"/>
        <v>100</v>
      </c>
    </row>
    <row r="81" spans="3:25" x14ac:dyDescent="0.2">
      <c r="C81" s="1210">
        <f>IF('DATA SHEET'!E85&gt;=1,'DATA SHEET'!E85,"-")</f>
        <v>43</v>
      </c>
      <c r="D81" s="1277"/>
      <c r="E81" s="1278" t="str">
        <f>'DATA SHEET'!M85</f>
        <v>50</v>
      </c>
      <c r="F81" s="1094">
        <f>'DATA SHEET'!Q85</f>
        <v>60</v>
      </c>
      <c r="G81" s="1206">
        <f>'DATA SHEET'!R85</f>
        <v>0</v>
      </c>
      <c r="H81" s="1206">
        <f>'DATA SHEET'!S85</f>
        <v>0</v>
      </c>
      <c r="I81" s="1206">
        <f>'DATA SHEET'!T85</f>
        <v>0</v>
      </c>
      <c r="J81" s="1206">
        <f>'DATA SHEET'!U85</f>
        <v>0</v>
      </c>
      <c r="K81" s="1206">
        <f>'DATA SHEET'!V85</f>
        <v>0</v>
      </c>
      <c r="L81" s="1206">
        <f>'DATA SHEET'!W85</f>
        <v>0</v>
      </c>
      <c r="M81" s="1206">
        <f>'DATA SHEET'!X85</f>
        <v>0</v>
      </c>
      <c r="N81" s="1206">
        <f>'DATA SHEET'!Y85</f>
        <v>0</v>
      </c>
      <c r="O81" s="1206">
        <f>'DATA SHEET'!Z85</f>
        <v>0</v>
      </c>
      <c r="P81" s="1206">
        <f>'DATA SHEET'!AA85</f>
        <v>0</v>
      </c>
      <c r="Q81" s="1095">
        <f>'DATA SHEET'!AB85</f>
        <v>40</v>
      </c>
      <c r="R81" s="1070"/>
      <c r="S81" s="292" t="str">
        <f t="shared" ref="S81:S144" si="6">IF(E81&lt;&gt;0,E81,"")</f>
        <v>50</v>
      </c>
      <c r="T81" s="292">
        <f t="shared" ref="T81:T144" si="7">IF(E81&lt;&gt;0,Q81,"")</f>
        <v>40</v>
      </c>
      <c r="U81" s="292"/>
      <c r="V81" s="1281" t="str">
        <f t="shared" si="4"/>
        <v>Warning</v>
      </c>
      <c r="Y81" s="1284">
        <f t="shared" si="5"/>
        <v>100</v>
      </c>
    </row>
    <row r="82" spans="3:25" x14ac:dyDescent="0.2">
      <c r="C82" s="1210">
        <f>IF('DATA SHEET'!E86&gt;=1,'DATA SHEET'!E86,"-")</f>
        <v>44</v>
      </c>
      <c r="D82" s="1277"/>
      <c r="E82" s="1278" t="str">
        <f>'DATA SHEET'!M86</f>
        <v>60</v>
      </c>
      <c r="F82" s="1094">
        <f>'DATA SHEET'!Q86</f>
        <v>60</v>
      </c>
      <c r="G82" s="1206">
        <f>'DATA SHEET'!R86</f>
        <v>0</v>
      </c>
      <c r="H82" s="1206">
        <f>'DATA SHEET'!S86</f>
        <v>0</v>
      </c>
      <c r="I82" s="1206">
        <f>'DATA SHEET'!T86</f>
        <v>0</v>
      </c>
      <c r="J82" s="1206">
        <f>'DATA SHEET'!U86</f>
        <v>0</v>
      </c>
      <c r="K82" s="1206">
        <f>'DATA SHEET'!V86</f>
        <v>0</v>
      </c>
      <c r="L82" s="1206">
        <f>'DATA SHEET'!W86</f>
        <v>0</v>
      </c>
      <c r="M82" s="1206">
        <f>'DATA SHEET'!X86</f>
        <v>0</v>
      </c>
      <c r="N82" s="1206">
        <f>'DATA SHEET'!Y86</f>
        <v>0</v>
      </c>
      <c r="O82" s="1206">
        <f>'DATA SHEET'!Z86</f>
        <v>0</v>
      </c>
      <c r="P82" s="1206">
        <f>'DATA SHEET'!AA86</f>
        <v>0</v>
      </c>
      <c r="Q82" s="1095">
        <f>'DATA SHEET'!AB86</f>
        <v>40</v>
      </c>
      <c r="R82" s="1070"/>
      <c r="S82" s="292" t="str">
        <f t="shared" si="6"/>
        <v>60</v>
      </c>
      <c r="T82" s="292">
        <f t="shared" si="7"/>
        <v>40</v>
      </c>
      <c r="U82" s="292"/>
      <c r="V82" s="1281" t="str">
        <f t="shared" si="4"/>
        <v>Warning</v>
      </c>
      <c r="Y82" s="1284">
        <f t="shared" si="5"/>
        <v>100</v>
      </c>
    </row>
    <row r="83" spans="3:25" x14ac:dyDescent="0.2">
      <c r="C83" s="1210" t="str">
        <f>IF('DATA SHEET'!E87&gt;=1,'DATA SHEET'!E87,"-")</f>
        <v>-</v>
      </c>
      <c r="D83" s="1277"/>
      <c r="E83" s="1278">
        <f>'DATA SHEET'!M87</f>
        <v>0</v>
      </c>
      <c r="F83" s="1094">
        <f>'DATA SHEET'!Q87</f>
        <v>0</v>
      </c>
      <c r="G83" s="1206">
        <f>'DATA SHEET'!R87</f>
        <v>0</v>
      </c>
      <c r="H83" s="1206">
        <f>'DATA SHEET'!S87</f>
        <v>0</v>
      </c>
      <c r="I83" s="1206">
        <f>'DATA SHEET'!T87</f>
        <v>0</v>
      </c>
      <c r="J83" s="1206">
        <f>'DATA SHEET'!U87</f>
        <v>0</v>
      </c>
      <c r="K83" s="1206">
        <f>'DATA SHEET'!V87</f>
        <v>0</v>
      </c>
      <c r="L83" s="1206">
        <f>'DATA SHEET'!W87</f>
        <v>0</v>
      </c>
      <c r="M83" s="1206">
        <f>'DATA SHEET'!X87</f>
        <v>0</v>
      </c>
      <c r="N83" s="1206">
        <f>'DATA SHEET'!Y87</f>
        <v>0</v>
      </c>
      <c r="O83" s="1206">
        <f>'DATA SHEET'!Z87</f>
        <v>0</v>
      </c>
      <c r="P83" s="1206">
        <f>'DATA SHEET'!AA87</f>
        <v>0</v>
      </c>
      <c r="Q83" s="1095">
        <f>'DATA SHEET'!AB87</f>
        <v>0</v>
      </c>
      <c r="R83" s="1070"/>
      <c r="S83" s="292" t="str">
        <f t="shared" si="6"/>
        <v/>
      </c>
      <c r="T83" s="292" t="str">
        <f t="shared" si="7"/>
        <v/>
      </c>
      <c r="U83" s="292"/>
      <c r="V83" s="1281" t="e">
        <f t="shared" si="4"/>
        <v>#VALUE!</v>
      </c>
      <c r="Y83" s="1284">
        <f t="shared" si="5"/>
        <v>0</v>
      </c>
    </row>
    <row r="84" spans="3:25" x14ac:dyDescent="0.2">
      <c r="C84" s="1210" t="str">
        <f>IF('DATA SHEET'!E88&gt;=1,'DATA SHEET'!E88,"-")</f>
        <v>-</v>
      </c>
      <c r="D84" s="1277"/>
      <c r="E84" s="1278">
        <f>'DATA SHEET'!M88</f>
        <v>0</v>
      </c>
      <c r="F84" s="1094">
        <f>'DATA SHEET'!Q88</f>
        <v>0</v>
      </c>
      <c r="G84" s="1206">
        <f>'DATA SHEET'!R88</f>
        <v>0</v>
      </c>
      <c r="H84" s="1206">
        <f>'DATA SHEET'!S88</f>
        <v>0</v>
      </c>
      <c r="I84" s="1206">
        <f>'DATA SHEET'!T88</f>
        <v>0</v>
      </c>
      <c r="J84" s="1206">
        <f>'DATA SHEET'!U88</f>
        <v>0</v>
      </c>
      <c r="K84" s="1206">
        <f>'DATA SHEET'!V88</f>
        <v>0</v>
      </c>
      <c r="L84" s="1206">
        <f>'DATA SHEET'!W88</f>
        <v>0</v>
      </c>
      <c r="M84" s="1206">
        <f>'DATA SHEET'!X88</f>
        <v>0</v>
      </c>
      <c r="N84" s="1206">
        <f>'DATA SHEET'!Y88</f>
        <v>0</v>
      </c>
      <c r="O84" s="1206">
        <f>'DATA SHEET'!Z88</f>
        <v>0</v>
      </c>
      <c r="P84" s="1206">
        <f>'DATA SHEET'!AA88</f>
        <v>0</v>
      </c>
      <c r="Q84" s="1095">
        <f>'DATA SHEET'!AB88</f>
        <v>0</v>
      </c>
      <c r="R84" s="1070"/>
      <c r="S84" s="292" t="str">
        <f t="shared" si="6"/>
        <v/>
      </c>
      <c r="T84" s="292" t="str">
        <f t="shared" si="7"/>
        <v/>
      </c>
      <c r="U84" s="292"/>
      <c r="V84" s="1281" t="e">
        <f t="shared" si="4"/>
        <v>#VALUE!</v>
      </c>
      <c r="Y84" s="1284">
        <f t="shared" si="5"/>
        <v>0</v>
      </c>
    </row>
    <row r="85" spans="3:25" x14ac:dyDescent="0.2">
      <c r="C85" s="1210" t="str">
        <f>IF('DATA SHEET'!E89&gt;=1,'DATA SHEET'!E89,"-")</f>
        <v>-</v>
      </c>
      <c r="D85" s="1277"/>
      <c r="E85" s="1278">
        <f>'DATA SHEET'!M89</f>
        <v>0</v>
      </c>
      <c r="F85" s="1094">
        <f>'DATA SHEET'!Q89</f>
        <v>0</v>
      </c>
      <c r="G85" s="1206">
        <f>'DATA SHEET'!R89</f>
        <v>0</v>
      </c>
      <c r="H85" s="1206">
        <f>'DATA SHEET'!S89</f>
        <v>0</v>
      </c>
      <c r="I85" s="1206">
        <f>'DATA SHEET'!T89</f>
        <v>0</v>
      </c>
      <c r="J85" s="1206">
        <f>'DATA SHEET'!U89</f>
        <v>0</v>
      </c>
      <c r="K85" s="1206">
        <f>'DATA SHEET'!V89</f>
        <v>0</v>
      </c>
      <c r="L85" s="1206">
        <f>'DATA SHEET'!W89</f>
        <v>0</v>
      </c>
      <c r="M85" s="1206">
        <f>'DATA SHEET'!X89</f>
        <v>0</v>
      </c>
      <c r="N85" s="1206">
        <f>'DATA SHEET'!Y89</f>
        <v>0</v>
      </c>
      <c r="O85" s="1206">
        <f>'DATA SHEET'!Z89</f>
        <v>0</v>
      </c>
      <c r="P85" s="1206">
        <f>'DATA SHEET'!AA89</f>
        <v>0</v>
      </c>
      <c r="Q85" s="1095">
        <f>'DATA SHEET'!AB89</f>
        <v>0</v>
      </c>
      <c r="R85" s="1070"/>
      <c r="S85" s="292" t="str">
        <f t="shared" si="6"/>
        <v/>
      </c>
      <c r="T85" s="292" t="str">
        <f t="shared" si="7"/>
        <v/>
      </c>
      <c r="U85" s="292"/>
      <c r="V85" s="1281" t="e">
        <f t="shared" si="4"/>
        <v>#VALUE!</v>
      </c>
      <c r="Y85" s="1284">
        <f t="shared" si="5"/>
        <v>0</v>
      </c>
    </row>
    <row r="86" spans="3:25" x14ac:dyDescent="0.2">
      <c r="C86" s="1210" t="str">
        <f>IF('DATA SHEET'!E90&gt;=1,'DATA SHEET'!E90,"-")</f>
        <v>2.2   Test  numbering not used any more (merged with another one)</v>
      </c>
      <c r="D86" s="1277"/>
      <c r="E86" s="1278">
        <f>'DATA SHEET'!M90</f>
        <v>0</v>
      </c>
      <c r="F86" s="1094">
        <f>'DATA SHEET'!Q90</f>
        <v>0</v>
      </c>
      <c r="G86" s="1206">
        <f>'DATA SHEET'!R90</f>
        <v>0</v>
      </c>
      <c r="H86" s="1206">
        <f>'DATA SHEET'!S90</f>
        <v>0</v>
      </c>
      <c r="I86" s="1206">
        <f>'DATA SHEET'!T90</f>
        <v>0</v>
      </c>
      <c r="J86" s="1206">
        <f>'DATA SHEET'!U90</f>
        <v>0</v>
      </c>
      <c r="K86" s="1206">
        <f>'DATA SHEET'!V90</f>
        <v>0</v>
      </c>
      <c r="L86" s="1206">
        <f>'DATA SHEET'!W90</f>
        <v>0</v>
      </c>
      <c r="M86" s="1206">
        <f>'DATA SHEET'!X90</f>
        <v>0</v>
      </c>
      <c r="N86" s="1206">
        <f>'DATA SHEET'!Y90</f>
        <v>0</v>
      </c>
      <c r="O86" s="1206">
        <f>'DATA SHEET'!Z90</f>
        <v>0</v>
      </c>
      <c r="P86" s="1206">
        <f>'DATA SHEET'!AA90</f>
        <v>0</v>
      </c>
      <c r="Q86" s="1095">
        <f>'DATA SHEET'!AB90</f>
        <v>0</v>
      </c>
      <c r="R86" s="1070"/>
      <c r="S86" s="292" t="str">
        <f t="shared" si="6"/>
        <v/>
      </c>
      <c r="T86" s="292" t="str">
        <f t="shared" si="7"/>
        <v/>
      </c>
      <c r="U86" s="292"/>
      <c r="V86" s="1281" t="e">
        <f t="shared" si="4"/>
        <v>#VALUE!</v>
      </c>
      <c r="Y86" s="1284">
        <f t="shared" si="5"/>
        <v>0</v>
      </c>
    </row>
    <row r="87" spans="3:25" x14ac:dyDescent="0.2">
      <c r="C87" s="1210" t="str">
        <f>IF('DATA SHEET'!E91&gt;=1,'DATA SHEET'!E91,"-")</f>
        <v>-</v>
      </c>
      <c r="D87" s="1277"/>
      <c r="E87" s="1278">
        <f>'DATA SHEET'!M91</f>
        <v>0</v>
      </c>
      <c r="F87" s="1094">
        <f>'DATA SHEET'!Q91</f>
        <v>0</v>
      </c>
      <c r="G87" s="1206">
        <f>'DATA SHEET'!R91</f>
        <v>0</v>
      </c>
      <c r="H87" s="1206">
        <f>'DATA SHEET'!S91</f>
        <v>0</v>
      </c>
      <c r="I87" s="1206">
        <f>'DATA SHEET'!T91</f>
        <v>0</v>
      </c>
      <c r="J87" s="1206">
        <f>'DATA SHEET'!U91</f>
        <v>0</v>
      </c>
      <c r="K87" s="1206">
        <f>'DATA SHEET'!V91</f>
        <v>0</v>
      </c>
      <c r="L87" s="1206">
        <f>'DATA SHEET'!W91</f>
        <v>0</v>
      </c>
      <c r="M87" s="1206">
        <f>'DATA SHEET'!X91</f>
        <v>0</v>
      </c>
      <c r="N87" s="1206">
        <f>'DATA SHEET'!Y91</f>
        <v>0</v>
      </c>
      <c r="O87" s="1206">
        <f>'DATA SHEET'!Z91</f>
        <v>0</v>
      </c>
      <c r="P87" s="1206">
        <f>'DATA SHEET'!AA91</f>
        <v>0</v>
      </c>
      <c r="Q87" s="1095">
        <f>'DATA SHEET'!AB91</f>
        <v>0</v>
      </c>
      <c r="R87" s="1070"/>
      <c r="S87" s="292" t="str">
        <f t="shared" si="6"/>
        <v/>
      </c>
      <c r="T87" s="292" t="str">
        <f t="shared" si="7"/>
        <v/>
      </c>
      <c r="U87" s="292"/>
      <c r="V87" s="1281" t="e">
        <f t="shared" si="4"/>
        <v>#VALUE!</v>
      </c>
      <c r="Y87" s="1284">
        <f t="shared" si="5"/>
        <v>0</v>
      </c>
    </row>
    <row r="88" spans="3:25" x14ac:dyDescent="0.2">
      <c r="C88" s="1210" t="str">
        <f>IF('DATA SHEET'!E92&gt;=1,'DATA SHEET'!E92,"-")</f>
        <v xml:space="preserve">2.3 PERFORMANCES (EFFICIENCY) with EU low.    FOR COOKERS ONLY </v>
      </c>
      <c r="D88" s="1277"/>
      <c r="E88" s="1278">
        <f>'DATA SHEET'!M92</f>
        <v>0</v>
      </c>
      <c r="F88" s="1094">
        <f>'DATA SHEET'!Q92</f>
        <v>0</v>
      </c>
      <c r="G88" s="1206">
        <f>'DATA SHEET'!R92</f>
        <v>0</v>
      </c>
      <c r="H88" s="1206">
        <f>'DATA SHEET'!S92</f>
        <v>0</v>
      </c>
      <c r="I88" s="1206">
        <f>'DATA SHEET'!T92</f>
        <v>0</v>
      </c>
      <c r="J88" s="1206">
        <f>'DATA SHEET'!U92</f>
        <v>0</v>
      </c>
      <c r="K88" s="1206">
        <f>'DATA SHEET'!V92</f>
        <v>0</v>
      </c>
      <c r="L88" s="1206">
        <f>'DATA SHEET'!W92</f>
        <v>0</v>
      </c>
      <c r="M88" s="1206">
        <f>'DATA SHEET'!X92</f>
        <v>0</v>
      </c>
      <c r="N88" s="1206">
        <f>'DATA SHEET'!Y92</f>
        <v>0</v>
      </c>
      <c r="O88" s="1206">
        <f>'DATA SHEET'!Z92</f>
        <v>0</v>
      </c>
      <c r="P88" s="1206">
        <f>'DATA SHEET'!AA92</f>
        <v>0</v>
      </c>
      <c r="Q88" s="1095">
        <f>'DATA SHEET'!AB92</f>
        <v>0</v>
      </c>
      <c r="R88" s="1070"/>
      <c r="S88" s="292" t="str">
        <f t="shared" si="6"/>
        <v/>
      </c>
      <c r="T88" s="292" t="str">
        <f t="shared" si="7"/>
        <v/>
      </c>
      <c r="U88" s="292"/>
      <c r="V88" s="1281" t="e">
        <f t="shared" si="4"/>
        <v>#VALUE!</v>
      </c>
      <c r="Y88" s="1284">
        <f t="shared" si="5"/>
        <v>0</v>
      </c>
    </row>
    <row r="89" spans="3:25" x14ac:dyDescent="0.2">
      <c r="C89" s="1210" t="str">
        <f>IF('DATA SHEET'!E93&gt;=1,'DATA SHEET'!E93,"-")</f>
        <v>Qmax - GAS EU low with increasing H2%.   THIS TEST IS NOT SUPPOSED TO HAVE REALLY AN ADDED VALUE COMPARED TO THE ONE ABOVE, CAN BE DELETED (amybe after a first check?)</v>
      </c>
      <c r="D89" s="1277"/>
      <c r="E89" s="1278">
        <f>'DATA SHEET'!M93</f>
        <v>0</v>
      </c>
      <c r="F89" s="1094">
        <f>'DATA SHEET'!Q93</f>
        <v>0</v>
      </c>
      <c r="G89" s="1206">
        <f>'DATA SHEET'!R93</f>
        <v>0</v>
      </c>
      <c r="H89" s="1206">
        <f>'DATA SHEET'!S93</f>
        <v>0</v>
      </c>
      <c r="I89" s="1206">
        <f>'DATA SHEET'!T93</f>
        <v>0</v>
      </c>
      <c r="J89" s="1206">
        <f>'DATA SHEET'!U93</f>
        <v>0</v>
      </c>
      <c r="K89" s="1206">
        <f>'DATA SHEET'!V93</f>
        <v>0</v>
      </c>
      <c r="L89" s="1206">
        <f>'DATA SHEET'!W93</f>
        <v>0</v>
      </c>
      <c r="M89" s="1206">
        <f>'DATA SHEET'!X93</f>
        <v>0</v>
      </c>
      <c r="N89" s="1206">
        <f>'DATA SHEET'!Y93</f>
        <v>0</v>
      </c>
      <c r="O89" s="1206">
        <f>'DATA SHEET'!Z93</f>
        <v>0</v>
      </c>
      <c r="P89" s="1206">
        <f>'DATA SHEET'!AA93</f>
        <v>0</v>
      </c>
      <c r="Q89" s="1095">
        <f>'DATA SHEET'!AB93</f>
        <v>0</v>
      </c>
      <c r="R89" s="1070"/>
      <c r="S89" s="292" t="str">
        <f t="shared" si="6"/>
        <v/>
      </c>
      <c r="T89" s="292" t="str">
        <f t="shared" si="7"/>
        <v/>
      </c>
      <c r="U89" s="292"/>
      <c r="V89" s="1281" t="e">
        <f t="shared" si="4"/>
        <v>#VALUE!</v>
      </c>
      <c r="Y89" s="1284">
        <f t="shared" si="5"/>
        <v>0</v>
      </c>
    </row>
    <row r="90" spans="3:25" x14ac:dyDescent="0.2">
      <c r="C90" s="1210" t="str">
        <f>IF('DATA SHEET'!E94&gt;=1,'DATA SHEET'!E94,"-")</f>
        <v>-</v>
      </c>
      <c r="D90" s="1277"/>
      <c r="E90" s="1278">
        <f>'DATA SHEET'!M94</f>
        <v>0</v>
      </c>
      <c r="F90" s="1094">
        <f>'DATA SHEET'!Q94</f>
        <v>0</v>
      </c>
      <c r="G90" s="1206">
        <f>'DATA SHEET'!R94</f>
        <v>0</v>
      </c>
      <c r="H90" s="1206">
        <f>'DATA SHEET'!S94</f>
        <v>0</v>
      </c>
      <c r="I90" s="1206">
        <f>'DATA SHEET'!T94</f>
        <v>0</v>
      </c>
      <c r="J90" s="1206">
        <f>'DATA SHEET'!U94</f>
        <v>0</v>
      </c>
      <c r="K90" s="1206">
        <f>'DATA SHEET'!V94</f>
        <v>0</v>
      </c>
      <c r="L90" s="1206">
        <f>'DATA SHEET'!W94</f>
        <v>0</v>
      </c>
      <c r="M90" s="1206">
        <f>'DATA SHEET'!X94</f>
        <v>0</v>
      </c>
      <c r="N90" s="1206">
        <f>'DATA SHEET'!Y94</f>
        <v>0</v>
      </c>
      <c r="O90" s="1206">
        <f>'DATA SHEET'!Z94</f>
        <v>0</v>
      </c>
      <c r="P90" s="1206">
        <f>'DATA SHEET'!AA94</f>
        <v>0</v>
      </c>
      <c r="Q90" s="1095">
        <f>'DATA SHEET'!AB94</f>
        <v>0</v>
      </c>
      <c r="R90" s="1070"/>
      <c r="S90" s="292" t="str">
        <f t="shared" si="6"/>
        <v/>
      </c>
      <c r="T90" s="292" t="str">
        <f t="shared" si="7"/>
        <v/>
      </c>
      <c r="U90" s="292"/>
      <c r="V90" s="1281" t="e">
        <f t="shared" si="4"/>
        <v>#VALUE!</v>
      </c>
      <c r="Y90" s="1284">
        <f t="shared" si="5"/>
        <v>0</v>
      </c>
    </row>
    <row r="91" spans="3:25" x14ac:dyDescent="0.2">
      <c r="C91" s="1210">
        <f>IF('DATA SHEET'!E95&gt;=1,'DATA SHEET'!E95,"-")</f>
        <v>45</v>
      </c>
      <c r="D91" s="1277"/>
      <c r="E91" s="1278" t="str">
        <f>'DATA SHEET'!M95</f>
        <v>0</v>
      </c>
      <c r="F91" s="1094">
        <f>'DATA SHEET'!Q95</f>
        <v>60</v>
      </c>
      <c r="G91" s="1206">
        <f>'DATA SHEET'!R95</f>
        <v>0</v>
      </c>
      <c r="H91" s="1206">
        <f>'DATA SHEET'!S95</f>
        <v>0</v>
      </c>
      <c r="I91" s="1206">
        <f>'DATA SHEET'!T95</f>
        <v>0</v>
      </c>
      <c r="J91" s="1206">
        <f>'DATA SHEET'!U95</f>
        <v>0</v>
      </c>
      <c r="K91" s="1206">
        <f>'DATA SHEET'!V95</f>
        <v>0</v>
      </c>
      <c r="L91" s="1206">
        <f>'DATA SHEET'!W95</f>
        <v>0</v>
      </c>
      <c r="M91" s="1206">
        <f>'DATA SHEET'!X95</f>
        <v>0</v>
      </c>
      <c r="N91" s="1206">
        <f>'DATA SHEET'!Y95</f>
        <v>0</v>
      </c>
      <c r="O91" s="1206">
        <f>'DATA SHEET'!Z95</f>
        <v>0</v>
      </c>
      <c r="P91" s="1206">
        <f>'DATA SHEET'!AA95</f>
        <v>0</v>
      </c>
      <c r="Q91" s="1095">
        <f>'DATA SHEET'!AB95</f>
        <v>40</v>
      </c>
      <c r="R91" s="1070"/>
      <c r="S91" s="292" t="str">
        <f t="shared" si="6"/>
        <v>0</v>
      </c>
      <c r="T91" s="292">
        <f t="shared" si="7"/>
        <v>40</v>
      </c>
      <c r="U91" s="292"/>
      <c r="V91" s="1281" t="str">
        <f t="shared" si="4"/>
        <v>-</v>
      </c>
      <c r="Y91" s="1284">
        <f t="shared" si="5"/>
        <v>100</v>
      </c>
    </row>
    <row r="92" spans="3:25" x14ac:dyDescent="0.2">
      <c r="C92" s="1210">
        <f>IF('DATA SHEET'!E96&gt;=1,'DATA SHEET'!E96,"-")</f>
        <v>46</v>
      </c>
      <c r="D92" s="1277"/>
      <c r="E92" s="1278" t="str">
        <f>'DATA SHEET'!M96</f>
        <v>23</v>
      </c>
      <c r="F92" s="1094">
        <f>'DATA SHEET'!Q96</f>
        <v>60</v>
      </c>
      <c r="G92" s="1206">
        <f>'DATA SHEET'!R96</f>
        <v>0</v>
      </c>
      <c r="H92" s="1206">
        <f>'DATA SHEET'!S96</f>
        <v>0</v>
      </c>
      <c r="I92" s="1206">
        <f>'DATA SHEET'!T96</f>
        <v>0</v>
      </c>
      <c r="J92" s="1206">
        <f>'DATA SHEET'!U96</f>
        <v>0</v>
      </c>
      <c r="K92" s="1206">
        <f>'DATA SHEET'!V96</f>
        <v>0</v>
      </c>
      <c r="L92" s="1206">
        <f>'DATA SHEET'!W96</f>
        <v>0</v>
      </c>
      <c r="M92" s="1206">
        <f>'DATA SHEET'!X96</f>
        <v>0</v>
      </c>
      <c r="N92" s="1206">
        <f>'DATA SHEET'!Y96</f>
        <v>0</v>
      </c>
      <c r="O92" s="1206">
        <f>'DATA SHEET'!Z96</f>
        <v>0</v>
      </c>
      <c r="P92" s="1206">
        <f>'DATA SHEET'!AA96</f>
        <v>0</v>
      </c>
      <c r="Q92" s="1095">
        <f>'DATA SHEET'!AB96</f>
        <v>40</v>
      </c>
      <c r="R92" s="1070"/>
      <c r="S92" s="292" t="str">
        <f t="shared" si="6"/>
        <v>23</v>
      </c>
      <c r="T92" s="292">
        <f t="shared" si="7"/>
        <v>40</v>
      </c>
      <c r="U92" s="292"/>
      <c r="V92" s="1281" t="str">
        <f t="shared" si="4"/>
        <v>-</v>
      </c>
      <c r="Y92" s="1284">
        <f t="shared" si="5"/>
        <v>100</v>
      </c>
    </row>
    <row r="93" spans="3:25" x14ac:dyDescent="0.2">
      <c r="C93" s="1210">
        <f>IF('DATA SHEET'!E97&gt;=1,'DATA SHEET'!E97,"-")</f>
        <v>47</v>
      </c>
      <c r="D93" s="1277"/>
      <c r="E93" s="1278" t="str">
        <f>'DATA SHEET'!M97</f>
        <v>40</v>
      </c>
      <c r="F93" s="1094">
        <f>'DATA SHEET'!Q97</f>
        <v>60</v>
      </c>
      <c r="G93" s="1206">
        <f>'DATA SHEET'!R97</f>
        <v>0</v>
      </c>
      <c r="H93" s="1206">
        <f>'DATA SHEET'!S97</f>
        <v>0</v>
      </c>
      <c r="I93" s="1206">
        <f>'DATA SHEET'!T97</f>
        <v>0</v>
      </c>
      <c r="J93" s="1206">
        <f>'DATA SHEET'!U97</f>
        <v>0</v>
      </c>
      <c r="K93" s="1206">
        <f>'DATA SHEET'!V97</f>
        <v>0</v>
      </c>
      <c r="L93" s="1206">
        <f>'DATA SHEET'!W97</f>
        <v>0</v>
      </c>
      <c r="M93" s="1206">
        <f>'DATA SHEET'!X97</f>
        <v>0</v>
      </c>
      <c r="N93" s="1206">
        <f>'DATA SHEET'!Y97</f>
        <v>0</v>
      </c>
      <c r="O93" s="1206">
        <f>'DATA SHEET'!Z97</f>
        <v>0</v>
      </c>
      <c r="P93" s="1206">
        <f>'DATA SHEET'!AA97</f>
        <v>0</v>
      </c>
      <c r="Q93" s="1095">
        <f>'DATA SHEET'!AB97</f>
        <v>40</v>
      </c>
      <c r="R93" s="1070"/>
      <c r="S93" s="292" t="str">
        <f t="shared" si="6"/>
        <v>40</v>
      </c>
      <c r="T93" s="292">
        <f t="shared" si="7"/>
        <v>40</v>
      </c>
      <c r="U93" s="292"/>
      <c r="V93" s="1281" t="str">
        <f t="shared" si="4"/>
        <v>-</v>
      </c>
      <c r="Y93" s="1284">
        <f t="shared" si="5"/>
        <v>100</v>
      </c>
    </row>
    <row r="94" spans="3:25" x14ac:dyDescent="0.2">
      <c r="C94" s="1210">
        <f>IF('DATA SHEET'!E98&gt;=1,'DATA SHEET'!E98,"-")</f>
        <v>48</v>
      </c>
      <c r="D94" s="1277"/>
      <c r="E94" s="1278" t="str">
        <f>'DATA SHEET'!M98</f>
        <v>60</v>
      </c>
      <c r="F94" s="1094">
        <f>'DATA SHEET'!Q98</f>
        <v>60</v>
      </c>
      <c r="G94" s="1206">
        <f>'DATA SHEET'!R98</f>
        <v>0</v>
      </c>
      <c r="H94" s="1206">
        <f>'DATA SHEET'!S98</f>
        <v>0</v>
      </c>
      <c r="I94" s="1206">
        <f>'DATA SHEET'!T98</f>
        <v>0</v>
      </c>
      <c r="J94" s="1206">
        <f>'DATA SHEET'!U98</f>
        <v>0</v>
      </c>
      <c r="K94" s="1206">
        <f>'DATA SHEET'!V98</f>
        <v>0</v>
      </c>
      <c r="L94" s="1206">
        <f>'DATA SHEET'!W98</f>
        <v>0</v>
      </c>
      <c r="M94" s="1206">
        <f>'DATA SHEET'!X98</f>
        <v>0</v>
      </c>
      <c r="N94" s="1206">
        <f>'DATA SHEET'!Y98</f>
        <v>0</v>
      </c>
      <c r="O94" s="1206">
        <f>'DATA SHEET'!Z98</f>
        <v>0</v>
      </c>
      <c r="P94" s="1206">
        <f>'DATA SHEET'!AA98</f>
        <v>0</v>
      </c>
      <c r="Q94" s="1095">
        <f>'DATA SHEET'!AB98</f>
        <v>40</v>
      </c>
      <c r="R94" s="1070"/>
      <c r="S94" s="292" t="str">
        <f t="shared" si="6"/>
        <v>60</v>
      </c>
      <c r="T94" s="292">
        <f t="shared" si="7"/>
        <v>40</v>
      </c>
      <c r="U94" s="292"/>
      <c r="V94" s="1281" t="str">
        <f t="shared" si="4"/>
        <v>Warning</v>
      </c>
      <c r="Y94" s="1284">
        <f t="shared" si="5"/>
        <v>100</v>
      </c>
    </row>
    <row r="95" spans="3:25" x14ac:dyDescent="0.2">
      <c r="C95" s="1210" t="str">
        <f>IF('DATA SHEET'!E99&gt;=1,'DATA SHEET'!E99,"-")</f>
        <v>Qmin - GAS EU low with increasing H2%.  THIS TEST IS NOT SUPPOSED TO HAVE REALLY AN ADDED VALUE COMPARED TO THE ONE ABOVE, CAN BE DELETED (amybe after a first check?)</v>
      </c>
      <c r="D95" s="1277"/>
      <c r="E95" s="1278">
        <f>'DATA SHEET'!M99</f>
        <v>0</v>
      </c>
      <c r="F95" s="1094">
        <f>'DATA SHEET'!Q99</f>
        <v>0</v>
      </c>
      <c r="G95" s="1206">
        <f>'DATA SHEET'!R99</f>
        <v>0</v>
      </c>
      <c r="H95" s="1206">
        <f>'DATA SHEET'!S99</f>
        <v>0</v>
      </c>
      <c r="I95" s="1206">
        <f>'DATA SHEET'!T99</f>
        <v>0</v>
      </c>
      <c r="J95" s="1206">
        <f>'DATA SHEET'!U99</f>
        <v>0</v>
      </c>
      <c r="K95" s="1206">
        <f>'DATA SHEET'!V99</f>
        <v>0</v>
      </c>
      <c r="L95" s="1206">
        <f>'DATA SHEET'!W99</f>
        <v>0</v>
      </c>
      <c r="M95" s="1206">
        <f>'DATA SHEET'!X99</f>
        <v>0</v>
      </c>
      <c r="N95" s="1206">
        <f>'DATA SHEET'!Y99</f>
        <v>0</v>
      </c>
      <c r="O95" s="1206">
        <f>'DATA SHEET'!Z99</f>
        <v>0</v>
      </c>
      <c r="P95" s="1206">
        <f>'DATA SHEET'!AA99</f>
        <v>0</v>
      </c>
      <c r="Q95" s="1095">
        <f>'DATA SHEET'!AB99</f>
        <v>0</v>
      </c>
      <c r="R95" s="1070"/>
      <c r="S95" s="292" t="str">
        <f t="shared" si="6"/>
        <v/>
      </c>
      <c r="T95" s="292" t="str">
        <f t="shared" si="7"/>
        <v/>
      </c>
      <c r="U95" s="292"/>
      <c r="V95" s="1281" t="e">
        <f t="shared" si="4"/>
        <v>#VALUE!</v>
      </c>
      <c r="Y95" s="1284">
        <f t="shared" si="5"/>
        <v>0</v>
      </c>
    </row>
    <row r="96" spans="3:25" x14ac:dyDescent="0.2">
      <c r="C96" s="1210" t="str">
        <f>IF('DATA SHEET'!E100&gt;=1,'DATA SHEET'!E100,"-")</f>
        <v>-</v>
      </c>
      <c r="D96" s="1277"/>
      <c r="E96" s="1278">
        <f>'DATA SHEET'!M100</f>
        <v>0</v>
      </c>
      <c r="F96" s="1094">
        <f>'DATA SHEET'!Q100</f>
        <v>0</v>
      </c>
      <c r="G96" s="1206">
        <f>'DATA SHEET'!R100</f>
        <v>0</v>
      </c>
      <c r="H96" s="1206">
        <f>'DATA SHEET'!S100</f>
        <v>0</v>
      </c>
      <c r="I96" s="1206">
        <f>'DATA SHEET'!T100</f>
        <v>0</v>
      </c>
      <c r="J96" s="1206">
        <f>'DATA SHEET'!U100</f>
        <v>0</v>
      </c>
      <c r="K96" s="1206">
        <f>'DATA SHEET'!V100</f>
        <v>0</v>
      </c>
      <c r="L96" s="1206">
        <f>'DATA SHEET'!W100</f>
        <v>0</v>
      </c>
      <c r="M96" s="1206">
        <f>'DATA SHEET'!X100</f>
        <v>0</v>
      </c>
      <c r="N96" s="1206">
        <f>'DATA SHEET'!Y100</f>
        <v>0</v>
      </c>
      <c r="O96" s="1206">
        <f>'DATA SHEET'!Z100</f>
        <v>0</v>
      </c>
      <c r="P96" s="1206">
        <f>'DATA SHEET'!AA100</f>
        <v>0</v>
      </c>
      <c r="Q96" s="1095">
        <f>'DATA SHEET'!AB100</f>
        <v>0</v>
      </c>
      <c r="R96" s="1070"/>
      <c r="S96" s="292" t="str">
        <f t="shared" si="6"/>
        <v/>
      </c>
      <c r="T96" s="292" t="str">
        <f t="shared" si="7"/>
        <v/>
      </c>
      <c r="U96" s="292"/>
      <c r="V96" s="1281" t="e">
        <f t="shared" si="4"/>
        <v>#VALUE!</v>
      </c>
      <c r="Y96" s="1284">
        <f t="shared" si="5"/>
        <v>0</v>
      </c>
    </row>
    <row r="97" spans="3:25" x14ac:dyDescent="0.2">
      <c r="C97" s="1210">
        <f>IF('DATA SHEET'!E101&gt;=1,'DATA SHEET'!E101,"-")</f>
        <v>49</v>
      </c>
      <c r="D97" s="1277"/>
      <c r="E97" s="1278" t="str">
        <f>'DATA SHEET'!M101</f>
        <v>0</v>
      </c>
      <c r="F97" s="1094">
        <f>'DATA SHEET'!Q101</f>
        <v>0</v>
      </c>
      <c r="G97" s="1206" t="str">
        <f>'DATA SHEET'!R101</f>
        <v>-</v>
      </c>
      <c r="H97" s="1206" t="str">
        <f>'DATA SHEET'!S101</f>
        <v>-</v>
      </c>
      <c r="I97" s="1206" t="str">
        <f>'DATA SHEET'!T101</f>
        <v>-</v>
      </c>
      <c r="J97" s="1206" t="str">
        <f>'DATA SHEET'!U101</f>
        <v>-</v>
      </c>
      <c r="K97" s="1206" t="str">
        <f>'DATA SHEET'!V101</f>
        <v>-</v>
      </c>
      <c r="L97" s="1206" t="str">
        <f>'DATA SHEET'!W101</f>
        <v>-</v>
      </c>
      <c r="M97" s="1206" t="str">
        <f>'DATA SHEET'!X101</f>
        <v>-</v>
      </c>
      <c r="N97" s="1206" t="str">
        <f>'DATA SHEET'!Y101</f>
        <v>-</v>
      </c>
      <c r="O97" s="1206" t="str">
        <f>'DATA SHEET'!Z101</f>
        <v>-</v>
      </c>
      <c r="P97" s="1206" t="str">
        <f>'DATA SHEET'!AA101</f>
        <v>-</v>
      </c>
      <c r="Q97" s="1095" t="str">
        <f>'DATA SHEET'!AB101</f>
        <v>-</v>
      </c>
      <c r="R97" s="1070"/>
      <c r="S97" s="292" t="str">
        <f t="shared" si="6"/>
        <v>0</v>
      </c>
      <c r="T97" s="292" t="str">
        <f t="shared" si="7"/>
        <v>-</v>
      </c>
      <c r="U97" s="292"/>
      <c r="V97" s="1281" t="e">
        <f t="shared" si="4"/>
        <v>#VALUE!</v>
      </c>
      <c r="Y97" s="1284">
        <f t="shared" si="5"/>
        <v>0</v>
      </c>
    </row>
    <row r="98" spans="3:25" x14ac:dyDescent="0.2">
      <c r="C98" s="1210">
        <f>IF('DATA SHEET'!E102&gt;=1,'DATA SHEET'!E102,"-")</f>
        <v>50</v>
      </c>
      <c r="D98" s="1277"/>
      <c r="E98" s="1278" t="str">
        <f>'DATA SHEET'!M102</f>
        <v>23</v>
      </c>
      <c r="F98" s="1094">
        <f>'DATA SHEET'!Q102</f>
        <v>0</v>
      </c>
      <c r="G98" s="1206" t="str">
        <f>'DATA SHEET'!R102</f>
        <v>-</v>
      </c>
      <c r="H98" s="1206" t="str">
        <f>'DATA SHEET'!S102</f>
        <v>-</v>
      </c>
      <c r="I98" s="1206" t="str">
        <f>'DATA SHEET'!T102</f>
        <v>-</v>
      </c>
      <c r="J98" s="1206" t="str">
        <f>'DATA SHEET'!U102</f>
        <v>-</v>
      </c>
      <c r="K98" s="1206" t="str">
        <f>'DATA SHEET'!V102</f>
        <v>-</v>
      </c>
      <c r="L98" s="1206" t="str">
        <f>'DATA SHEET'!W102</f>
        <v>-</v>
      </c>
      <c r="M98" s="1206" t="str">
        <f>'DATA SHEET'!X102</f>
        <v>-</v>
      </c>
      <c r="N98" s="1206" t="str">
        <f>'DATA SHEET'!Y102</f>
        <v>-</v>
      </c>
      <c r="O98" s="1206" t="str">
        <f>'DATA SHEET'!Z102</f>
        <v>-</v>
      </c>
      <c r="P98" s="1206" t="str">
        <f>'DATA SHEET'!AA102</f>
        <v>-</v>
      </c>
      <c r="Q98" s="1095" t="str">
        <f>'DATA SHEET'!AB102</f>
        <v>-</v>
      </c>
      <c r="R98" s="1070"/>
      <c r="S98" s="292" t="str">
        <f t="shared" si="6"/>
        <v>23</v>
      </c>
      <c r="T98" s="292" t="str">
        <f t="shared" si="7"/>
        <v>-</v>
      </c>
      <c r="U98" s="292"/>
      <c r="V98" s="1281" t="e">
        <f t="shared" si="4"/>
        <v>#VALUE!</v>
      </c>
      <c r="Y98" s="1284">
        <f t="shared" si="5"/>
        <v>0</v>
      </c>
    </row>
    <row r="99" spans="3:25" x14ac:dyDescent="0.2">
      <c r="C99" s="1210">
        <f>IF('DATA SHEET'!E103&gt;=1,'DATA SHEET'!E103,"-")</f>
        <v>51</v>
      </c>
      <c r="D99" s="1277"/>
      <c r="E99" s="1278" t="str">
        <f>'DATA SHEET'!M103</f>
        <v>40</v>
      </c>
      <c r="F99" s="1094">
        <f>'DATA SHEET'!Q103</f>
        <v>0</v>
      </c>
      <c r="G99" s="1206" t="str">
        <f>'DATA SHEET'!R103</f>
        <v>-</v>
      </c>
      <c r="H99" s="1206" t="str">
        <f>'DATA SHEET'!S103</f>
        <v>-</v>
      </c>
      <c r="I99" s="1206" t="str">
        <f>'DATA SHEET'!T103</f>
        <v>-</v>
      </c>
      <c r="J99" s="1206" t="str">
        <f>'DATA SHEET'!U103</f>
        <v>-</v>
      </c>
      <c r="K99" s="1206" t="str">
        <f>'DATA SHEET'!V103</f>
        <v>-</v>
      </c>
      <c r="L99" s="1206" t="str">
        <f>'DATA SHEET'!W103</f>
        <v>-</v>
      </c>
      <c r="M99" s="1206" t="str">
        <f>'DATA SHEET'!X103</f>
        <v>-</v>
      </c>
      <c r="N99" s="1206" t="str">
        <f>'DATA SHEET'!Y103</f>
        <v>-</v>
      </c>
      <c r="O99" s="1206" t="str">
        <f>'DATA SHEET'!Z103</f>
        <v>-</v>
      </c>
      <c r="P99" s="1206" t="str">
        <f>'DATA SHEET'!AA103</f>
        <v>-</v>
      </c>
      <c r="Q99" s="1095" t="str">
        <f>'DATA SHEET'!AB103</f>
        <v>-</v>
      </c>
      <c r="R99" s="1070"/>
      <c r="S99" s="292" t="str">
        <f t="shared" si="6"/>
        <v>40</v>
      </c>
      <c r="T99" s="292" t="str">
        <f t="shared" si="7"/>
        <v>-</v>
      </c>
      <c r="U99" s="292"/>
      <c r="V99" s="1281" t="e">
        <f t="shared" si="4"/>
        <v>#VALUE!</v>
      </c>
      <c r="Y99" s="1284">
        <f t="shared" si="5"/>
        <v>0</v>
      </c>
    </row>
    <row r="100" spans="3:25" x14ac:dyDescent="0.2">
      <c r="C100" s="1210">
        <f>IF('DATA SHEET'!E104&gt;=1,'DATA SHEET'!E104,"-")</f>
        <v>52</v>
      </c>
      <c r="D100" s="1277"/>
      <c r="E100" s="1278" t="str">
        <f>'DATA SHEET'!M104</f>
        <v>60</v>
      </c>
      <c r="F100" s="1094">
        <f>'DATA SHEET'!Q104</f>
        <v>0</v>
      </c>
      <c r="G100" s="1206" t="str">
        <f>'DATA SHEET'!R104</f>
        <v>-</v>
      </c>
      <c r="H100" s="1206" t="str">
        <f>'DATA SHEET'!S104</f>
        <v>-</v>
      </c>
      <c r="I100" s="1206" t="str">
        <f>'DATA SHEET'!T104</f>
        <v>-</v>
      </c>
      <c r="J100" s="1206" t="str">
        <f>'DATA SHEET'!U104</f>
        <v>-</v>
      </c>
      <c r="K100" s="1206" t="str">
        <f>'DATA SHEET'!V104</f>
        <v>-</v>
      </c>
      <c r="L100" s="1206" t="str">
        <f>'DATA SHEET'!W104</f>
        <v>-</v>
      </c>
      <c r="M100" s="1206" t="str">
        <f>'DATA SHEET'!X104</f>
        <v>-</v>
      </c>
      <c r="N100" s="1206" t="str">
        <f>'DATA SHEET'!Y104</f>
        <v>-</v>
      </c>
      <c r="O100" s="1206" t="str">
        <f>'DATA SHEET'!Z104</f>
        <v>-</v>
      </c>
      <c r="P100" s="1206" t="str">
        <f>'DATA SHEET'!AA104</f>
        <v>-</v>
      </c>
      <c r="Q100" s="1095" t="str">
        <f>'DATA SHEET'!AB104</f>
        <v>-</v>
      </c>
      <c r="R100" s="1070"/>
      <c r="S100" s="292" t="str">
        <f t="shared" si="6"/>
        <v>60</v>
      </c>
      <c r="T100" s="292" t="str">
        <f t="shared" si="7"/>
        <v>-</v>
      </c>
      <c r="U100" s="292"/>
      <c r="V100" s="1281" t="e">
        <f t="shared" si="4"/>
        <v>#VALUE!</v>
      </c>
      <c r="Y100" s="1284">
        <f t="shared" si="5"/>
        <v>0</v>
      </c>
    </row>
    <row r="101" spans="3:25" x14ac:dyDescent="0.2">
      <c r="C101" s="1210" t="str">
        <f>IF('DATA SHEET'!E105&gt;=1,'DATA SHEET'!E105,"-")</f>
        <v>-</v>
      </c>
      <c r="D101" s="1277"/>
      <c r="E101" s="1278">
        <f>'DATA SHEET'!M105</f>
        <v>0</v>
      </c>
      <c r="F101" s="1094">
        <f>'DATA SHEET'!Q105</f>
        <v>0</v>
      </c>
      <c r="G101" s="1206">
        <f>'DATA SHEET'!R105</f>
        <v>0</v>
      </c>
      <c r="H101" s="1206">
        <f>'DATA SHEET'!S105</f>
        <v>0</v>
      </c>
      <c r="I101" s="1206">
        <f>'DATA SHEET'!T105</f>
        <v>0</v>
      </c>
      <c r="J101" s="1206">
        <f>'DATA SHEET'!U105</f>
        <v>0</v>
      </c>
      <c r="K101" s="1206">
        <f>'DATA SHEET'!V105</f>
        <v>0</v>
      </c>
      <c r="L101" s="1206">
        <f>'DATA SHEET'!W105</f>
        <v>0</v>
      </c>
      <c r="M101" s="1206">
        <f>'DATA SHEET'!X105</f>
        <v>0</v>
      </c>
      <c r="N101" s="1206">
        <f>'DATA SHEET'!Y105</f>
        <v>0</v>
      </c>
      <c r="O101" s="1206">
        <f>'DATA SHEET'!Z105</f>
        <v>0</v>
      </c>
      <c r="P101" s="1206">
        <f>'DATA SHEET'!AA105</f>
        <v>0</v>
      </c>
      <c r="Q101" s="1095">
        <f>'DATA SHEET'!AB105</f>
        <v>0</v>
      </c>
      <c r="R101" s="1070"/>
      <c r="S101" s="292" t="str">
        <f t="shared" si="6"/>
        <v/>
      </c>
      <c r="T101" s="292" t="str">
        <f t="shared" si="7"/>
        <v/>
      </c>
      <c r="U101" s="292"/>
      <c r="V101" s="1281" t="e">
        <f t="shared" si="4"/>
        <v>#VALUE!</v>
      </c>
      <c r="Y101" s="1284">
        <f t="shared" si="5"/>
        <v>0</v>
      </c>
    </row>
    <row r="102" spans="3:25" x14ac:dyDescent="0.2">
      <c r="C102" s="1210" t="str">
        <f>IF('DATA SHEET'!E106&gt;=1,'DATA SHEET'!E106,"-")</f>
        <v>-</v>
      </c>
      <c r="D102" s="1277"/>
      <c r="E102" s="1278">
        <f>'DATA SHEET'!M106</f>
        <v>0</v>
      </c>
      <c r="F102" s="1094">
        <f>'DATA SHEET'!Q106</f>
        <v>0</v>
      </c>
      <c r="G102" s="1206">
        <f>'DATA SHEET'!R106</f>
        <v>0</v>
      </c>
      <c r="H102" s="1206">
        <f>'DATA SHEET'!S106</f>
        <v>0</v>
      </c>
      <c r="I102" s="1206">
        <f>'DATA SHEET'!T106</f>
        <v>0</v>
      </c>
      <c r="J102" s="1206">
        <f>'DATA SHEET'!U106</f>
        <v>0</v>
      </c>
      <c r="K102" s="1206">
        <f>'DATA SHEET'!V106</f>
        <v>0</v>
      </c>
      <c r="L102" s="1206">
        <f>'DATA SHEET'!W106</f>
        <v>0</v>
      </c>
      <c r="M102" s="1206">
        <f>'DATA SHEET'!X106</f>
        <v>0</v>
      </c>
      <c r="N102" s="1206">
        <f>'DATA SHEET'!Y106</f>
        <v>0</v>
      </c>
      <c r="O102" s="1206">
        <f>'DATA SHEET'!Z106</f>
        <v>0</v>
      </c>
      <c r="P102" s="1206">
        <f>'DATA SHEET'!AA106</f>
        <v>0</v>
      </c>
      <c r="Q102" s="1095">
        <f>'DATA SHEET'!AB106</f>
        <v>0</v>
      </c>
      <c r="R102" s="1070"/>
      <c r="S102" s="292" t="str">
        <f t="shared" si="6"/>
        <v/>
      </c>
      <c r="T102" s="292" t="str">
        <f t="shared" si="7"/>
        <v/>
      </c>
      <c r="U102" s="292"/>
      <c r="V102" s="1281" t="e">
        <f t="shared" si="4"/>
        <v>#VALUE!</v>
      </c>
      <c r="Y102" s="1284">
        <f t="shared" si="5"/>
        <v>0</v>
      </c>
    </row>
    <row r="103" spans="3:25" x14ac:dyDescent="0.2">
      <c r="C103" s="1210" t="str">
        <f>IF('DATA SHEET'!E107&gt;=1,'DATA SHEET'!E107,"-")</f>
        <v>-</v>
      </c>
      <c r="D103" s="1277"/>
      <c r="E103" s="1278">
        <f>'DATA SHEET'!M107</f>
        <v>0</v>
      </c>
      <c r="F103" s="1094">
        <f>'DATA SHEET'!Q107</f>
        <v>0</v>
      </c>
      <c r="G103" s="1206">
        <f>'DATA SHEET'!R107</f>
        <v>0</v>
      </c>
      <c r="H103" s="1206">
        <f>'DATA SHEET'!S107</f>
        <v>0</v>
      </c>
      <c r="I103" s="1206">
        <f>'DATA SHEET'!T107</f>
        <v>0</v>
      </c>
      <c r="J103" s="1206">
        <f>'DATA SHEET'!U107</f>
        <v>0</v>
      </c>
      <c r="K103" s="1206">
        <f>'DATA SHEET'!V107</f>
        <v>0</v>
      </c>
      <c r="L103" s="1206">
        <f>'DATA SHEET'!W107</f>
        <v>0</v>
      </c>
      <c r="M103" s="1206">
        <f>'DATA SHEET'!X107</f>
        <v>0</v>
      </c>
      <c r="N103" s="1206">
        <f>'DATA SHEET'!Y107</f>
        <v>0</v>
      </c>
      <c r="O103" s="1206">
        <f>'DATA SHEET'!Z107</f>
        <v>0</v>
      </c>
      <c r="P103" s="1206">
        <f>'DATA SHEET'!AA107</f>
        <v>0</v>
      </c>
      <c r="Q103" s="1095">
        <f>'DATA SHEET'!AB107</f>
        <v>0</v>
      </c>
      <c r="R103" s="1070"/>
      <c r="S103" s="292" t="str">
        <f t="shared" si="6"/>
        <v/>
      </c>
      <c r="T103" s="292" t="str">
        <f t="shared" si="7"/>
        <v/>
      </c>
      <c r="U103" s="292"/>
      <c r="V103" s="1281" t="e">
        <f t="shared" si="4"/>
        <v>#VALUE!</v>
      </c>
      <c r="Y103" s="1284">
        <f t="shared" si="5"/>
        <v>0</v>
      </c>
    </row>
    <row r="104" spans="3:25" x14ac:dyDescent="0.2">
      <c r="C104" s="1210" t="str">
        <f>IF('DATA SHEET'!E108&gt;=1,'DATA SHEET'!E108,"-")</f>
        <v>-</v>
      </c>
      <c r="D104" s="1277"/>
      <c r="E104" s="1278">
        <f>'DATA SHEET'!M108</f>
        <v>0</v>
      </c>
      <c r="F104" s="1094">
        <f>'DATA SHEET'!Q108</f>
        <v>0</v>
      </c>
      <c r="G104" s="1206">
        <f>'DATA SHEET'!R108</f>
        <v>0</v>
      </c>
      <c r="H104" s="1206">
        <f>'DATA SHEET'!S108</f>
        <v>0</v>
      </c>
      <c r="I104" s="1206">
        <f>'DATA SHEET'!T108</f>
        <v>0</v>
      </c>
      <c r="J104" s="1206">
        <f>'DATA SHEET'!U108</f>
        <v>0</v>
      </c>
      <c r="K104" s="1206">
        <f>'DATA SHEET'!V108</f>
        <v>0</v>
      </c>
      <c r="L104" s="1206">
        <f>'DATA SHEET'!W108</f>
        <v>0</v>
      </c>
      <c r="M104" s="1206">
        <f>'DATA SHEET'!X108</f>
        <v>0</v>
      </c>
      <c r="N104" s="1206">
        <f>'DATA SHEET'!Y108</f>
        <v>0</v>
      </c>
      <c r="O104" s="1206">
        <f>'DATA SHEET'!Z108</f>
        <v>0</v>
      </c>
      <c r="P104" s="1206">
        <f>'DATA SHEET'!AA108</f>
        <v>0</v>
      </c>
      <c r="Q104" s="1095">
        <f>'DATA SHEET'!AB108</f>
        <v>0</v>
      </c>
      <c r="R104" s="1070"/>
      <c r="S104" s="292" t="str">
        <f t="shared" si="6"/>
        <v/>
      </c>
      <c r="T104" s="292" t="str">
        <f t="shared" si="7"/>
        <v/>
      </c>
      <c r="U104" s="292"/>
      <c r="V104" s="1281" t="e">
        <f t="shared" si="4"/>
        <v>#VALUE!</v>
      </c>
      <c r="Y104" s="1284">
        <f t="shared" si="5"/>
        <v>0</v>
      </c>
    </row>
    <row r="105" spans="3:25" x14ac:dyDescent="0.2">
      <c r="C105" s="1210" t="str">
        <f>IF('DATA SHEET'!E109&gt;=1,'DATA SHEET'!E109,"-")</f>
        <v>-</v>
      </c>
      <c r="D105" s="1277"/>
      <c r="E105" s="1278">
        <f>'DATA SHEET'!M109</f>
        <v>0</v>
      </c>
      <c r="F105" s="1094">
        <f>'DATA SHEET'!Q109</f>
        <v>0</v>
      </c>
      <c r="G105" s="1206">
        <f>'DATA SHEET'!R109</f>
        <v>0</v>
      </c>
      <c r="H105" s="1206">
        <f>'DATA SHEET'!S109</f>
        <v>0</v>
      </c>
      <c r="I105" s="1206">
        <f>'DATA SHEET'!T109</f>
        <v>0</v>
      </c>
      <c r="J105" s="1206">
        <f>'DATA SHEET'!U109</f>
        <v>0</v>
      </c>
      <c r="K105" s="1206">
        <f>'DATA SHEET'!V109</f>
        <v>0</v>
      </c>
      <c r="L105" s="1206">
        <f>'DATA SHEET'!W109</f>
        <v>0</v>
      </c>
      <c r="M105" s="1206">
        <f>'DATA SHEET'!X109</f>
        <v>0</v>
      </c>
      <c r="N105" s="1206">
        <f>'DATA SHEET'!Y109</f>
        <v>0</v>
      </c>
      <c r="O105" s="1206">
        <f>'DATA SHEET'!Z109</f>
        <v>0</v>
      </c>
      <c r="P105" s="1206">
        <f>'DATA SHEET'!AA109</f>
        <v>0</v>
      </c>
      <c r="Q105" s="1095">
        <f>'DATA SHEET'!AB109</f>
        <v>0</v>
      </c>
      <c r="R105" s="1070"/>
      <c r="S105" s="292" t="str">
        <f t="shared" si="6"/>
        <v/>
      </c>
      <c r="T105" s="292" t="str">
        <f t="shared" si="7"/>
        <v/>
      </c>
      <c r="U105" s="292"/>
      <c r="V105" s="1281" t="e">
        <f t="shared" si="4"/>
        <v>#VALUE!</v>
      </c>
      <c r="Y105" s="1284">
        <f t="shared" si="5"/>
        <v>0</v>
      </c>
    </row>
    <row r="106" spans="3:25" x14ac:dyDescent="0.2">
      <c r="C106" s="1210" t="str">
        <f>IF('DATA SHEET'!E110&gt;=1,'DATA SHEET'!E110,"-")</f>
        <v>-</v>
      </c>
      <c r="D106" s="1277"/>
      <c r="E106" s="1278">
        <f>'DATA SHEET'!M110</f>
        <v>0</v>
      </c>
      <c r="F106" s="1094">
        <f>'DATA SHEET'!Q110</f>
        <v>0</v>
      </c>
      <c r="G106" s="1206">
        <f>'DATA SHEET'!R110</f>
        <v>0</v>
      </c>
      <c r="H106" s="1206">
        <f>'DATA SHEET'!S110</f>
        <v>0</v>
      </c>
      <c r="I106" s="1206">
        <f>'DATA SHEET'!T110</f>
        <v>0</v>
      </c>
      <c r="J106" s="1206">
        <f>'DATA SHEET'!U110</f>
        <v>0</v>
      </c>
      <c r="K106" s="1206">
        <f>'DATA SHEET'!V110</f>
        <v>0</v>
      </c>
      <c r="L106" s="1206">
        <f>'DATA SHEET'!W110</f>
        <v>0</v>
      </c>
      <c r="M106" s="1206">
        <f>'DATA SHEET'!X110</f>
        <v>0</v>
      </c>
      <c r="N106" s="1206">
        <f>'DATA SHEET'!Y110</f>
        <v>0</v>
      </c>
      <c r="O106" s="1206">
        <f>'DATA SHEET'!Z110</f>
        <v>0</v>
      </c>
      <c r="P106" s="1206">
        <f>'DATA SHEET'!AA110</f>
        <v>0</v>
      </c>
      <c r="Q106" s="1095">
        <f>'DATA SHEET'!AB110</f>
        <v>0</v>
      </c>
      <c r="R106" s="1070"/>
      <c r="S106" s="292" t="str">
        <f t="shared" si="6"/>
        <v/>
      </c>
      <c r="T106" s="292" t="str">
        <f t="shared" si="7"/>
        <v/>
      </c>
      <c r="U106" s="292"/>
      <c r="V106" s="1281" t="e">
        <f t="shared" si="4"/>
        <v>#VALUE!</v>
      </c>
      <c r="Y106" s="1284">
        <f t="shared" si="5"/>
        <v>0</v>
      </c>
    </row>
    <row r="107" spans="3:25" x14ac:dyDescent="0.2">
      <c r="C107" s="1210" t="str">
        <f>IF('DATA SHEET'!E111&gt;=1,'DATA SHEET'!E111,"-")</f>
        <v>-</v>
      </c>
      <c r="D107" s="1277"/>
      <c r="E107" s="1278">
        <f>'DATA SHEET'!M111</f>
        <v>0</v>
      </c>
      <c r="F107" s="1094">
        <f>'DATA SHEET'!Q111</f>
        <v>0</v>
      </c>
      <c r="G107" s="1206">
        <f>'DATA SHEET'!R111</f>
        <v>0</v>
      </c>
      <c r="H107" s="1206">
        <f>'DATA SHEET'!S111</f>
        <v>0</v>
      </c>
      <c r="I107" s="1206">
        <f>'DATA SHEET'!T111</f>
        <v>0</v>
      </c>
      <c r="J107" s="1206">
        <f>'DATA SHEET'!U111</f>
        <v>0</v>
      </c>
      <c r="K107" s="1206">
        <f>'DATA SHEET'!V111</f>
        <v>0</v>
      </c>
      <c r="L107" s="1206">
        <f>'DATA SHEET'!W111</f>
        <v>0</v>
      </c>
      <c r="M107" s="1206">
        <f>'DATA SHEET'!X111</f>
        <v>0</v>
      </c>
      <c r="N107" s="1206">
        <f>'DATA SHEET'!Y111</f>
        <v>0</v>
      </c>
      <c r="O107" s="1206">
        <f>'DATA SHEET'!Z111</f>
        <v>0</v>
      </c>
      <c r="P107" s="1206">
        <f>'DATA SHEET'!AA111</f>
        <v>0</v>
      </c>
      <c r="Q107" s="1095">
        <f>'DATA SHEET'!AB111</f>
        <v>0</v>
      </c>
      <c r="R107" s="1070"/>
      <c r="S107" s="292" t="str">
        <f t="shared" si="6"/>
        <v/>
      </c>
      <c r="T107" s="292" t="str">
        <f t="shared" si="7"/>
        <v/>
      </c>
      <c r="U107" s="292"/>
      <c r="V107" s="1281" t="e">
        <f t="shared" si="4"/>
        <v>#VALUE!</v>
      </c>
      <c r="Y107" s="1284">
        <f t="shared" si="5"/>
        <v>0</v>
      </c>
    </row>
    <row r="108" spans="3:25" x14ac:dyDescent="0.2">
      <c r="C108" s="1210" t="str">
        <f>IF('DATA SHEET'!E112&gt;=1,'DATA SHEET'!E112,"-")</f>
        <v>-</v>
      </c>
      <c r="D108" s="1277"/>
      <c r="E108" s="1278">
        <f>'DATA SHEET'!M112</f>
        <v>0</v>
      </c>
      <c r="F108" s="1094">
        <f>'DATA SHEET'!Q112</f>
        <v>0</v>
      </c>
      <c r="G108" s="1206">
        <f>'DATA SHEET'!R112</f>
        <v>0</v>
      </c>
      <c r="H108" s="1206">
        <f>'DATA SHEET'!S112</f>
        <v>0</v>
      </c>
      <c r="I108" s="1206">
        <f>'DATA SHEET'!T112</f>
        <v>0</v>
      </c>
      <c r="J108" s="1206">
        <f>'DATA SHEET'!U112</f>
        <v>0</v>
      </c>
      <c r="K108" s="1206">
        <f>'DATA SHEET'!V112</f>
        <v>0</v>
      </c>
      <c r="L108" s="1206">
        <f>'DATA SHEET'!W112</f>
        <v>0</v>
      </c>
      <c r="M108" s="1206">
        <f>'DATA SHEET'!X112</f>
        <v>0</v>
      </c>
      <c r="N108" s="1206">
        <f>'DATA SHEET'!Y112</f>
        <v>0</v>
      </c>
      <c r="O108" s="1206">
        <f>'DATA SHEET'!Z112</f>
        <v>0</v>
      </c>
      <c r="P108" s="1206">
        <f>'DATA SHEET'!AA112</f>
        <v>0</v>
      </c>
      <c r="Q108" s="1095">
        <f>'DATA SHEET'!AB112</f>
        <v>0</v>
      </c>
      <c r="R108" s="1070"/>
      <c r="S108" s="292" t="str">
        <f t="shared" si="6"/>
        <v/>
      </c>
      <c r="T108" s="292" t="str">
        <f t="shared" si="7"/>
        <v/>
      </c>
      <c r="U108" s="292"/>
      <c r="V108" s="1281" t="e">
        <f t="shared" si="4"/>
        <v>#VALUE!</v>
      </c>
      <c r="Y108" s="1284">
        <f t="shared" si="5"/>
        <v>0</v>
      </c>
    </row>
    <row r="109" spans="3:25" x14ac:dyDescent="0.2">
      <c r="C109" s="1210" t="str">
        <f>IF('DATA SHEET'!E113&gt;=1,'DATA SHEET'!E113,"-")</f>
        <v xml:space="preserve">1.4 Extreme conditions. Cold start. </v>
      </c>
      <c r="D109" s="1277"/>
      <c r="E109" s="1278">
        <f>'DATA SHEET'!M113</f>
        <v>0</v>
      </c>
      <c r="F109" s="1094">
        <f>'DATA SHEET'!Q113</f>
        <v>0</v>
      </c>
      <c r="G109" s="1206">
        <f>'DATA SHEET'!R113</f>
        <v>0</v>
      </c>
      <c r="H109" s="1206">
        <f>'DATA SHEET'!S113</f>
        <v>0</v>
      </c>
      <c r="I109" s="1206">
        <f>'DATA SHEET'!T113</f>
        <v>0</v>
      </c>
      <c r="J109" s="1206">
        <f>'DATA SHEET'!U113</f>
        <v>0</v>
      </c>
      <c r="K109" s="1206">
        <f>'DATA SHEET'!V113</f>
        <v>0</v>
      </c>
      <c r="L109" s="1206">
        <f>'DATA SHEET'!W113</f>
        <v>0</v>
      </c>
      <c r="M109" s="1206">
        <f>'DATA SHEET'!X113</f>
        <v>0</v>
      </c>
      <c r="N109" s="1206">
        <f>'DATA SHEET'!Y113</f>
        <v>0</v>
      </c>
      <c r="O109" s="1206">
        <f>'DATA SHEET'!Z113</f>
        <v>0</v>
      </c>
      <c r="P109" s="1206">
        <f>'DATA SHEET'!AA113</f>
        <v>0</v>
      </c>
      <c r="Q109" s="1095">
        <f>'DATA SHEET'!AB113</f>
        <v>0</v>
      </c>
      <c r="R109" s="1070"/>
      <c r="S109" s="292" t="str">
        <f t="shared" si="6"/>
        <v/>
      </c>
      <c r="T109" s="292" t="str">
        <f t="shared" si="7"/>
        <v/>
      </c>
      <c r="U109" s="292"/>
      <c r="V109" s="1281" t="e">
        <f t="shared" si="4"/>
        <v>#VALUE!</v>
      </c>
      <c r="Y109" s="1284">
        <f t="shared" si="5"/>
        <v>0</v>
      </c>
    </row>
    <row r="110" spans="3:25" x14ac:dyDescent="0.2">
      <c r="C110" s="1210" t="str">
        <f>IF('DATA SHEET'!E114&gt;=1,'DATA SHEET'!E114,"-")</f>
        <v>-</v>
      </c>
      <c r="D110" s="1277"/>
      <c r="E110" s="1278">
        <f>'DATA SHEET'!M114</f>
        <v>0</v>
      </c>
      <c r="F110" s="1094">
        <f>'DATA SHEET'!Q114</f>
        <v>0</v>
      </c>
      <c r="G110" s="1206">
        <f>'DATA SHEET'!R114</f>
        <v>0</v>
      </c>
      <c r="H110" s="1206">
        <f>'DATA SHEET'!S114</f>
        <v>0</v>
      </c>
      <c r="I110" s="1206" t="str">
        <f>'DATA SHEET'!T114</f>
        <v>QUALITATIVE TEST: YOU MAY NOTING MANUALLY IN THE TABLE INSTANTANEOUS DATA: FOCUS ON POSSIBLE: high CO, abnormal operation, etc…</v>
      </c>
      <c r="J110" s="1206">
        <f>'DATA SHEET'!U114</f>
        <v>0</v>
      </c>
      <c r="K110" s="1206">
        <f>'DATA SHEET'!V114</f>
        <v>0</v>
      </c>
      <c r="L110" s="1206">
        <f>'DATA SHEET'!W114</f>
        <v>0</v>
      </c>
      <c r="M110" s="1206">
        <f>'DATA SHEET'!X114</f>
        <v>0</v>
      </c>
      <c r="N110" s="1206">
        <f>'DATA SHEET'!Y114</f>
        <v>0</v>
      </c>
      <c r="O110" s="1206">
        <f>'DATA SHEET'!Z114</f>
        <v>0</v>
      </c>
      <c r="P110" s="1206">
        <f>'DATA SHEET'!AA114</f>
        <v>0</v>
      </c>
      <c r="Q110" s="1095">
        <f>'DATA SHEET'!AB114</f>
        <v>0</v>
      </c>
      <c r="R110" s="1070"/>
      <c r="S110" s="292" t="str">
        <f t="shared" si="6"/>
        <v/>
      </c>
      <c r="T110" s="292" t="str">
        <f t="shared" si="7"/>
        <v/>
      </c>
      <c r="U110" s="292"/>
      <c r="V110" s="1281" t="e">
        <f t="shared" si="4"/>
        <v>#VALUE!</v>
      </c>
      <c r="Y110" s="1284">
        <f t="shared" si="5"/>
        <v>0</v>
      </c>
    </row>
    <row r="111" spans="3:25" x14ac:dyDescent="0.2">
      <c r="C111" s="1210" t="str">
        <f>IF('DATA SHEET'!E115&gt;=1,'DATA SHEET'!E115,"-")</f>
        <v>Qmin or Qmax -   GAS CH4 with increasing H2%.  ALTERNATIVELY IF STARTING WITH HIGH H2, the test at lowr % of H2 are not needed.</v>
      </c>
      <c r="D111" s="1277"/>
      <c r="E111" s="1278">
        <f>'DATA SHEET'!M115</f>
        <v>0</v>
      </c>
      <c r="F111" s="1094">
        <f>'DATA SHEET'!Q115</f>
        <v>0</v>
      </c>
      <c r="G111" s="1206">
        <f>'DATA SHEET'!R115</f>
        <v>0</v>
      </c>
      <c r="H111" s="1206">
        <f>'DATA SHEET'!S115</f>
        <v>0</v>
      </c>
      <c r="I111" s="1206">
        <f>'DATA SHEET'!T115</f>
        <v>0</v>
      </c>
      <c r="J111" s="1206">
        <f>'DATA SHEET'!U115</f>
        <v>0</v>
      </c>
      <c r="K111" s="1206">
        <f>'DATA SHEET'!V115</f>
        <v>0</v>
      </c>
      <c r="L111" s="1206">
        <f>'DATA SHEET'!W115</f>
        <v>0</v>
      </c>
      <c r="M111" s="1206">
        <f>'DATA SHEET'!X115</f>
        <v>0</v>
      </c>
      <c r="N111" s="1206">
        <f>'DATA SHEET'!Y115</f>
        <v>0</v>
      </c>
      <c r="O111" s="1206">
        <f>'DATA SHEET'!Z115</f>
        <v>0</v>
      </c>
      <c r="P111" s="1206">
        <f>'DATA SHEET'!AA115</f>
        <v>0</v>
      </c>
      <c r="Q111" s="1095">
        <f>'DATA SHEET'!AB115</f>
        <v>0</v>
      </c>
      <c r="R111" s="1070"/>
      <c r="S111" s="292" t="str">
        <f t="shared" si="6"/>
        <v/>
      </c>
      <c r="T111" s="292" t="str">
        <f t="shared" si="7"/>
        <v/>
      </c>
      <c r="U111" s="292"/>
      <c r="V111" s="1281" t="e">
        <f t="shared" si="4"/>
        <v>#VALUE!</v>
      </c>
      <c r="Y111" s="1284">
        <f t="shared" si="5"/>
        <v>0</v>
      </c>
    </row>
    <row r="112" spans="3:25" x14ac:dyDescent="0.2">
      <c r="C112" s="1210" t="str">
        <f>IF('DATA SHEET'!E116&gt;=1,'DATA SHEET'!E116,"-")</f>
        <v>-</v>
      </c>
      <c r="D112" s="1277"/>
      <c r="E112" s="1278">
        <f>'DATA SHEET'!M116</f>
        <v>0</v>
      </c>
      <c r="F112" s="1094">
        <f>'DATA SHEET'!Q116</f>
        <v>60</v>
      </c>
      <c r="G112" s="1206">
        <f>'DATA SHEET'!R116</f>
        <v>0</v>
      </c>
      <c r="H112" s="1206">
        <f>'DATA SHEET'!S116</f>
        <v>0</v>
      </c>
      <c r="I112" s="1206">
        <f>'DATA SHEET'!T116</f>
        <v>0</v>
      </c>
      <c r="J112" s="1206">
        <f>'DATA SHEET'!U116</f>
        <v>0</v>
      </c>
      <c r="K112" s="1206">
        <f>'DATA SHEET'!V116</f>
        <v>0</v>
      </c>
      <c r="L112" s="1206">
        <f>'DATA SHEET'!W116</f>
        <v>0</v>
      </c>
      <c r="M112" s="1206">
        <f>'DATA SHEET'!X116</f>
        <v>0</v>
      </c>
      <c r="N112" s="1206">
        <f>'DATA SHEET'!Y116</f>
        <v>0</v>
      </c>
      <c r="O112" s="1206">
        <f>'DATA SHEET'!Z116</f>
        <v>0</v>
      </c>
      <c r="P112" s="1206">
        <f>'DATA SHEET'!AA116</f>
        <v>0</v>
      </c>
      <c r="Q112" s="1095">
        <f>'DATA SHEET'!AB116</f>
        <v>40</v>
      </c>
      <c r="R112" s="1070"/>
      <c r="S112" s="292" t="str">
        <f t="shared" si="6"/>
        <v/>
      </c>
      <c r="T112" s="292" t="str">
        <f t="shared" si="7"/>
        <v/>
      </c>
      <c r="U112" s="292"/>
      <c r="V112" s="1281" t="e">
        <f t="shared" si="4"/>
        <v>#VALUE!</v>
      </c>
      <c r="Y112" s="1284">
        <f t="shared" si="5"/>
        <v>100</v>
      </c>
    </row>
    <row r="113" spans="3:25" x14ac:dyDescent="0.2">
      <c r="C113" s="1210">
        <f>IF('DATA SHEET'!E117&gt;=1,'DATA SHEET'!E117,"-")</f>
        <v>53</v>
      </c>
      <c r="D113" s="1277"/>
      <c r="E113" s="1278" t="str">
        <f>'DATA SHEET'!M117</f>
        <v>23</v>
      </c>
      <c r="F113" s="1094">
        <f>'DATA SHEET'!Q117</f>
        <v>60</v>
      </c>
      <c r="G113" s="1206">
        <f>'DATA SHEET'!R117</f>
        <v>0</v>
      </c>
      <c r="H113" s="1206">
        <f>'DATA SHEET'!S117</f>
        <v>0</v>
      </c>
      <c r="I113" s="1206">
        <f>'DATA SHEET'!T117</f>
        <v>0</v>
      </c>
      <c r="J113" s="1206">
        <f>'DATA SHEET'!U117</f>
        <v>0</v>
      </c>
      <c r="K113" s="1206">
        <f>'DATA SHEET'!V117</f>
        <v>0</v>
      </c>
      <c r="L113" s="1206">
        <f>'DATA SHEET'!W117</f>
        <v>0</v>
      </c>
      <c r="M113" s="1206">
        <f>'DATA SHEET'!X117</f>
        <v>0</v>
      </c>
      <c r="N113" s="1206">
        <f>'DATA SHEET'!Y117</f>
        <v>0</v>
      </c>
      <c r="O113" s="1206">
        <f>'DATA SHEET'!Z117</f>
        <v>0</v>
      </c>
      <c r="P113" s="1206">
        <f>'DATA SHEET'!AA117</f>
        <v>0</v>
      </c>
      <c r="Q113" s="1095">
        <f>'DATA SHEET'!AB117</f>
        <v>40</v>
      </c>
      <c r="R113" s="1070"/>
      <c r="S113" s="292" t="str">
        <f t="shared" si="6"/>
        <v>23</v>
      </c>
      <c r="T113" s="292">
        <f t="shared" si="7"/>
        <v>40</v>
      </c>
      <c r="U113" s="292"/>
      <c r="V113" s="1281" t="str">
        <f t="shared" si="4"/>
        <v>-</v>
      </c>
      <c r="Y113" s="1284">
        <f t="shared" si="5"/>
        <v>100</v>
      </c>
    </row>
    <row r="114" spans="3:25" x14ac:dyDescent="0.2">
      <c r="C114" s="1210" t="str">
        <f>IF('DATA SHEET'!E118&gt;=1,'DATA SHEET'!E118,"-")</f>
        <v>-</v>
      </c>
      <c r="D114" s="1277"/>
      <c r="E114" s="1278">
        <f>'DATA SHEET'!M118</f>
        <v>0</v>
      </c>
      <c r="F114" s="1094">
        <f>'DATA SHEET'!Q118</f>
        <v>60</v>
      </c>
      <c r="G114" s="1206">
        <f>'DATA SHEET'!R118</f>
        <v>0</v>
      </c>
      <c r="H114" s="1206">
        <f>'DATA SHEET'!S118</f>
        <v>0</v>
      </c>
      <c r="I114" s="1206">
        <f>'DATA SHEET'!T118</f>
        <v>0</v>
      </c>
      <c r="J114" s="1206">
        <f>'DATA SHEET'!U118</f>
        <v>0</v>
      </c>
      <c r="K114" s="1206">
        <f>'DATA SHEET'!V118</f>
        <v>0</v>
      </c>
      <c r="L114" s="1206">
        <f>'DATA SHEET'!W118</f>
        <v>0</v>
      </c>
      <c r="M114" s="1206">
        <f>'DATA SHEET'!X118</f>
        <v>0</v>
      </c>
      <c r="N114" s="1206">
        <f>'DATA SHEET'!Y118</f>
        <v>0</v>
      </c>
      <c r="O114" s="1206">
        <f>'DATA SHEET'!Z118</f>
        <v>0</v>
      </c>
      <c r="P114" s="1206">
        <f>'DATA SHEET'!AA118</f>
        <v>0</v>
      </c>
      <c r="Q114" s="1095">
        <f>'DATA SHEET'!AB118</f>
        <v>40</v>
      </c>
      <c r="R114" s="1070"/>
      <c r="S114" s="292" t="str">
        <f t="shared" si="6"/>
        <v/>
      </c>
      <c r="T114" s="292" t="str">
        <f t="shared" si="7"/>
        <v/>
      </c>
      <c r="U114" s="292"/>
      <c r="V114" s="1281" t="e">
        <f t="shared" si="4"/>
        <v>#VALUE!</v>
      </c>
      <c r="Y114" s="1284">
        <f t="shared" si="5"/>
        <v>100</v>
      </c>
    </row>
    <row r="115" spans="3:25" x14ac:dyDescent="0.2">
      <c r="C115" s="1210">
        <f>IF('DATA SHEET'!E119&gt;=1,'DATA SHEET'!E119,"-")</f>
        <v>54</v>
      </c>
      <c r="D115" s="1277"/>
      <c r="E115" s="1278">
        <f>'DATA SHEET'!M119</f>
        <v>40</v>
      </c>
      <c r="F115" s="1094">
        <f>'DATA SHEET'!Q119</f>
        <v>60</v>
      </c>
      <c r="G115" s="1206">
        <f>'DATA SHEET'!R119</f>
        <v>0</v>
      </c>
      <c r="H115" s="1206">
        <f>'DATA SHEET'!S119</f>
        <v>0</v>
      </c>
      <c r="I115" s="1206">
        <f>'DATA SHEET'!T119</f>
        <v>0</v>
      </c>
      <c r="J115" s="1206">
        <f>'DATA SHEET'!U119</f>
        <v>0</v>
      </c>
      <c r="K115" s="1206">
        <f>'DATA SHEET'!V119</f>
        <v>0</v>
      </c>
      <c r="L115" s="1206">
        <f>'DATA SHEET'!W119</f>
        <v>0</v>
      </c>
      <c r="M115" s="1206">
        <f>'DATA SHEET'!X119</f>
        <v>0</v>
      </c>
      <c r="N115" s="1206">
        <f>'DATA SHEET'!Y119</f>
        <v>0</v>
      </c>
      <c r="O115" s="1206">
        <f>'DATA SHEET'!Z119</f>
        <v>0</v>
      </c>
      <c r="P115" s="1206">
        <f>'DATA SHEET'!AA119</f>
        <v>0</v>
      </c>
      <c r="Q115" s="1095">
        <f>'DATA SHEET'!AB119</f>
        <v>40</v>
      </c>
      <c r="R115" s="1070"/>
      <c r="S115" s="292">
        <f t="shared" si="6"/>
        <v>40</v>
      </c>
      <c r="T115" s="292">
        <f t="shared" si="7"/>
        <v>40</v>
      </c>
      <c r="U115" s="292"/>
      <c r="V115" s="1281" t="str">
        <f t="shared" si="4"/>
        <v>-</v>
      </c>
      <c r="Y115" s="1284">
        <f t="shared" si="5"/>
        <v>100</v>
      </c>
    </row>
    <row r="116" spans="3:25" x14ac:dyDescent="0.2">
      <c r="C116" s="1210" t="str">
        <f>IF('DATA SHEET'!E120&gt;=1,'DATA SHEET'!E120,"-")</f>
        <v>-</v>
      </c>
      <c r="D116" s="1277"/>
      <c r="E116" s="1278">
        <f>'DATA SHEET'!M120</f>
        <v>0</v>
      </c>
      <c r="F116" s="1094">
        <f>'DATA SHEET'!Q120</f>
        <v>60</v>
      </c>
      <c r="G116" s="1206">
        <f>'DATA SHEET'!R120</f>
        <v>0</v>
      </c>
      <c r="H116" s="1206">
        <f>'DATA SHEET'!S120</f>
        <v>0</v>
      </c>
      <c r="I116" s="1206">
        <f>'DATA SHEET'!T120</f>
        <v>0</v>
      </c>
      <c r="J116" s="1206">
        <f>'DATA SHEET'!U120</f>
        <v>0</v>
      </c>
      <c r="K116" s="1206">
        <f>'DATA SHEET'!V120</f>
        <v>0</v>
      </c>
      <c r="L116" s="1206">
        <f>'DATA SHEET'!W120</f>
        <v>0</v>
      </c>
      <c r="M116" s="1206">
        <f>'DATA SHEET'!X120</f>
        <v>0</v>
      </c>
      <c r="N116" s="1206">
        <f>'DATA SHEET'!Y120</f>
        <v>0</v>
      </c>
      <c r="O116" s="1206">
        <f>'DATA SHEET'!Z120</f>
        <v>0</v>
      </c>
      <c r="P116" s="1206">
        <f>'DATA SHEET'!AA120</f>
        <v>0</v>
      </c>
      <c r="Q116" s="1095">
        <f>'DATA SHEET'!AB120</f>
        <v>40</v>
      </c>
      <c r="R116" s="1070"/>
      <c r="S116" s="292" t="str">
        <f t="shared" si="6"/>
        <v/>
      </c>
      <c r="T116" s="292" t="str">
        <f t="shared" si="7"/>
        <v/>
      </c>
      <c r="U116" s="292"/>
      <c r="V116" s="1281" t="e">
        <f t="shared" si="4"/>
        <v>#VALUE!</v>
      </c>
      <c r="Y116" s="1284">
        <f t="shared" si="5"/>
        <v>100</v>
      </c>
    </row>
    <row r="117" spans="3:25" x14ac:dyDescent="0.2">
      <c r="C117" s="1210">
        <f>IF('DATA SHEET'!E121&gt;=1,'DATA SHEET'!E121,"-")</f>
        <v>55</v>
      </c>
      <c r="D117" s="1277"/>
      <c r="E117" s="1278">
        <f>'DATA SHEET'!M121</f>
        <v>60</v>
      </c>
      <c r="F117" s="1094">
        <f>'DATA SHEET'!Q121</f>
        <v>60</v>
      </c>
      <c r="G117" s="1206">
        <f>'DATA SHEET'!R121</f>
        <v>0</v>
      </c>
      <c r="H117" s="1206">
        <f>'DATA SHEET'!S121</f>
        <v>0</v>
      </c>
      <c r="I117" s="1206">
        <f>'DATA SHEET'!T121</f>
        <v>0</v>
      </c>
      <c r="J117" s="1206">
        <f>'DATA SHEET'!U121</f>
        <v>0</v>
      </c>
      <c r="K117" s="1206">
        <f>'DATA SHEET'!V121</f>
        <v>0</v>
      </c>
      <c r="L117" s="1206">
        <f>'DATA SHEET'!W121</f>
        <v>0</v>
      </c>
      <c r="M117" s="1206">
        <f>'DATA SHEET'!X121</f>
        <v>0</v>
      </c>
      <c r="N117" s="1206">
        <f>'DATA SHEET'!Y121</f>
        <v>0</v>
      </c>
      <c r="O117" s="1206">
        <f>'DATA SHEET'!Z121</f>
        <v>0</v>
      </c>
      <c r="P117" s="1206">
        <f>'DATA SHEET'!AA121</f>
        <v>0</v>
      </c>
      <c r="Q117" s="1095">
        <f>'DATA SHEET'!AB121</f>
        <v>40</v>
      </c>
      <c r="R117" s="1070"/>
      <c r="S117" s="292">
        <f t="shared" si="6"/>
        <v>60</v>
      </c>
      <c r="T117" s="292">
        <f t="shared" si="7"/>
        <v>40</v>
      </c>
      <c r="U117" s="292"/>
      <c r="V117" s="1281" t="str">
        <f t="shared" si="4"/>
        <v>Warning</v>
      </c>
      <c r="Y117" s="1284">
        <f t="shared" si="5"/>
        <v>100</v>
      </c>
    </row>
    <row r="118" spans="3:25" x14ac:dyDescent="0.2">
      <c r="C118" s="1210" t="str">
        <f>IF('DATA SHEET'!E122&gt;=1,'DATA SHEET'!E122,"-")</f>
        <v>-</v>
      </c>
      <c r="D118" s="1277"/>
      <c r="E118" s="1278">
        <f>'DATA SHEET'!M122</f>
        <v>0</v>
      </c>
      <c r="F118" s="1094">
        <f>'DATA SHEET'!Q122</f>
        <v>0</v>
      </c>
      <c r="G118" s="1206">
        <f>'DATA SHEET'!R122</f>
        <v>0</v>
      </c>
      <c r="H118" s="1206">
        <f>'DATA SHEET'!S122</f>
        <v>0</v>
      </c>
      <c r="I118" s="1206">
        <f>'DATA SHEET'!T122</f>
        <v>0</v>
      </c>
      <c r="J118" s="1206">
        <f>'DATA SHEET'!U122</f>
        <v>0</v>
      </c>
      <c r="K118" s="1206">
        <f>'DATA SHEET'!V122</f>
        <v>0</v>
      </c>
      <c r="L118" s="1206">
        <f>'DATA SHEET'!W122</f>
        <v>0</v>
      </c>
      <c r="M118" s="1206">
        <f>'DATA SHEET'!X122</f>
        <v>0</v>
      </c>
      <c r="N118" s="1206">
        <f>'DATA SHEET'!Y122</f>
        <v>0</v>
      </c>
      <c r="O118" s="1206">
        <f>'DATA SHEET'!Z122</f>
        <v>0</v>
      </c>
      <c r="P118" s="1206">
        <f>'DATA SHEET'!AA122</f>
        <v>0</v>
      </c>
      <c r="Q118" s="1095">
        <f>'DATA SHEET'!AB122</f>
        <v>0</v>
      </c>
      <c r="R118" s="1070"/>
      <c r="S118" s="292" t="str">
        <f t="shared" si="6"/>
        <v/>
      </c>
      <c r="T118" s="292" t="str">
        <f t="shared" si="7"/>
        <v/>
      </c>
      <c r="U118" s="292"/>
      <c r="V118" s="1281" t="e">
        <f t="shared" si="4"/>
        <v>#VALUE!</v>
      </c>
      <c r="Y118" s="1284">
        <f t="shared" si="5"/>
        <v>0</v>
      </c>
    </row>
    <row r="119" spans="3:25" x14ac:dyDescent="0.2">
      <c r="C119" s="1210" t="str">
        <f>IF('DATA SHEET'!E123&gt;=1,'DATA SHEET'!E123,"-")</f>
        <v>1.5 Hot start. (possibly connected to a previous test)</v>
      </c>
      <c r="D119" s="1277"/>
      <c r="E119" s="1278">
        <f>'DATA SHEET'!M123</f>
        <v>0</v>
      </c>
      <c r="F119" s="1094">
        <f>'DATA SHEET'!Q123</f>
        <v>0</v>
      </c>
      <c r="G119" s="1206">
        <f>'DATA SHEET'!R123</f>
        <v>0</v>
      </c>
      <c r="H119" s="1206">
        <f>'DATA SHEET'!S123</f>
        <v>0</v>
      </c>
      <c r="I119" s="1206">
        <f>'DATA SHEET'!T123</f>
        <v>0</v>
      </c>
      <c r="J119" s="1206">
        <f>'DATA SHEET'!U123</f>
        <v>0</v>
      </c>
      <c r="K119" s="1206">
        <f>'DATA SHEET'!V123</f>
        <v>0</v>
      </c>
      <c r="L119" s="1206">
        <f>'DATA SHEET'!W123</f>
        <v>0</v>
      </c>
      <c r="M119" s="1206">
        <f>'DATA SHEET'!X123</f>
        <v>0</v>
      </c>
      <c r="N119" s="1206">
        <f>'DATA SHEET'!Y123</f>
        <v>0</v>
      </c>
      <c r="O119" s="1206">
        <f>'DATA SHEET'!Z123</f>
        <v>0</v>
      </c>
      <c r="P119" s="1206">
        <f>'DATA SHEET'!AA123</f>
        <v>0</v>
      </c>
      <c r="Q119" s="1095">
        <f>'DATA SHEET'!AB123</f>
        <v>0</v>
      </c>
      <c r="R119" s="1070"/>
      <c r="S119" s="292" t="str">
        <f t="shared" si="6"/>
        <v/>
      </c>
      <c r="T119" s="292" t="str">
        <f t="shared" si="7"/>
        <v/>
      </c>
      <c r="U119" s="292"/>
      <c r="V119" s="1281" t="e">
        <f t="shared" si="4"/>
        <v>#VALUE!</v>
      </c>
      <c r="Y119" s="1284">
        <f t="shared" si="5"/>
        <v>0</v>
      </c>
    </row>
    <row r="120" spans="3:25" x14ac:dyDescent="0.2">
      <c r="C120" s="1210" t="str">
        <f>IF('DATA SHEET'!E124&gt;=1,'DATA SHEET'!E124,"-")</f>
        <v>-</v>
      </c>
      <c r="D120" s="1277"/>
      <c r="E120" s="1278">
        <f>'DATA SHEET'!M124</f>
        <v>0</v>
      </c>
      <c r="F120" s="1094">
        <f>'DATA SHEET'!Q124</f>
        <v>0</v>
      </c>
      <c r="G120" s="1206">
        <f>'DATA SHEET'!R124</f>
        <v>0</v>
      </c>
      <c r="H120" s="1206">
        <f>'DATA SHEET'!S124</f>
        <v>0</v>
      </c>
      <c r="I120" s="1206" t="str">
        <f>'DATA SHEET'!T124</f>
        <v>QUALITATIVE TEST: YOU MAY NOTING MANUALLY IN THE TABLE INSTANTANEOUS DATA: FOCUS ON POSSIBLE: high CO, abnormal operation, etc…</v>
      </c>
      <c r="J120" s="1206">
        <f>'DATA SHEET'!U124</f>
        <v>0</v>
      </c>
      <c r="K120" s="1206">
        <f>'DATA SHEET'!V124</f>
        <v>0</v>
      </c>
      <c r="L120" s="1206">
        <f>'DATA SHEET'!W124</f>
        <v>0</v>
      </c>
      <c r="M120" s="1206">
        <f>'DATA SHEET'!X124</f>
        <v>0</v>
      </c>
      <c r="N120" s="1206">
        <f>'DATA SHEET'!Y124</f>
        <v>0</v>
      </c>
      <c r="O120" s="1206">
        <f>'DATA SHEET'!Z124</f>
        <v>0</v>
      </c>
      <c r="P120" s="1206">
        <f>'DATA SHEET'!AA124</f>
        <v>0</v>
      </c>
      <c r="Q120" s="1095">
        <f>'DATA SHEET'!AB124</f>
        <v>0</v>
      </c>
      <c r="R120" s="1070"/>
      <c r="S120" s="292" t="str">
        <f t="shared" si="6"/>
        <v/>
      </c>
      <c r="T120" s="292" t="str">
        <f t="shared" si="7"/>
        <v/>
      </c>
      <c r="U120" s="292"/>
      <c r="V120" s="1281" t="e">
        <f t="shared" si="4"/>
        <v>#VALUE!</v>
      </c>
      <c r="Y120" s="1284">
        <f t="shared" si="5"/>
        <v>0</v>
      </c>
    </row>
    <row r="121" spans="3:25" x14ac:dyDescent="0.2">
      <c r="C121" s="1210" t="str">
        <f>IF('DATA SHEET'!E125&gt;=1,'DATA SHEET'!E125,"-")</f>
        <v>Qmin or Qmax -   GAS CH4 with increasing H2%.   ALTERNATIVELY IF STARTING WITH HIGH H2, the test at lowr % of H2 are not needed.</v>
      </c>
      <c r="D121" s="1277"/>
      <c r="E121" s="1278">
        <f>'DATA SHEET'!M125</f>
        <v>0</v>
      </c>
      <c r="F121" s="1094">
        <f>'DATA SHEET'!Q125</f>
        <v>0</v>
      </c>
      <c r="G121" s="1206">
        <f>'DATA SHEET'!R125</f>
        <v>0</v>
      </c>
      <c r="H121" s="1206">
        <f>'DATA SHEET'!S125</f>
        <v>0</v>
      </c>
      <c r="I121" s="1206">
        <f>'DATA SHEET'!T125</f>
        <v>0</v>
      </c>
      <c r="J121" s="1206">
        <f>'DATA SHEET'!U125</f>
        <v>0</v>
      </c>
      <c r="K121" s="1206">
        <f>'DATA SHEET'!V125</f>
        <v>0</v>
      </c>
      <c r="L121" s="1206">
        <f>'DATA SHEET'!W125</f>
        <v>0</v>
      </c>
      <c r="M121" s="1206">
        <f>'DATA SHEET'!X125</f>
        <v>0</v>
      </c>
      <c r="N121" s="1206">
        <f>'DATA SHEET'!Y125</f>
        <v>0</v>
      </c>
      <c r="O121" s="1206">
        <f>'DATA SHEET'!Z125</f>
        <v>0</v>
      </c>
      <c r="P121" s="1206">
        <f>'DATA SHEET'!AA125</f>
        <v>0</v>
      </c>
      <c r="Q121" s="1095">
        <f>'DATA SHEET'!AB125</f>
        <v>0</v>
      </c>
      <c r="R121" s="1070"/>
      <c r="S121" s="292" t="str">
        <f t="shared" si="6"/>
        <v/>
      </c>
      <c r="T121" s="292" t="str">
        <f t="shared" si="7"/>
        <v/>
      </c>
      <c r="U121" s="292"/>
      <c r="V121" s="1281" t="e">
        <f t="shared" si="4"/>
        <v>#VALUE!</v>
      </c>
      <c r="Y121" s="1284">
        <f t="shared" si="5"/>
        <v>0</v>
      </c>
    </row>
    <row r="122" spans="3:25" x14ac:dyDescent="0.2">
      <c r="C122" s="1210">
        <f>IF('DATA SHEET'!E126&gt;=1,'DATA SHEET'!E126,"-")</f>
        <v>56</v>
      </c>
      <c r="D122" s="1277"/>
      <c r="E122" s="1278" t="str">
        <f>'DATA SHEET'!M126</f>
        <v>23</v>
      </c>
      <c r="F122" s="1094">
        <f>'DATA SHEET'!Q126</f>
        <v>60</v>
      </c>
      <c r="G122" s="1206">
        <f>'DATA SHEET'!R126</f>
        <v>0</v>
      </c>
      <c r="H122" s="1206">
        <f>'DATA SHEET'!S126</f>
        <v>0</v>
      </c>
      <c r="I122" s="1206">
        <f>'DATA SHEET'!T126</f>
        <v>0</v>
      </c>
      <c r="J122" s="1206">
        <f>'DATA SHEET'!U126</f>
        <v>0</v>
      </c>
      <c r="K122" s="1206">
        <f>'DATA SHEET'!V126</f>
        <v>0</v>
      </c>
      <c r="L122" s="1206">
        <f>'DATA SHEET'!W126</f>
        <v>0</v>
      </c>
      <c r="M122" s="1206">
        <f>'DATA SHEET'!X126</f>
        <v>0</v>
      </c>
      <c r="N122" s="1206">
        <f>'DATA SHEET'!Y126</f>
        <v>0</v>
      </c>
      <c r="O122" s="1206">
        <f>'DATA SHEET'!Z126</f>
        <v>0</v>
      </c>
      <c r="P122" s="1206">
        <f>'DATA SHEET'!AA126</f>
        <v>0</v>
      </c>
      <c r="Q122" s="1095">
        <f>'DATA SHEET'!AB126</f>
        <v>40</v>
      </c>
      <c r="R122" s="1070"/>
      <c r="S122" s="292" t="str">
        <f t="shared" si="6"/>
        <v>23</v>
      </c>
      <c r="T122" s="292">
        <f t="shared" si="7"/>
        <v>40</v>
      </c>
      <c r="U122" s="292"/>
      <c r="V122" s="1281" t="str">
        <f t="shared" si="4"/>
        <v>-</v>
      </c>
      <c r="Y122" s="1284">
        <f t="shared" si="5"/>
        <v>100</v>
      </c>
    </row>
    <row r="123" spans="3:25" x14ac:dyDescent="0.2">
      <c r="C123" s="1210">
        <f>IF('DATA SHEET'!E127&gt;=1,'DATA SHEET'!E127,"-")</f>
        <v>57</v>
      </c>
      <c r="D123" s="1277"/>
      <c r="E123" s="1278">
        <f>'DATA SHEET'!M127</f>
        <v>40</v>
      </c>
      <c r="F123" s="1094">
        <f>'DATA SHEET'!Q127</f>
        <v>60</v>
      </c>
      <c r="G123" s="1206">
        <f>'DATA SHEET'!R127</f>
        <v>0</v>
      </c>
      <c r="H123" s="1206">
        <f>'DATA SHEET'!S127</f>
        <v>0</v>
      </c>
      <c r="I123" s="1206">
        <f>'DATA SHEET'!T127</f>
        <v>0</v>
      </c>
      <c r="J123" s="1206">
        <f>'DATA SHEET'!U127</f>
        <v>0</v>
      </c>
      <c r="K123" s="1206">
        <f>'DATA SHEET'!V127</f>
        <v>0</v>
      </c>
      <c r="L123" s="1206">
        <f>'DATA SHEET'!W127</f>
        <v>0</v>
      </c>
      <c r="M123" s="1206">
        <f>'DATA SHEET'!X127</f>
        <v>0</v>
      </c>
      <c r="N123" s="1206">
        <f>'DATA SHEET'!Y127</f>
        <v>0</v>
      </c>
      <c r="O123" s="1206">
        <f>'DATA SHEET'!Z127</f>
        <v>0</v>
      </c>
      <c r="P123" s="1206">
        <f>'DATA SHEET'!AA127</f>
        <v>0</v>
      </c>
      <c r="Q123" s="1095">
        <f>'DATA SHEET'!AB127</f>
        <v>40</v>
      </c>
      <c r="R123" s="1070"/>
      <c r="S123" s="292">
        <f t="shared" si="6"/>
        <v>40</v>
      </c>
      <c r="T123" s="292">
        <f t="shared" si="7"/>
        <v>40</v>
      </c>
      <c r="U123" s="292"/>
      <c r="V123" s="1281" t="str">
        <f t="shared" si="4"/>
        <v>-</v>
      </c>
      <c r="Y123" s="1284">
        <f t="shared" si="5"/>
        <v>100</v>
      </c>
    </row>
    <row r="124" spans="3:25" x14ac:dyDescent="0.2">
      <c r="C124" s="1210">
        <f>IF('DATA SHEET'!E128&gt;=1,'DATA SHEET'!E128,"-")</f>
        <v>58</v>
      </c>
      <c r="D124" s="1277"/>
      <c r="E124" s="1278">
        <f>'DATA SHEET'!M128</f>
        <v>60</v>
      </c>
      <c r="F124" s="1094">
        <f>'DATA SHEET'!Q128</f>
        <v>60</v>
      </c>
      <c r="G124" s="1206">
        <f>'DATA SHEET'!R128</f>
        <v>0</v>
      </c>
      <c r="H124" s="1206">
        <f>'DATA SHEET'!S128</f>
        <v>0</v>
      </c>
      <c r="I124" s="1206">
        <f>'DATA SHEET'!T128</f>
        <v>0</v>
      </c>
      <c r="J124" s="1206">
        <f>'DATA SHEET'!U128</f>
        <v>0</v>
      </c>
      <c r="K124" s="1206">
        <f>'DATA SHEET'!V128</f>
        <v>0</v>
      </c>
      <c r="L124" s="1206">
        <f>'DATA SHEET'!W128</f>
        <v>0</v>
      </c>
      <c r="M124" s="1206">
        <f>'DATA SHEET'!X128</f>
        <v>0</v>
      </c>
      <c r="N124" s="1206">
        <f>'DATA SHEET'!Y128</f>
        <v>0</v>
      </c>
      <c r="O124" s="1206">
        <f>'DATA SHEET'!Z128</f>
        <v>0</v>
      </c>
      <c r="P124" s="1206">
        <f>'DATA SHEET'!AA128</f>
        <v>0</v>
      </c>
      <c r="Q124" s="1095">
        <f>'DATA SHEET'!AB128</f>
        <v>40</v>
      </c>
      <c r="R124" s="1070"/>
      <c r="S124" s="292">
        <f t="shared" si="6"/>
        <v>60</v>
      </c>
      <c r="T124" s="292">
        <f t="shared" si="7"/>
        <v>40</v>
      </c>
      <c r="U124" s="292"/>
      <c r="V124" s="1281" t="str">
        <f t="shared" si="4"/>
        <v>Warning</v>
      </c>
      <c r="Y124" s="1284">
        <f t="shared" si="5"/>
        <v>100</v>
      </c>
    </row>
    <row r="125" spans="3:25" x14ac:dyDescent="0.2">
      <c r="C125" s="1210" t="str">
        <f>IF('DATA SHEET'!E129&gt;=1,'DATA SHEET'!E129,"-")</f>
        <v>-</v>
      </c>
      <c r="D125" s="1277"/>
      <c r="E125" s="1278">
        <f>'DATA SHEET'!M129</f>
        <v>0</v>
      </c>
      <c r="F125" s="1094">
        <f>'DATA SHEET'!Q129</f>
        <v>0</v>
      </c>
      <c r="G125" s="1206">
        <f>'DATA SHEET'!R129</f>
        <v>0</v>
      </c>
      <c r="H125" s="1206">
        <f>'DATA SHEET'!S129</f>
        <v>0</v>
      </c>
      <c r="I125" s="1206">
        <f>'DATA SHEET'!T129</f>
        <v>0</v>
      </c>
      <c r="J125" s="1206">
        <f>'DATA SHEET'!U129</f>
        <v>0</v>
      </c>
      <c r="K125" s="1206">
        <f>'DATA SHEET'!V129</f>
        <v>0</v>
      </c>
      <c r="L125" s="1206">
        <f>'DATA SHEET'!W129</f>
        <v>0</v>
      </c>
      <c r="M125" s="1206">
        <f>'DATA SHEET'!X129</f>
        <v>0</v>
      </c>
      <c r="N125" s="1206">
        <f>'DATA SHEET'!Y129</f>
        <v>0</v>
      </c>
      <c r="O125" s="1206">
        <f>'DATA SHEET'!Z129</f>
        <v>0</v>
      </c>
      <c r="P125" s="1206">
        <f>'DATA SHEET'!AA129</f>
        <v>0</v>
      </c>
      <c r="Q125" s="1095">
        <f>'DATA SHEET'!AB129</f>
        <v>0</v>
      </c>
      <c r="R125" s="1070"/>
      <c r="S125" s="292" t="str">
        <f t="shared" si="6"/>
        <v/>
      </c>
      <c r="T125" s="292" t="str">
        <f t="shared" si="7"/>
        <v/>
      </c>
      <c r="U125" s="292"/>
      <c r="V125" s="1281" t="e">
        <f t="shared" si="4"/>
        <v>#VALUE!</v>
      </c>
      <c r="Y125" s="1284">
        <f t="shared" si="5"/>
        <v>0</v>
      </c>
    </row>
    <row r="126" spans="3:25" x14ac:dyDescent="0.2">
      <c r="C126" s="1210" t="str">
        <f>IF('DATA SHEET'!E130&gt;=1,'DATA SHEET'!E130,"-")</f>
        <v>-</v>
      </c>
      <c r="D126" s="1277"/>
      <c r="E126" s="1278">
        <f>'DATA SHEET'!M130</f>
        <v>0</v>
      </c>
      <c r="F126" s="1094">
        <f>'DATA SHEET'!Q130</f>
        <v>0</v>
      </c>
      <c r="G126" s="1206">
        <f>'DATA SHEET'!R130</f>
        <v>0</v>
      </c>
      <c r="H126" s="1206">
        <f>'DATA SHEET'!S130</f>
        <v>0</v>
      </c>
      <c r="I126" s="1206">
        <f>'DATA SHEET'!T130</f>
        <v>0</v>
      </c>
      <c r="J126" s="1206">
        <f>'DATA SHEET'!U130</f>
        <v>0</v>
      </c>
      <c r="K126" s="1206">
        <f>'DATA SHEET'!V130</f>
        <v>0</v>
      </c>
      <c r="L126" s="1206">
        <f>'DATA SHEET'!W130</f>
        <v>0</v>
      </c>
      <c r="M126" s="1206">
        <f>'DATA SHEET'!X130</f>
        <v>0</v>
      </c>
      <c r="N126" s="1206">
        <f>'DATA SHEET'!Y130</f>
        <v>0</v>
      </c>
      <c r="O126" s="1206">
        <f>'DATA SHEET'!Z130</f>
        <v>0</v>
      </c>
      <c r="P126" s="1206">
        <f>'DATA SHEET'!AA130</f>
        <v>0</v>
      </c>
      <c r="Q126" s="1095">
        <f>'DATA SHEET'!AB130</f>
        <v>0</v>
      </c>
      <c r="R126" s="1070"/>
      <c r="S126" s="292" t="str">
        <f t="shared" si="6"/>
        <v/>
      </c>
      <c r="T126" s="292" t="str">
        <f t="shared" si="7"/>
        <v/>
      </c>
      <c r="U126" s="292"/>
      <c r="V126" s="1281" t="e">
        <f t="shared" si="4"/>
        <v>#VALUE!</v>
      </c>
      <c r="Y126" s="1284">
        <f t="shared" si="5"/>
        <v>0</v>
      </c>
    </row>
    <row r="127" spans="3:25" x14ac:dyDescent="0.2">
      <c r="C127" s="1210" t="str">
        <f>IF('DATA SHEET'!E131&gt;=1,'DATA SHEET'!E131,"-")</f>
        <v>1.6 Extreme conditions. Low air temperature (- 10 C)  (only GWI)</v>
      </c>
      <c r="D127" s="1277"/>
      <c r="E127" s="1278">
        <f>'DATA SHEET'!M131</f>
        <v>0</v>
      </c>
      <c r="F127" s="1094">
        <f>'DATA SHEET'!Q131</f>
        <v>0</v>
      </c>
      <c r="G127" s="1206">
        <f>'DATA SHEET'!R131</f>
        <v>0</v>
      </c>
      <c r="H127" s="1206">
        <f>'DATA SHEET'!S131</f>
        <v>0</v>
      </c>
      <c r="I127" s="1206">
        <f>'DATA SHEET'!T131</f>
        <v>0</v>
      </c>
      <c r="J127" s="1206">
        <f>'DATA SHEET'!U131</f>
        <v>0</v>
      </c>
      <c r="K127" s="1206">
        <f>'DATA SHEET'!V131</f>
        <v>0</v>
      </c>
      <c r="L127" s="1206">
        <f>'DATA SHEET'!W131</f>
        <v>0</v>
      </c>
      <c r="M127" s="1206">
        <f>'DATA SHEET'!X131</f>
        <v>0</v>
      </c>
      <c r="N127" s="1206">
        <f>'DATA SHEET'!Y131</f>
        <v>0</v>
      </c>
      <c r="O127" s="1206">
        <f>'DATA SHEET'!Z131</f>
        <v>0</v>
      </c>
      <c r="P127" s="1206">
        <f>'DATA SHEET'!AA131</f>
        <v>0</v>
      </c>
      <c r="Q127" s="1095">
        <f>'DATA SHEET'!AB131</f>
        <v>0</v>
      </c>
      <c r="R127" s="1070"/>
      <c r="S127" s="292" t="str">
        <f t="shared" si="6"/>
        <v/>
      </c>
      <c r="T127" s="292" t="str">
        <f t="shared" si="7"/>
        <v/>
      </c>
      <c r="U127" s="292"/>
      <c r="V127" s="1281" t="e">
        <f t="shared" si="4"/>
        <v>#VALUE!</v>
      </c>
      <c r="Y127" s="1284">
        <f t="shared" si="5"/>
        <v>0</v>
      </c>
    </row>
    <row r="128" spans="3:25" x14ac:dyDescent="0.2">
      <c r="C128" s="1210" t="str">
        <f>IF('DATA SHEET'!E132&gt;=1,'DATA SHEET'!E132,"-")</f>
        <v>-</v>
      </c>
      <c r="D128" s="1277"/>
      <c r="E128" s="1278">
        <f>'DATA SHEET'!M132</f>
        <v>0</v>
      </c>
      <c r="F128" s="1094">
        <f>'DATA SHEET'!Q132</f>
        <v>0</v>
      </c>
      <c r="G128" s="1206">
        <f>'DATA SHEET'!R132</f>
        <v>0</v>
      </c>
      <c r="H128" s="1206">
        <f>'DATA SHEET'!S132</f>
        <v>0</v>
      </c>
      <c r="I128" s="1206" t="str">
        <f>'DATA SHEET'!T132</f>
        <v>QUALITATIVE TEST: YOU MAY NOTING MANUALLY IN THE TABLE INSTANTANEOUS DATA: FOCUS ON POSSIBLE: high CO, abnormal operation, etc…</v>
      </c>
      <c r="J128" s="1206">
        <f>'DATA SHEET'!U132</f>
        <v>0</v>
      </c>
      <c r="K128" s="1206">
        <f>'DATA SHEET'!V132</f>
        <v>0</v>
      </c>
      <c r="L128" s="1206">
        <f>'DATA SHEET'!W132</f>
        <v>0</v>
      </c>
      <c r="M128" s="1206">
        <f>'DATA SHEET'!X132</f>
        <v>0</v>
      </c>
      <c r="N128" s="1206">
        <f>'DATA SHEET'!Y132</f>
        <v>0</v>
      </c>
      <c r="O128" s="1206">
        <f>'DATA SHEET'!Z132</f>
        <v>0</v>
      </c>
      <c r="P128" s="1206">
        <f>'DATA SHEET'!AA132</f>
        <v>0</v>
      </c>
      <c r="Q128" s="1095">
        <f>'DATA SHEET'!AB132</f>
        <v>0</v>
      </c>
      <c r="R128" s="1070"/>
      <c r="S128" s="292" t="str">
        <f t="shared" si="6"/>
        <v/>
      </c>
      <c r="T128" s="292" t="str">
        <f t="shared" si="7"/>
        <v/>
      </c>
      <c r="U128" s="292"/>
      <c r="V128" s="1281" t="e">
        <f t="shared" si="4"/>
        <v>#VALUE!</v>
      </c>
      <c r="Y128" s="1284">
        <f t="shared" si="5"/>
        <v>0</v>
      </c>
    </row>
    <row r="129" spans="3:25" x14ac:dyDescent="0.2">
      <c r="C129" s="1210" t="str">
        <f>IF('DATA SHEET'!E133&gt;=1,'DATA SHEET'!E133,"-")</f>
        <v>Qmin - GAS G20 with increasing H2%.  ALTERNATIVELY IF STARTING WITH HIGH H2, the test at lowr % of H2 are not needed.</v>
      </c>
      <c r="D129" s="1277"/>
      <c r="E129" s="1278">
        <f>'DATA SHEET'!M133</f>
        <v>0</v>
      </c>
      <c r="F129" s="1094">
        <f>'DATA SHEET'!Q133</f>
        <v>0</v>
      </c>
      <c r="G129" s="1206">
        <f>'DATA SHEET'!R133</f>
        <v>0</v>
      </c>
      <c r="H129" s="1206">
        <f>'DATA SHEET'!S133</f>
        <v>0</v>
      </c>
      <c r="I129" s="1206">
        <f>'DATA SHEET'!T133</f>
        <v>0</v>
      </c>
      <c r="J129" s="1206">
        <f>'DATA SHEET'!U133</f>
        <v>0</v>
      </c>
      <c r="K129" s="1206">
        <f>'DATA SHEET'!V133</f>
        <v>0</v>
      </c>
      <c r="L129" s="1206">
        <f>'DATA SHEET'!W133</f>
        <v>0</v>
      </c>
      <c r="M129" s="1206">
        <f>'DATA SHEET'!X133</f>
        <v>0</v>
      </c>
      <c r="N129" s="1206">
        <f>'DATA SHEET'!Y133</f>
        <v>0</v>
      </c>
      <c r="O129" s="1206">
        <f>'DATA SHEET'!Z133</f>
        <v>0</v>
      </c>
      <c r="P129" s="1206">
        <f>'DATA SHEET'!AA133</f>
        <v>0</v>
      </c>
      <c r="Q129" s="1095">
        <f>'DATA SHEET'!AB133</f>
        <v>0</v>
      </c>
      <c r="R129" s="1070"/>
      <c r="S129" s="292" t="str">
        <f t="shared" si="6"/>
        <v/>
      </c>
      <c r="T129" s="292" t="str">
        <f t="shared" si="7"/>
        <v/>
      </c>
      <c r="U129" s="292"/>
      <c r="V129" s="1281" t="e">
        <f t="shared" si="4"/>
        <v>#VALUE!</v>
      </c>
      <c r="Y129" s="1284">
        <f t="shared" si="5"/>
        <v>0</v>
      </c>
    </row>
    <row r="130" spans="3:25" x14ac:dyDescent="0.2">
      <c r="C130" s="1210" t="str">
        <f>IF('DATA SHEET'!E134&gt;=1,'DATA SHEET'!E134,"-")</f>
        <v xml:space="preserve">STABILISATION </v>
      </c>
      <c r="D130" s="1277"/>
      <c r="E130" s="1278">
        <f>'DATA SHEET'!M134</f>
        <v>0</v>
      </c>
      <c r="F130" s="1094">
        <f>'DATA SHEET'!Q134</f>
        <v>0</v>
      </c>
      <c r="G130" s="1206">
        <f>'DATA SHEET'!R134</f>
        <v>0</v>
      </c>
      <c r="H130" s="1206">
        <f>'DATA SHEET'!S134</f>
        <v>0</v>
      </c>
      <c r="I130" s="1206">
        <f>'DATA SHEET'!T134</f>
        <v>0</v>
      </c>
      <c r="J130" s="1206">
        <f>'DATA SHEET'!U134</f>
        <v>0</v>
      </c>
      <c r="K130" s="1206">
        <f>'DATA SHEET'!V134</f>
        <v>0</v>
      </c>
      <c r="L130" s="1206">
        <f>'DATA SHEET'!W134</f>
        <v>0</v>
      </c>
      <c r="M130" s="1206">
        <f>'DATA SHEET'!X134</f>
        <v>0</v>
      </c>
      <c r="N130" s="1206">
        <f>'DATA SHEET'!Y134</f>
        <v>0</v>
      </c>
      <c r="O130" s="1206">
        <f>'DATA SHEET'!Z134</f>
        <v>0</v>
      </c>
      <c r="P130" s="1206">
        <f>'DATA SHEET'!AA134</f>
        <v>0</v>
      </c>
      <c r="Q130" s="1095">
        <f>'DATA SHEET'!AB134</f>
        <v>0</v>
      </c>
      <c r="R130" s="1070"/>
      <c r="S130" s="292" t="str">
        <f t="shared" si="6"/>
        <v/>
      </c>
      <c r="T130" s="292" t="str">
        <f t="shared" si="7"/>
        <v/>
      </c>
      <c r="U130" s="292"/>
      <c r="V130" s="1281" t="e">
        <f t="shared" si="4"/>
        <v>#VALUE!</v>
      </c>
      <c r="Y130" s="1284">
        <f t="shared" si="5"/>
        <v>0</v>
      </c>
    </row>
    <row r="131" spans="3:25" x14ac:dyDescent="0.2">
      <c r="C131" s="1210">
        <f>IF('DATA SHEET'!E135&gt;=1,'DATA SHEET'!E135,"-")</f>
        <v>59</v>
      </c>
      <c r="D131" s="1277"/>
      <c r="E131" s="1278" t="str">
        <f>'DATA SHEET'!M135</f>
        <v>0</v>
      </c>
      <c r="F131" s="1094">
        <f>'DATA SHEET'!Q135</f>
        <v>60</v>
      </c>
      <c r="G131" s="1206">
        <f>'DATA SHEET'!R135</f>
        <v>0</v>
      </c>
      <c r="H131" s="1206">
        <f>'DATA SHEET'!S135</f>
        <v>0</v>
      </c>
      <c r="I131" s="1206">
        <f>'DATA SHEET'!T135</f>
        <v>0</v>
      </c>
      <c r="J131" s="1206">
        <f>'DATA SHEET'!U135</f>
        <v>0</v>
      </c>
      <c r="K131" s="1206">
        <f>'DATA SHEET'!V135</f>
        <v>0</v>
      </c>
      <c r="L131" s="1206">
        <f>'DATA SHEET'!W135</f>
        <v>0</v>
      </c>
      <c r="M131" s="1206">
        <f>'DATA SHEET'!X135</f>
        <v>0</v>
      </c>
      <c r="N131" s="1206">
        <f>'DATA SHEET'!Y135</f>
        <v>0</v>
      </c>
      <c r="O131" s="1206">
        <f>'DATA SHEET'!Z135</f>
        <v>0</v>
      </c>
      <c r="P131" s="1206">
        <f>'DATA SHEET'!AA135</f>
        <v>0</v>
      </c>
      <c r="Q131" s="1095">
        <f>'DATA SHEET'!AB135</f>
        <v>40</v>
      </c>
      <c r="R131" s="1070"/>
      <c r="S131" s="292" t="str">
        <f t="shared" si="6"/>
        <v>0</v>
      </c>
      <c r="T131" s="292">
        <f t="shared" si="7"/>
        <v>40</v>
      </c>
      <c r="U131" s="292"/>
      <c r="V131" s="1281" t="str">
        <f t="shared" si="4"/>
        <v>-</v>
      </c>
      <c r="Y131" s="1284">
        <f t="shared" si="5"/>
        <v>100</v>
      </c>
    </row>
    <row r="132" spans="3:25" x14ac:dyDescent="0.2">
      <c r="C132" s="1210">
        <f>IF('DATA SHEET'!E136&gt;=1,'DATA SHEET'!E136,"-")</f>
        <v>60</v>
      </c>
      <c r="D132" s="1277"/>
      <c r="E132" s="1278" t="str">
        <f>'DATA SHEET'!M136</f>
        <v>23</v>
      </c>
      <c r="F132" s="1094">
        <f>'DATA SHEET'!Q136</f>
        <v>60</v>
      </c>
      <c r="G132" s="1206">
        <f>'DATA SHEET'!R136</f>
        <v>0</v>
      </c>
      <c r="H132" s="1206">
        <f>'DATA SHEET'!S136</f>
        <v>0</v>
      </c>
      <c r="I132" s="1206">
        <f>'DATA SHEET'!T136</f>
        <v>0</v>
      </c>
      <c r="J132" s="1206">
        <f>'DATA SHEET'!U136</f>
        <v>0</v>
      </c>
      <c r="K132" s="1206">
        <f>'DATA SHEET'!V136</f>
        <v>0</v>
      </c>
      <c r="L132" s="1206">
        <f>'DATA SHEET'!W136</f>
        <v>0</v>
      </c>
      <c r="M132" s="1206">
        <f>'DATA SHEET'!X136</f>
        <v>0</v>
      </c>
      <c r="N132" s="1206">
        <f>'DATA SHEET'!Y136</f>
        <v>0</v>
      </c>
      <c r="O132" s="1206">
        <f>'DATA SHEET'!Z136</f>
        <v>0</v>
      </c>
      <c r="P132" s="1206">
        <f>'DATA SHEET'!AA136</f>
        <v>0</v>
      </c>
      <c r="Q132" s="1095">
        <f>'DATA SHEET'!AB136</f>
        <v>40</v>
      </c>
      <c r="R132" s="1070"/>
      <c r="S132" s="292" t="str">
        <f t="shared" si="6"/>
        <v>23</v>
      </c>
      <c r="T132" s="292">
        <f t="shared" si="7"/>
        <v>40</v>
      </c>
      <c r="U132" s="292"/>
      <c r="V132" s="1281" t="str">
        <f t="shared" si="4"/>
        <v>-</v>
      </c>
      <c r="Y132" s="1284">
        <f t="shared" si="5"/>
        <v>100</v>
      </c>
    </row>
    <row r="133" spans="3:25" x14ac:dyDescent="0.2">
      <c r="C133" s="1210">
        <f>IF('DATA SHEET'!E137&gt;=1,'DATA SHEET'!E137,"-")</f>
        <v>61</v>
      </c>
      <c r="D133" s="1277"/>
      <c r="E133" s="1278">
        <f>'DATA SHEET'!M137</f>
        <v>40</v>
      </c>
      <c r="F133" s="1094">
        <f>'DATA SHEET'!Q137</f>
        <v>60</v>
      </c>
      <c r="G133" s="1206">
        <f>'DATA SHEET'!R137</f>
        <v>0</v>
      </c>
      <c r="H133" s="1206">
        <f>'DATA SHEET'!S137</f>
        <v>0</v>
      </c>
      <c r="I133" s="1206">
        <f>'DATA SHEET'!T137</f>
        <v>0</v>
      </c>
      <c r="J133" s="1206">
        <f>'DATA SHEET'!U137</f>
        <v>0</v>
      </c>
      <c r="K133" s="1206">
        <f>'DATA SHEET'!V137</f>
        <v>0</v>
      </c>
      <c r="L133" s="1206">
        <f>'DATA SHEET'!W137</f>
        <v>0</v>
      </c>
      <c r="M133" s="1206">
        <f>'DATA SHEET'!X137</f>
        <v>0</v>
      </c>
      <c r="N133" s="1206">
        <f>'DATA SHEET'!Y137</f>
        <v>0</v>
      </c>
      <c r="O133" s="1206">
        <f>'DATA SHEET'!Z137</f>
        <v>0</v>
      </c>
      <c r="P133" s="1206">
        <f>'DATA SHEET'!AA137</f>
        <v>0</v>
      </c>
      <c r="Q133" s="1095">
        <f>'DATA SHEET'!AB137</f>
        <v>40</v>
      </c>
      <c r="R133" s="1070"/>
      <c r="S133" s="292">
        <f t="shared" si="6"/>
        <v>40</v>
      </c>
      <c r="T133" s="292">
        <f t="shared" si="7"/>
        <v>40</v>
      </c>
      <c r="U133" s="292"/>
      <c r="V133" s="1281" t="str">
        <f t="shared" si="4"/>
        <v>-</v>
      </c>
      <c r="Y133" s="1284">
        <f t="shared" si="5"/>
        <v>100</v>
      </c>
    </row>
    <row r="134" spans="3:25" x14ac:dyDescent="0.2">
      <c r="C134" s="1210">
        <f>IF('DATA SHEET'!E138&gt;=1,'DATA SHEET'!E138,"-")</f>
        <v>62</v>
      </c>
      <c r="D134" s="1277"/>
      <c r="E134" s="1278">
        <f>'DATA SHEET'!M138</f>
        <v>60</v>
      </c>
      <c r="F134" s="1094">
        <f>'DATA SHEET'!Q138</f>
        <v>60</v>
      </c>
      <c r="G134" s="1206">
        <f>'DATA SHEET'!R138</f>
        <v>0</v>
      </c>
      <c r="H134" s="1206">
        <f>'DATA SHEET'!S138</f>
        <v>0</v>
      </c>
      <c r="I134" s="1206">
        <f>'DATA SHEET'!T138</f>
        <v>0</v>
      </c>
      <c r="J134" s="1206">
        <f>'DATA SHEET'!U138</f>
        <v>0</v>
      </c>
      <c r="K134" s="1206">
        <f>'DATA SHEET'!V138</f>
        <v>0</v>
      </c>
      <c r="L134" s="1206">
        <f>'DATA SHEET'!W138</f>
        <v>0</v>
      </c>
      <c r="M134" s="1206">
        <f>'DATA SHEET'!X138</f>
        <v>0</v>
      </c>
      <c r="N134" s="1206">
        <f>'DATA SHEET'!Y138</f>
        <v>0</v>
      </c>
      <c r="O134" s="1206">
        <f>'DATA SHEET'!Z138</f>
        <v>0</v>
      </c>
      <c r="P134" s="1206">
        <f>'DATA SHEET'!AA138</f>
        <v>0</v>
      </c>
      <c r="Q134" s="1095">
        <f>'DATA SHEET'!AB138</f>
        <v>40</v>
      </c>
      <c r="R134" s="1070"/>
      <c r="S134" s="292">
        <f t="shared" si="6"/>
        <v>60</v>
      </c>
      <c r="T134" s="292">
        <f t="shared" si="7"/>
        <v>40</v>
      </c>
      <c r="U134" s="292"/>
      <c r="V134" s="1281" t="str">
        <f t="shared" si="4"/>
        <v>Warning</v>
      </c>
      <c r="Y134" s="1284">
        <f t="shared" si="5"/>
        <v>100</v>
      </c>
    </row>
    <row r="135" spans="3:25" x14ac:dyDescent="0.2">
      <c r="C135" s="1210" t="str">
        <f>IF('DATA SHEET'!E139&gt;=1,'DATA SHEET'!E139,"-")</f>
        <v>-</v>
      </c>
      <c r="D135" s="1277"/>
      <c r="E135" s="1278">
        <f>'DATA SHEET'!M139</f>
        <v>0</v>
      </c>
      <c r="F135" s="1094">
        <f>'DATA SHEET'!Q139</f>
        <v>0</v>
      </c>
      <c r="G135" s="1206">
        <f>'DATA SHEET'!R139</f>
        <v>0</v>
      </c>
      <c r="H135" s="1206">
        <f>'DATA SHEET'!S139</f>
        <v>0</v>
      </c>
      <c r="I135" s="1206">
        <f>'DATA SHEET'!T139</f>
        <v>0</v>
      </c>
      <c r="J135" s="1206">
        <f>'DATA SHEET'!U139</f>
        <v>0</v>
      </c>
      <c r="K135" s="1206">
        <f>'DATA SHEET'!V139</f>
        <v>0</v>
      </c>
      <c r="L135" s="1206">
        <f>'DATA SHEET'!W139</f>
        <v>0</v>
      </c>
      <c r="M135" s="1206">
        <f>'DATA SHEET'!X139</f>
        <v>0</v>
      </c>
      <c r="N135" s="1206">
        <f>'DATA SHEET'!Y139</f>
        <v>0</v>
      </c>
      <c r="O135" s="1206">
        <f>'DATA SHEET'!Z139</f>
        <v>0</v>
      </c>
      <c r="P135" s="1206">
        <f>'DATA SHEET'!AA139</f>
        <v>0</v>
      </c>
      <c r="Q135" s="1095">
        <f>'DATA SHEET'!AB139</f>
        <v>0</v>
      </c>
      <c r="R135" s="1070"/>
      <c r="S135" s="292" t="str">
        <f t="shared" si="6"/>
        <v/>
      </c>
      <c r="T135" s="292" t="str">
        <f t="shared" si="7"/>
        <v/>
      </c>
      <c r="U135" s="292"/>
      <c r="V135" s="1281" t="e">
        <f t="shared" si="4"/>
        <v>#VALUE!</v>
      </c>
      <c r="Y135" s="1284">
        <f t="shared" si="5"/>
        <v>0</v>
      </c>
    </row>
    <row r="136" spans="3:25" x14ac:dyDescent="0.2">
      <c r="C136" s="1210" t="str">
        <f>IF('DATA SHEET'!E140&gt;=1,'DATA SHEET'!E140,"-")</f>
        <v>-</v>
      </c>
      <c r="D136" s="1277"/>
      <c r="E136" s="1278">
        <f>'DATA SHEET'!M140</f>
        <v>0</v>
      </c>
      <c r="F136" s="1094">
        <f>'DATA SHEET'!Q140</f>
        <v>0</v>
      </c>
      <c r="G136" s="1206">
        <f>'DATA SHEET'!R140</f>
        <v>0</v>
      </c>
      <c r="H136" s="1206">
        <f>'DATA SHEET'!S140</f>
        <v>0</v>
      </c>
      <c r="I136" s="1206">
        <f>'DATA SHEET'!T140</f>
        <v>0</v>
      </c>
      <c r="J136" s="1206">
        <f>'DATA SHEET'!U140</f>
        <v>0</v>
      </c>
      <c r="K136" s="1206">
        <f>'DATA SHEET'!V140</f>
        <v>0</v>
      </c>
      <c r="L136" s="1206">
        <f>'DATA SHEET'!W140</f>
        <v>0</v>
      </c>
      <c r="M136" s="1206">
        <f>'DATA SHEET'!X140</f>
        <v>0</v>
      </c>
      <c r="N136" s="1206">
        <f>'DATA SHEET'!Y140</f>
        <v>0</v>
      </c>
      <c r="O136" s="1206">
        <f>'DATA SHEET'!Z140</f>
        <v>0</v>
      </c>
      <c r="P136" s="1206">
        <f>'DATA SHEET'!AA140</f>
        <v>0</v>
      </c>
      <c r="Q136" s="1095">
        <f>'DATA SHEET'!AB140</f>
        <v>0</v>
      </c>
      <c r="R136" s="1070"/>
      <c r="S136" s="292" t="str">
        <f t="shared" si="6"/>
        <v/>
      </c>
      <c r="T136" s="292" t="str">
        <f t="shared" si="7"/>
        <v/>
      </c>
      <c r="U136" s="292"/>
      <c r="V136" s="1281" t="e">
        <f t="shared" si="4"/>
        <v>#VALUE!</v>
      </c>
      <c r="Y136" s="1284">
        <f t="shared" si="5"/>
        <v>0</v>
      </c>
    </row>
    <row r="137" spans="3:25" x14ac:dyDescent="0.2">
      <c r="C137" s="1210" t="str">
        <f>IF('DATA SHEET'!E141&gt;=1,'DATA SHEET'!E141,"-")</f>
        <v>-</v>
      </c>
      <c r="D137" s="1277"/>
      <c r="E137" s="1278">
        <f>'DATA SHEET'!M141</f>
        <v>0</v>
      </c>
      <c r="F137" s="1094">
        <f>'DATA SHEET'!Q141</f>
        <v>0</v>
      </c>
      <c r="G137" s="1206">
        <f>'DATA SHEET'!R141</f>
        <v>0</v>
      </c>
      <c r="H137" s="1206">
        <f>'DATA SHEET'!S141</f>
        <v>0</v>
      </c>
      <c r="I137" s="1206">
        <f>'DATA SHEET'!T141</f>
        <v>0</v>
      </c>
      <c r="J137" s="1206">
        <f>'DATA SHEET'!U141</f>
        <v>0</v>
      </c>
      <c r="K137" s="1206">
        <f>'DATA SHEET'!V141</f>
        <v>0</v>
      </c>
      <c r="L137" s="1206">
        <f>'DATA SHEET'!W141</f>
        <v>0</v>
      </c>
      <c r="M137" s="1206">
        <f>'DATA SHEET'!X141</f>
        <v>0</v>
      </c>
      <c r="N137" s="1206">
        <f>'DATA SHEET'!Y141</f>
        <v>0</v>
      </c>
      <c r="O137" s="1206">
        <f>'DATA SHEET'!Z141</f>
        <v>0</v>
      </c>
      <c r="P137" s="1206">
        <f>'DATA SHEET'!AA141</f>
        <v>0</v>
      </c>
      <c r="Q137" s="1095">
        <f>'DATA SHEET'!AB141</f>
        <v>0</v>
      </c>
      <c r="R137" s="1070"/>
      <c r="S137" s="292" t="str">
        <f t="shared" si="6"/>
        <v/>
      </c>
      <c r="T137" s="292" t="str">
        <f t="shared" si="7"/>
        <v/>
      </c>
      <c r="U137" s="292"/>
      <c r="V137" s="1281" t="e">
        <f t="shared" si="4"/>
        <v>#VALUE!</v>
      </c>
      <c r="Y137" s="1284">
        <f t="shared" si="5"/>
        <v>0</v>
      </c>
    </row>
    <row r="138" spans="3:25" x14ac:dyDescent="0.2">
      <c r="C138" s="1210" t="str">
        <f>IF('DATA SHEET'!E142&gt;=1,'DATA SHEET'!E142,"-")</f>
        <v>-</v>
      </c>
      <c r="D138" s="1277"/>
      <c r="E138" s="1278">
        <f>'DATA SHEET'!M142</f>
        <v>0</v>
      </c>
      <c r="F138" s="1094">
        <f>'DATA SHEET'!Q142</f>
        <v>0</v>
      </c>
      <c r="G138" s="1206">
        <f>'DATA SHEET'!R142</f>
        <v>0</v>
      </c>
      <c r="H138" s="1206">
        <f>'DATA SHEET'!S142</f>
        <v>0</v>
      </c>
      <c r="I138" s="1206">
        <f>'DATA SHEET'!T142</f>
        <v>0</v>
      </c>
      <c r="J138" s="1206">
        <f>'DATA SHEET'!U142</f>
        <v>0</v>
      </c>
      <c r="K138" s="1206">
        <f>'DATA SHEET'!V142</f>
        <v>0</v>
      </c>
      <c r="L138" s="1206">
        <f>'DATA SHEET'!W142</f>
        <v>0</v>
      </c>
      <c r="M138" s="1206">
        <f>'DATA SHEET'!X142</f>
        <v>0</v>
      </c>
      <c r="N138" s="1206">
        <f>'DATA SHEET'!Y142</f>
        <v>0</v>
      </c>
      <c r="O138" s="1206">
        <f>'DATA SHEET'!Z142</f>
        <v>0</v>
      </c>
      <c r="P138" s="1206">
        <f>'DATA SHEET'!AA142</f>
        <v>0</v>
      </c>
      <c r="Q138" s="1095">
        <f>'DATA SHEET'!AB142</f>
        <v>0</v>
      </c>
      <c r="R138" s="1070"/>
      <c r="S138" s="292" t="str">
        <f t="shared" si="6"/>
        <v/>
      </c>
      <c r="T138" s="292" t="str">
        <f t="shared" si="7"/>
        <v/>
      </c>
      <c r="U138" s="292"/>
      <c r="V138" s="1281" t="e">
        <f t="shared" si="4"/>
        <v>#VALUE!</v>
      </c>
      <c r="Y138" s="1284">
        <f t="shared" si="5"/>
        <v>0</v>
      </c>
    </row>
    <row r="139" spans="3:25" x14ac:dyDescent="0.2">
      <c r="C139" s="1210" t="str">
        <f>IF('DATA SHEET'!E143&gt;=1,'DATA SHEET'!E143,"-")</f>
        <v>1.7 Extreme conditions. Flue gas pipe length</v>
      </c>
      <c r="D139" s="1277"/>
      <c r="E139" s="1278">
        <f>'DATA SHEET'!M143</f>
        <v>0</v>
      </c>
      <c r="F139" s="1094">
        <f>'DATA SHEET'!Q143</f>
        <v>0</v>
      </c>
      <c r="G139" s="1206">
        <f>'DATA SHEET'!R143</f>
        <v>0</v>
      </c>
      <c r="H139" s="1206">
        <f>'DATA SHEET'!S143</f>
        <v>0</v>
      </c>
      <c r="I139" s="1206">
        <f>'DATA SHEET'!T143</f>
        <v>0</v>
      </c>
      <c r="J139" s="1206">
        <f>'DATA SHEET'!U143</f>
        <v>0</v>
      </c>
      <c r="K139" s="1206">
        <f>'DATA SHEET'!V143</f>
        <v>0</v>
      </c>
      <c r="L139" s="1206">
        <f>'DATA SHEET'!W143</f>
        <v>0</v>
      </c>
      <c r="M139" s="1206">
        <f>'DATA SHEET'!X143</f>
        <v>0</v>
      </c>
      <c r="N139" s="1206">
        <f>'DATA SHEET'!Y143</f>
        <v>0</v>
      </c>
      <c r="O139" s="1206">
        <f>'DATA SHEET'!Z143</f>
        <v>0</v>
      </c>
      <c r="P139" s="1206">
        <f>'DATA SHEET'!AA143</f>
        <v>0</v>
      </c>
      <c r="Q139" s="1095">
        <f>'DATA SHEET'!AB143</f>
        <v>0</v>
      </c>
      <c r="R139" s="1070"/>
      <c r="S139" s="292" t="str">
        <f t="shared" si="6"/>
        <v/>
      </c>
      <c r="T139" s="292" t="str">
        <f t="shared" si="7"/>
        <v/>
      </c>
      <c r="U139" s="292"/>
      <c r="V139" s="1281" t="e">
        <f t="shared" si="4"/>
        <v>#VALUE!</v>
      </c>
      <c r="Y139" s="1284">
        <f t="shared" si="5"/>
        <v>0</v>
      </c>
    </row>
    <row r="140" spans="3:25" x14ac:dyDescent="0.2">
      <c r="C140" s="1210" t="str">
        <f>IF('DATA SHEET'!E144&gt;=1,'DATA SHEET'!E144,"-")</f>
        <v>-</v>
      </c>
      <c r="D140" s="1277"/>
      <c r="E140" s="1278">
        <f>'DATA SHEET'!M144</f>
        <v>0</v>
      </c>
      <c r="F140" s="1094">
        <f>'DATA SHEET'!Q144</f>
        <v>0</v>
      </c>
      <c r="G140" s="1206">
        <f>'DATA SHEET'!R144</f>
        <v>0</v>
      </c>
      <c r="H140" s="1206">
        <f>'DATA SHEET'!S144</f>
        <v>0</v>
      </c>
      <c r="I140" s="1206" t="str">
        <f>'DATA SHEET'!T144</f>
        <v>QUALITATIVE TEST: YOU MAY NOTING MANUALLY IN THE TABLE INSTANTANEOUS DATA: FOCUS ON POSSIBLE: high CO, abnormal operation, etc…</v>
      </c>
      <c r="J140" s="1206">
        <f>'DATA SHEET'!U144</f>
        <v>0</v>
      </c>
      <c r="K140" s="1206">
        <f>'DATA SHEET'!V144</f>
        <v>0</v>
      </c>
      <c r="L140" s="1206">
        <f>'DATA SHEET'!W144</f>
        <v>0</v>
      </c>
      <c r="M140" s="1206">
        <f>'DATA SHEET'!X144</f>
        <v>0</v>
      </c>
      <c r="N140" s="1206">
        <f>'DATA SHEET'!Y144</f>
        <v>0</v>
      </c>
      <c r="O140" s="1206">
        <f>'DATA SHEET'!Z144</f>
        <v>0</v>
      </c>
      <c r="P140" s="1206">
        <f>'DATA SHEET'!AA144</f>
        <v>0</v>
      </c>
      <c r="Q140" s="1095">
        <f>'DATA SHEET'!AB144</f>
        <v>0</v>
      </c>
      <c r="R140" s="1070"/>
      <c r="S140" s="292" t="str">
        <f t="shared" si="6"/>
        <v/>
      </c>
      <c r="T140" s="292" t="str">
        <f t="shared" si="7"/>
        <v/>
      </c>
      <c r="U140" s="292"/>
      <c r="V140" s="1281" t="e">
        <f t="shared" si="4"/>
        <v>#VALUE!</v>
      </c>
      <c r="Y140" s="1284">
        <f t="shared" si="5"/>
        <v>0</v>
      </c>
    </row>
    <row r="141" spans="3:25" x14ac:dyDescent="0.2">
      <c r="C141" s="1210" t="str">
        <f>IF('DATA SHEET'!E145&gt;=1,'DATA SHEET'!E145,"-")</f>
        <v xml:space="preserve">Qmin -   GAS G20 with  H2%.  </v>
      </c>
      <c r="D141" s="1277"/>
      <c r="E141" s="1278">
        <f>'DATA SHEET'!M145</f>
        <v>0</v>
      </c>
      <c r="F141" s="1094">
        <f>'DATA SHEET'!Q145</f>
        <v>0</v>
      </c>
      <c r="G141" s="1206">
        <f>'DATA SHEET'!R145</f>
        <v>0</v>
      </c>
      <c r="H141" s="1206">
        <f>'DATA SHEET'!S145</f>
        <v>0</v>
      </c>
      <c r="I141" s="1206">
        <f>'DATA SHEET'!T145</f>
        <v>0</v>
      </c>
      <c r="J141" s="1206">
        <f>'DATA SHEET'!U145</f>
        <v>0</v>
      </c>
      <c r="K141" s="1206">
        <f>'DATA SHEET'!V145</f>
        <v>0</v>
      </c>
      <c r="L141" s="1206">
        <f>'DATA SHEET'!W145</f>
        <v>0</v>
      </c>
      <c r="M141" s="1206">
        <f>'DATA SHEET'!X145</f>
        <v>0</v>
      </c>
      <c r="N141" s="1206">
        <f>'DATA SHEET'!Y145</f>
        <v>0</v>
      </c>
      <c r="O141" s="1206">
        <f>'DATA SHEET'!Z145</f>
        <v>0</v>
      </c>
      <c r="P141" s="1206">
        <f>'DATA SHEET'!AA145</f>
        <v>0</v>
      </c>
      <c r="Q141" s="1095">
        <f>'DATA SHEET'!AB145</f>
        <v>0</v>
      </c>
      <c r="R141" s="1070"/>
      <c r="S141" s="292" t="str">
        <f t="shared" si="6"/>
        <v/>
      </c>
      <c r="T141" s="292" t="str">
        <f t="shared" si="7"/>
        <v/>
      </c>
      <c r="U141" s="292"/>
      <c r="V141" s="1281" t="e">
        <f t="shared" si="4"/>
        <v>#VALUE!</v>
      </c>
      <c r="Y141" s="1284">
        <f t="shared" si="5"/>
        <v>0</v>
      </c>
    </row>
    <row r="142" spans="3:25" x14ac:dyDescent="0.2">
      <c r="C142" s="1210" t="str">
        <f>IF('DATA SHEET'!E146&gt;=1,'DATA SHEET'!E146,"-")</f>
        <v xml:space="preserve">Stabilisation at CH4 + 60% H2  or  G20 + H2% FB- 5% </v>
      </c>
      <c r="D142" s="1277"/>
      <c r="E142" s="1278">
        <f>'DATA SHEET'!M146</f>
        <v>0</v>
      </c>
      <c r="F142" s="1094">
        <f>'DATA SHEET'!Q146</f>
        <v>0</v>
      </c>
      <c r="G142" s="1206">
        <f>'DATA SHEET'!R146</f>
        <v>0</v>
      </c>
      <c r="H142" s="1206">
        <f>'DATA SHEET'!S146</f>
        <v>0</v>
      </c>
      <c r="I142" s="1206">
        <f>'DATA SHEET'!T146</f>
        <v>0</v>
      </c>
      <c r="J142" s="1206">
        <f>'DATA SHEET'!U146</f>
        <v>0</v>
      </c>
      <c r="K142" s="1206">
        <f>'DATA SHEET'!V146</f>
        <v>0</v>
      </c>
      <c r="L142" s="1206">
        <f>'DATA SHEET'!W146</f>
        <v>0</v>
      </c>
      <c r="M142" s="1206">
        <f>'DATA SHEET'!X146</f>
        <v>0</v>
      </c>
      <c r="N142" s="1206">
        <f>'DATA SHEET'!Y146</f>
        <v>0</v>
      </c>
      <c r="O142" s="1206">
        <f>'DATA SHEET'!Z146</f>
        <v>0</v>
      </c>
      <c r="P142" s="1206">
        <f>'DATA SHEET'!AA146</f>
        <v>0</v>
      </c>
      <c r="Q142" s="1095">
        <f>'DATA SHEET'!AB146</f>
        <v>0</v>
      </c>
      <c r="R142" s="1070"/>
      <c r="S142" s="292" t="str">
        <f t="shared" si="6"/>
        <v/>
      </c>
      <c r="T142" s="292" t="str">
        <f t="shared" si="7"/>
        <v/>
      </c>
      <c r="U142" s="292"/>
      <c r="V142" s="1281" t="e">
        <f t="shared" ref="V142:V205" si="8">IF((S142-T142)&gt;$V$2,"Warning","-")</f>
        <v>#VALUE!</v>
      </c>
      <c r="Y142" s="1284">
        <f t="shared" ref="Y142:Y205" si="9">SUM(F142:Q142)</f>
        <v>0</v>
      </c>
    </row>
    <row r="143" spans="3:25" x14ac:dyDescent="0.2">
      <c r="C143" s="1210">
        <f>IF('DATA SHEET'!E147&gt;=1,'DATA SHEET'!E147,"-")</f>
        <v>63</v>
      </c>
      <c r="D143" s="1277"/>
      <c r="E143" s="1278" t="str">
        <f>'DATA SHEET'!M147</f>
        <v>30%</v>
      </c>
      <c r="F143" s="1094">
        <f>'DATA SHEET'!Q147</f>
        <v>60</v>
      </c>
      <c r="G143" s="1206">
        <f>'DATA SHEET'!R147</f>
        <v>0</v>
      </c>
      <c r="H143" s="1206">
        <f>'DATA SHEET'!S147</f>
        <v>0</v>
      </c>
      <c r="I143" s="1206">
        <f>'DATA SHEET'!T147</f>
        <v>0</v>
      </c>
      <c r="J143" s="1206">
        <f>'DATA SHEET'!U147</f>
        <v>0</v>
      </c>
      <c r="K143" s="1206">
        <f>'DATA SHEET'!V147</f>
        <v>0</v>
      </c>
      <c r="L143" s="1206">
        <f>'DATA SHEET'!W147</f>
        <v>0</v>
      </c>
      <c r="M143" s="1206">
        <f>'DATA SHEET'!X147</f>
        <v>0</v>
      </c>
      <c r="N143" s="1206">
        <f>'DATA SHEET'!Y147</f>
        <v>0</v>
      </c>
      <c r="O143" s="1206">
        <f>'DATA SHEET'!Z147</f>
        <v>0</v>
      </c>
      <c r="P143" s="1206">
        <f>'DATA SHEET'!AA147</f>
        <v>0</v>
      </c>
      <c r="Q143" s="1095">
        <f>'DATA SHEET'!AB147</f>
        <v>40</v>
      </c>
      <c r="R143" s="1070"/>
      <c r="S143" s="292" t="str">
        <f t="shared" si="6"/>
        <v>30%</v>
      </c>
      <c r="T143" s="292">
        <f t="shared" si="7"/>
        <v>40</v>
      </c>
      <c r="U143" s="292"/>
      <c r="V143" s="1281" t="str">
        <f t="shared" si="8"/>
        <v>-</v>
      </c>
      <c r="Y143" s="1284">
        <f t="shared" si="9"/>
        <v>100</v>
      </c>
    </row>
    <row r="144" spans="3:25" x14ac:dyDescent="0.2">
      <c r="C144" s="1210">
        <f>IF('DATA SHEET'!E148&gt;=1,'DATA SHEET'!E148,"-")</f>
        <v>64</v>
      </c>
      <c r="D144" s="1277"/>
      <c r="E144" s="1278">
        <f>'DATA SHEET'!M148</f>
        <v>0</v>
      </c>
      <c r="F144" s="1094">
        <f>'DATA SHEET'!Q148</f>
        <v>60</v>
      </c>
      <c r="G144" s="1206">
        <f>'DATA SHEET'!R148</f>
        <v>0</v>
      </c>
      <c r="H144" s="1206">
        <f>'DATA SHEET'!S148</f>
        <v>0</v>
      </c>
      <c r="I144" s="1206">
        <f>'DATA SHEET'!T148</f>
        <v>0</v>
      </c>
      <c r="J144" s="1206">
        <f>'DATA SHEET'!U148</f>
        <v>0</v>
      </c>
      <c r="K144" s="1206">
        <f>'DATA SHEET'!V148</f>
        <v>0</v>
      </c>
      <c r="L144" s="1206">
        <f>'DATA SHEET'!W148</f>
        <v>0</v>
      </c>
      <c r="M144" s="1206">
        <f>'DATA SHEET'!X148</f>
        <v>0</v>
      </c>
      <c r="N144" s="1206">
        <f>'DATA SHEET'!Y148</f>
        <v>0</v>
      </c>
      <c r="O144" s="1206">
        <f>'DATA SHEET'!Z148</f>
        <v>0</v>
      </c>
      <c r="P144" s="1206">
        <f>'DATA SHEET'!AA148</f>
        <v>0</v>
      </c>
      <c r="Q144" s="1095">
        <f>'DATA SHEET'!AB148</f>
        <v>40</v>
      </c>
      <c r="R144" s="1070"/>
      <c r="S144" s="292" t="str">
        <f t="shared" si="6"/>
        <v/>
      </c>
      <c r="T144" s="292" t="str">
        <f t="shared" si="7"/>
        <v/>
      </c>
      <c r="U144" s="292"/>
      <c r="V144" s="1281" t="e">
        <f t="shared" si="8"/>
        <v>#VALUE!</v>
      </c>
      <c r="Y144" s="1284">
        <f t="shared" si="9"/>
        <v>100</v>
      </c>
    </row>
    <row r="145" spans="3:25" x14ac:dyDescent="0.2">
      <c r="C145" s="1210">
        <f>IF('DATA SHEET'!E149&gt;=1,'DATA SHEET'!E149,"-")</f>
        <v>65</v>
      </c>
      <c r="D145" s="1277"/>
      <c r="E145" s="1278">
        <f>'DATA SHEET'!M149</f>
        <v>0</v>
      </c>
      <c r="F145" s="1094">
        <f>'DATA SHEET'!Q149</f>
        <v>60</v>
      </c>
      <c r="G145" s="1206">
        <f>'DATA SHEET'!R149</f>
        <v>0</v>
      </c>
      <c r="H145" s="1206">
        <f>'DATA SHEET'!S149</f>
        <v>0</v>
      </c>
      <c r="I145" s="1206">
        <f>'DATA SHEET'!T149</f>
        <v>0</v>
      </c>
      <c r="J145" s="1206">
        <f>'DATA SHEET'!U149</f>
        <v>0</v>
      </c>
      <c r="K145" s="1206">
        <f>'DATA SHEET'!V149</f>
        <v>0</v>
      </c>
      <c r="L145" s="1206">
        <f>'DATA SHEET'!W149</f>
        <v>0</v>
      </c>
      <c r="M145" s="1206">
        <f>'DATA SHEET'!X149</f>
        <v>0</v>
      </c>
      <c r="N145" s="1206">
        <f>'DATA SHEET'!Y149</f>
        <v>0</v>
      </c>
      <c r="O145" s="1206">
        <f>'DATA SHEET'!Z149</f>
        <v>0</v>
      </c>
      <c r="P145" s="1206">
        <f>'DATA SHEET'!AA149</f>
        <v>0</v>
      </c>
      <c r="Q145" s="1095">
        <f>'DATA SHEET'!AB149</f>
        <v>40</v>
      </c>
      <c r="R145" s="1070"/>
      <c r="S145" s="292" t="str">
        <f t="shared" ref="S145:S208" si="10">IF(E145&lt;&gt;0,E145,"")</f>
        <v/>
      </c>
      <c r="T145" s="292" t="str">
        <f t="shared" ref="T145:T208" si="11">IF(E145&lt;&gt;0,Q145,"")</f>
        <v/>
      </c>
      <c r="U145" s="292"/>
      <c r="V145" s="1281" t="e">
        <f t="shared" si="8"/>
        <v>#VALUE!</v>
      </c>
      <c r="Y145" s="1284">
        <f t="shared" si="9"/>
        <v>100</v>
      </c>
    </row>
    <row r="146" spans="3:25" x14ac:dyDescent="0.2">
      <c r="C146" s="1210">
        <f>IF('DATA SHEET'!E150&gt;=1,'DATA SHEET'!E150,"-")</f>
        <v>66</v>
      </c>
      <c r="D146" s="1277"/>
      <c r="E146" s="1278">
        <f>'DATA SHEET'!M150</f>
        <v>0</v>
      </c>
      <c r="F146" s="1094">
        <f>'DATA SHEET'!Q150</f>
        <v>60</v>
      </c>
      <c r="G146" s="1206">
        <f>'DATA SHEET'!R150</f>
        <v>0</v>
      </c>
      <c r="H146" s="1206">
        <f>'DATA SHEET'!S150</f>
        <v>0</v>
      </c>
      <c r="I146" s="1206">
        <f>'DATA SHEET'!T150</f>
        <v>0</v>
      </c>
      <c r="J146" s="1206">
        <f>'DATA SHEET'!U150</f>
        <v>0</v>
      </c>
      <c r="K146" s="1206">
        <f>'DATA SHEET'!V150</f>
        <v>0</v>
      </c>
      <c r="L146" s="1206">
        <f>'DATA SHEET'!W150</f>
        <v>0</v>
      </c>
      <c r="M146" s="1206">
        <f>'DATA SHEET'!X150</f>
        <v>0</v>
      </c>
      <c r="N146" s="1206">
        <f>'DATA SHEET'!Y150</f>
        <v>0</v>
      </c>
      <c r="O146" s="1206">
        <f>'DATA SHEET'!Z150</f>
        <v>0</v>
      </c>
      <c r="P146" s="1206">
        <f>'DATA SHEET'!AA150</f>
        <v>0</v>
      </c>
      <c r="Q146" s="1095">
        <f>'DATA SHEET'!AB150</f>
        <v>40</v>
      </c>
      <c r="R146" s="1070"/>
      <c r="S146" s="292" t="str">
        <f t="shared" si="10"/>
        <v/>
      </c>
      <c r="T146" s="292" t="str">
        <f t="shared" si="11"/>
        <v/>
      </c>
      <c r="U146" s="292"/>
      <c r="V146" s="1281" t="e">
        <f t="shared" si="8"/>
        <v>#VALUE!</v>
      </c>
      <c r="Y146" s="1284">
        <f t="shared" si="9"/>
        <v>100</v>
      </c>
    </row>
    <row r="147" spans="3:25" x14ac:dyDescent="0.2">
      <c r="C147" s="1210" t="str">
        <f>IF('DATA SHEET'!E151&gt;=1,'DATA SHEET'!E151,"-")</f>
        <v>-</v>
      </c>
      <c r="D147" s="1277"/>
      <c r="E147" s="1278">
        <f>'DATA SHEET'!M151</f>
        <v>0</v>
      </c>
      <c r="F147" s="1094">
        <f>'DATA SHEET'!Q151</f>
        <v>0</v>
      </c>
      <c r="G147" s="1206">
        <f>'DATA SHEET'!R151</f>
        <v>0</v>
      </c>
      <c r="H147" s="1206">
        <f>'DATA SHEET'!S151</f>
        <v>0</v>
      </c>
      <c r="I147" s="1206">
        <f>'DATA SHEET'!T151</f>
        <v>0</v>
      </c>
      <c r="J147" s="1206">
        <f>'DATA SHEET'!U151</f>
        <v>0</v>
      </c>
      <c r="K147" s="1206">
        <f>'DATA SHEET'!V151</f>
        <v>0</v>
      </c>
      <c r="L147" s="1206">
        <f>'DATA SHEET'!W151</f>
        <v>0</v>
      </c>
      <c r="M147" s="1206">
        <f>'DATA SHEET'!X151</f>
        <v>0</v>
      </c>
      <c r="N147" s="1206">
        <f>'DATA SHEET'!Y151</f>
        <v>0</v>
      </c>
      <c r="O147" s="1206">
        <f>'DATA SHEET'!Z151</f>
        <v>0</v>
      </c>
      <c r="P147" s="1206">
        <f>'DATA SHEET'!AA151</f>
        <v>0</v>
      </c>
      <c r="Q147" s="1095">
        <f>'DATA SHEET'!AB151</f>
        <v>0</v>
      </c>
      <c r="R147" s="1070"/>
      <c r="S147" s="292" t="str">
        <f t="shared" si="10"/>
        <v/>
      </c>
      <c r="T147" s="292" t="str">
        <f t="shared" si="11"/>
        <v/>
      </c>
      <c r="U147" s="292"/>
      <c r="V147" s="1281" t="e">
        <f t="shared" si="8"/>
        <v>#VALUE!</v>
      </c>
      <c r="Y147" s="1284">
        <f t="shared" si="9"/>
        <v>0</v>
      </c>
    </row>
    <row r="148" spans="3:25" x14ac:dyDescent="0.2">
      <c r="C148" s="1210" t="str">
        <f>IF('DATA SHEET'!E152&gt;=1,'DATA SHEET'!E152,"-")</f>
        <v>-</v>
      </c>
      <c r="D148" s="1277"/>
      <c r="E148" s="1278">
        <f>'DATA SHEET'!M152</f>
        <v>0</v>
      </c>
      <c r="F148" s="1094">
        <f>'DATA SHEET'!Q152</f>
        <v>0</v>
      </c>
      <c r="G148" s="1206">
        <f>'DATA SHEET'!R152</f>
        <v>0</v>
      </c>
      <c r="H148" s="1206">
        <f>'DATA SHEET'!S152</f>
        <v>0</v>
      </c>
      <c r="I148" s="1206">
        <f>'DATA SHEET'!T152</f>
        <v>0</v>
      </c>
      <c r="J148" s="1206">
        <f>'DATA SHEET'!U152</f>
        <v>0</v>
      </c>
      <c r="K148" s="1206">
        <f>'DATA SHEET'!V152</f>
        <v>0</v>
      </c>
      <c r="L148" s="1206">
        <f>'DATA SHEET'!W152</f>
        <v>0</v>
      </c>
      <c r="M148" s="1206">
        <f>'DATA SHEET'!X152</f>
        <v>0</v>
      </c>
      <c r="N148" s="1206">
        <f>'DATA SHEET'!Y152</f>
        <v>0</v>
      </c>
      <c r="O148" s="1206">
        <f>'DATA SHEET'!Z152</f>
        <v>0</v>
      </c>
      <c r="P148" s="1206">
        <f>'DATA SHEET'!AA152</f>
        <v>0</v>
      </c>
      <c r="Q148" s="1095">
        <f>'DATA SHEET'!AB152</f>
        <v>0</v>
      </c>
      <c r="R148" s="1070"/>
      <c r="S148" s="292" t="str">
        <f t="shared" si="10"/>
        <v/>
      </c>
      <c r="T148" s="292" t="str">
        <f t="shared" si="11"/>
        <v/>
      </c>
      <c r="U148" s="292"/>
      <c r="V148" s="1281" t="e">
        <f t="shared" si="8"/>
        <v>#VALUE!</v>
      </c>
      <c r="Y148" s="1284">
        <f t="shared" si="9"/>
        <v>0</v>
      </c>
    </row>
    <row r="149" spans="3:25" x14ac:dyDescent="0.2">
      <c r="C149" s="1210" t="str">
        <f>IF('DATA SHEET'!E153&gt;=1,'DATA SHEET'!E153,"-")</f>
        <v>-</v>
      </c>
      <c r="D149" s="1277"/>
      <c r="E149" s="1278">
        <f>'DATA SHEET'!M153</f>
        <v>0</v>
      </c>
      <c r="F149" s="1094">
        <f>'DATA SHEET'!Q153</f>
        <v>0</v>
      </c>
      <c r="G149" s="1206">
        <f>'DATA SHEET'!R153</f>
        <v>0</v>
      </c>
      <c r="H149" s="1206">
        <f>'DATA SHEET'!S153</f>
        <v>0</v>
      </c>
      <c r="I149" s="1206">
        <f>'DATA SHEET'!T153</f>
        <v>0</v>
      </c>
      <c r="J149" s="1206">
        <f>'DATA SHEET'!U153</f>
        <v>0</v>
      </c>
      <c r="K149" s="1206">
        <f>'DATA SHEET'!V153</f>
        <v>0</v>
      </c>
      <c r="L149" s="1206">
        <f>'DATA SHEET'!W153</f>
        <v>0</v>
      </c>
      <c r="M149" s="1206">
        <f>'DATA SHEET'!X153</f>
        <v>0</v>
      </c>
      <c r="N149" s="1206">
        <f>'DATA SHEET'!Y153</f>
        <v>0</v>
      </c>
      <c r="O149" s="1206">
        <f>'DATA SHEET'!Z153</f>
        <v>0</v>
      </c>
      <c r="P149" s="1206">
        <f>'DATA SHEET'!AA153</f>
        <v>0</v>
      </c>
      <c r="Q149" s="1095">
        <f>'DATA SHEET'!AB153</f>
        <v>0</v>
      </c>
      <c r="R149" s="1070"/>
      <c r="S149" s="292" t="str">
        <f t="shared" si="10"/>
        <v/>
      </c>
      <c r="T149" s="292" t="str">
        <f t="shared" si="11"/>
        <v/>
      </c>
      <c r="U149" s="292"/>
      <c r="V149" s="1281" t="e">
        <f t="shared" si="8"/>
        <v>#VALUE!</v>
      </c>
      <c r="Y149" s="1284">
        <f t="shared" si="9"/>
        <v>0</v>
      </c>
    </row>
    <row r="150" spans="3:25" x14ac:dyDescent="0.2">
      <c r="C150" s="1210" t="str">
        <f>IF('DATA SHEET'!E154&gt;=1,'DATA SHEET'!E154,"-")</f>
        <v>-</v>
      </c>
      <c r="D150" s="1277"/>
      <c r="E150" s="1278">
        <f>'DATA SHEET'!M154</f>
        <v>0</v>
      </c>
      <c r="F150" s="1094">
        <f>'DATA SHEET'!Q154</f>
        <v>0</v>
      </c>
      <c r="G150" s="1206">
        <f>'DATA SHEET'!R154</f>
        <v>0</v>
      </c>
      <c r="H150" s="1206">
        <f>'DATA SHEET'!S154</f>
        <v>0</v>
      </c>
      <c r="I150" s="1206">
        <f>'DATA SHEET'!T154</f>
        <v>0</v>
      </c>
      <c r="J150" s="1206">
        <f>'DATA SHEET'!U154</f>
        <v>0</v>
      </c>
      <c r="K150" s="1206">
        <f>'DATA SHEET'!V154</f>
        <v>0</v>
      </c>
      <c r="L150" s="1206">
        <f>'DATA SHEET'!W154</f>
        <v>0</v>
      </c>
      <c r="M150" s="1206">
        <f>'DATA SHEET'!X154</f>
        <v>0</v>
      </c>
      <c r="N150" s="1206">
        <f>'DATA SHEET'!Y154</f>
        <v>0</v>
      </c>
      <c r="O150" s="1206">
        <f>'DATA SHEET'!Z154</f>
        <v>0</v>
      </c>
      <c r="P150" s="1206">
        <f>'DATA SHEET'!AA154</f>
        <v>0</v>
      </c>
      <c r="Q150" s="1095">
        <f>'DATA SHEET'!AB154</f>
        <v>0</v>
      </c>
      <c r="R150" s="1070"/>
      <c r="S150" s="292" t="str">
        <f t="shared" si="10"/>
        <v/>
      </c>
      <c r="T150" s="292" t="str">
        <f t="shared" si="11"/>
        <v/>
      </c>
      <c r="U150" s="292"/>
      <c r="V150" s="1281" t="e">
        <f t="shared" si="8"/>
        <v>#VALUE!</v>
      </c>
      <c r="Y150" s="1284">
        <f t="shared" si="9"/>
        <v>0</v>
      </c>
    </row>
    <row r="151" spans="3:25" x14ac:dyDescent="0.2">
      <c r="C151" s="1210" t="str">
        <f>IF('DATA SHEET'!E155&gt;=1,'DATA SHEET'!E155,"-")</f>
        <v>1.8  ROC (PLUGG FLOW)</v>
      </c>
      <c r="D151" s="1277"/>
      <c r="E151" s="1278">
        <f>'DATA SHEET'!M155</f>
        <v>0</v>
      </c>
      <c r="F151" s="1094">
        <f>'DATA SHEET'!Q155</f>
        <v>0</v>
      </c>
      <c r="G151" s="1206">
        <f>'DATA SHEET'!R155</f>
        <v>0</v>
      </c>
      <c r="H151" s="1206">
        <f>'DATA SHEET'!S155</f>
        <v>0</v>
      </c>
      <c r="I151" s="1206">
        <f>'DATA SHEET'!T155</f>
        <v>0</v>
      </c>
      <c r="J151" s="1206">
        <f>'DATA SHEET'!U155</f>
        <v>0</v>
      </c>
      <c r="K151" s="1206">
        <f>'DATA SHEET'!V155</f>
        <v>0</v>
      </c>
      <c r="L151" s="1206">
        <f>'DATA SHEET'!W155</f>
        <v>0</v>
      </c>
      <c r="M151" s="1206">
        <f>'DATA SHEET'!X155</f>
        <v>0</v>
      </c>
      <c r="N151" s="1206">
        <f>'DATA SHEET'!Y155</f>
        <v>0</v>
      </c>
      <c r="O151" s="1206">
        <f>'DATA SHEET'!Z155</f>
        <v>0</v>
      </c>
      <c r="P151" s="1206">
        <f>'DATA SHEET'!AA155</f>
        <v>0</v>
      </c>
      <c r="Q151" s="1095">
        <f>'DATA SHEET'!AB155</f>
        <v>0</v>
      </c>
      <c r="R151" s="1070"/>
      <c r="S151" s="292" t="str">
        <f t="shared" si="10"/>
        <v/>
      </c>
      <c r="T151" s="292" t="str">
        <f t="shared" si="11"/>
        <v/>
      </c>
      <c r="U151" s="292"/>
      <c r="V151" s="1281" t="e">
        <f t="shared" si="8"/>
        <v>#VALUE!</v>
      </c>
      <c r="Y151" s="1284">
        <f t="shared" si="9"/>
        <v>0</v>
      </c>
    </row>
    <row r="152" spans="3:25" x14ac:dyDescent="0.2">
      <c r="C152" s="1210" t="str">
        <f>IF('DATA SHEET'!E156&gt;=1,'DATA SHEET'!E156,"-")</f>
        <v>-</v>
      </c>
      <c r="D152" s="1277"/>
      <c r="E152" s="1278">
        <f>'DATA SHEET'!M156</f>
        <v>0</v>
      </c>
      <c r="F152" s="1094">
        <f>'DATA SHEET'!Q156</f>
        <v>0</v>
      </c>
      <c r="G152" s="1206">
        <f>'DATA SHEET'!R156</f>
        <v>0</v>
      </c>
      <c r="H152" s="1206">
        <f>'DATA SHEET'!S156</f>
        <v>0</v>
      </c>
      <c r="I152" s="1206" t="str">
        <f>'DATA SHEET'!T156</f>
        <v>QUALITATIVE TEST: YOU MAY NOTING MANUALLY IN THE TABLE INSTANTANEOUS DATA: FOCUS ON POSSIBLE: high CO, abnormal operation, etc…</v>
      </c>
      <c r="J152" s="1206">
        <f>'DATA SHEET'!U156</f>
        <v>0</v>
      </c>
      <c r="K152" s="1206">
        <f>'DATA SHEET'!V156</f>
        <v>0</v>
      </c>
      <c r="L152" s="1206">
        <f>'DATA SHEET'!W156</f>
        <v>0</v>
      </c>
      <c r="M152" s="1206">
        <f>'DATA SHEET'!X156</f>
        <v>0</v>
      </c>
      <c r="N152" s="1206">
        <f>'DATA SHEET'!Y156</f>
        <v>0</v>
      </c>
      <c r="O152" s="1206">
        <f>'DATA SHEET'!Z156</f>
        <v>0</v>
      </c>
      <c r="P152" s="1206">
        <f>'DATA SHEET'!AA156</f>
        <v>0</v>
      </c>
      <c r="Q152" s="1095">
        <f>'DATA SHEET'!AB156</f>
        <v>0</v>
      </c>
      <c r="R152" s="1070"/>
      <c r="S152" s="292" t="str">
        <f t="shared" si="10"/>
        <v/>
      </c>
      <c r="T152" s="292" t="str">
        <f t="shared" si="11"/>
        <v/>
      </c>
      <c r="U152" s="292"/>
      <c r="V152" s="1281" t="e">
        <f t="shared" si="8"/>
        <v>#VALUE!</v>
      </c>
      <c r="Y152" s="1284">
        <f t="shared" si="9"/>
        <v>0</v>
      </c>
    </row>
    <row r="153" spans="3:25" x14ac:dyDescent="0.2">
      <c r="C153" s="1210" t="str">
        <f>IF('DATA SHEET'!E157&gt;=1,'DATA SHEET'!E157,"-")</f>
        <v xml:space="preserve">Qmin -   GAS CH4. From 60 H2% to 0 % H2  </v>
      </c>
      <c r="D153" s="1277"/>
      <c r="E153" s="1278">
        <f>'DATA SHEET'!M157</f>
        <v>0</v>
      </c>
      <c r="F153" s="1094">
        <f>'DATA SHEET'!Q157</f>
        <v>0</v>
      </c>
      <c r="G153" s="1206">
        <f>'DATA SHEET'!R157</f>
        <v>0</v>
      </c>
      <c r="H153" s="1206">
        <f>'DATA SHEET'!S157</f>
        <v>0</v>
      </c>
      <c r="I153" s="1206">
        <f>'DATA SHEET'!T157</f>
        <v>0</v>
      </c>
      <c r="J153" s="1206">
        <f>'DATA SHEET'!U157</f>
        <v>0</v>
      </c>
      <c r="K153" s="1206">
        <f>'DATA SHEET'!V157</f>
        <v>0</v>
      </c>
      <c r="L153" s="1206">
        <f>'DATA SHEET'!W157</f>
        <v>0</v>
      </c>
      <c r="M153" s="1206">
        <f>'DATA SHEET'!X157</f>
        <v>0</v>
      </c>
      <c r="N153" s="1206">
        <f>'DATA SHEET'!Y157</f>
        <v>0</v>
      </c>
      <c r="O153" s="1206">
        <f>'DATA SHEET'!Z157</f>
        <v>0</v>
      </c>
      <c r="P153" s="1206">
        <f>'DATA SHEET'!AA157</f>
        <v>0</v>
      </c>
      <c r="Q153" s="1095">
        <f>'DATA SHEET'!AB157</f>
        <v>0</v>
      </c>
      <c r="R153" s="1070"/>
      <c r="S153" s="292" t="str">
        <f t="shared" si="10"/>
        <v/>
      </c>
      <c r="T153" s="292" t="str">
        <f t="shared" si="11"/>
        <v/>
      </c>
      <c r="U153" s="292"/>
      <c r="V153" s="1281" t="e">
        <f t="shared" si="8"/>
        <v>#VALUE!</v>
      </c>
      <c r="Y153" s="1284">
        <f t="shared" si="9"/>
        <v>0</v>
      </c>
    </row>
    <row r="154" spans="3:25" x14ac:dyDescent="0.2">
      <c r="C154" s="1210" t="str">
        <f>IF('DATA SHEET'!E158&gt;=1,'DATA SHEET'!E158,"-")</f>
        <v xml:space="preserve">STABILISATION </v>
      </c>
      <c r="D154" s="1277"/>
      <c r="E154" s="1278">
        <f>'DATA SHEET'!M158</f>
        <v>0</v>
      </c>
      <c r="F154" s="1094">
        <f>'DATA SHEET'!Q158</f>
        <v>60</v>
      </c>
      <c r="G154" s="1206">
        <f>'DATA SHEET'!R158</f>
        <v>0</v>
      </c>
      <c r="H154" s="1206">
        <f>'DATA SHEET'!S158</f>
        <v>0</v>
      </c>
      <c r="I154" s="1206">
        <f>'DATA SHEET'!T158</f>
        <v>0</v>
      </c>
      <c r="J154" s="1206">
        <f>'DATA SHEET'!U158</f>
        <v>0</v>
      </c>
      <c r="K154" s="1206">
        <f>'DATA SHEET'!V158</f>
        <v>0</v>
      </c>
      <c r="L154" s="1206">
        <f>'DATA SHEET'!W158</f>
        <v>0</v>
      </c>
      <c r="M154" s="1206">
        <f>'DATA SHEET'!X158</f>
        <v>0</v>
      </c>
      <c r="N154" s="1206">
        <f>'DATA SHEET'!Y158</f>
        <v>0</v>
      </c>
      <c r="O154" s="1206">
        <f>'DATA SHEET'!Z158</f>
        <v>0</v>
      </c>
      <c r="P154" s="1206">
        <f>'DATA SHEET'!AA158</f>
        <v>0</v>
      </c>
      <c r="Q154" s="1095">
        <f>'DATA SHEET'!AB158</f>
        <v>40</v>
      </c>
      <c r="R154" s="1070"/>
      <c r="S154" s="292" t="str">
        <f t="shared" si="10"/>
        <v/>
      </c>
      <c r="T154" s="292" t="str">
        <f t="shared" si="11"/>
        <v/>
      </c>
      <c r="U154" s="292"/>
      <c r="V154" s="1281" t="e">
        <f t="shared" si="8"/>
        <v>#VALUE!</v>
      </c>
      <c r="Y154" s="1284">
        <f t="shared" si="9"/>
        <v>100</v>
      </c>
    </row>
    <row r="155" spans="3:25" x14ac:dyDescent="0.2">
      <c r="C155" s="1210">
        <f>IF('DATA SHEET'!E159&gt;=1,'DATA SHEET'!E159,"-")</f>
        <v>67</v>
      </c>
      <c r="D155" s="1277"/>
      <c r="E155" s="1278">
        <f>'DATA SHEET'!M159</f>
        <v>0</v>
      </c>
      <c r="F155" s="1094">
        <f>'DATA SHEET'!Q159</f>
        <v>60</v>
      </c>
      <c r="G155" s="1206">
        <f>'DATA SHEET'!R159</f>
        <v>0</v>
      </c>
      <c r="H155" s="1206">
        <f>'DATA SHEET'!S159</f>
        <v>0</v>
      </c>
      <c r="I155" s="1206">
        <f>'DATA SHEET'!T159</f>
        <v>0</v>
      </c>
      <c r="J155" s="1206">
        <f>'DATA SHEET'!U159</f>
        <v>0</v>
      </c>
      <c r="K155" s="1206">
        <f>'DATA SHEET'!V159</f>
        <v>0</v>
      </c>
      <c r="L155" s="1206">
        <f>'DATA SHEET'!W159</f>
        <v>0</v>
      </c>
      <c r="M155" s="1206">
        <f>'DATA SHEET'!X159</f>
        <v>0</v>
      </c>
      <c r="N155" s="1206">
        <f>'DATA SHEET'!Y159</f>
        <v>0</v>
      </c>
      <c r="O155" s="1206">
        <f>'DATA SHEET'!Z159</f>
        <v>0</v>
      </c>
      <c r="P155" s="1206">
        <f>'DATA SHEET'!AA159</f>
        <v>0</v>
      </c>
      <c r="Q155" s="1095">
        <f>'DATA SHEET'!AB159</f>
        <v>40</v>
      </c>
      <c r="R155" s="1070"/>
      <c r="S155" s="292" t="str">
        <f t="shared" si="10"/>
        <v/>
      </c>
      <c r="T155" s="292" t="str">
        <f t="shared" si="11"/>
        <v/>
      </c>
      <c r="U155" s="292"/>
      <c r="V155" s="1281" t="e">
        <f t="shared" si="8"/>
        <v>#VALUE!</v>
      </c>
      <c r="Y155" s="1284">
        <f t="shared" si="9"/>
        <v>100</v>
      </c>
    </row>
    <row r="156" spans="3:25" x14ac:dyDescent="0.2">
      <c r="C156" s="1210">
        <f>IF('DATA SHEET'!E160&gt;=1,'DATA SHEET'!E160,"-")</f>
        <v>68</v>
      </c>
      <c r="D156" s="1277"/>
      <c r="E156" s="1278">
        <f>'DATA SHEET'!M160</f>
        <v>0</v>
      </c>
      <c r="F156" s="1094">
        <f>'DATA SHEET'!Q160</f>
        <v>60</v>
      </c>
      <c r="G156" s="1206">
        <f>'DATA SHEET'!R160</f>
        <v>0</v>
      </c>
      <c r="H156" s="1206">
        <f>'DATA SHEET'!S160</f>
        <v>0</v>
      </c>
      <c r="I156" s="1206">
        <f>'DATA SHEET'!T160</f>
        <v>0</v>
      </c>
      <c r="J156" s="1206">
        <f>'DATA SHEET'!U160</f>
        <v>0</v>
      </c>
      <c r="K156" s="1206">
        <f>'DATA SHEET'!V160</f>
        <v>0</v>
      </c>
      <c r="L156" s="1206">
        <f>'DATA SHEET'!W160</f>
        <v>0</v>
      </c>
      <c r="M156" s="1206">
        <f>'DATA SHEET'!X160</f>
        <v>0</v>
      </c>
      <c r="N156" s="1206">
        <f>'DATA SHEET'!Y160</f>
        <v>0</v>
      </c>
      <c r="O156" s="1206">
        <f>'DATA SHEET'!Z160</f>
        <v>0</v>
      </c>
      <c r="P156" s="1206">
        <f>'DATA SHEET'!AA160</f>
        <v>0</v>
      </c>
      <c r="Q156" s="1095">
        <f>'DATA SHEET'!AB160</f>
        <v>40</v>
      </c>
      <c r="R156" s="1070"/>
      <c r="S156" s="292" t="str">
        <f t="shared" si="10"/>
        <v/>
      </c>
      <c r="T156" s="292" t="str">
        <f t="shared" si="11"/>
        <v/>
      </c>
      <c r="U156" s="292"/>
      <c r="V156" s="1281" t="e">
        <f t="shared" si="8"/>
        <v>#VALUE!</v>
      </c>
      <c r="Y156" s="1284">
        <f t="shared" si="9"/>
        <v>100</v>
      </c>
    </row>
    <row r="157" spans="3:25" x14ac:dyDescent="0.2">
      <c r="C157" s="1210">
        <f>IF('DATA SHEET'!E161&gt;=1,'DATA SHEET'!E161,"-")</f>
        <v>69</v>
      </c>
      <c r="D157" s="1277"/>
      <c r="E157" s="1278">
        <f>'DATA SHEET'!M161</f>
        <v>0</v>
      </c>
      <c r="F157" s="1094">
        <f>'DATA SHEET'!Q161</f>
        <v>60</v>
      </c>
      <c r="G157" s="1206">
        <f>'DATA SHEET'!R161</f>
        <v>0</v>
      </c>
      <c r="H157" s="1206">
        <f>'DATA SHEET'!S161</f>
        <v>0</v>
      </c>
      <c r="I157" s="1206">
        <f>'DATA SHEET'!T161</f>
        <v>0</v>
      </c>
      <c r="J157" s="1206">
        <f>'DATA SHEET'!U161</f>
        <v>0</v>
      </c>
      <c r="K157" s="1206">
        <f>'DATA SHEET'!V161</f>
        <v>0</v>
      </c>
      <c r="L157" s="1206">
        <f>'DATA SHEET'!W161</f>
        <v>0</v>
      </c>
      <c r="M157" s="1206">
        <f>'DATA SHEET'!X161</f>
        <v>0</v>
      </c>
      <c r="N157" s="1206">
        <f>'DATA SHEET'!Y161</f>
        <v>0</v>
      </c>
      <c r="O157" s="1206">
        <f>'DATA SHEET'!Z161</f>
        <v>0</v>
      </c>
      <c r="P157" s="1206">
        <f>'DATA SHEET'!AA161</f>
        <v>0</v>
      </c>
      <c r="Q157" s="1095">
        <f>'DATA SHEET'!AB161</f>
        <v>40</v>
      </c>
      <c r="R157" s="1070"/>
      <c r="S157" s="292" t="str">
        <f t="shared" si="10"/>
        <v/>
      </c>
      <c r="T157" s="292" t="str">
        <f t="shared" si="11"/>
        <v/>
      </c>
      <c r="U157" s="292"/>
      <c r="V157" s="1281" t="e">
        <f t="shared" si="8"/>
        <v>#VALUE!</v>
      </c>
      <c r="Y157" s="1284">
        <f t="shared" si="9"/>
        <v>100</v>
      </c>
    </row>
    <row r="158" spans="3:25" x14ac:dyDescent="0.2">
      <c r="C158" s="1210">
        <f>IF('DATA SHEET'!E162&gt;=1,'DATA SHEET'!E162,"-")</f>
        <v>70</v>
      </c>
      <c r="D158" s="1277"/>
      <c r="E158" s="1278">
        <f>'DATA SHEET'!M162</f>
        <v>0</v>
      </c>
      <c r="F158" s="1094">
        <f>'DATA SHEET'!Q162</f>
        <v>60</v>
      </c>
      <c r="G158" s="1206">
        <f>'DATA SHEET'!R162</f>
        <v>0</v>
      </c>
      <c r="H158" s="1206">
        <f>'DATA SHEET'!S162</f>
        <v>0</v>
      </c>
      <c r="I158" s="1206">
        <f>'DATA SHEET'!T162</f>
        <v>0</v>
      </c>
      <c r="J158" s="1206">
        <f>'DATA SHEET'!U162</f>
        <v>0</v>
      </c>
      <c r="K158" s="1206">
        <f>'DATA SHEET'!V162</f>
        <v>0</v>
      </c>
      <c r="L158" s="1206">
        <f>'DATA SHEET'!W162</f>
        <v>0</v>
      </c>
      <c r="M158" s="1206">
        <f>'DATA SHEET'!X162</f>
        <v>0</v>
      </c>
      <c r="N158" s="1206">
        <f>'DATA SHEET'!Y162</f>
        <v>0</v>
      </c>
      <c r="O158" s="1206">
        <f>'DATA SHEET'!Z162</f>
        <v>0</v>
      </c>
      <c r="P158" s="1206">
        <f>'DATA SHEET'!AA162</f>
        <v>0</v>
      </c>
      <c r="Q158" s="1095">
        <f>'DATA SHEET'!AB162</f>
        <v>40</v>
      </c>
      <c r="R158" s="1070"/>
      <c r="S158" s="292" t="str">
        <f t="shared" si="10"/>
        <v/>
      </c>
      <c r="T158" s="292" t="str">
        <f t="shared" si="11"/>
        <v/>
      </c>
      <c r="U158" s="292"/>
      <c r="V158" s="1281" t="e">
        <f t="shared" si="8"/>
        <v>#VALUE!</v>
      </c>
      <c r="Y158" s="1284">
        <f t="shared" si="9"/>
        <v>100</v>
      </c>
    </row>
    <row r="159" spans="3:25" x14ac:dyDescent="0.2">
      <c r="C159" s="1210">
        <f>IF('DATA SHEET'!E163&gt;=1,'DATA SHEET'!E163,"-")</f>
        <v>71</v>
      </c>
      <c r="D159" s="1277"/>
      <c r="E159" s="1278" t="str">
        <f>'DATA SHEET'!M163</f>
        <v>40</v>
      </c>
      <c r="F159" s="1094">
        <f>'DATA SHEET'!Q163</f>
        <v>60</v>
      </c>
      <c r="G159" s="1206">
        <f>'DATA SHEET'!R163</f>
        <v>0</v>
      </c>
      <c r="H159" s="1206">
        <f>'DATA SHEET'!S163</f>
        <v>0</v>
      </c>
      <c r="I159" s="1206">
        <f>'DATA SHEET'!T163</f>
        <v>0</v>
      </c>
      <c r="J159" s="1206">
        <f>'DATA SHEET'!U163</f>
        <v>0</v>
      </c>
      <c r="K159" s="1206">
        <f>'DATA SHEET'!V163</f>
        <v>0</v>
      </c>
      <c r="L159" s="1206">
        <f>'DATA SHEET'!W163</f>
        <v>0</v>
      </c>
      <c r="M159" s="1206">
        <f>'DATA SHEET'!X163</f>
        <v>0</v>
      </c>
      <c r="N159" s="1206">
        <f>'DATA SHEET'!Y163</f>
        <v>0</v>
      </c>
      <c r="O159" s="1206">
        <f>'DATA SHEET'!Z163</f>
        <v>0</v>
      </c>
      <c r="P159" s="1206">
        <f>'DATA SHEET'!AA163</f>
        <v>0</v>
      </c>
      <c r="Q159" s="1095">
        <f>'DATA SHEET'!AB163</f>
        <v>40</v>
      </c>
      <c r="R159" s="1070"/>
      <c r="S159" s="292" t="str">
        <f t="shared" si="10"/>
        <v>40</v>
      </c>
      <c r="T159" s="292">
        <f t="shared" si="11"/>
        <v>40</v>
      </c>
      <c r="U159" s="292"/>
      <c r="V159" s="1281" t="str">
        <f t="shared" si="8"/>
        <v>-</v>
      </c>
      <c r="Y159" s="1284">
        <f t="shared" si="9"/>
        <v>100</v>
      </c>
    </row>
    <row r="160" spans="3:25" x14ac:dyDescent="0.2">
      <c r="C160" s="1210">
        <f>IF('DATA SHEET'!E164&gt;=1,'DATA SHEET'!E164,"-")</f>
        <v>72</v>
      </c>
      <c r="D160" s="1277"/>
      <c r="E160" s="1278" t="str">
        <f>'DATA SHEET'!M164</f>
        <v>40</v>
      </c>
      <c r="F160" s="1094">
        <f>'DATA SHEET'!Q164</f>
        <v>60</v>
      </c>
      <c r="G160" s="1206">
        <f>'DATA SHEET'!R164</f>
        <v>0</v>
      </c>
      <c r="H160" s="1206">
        <f>'DATA SHEET'!S164</f>
        <v>0</v>
      </c>
      <c r="I160" s="1206">
        <f>'DATA SHEET'!T164</f>
        <v>0</v>
      </c>
      <c r="J160" s="1206">
        <f>'DATA SHEET'!U164</f>
        <v>0</v>
      </c>
      <c r="K160" s="1206">
        <f>'DATA SHEET'!V164</f>
        <v>0</v>
      </c>
      <c r="L160" s="1206">
        <f>'DATA SHEET'!W164</f>
        <v>0</v>
      </c>
      <c r="M160" s="1206">
        <f>'DATA SHEET'!X164</f>
        <v>0</v>
      </c>
      <c r="N160" s="1206">
        <f>'DATA SHEET'!Y164</f>
        <v>0</v>
      </c>
      <c r="O160" s="1206">
        <f>'DATA SHEET'!Z164</f>
        <v>0</v>
      </c>
      <c r="P160" s="1206">
        <f>'DATA SHEET'!AA164</f>
        <v>0</v>
      </c>
      <c r="Q160" s="1095">
        <f>'DATA SHEET'!AB164</f>
        <v>40</v>
      </c>
      <c r="R160" s="1070"/>
      <c r="S160" s="292" t="str">
        <f t="shared" si="10"/>
        <v>40</v>
      </c>
      <c r="T160" s="292">
        <f t="shared" si="11"/>
        <v>40</v>
      </c>
      <c r="U160" s="292"/>
      <c r="V160" s="1281" t="str">
        <f t="shared" si="8"/>
        <v>-</v>
      </c>
      <c r="Y160" s="1284">
        <f t="shared" si="9"/>
        <v>100</v>
      </c>
    </row>
    <row r="161" spans="3:25" x14ac:dyDescent="0.2">
      <c r="C161" s="1210">
        <f>IF('DATA SHEET'!E165&gt;=1,'DATA SHEET'!E165,"-")</f>
        <v>73</v>
      </c>
      <c r="D161" s="1277"/>
      <c r="E161" s="1278" t="str">
        <f>'DATA SHEET'!M165</f>
        <v>40</v>
      </c>
      <c r="F161" s="1094">
        <f>'DATA SHEET'!Q165</f>
        <v>60</v>
      </c>
      <c r="G161" s="1206">
        <f>'DATA SHEET'!R165</f>
        <v>0</v>
      </c>
      <c r="H161" s="1206">
        <f>'DATA SHEET'!S165</f>
        <v>0</v>
      </c>
      <c r="I161" s="1206">
        <f>'DATA SHEET'!T165</f>
        <v>0</v>
      </c>
      <c r="J161" s="1206">
        <f>'DATA SHEET'!U165</f>
        <v>0</v>
      </c>
      <c r="K161" s="1206">
        <f>'DATA SHEET'!V165</f>
        <v>0</v>
      </c>
      <c r="L161" s="1206">
        <f>'DATA SHEET'!W165</f>
        <v>0</v>
      </c>
      <c r="M161" s="1206">
        <f>'DATA SHEET'!X165</f>
        <v>0</v>
      </c>
      <c r="N161" s="1206">
        <f>'DATA SHEET'!Y165</f>
        <v>0</v>
      </c>
      <c r="O161" s="1206">
        <f>'DATA SHEET'!Z165</f>
        <v>0</v>
      </c>
      <c r="P161" s="1206">
        <f>'DATA SHEET'!AA165</f>
        <v>0</v>
      </c>
      <c r="Q161" s="1095">
        <f>'DATA SHEET'!AB165</f>
        <v>40</v>
      </c>
      <c r="R161" s="1070"/>
      <c r="S161" s="292" t="str">
        <f t="shared" si="10"/>
        <v>40</v>
      </c>
      <c r="T161" s="292">
        <f t="shared" si="11"/>
        <v>40</v>
      </c>
      <c r="U161" s="292"/>
      <c r="V161" s="1281" t="str">
        <f t="shared" si="8"/>
        <v>-</v>
      </c>
      <c r="Y161" s="1284">
        <f t="shared" si="9"/>
        <v>100</v>
      </c>
    </row>
    <row r="162" spans="3:25" x14ac:dyDescent="0.2">
      <c r="C162" s="1210">
        <f>IF('DATA SHEET'!E166&gt;=1,'DATA SHEET'!E166,"-")</f>
        <v>74</v>
      </c>
      <c r="D162" s="1277"/>
      <c r="E162" s="1278" t="str">
        <f>'DATA SHEET'!M166</f>
        <v>40</v>
      </c>
      <c r="F162" s="1094">
        <f>'DATA SHEET'!Q166</f>
        <v>60</v>
      </c>
      <c r="G162" s="1206">
        <f>'DATA SHEET'!R166</f>
        <v>0</v>
      </c>
      <c r="H162" s="1206">
        <f>'DATA SHEET'!S166</f>
        <v>0</v>
      </c>
      <c r="I162" s="1206">
        <f>'DATA SHEET'!T166</f>
        <v>0</v>
      </c>
      <c r="J162" s="1206">
        <f>'DATA SHEET'!U166</f>
        <v>0</v>
      </c>
      <c r="K162" s="1206">
        <f>'DATA SHEET'!V166</f>
        <v>0</v>
      </c>
      <c r="L162" s="1206">
        <f>'DATA SHEET'!W166</f>
        <v>0</v>
      </c>
      <c r="M162" s="1206">
        <f>'DATA SHEET'!X166</f>
        <v>0</v>
      </c>
      <c r="N162" s="1206">
        <f>'DATA SHEET'!Y166</f>
        <v>0</v>
      </c>
      <c r="O162" s="1206">
        <f>'DATA SHEET'!Z166</f>
        <v>0</v>
      </c>
      <c r="P162" s="1206">
        <f>'DATA SHEET'!AA166</f>
        <v>0</v>
      </c>
      <c r="Q162" s="1095">
        <f>'DATA SHEET'!AB166</f>
        <v>40</v>
      </c>
      <c r="R162" s="1070"/>
      <c r="S162" s="292" t="str">
        <f t="shared" si="10"/>
        <v>40</v>
      </c>
      <c r="T162" s="292">
        <f t="shared" si="11"/>
        <v>40</v>
      </c>
      <c r="U162" s="292"/>
      <c r="V162" s="1281" t="str">
        <f t="shared" si="8"/>
        <v>-</v>
      </c>
      <c r="Y162" s="1284">
        <f t="shared" si="9"/>
        <v>100</v>
      </c>
    </row>
    <row r="163" spans="3:25" x14ac:dyDescent="0.2">
      <c r="C163" s="1210" t="str">
        <f>IF('DATA SHEET'!E167&gt;=1,'DATA SHEET'!E167,"-")</f>
        <v>-</v>
      </c>
      <c r="D163" s="1277"/>
      <c r="E163" s="1278">
        <f>'DATA SHEET'!M167</f>
        <v>0</v>
      </c>
      <c r="F163" s="1094">
        <f>'DATA SHEET'!Q167</f>
        <v>0</v>
      </c>
      <c r="G163" s="1206">
        <f>'DATA SHEET'!R167</f>
        <v>0</v>
      </c>
      <c r="H163" s="1206">
        <f>'DATA SHEET'!S167</f>
        <v>0</v>
      </c>
      <c r="I163" s="1206">
        <f>'DATA SHEET'!T167</f>
        <v>0</v>
      </c>
      <c r="J163" s="1206">
        <f>'DATA SHEET'!U167</f>
        <v>0</v>
      </c>
      <c r="K163" s="1206">
        <f>'DATA SHEET'!V167</f>
        <v>0</v>
      </c>
      <c r="L163" s="1206">
        <f>'DATA SHEET'!W167</f>
        <v>0</v>
      </c>
      <c r="M163" s="1206">
        <f>'DATA SHEET'!X167</f>
        <v>0</v>
      </c>
      <c r="N163" s="1206">
        <f>'DATA SHEET'!Y167</f>
        <v>0</v>
      </c>
      <c r="O163" s="1206">
        <f>'DATA SHEET'!Z167</f>
        <v>0</v>
      </c>
      <c r="P163" s="1206">
        <f>'DATA SHEET'!AA167</f>
        <v>0</v>
      </c>
      <c r="Q163" s="1095">
        <f>'DATA SHEET'!AB167</f>
        <v>0</v>
      </c>
      <c r="R163" s="1070"/>
      <c r="S163" s="292" t="str">
        <f t="shared" si="10"/>
        <v/>
      </c>
      <c r="T163" s="292" t="str">
        <f t="shared" si="11"/>
        <v/>
      </c>
      <c r="U163" s="292"/>
      <c r="V163" s="1281" t="e">
        <f t="shared" si="8"/>
        <v>#VALUE!</v>
      </c>
      <c r="Y163" s="1284">
        <f t="shared" si="9"/>
        <v>0</v>
      </c>
    </row>
    <row r="164" spans="3:25" x14ac:dyDescent="0.2">
      <c r="C164" s="1210" t="str">
        <f>IF('DATA SHEET'!E168&gt;=1,'DATA SHEET'!E168,"-")</f>
        <v>-</v>
      </c>
      <c r="D164" s="1277"/>
      <c r="E164" s="1278">
        <f>'DATA SHEET'!M168</f>
        <v>0</v>
      </c>
      <c r="F164" s="1094">
        <f>'DATA SHEET'!Q168</f>
        <v>0</v>
      </c>
      <c r="G164" s="1206">
        <f>'DATA SHEET'!R168</f>
        <v>0</v>
      </c>
      <c r="H164" s="1206">
        <f>'DATA SHEET'!S168</f>
        <v>0</v>
      </c>
      <c r="I164" s="1206">
        <f>'DATA SHEET'!T168</f>
        <v>0</v>
      </c>
      <c r="J164" s="1206">
        <f>'DATA SHEET'!U168</f>
        <v>0</v>
      </c>
      <c r="K164" s="1206">
        <f>'DATA SHEET'!V168</f>
        <v>0</v>
      </c>
      <c r="L164" s="1206">
        <f>'DATA SHEET'!W168</f>
        <v>0</v>
      </c>
      <c r="M164" s="1206">
        <f>'DATA SHEET'!X168</f>
        <v>0</v>
      </c>
      <c r="N164" s="1206">
        <f>'DATA SHEET'!Y168</f>
        <v>0</v>
      </c>
      <c r="O164" s="1206">
        <f>'DATA SHEET'!Z168</f>
        <v>0</v>
      </c>
      <c r="P164" s="1206">
        <f>'DATA SHEET'!AA168</f>
        <v>0</v>
      </c>
      <c r="Q164" s="1095">
        <f>'DATA SHEET'!AB168</f>
        <v>0</v>
      </c>
      <c r="R164" s="1070"/>
      <c r="S164" s="292" t="str">
        <f t="shared" si="10"/>
        <v/>
      </c>
      <c r="T164" s="292" t="str">
        <f t="shared" si="11"/>
        <v/>
      </c>
      <c r="U164" s="292"/>
      <c r="V164" s="1281" t="e">
        <f t="shared" si="8"/>
        <v>#VALUE!</v>
      </c>
      <c r="Y164" s="1284">
        <f t="shared" si="9"/>
        <v>0</v>
      </c>
    </row>
    <row r="165" spans="3:25" x14ac:dyDescent="0.2">
      <c r="C165" s="1210" t="str">
        <f>IF('DATA SHEET'!E169&gt;=1,'DATA SHEET'!E169,"-")</f>
        <v xml:space="preserve">1.9  Impact of H2 on flame detection. (TO BE DONE WITH 1.1)  Measurement of the Ionisation signal </v>
      </c>
      <c r="D165" s="1277"/>
      <c r="E165" s="1278">
        <f>'DATA SHEET'!M169</f>
        <v>0</v>
      </c>
      <c r="F165" s="1094">
        <f>'DATA SHEET'!Q169</f>
        <v>0</v>
      </c>
      <c r="G165" s="1206">
        <f>'DATA SHEET'!R169</f>
        <v>0</v>
      </c>
      <c r="H165" s="1206">
        <f>'DATA SHEET'!S169</f>
        <v>0</v>
      </c>
      <c r="I165" s="1206">
        <f>'DATA SHEET'!T169</f>
        <v>0</v>
      </c>
      <c r="J165" s="1206">
        <f>'DATA SHEET'!U169</f>
        <v>0</v>
      </c>
      <c r="K165" s="1206">
        <f>'DATA SHEET'!V169</f>
        <v>0</v>
      </c>
      <c r="L165" s="1206">
        <f>'DATA SHEET'!W169</f>
        <v>0</v>
      </c>
      <c r="M165" s="1206">
        <f>'DATA SHEET'!X169</f>
        <v>0</v>
      </c>
      <c r="N165" s="1206">
        <f>'DATA SHEET'!Y169</f>
        <v>0</v>
      </c>
      <c r="O165" s="1206">
        <f>'DATA SHEET'!Z169</f>
        <v>0</v>
      </c>
      <c r="P165" s="1206">
        <f>'DATA SHEET'!AA169</f>
        <v>0</v>
      </c>
      <c r="Q165" s="1095">
        <f>'DATA SHEET'!AB169</f>
        <v>0</v>
      </c>
      <c r="R165" s="1070"/>
      <c r="S165" s="292" t="str">
        <f t="shared" si="10"/>
        <v/>
      </c>
      <c r="T165" s="292" t="str">
        <f t="shared" si="11"/>
        <v/>
      </c>
      <c r="U165" s="292"/>
      <c r="V165" s="1281" t="e">
        <f t="shared" si="8"/>
        <v>#VALUE!</v>
      </c>
      <c r="Y165" s="1284">
        <f t="shared" si="9"/>
        <v>0</v>
      </c>
    </row>
    <row r="166" spans="3:25" x14ac:dyDescent="0.2">
      <c r="C166" s="1210" t="str">
        <f>IF('DATA SHEET'!E170&gt;=1,'DATA SHEET'!E170,"-")</f>
        <v>Measured under T1.1.11-16</v>
      </c>
      <c r="D166" s="1277"/>
      <c r="E166" s="1278">
        <f>'DATA SHEET'!M170</f>
        <v>0</v>
      </c>
      <c r="F166" s="1094">
        <f>'DATA SHEET'!Q170</f>
        <v>0</v>
      </c>
      <c r="G166" s="1206">
        <f>'DATA SHEET'!R170</f>
        <v>0</v>
      </c>
      <c r="H166" s="1206">
        <f>'DATA SHEET'!S170</f>
        <v>0</v>
      </c>
      <c r="I166" s="1206">
        <f>'DATA SHEET'!T170</f>
        <v>0</v>
      </c>
      <c r="J166" s="1206">
        <f>'DATA SHEET'!U170</f>
        <v>0</v>
      </c>
      <c r="K166" s="1206">
        <f>'DATA SHEET'!V170</f>
        <v>0</v>
      </c>
      <c r="L166" s="1206">
        <f>'DATA SHEET'!W170</f>
        <v>0</v>
      </c>
      <c r="M166" s="1206">
        <f>'DATA SHEET'!X170</f>
        <v>0</v>
      </c>
      <c r="N166" s="1206">
        <f>'DATA SHEET'!Y170</f>
        <v>0</v>
      </c>
      <c r="O166" s="1206">
        <f>'DATA SHEET'!Z170</f>
        <v>0</v>
      </c>
      <c r="P166" s="1206">
        <f>'DATA SHEET'!AA170</f>
        <v>0</v>
      </c>
      <c r="Q166" s="1095">
        <f>'DATA SHEET'!AB170</f>
        <v>0</v>
      </c>
      <c r="R166" s="1070"/>
      <c r="S166" s="292" t="str">
        <f t="shared" si="10"/>
        <v/>
      </c>
      <c r="T166" s="292" t="str">
        <f t="shared" si="11"/>
        <v/>
      </c>
      <c r="U166" s="292"/>
      <c r="V166" s="1281" t="e">
        <f t="shared" si="8"/>
        <v>#VALUE!</v>
      </c>
      <c r="Y166" s="1284">
        <f t="shared" si="9"/>
        <v>0</v>
      </c>
    </row>
    <row r="167" spans="3:25" x14ac:dyDescent="0.2">
      <c r="C167" s="1210" t="str">
        <f>IF('DATA SHEET'!E171&gt;=1,'DATA SHEET'!E171,"-")</f>
        <v xml:space="preserve">Qmin -   GAS CH4. H2%   </v>
      </c>
      <c r="D167" s="1277"/>
      <c r="E167" s="1278" t="str">
        <f>'DATA SHEET'!M171</f>
        <v>40</v>
      </c>
      <c r="F167" s="1094">
        <f>'DATA SHEET'!Q171</f>
        <v>0</v>
      </c>
      <c r="G167" s="1206">
        <f>'DATA SHEET'!R171</f>
        <v>0</v>
      </c>
      <c r="H167" s="1206">
        <f>'DATA SHEET'!S171</f>
        <v>0</v>
      </c>
      <c r="I167" s="1206">
        <f>'DATA SHEET'!T171</f>
        <v>0</v>
      </c>
      <c r="J167" s="1206">
        <f>'DATA SHEET'!U171</f>
        <v>0</v>
      </c>
      <c r="K167" s="1206">
        <f>'DATA SHEET'!V171</f>
        <v>0</v>
      </c>
      <c r="L167" s="1206">
        <f>'DATA SHEET'!W171</f>
        <v>0</v>
      </c>
      <c r="M167" s="1206">
        <f>'DATA SHEET'!X171</f>
        <v>0</v>
      </c>
      <c r="N167" s="1206">
        <f>'DATA SHEET'!Y171</f>
        <v>0</v>
      </c>
      <c r="O167" s="1206">
        <f>'DATA SHEET'!Z171</f>
        <v>0</v>
      </c>
      <c r="P167" s="1206">
        <f>'DATA SHEET'!AA171</f>
        <v>0</v>
      </c>
      <c r="Q167" s="1095">
        <f>'DATA SHEET'!AB171</f>
        <v>0</v>
      </c>
      <c r="R167" s="1070"/>
      <c r="S167" s="292" t="str">
        <f t="shared" si="10"/>
        <v>40</v>
      </c>
      <c r="T167" s="292">
        <f t="shared" si="11"/>
        <v>0</v>
      </c>
      <c r="U167" s="292"/>
      <c r="V167" s="1281" t="str">
        <f t="shared" si="8"/>
        <v>Warning</v>
      </c>
      <c r="Y167" s="1284">
        <f t="shared" si="9"/>
        <v>0</v>
      </c>
    </row>
    <row r="168" spans="3:25" x14ac:dyDescent="0.2">
      <c r="C168" s="1210" t="str">
        <f>IF('DATA SHEET'!E172&gt;=1,'DATA SHEET'!E172,"-")</f>
        <v>-</v>
      </c>
      <c r="D168" s="1277"/>
      <c r="E168" s="1278">
        <f>'DATA SHEET'!M172</f>
        <v>0</v>
      </c>
      <c r="F168" s="1094">
        <f>'DATA SHEET'!Q172</f>
        <v>0</v>
      </c>
      <c r="G168" s="1206">
        <f>'DATA SHEET'!R172</f>
        <v>0</v>
      </c>
      <c r="H168" s="1206">
        <f>'DATA SHEET'!S172</f>
        <v>0</v>
      </c>
      <c r="I168" s="1206">
        <f>'DATA SHEET'!T172</f>
        <v>0</v>
      </c>
      <c r="J168" s="1206">
        <f>'DATA SHEET'!U172</f>
        <v>0</v>
      </c>
      <c r="K168" s="1206">
        <f>'DATA SHEET'!V172</f>
        <v>0</v>
      </c>
      <c r="L168" s="1206">
        <f>'DATA SHEET'!W172</f>
        <v>0</v>
      </c>
      <c r="M168" s="1206">
        <f>'DATA SHEET'!X172</f>
        <v>0</v>
      </c>
      <c r="N168" s="1206">
        <f>'DATA SHEET'!Y172</f>
        <v>0</v>
      </c>
      <c r="O168" s="1206">
        <f>'DATA SHEET'!Z172</f>
        <v>0</v>
      </c>
      <c r="P168" s="1206">
        <f>'DATA SHEET'!AA172</f>
        <v>0</v>
      </c>
      <c r="Q168" s="1095">
        <f>'DATA SHEET'!AB172</f>
        <v>0</v>
      </c>
      <c r="R168" s="1070"/>
      <c r="S168" s="292" t="str">
        <f t="shared" si="10"/>
        <v/>
      </c>
      <c r="T168" s="292" t="str">
        <f t="shared" si="11"/>
        <v/>
      </c>
      <c r="U168" s="292"/>
      <c r="V168" s="1281" t="e">
        <f t="shared" si="8"/>
        <v>#VALUE!</v>
      </c>
      <c r="Y168" s="1284">
        <f t="shared" si="9"/>
        <v>0</v>
      </c>
    </row>
    <row r="169" spans="3:25" x14ac:dyDescent="0.2">
      <c r="C169" s="1210" t="str">
        <f>IF('DATA SHEET'!E173&gt;=1,'DATA SHEET'!E173,"-")</f>
        <v>-</v>
      </c>
      <c r="D169" s="1277"/>
      <c r="E169" s="1278">
        <f>'DATA SHEET'!M173</f>
        <v>0</v>
      </c>
      <c r="F169" s="1094">
        <f>'DATA SHEET'!Q173</f>
        <v>0</v>
      </c>
      <c r="G169" s="1206">
        <f>'DATA SHEET'!R173</f>
        <v>0</v>
      </c>
      <c r="H169" s="1206">
        <f>'DATA SHEET'!S173</f>
        <v>0</v>
      </c>
      <c r="I169" s="1206">
        <f>'DATA SHEET'!T173</f>
        <v>0</v>
      </c>
      <c r="J169" s="1206">
        <f>'DATA SHEET'!U173</f>
        <v>0</v>
      </c>
      <c r="K169" s="1206">
        <f>'DATA SHEET'!V173</f>
        <v>0</v>
      </c>
      <c r="L169" s="1206">
        <f>'DATA SHEET'!W173</f>
        <v>0</v>
      </c>
      <c r="M169" s="1206">
        <f>'DATA SHEET'!X173</f>
        <v>0</v>
      </c>
      <c r="N169" s="1206">
        <f>'DATA SHEET'!Y173</f>
        <v>0</v>
      </c>
      <c r="O169" s="1206">
        <f>'DATA SHEET'!Z173</f>
        <v>0</v>
      </c>
      <c r="P169" s="1206">
        <f>'DATA SHEET'!AA173</f>
        <v>0</v>
      </c>
      <c r="Q169" s="1095">
        <f>'DATA SHEET'!AB173</f>
        <v>0</v>
      </c>
      <c r="R169" s="1070"/>
      <c r="S169" s="292" t="str">
        <f t="shared" si="10"/>
        <v/>
      </c>
      <c r="T169" s="292" t="str">
        <f t="shared" si="11"/>
        <v/>
      </c>
      <c r="U169" s="292"/>
      <c r="V169" s="1281" t="e">
        <f t="shared" si="8"/>
        <v>#VALUE!</v>
      </c>
      <c r="Y169" s="1284">
        <f t="shared" si="9"/>
        <v>0</v>
      </c>
    </row>
    <row r="170" spans="3:25" x14ac:dyDescent="0.2">
      <c r="C170" s="1210" t="str">
        <f>IF('DATA SHEET'!E174&gt;=1,'DATA SHEET'!E174,"-")</f>
        <v>-</v>
      </c>
      <c r="D170" s="1277"/>
      <c r="E170" s="1278">
        <f>'DATA SHEET'!M174</f>
        <v>0</v>
      </c>
      <c r="F170" s="1094">
        <f>'DATA SHEET'!Q174</f>
        <v>0</v>
      </c>
      <c r="G170" s="1206">
        <f>'DATA SHEET'!R174</f>
        <v>0</v>
      </c>
      <c r="H170" s="1206">
        <f>'DATA SHEET'!S174</f>
        <v>0</v>
      </c>
      <c r="I170" s="1206">
        <f>'DATA SHEET'!T174</f>
        <v>0</v>
      </c>
      <c r="J170" s="1206">
        <f>'DATA SHEET'!U174</f>
        <v>0</v>
      </c>
      <c r="K170" s="1206">
        <f>'DATA SHEET'!V174</f>
        <v>0</v>
      </c>
      <c r="L170" s="1206">
        <f>'DATA SHEET'!W174</f>
        <v>0</v>
      </c>
      <c r="M170" s="1206">
        <f>'DATA SHEET'!X174</f>
        <v>0</v>
      </c>
      <c r="N170" s="1206">
        <f>'DATA SHEET'!Y174</f>
        <v>0</v>
      </c>
      <c r="O170" s="1206">
        <f>'DATA SHEET'!Z174</f>
        <v>0</v>
      </c>
      <c r="P170" s="1206">
        <f>'DATA SHEET'!AA174</f>
        <v>0</v>
      </c>
      <c r="Q170" s="1095">
        <f>'DATA SHEET'!AB174</f>
        <v>0</v>
      </c>
      <c r="R170" s="1070"/>
      <c r="S170" s="292" t="str">
        <f t="shared" si="10"/>
        <v/>
      </c>
      <c r="T170" s="292" t="str">
        <f t="shared" si="11"/>
        <v/>
      </c>
      <c r="U170" s="292"/>
      <c r="V170" s="1281" t="e">
        <f t="shared" si="8"/>
        <v>#VALUE!</v>
      </c>
      <c r="Y170" s="1284">
        <f t="shared" si="9"/>
        <v>0</v>
      </c>
    </row>
    <row r="171" spans="3:25" x14ac:dyDescent="0.2">
      <c r="C171" s="1210" t="str">
        <f>IF('DATA SHEET'!E175&gt;=1,'DATA SHEET'!E175,"-")</f>
        <v xml:space="preserve">1.10  Flash back analyse.  In case there has been flash back, this part is dedicated to make the analyse. </v>
      </c>
      <c r="D171" s="1277"/>
      <c r="E171" s="1278">
        <f>'DATA SHEET'!M175</f>
        <v>0</v>
      </c>
      <c r="F171" s="1094">
        <f>'DATA SHEET'!Q175</f>
        <v>0</v>
      </c>
      <c r="G171" s="1206">
        <f>'DATA SHEET'!R175</f>
        <v>0</v>
      </c>
      <c r="H171" s="1206">
        <f>'DATA SHEET'!S175</f>
        <v>0</v>
      </c>
      <c r="I171" s="1206">
        <f>'DATA SHEET'!T175</f>
        <v>0</v>
      </c>
      <c r="J171" s="1206">
        <f>'DATA SHEET'!U175</f>
        <v>0</v>
      </c>
      <c r="K171" s="1206">
        <f>'DATA SHEET'!V175</f>
        <v>0</v>
      </c>
      <c r="L171" s="1206">
        <f>'DATA SHEET'!W175</f>
        <v>0</v>
      </c>
      <c r="M171" s="1206">
        <f>'DATA SHEET'!X175</f>
        <v>0</v>
      </c>
      <c r="N171" s="1206">
        <f>'DATA SHEET'!Y175</f>
        <v>0</v>
      </c>
      <c r="O171" s="1206">
        <f>'DATA SHEET'!Z175</f>
        <v>0</v>
      </c>
      <c r="P171" s="1206">
        <f>'DATA SHEET'!AA175</f>
        <v>0</v>
      </c>
      <c r="Q171" s="1095">
        <f>'DATA SHEET'!AB175</f>
        <v>0</v>
      </c>
      <c r="R171" s="1070"/>
      <c r="S171" s="292" t="str">
        <f t="shared" si="10"/>
        <v/>
      </c>
      <c r="T171" s="292" t="str">
        <f t="shared" si="11"/>
        <v/>
      </c>
      <c r="U171" s="292"/>
      <c r="V171" s="1281" t="e">
        <f t="shared" si="8"/>
        <v>#VALUE!</v>
      </c>
      <c r="Y171" s="1284">
        <f t="shared" si="9"/>
        <v>0</v>
      </c>
    </row>
    <row r="172" spans="3:25" x14ac:dyDescent="0.2">
      <c r="C172" s="1210" t="str">
        <f>IF('DATA SHEET'!E176&gt;=1,'DATA SHEET'!E176,"-")</f>
        <v>-</v>
      </c>
      <c r="D172" s="1277"/>
      <c r="E172" s="1278">
        <f>'DATA SHEET'!M176</f>
        <v>0</v>
      </c>
      <c r="F172" s="1094">
        <f>'DATA SHEET'!Q176</f>
        <v>0</v>
      </c>
      <c r="G172" s="1206">
        <f>'DATA SHEET'!R176</f>
        <v>0</v>
      </c>
      <c r="H172" s="1206">
        <f>'DATA SHEET'!S176</f>
        <v>0</v>
      </c>
      <c r="I172" s="1206">
        <f>'DATA SHEET'!T176</f>
        <v>0</v>
      </c>
      <c r="J172" s="1206">
        <f>'DATA SHEET'!U176</f>
        <v>0</v>
      </c>
      <c r="K172" s="1206">
        <f>'DATA SHEET'!V176</f>
        <v>0</v>
      </c>
      <c r="L172" s="1206">
        <f>'DATA SHEET'!W176</f>
        <v>0</v>
      </c>
      <c r="M172" s="1206">
        <f>'DATA SHEET'!X176</f>
        <v>0</v>
      </c>
      <c r="N172" s="1206">
        <f>'DATA SHEET'!Y176</f>
        <v>0</v>
      </c>
      <c r="O172" s="1206">
        <f>'DATA SHEET'!Z176</f>
        <v>0</v>
      </c>
      <c r="P172" s="1206">
        <f>'DATA SHEET'!AA176</f>
        <v>0</v>
      </c>
      <c r="Q172" s="1095">
        <f>'DATA SHEET'!AB176</f>
        <v>0</v>
      </c>
      <c r="R172" s="1070"/>
      <c r="S172" s="292" t="str">
        <f t="shared" si="10"/>
        <v/>
      </c>
      <c r="T172" s="292" t="str">
        <f t="shared" si="11"/>
        <v/>
      </c>
      <c r="U172" s="292"/>
      <c r="V172" s="1281" t="e">
        <f t="shared" si="8"/>
        <v>#VALUE!</v>
      </c>
      <c r="Y172" s="1284">
        <f t="shared" si="9"/>
        <v>0</v>
      </c>
    </row>
    <row r="173" spans="3:25" x14ac:dyDescent="0.2">
      <c r="C173" s="1210" t="str">
        <f>IF('DATA SHEET'!E177&gt;=1,'DATA SHEET'!E177,"-")</f>
        <v xml:space="preserve">Qmin -   GAS G20. H2%   </v>
      </c>
      <c r="D173" s="1277"/>
      <c r="E173" s="1278">
        <f>'DATA SHEET'!M177</f>
        <v>0</v>
      </c>
      <c r="F173" s="1094">
        <f>'DATA SHEET'!Q177</f>
        <v>0</v>
      </c>
      <c r="G173" s="1206">
        <f>'DATA SHEET'!R177</f>
        <v>0</v>
      </c>
      <c r="H173" s="1206">
        <f>'DATA SHEET'!S177</f>
        <v>0</v>
      </c>
      <c r="I173" s="1206">
        <f>'DATA SHEET'!T177</f>
        <v>0</v>
      </c>
      <c r="J173" s="1206">
        <f>'DATA SHEET'!U177</f>
        <v>0</v>
      </c>
      <c r="K173" s="1206">
        <f>'DATA SHEET'!V177</f>
        <v>0</v>
      </c>
      <c r="L173" s="1206">
        <f>'DATA SHEET'!W177</f>
        <v>0</v>
      </c>
      <c r="M173" s="1206">
        <f>'DATA SHEET'!X177</f>
        <v>0</v>
      </c>
      <c r="N173" s="1206">
        <f>'DATA SHEET'!Y177</f>
        <v>0</v>
      </c>
      <c r="O173" s="1206">
        <f>'DATA SHEET'!Z177</f>
        <v>0</v>
      </c>
      <c r="P173" s="1206">
        <f>'DATA SHEET'!AA177</f>
        <v>0</v>
      </c>
      <c r="Q173" s="1095">
        <f>'DATA SHEET'!AB177</f>
        <v>0</v>
      </c>
      <c r="R173" s="1070"/>
      <c r="S173" s="292" t="str">
        <f t="shared" si="10"/>
        <v/>
      </c>
      <c r="T173" s="292" t="str">
        <f t="shared" si="11"/>
        <v/>
      </c>
      <c r="U173" s="292"/>
      <c r="V173" s="1281" t="e">
        <f t="shared" si="8"/>
        <v>#VALUE!</v>
      </c>
      <c r="Y173" s="1284">
        <f t="shared" si="9"/>
        <v>0</v>
      </c>
    </row>
    <row r="174" spans="3:25" x14ac:dyDescent="0.2">
      <c r="C174" s="1210">
        <f>IF('DATA SHEET'!E178&gt;=1,'DATA SHEET'!E178,"-")</f>
        <v>75</v>
      </c>
      <c r="D174" s="1277"/>
      <c r="E174" s="1278">
        <f>'DATA SHEET'!M178</f>
        <v>0</v>
      </c>
      <c r="F174" s="1094">
        <f>'DATA SHEET'!Q178</f>
        <v>60</v>
      </c>
      <c r="G174" s="1206">
        <f>'DATA SHEET'!R178</f>
        <v>0</v>
      </c>
      <c r="H174" s="1206">
        <f>'DATA SHEET'!S178</f>
        <v>0</v>
      </c>
      <c r="I174" s="1206">
        <f>'DATA SHEET'!T178</f>
        <v>0</v>
      </c>
      <c r="J174" s="1206">
        <f>'DATA SHEET'!U178</f>
        <v>0</v>
      </c>
      <c r="K174" s="1206">
        <f>'DATA SHEET'!V178</f>
        <v>0</v>
      </c>
      <c r="L174" s="1206">
        <f>'DATA SHEET'!W178</f>
        <v>0</v>
      </c>
      <c r="M174" s="1206">
        <f>'DATA SHEET'!X178</f>
        <v>0</v>
      </c>
      <c r="N174" s="1206">
        <f>'DATA SHEET'!Y178</f>
        <v>0</v>
      </c>
      <c r="O174" s="1206">
        <f>'DATA SHEET'!Z178</f>
        <v>0</v>
      </c>
      <c r="P174" s="1206">
        <f>'DATA SHEET'!AA178</f>
        <v>0</v>
      </c>
      <c r="Q174" s="1095">
        <f>'DATA SHEET'!AB178</f>
        <v>40</v>
      </c>
      <c r="R174" s="1070"/>
      <c r="S174" s="292" t="str">
        <f t="shared" si="10"/>
        <v/>
      </c>
      <c r="T174" s="292" t="str">
        <f t="shared" si="11"/>
        <v/>
      </c>
      <c r="U174" s="292"/>
      <c r="V174" s="1281" t="e">
        <f t="shared" si="8"/>
        <v>#VALUE!</v>
      </c>
      <c r="Y174" s="1284">
        <f t="shared" si="9"/>
        <v>100</v>
      </c>
    </row>
    <row r="175" spans="3:25" x14ac:dyDescent="0.2">
      <c r="C175" s="1210" t="str">
        <f>IF('DATA SHEET'!E179&gt;=1,'DATA SHEET'!E179,"-")</f>
        <v>-</v>
      </c>
      <c r="D175" s="1277"/>
      <c r="E175" s="1278">
        <f>'DATA SHEET'!M179</f>
        <v>0</v>
      </c>
      <c r="F175" s="1094">
        <f>'DATA SHEET'!Q179</f>
        <v>0</v>
      </c>
      <c r="G175" s="1206">
        <f>'DATA SHEET'!R179</f>
        <v>0</v>
      </c>
      <c r="H175" s="1206">
        <f>'DATA SHEET'!S179</f>
        <v>0</v>
      </c>
      <c r="I175" s="1206">
        <f>'DATA SHEET'!T179</f>
        <v>0</v>
      </c>
      <c r="J175" s="1206">
        <f>'DATA SHEET'!U179</f>
        <v>0</v>
      </c>
      <c r="K175" s="1206">
        <f>'DATA SHEET'!V179</f>
        <v>0</v>
      </c>
      <c r="L175" s="1206">
        <f>'DATA SHEET'!W179</f>
        <v>0</v>
      </c>
      <c r="M175" s="1206">
        <f>'DATA SHEET'!X179</f>
        <v>0</v>
      </c>
      <c r="N175" s="1206">
        <f>'DATA SHEET'!Y179</f>
        <v>0</v>
      </c>
      <c r="O175" s="1206">
        <f>'DATA SHEET'!Z179</f>
        <v>0</v>
      </c>
      <c r="P175" s="1206">
        <f>'DATA SHEET'!AA179</f>
        <v>0</v>
      </c>
      <c r="Q175" s="1095">
        <f>'DATA SHEET'!AB179</f>
        <v>0</v>
      </c>
      <c r="R175" s="1070"/>
      <c r="S175" s="292" t="str">
        <f t="shared" si="10"/>
        <v/>
      </c>
      <c r="T175" s="292" t="str">
        <f t="shared" si="11"/>
        <v/>
      </c>
      <c r="U175" s="292"/>
      <c r="V175" s="1281" t="e">
        <f t="shared" si="8"/>
        <v>#VALUE!</v>
      </c>
      <c r="Y175" s="1284">
        <f t="shared" si="9"/>
        <v>0</v>
      </c>
    </row>
    <row r="176" spans="3:25" x14ac:dyDescent="0.2">
      <c r="C176" s="1210" t="str">
        <f>IF('DATA SHEET'!E180&gt;=1,'DATA SHEET'!E180,"-")</f>
        <v>-</v>
      </c>
      <c r="D176" s="1277"/>
      <c r="E176" s="1278">
        <f>'DATA SHEET'!M180</f>
        <v>0</v>
      </c>
      <c r="F176" s="1094">
        <f>'DATA SHEET'!Q180</f>
        <v>0</v>
      </c>
      <c r="G176" s="1206">
        <f>'DATA SHEET'!R180</f>
        <v>0</v>
      </c>
      <c r="H176" s="1206">
        <f>'DATA SHEET'!S180</f>
        <v>0</v>
      </c>
      <c r="I176" s="1206">
        <f>'DATA SHEET'!T180</f>
        <v>0</v>
      </c>
      <c r="J176" s="1206">
        <f>'DATA SHEET'!U180</f>
        <v>0</v>
      </c>
      <c r="K176" s="1206">
        <f>'DATA SHEET'!V180</f>
        <v>0</v>
      </c>
      <c r="L176" s="1206">
        <f>'DATA SHEET'!W180</f>
        <v>0</v>
      </c>
      <c r="M176" s="1206">
        <f>'DATA SHEET'!X180</f>
        <v>0</v>
      </c>
      <c r="N176" s="1206">
        <f>'DATA SHEET'!Y180</f>
        <v>0</v>
      </c>
      <c r="O176" s="1206">
        <f>'DATA SHEET'!Z180</f>
        <v>0</v>
      </c>
      <c r="P176" s="1206">
        <f>'DATA SHEET'!AA180</f>
        <v>0</v>
      </c>
      <c r="Q176" s="1095">
        <f>'DATA SHEET'!AB180</f>
        <v>0</v>
      </c>
      <c r="R176" s="1070"/>
      <c r="S176" s="292" t="str">
        <f t="shared" si="10"/>
        <v/>
      </c>
      <c r="T176" s="292" t="str">
        <f t="shared" si="11"/>
        <v/>
      </c>
      <c r="U176" s="292"/>
      <c r="V176" s="1281" t="e">
        <f t="shared" si="8"/>
        <v>#VALUE!</v>
      </c>
      <c r="Y176" s="1284">
        <f t="shared" si="9"/>
        <v>0</v>
      </c>
    </row>
    <row r="177" spans="3:25" x14ac:dyDescent="0.2">
      <c r="C177" s="1210" t="str">
        <f>IF('DATA SHEET'!E181&gt;=1,'DATA SHEET'!E181,"-")</f>
        <v>-</v>
      </c>
      <c r="D177" s="1277"/>
      <c r="E177" s="1278">
        <f>'DATA SHEET'!M181</f>
        <v>0</v>
      </c>
      <c r="F177" s="1094">
        <f>'DATA SHEET'!Q181</f>
        <v>0</v>
      </c>
      <c r="G177" s="1206">
        <f>'DATA SHEET'!R181</f>
        <v>0</v>
      </c>
      <c r="H177" s="1206">
        <f>'DATA SHEET'!S181</f>
        <v>0</v>
      </c>
      <c r="I177" s="1206">
        <f>'DATA SHEET'!T181</f>
        <v>0</v>
      </c>
      <c r="J177" s="1206">
        <f>'DATA SHEET'!U181</f>
        <v>0</v>
      </c>
      <c r="K177" s="1206">
        <f>'DATA SHEET'!V181</f>
        <v>0</v>
      </c>
      <c r="L177" s="1206">
        <f>'DATA SHEET'!W181</f>
        <v>0</v>
      </c>
      <c r="M177" s="1206">
        <f>'DATA SHEET'!X181</f>
        <v>0</v>
      </c>
      <c r="N177" s="1206">
        <f>'DATA SHEET'!Y181</f>
        <v>0</v>
      </c>
      <c r="O177" s="1206">
        <f>'DATA SHEET'!Z181</f>
        <v>0</v>
      </c>
      <c r="P177" s="1206">
        <f>'DATA SHEET'!AA181</f>
        <v>0</v>
      </c>
      <c r="Q177" s="1095">
        <f>'DATA SHEET'!AB181</f>
        <v>0</v>
      </c>
      <c r="R177" s="1070"/>
      <c r="S177" s="292" t="str">
        <f t="shared" si="10"/>
        <v/>
      </c>
      <c r="T177" s="292" t="str">
        <f t="shared" si="11"/>
        <v/>
      </c>
      <c r="U177" s="292"/>
      <c r="V177" s="1281" t="e">
        <f t="shared" si="8"/>
        <v>#VALUE!</v>
      </c>
      <c r="Y177" s="1284">
        <f t="shared" si="9"/>
        <v>0</v>
      </c>
    </row>
    <row r="178" spans="3:25" x14ac:dyDescent="0.2">
      <c r="C178" s="1210" t="str">
        <f>IF('DATA SHEET'!E182&gt;=1,'DATA SHEET'!E182,"-")</f>
        <v>-</v>
      </c>
      <c r="D178" s="1277"/>
      <c r="E178" s="1278">
        <f>'DATA SHEET'!M182</f>
        <v>0</v>
      </c>
      <c r="F178" s="1094">
        <f>'DATA SHEET'!Q182</f>
        <v>0</v>
      </c>
      <c r="G178" s="1206">
        <f>'DATA SHEET'!R182</f>
        <v>0</v>
      </c>
      <c r="H178" s="1206">
        <f>'DATA SHEET'!S182</f>
        <v>0</v>
      </c>
      <c r="I178" s="1206">
        <f>'DATA SHEET'!T182</f>
        <v>0</v>
      </c>
      <c r="J178" s="1206">
        <f>'DATA SHEET'!U182</f>
        <v>0</v>
      </c>
      <c r="K178" s="1206">
        <f>'DATA SHEET'!V182</f>
        <v>0</v>
      </c>
      <c r="L178" s="1206">
        <f>'DATA SHEET'!W182</f>
        <v>0</v>
      </c>
      <c r="M178" s="1206">
        <f>'DATA SHEET'!X182</f>
        <v>0</v>
      </c>
      <c r="N178" s="1206">
        <f>'DATA SHEET'!Y182</f>
        <v>0</v>
      </c>
      <c r="O178" s="1206">
        <f>'DATA SHEET'!Z182</f>
        <v>0</v>
      </c>
      <c r="P178" s="1206">
        <f>'DATA SHEET'!AA182</f>
        <v>0</v>
      </c>
      <c r="Q178" s="1095">
        <f>'DATA SHEET'!AB182</f>
        <v>0</v>
      </c>
      <c r="R178" s="1070"/>
      <c r="S178" s="292" t="str">
        <f t="shared" si="10"/>
        <v/>
      </c>
      <c r="T178" s="292" t="str">
        <f t="shared" si="11"/>
        <v/>
      </c>
      <c r="U178" s="292"/>
      <c r="V178" s="1281" t="e">
        <f t="shared" si="8"/>
        <v>#VALUE!</v>
      </c>
      <c r="Y178" s="1284">
        <f t="shared" si="9"/>
        <v>0</v>
      </c>
    </row>
    <row r="179" spans="3:25" x14ac:dyDescent="0.2">
      <c r="C179" s="1210" t="str">
        <f>IF('DATA SHEET'!E183&gt;=1,'DATA SHEET'!E183,"-")</f>
        <v>-</v>
      </c>
      <c r="D179" s="1277"/>
      <c r="E179" s="1278">
        <f>'DATA SHEET'!M183</f>
        <v>0</v>
      </c>
      <c r="F179" s="1094">
        <f>'DATA SHEET'!Q183</f>
        <v>0</v>
      </c>
      <c r="G179" s="1206">
        <f>'DATA SHEET'!R183</f>
        <v>0</v>
      </c>
      <c r="H179" s="1206">
        <f>'DATA SHEET'!S183</f>
        <v>0</v>
      </c>
      <c r="I179" s="1206">
        <f>'DATA SHEET'!T183</f>
        <v>0</v>
      </c>
      <c r="J179" s="1206">
        <f>'DATA SHEET'!U183</f>
        <v>0</v>
      </c>
      <c r="K179" s="1206">
        <f>'DATA SHEET'!V183</f>
        <v>0</v>
      </c>
      <c r="L179" s="1206">
        <f>'DATA SHEET'!W183</f>
        <v>0</v>
      </c>
      <c r="M179" s="1206">
        <f>'DATA SHEET'!X183</f>
        <v>0</v>
      </c>
      <c r="N179" s="1206">
        <f>'DATA SHEET'!Y183</f>
        <v>0</v>
      </c>
      <c r="O179" s="1206">
        <f>'DATA SHEET'!Z183</f>
        <v>0</v>
      </c>
      <c r="P179" s="1206">
        <f>'DATA SHEET'!AA183</f>
        <v>0</v>
      </c>
      <c r="Q179" s="1095">
        <f>'DATA SHEET'!AB183</f>
        <v>0</v>
      </c>
      <c r="R179" s="1070"/>
      <c r="S179" s="292" t="str">
        <f t="shared" si="10"/>
        <v/>
      </c>
      <c r="T179" s="292" t="str">
        <f t="shared" si="11"/>
        <v/>
      </c>
      <c r="U179" s="292"/>
      <c r="V179" s="1281" t="e">
        <f t="shared" si="8"/>
        <v>#VALUE!</v>
      </c>
      <c r="Y179" s="1284">
        <f t="shared" si="9"/>
        <v>0</v>
      </c>
    </row>
    <row r="180" spans="3:25" x14ac:dyDescent="0.2">
      <c r="C180" s="1210" t="str">
        <f>IF('DATA SHEET'!E184&gt;=1,'DATA SHEET'!E184,"-")</f>
        <v>-</v>
      </c>
      <c r="D180" s="1277"/>
      <c r="E180" s="1278">
        <f>'DATA SHEET'!M184</f>
        <v>0</v>
      </c>
      <c r="F180" s="1094">
        <f>'DATA SHEET'!Q184</f>
        <v>0</v>
      </c>
      <c r="G180" s="1206">
        <f>'DATA SHEET'!R184</f>
        <v>0</v>
      </c>
      <c r="H180" s="1206">
        <f>'DATA SHEET'!S184</f>
        <v>0</v>
      </c>
      <c r="I180" s="1206">
        <f>'DATA SHEET'!T184</f>
        <v>0</v>
      </c>
      <c r="J180" s="1206">
        <f>'DATA SHEET'!U184</f>
        <v>0</v>
      </c>
      <c r="K180" s="1206">
        <f>'DATA SHEET'!V184</f>
        <v>0</v>
      </c>
      <c r="L180" s="1206">
        <f>'DATA SHEET'!W184</f>
        <v>0</v>
      </c>
      <c r="M180" s="1206">
        <f>'DATA SHEET'!X184</f>
        <v>0</v>
      </c>
      <c r="N180" s="1206">
        <f>'DATA SHEET'!Y184</f>
        <v>0</v>
      </c>
      <c r="O180" s="1206">
        <f>'DATA SHEET'!Z184</f>
        <v>0</v>
      </c>
      <c r="P180" s="1206">
        <f>'DATA SHEET'!AA184</f>
        <v>0</v>
      </c>
      <c r="Q180" s="1095">
        <f>'DATA SHEET'!AB184</f>
        <v>0</v>
      </c>
      <c r="R180" s="1070"/>
      <c r="S180" s="292" t="str">
        <f t="shared" si="10"/>
        <v/>
      </c>
      <c r="T180" s="292" t="str">
        <f t="shared" si="11"/>
        <v/>
      </c>
      <c r="U180" s="292"/>
      <c r="V180" s="1281" t="e">
        <f t="shared" si="8"/>
        <v>#VALUE!</v>
      </c>
      <c r="Y180" s="1284">
        <f t="shared" si="9"/>
        <v>0</v>
      </c>
    </row>
    <row r="181" spans="3:25" x14ac:dyDescent="0.2">
      <c r="C181" s="1210" t="str">
        <f>IF('DATA SHEET'!E185&gt;=1,'DATA SHEET'!E185,"-")</f>
        <v>-</v>
      </c>
      <c r="D181" s="1277"/>
      <c r="E181" s="1278">
        <f>'DATA SHEET'!M185</f>
        <v>0</v>
      </c>
      <c r="F181" s="1094">
        <f>'DATA SHEET'!Q185</f>
        <v>0</v>
      </c>
      <c r="G181" s="1206">
        <f>'DATA SHEET'!R185</f>
        <v>0</v>
      </c>
      <c r="H181" s="1206">
        <f>'DATA SHEET'!S185</f>
        <v>0</v>
      </c>
      <c r="I181" s="1206">
        <f>'DATA SHEET'!T185</f>
        <v>0</v>
      </c>
      <c r="J181" s="1206">
        <f>'DATA SHEET'!U185</f>
        <v>0</v>
      </c>
      <c r="K181" s="1206">
        <f>'DATA SHEET'!V185</f>
        <v>0</v>
      </c>
      <c r="L181" s="1206">
        <f>'DATA SHEET'!W185</f>
        <v>0</v>
      </c>
      <c r="M181" s="1206">
        <f>'DATA SHEET'!X185</f>
        <v>0</v>
      </c>
      <c r="N181" s="1206">
        <f>'DATA SHEET'!Y185</f>
        <v>0</v>
      </c>
      <c r="O181" s="1206">
        <f>'DATA SHEET'!Z185</f>
        <v>0</v>
      </c>
      <c r="P181" s="1206">
        <f>'DATA SHEET'!AA185</f>
        <v>0</v>
      </c>
      <c r="Q181" s="1095">
        <f>'DATA SHEET'!AB185</f>
        <v>0</v>
      </c>
      <c r="R181" s="1070"/>
      <c r="S181" s="292" t="str">
        <f t="shared" si="10"/>
        <v/>
      </c>
      <c r="T181" s="292" t="str">
        <f t="shared" si="11"/>
        <v/>
      </c>
      <c r="U181" s="292"/>
      <c r="V181" s="1281" t="e">
        <f t="shared" si="8"/>
        <v>#VALUE!</v>
      </c>
      <c r="Y181" s="1284">
        <f t="shared" si="9"/>
        <v>0</v>
      </c>
    </row>
    <row r="182" spans="3:25" x14ac:dyDescent="0.2">
      <c r="C182" s="1210" t="str">
        <f>IF('DATA SHEET'!E186&gt;=1,'DATA SHEET'!E186,"-")</f>
        <v>-</v>
      </c>
      <c r="D182" s="1277"/>
      <c r="E182" s="1278">
        <f>'DATA SHEET'!M186</f>
        <v>0</v>
      </c>
      <c r="F182" s="1094">
        <f>'DATA SHEET'!Q186</f>
        <v>0</v>
      </c>
      <c r="G182" s="1206">
        <f>'DATA SHEET'!R186</f>
        <v>0</v>
      </c>
      <c r="H182" s="1206">
        <f>'DATA SHEET'!S186</f>
        <v>0</v>
      </c>
      <c r="I182" s="1206">
        <f>'DATA SHEET'!T186</f>
        <v>0</v>
      </c>
      <c r="J182" s="1206">
        <f>'DATA SHEET'!U186</f>
        <v>0</v>
      </c>
      <c r="K182" s="1206">
        <f>'DATA SHEET'!V186</f>
        <v>0</v>
      </c>
      <c r="L182" s="1206">
        <f>'DATA SHEET'!W186</f>
        <v>0</v>
      </c>
      <c r="M182" s="1206">
        <f>'DATA SHEET'!X186</f>
        <v>0</v>
      </c>
      <c r="N182" s="1206">
        <f>'DATA SHEET'!Y186</f>
        <v>0</v>
      </c>
      <c r="O182" s="1206">
        <f>'DATA SHEET'!Z186</f>
        <v>0</v>
      </c>
      <c r="P182" s="1206">
        <f>'DATA SHEET'!AA186</f>
        <v>0</v>
      </c>
      <c r="Q182" s="1095">
        <f>'DATA SHEET'!AB186</f>
        <v>0</v>
      </c>
      <c r="R182" s="1070"/>
      <c r="S182" s="292" t="str">
        <f t="shared" si="10"/>
        <v/>
      </c>
      <c r="T182" s="292" t="str">
        <f t="shared" si="11"/>
        <v/>
      </c>
      <c r="U182" s="292"/>
      <c r="V182" s="1281" t="e">
        <f t="shared" si="8"/>
        <v>#VALUE!</v>
      </c>
      <c r="Y182" s="1284">
        <f t="shared" si="9"/>
        <v>0</v>
      </c>
    </row>
    <row r="183" spans="3:25" x14ac:dyDescent="0.2">
      <c r="C183" s="1210" t="str">
        <f>IF('DATA SHEET'!E187&gt;=1,'DATA SHEET'!E187,"-")</f>
        <v>-</v>
      </c>
      <c r="D183" s="1277"/>
      <c r="E183" s="1278">
        <f>'DATA SHEET'!M187</f>
        <v>0</v>
      </c>
      <c r="F183" s="1094">
        <f>'DATA SHEET'!Q187</f>
        <v>0</v>
      </c>
      <c r="G183" s="1206">
        <f>'DATA SHEET'!R187</f>
        <v>0</v>
      </c>
      <c r="H183" s="1206">
        <f>'DATA SHEET'!S187</f>
        <v>0</v>
      </c>
      <c r="I183" s="1206" t="str">
        <f>'DATA SHEET'!T187</f>
        <v>QUANTITATIVE TEST: REPORT SHALL BE BASED ON AVG  (DATA FILE) AND NOT INSTANTANEOUS DATA NOTED MANUALLY</v>
      </c>
      <c r="J183" s="1206">
        <f>'DATA SHEET'!U187</f>
        <v>0</v>
      </c>
      <c r="K183" s="1206">
        <f>'DATA SHEET'!V187</f>
        <v>0</v>
      </c>
      <c r="L183" s="1206">
        <f>'DATA SHEET'!W187</f>
        <v>0</v>
      </c>
      <c r="M183" s="1206">
        <f>'DATA SHEET'!X187</f>
        <v>0</v>
      </c>
      <c r="N183" s="1206">
        <f>'DATA SHEET'!Y187</f>
        <v>0</v>
      </c>
      <c r="O183" s="1206">
        <f>'DATA SHEET'!Z187</f>
        <v>0</v>
      </c>
      <c r="P183" s="1206">
        <f>'DATA SHEET'!AA187</f>
        <v>0</v>
      </c>
      <c r="Q183" s="1095">
        <f>'DATA SHEET'!AB187</f>
        <v>0</v>
      </c>
      <c r="R183" s="1070"/>
      <c r="S183" s="292" t="str">
        <f t="shared" si="10"/>
        <v/>
      </c>
      <c r="T183" s="292" t="str">
        <f t="shared" si="11"/>
        <v/>
      </c>
      <c r="U183" s="292"/>
      <c r="V183" s="1281" t="e">
        <f t="shared" si="8"/>
        <v>#VALUE!</v>
      </c>
      <c r="Y183" s="1284">
        <f t="shared" si="9"/>
        <v>0</v>
      </c>
    </row>
    <row r="184" spans="3:25" x14ac:dyDescent="0.2">
      <c r="C184" s="1210" t="str">
        <f>IF('DATA SHEET'!E188&gt;=1,'DATA SHEET'!E188,"-")</f>
        <v>2.4  UHC and H2 emission at start stop</v>
      </c>
      <c r="D184" s="1277"/>
      <c r="E184" s="1278">
        <f>'DATA SHEET'!M188</f>
        <v>0</v>
      </c>
      <c r="F184" s="1094">
        <f>'DATA SHEET'!Q188</f>
        <v>0</v>
      </c>
      <c r="G184" s="1206">
        <f>'DATA SHEET'!R188</f>
        <v>0</v>
      </c>
      <c r="H184" s="1206">
        <f>'DATA SHEET'!S188</f>
        <v>0</v>
      </c>
      <c r="I184" s="1206">
        <f>'DATA SHEET'!T188</f>
        <v>0</v>
      </c>
      <c r="J184" s="1206">
        <f>'DATA SHEET'!U188</f>
        <v>0</v>
      </c>
      <c r="K184" s="1206">
        <f>'DATA SHEET'!V188</f>
        <v>0</v>
      </c>
      <c r="L184" s="1206">
        <f>'DATA SHEET'!W188</f>
        <v>0</v>
      </c>
      <c r="M184" s="1206">
        <f>'DATA SHEET'!X188</f>
        <v>0</v>
      </c>
      <c r="N184" s="1206">
        <f>'DATA SHEET'!Y188</f>
        <v>0</v>
      </c>
      <c r="O184" s="1206">
        <f>'DATA SHEET'!Z188</f>
        <v>0</v>
      </c>
      <c r="P184" s="1206">
        <f>'DATA SHEET'!AA188</f>
        <v>0</v>
      </c>
      <c r="Q184" s="1095">
        <f>'DATA SHEET'!AB188</f>
        <v>0</v>
      </c>
      <c r="R184" s="1070"/>
      <c r="S184" s="292" t="str">
        <f t="shared" si="10"/>
        <v/>
      </c>
      <c r="T184" s="292" t="str">
        <f t="shared" si="11"/>
        <v/>
      </c>
      <c r="U184" s="292"/>
      <c r="V184" s="1281" t="e">
        <f t="shared" si="8"/>
        <v>#VALUE!</v>
      </c>
      <c r="Y184" s="1284">
        <f t="shared" si="9"/>
        <v>0</v>
      </c>
    </row>
    <row r="185" spans="3:25" x14ac:dyDescent="0.2">
      <c r="C185" s="1210" t="str">
        <f>IF('DATA SHEET'!E189&gt;=1,'DATA SHEET'!E189,"-")</f>
        <v>Qmax - GAS CH4 with increasing H2%.  STOP IN CASE OF FLASHBACK BEFORE 60% H2. Measurement of UHC during start stop operation of the burner. See details in the test protocol (in development)</v>
      </c>
      <c r="D185" s="1277"/>
      <c r="E185" s="1278">
        <f>'DATA SHEET'!M189</f>
        <v>0</v>
      </c>
      <c r="F185" s="1094">
        <f>'DATA SHEET'!Q189</f>
        <v>0</v>
      </c>
      <c r="G185" s="1206">
        <f>'DATA SHEET'!R189</f>
        <v>0</v>
      </c>
      <c r="H185" s="1206">
        <f>'DATA SHEET'!S189</f>
        <v>0</v>
      </c>
      <c r="I185" s="1206">
        <f>'DATA SHEET'!T189</f>
        <v>0</v>
      </c>
      <c r="J185" s="1206">
        <f>'DATA SHEET'!U189</f>
        <v>0</v>
      </c>
      <c r="K185" s="1206">
        <f>'DATA SHEET'!V189</f>
        <v>0</v>
      </c>
      <c r="L185" s="1206">
        <f>'DATA SHEET'!W189</f>
        <v>0</v>
      </c>
      <c r="M185" s="1206">
        <f>'DATA SHEET'!X189</f>
        <v>0</v>
      </c>
      <c r="N185" s="1206">
        <f>'DATA SHEET'!Y189</f>
        <v>0</v>
      </c>
      <c r="O185" s="1206">
        <f>'DATA SHEET'!Z189</f>
        <v>0</v>
      </c>
      <c r="P185" s="1206">
        <f>'DATA SHEET'!AA189</f>
        <v>0</v>
      </c>
      <c r="Q185" s="1095">
        <f>'DATA SHEET'!AB189</f>
        <v>0</v>
      </c>
      <c r="R185" s="1070"/>
      <c r="S185" s="292" t="str">
        <f t="shared" si="10"/>
        <v/>
      </c>
      <c r="T185" s="292" t="str">
        <f t="shared" si="11"/>
        <v/>
      </c>
      <c r="U185" s="292"/>
      <c r="V185" s="1281" t="e">
        <f t="shared" si="8"/>
        <v>#VALUE!</v>
      </c>
      <c r="Y185" s="1284">
        <f t="shared" si="9"/>
        <v>0</v>
      </c>
    </row>
    <row r="186" spans="3:25" x14ac:dyDescent="0.2">
      <c r="C186" s="1210" t="str">
        <f>IF('DATA SHEET'!E190&gt;=1,'DATA SHEET'!E190,"-")</f>
        <v xml:space="preserve">STABILISATION </v>
      </c>
      <c r="D186" s="1277"/>
      <c r="E186" s="1278">
        <f>'DATA SHEET'!M190</f>
        <v>0</v>
      </c>
      <c r="F186" s="1094">
        <f>'DATA SHEET'!Q190</f>
        <v>0</v>
      </c>
      <c r="G186" s="1206">
        <f>'DATA SHEET'!R190</f>
        <v>0</v>
      </c>
      <c r="H186" s="1206">
        <f>'DATA SHEET'!S190</f>
        <v>0</v>
      </c>
      <c r="I186" s="1206">
        <f>'DATA SHEET'!T190</f>
        <v>0</v>
      </c>
      <c r="J186" s="1206">
        <f>'DATA SHEET'!U190</f>
        <v>0</v>
      </c>
      <c r="K186" s="1206">
        <f>'DATA SHEET'!V190</f>
        <v>0</v>
      </c>
      <c r="L186" s="1206">
        <f>'DATA SHEET'!W190</f>
        <v>0</v>
      </c>
      <c r="M186" s="1206">
        <f>'DATA SHEET'!X190</f>
        <v>0</v>
      </c>
      <c r="N186" s="1206">
        <f>'DATA SHEET'!Y190</f>
        <v>0</v>
      </c>
      <c r="O186" s="1206">
        <f>'DATA SHEET'!Z190</f>
        <v>0</v>
      </c>
      <c r="P186" s="1206">
        <f>'DATA SHEET'!AA190</f>
        <v>0</v>
      </c>
      <c r="Q186" s="1095">
        <f>'DATA SHEET'!AB190</f>
        <v>0</v>
      </c>
      <c r="R186" s="1070"/>
      <c r="S186" s="292" t="str">
        <f t="shared" si="10"/>
        <v/>
      </c>
      <c r="T186" s="292" t="str">
        <f t="shared" si="11"/>
        <v/>
      </c>
      <c r="U186" s="292"/>
      <c r="V186" s="1281" t="e">
        <f t="shared" si="8"/>
        <v>#VALUE!</v>
      </c>
      <c r="Y186" s="1284">
        <f t="shared" si="9"/>
        <v>0</v>
      </c>
    </row>
    <row r="187" spans="3:25" x14ac:dyDescent="0.2">
      <c r="C187" s="1210">
        <f>IF('DATA SHEET'!E191&gt;=1,'DATA SHEET'!E191,"-")</f>
        <v>76</v>
      </c>
      <c r="D187" s="1277"/>
      <c r="E187" s="1278" t="str">
        <f>'DATA SHEET'!M191</f>
        <v>0</v>
      </c>
      <c r="F187" s="1094">
        <f>'DATA SHEET'!Q191</f>
        <v>60</v>
      </c>
      <c r="G187" s="1206">
        <f>'DATA SHEET'!R191</f>
        <v>0</v>
      </c>
      <c r="H187" s="1206">
        <f>'DATA SHEET'!S191</f>
        <v>0</v>
      </c>
      <c r="I187" s="1206">
        <f>'DATA SHEET'!T191</f>
        <v>0</v>
      </c>
      <c r="J187" s="1206">
        <f>'DATA SHEET'!U191</f>
        <v>0</v>
      </c>
      <c r="K187" s="1206">
        <f>'DATA SHEET'!V191</f>
        <v>0</v>
      </c>
      <c r="L187" s="1206">
        <f>'DATA SHEET'!W191</f>
        <v>0</v>
      </c>
      <c r="M187" s="1206">
        <f>'DATA SHEET'!X191</f>
        <v>0</v>
      </c>
      <c r="N187" s="1206">
        <f>'DATA SHEET'!Y191</f>
        <v>0</v>
      </c>
      <c r="O187" s="1206">
        <f>'DATA SHEET'!Z191</f>
        <v>0</v>
      </c>
      <c r="P187" s="1206">
        <f>'DATA SHEET'!AA191</f>
        <v>0</v>
      </c>
      <c r="Q187" s="1095">
        <f>'DATA SHEET'!AB191</f>
        <v>40</v>
      </c>
      <c r="R187" s="1070"/>
      <c r="S187" s="292" t="str">
        <f t="shared" si="10"/>
        <v>0</v>
      </c>
      <c r="T187" s="292">
        <f t="shared" si="11"/>
        <v>40</v>
      </c>
      <c r="U187" s="292"/>
      <c r="V187" s="1281" t="str">
        <f t="shared" si="8"/>
        <v>-</v>
      </c>
      <c r="Y187" s="1284">
        <f t="shared" si="9"/>
        <v>100</v>
      </c>
    </row>
    <row r="188" spans="3:25" x14ac:dyDescent="0.2">
      <c r="C188" s="1210">
        <f>IF('DATA SHEET'!E192&gt;=1,'DATA SHEET'!E192,"-")</f>
        <v>77</v>
      </c>
      <c r="D188" s="1277"/>
      <c r="E188" s="1278" t="str">
        <f>'DATA SHEET'!M192</f>
        <v>23</v>
      </c>
      <c r="F188" s="1094">
        <f>'DATA SHEET'!Q192</f>
        <v>60</v>
      </c>
      <c r="G188" s="1206">
        <f>'DATA SHEET'!R192</f>
        <v>0</v>
      </c>
      <c r="H188" s="1206">
        <f>'DATA SHEET'!S192</f>
        <v>0</v>
      </c>
      <c r="I188" s="1206">
        <f>'DATA SHEET'!T192</f>
        <v>0</v>
      </c>
      <c r="J188" s="1206">
        <f>'DATA SHEET'!U192</f>
        <v>0</v>
      </c>
      <c r="K188" s="1206">
        <f>'DATA SHEET'!V192</f>
        <v>0</v>
      </c>
      <c r="L188" s="1206">
        <f>'DATA SHEET'!W192</f>
        <v>0</v>
      </c>
      <c r="M188" s="1206">
        <f>'DATA SHEET'!X192</f>
        <v>0</v>
      </c>
      <c r="N188" s="1206">
        <f>'DATA SHEET'!Y192</f>
        <v>0</v>
      </c>
      <c r="O188" s="1206">
        <f>'DATA SHEET'!Z192</f>
        <v>0</v>
      </c>
      <c r="P188" s="1206">
        <f>'DATA SHEET'!AA192</f>
        <v>0</v>
      </c>
      <c r="Q188" s="1095">
        <f>'DATA SHEET'!AB192</f>
        <v>40</v>
      </c>
      <c r="R188" s="1070"/>
      <c r="S188" s="292" t="str">
        <f t="shared" si="10"/>
        <v>23</v>
      </c>
      <c r="T188" s="292">
        <f t="shared" si="11"/>
        <v>40</v>
      </c>
      <c r="U188" s="292"/>
      <c r="V188" s="1281" t="str">
        <f t="shared" si="8"/>
        <v>-</v>
      </c>
      <c r="Y188" s="1284">
        <f t="shared" si="9"/>
        <v>100</v>
      </c>
    </row>
    <row r="189" spans="3:25" x14ac:dyDescent="0.2">
      <c r="C189" s="1210">
        <f>IF('DATA SHEET'!E193&gt;=1,'DATA SHEET'!E193,"-")</f>
        <v>78</v>
      </c>
      <c r="D189" s="1277"/>
      <c r="E189" s="1278">
        <f>'DATA SHEET'!M193</f>
        <v>40</v>
      </c>
      <c r="F189" s="1094">
        <f>'DATA SHEET'!Q193</f>
        <v>60</v>
      </c>
      <c r="G189" s="1206">
        <f>'DATA SHEET'!R193</f>
        <v>0</v>
      </c>
      <c r="H189" s="1206">
        <f>'DATA SHEET'!S193</f>
        <v>0</v>
      </c>
      <c r="I189" s="1206">
        <f>'DATA SHEET'!T193</f>
        <v>0</v>
      </c>
      <c r="J189" s="1206">
        <f>'DATA SHEET'!U193</f>
        <v>0</v>
      </c>
      <c r="K189" s="1206">
        <f>'DATA SHEET'!V193</f>
        <v>0</v>
      </c>
      <c r="L189" s="1206">
        <f>'DATA SHEET'!W193</f>
        <v>0</v>
      </c>
      <c r="M189" s="1206">
        <f>'DATA SHEET'!X193</f>
        <v>0</v>
      </c>
      <c r="N189" s="1206">
        <f>'DATA SHEET'!Y193</f>
        <v>0</v>
      </c>
      <c r="O189" s="1206">
        <f>'DATA SHEET'!Z193</f>
        <v>0</v>
      </c>
      <c r="P189" s="1206">
        <f>'DATA SHEET'!AA193</f>
        <v>0</v>
      </c>
      <c r="Q189" s="1095">
        <f>'DATA SHEET'!AB193</f>
        <v>40</v>
      </c>
      <c r="R189" s="1070"/>
      <c r="S189" s="292">
        <f t="shared" si="10"/>
        <v>40</v>
      </c>
      <c r="T189" s="292">
        <f t="shared" si="11"/>
        <v>40</v>
      </c>
      <c r="U189" s="292"/>
      <c r="V189" s="1281" t="str">
        <f t="shared" si="8"/>
        <v>-</v>
      </c>
      <c r="Y189" s="1284">
        <f t="shared" si="9"/>
        <v>100</v>
      </c>
    </row>
    <row r="190" spans="3:25" x14ac:dyDescent="0.2">
      <c r="C190" s="1210">
        <f>IF('DATA SHEET'!E194&gt;=1,'DATA SHEET'!E194,"-")</f>
        <v>79</v>
      </c>
      <c r="D190" s="1277"/>
      <c r="E190" s="1278">
        <f>'DATA SHEET'!M194</f>
        <v>60</v>
      </c>
      <c r="F190" s="1094">
        <f>'DATA SHEET'!Q194</f>
        <v>60</v>
      </c>
      <c r="G190" s="1206">
        <f>'DATA SHEET'!R194</f>
        <v>0</v>
      </c>
      <c r="H190" s="1206">
        <f>'DATA SHEET'!S194</f>
        <v>0</v>
      </c>
      <c r="I190" s="1206">
        <f>'DATA SHEET'!T194</f>
        <v>0</v>
      </c>
      <c r="J190" s="1206">
        <f>'DATA SHEET'!U194</f>
        <v>0</v>
      </c>
      <c r="K190" s="1206">
        <f>'DATA SHEET'!V194</f>
        <v>0</v>
      </c>
      <c r="L190" s="1206">
        <f>'DATA SHEET'!W194</f>
        <v>0</v>
      </c>
      <c r="M190" s="1206">
        <f>'DATA SHEET'!X194</f>
        <v>0</v>
      </c>
      <c r="N190" s="1206">
        <f>'DATA SHEET'!Y194</f>
        <v>0</v>
      </c>
      <c r="O190" s="1206">
        <f>'DATA SHEET'!Z194</f>
        <v>0</v>
      </c>
      <c r="P190" s="1206">
        <f>'DATA SHEET'!AA194</f>
        <v>0</v>
      </c>
      <c r="Q190" s="1095">
        <f>'DATA SHEET'!AB194</f>
        <v>40</v>
      </c>
      <c r="R190" s="1070"/>
      <c r="S190" s="292">
        <f t="shared" si="10"/>
        <v>60</v>
      </c>
      <c r="T190" s="292">
        <f t="shared" si="11"/>
        <v>40</v>
      </c>
      <c r="U190" s="292"/>
      <c r="V190" s="1281" t="str">
        <f t="shared" si="8"/>
        <v>Warning</v>
      </c>
      <c r="Y190" s="1284">
        <f t="shared" si="9"/>
        <v>100</v>
      </c>
    </row>
    <row r="191" spans="3:25" x14ac:dyDescent="0.2">
      <c r="C191" s="1210" t="str">
        <f>IF('DATA SHEET'!E195&gt;=1,'DATA SHEET'!E195,"-")</f>
        <v>-</v>
      </c>
      <c r="D191" s="1277"/>
      <c r="E191" s="1278">
        <f>'DATA SHEET'!M195</f>
        <v>0</v>
      </c>
      <c r="F191" s="1094">
        <f>'DATA SHEET'!Q195</f>
        <v>0</v>
      </c>
      <c r="G191" s="1206">
        <f>'DATA SHEET'!R195</f>
        <v>0</v>
      </c>
      <c r="H191" s="1206">
        <f>'DATA SHEET'!S195</f>
        <v>0</v>
      </c>
      <c r="I191" s="1206">
        <f>'DATA SHEET'!T195</f>
        <v>0</v>
      </c>
      <c r="J191" s="1206">
        <f>'DATA SHEET'!U195</f>
        <v>0</v>
      </c>
      <c r="K191" s="1206">
        <f>'DATA SHEET'!V195</f>
        <v>0</v>
      </c>
      <c r="L191" s="1206">
        <f>'DATA SHEET'!W195</f>
        <v>0</v>
      </c>
      <c r="M191" s="1206">
        <f>'DATA SHEET'!X195</f>
        <v>0</v>
      </c>
      <c r="N191" s="1206">
        <f>'DATA SHEET'!Y195</f>
        <v>0</v>
      </c>
      <c r="O191" s="1206">
        <f>'DATA SHEET'!Z195</f>
        <v>0</v>
      </c>
      <c r="P191" s="1206">
        <f>'DATA SHEET'!AA195</f>
        <v>0</v>
      </c>
      <c r="Q191" s="1095">
        <f>'DATA SHEET'!AB195</f>
        <v>0</v>
      </c>
      <c r="R191" s="1070"/>
      <c r="S191" s="292" t="str">
        <f t="shared" si="10"/>
        <v/>
      </c>
      <c r="T191" s="292" t="str">
        <f t="shared" si="11"/>
        <v/>
      </c>
      <c r="U191" s="292"/>
      <c r="V191" s="1281" t="e">
        <f t="shared" si="8"/>
        <v>#VALUE!</v>
      </c>
      <c r="Y191" s="1284">
        <f t="shared" si="9"/>
        <v>0</v>
      </c>
    </row>
    <row r="192" spans="3:25" x14ac:dyDescent="0.2">
      <c r="C192" s="1210" t="str">
        <f>IF('DATA SHEET'!E196&gt;=1,'DATA SHEET'!E196,"-")</f>
        <v>Qmin - GAS CH4 with increasing H2%.  STOP IN CASE OF FLASHBACK BEFORE 60% H2. Measurement of UHC during start stop operation of the burner. See details in the test protocol (in development)</v>
      </c>
      <c r="D192" s="1277"/>
      <c r="E192" s="1278">
        <f>'DATA SHEET'!M196</f>
        <v>0</v>
      </c>
      <c r="F192" s="1094">
        <f>'DATA SHEET'!Q196</f>
        <v>0</v>
      </c>
      <c r="G192" s="1206">
        <f>'DATA SHEET'!R196</f>
        <v>0</v>
      </c>
      <c r="H192" s="1206">
        <f>'DATA SHEET'!S196</f>
        <v>0</v>
      </c>
      <c r="I192" s="1206">
        <f>'DATA SHEET'!T196</f>
        <v>0</v>
      </c>
      <c r="J192" s="1206">
        <f>'DATA SHEET'!U196</f>
        <v>0</v>
      </c>
      <c r="K192" s="1206">
        <f>'DATA SHEET'!V196</f>
        <v>0</v>
      </c>
      <c r="L192" s="1206">
        <f>'DATA SHEET'!W196</f>
        <v>0</v>
      </c>
      <c r="M192" s="1206">
        <f>'DATA SHEET'!X196</f>
        <v>0</v>
      </c>
      <c r="N192" s="1206">
        <f>'DATA SHEET'!Y196</f>
        <v>0</v>
      </c>
      <c r="O192" s="1206" t="str">
        <f>'DATA SHEET'!Z196</f>
        <v>To be discussed</v>
      </c>
      <c r="P192" s="1206">
        <f>'DATA SHEET'!AA196</f>
        <v>0</v>
      </c>
      <c r="Q192" s="1095">
        <f>'DATA SHEET'!AB196</f>
        <v>0</v>
      </c>
      <c r="R192" s="1070"/>
      <c r="S192" s="292" t="str">
        <f t="shared" si="10"/>
        <v/>
      </c>
      <c r="T192" s="292" t="str">
        <f t="shared" si="11"/>
        <v/>
      </c>
      <c r="U192" s="292"/>
      <c r="V192" s="1281" t="e">
        <f t="shared" si="8"/>
        <v>#VALUE!</v>
      </c>
      <c r="Y192" s="1284">
        <f t="shared" si="9"/>
        <v>0</v>
      </c>
    </row>
    <row r="193" spans="3:25" x14ac:dyDescent="0.2">
      <c r="C193" s="1210" t="str">
        <f>IF('DATA SHEET'!E197&gt;=1,'DATA SHEET'!E197,"-")</f>
        <v xml:space="preserve">STABILISATION </v>
      </c>
      <c r="D193" s="1277"/>
      <c r="E193" s="1278">
        <f>'DATA SHEET'!M197</f>
        <v>0</v>
      </c>
      <c r="F193" s="1094">
        <f>'DATA SHEET'!Q197</f>
        <v>0</v>
      </c>
      <c r="G193" s="1206">
        <f>'DATA SHEET'!R197</f>
        <v>0</v>
      </c>
      <c r="H193" s="1206">
        <f>'DATA SHEET'!S197</f>
        <v>0</v>
      </c>
      <c r="I193" s="1206">
        <f>'DATA SHEET'!T197</f>
        <v>0</v>
      </c>
      <c r="J193" s="1206">
        <f>'DATA SHEET'!U197</f>
        <v>0</v>
      </c>
      <c r="K193" s="1206">
        <f>'DATA SHEET'!V197</f>
        <v>0</v>
      </c>
      <c r="L193" s="1206">
        <f>'DATA SHEET'!W197</f>
        <v>0</v>
      </c>
      <c r="M193" s="1206">
        <f>'DATA SHEET'!X197</f>
        <v>0</v>
      </c>
      <c r="N193" s="1206">
        <f>'DATA SHEET'!Y197</f>
        <v>0</v>
      </c>
      <c r="O193" s="1206">
        <f>'DATA SHEET'!Z197</f>
        <v>0</v>
      </c>
      <c r="P193" s="1206">
        <f>'DATA SHEET'!AA197</f>
        <v>0</v>
      </c>
      <c r="Q193" s="1095">
        <f>'DATA SHEET'!AB197</f>
        <v>0</v>
      </c>
      <c r="R193" s="1070"/>
      <c r="S193" s="292" t="str">
        <f t="shared" si="10"/>
        <v/>
      </c>
      <c r="T193" s="292" t="str">
        <f t="shared" si="11"/>
        <v/>
      </c>
      <c r="U193" s="292"/>
      <c r="V193" s="1281" t="e">
        <f t="shared" si="8"/>
        <v>#VALUE!</v>
      </c>
      <c r="Y193" s="1284">
        <f t="shared" si="9"/>
        <v>0</v>
      </c>
    </row>
    <row r="194" spans="3:25" x14ac:dyDescent="0.2">
      <c r="C194" s="1210">
        <f>IF('DATA SHEET'!E198&gt;=1,'DATA SHEET'!E198,"-")</f>
        <v>80</v>
      </c>
      <c r="D194" s="1277"/>
      <c r="E194" s="1278" t="str">
        <f>'DATA SHEET'!M198</f>
        <v>0</v>
      </c>
      <c r="F194" s="1094">
        <f>'DATA SHEET'!Q198</f>
        <v>60</v>
      </c>
      <c r="G194" s="1206">
        <f>'DATA SHEET'!R198</f>
        <v>0</v>
      </c>
      <c r="H194" s="1206">
        <f>'DATA SHEET'!S198</f>
        <v>0</v>
      </c>
      <c r="I194" s="1206">
        <f>'DATA SHEET'!T198</f>
        <v>0</v>
      </c>
      <c r="J194" s="1206">
        <f>'DATA SHEET'!U198</f>
        <v>0</v>
      </c>
      <c r="K194" s="1206">
        <f>'DATA SHEET'!V198</f>
        <v>0</v>
      </c>
      <c r="L194" s="1206">
        <f>'DATA SHEET'!W198</f>
        <v>0</v>
      </c>
      <c r="M194" s="1206">
        <f>'DATA SHEET'!X198</f>
        <v>0</v>
      </c>
      <c r="N194" s="1206">
        <f>'DATA SHEET'!Y198</f>
        <v>0</v>
      </c>
      <c r="O194" s="1206">
        <f>'DATA SHEET'!Z198</f>
        <v>0</v>
      </c>
      <c r="P194" s="1206">
        <f>'DATA SHEET'!AA198</f>
        <v>0</v>
      </c>
      <c r="Q194" s="1095">
        <f>'DATA SHEET'!AB198</f>
        <v>40</v>
      </c>
      <c r="R194" s="1070"/>
      <c r="S194" s="292" t="str">
        <f t="shared" si="10"/>
        <v>0</v>
      </c>
      <c r="T194" s="292">
        <f t="shared" si="11"/>
        <v>40</v>
      </c>
      <c r="U194" s="292"/>
      <c r="V194" s="1281" t="str">
        <f t="shared" si="8"/>
        <v>-</v>
      </c>
      <c r="Y194" s="1284">
        <f t="shared" si="9"/>
        <v>100</v>
      </c>
    </row>
    <row r="195" spans="3:25" x14ac:dyDescent="0.2">
      <c r="C195" s="1210">
        <f>IF('DATA SHEET'!E199&gt;=1,'DATA SHEET'!E199,"-")</f>
        <v>81</v>
      </c>
      <c r="D195" s="1277"/>
      <c r="E195" s="1278" t="str">
        <f>'DATA SHEET'!M199</f>
        <v>23</v>
      </c>
      <c r="F195" s="1094">
        <f>'DATA SHEET'!Q199</f>
        <v>60</v>
      </c>
      <c r="G195" s="1206">
        <f>'DATA SHEET'!R199</f>
        <v>0</v>
      </c>
      <c r="H195" s="1206">
        <f>'DATA SHEET'!S199</f>
        <v>0</v>
      </c>
      <c r="I195" s="1206">
        <f>'DATA SHEET'!T199</f>
        <v>0</v>
      </c>
      <c r="J195" s="1206">
        <f>'DATA SHEET'!U199</f>
        <v>0</v>
      </c>
      <c r="K195" s="1206">
        <f>'DATA SHEET'!V199</f>
        <v>0</v>
      </c>
      <c r="L195" s="1206">
        <f>'DATA SHEET'!W199</f>
        <v>0</v>
      </c>
      <c r="M195" s="1206">
        <f>'DATA SHEET'!X199</f>
        <v>0</v>
      </c>
      <c r="N195" s="1206">
        <f>'DATA SHEET'!Y199</f>
        <v>0</v>
      </c>
      <c r="O195" s="1206">
        <f>'DATA SHEET'!Z199</f>
        <v>0</v>
      </c>
      <c r="P195" s="1206">
        <f>'DATA SHEET'!AA199</f>
        <v>0</v>
      </c>
      <c r="Q195" s="1095">
        <f>'DATA SHEET'!AB199</f>
        <v>40</v>
      </c>
      <c r="R195" s="1070"/>
      <c r="S195" s="292" t="str">
        <f t="shared" si="10"/>
        <v>23</v>
      </c>
      <c r="T195" s="292">
        <f t="shared" si="11"/>
        <v>40</v>
      </c>
      <c r="U195" s="292"/>
      <c r="V195" s="1281" t="str">
        <f t="shared" si="8"/>
        <v>-</v>
      </c>
      <c r="Y195" s="1284">
        <f t="shared" si="9"/>
        <v>100</v>
      </c>
    </row>
    <row r="196" spans="3:25" x14ac:dyDescent="0.2">
      <c r="C196" s="1210">
        <f>IF('DATA SHEET'!E200&gt;=1,'DATA SHEET'!E200,"-")</f>
        <v>82</v>
      </c>
      <c r="D196" s="1277"/>
      <c r="E196" s="1278">
        <f>'DATA SHEET'!M200</f>
        <v>40</v>
      </c>
      <c r="F196" s="1094">
        <f>'DATA SHEET'!Q200</f>
        <v>60</v>
      </c>
      <c r="G196" s="1206">
        <f>'DATA SHEET'!R200</f>
        <v>0</v>
      </c>
      <c r="H196" s="1206">
        <f>'DATA SHEET'!S200</f>
        <v>0</v>
      </c>
      <c r="I196" s="1206">
        <f>'DATA SHEET'!T200</f>
        <v>0</v>
      </c>
      <c r="J196" s="1206">
        <f>'DATA SHEET'!U200</f>
        <v>0</v>
      </c>
      <c r="K196" s="1206">
        <f>'DATA SHEET'!V200</f>
        <v>0</v>
      </c>
      <c r="L196" s="1206">
        <f>'DATA SHEET'!W200</f>
        <v>0</v>
      </c>
      <c r="M196" s="1206">
        <f>'DATA SHEET'!X200</f>
        <v>0</v>
      </c>
      <c r="N196" s="1206">
        <f>'DATA SHEET'!Y200</f>
        <v>0</v>
      </c>
      <c r="O196" s="1206">
        <f>'DATA SHEET'!Z200</f>
        <v>0</v>
      </c>
      <c r="P196" s="1206">
        <f>'DATA SHEET'!AA200</f>
        <v>0</v>
      </c>
      <c r="Q196" s="1095">
        <f>'DATA SHEET'!AB200</f>
        <v>40</v>
      </c>
      <c r="R196" s="1070"/>
      <c r="S196" s="292">
        <f t="shared" si="10"/>
        <v>40</v>
      </c>
      <c r="T196" s="292">
        <f t="shared" si="11"/>
        <v>40</v>
      </c>
      <c r="U196" s="292"/>
      <c r="V196" s="1281" t="str">
        <f t="shared" si="8"/>
        <v>-</v>
      </c>
      <c r="Y196" s="1284">
        <f t="shared" si="9"/>
        <v>100</v>
      </c>
    </row>
    <row r="197" spans="3:25" x14ac:dyDescent="0.2">
      <c r="C197" s="1210">
        <f>IF('DATA SHEET'!E201&gt;=1,'DATA SHEET'!E201,"-")</f>
        <v>83</v>
      </c>
      <c r="D197" s="1277"/>
      <c r="E197" s="1278">
        <f>'DATA SHEET'!M201</f>
        <v>60</v>
      </c>
      <c r="F197" s="1094">
        <f>'DATA SHEET'!Q201</f>
        <v>60</v>
      </c>
      <c r="G197" s="1206">
        <f>'DATA SHEET'!R201</f>
        <v>0</v>
      </c>
      <c r="H197" s="1206">
        <f>'DATA SHEET'!S201</f>
        <v>0</v>
      </c>
      <c r="I197" s="1206">
        <f>'DATA SHEET'!T201</f>
        <v>0</v>
      </c>
      <c r="J197" s="1206">
        <f>'DATA SHEET'!U201</f>
        <v>0</v>
      </c>
      <c r="K197" s="1206">
        <f>'DATA SHEET'!V201</f>
        <v>0</v>
      </c>
      <c r="L197" s="1206">
        <f>'DATA SHEET'!W201</f>
        <v>0</v>
      </c>
      <c r="M197" s="1206">
        <f>'DATA SHEET'!X201</f>
        <v>0</v>
      </c>
      <c r="N197" s="1206">
        <f>'DATA SHEET'!Y201</f>
        <v>0</v>
      </c>
      <c r="O197" s="1206">
        <f>'DATA SHEET'!Z201</f>
        <v>0</v>
      </c>
      <c r="P197" s="1206">
        <f>'DATA SHEET'!AA201</f>
        <v>0</v>
      </c>
      <c r="Q197" s="1095">
        <f>'DATA SHEET'!AB201</f>
        <v>40</v>
      </c>
      <c r="R197" s="1070"/>
      <c r="S197" s="292">
        <f t="shared" si="10"/>
        <v>60</v>
      </c>
      <c r="T197" s="292">
        <f t="shared" si="11"/>
        <v>40</v>
      </c>
      <c r="U197" s="292"/>
      <c r="V197" s="1281" t="str">
        <f t="shared" si="8"/>
        <v>Warning</v>
      </c>
      <c r="Y197" s="1284">
        <f t="shared" si="9"/>
        <v>100</v>
      </c>
    </row>
    <row r="198" spans="3:25" x14ac:dyDescent="0.2">
      <c r="C198" s="1210" t="str">
        <f>IF('DATA SHEET'!E202&gt;=1,'DATA SHEET'!E202,"-")</f>
        <v>-</v>
      </c>
      <c r="D198" s="1277"/>
      <c r="E198" s="1278">
        <f>'DATA SHEET'!M202</f>
        <v>0</v>
      </c>
      <c r="F198" s="1094">
        <f>'DATA SHEET'!Q202</f>
        <v>0</v>
      </c>
      <c r="G198" s="1206">
        <f>'DATA SHEET'!R202</f>
        <v>0</v>
      </c>
      <c r="H198" s="1206">
        <f>'DATA SHEET'!S202</f>
        <v>0</v>
      </c>
      <c r="I198" s="1206">
        <f>'DATA SHEET'!T202</f>
        <v>0</v>
      </c>
      <c r="J198" s="1206">
        <f>'DATA SHEET'!U202</f>
        <v>0</v>
      </c>
      <c r="K198" s="1206">
        <f>'DATA SHEET'!V202</f>
        <v>0</v>
      </c>
      <c r="L198" s="1206">
        <f>'DATA SHEET'!W202</f>
        <v>0</v>
      </c>
      <c r="M198" s="1206">
        <f>'DATA SHEET'!X202</f>
        <v>0</v>
      </c>
      <c r="N198" s="1206">
        <f>'DATA SHEET'!Y202</f>
        <v>0</v>
      </c>
      <c r="O198" s="1206">
        <f>'DATA SHEET'!Z202</f>
        <v>0</v>
      </c>
      <c r="P198" s="1206">
        <f>'DATA SHEET'!AA202</f>
        <v>0</v>
      </c>
      <c r="Q198" s="1095">
        <f>'DATA SHEET'!AB202</f>
        <v>0</v>
      </c>
      <c r="R198" s="1070"/>
      <c r="S198" s="292" t="str">
        <f t="shared" si="10"/>
        <v/>
      </c>
      <c r="T198" s="292" t="str">
        <f t="shared" si="11"/>
        <v/>
      </c>
      <c r="U198" s="292"/>
      <c r="V198" s="1281" t="e">
        <f t="shared" si="8"/>
        <v>#VALUE!</v>
      </c>
      <c r="Y198" s="1284">
        <f t="shared" si="9"/>
        <v>0</v>
      </c>
    </row>
    <row r="199" spans="3:25" x14ac:dyDescent="0.2">
      <c r="C199" s="1210" t="str">
        <f>IF('DATA SHEET'!E203&gt;=1,'DATA SHEET'!E203,"-")</f>
        <v>-</v>
      </c>
      <c r="D199" s="1277"/>
      <c r="E199" s="1278">
        <f>'DATA SHEET'!M203</f>
        <v>0</v>
      </c>
      <c r="F199" s="1094">
        <f>'DATA SHEET'!Q203</f>
        <v>0</v>
      </c>
      <c r="G199" s="1206">
        <f>'DATA SHEET'!R203</f>
        <v>0</v>
      </c>
      <c r="H199" s="1206">
        <f>'DATA SHEET'!S203</f>
        <v>0</v>
      </c>
      <c r="I199" s="1206">
        <f>'DATA SHEET'!T203</f>
        <v>0</v>
      </c>
      <c r="J199" s="1206">
        <f>'DATA SHEET'!U203</f>
        <v>0</v>
      </c>
      <c r="K199" s="1206">
        <f>'DATA SHEET'!V203</f>
        <v>0</v>
      </c>
      <c r="L199" s="1206">
        <f>'DATA SHEET'!W203</f>
        <v>0</v>
      </c>
      <c r="M199" s="1206">
        <f>'DATA SHEET'!X203</f>
        <v>0</v>
      </c>
      <c r="N199" s="1206">
        <f>'DATA SHEET'!Y203</f>
        <v>0</v>
      </c>
      <c r="O199" s="1206">
        <f>'DATA SHEET'!Z203</f>
        <v>0</v>
      </c>
      <c r="P199" s="1206">
        <f>'DATA SHEET'!AA203</f>
        <v>0</v>
      </c>
      <c r="Q199" s="1095">
        <f>'DATA SHEET'!AB203</f>
        <v>0</v>
      </c>
      <c r="R199" s="1070"/>
      <c r="S199" s="292" t="str">
        <f t="shared" si="10"/>
        <v/>
      </c>
      <c r="T199" s="292" t="str">
        <f t="shared" si="11"/>
        <v/>
      </c>
      <c r="U199" s="292"/>
      <c r="V199" s="1281" t="e">
        <f t="shared" si="8"/>
        <v>#VALUE!</v>
      </c>
      <c r="Y199" s="1284">
        <f t="shared" si="9"/>
        <v>0</v>
      </c>
    </row>
    <row r="200" spans="3:25" x14ac:dyDescent="0.2">
      <c r="C200" s="1210" t="str">
        <f>IF('DATA SHEET'!E204&gt;=1,'DATA SHEET'!E204,"-")</f>
        <v>-</v>
      </c>
      <c r="D200" s="1277"/>
      <c r="E200" s="1278">
        <f>'DATA SHEET'!M204</f>
        <v>0</v>
      </c>
      <c r="F200" s="1094">
        <f>'DATA SHEET'!Q204</f>
        <v>0</v>
      </c>
      <c r="G200" s="1206">
        <f>'DATA SHEET'!R204</f>
        <v>0</v>
      </c>
      <c r="H200" s="1206">
        <f>'DATA SHEET'!S204</f>
        <v>0</v>
      </c>
      <c r="I200" s="1206">
        <f>'DATA SHEET'!T204</f>
        <v>0</v>
      </c>
      <c r="J200" s="1206">
        <f>'DATA SHEET'!U204</f>
        <v>0</v>
      </c>
      <c r="K200" s="1206">
        <f>'DATA SHEET'!V204</f>
        <v>0</v>
      </c>
      <c r="L200" s="1206">
        <f>'DATA SHEET'!W204</f>
        <v>0</v>
      </c>
      <c r="M200" s="1206">
        <f>'DATA SHEET'!X204</f>
        <v>0</v>
      </c>
      <c r="N200" s="1206">
        <f>'DATA SHEET'!Y204</f>
        <v>0</v>
      </c>
      <c r="O200" s="1206">
        <f>'DATA SHEET'!Z204</f>
        <v>0</v>
      </c>
      <c r="P200" s="1206">
        <f>'DATA SHEET'!AA204</f>
        <v>0</v>
      </c>
      <c r="Q200" s="1095">
        <f>'DATA SHEET'!AB204</f>
        <v>0</v>
      </c>
      <c r="R200" s="1070"/>
      <c r="S200" s="292" t="str">
        <f t="shared" si="10"/>
        <v/>
      </c>
      <c r="T200" s="292" t="str">
        <f t="shared" si="11"/>
        <v/>
      </c>
      <c r="U200" s="292"/>
      <c r="V200" s="1281" t="e">
        <f t="shared" si="8"/>
        <v>#VALUE!</v>
      </c>
      <c r="Y200" s="1284">
        <f t="shared" si="9"/>
        <v>0</v>
      </c>
    </row>
    <row r="201" spans="3:25" x14ac:dyDescent="0.2">
      <c r="C201" s="1210" t="str">
        <f>IF('DATA SHEET'!E205&gt;=1,'DATA SHEET'!E205,"-")</f>
        <v>-</v>
      </c>
      <c r="D201" s="1277"/>
      <c r="E201" s="1278">
        <f>'DATA SHEET'!M205</f>
        <v>0</v>
      </c>
      <c r="F201" s="1094">
        <f>'DATA SHEET'!Q205</f>
        <v>0</v>
      </c>
      <c r="G201" s="1206">
        <f>'DATA SHEET'!R205</f>
        <v>0</v>
      </c>
      <c r="H201" s="1206">
        <f>'DATA SHEET'!S205</f>
        <v>0</v>
      </c>
      <c r="I201" s="1206">
        <f>'DATA SHEET'!T205</f>
        <v>0</v>
      </c>
      <c r="J201" s="1206">
        <f>'DATA SHEET'!U205</f>
        <v>0</v>
      </c>
      <c r="K201" s="1206">
        <f>'DATA SHEET'!V205</f>
        <v>0</v>
      </c>
      <c r="L201" s="1206">
        <f>'DATA SHEET'!W205</f>
        <v>0</v>
      </c>
      <c r="M201" s="1206">
        <f>'DATA SHEET'!X205</f>
        <v>0</v>
      </c>
      <c r="N201" s="1206">
        <f>'DATA SHEET'!Y205</f>
        <v>0</v>
      </c>
      <c r="O201" s="1206">
        <f>'DATA SHEET'!Z205</f>
        <v>0</v>
      </c>
      <c r="P201" s="1206">
        <f>'DATA SHEET'!AA205</f>
        <v>0</v>
      </c>
      <c r="Q201" s="1095">
        <f>'DATA SHEET'!AB205</f>
        <v>0</v>
      </c>
      <c r="R201" s="1070"/>
      <c r="S201" s="292" t="str">
        <f t="shared" si="10"/>
        <v/>
      </c>
      <c r="T201" s="292" t="str">
        <f t="shared" si="11"/>
        <v/>
      </c>
      <c r="U201" s="292"/>
      <c r="V201" s="1281" t="e">
        <f t="shared" si="8"/>
        <v>#VALUE!</v>
      </c>
      <c r="Y201" s="1284">
        <f t="shared" si="9"/>
        <v>0</v>
      </c>
    </row>
    <row r="202" spans="3:25" x14ac:dyDescent="0.2">
      <c r="C202" s="1210" t="str">
        <f>IF('DATA SHEET'!E206&gt;=1,'DATA SHEET'!E206,"-")</f>
        <v>-</v>
      </c>
      <c r="D202" s="1277"/>
      <c r="E202" s="1278">
        <f>'DATA SHEET'!M206</f>
        <v>0</v>
      </c>
      <c r="F202" s="1094">
        <f>'DATA SHEET'!Q206</f>
        <v>0</v>
      </c>
      <c r="G202" s="1206">
        <f>'DATA SHEET'!R206</f>
        <v>0</v>
      </c>
      <c r="H202" s="1206">
        <f>'DATA SHEET'!S206</f>
        <v>0</v>
      </c>
      <c r="I202" s="1206">
        <f>'DATA SHEET'!T206</f>
        <v>0</v>
      </c>
      <c r="J202" s="1206">
        <f>'DATA SHEET'!U206</f>
        <v>0</v>
      </c>
      <c r="K202" s="1206">
        <f>'DATA SHEET'!V206</f>
        <v>0</v>
      </c>
      <c r="L202" s="1206">
        <f>'DATA SHEET'!W206</f>
        <v>0</v>
      </c>
      <c r="M202" s="1206">
        <f>'DATA SHEET'!X206</f>
        <v>0</v>
      </c>
      <c r="N202" s="1206">
        <f>'DATA SHEET'!Y206</f>
        <v>0</v>
      </c>
      <c r="O202" s="1206">
        <f>'DATA SHEET'!Z206</f>
        <v>0</v>
      </c>
      <c r="P202" s="1206">
        <f>'DATA SHEET'!AA206</f>
        <v>0</v>
      </c>
      <c r="Q202" s="1095" t="str">
        <f>'DATA SHEET'!AB206</f>
        <v>Discussion on having iterative tests with G21 &amp; G23 on going</v>
      </c>
      <c r="R202" s="1070"/>
      <c r="S202" s="292" t="str">
        <f t="shared" si="10"/>
        <v/>
      </c>
      <c r="T202" s="292" t="str">
        <f t="shared" si="11"/>
        <v/>
      </c>
      <c r="U202" s="292"/>
      <c r="V202" s="1281" t="e">
        <f t="shared" si="8"/>
        <v>#VALUE!</v>
      </c>
      <c r="Y202" s="1284">
        <f t="shared" si="9"/>
        <v>0</v>
      </c>
    </row>
    <row r="203" spans="3:25" x14ac:dyDescent="0.2">
      <c r="C203" s="1210" t="str">
        <f>IF('DATA SHEET'!E207&gt;=1,'DATA SHEET'!E207,"-")</f>
        <v>3.1  ADJUSTMENT  A  (mostly to see FB &amp; CO). ONLY FOR APPLIANCES THAT CAN BE ADJUSTED</v>
      </c>
      <c r="D203" s="1277"/>
      <c r="E203" s="1278">
        <f>'DATA SHEET'!M207</f>
        <v>0</v>
      </c>
      <c r="F203" s="1094">
        <f>'DATA SHEET'!Q207</f>
        <v>0</v>
      </c>
      <c r="G203" s="1206">
        <f>'DATA SHEET'!R207</f>
        <v>0</v>
      </c>
      <c r="H203" s="1206">
        <f>'DATA SHEET'!S207</f>
        <v>0</v>
      </c>
      <c r="I203" s="1206">
        <f>'DATA SHEET'!T207</f>
        <v>0</v>
      </c>
      <c r="J203" s="1206">
        <f>'DATA SHEET'!U207</f>
        <v>0</v>
      </c>
      <c r="K203" s="1206">
        <f>'DATA SHEET'!V207</f>
        <v>0</v>
      </c>
      <c r="L203" s="1206">
        <f>'DATA SHEET'!W207</f>
        <v>0</v>
      </c>
      <c r="M203" s="1206">
        <f>'DATA SHEET'!X207</f>
        <v>0</v>
      </c>
      <c r="N203" s="1206">
        <f>'DATA SHEET'!Y207</f>
        <v>0</v>
      </c>
      <c r="O203" s="1206">
        <f>'DATA SHEET'!Z207</f>
        <v>0</v>
      </c>
      <c r="P203" s="1206">
        <f>'DATA SHEET'!AA207</f>
        <v>0</v>
      </c>
      <c r="Q203" s="1095">
        <f>'DATA SHEET'!AB207</f>
        <v>0</v>
      </c>
      <c r="R203" s="1070"/>
      <c r="S203" s="292" t="str">
        <f t="shared" si="10"/>
        <v/>
      </c>
      <c r="T203" s="292" t="str">
        <f t="shared" si="11"/>
        <v/>
      </c>
      <c r="U203" s="292"/>
      <c r="V203" s="1281" t="e">
        <f t="shared" si="8"/>
        <v>#VALUE!</v>
      </c>
      <c r="Y203" s="1284">
        <f t="shared" si="9"/>
        <v>0</v>
      </c>
    </row>
    <row r="204" spans="3:25" x14ac:dyDescent="0.2">
      <c r="C204" s="1210" t="str">
        <f>IF('DATA SHEET'!E208&gt;=1,'DATA SHEET'!E208,"-")</f>
        <v xml:space="preserve">Qmax - GAS set to  EU high and used with EU low with increasing H2%. </v>
      </c>
      <c r="D204" s="1277"/>
      <c r="E204" s="1278">
        <f>'DATA SHEET'!M208</f>
        <v>0</v>
      </c>
      <c r="F204" s="1094">
        <f>'DATA SHEET'!Q208</f>
        <v>0</v>
      </c>
      <c r="G204" s="1206">
        <f>'DATA SHEET'!R208</f>
        <v>0</v>
      </c>
      <c r="H204" s="1206">
        <f>'DATA SHEET'!S208</f>
        <v>0</v>
      </c>
      <c r="I204" s="1206" t="str">
        <f>'DATA SHEET'!T208</f>
        <v>QUALITATIVE TEST: YOU MAY NOTING MANUALLY IN THE TABLE INSTANTANEOUS DATA: FOCUS ON POSSIBLE: high CO, abnormal operation, etc…  NOTING OBSERVATIONS ARE VERY IMPORTANT (&amp; FILM IF VISIBLE CHANGE). (BUT RECORDING DATA REQUESTED IN CASE OF FURTHER ANALYSE NEEDED)</v>
      </c>
      <c r="J204" s="1206">
        <f>'DATA SHEET'!U208</f>
        <v>0</v>
      </c>
      <c r="K204" s="1206">
        <f>'DATA SHEET'!V208</f>
        <v>0</v>
      </c>
      <c r="L204" s="1206">
        <f>'DATA SHEET'!W208</f>
        <v>0</v>
      </c>
      <c r="M204" s="1206">
        <f>'DATA SHEET'!X208</f>
        <v>0</v>
      </c>
      <c r="N204" s="1206">
        <f>'DATA SHEET'!Y208</f>
        <v>0</v>
      </c>
      <c r="O204" s="1206">
        <f>'DATA SHEET'!Z208</f>
        <v>0</v>
      </c>
      <c r="P204" s="1206">
        <f>'DATA SHEET'!AA208</f>
        <v>0</v>
      </c>
      <c r="Q204" s="1095">
        <f>'DATA SHEET'!AB208</f>
        <v>0</v>
      </c>
      <c r="R204" s="1070"/>
      <c r="S204" s="292" t="str">
        <f t="shared" si="10"/>
        <v/>
      </c>
      <c r="T204" s="292" t="str">
        <f t="shared" si="11"/>
        <v/>
      </c>
      <c r="U204" s="292"/>
      <c r="V204" s="1281" t="e">
        <f t="shared" si="8"/>
        <v>#VALUE!</v>
      </c>
      <c r="Y204" s="1284">
        <f t="shared" si="9"/>
        <v>0</v>
      </c>
    </row>
    <row r="205" spans="3:25" x14ac:dyDescent="0.2">
      <c r="C205" s="1210" t="str">
        <f>IF('DATA SHEET'!E209&gt;=1,'DATA SHEET'!E209,"-")</f>
        <v>STABILISATION AFTER ADJUSTMENT CH4 (at Qmax and Q min)</v>
      </c>
      <c r="D205" s="1277"/>
      <c r="E205" s="1278">
        <f>'DATA SHEET'!M209</f>
        <v>0</v>
      </c>
      <c r="F205" s="1094">
        <f>'DATA SHEET'!Q209</f>
        <v>0</v>
      </c>
      <c r="G205" s="1206">
        <f>'DATA SHEET'!R209</f>
        <v>0</v>
      </c>
      <c r="H205" s="1206">
        <f>'DATA SHEET'!S209</f>
        <v>0</v>
      </c>
      <c r="I205" s="1206">
        <f>'DATA SHEET'!T209</f>
        <v>0</v>
      </c>
      <c r="J205" s="1206">
        <f>'DATA SHEET'!U209</f>
        <v>0</v>
      </c>
      <c r="K205" s="1206">
        <f>'DATA SHEET'!V209</f>
        <v>0</v>
      </c>
      <c r="L205" s="1206" t="str">
        <f>'DATA SHEET'!W209</f>
        <v>Not as long time as for performances is required</v>
      </c>
      <c r="M205" s="1206">
        <f>'DATA SHEET'!X209</f>
        <v>0</v>
      </c>
      <c r="N205" s="1206">
        <f>'DATA SHEET'!Y209</f>
        <v>0</v>
      </c>
      <c r="O205" s="1206">
        <f>'DATA SHEET'!Z209</f>
        <v>0</v>
      </c>
      <c r="P205" s="1206">
        <f>'DATA SHEET'!AA209</f>
        <v>0</v>
      </c>
      <c r="Q205" s="1095">
        <f>'DATA SHEET'!AB209</f>
        <v>0</v>
      </c>
      <c r="R205" s="1070"/>
      <c r="S205" s="292" t="str">
        <f t="shared" si="10"/>
        <v/>
      </c>
      <c r="T205" s="292" t="str">
        <f t="shared" si="11"/>
        <v/>
      </c>
      <c r="U205" s="292"/>
      <c r="V205" s="1281" t="e">
        <f t="shared" si="8"/>
        <v>#VALUE!</v>
      </c>
      <c r="Y205" s="1284">
        <f t="shared" si="9"/>
        <v>0</v>
      </c>
    </row>
    <row r="206" spans="3:25" x14ac:dyDescent="0.2">
      <c r="C206" s="1210">
        <f>IF('DATA SHEET'!E210&gt;=1,'DATA SHEET'!E210,"-")</f>
        <v>84</v>
      </c>
      <c r="D206" s="1277"/>
      <c r="E206" s="1278" t="str">
        <f>'DATA SHEET'!M210</f>
        <v>0</v>
      </c>
      <c r="F206" s="1094">
        <f>'DATA SHEET'!Q210</f>
        <v>60</v>
      </c>
      <c r="G206" s="1206">
        <f>'DATA SHEET'!R210</f>
        <v>0</v>
      </c>
      <c r="H206" s="1206">
        <f>'DATA SHEET'!S210</f>
        <v>0</v>
      </c>
      <c r="I206" s="1206">
        <f>'DATA SHEET'!T210</f>
        <v>0</v>
      </c>
      <c r="J206" s="1206">
        <f>'DATA SHEET'!U210</f>
        <v>0</v>
      </c>
      <c r="K206" s="1206">
        <f>'DATA SHEET'!V210</f>
        <v>0</v>
      </c>
      <c r="L206" s="1206">
        <f>'DATA SHEET'!W210</f>
        <v>0</v>
      </c>
      <c r="M206" s="1206">
        <f>'DATA SHEET'!X210</f>
        <v>0</v>
      </c>
      <c r="N206" s="1206">
        <f>'DATA SHEET'!Y210</f>
        <v>0</v>
      </c>
      <c r="O206" s="1206">
        <f>'DATA SHEET'!Z210</f>
        <v>0</v>
      </c>
      <c r="P206" s="1206">
        <f>'DATA SHEET'!AA210</f>
        <v>0</v>
      </c>
      <c r="Q206" s="1095">
        <f>'DATA SHEET'!AB210</f>
        <v>40</v>
      </c>
      <c r="R206" s="1070"/>
      <c r="S206" s="292" t="str">
        <f t="shared" si="10"/>
        <v>0</v>
      </c>
      <c r="T206" s="292">
        <f t="shared" si="11"/>
        <v>40</v>
      </c>
      <c r="U206" s="292"/>
      <c r="V206" s="1281" t="str">
        <f t="shared" ref="V206:V269" si="12">IF((S206-T206)&gt;$V$2,"Warning","-")</f>
        <v>-</v>
      </c>
      <c r="Y206" s="1284">
        <f t="shared" ref="Y206:Y269" si="13">SUM(F206:Q206)</f>
        <v>100</v>
      </c>
    </row>
    <row r="207" spans="3:25" x14ac:dyDescent="0.2">
      <c r="C207" s="1210">
        <f>IF('DATA SHEET'!E211&gt;=1,'DATA SHEET'!E211,"-")</f>
        <v>85</v>
      </c>
      <c r="D207" s="1277"/>
      <c r="E207" s="1278" t="str">
        <f>'DATA SHEET'!M211</f>
        <v>0</v>
      </c>
      <c r="F207" s="1094">
        <f>'DATA SHEET'!Q211</f>
        <v>60</v>
      </c>
      <c r="G207" s="1206">
        <f>'DATA SHEET'!R211</f>
        <v>0</v>
      </c>
      <c r="H207" s="1206">
        <f>'DATA SHEET'!S211</f>
        <v>0</v>
      </c>
      <c r="I207" s="1206">
        <f>'DATA SHEET'!T211</f>
        <v>0</v>
      </c>
      <c r="J207" s="1206">
        <f>'DATA SHEET'!U211</f>
        <v>0</v>
      </c>
      <c r="K207" s="1206">
        <f>'DATA SHEET'!V211</f>
        <v>0</v>
      </c>
      <c r="L207" s="1206">
        <f>'DATA SHEET'!W211</f>
        <v>0</v>
      </c>
      <c r="M207" s="1206">
        <f>'DATA SHEET'!X211</f>
        <v>0</v>
      </c>
      <c r="N207" s="1206">
        <f>'DATA SHEET'!Y211</f>
        <v>0</v>
      </c>
      <c r="O207" s="1206">
        <f>'DATA SHEET'!Z211</f>
        <v>0</v>
      </c>
      <c r="P207" s="1206">
        <f>'DATA SHEET'!AA211</f>
        <v>0</v>
      </c>
      <c r="Q207" s="1095">
        <f>'DATA SHEET'!AB211</f>
        <v>40</v>
      </c>
      <c r="R207" s="1070"/>
      <c r="S207" s="292" t="str">
        <f t="shared" si="10"/>
        <v>0</v>
      </c>
      <c r="T207" s="292">
        <f t="shared" si="11"/>
        <v>40</v>
      </c>
      <c r="U207" s="292"/>
      <c r="V207" s="1281" t="str">
        <f t="shared" si="12"/>
        <v>-</v>
      </c>
      <c r="Y207" s="1284">
        <f t="shared" si="13"/>
        <v>100</v>
      </c>
    </row>
    <row r="208" spans="3:25" x14ac:dyDescent="0.2">
      <c r="C208" s="1210">
        <f>IF('DATA SHEET'!E212&gt;=1,'DATA SHEET'!E212,"-")</f>
        <v>86</v>
      </c>
      <c r="D208" s="1277"/>
      <c r="E208" s="1278" t="str">
        <f>'DATA SHEET'!M212</f>
        <v>10</v>
      </c>
      <c r="F208" s="1094">
        <f>'DATA SHEET'!Q212</f>
        <v>60</v>
      </c>
      <c r="G208" s="1206">
        <f>'DATA SHEET'!R212</f>
        <v>0</v>
      </c>
      <c r="H208" s="1206">
        <f>'DATA SHEET'!S212</f>
        <v>0</v>
      </c>
      <c r="I208" s="1206">
        <f>'DATA SHEET'!T212</f>
        <v>0</v>
      </c>
      <c r="J208" s="1206">
        <f>'DATA SHEET'!U212</f>
        <v>0</v>
      </c>
      <c r="K208" s="1206">
        <f>'DATA SHEET'!V212</f>
        <v>0</v>
      </c>
      <c r="L208" s="1206">
        <f>'DATA SHEET'!W212</f>
        <v>0</v>
      </c>
      <c r="M208" s="1206">
        <f>'DATA SHEET'!X212</f>
        <v>0</v>
      </c>
      <c r="N208" s="1206">
        <f>'DATA SHEET'!Y212</f>
        <v>0</v>
      </c>
      <c r="O208" s="1206">
        <f>'DATA SHEET'!Z212</f>
        <v>0</v>
      </c>
      <c r="P208" s="1206">
        <f>'DATA SHEET'!AA212</f>
        <v>0</v>
      </c>
      <c r="Q208" s="1095">
        <f>'DATA SHEET'!AB212</f>
        <v>40</v>
      </c>
      <c r="R208" s="1070"/>
      <c r="S208" s="292" t="str">
        <f t="shared" si="10"/>
        <v>10</v>
      </c>
      <c r="T208" s="292">
        <f t="shared" si="11"/>
        <v>40</v>
      </c>
      <c r="U208" s="292"/>
      <c r="V208" s="1281" t="str">
        <f t="shared" si="12"/>
        <v>-</v>
      </c>
      <c r="Y208" s="1284">
        <f t="shared" si="13"/>
        <v>100</v>
      </c>
    </row>
    <row r="209" spans="3:25" x14ac:dyDescent="0.2">
      <c r="C209" s="1210">
        <f>IF('DATA SHEET'!E213&gt;=1,'DATA SHEET'!E213,"-")</f>
        <v>87</v>
      </c>
      <c r="D209" s="1277"/>
      <c r="E209" s="1278" t="str">
        <f>'DATA SHEET'!M213</f>
        <v>30</v>
      </c>
      <c r="F209" s="1094">
        <f>'DATA SHEET'!Q213</f>
        <v>60</v>
      </c>
      <c r="G209" s="1206">
        <f>'DATA SHEET'!R213</f>
        <v>0</v>
      </c>
      <c r="H209" s="1206">
        <f>'DATA SHEET'!S213</f>
        <v>0</v>
      </c>
      <c r="I209" s="1206">
        <f>'DATA SHEET'!T213</f>
        <v>0</v>
      </c>
      <c r="J209" s="1206">
        <f>'DATA SHEET'!U213</f>
        <v>0</v>
      </c>
      <c r="K209" s="1206">
        <f>'DATA SHEET'!V213</f>
        <v>0</v>
      </c>
      <c r="L209" s="1206">
        <f>'DATA SHEET'!W213</f>
        <v>0</v>
      </c>
      <c r="M209" s="1206">
        <f>'DATA SHEET'!X213</f>
        <v>0</v>
      </c>
      <c r="N209" s="1206">
        <f>'DATA SHEET'!Y213</f>
        <v>0</v>
      </c>
      <c r="O209" s="1206">
        <f>'DATA SHEET'!Z213</f>
        <v>0</v>
      </c>
      <c r="P209" s="1206">
        <f>'DATA SHEET'!AA213</f>
        <v>0</v>
      </c>
      <c r="Q209" s="1095">
        <f>'DATA SHEET'!AB213</f>
        <v>40</v>
      </c>
      <c r="R209" s="1070"/>
      <c r="S209" s="292" t="str">
        <f t="shared" ref="S209:S272" si="14">IF(E209&lt;&gt;0,E209,"")</f>
        <v>30</v>
      </c>
      <c r="T209" s="292">
        <f t="shared" ref="T209:T272" si="15">IF(E209&lt;&gt;0,Q209,"")</f>
        <v>40</v>
      </c>
      <c r="U209" s="292"/>
      <c r="V209" s="1281" t="str">
        <f t="shared" si="12"/>
        <v>-</v>
      </c>
      <c r="Y209" s="1284">
        <f t="shared" si="13"/>
        <v>100</v>
      </c>
    </row>
    <row r="210" spans="3:25" x14ac:dyDescent="0.2">
      <c r="C210" s="1210">
        <f>IF('DATA SHEET'!E214&gt;=1,'DATA SHEET'!E214,"-")</f>
        <v>88</v>
      </c>
      <c r="D210" s="1277"/>
      <c r="E210" s="1278" t="str">
        <f>'DATA SHEET'!M214</f>
        <v>40</v>
      </c>
      <c r="F210" s="1094">
        <f>'DATA SHEET'!Q214</f>
        <v>60</v>
      </c>
      <c r="G210" s="1206">
        <f>'DATA SHEET'!R214</f>
        <v>0</v>
      </c>
      <c r="H210" s="1206">
        <f>'DATA SHEET'!S214</f>
        <v>0</v>
      </c>
      <c r="I210" s="1206">
        <f>'DATA SHEET'!T214</f>
        <v>0</v>
      </c>
      <c r="J210" s="1206">
        <f>'DATA SHEET'!U214</f>
        <v>0</v>
      </c>
      <c r="K210" s="1206">
        <f>'DATA SHEET'!V214</f>
        <v>0</v>
      </c>
      <c r="L210" s="1206">
        <f>'DATA SHEET'!W214</f>
        <v>0</v>
      </c>
      <c r="M210" s="1206">
        <f>'DATA SHEET'!X214</f>
        <v>0</v>
      </c>
      <c r="N210" s="1206">
        <f>'DATA SHEET'!Y214</f>
        <v>0</v>
      </c>
      <c r="O210" s="1206">
        <f>'DATA SHEET'!Z214</f>
        <v>0</v>
      </c>
      <c r="P210" s="1206">
        <f>'DATA SHEET'!AA214</f>
        <v>0</v>
      </c>
      <c r="Q210" s="1095">
        <f>'DATA SHEET'!AB214</f>
        <v>40</v>
      </c>
      <c r="R210" s="1070"/>
      <c r="S210" s="292" t="str">
        <f t="shared" si="14"/>
        <v>40</v>
      </c>
      <c r="T210" s="292">
        <f t="shared" si="15"/>
        <v>40</v>
      </c>
      <c r="U210" s="292"/>
      <c r="V210" s="1281" t="str">
        <f t="shared" si="12"/>
        <v>-</v>
      </c>
      <c r="Y210" s="1284">
        <f t="shared" si="13"/>
        <v>100</v>
      </c>
    </row>
    <row r="211" spans="3:25" x14ac:dyDescent="0.2">
      <c r="C211" s="1210" t="str">
        <f>IF('DATA SHEET'!E215&gt;=1,'DATA SHEET'!E215,"-")</f>
        <v xml:space="preserve">Additional test if flash back occurs at H2 = XFB % make a test between the two last points  (refining the Flashback H2% point) </v>
      </c>
      <c r="D211" s="1277"/>
      <c r="E211" s="1278">
        <f>'DATA SHEET'!M215</f>
        <v>0</v>
      </c>
      <c r="F211" s="1094">
        <f>'DATA SHEET'!Q215</f>
        <v>0</v>
      </c>
      <c r="G211" s="1206">
        <f>'DATA SHEET'!R215</f>
        <v>0</v>
      </c>
      <c r="H211" s="1206">
        <f>'DATA SHEET'!S215</f>
        <v>0</v>
      </c>
      <c r="I211" s="1206">
        <f>'DATA SHEET'!T215</f>
        <v>0</v>
      </c>
      <c r="J211" s="1206">
        <f>'DATA SHEET'!U215</f>
        <v>0</v>
      </c>
      <c r="K211" s="1206">
        <f>'DATA SHEET'!V215</f>
        <v>0</v>
      </c>
      <c r="L211" s="1206">
        <f>'DATA SHEET'!W215</f>
        <v>0</v>
      </c>
      <c r="M211" s="1206">
        <f>'DATA SHEET'!X215</f>
        <v>0</v>
      </c>
      <c r="N211" s="1206">
        <f>'DATA SHEET'!Y215</f>
        <v>0</v>
      </c>
      <c r="O211" s="1206">
        <f>'DATA SHEET'!Z215</f>
        <v>0</v>
      </c>
      <c r="P211" s="1206">
        <f>'DATA SHEET'!AA215</f>
        <v>0</v>
      </c>
      <c r="Q211" s="1095">
        <f>'DATA SHEET'!AB215</f>
        <v>0</v>
      </c>
      <c r="R211" s="1070"/>
      <c r="S211" s="292" t="str">
        <f t="shared" si="14"/>
        <v/>
      </c>
      <c r="T211" s="292" t="str">
        <f t="shared" si="15"/>
        <v/>
      </c>
      <c r="U211" s="292"/>
      <c r="V211" s="1281" t="e">
        <f t="shared" si="12"/>
        <v>#VALUE!</v>
      </c>
      <c r="Y211" s="1284">
        <f t="shared" si="13"/>
        <v>0</v>
      </c>
    </row>
    <row r="212" spans="3:25" x14ac:dyDescent="0.2">
      <c r="C212" s="1210">
        <f>IF('DATA SHEET'!E216&gt;=1,'DATA SHEET'!E216,"-")</f>
        <v>89</v>
      </c>
      <c r="D212" s="1277"/>
      <c r="E212" s="1278" t="str">
        <f>'DATA SHEET'!M216</f>
        <v>X1</v>
      </c>
      <c r="F212" s="1094">
        <f>'DATA SHEET'!Q216</f>
        <v>60</v>
      </c>
      <c r="G212" s="1206">
        <f>'DATA SHEET'!R216</f>
        <v>0</v>
      </c>
      <c r="H212" s="1206">
        <f>'DATA SHEET'!S216</f>
        <v>0</v>
      </c>
      <c r="I212" s="1206">
        <f>'DATA SHEET'!T216</f>
        <v>0</v>
      </c>
      <c r="J212" s="1206">
        <f>'DATA SHEET'!U216</f>
        <v>0</v>
      </c>
      <c r="K212" s="1206">
        <f>'DATA SHEET'!V216</f>
        <v>0</v>
      </c>
      <c r="L212" s="1206">
        <f>'DATA SHEET'!W216</f>
        <v>0</v>
      </c>
      <c r="M212" s="1206">
        <f>'DATA SHEET'!X216</f>
        <v>0</v>
      </c>
      <c r="N212" s="1206">
        <f>'DATA SHEET'!Y216</f>
        <v>0</v>
      </c>
      <c r="O212" s="1206">
        <f>'DATA SHEET'!Z216</f>
        <v>0</v>
      </c>
      <c r="P212" s="1206">
        <f>'DATA SHEET'!AA216</f>
        <v>0</v>
      </c>
      <c r="Q212" s="1095">
        <f>'DATA SHEET'!AB216</f>
        <v>40</v>
      </c>
      <c r="R212" s="1070"/>
      <c r="S212" s="292" t="str">
        <f t="shared" si="14"/>
        <v>X1</v>
      </c>
      <c r="T212" s="292">
        <f t="shared" si="15"/>
        <v>40</v>
      </c>
      <c r="U212" s="292"/>
      <c r="V212" s="1281" t="e">
        <f t="shared" si="12"/>
        <v>#VALUE!</v>
      </c>
      <c r="Y212" s="1284">
        <f t="shared" si="13"/>
        <v>100</v>
      </c>
    </row>
    <row r="213" spans="3:25" x14ac:dyDescent="0.2">
      <c r="C213" s="1210">
        <f>IF('DATA SHEET'!E217&gt;=1,'DATA SHEET'!E217,"-")</f>
        <v>90</v>
      </c>
      <c r="D213" s="1277"/>
      <c r="E213" s="1278" t="str">
        <f>'DATA SHEET'!M217</f>
        <v>X2</v>
      </c>
      <c r="F213" s="1094">
        <f>'DATA SHEET'!Q217</f>
        <v>60</v>
      </c>
      <c r="G213" s="1206">
        <f>'DATA SHEET'!R217</f>
        <v>0</v>
      </c>
      <c r="H213" s="1206">
        <f>'DATA SHEET'!S217</f>
        <v>0</v>
      </c>
      <c r="I213" s="1206">
        <f>'DATA SHEET'!T217</f>
        <v>0</v>
      </c>
      <c r="J213" s="1206">
        <f>'DATA SHEET'!U217</f>
        <v>0</v>
      </c>
      <c r="K213" s="1206">
        <f>'DATA SHEET'!V217</f>
        <v>0</v>
      </c>
      <c r="L213" s="1206">
        <f>'DATA SHEET'!W217</f>
        <v>0</v>
      </c>
      <c r="M213" s="1206">
        <f>'DATA SHEET'!X217</f>
        <v>0</v>
      </c>
      <c r="N213" s="1206">
        <f>'DATA SHEET'!Y217</f>
        <v>0</v>
      </c>
      <c r="O213" s="1206">
        <f>'DATA SHEET'!Z217</f>
        <v>0</v>
      </c>
      <c r="P213" s="1206">
        <f>'DATA SHEET'!AA217</f>
        <v>0</v>
      </c>
      <c r="Q213" s="1095">
        <f>'DATA SHEET'!AB217</f>
        <v>40</v>
      </c>
      <c r="R213" s="1070"/>
      <c r="S213" s="292" t="str">
        <f t="shared" si="14"/>
        <v>X2</v>
      </c>
      <c r="T213" s="292">
        <f t="shared" si="15"/>
        <v>40</v>
      </c>
      <c r="U213" s="292"/>
      <c r="V213" s="1281" t="e">
        <f t="shared" si="12"/>
        <v>#VALUE!</v>
      </c>
      <c r="Y213" s="1284">
        <f t="shared" si="13"/>
        <v>100</v>
      </c>
    </row>
    <row r="214" spans="3:25" x14ac:dyDescent="0.2">
      <c r="C214" s="1210" t="str">
        <f>IF('DATA SHEET'!E218&gt;=1,'DATA SHEET'!E218,"-")</f>
        <v xml:space="preserve">Qmin - GAS set to EU high and used with EU low with increasing H2%. </v>
      </c>
      <c r="D214" s="1277"/>
      <c r="E214" s="1278">
        <f>'DATA SHEET'!M218</f>
        <v>0</v>
      </c>
      <c r="F214" s="1094">
        <f>'DATA SHEET'!Q218</f>
        <v>0</v>
      </c>
      <c r="G214" s="1206">
        <f>'DATA SHEET'!R218</f>
        <v>0</v>
      </c>
      <c r="H214" s="1206">
        <f>'DATA SHEET'!S218</f>
        <v>0</v>
      </c>
      <c r="I214" s="1206">
        <f>'DATA SHEET'!T218</f>
        <v>0</v>
      </c>
      <c r="J214" s="1206">
        <f>'DATA SHEET'!U218</f>
        <v>0</v>
      </c>
      <c r="K214" s="1206">
        <f>'DATA SHEET'!V218</f>
        <v>0</v>
      </c>
      <c r="L214" s="1206">
        <f>'DATA SHEET'!W218</f>
        <v>0</v>
      </c>
      <c r="M214" s="1206">
        <f>'DATA SHEET'!X218</f>
        <v>0</v>
      </c>
      <c r="N214" s="1206">
        <f>'DATA SHEET'!Y218</f>
        <v>0</v>
      </c>
      <c r="O214" s="1206">
        <f>'DATA SHEET'!Z218</f>
        <v>0</v>
      </c>
      <c r="P214" s="1206">
        <f>'DATA SHEET'!AA218</f>
        <v>0</v>
      </c>
      <c r="Q214" s="1095">
        <f>'DATA SHEET'!AB218</f>
        <v>0</v>
      </c>
      <c r="R214" s="1070"/>
      <c r="S214" s="292" t="str">
        <f t="shared" si="14"/>
        <v/>
      </c>
      <c r="T214" s="292" t="str">
        <f t="shared" si="15"/>
        <v/>
      </c>
      <c r="U214" s="292"/>
      <c r="V214" s="1281" t="e">
        <f t="shared" si="12"/>
        <v>#VALUE!</v>
      </c>
      <c r="Y214" s="1284">
        <f t="shared" si="13"/>
        <v>0</v>
      </c>
    </row>
    <row r="215" spans="3:25" x14ac:dyDescent="0.2">
      <c r="C215" s="1210" t="str">
        <f>IF('DATA SHEET'!E219&gt;=1,'DATA SHEET'!E219,"-")</f>
        <v>STABILISATION AFTER ADJUSTMENT CH4 (at Qmax and Q min)</v>
      </c>
      <c r="D215" s="1277"/>
      <c r="E215" s="1278">
        <f>'DATA SHEET'!M219</f>
        <v>0</v>
      </c>
      <c r="F215" s="1094">
        <f>'DATA SHEET'!Q219</f>
        <v>0</v>
      </c>
      <c r="G215" s="1206">
        <f>'DATA SHEET'!R219</f>
        <v>0</v>
      </c>
      <c r="H215" s="1206">
        <f>'DATA SHEET'!S219</f>
        <v>0</v>
      </c>
      <c r="I215" s="1206">
        <f>'DATA SHEET'!T219</f>
        <v>0</v>
      </c>
      <c r="J215" s="1206">
        <f>'DATA SHEET'!U219</f>
        <v>0</v>
      </c>
      <c r="K215" s="1206">
        <f>'DATA SHEET'!V219</f>
        <v>0</v>
      </c>
      <c r="L215" s="1206" t="str">
        <f>'DATA SHEET'!W219</f>
        <v>Not as long time as for performances is required</v>
      </c>
      <c r="M215" s="1206">
        <f>'DATA SHEET'!X219</f>
        <v>0</v>
      </c>
      <c r="N215" s="1206">
        <f>'DATA SHEET'!Y219</f>
        <v>0</v>
      </c>
      <c r="O215" s="1206">
        <f>'DATA SHEET'!Z219</f>
        <v>0</v>
      </c>
      <c r="P215" s="1206">
        <f>'DATA SHEET'!AA219</f>
        <v>0</v>
      </c>
      <c r="Q215" s="1095">
        <f>'DATA SHEET'!AB219</f>
        <v>0</v>
      </c>
      <c r="R215" s="1070"/>
      <c r="S215" s="292" t="str">
        <f t="shared" si="14"/>
        <v/>
      </c>
      <c r="T215" s="292" t="str">
        <f t="shared" si="15"/>
        <v/>
      </c>
      <c r="U215" s="292"/>
      <c r="V215" s="1281" t="e">
        <f t="shared" si="12"/>
        <v>#VALUE!</v>
      </c>
      <c r="Y215" s="1284">
        <f t="shared" si="13"/>
        <v>0</v>
      </c>
    </row>
    <row r="216" spans="3:25" x14ac:dyDescent="0.2">
      <c r="C216" s="1210">
        <f>IF('DATA SHEET'!E220&gt;=1,'DATA SHEET'!E220,"-")</f>
        <v>91</v>
      </c>
      <c r="D216" s="1277"/>
      <c r="E216" s="1278" t="str">
        <f>'DATA SHEET'!M220</f>
        <v>0</v>
      </c>
      <c r="F216" s="1094">
        <f>'DATA SHEET'!Q220</f>
        <v>60</v>
      </c>
      <c r="G216" s="1206">
        <f>'DATA SHEET'!R220</f>
        <v>0</v>
      </c>
      <c r="H216" s="1206">
        <f>'DATA SHEET'!S220</f>
        <v>0</v>
      </c>
      <c r="I216" s="1206">
        <f>'DATA SHEET'!T220</f>
        <v>0</v>
      </c>
      <c r="J216" s="1206">
        <f>'DATA SHEET'!U220</f>
        <v>0</v>
      </c>
      <c r="K216" s="1206">
        <f>'DATA SHEET'!V220</f>
        <v>0</v>
      </c>
      <c r="L216" s="1206">
        <f>'DATA SHEET'!W220</f>
        <v>0</v>
      </c>
      <c r="M216" s="1206">
        <f>'DATA SHEET'!X220</f>
        <v>0</v>
      </c>
      <c r="N216" s="1206">
        <f>'DATA SHEET'!Y220</f>
        <v>0</v>
      </c>
      <c r="O216" s="1206">
        <f>'DATA SHEET'!Z220</f>
        <v>0</v>
      </c>
      <c r="P216" s="1206">
        <f>'DATA SHEET'!AA220</f>
        <v>0</v>
      </c>
      <c r="Q216" s="1095">
        <f>'DATA SHEET'!AB220</f>
        <v>40</v>
      </c>
      <c r="R216" s="1070"/>
      <c r="S216" s="292" t="str">
        <f t="shared" si="14"/>
        <v>0</v>
      </c>
      <c r="T216" s="292">
        <f t="shared" si="15"/>
        <v>40</v>
      </c>
      <c r="U216" s="292"/>
      <c r="V216" s="1281" t="str">
        <f t="shared" si="12"/>
        <v>-</v>
      </c>
      <c r="Y216" s="1284">
        <f t="shared" si="13"/>
        <v>100</v>
      </c>
    </row>
    <row r="217" spans="3:25" x14ac:dyDescent="0.2">
      <c r="C217" s="1210">
        <f>IF('DATA SHEET'!E221&gt;=1,'DATA SHEET'!E221,"-")</f>
        <v>92</v>
      </c>
      <c r="D217" s="1277"/>
      <c r="E217" s="1278" t="str">
        <f>'DATA SHEET'!M221</f>
        <v>0</v>
      </c>
      <c r="F217" s="1094">
        <f>'DATA SHEET'!Q221</f>
        <v>60</v>
      </c>
      <c r="G217" s="1206">
        <f>'DATA SHEET'!R221</f>
        <v>0</v>
      </c>
      <c r="H217" s="1206">
        <f>'DATA SHEET'!S221</f>
        <v>0</v>
      </c>
      <c r="I217" s="1206">
        <f>'DATA SHEET'!T221</f>
        <v>0</v>
      </c>
      <c r="J217" s="1206">
        <f>'DATA SHEET'!U221</f>
        <v>0</v>
      </c>
      <c r="K217" s="1206">
        <f>'DATA SHEET'!V221</f>
        <v>0</v>
      </c>
      <c r="L217" s="1206">
        <f>'DATA SHEET'!W221</f>
        <v>0</v>
      </c>
      <c r="M217" s="1206">
        <f>'DATA SHEET'!X221</f>
        <v>0</v>
      </c>
      <c r="N217" s="1206">
        <f>'DATA SHEET'!Y221</f>
        <v>0</v>
      </c>
      <c r="O217" s="1206">
        <f>'DATA SHEET'!Z221</f>
        <v>0</v>
      </c>
      <c r="P217" s="1206">
        <f>'DATA SHEET'!AA221</f>
        <v>0</v>
      </c>
      <c r="Q217" s="1095">
        <f>'DATA SHEET'!AB221</f>
        <v>40</v>
      </c>
      <c r="R217" s="1070"/>
      <c r="S217" s="292" t="str">
        <f t="shared" si="14"/>
        <v>0</v>
      </c>
      <c r="T217" s="292">
        <f t="shared" si="15"/>
        <v>40</v>
      </c>
      <c r="U217" s="292"/>
      <c r="V217" s="1281" t="str">
        <f t="shared" si="12"/>
        <v>-</v>
      </c>
      <c r="Y217" s="1284">
        <f t="shared" si="13"/>
        <v>100</v>
      </c>
    </row>
    <row r="218" spans="3:25" x14ac:dyDescent="0.2">
      <c r="C218" s="1210">
        <f>IF('DATA SHEET'!E222&gt;=1,'DATA SHEET'!E222,"-")</f>
        <v>93</v>
      </c>
      <c r="D218" s="1277"/>
      <c r="E218" s="1278" t="str">
        <f>'DATA SHEET'!M222</f>
        <v>10</v>
      </c>
      <c r="F218" s="1094">
        <f>'DATA SHEET'!Q222</f>
        <v>60</v>
      </c>
      <c r="G218" s="1206">
        <f>'DATA SHEET'!R222</f>
        <v>0</v>
      </c>
      <c r="H218" s="1206">
        <f>'DATA SHEET'!S222</f>
        <v>0</v>
      </c>
      <c r="I218" s="1206">
        <f>'DATA SHEET'!T222</f>
        <v>0</v>
      </c>
      <c r="J218" s="1206">
        <f>'DATA SHEET'!U222</f>
        <v>0</v>
      </c>
      <c r="K218" s="1206">
        <f>'DATA SHEET'!V222</f>
        <v>0</v>
      </c>
      <c r="L218" s="1206">
        <f>'DATA SHEET'!W222</f>
        <v>0</v>
      </c>
      <c r="M218" s="1206">
        <f>'DATA SHEET'!X222</f>
        <v>0</v>
      </c>
      <c r="N218" s="1206">
        <f>'DATA SHEET'!Y222</f>
        <v>0</v>
      </c>
      <c r="O218" s="1206">
        <f>'DATA SHEET'!Z222</f>
        <v>0</v>
      </c>
      <c r="P218" s="1206">
        <f>'DATA SHEET'!AA222</f>
        <v>0</v>
      </c>
      <c r="Q218" s="1095">
        <f>'DATA SHEET'!AB222</f>
        <v>40</v>
      </c>
      <c r="R218" s="1070"/>
      <c r="S218" s="292" t="str">
        <f t="shared" si="14"/>
        <v>10</v>
      </c>
      <c r="T218" s="292">
        <f t="shared" si="15"/>
        <v>40</v>
      </c>
      <c r="U218" s="292"/>
      <c r="V218" s="1281" t="str">
        <f t="shared" si="12"/>
        <v>-</v>
      </c>
      <c r="Y218" s="1284">
        <f t="shared" si="13"/>
        <v>100</v>
      </c>
    </row>
    <row r="219" spans="3:25" x14ac:dyDescent="0.2">
      <c r="C219" s="1210">
        <f>IF('DATA SHEET'!E223&gt;=1,'DATA SHEET'!E223,"-")</f>
        <v>94</v>
      </c>
      <c r="D219" s="1277"/>
      <c r="E219" s="1278" t="str">
        <f>'DATA SHEET'!M223</f>
        <v>30</v>
      </c>
      <c r="F219" s="1094">
        <f>'DATA SHEET'!Q223</f>
        <v>60</v>
      </c>
      <c r="G219" s="1206">
        <f>'DATA SHEET'!R223</f>
        <v>0</v>
      </c>
      <c r="H219" s="1206">
        <f>'DATA SHEET'!S223</f>
        <v>0</v>
      </c>
      <c r="I219" s="1206">
        <f>'DATA SHEET'!T223</f>
        <v>0</v>
      </c>
      <c r="J219" s="1206">
        <f>'DATA SHEET'!U223</f>
        <v>0</v>
      </c>
      <c r="K219" s="1206">
        <f>'DATA SHEET'!V223</f>
        <v>0</v>
      </c>
      <c r="L219" s="1206">
        <f>'DATA SHEET'!W223</f>
        <v>0</v>
      </c>
      <c r="M219" s="1206">
        <f>'DATA SHEET'!X223</f>
        <v>0</v>
      </c>
      <c r="N219" s="1206">
        <f>'DATA SHEET'!Y223</f>
        <v>0</v>
      </c>
      <c r="O219" s="1206">
        <f>'DATA SHEET'!Z223</f>
        <v>0</v>
      </c>
      <c r="P219" s="1206">
        <f>'DATA SHEET'!AA223</f>
        <v>0</v>
      </c>
      <c r="Q219" s="1095">
        <f>'DATA SHEET'!AB223</f>
        <v>40</v>
      </c>
      <c r="R219" s="1070"/>
      <c r="S219" s="292" t="str">
        <f t="shared" si="14"/>
        <v>30</v>
      </c>
      <c r="T219" s="292">
        <f t="shared" si="15"/>
        <v>40</v>
      </c>
      <c r="U219" s="292"/>
      <c r="V219" s="1281" t="str">
        <f t="shared" si="12"/>
        <v>-</v>
      </c>
      <c r="Y219" s="1284">
        <f t="shared" si="13"/>
        <v>100</v>
      </c>
    </row>
    <row r="220" spans="3:25" x14ac:dyDescent="0.2">
      <c r="C220" s="1210">
        <f>IF('DATA SHEET'!E224&gt;=1,'DATA SHEET'!E224,"-")</f>
        <v>95</v>
      </c>
      <c r="D220" s="1277"/>
      <c r="E220" s="1278" t="str">
        <f>'DATA SHEET'!M224</f>
        <v>40</v>
      </c>
      <c r="F220" s="1094">
        <f>'DATA SHEET'!Q224</f>
        <v>60</v>
      </c>
      <c r="G220" s="1206">
        <f>'DATA SHEET'!R224</f>
        <v>0</v>
      </c>
      <c r="H220" s="1206">
        <f>'DATA SHEET'!S224</f>
        <v>0</v>
      </c>
      <c r="I220" s="1206">
        <f>'DATA SHEET'!T224</f>
        <v>0</v>
      </c>
      <c r="J220" s="1206">
        <f>'DATA SHEET'!U224</f>
        <v>0</v>
      </c>
      <c r="K220" s="1206">
        <f>'DATA SHEET'!V224</f>
        <v>0</v>
      </c>
      <c r="L220" s="1206">
        <f>'DATA SHEET'!W224</f>
        <v>0</v>
      </c>
      <c r="M220" s="1206">
        <f>'DATA SHEET'!X224</f>
        <v>0</v>
      </c>
      <c r="N220" s="1206">
        <f>'DATA SHEET'!Y224</f>
        <v>0</v>
      </c>
      <c r="O220" s="1206">
        <f>'DATA SHEET'!Z224</f>
        <v>0</v>
      </c>
      <c r="P220" s="1206">
        <f>'DATA SHEET'!AA224</f>
        <v>0</v>
      </c>
      <c r="Q220" s="1095">
        <f>'DATA SHEET'!AB224</f>
        <v>40</v>
      </c>
      <c r="R220" s="1070"/>
      <c r="S220" s="292" t="str">
        <f t="shared" si="14"/>
        <v>40</v>
      </c>
      <c r="T220" s="292">
        <f t="shared" si="15"/>
        <v>40</v>
      </c>
      <c r="U220" s="292"/>
      <c r="V220" s="1281" t="str">
        <f t="shared" si="12"/>
        <v>-</v>
      </c>
      <c r="Y220" s="1284">
        <f t="shared" si="13"/>
        <v>100</v>
      </c>
    </row>
    <row r="221" spans="3:25" x14ac:dyDescent="0.2">
      <c r="C221" s="1210" t="str">
        <f>IF('DATA SHEET'!E225&gt;=1,'DATA SHEET'!E225,"-")</f>
        <v xml:space="preserve">Additional test if flash back occurs at H2 = XFB % make a test between the two last points  (refining the Flashback H2% point) </v>
      </c>
      <c r="D221" s="1277"/>
      <c r="E221" s="1278">
        <f>'DATA SHEET'!M225</f>
        <v>0</v>
      </c>
      <c r="F221" s="1094">
        <f>'DATA SHEET'!Q225</f>
        <v>0</v>
      </c>
      <c r="G221" s="1206">
        <f>'DATA SHEET'!R225</f>
        <v>0</v>
      </c>
      <c r="H221" s="1206">
        <f>'DATA SHEET'!S225</f>
        <v>0</v>
      </c>
      <c r="I221" s="1206">
        <f>'DATA SHEET'!T225</f>
        <v>0</v>
      </c>
      <c r="J221" s="1206">
        <f>'DATA SHEET'!U225</f>
        <v>0</v>
      </c>
      <c r="K221" s="1206">
        <f>'DATA SHEET'!V225</f>
        <v>0</v>
      </c>
      <c r="L221" s="1206">
        <f>'DATA SHEET'!W225</f>
        <v>0</v>
      </c>
      <c r="M221" s="1206">
        <f>'DATA SHEET'!X225</f>
        <v>0</v>
      </c>
      <c r="N221" s="1206">
        <f>'DATA SHEET'!Y225</f>
        <v>0</v>
      </c>
      <c r="O221" s="1206">
        <f>'DATA SHEET'!Z225</f>
        <v>0</v>
      </c>
      <c r="P221" s="1206">
        <f>'DATA SHEET'!AA225</f>
        <v>0</v>
      </c>
      <c r="Q221" s="1095">
        <f>'DATA SHEET'!AB225</f>
        <v>0</v>
      </c>
      <c r="R221" s="1070"/>
      <c r="S221" s="292" t="str">
        <f t="shared" si="14"/>
        <v/>
      </c>
      <c r="T221" s="292" t="str">
        <f t="shared" si="15"/>
        <v/>
      </c>
      <c r="U221" s="292"/>
      <c r="V221" s="1281" t="e">
        <f t="shared" si="12"/>
        <v>#VALUE!</v>
      </c>
      <c r="Y221" s="1284">
        <f t="shared" si="13"/>
        <v>0</v>
      </c>
    </row>
    <row r="222" spans="3:25" x14ac:dyDescent="0.2">
      <c r="C222" s="1210">
        <f>IF('DATA SHEET'!E226&gt;=1,'DATA SHEET'!E226,"-")</f>
        <v>96</v>
      </c>
      <c r="D222" s="1277"/>
      <c r="E222" s="1278" t="str">
        <f>'DATA SHEET'!M226</f>
        <v>X1</v>
      </c>
      <c r="F222" s="1094">
        <f>'DATA SHEET'!Q226</f>
        <v>60</v>
      </c>
      <c r="G222" s="1206">
        <f>'DATA SHEET'!R226</f>
        <v>0</v>
      </c>
      <c r="H222" s="1206">
        <f>'DATA SHEET'!S226</f>
        <v>0</v>
      </c>
      <c r="I222" s="1206">
        <f>'DATA SHEET'!T226</f>
        <v>0</v>
      </c>
      <c r="J222" s="1206">
        <f>'DATA SHEET'!U226</f>
        <v>0</v>
      </c>
      <c r="K222" s="1206">
        <f>'DATA SHEET'!V226</f>
        <v>0</v>
      </c>
      <c r="L222" s="1206">
        <f>'DATA SHEET'!W226</f>
        <v>0</v>
      </c>
      <c r="M222" s="1206">
        <f>'DATA SHEET'!X226</f>
        <v>0</v>
      </c>
      <c r="N222" s="1206">
        <f>'DATA SHEET'!Y226</f>
        <v>0</v>
      </c>
      <c r="O222" s="1206">
        <f>'DATA SHEET'!Z226</f>
        <v>0</v>
      </c>
      <c r="P222" s="1206">
        <f>'DATA SHEET'!AA226</f>
        <v>0</v>
      </c>
      <c r="Q222" s="1095">
        <f>'DATA SHEET'!AB226</f>
        <v>40</v>
      </c>
      <c r="R222" s="1070"/>
      <c r="S222" s="292" t="str">
        <f t="shared" si="14"/>
        <v>X1</v>
      </c>
      <c r="T222" s="292">
        <f t="shared" si="15"/>
        <v>40</v>
      </c>
      <c r="U222" s="292"/>
      <c r="V222" s="1281" t="e">
        <f t="shared" si="12"/>
        <v>#VALUE!</v>
      </c>
      <c r="Y222" s="1284">
        <f t="shared" si="13"/>
        <v>100</v>
      </c>
    </row>
    <row r="223" spans="3:25" x14ac:dyDescent="0.2">
      <c r="C223" s="1210">
        <f>IF('DATA SHEET'!E227&gt;=1,'DATA SHEET'!E227,"-")</f>
        <v>97</v>
      </c>
      <c r="D223" s="1277"/>
      <c r="E223" s="1278" t="str">
        <f>'DATA SHEET'!M227</f>
        <v>X2</v>
      </c>
      <c r="F223" s="1094">
        <f>'DATA SHEET'!Q227</f>
        <v>60</v>
      </c>
      <c r="G223" s="1206">
        <f>'DATA SHEET'!R227</f>
        <v>0</v>
      </c>
      <c r="H223" s="1206">
        <f>'DATA SHEET'!S227</f>
        <v>0</v>
      </c>
      <c r="I223" s="1206">
        <f>'DATA SHEET'!T227</f>
        <v>0</v>
      </c>
      <c r="J223" s="1206">
        <f>'DATA SHEET'!U227</f>
        <v>0</v>
      </c>
      <c r="K223" s="1206">
        <f>'DATA SHEET'!V227</f>
        <v>0</v>
      </c>
      <c r="L223" s="1206">
        <f>'DATA SHEET'!W227</f>
        <v>0</v>
      </c>
      <c r="M223" s="1206">
        <f>'DATA SHEET'!X227</f>
        <v>0</v>
      </c>
      <c r="N223" s="1206">
        <f>'DATA SHEET'!Y227</f>
        <v>0</v>
      </c>
      <c r="O223" s="1206">
        <f>'DATA SHEET'!Z227</f>
        <v>0</v>
      </c>
      <c r="P223" s="1206">
        <f>'DATA SHEET'!AA227</f>
        <v>0</v>
      </c>
      <c r="Q223" s="1095">
        <f>'DATA SHEET'!AB227</f>
        <v>40</v>
      </c>
      <c r="R223" s="1070"/>
      <c r="S223" s="292" t="str">
        <f t="shared" si="14"/>
        <v>X2</v>
      </c>
      <c r="T223" s="292">
        <f t="shared" si="15"/>
        <v>40</v>
      </c>
      <c r="U223" s="292"/>
      <c r="V223" s="1281" t="e">
        <f t="shared" si="12"/>
        <v>#VALUE!</v>
      </c>
      <c r="Y223" s="1284">
        <f t="shared" si="13"/>
        <v>100</v>
      </c>
    </row>
    <row r="224" spans="3:25" x14ac:dyDescent="0.2">
      <c r="C224" s="1210" t="str">
        <f>IF('DATA SHEET'!E228&gt;=1,'DATA SHEET'!E228,"-")</f>
        <v>-</v>
      </c>
      <c r="D224" s="1277"/>
      <c r="E224" s="1278">
        <f>'DATA SHEET'!M228</f>
        <v>0</v>
      </c>
      <c r="F224" s="1094">
        <f>'DATA SHEET'!Q228</f>
        <v>0</v>
      </c>
      <c r="G224" s="1206">
        <f>'DATA SHEET'!R228</f>
        <v>0</v>
      </c>
      <c r="H224" s="1206">
        <f>'DATA SHEET'!S228</f>
        <v>0</v>
      </c>
      <c r="I224" s="1206">
        <f>'DATA SHEET'!T228</f>
        <v>0</v>
      </c>
      <c r="J224" s="1206">
        <f>'DATA SHEET'!U228</f>
        <v>0</v>
      </c>
      <c r="K224" s="1206">
        <f>'DATA SHEET'!V228</f>
        <v>0</v>
      </c>
      <c r="L224" s="1206">
        <f>'DATA SHEET'!W228</f>
        <v>0</v>
      </c>
      <c r="M224" s="1206">
        <f>'DATA SHEET'!X228</f>
        <v>0</v>
      </c>
      <c r="N224" s="1206">
        <f>'DATA SHEET'!Y228</f>
        <v>0</v>
      </c>
      <c r="O224" s="1206">
        <f>'DATA SHEET'!Z228</f>
        <v>0</v>
      </c>
      <c r="P224" s="1206">
        <f>'DATA SHEET'!AA228</f>
        <v>0</v>
      </c>
      <c r="Q224" s="1095">
        <f>'DATA SHEET'!AB228</f>
        <v>0</v>
      </c>
      <c r="R224" s="1070"/>
      <c r="S224" s="292" t="str">
        <f t="shared" si="14"/>
        <v/>
      </c>
      <c r="T224" s="292" t="str">
        <f t="shared" si="15"/>
        <v/>
      </c>
      <c r="U224" s="292"/>
      <c r="V224" s="1281" t="e">
        <f t="shared" si="12"/>
        <v>#VALUE!</v>
      </c>
      <c r="Y224" s="1284">
        <f t="shared" si="13"/>
        <v>0</v>
      </c>
    </row>
    <row r="225" spans="3:25" x14ac:dyDescent="0.2">
      <c r="C225" s="1210" t="str">
        <f>IF('DATA SHEET'!E229&gt;=1,'DATA SHEET'!E229,"-")</f>
        <v>-</v>
      </c>
      <c r="D225" s="1277"/>
      <c r="E225" s="1278">
        <f>'DATA SHEET'!M229</f>
        <v>0</v>
      </c>
      <c r="F225" s="1094">
        <f>'DATA SHEET'!Q229</f>
        <v>0</v>
      </c>
      <c r="G225" s="1206">
        <f>'DATA SHEET'!R229</f>
        <v>0</v>
      </c>
      <c r="H225" s="1206">
        <f>'DATA SHEET'!S229</f>
        <v>0</v>
      </c>
      <c r="I225" s="1206">
        <f>'DATA SHEET'!T229</f>
        <v>0</v>
      </c>
      <c r="J225" s="1206">
        <f>'DATA SHEET'!U229</f>
        <v>0</v>
      </c>
      <c r="K225" s="1206">
        <f>'DATA SHEET'!V229</f>
        <v>0</v>
      </c>
      <c r="L225" s="1206">
        <f>'DATA SHEET'!W229</f>
        <v>0</v>
      </c>
      <c r="M225" s="1206">
        <f>'DATA SHEET'!X229</f>
        <v>0</v>
      </c>
      <c r="N225" s="1206">
        <f>'DATA SHEET'!Y229</f>
        <v>0</v>
      </c>
      <c r="O225" s="1206">
        <f>'DATA SHEET'!Z229</f>
        <v>0</v>
      </c>
      <c r="P225" s="1206">
        <f>'DATA SHEET'!AA229</f>
        <v>0</v>
      </c>
      <c r="Q225" s="1095">
        <f>'DATA SHEET'!AB229</f>
        <v>0</v>
      </c>
      <c r="R225" s="1070"/>
      <c r="S225" s="292" t="str">
        <f t="shared" si="14"/>
        <v/>
      </c>
      <c r="T225" s="292" t="str">
        <f t="shared" si="15"/>
        <v/>
      </c>
      <c r="U225" s="292"/>
      <c r="V225" s="1281" t="e">
        <f t="shared" si="12"/>
        <v>#VALUE!</v>
      </c>
      <c r="Y225" s="1284">
        <f t="shared" si="13"/>
        <v>0</v>
      </c>
    </row>
    <row r="226" spans="3:25" x14ac:dyDescent="0.2">
      <c r="C226" s="1210" t="str">
        <f>IF('DATA SHEET'!E230&gt;=1,'DATA SHEET'!E230,"-")</f>
        <v>-</v>
      </c>
      <c r="D226" s="1277"/>
      <c r="E226" s="1278">
        <f>'DATA SHEET'!M230</f>
        <v>0</v>
      </c>
      <c r="F226" s="1094">
        <f>'DATA SHEET'!Q230</f>
        <v>0</v>
      </c>
      <c r="G226" s="1206">
        <f>'DATA SHEET'!R230</f>
        <v>0</v>
      </c>
      <c r="H226" s="1206">
        <f>'DATA SHEET'!S230</f>
        <v>0</v>
      </c>
      <c r="I226" s="1206">
        <f>'DATA SHEET'!T230</f>
        <v>0</v>
      </c>
      <c r="J226" s="1206">
        <f>'DATA SHEET'!U230</f>
        <v>0</v>
      </c>
      <c r="K226" s="1206">
        <f>'DATA SHEET'!V230</f>
        <v>0</v>
      </c>
      <c r="L226" s="1206">
        <f>'DATA SHEET'!W230</f>
        <v>0</v>
      </c>
      <c r="M226" s="1206">
        <f>'DATA SHEET'!X230</f>
        <v>0</v>
      </c>
      <c r="N226" s="1206">
        <f>'DATA SHEET'!Y230</f>
        <v>0</v>
      </c>
      <c r="O226" s="1206">
        <f>'DATA SHEET'!Z230</f>
        <v>0</v>
      </c>
      <c r="P226" s="1206">
        <f>'DATA SHEET'!AA230</f>
        <v>0</v>
      </c>
      <c r="Q226" s="1095">
        <f>'DATA SHEET'!AB230</f>
        <v>0</v>
      </c>
      <c r="R226" s="1070"/>
      <c r="S226" s="292" t="str">
        <f t="shared" si="14"/>
        <v/>
      </c>
      <c r="T226" s="292" t="str">
        <f t="shared" si="15"/>
        <v/>
      </c>
      <c r="U226" s="292"/>
      <c r="V226" s="1281" t="e">
        <f t="shared" si="12"/>
        <v>#VALUE!</v>
      </c>
      <c r="Y226" s="1284">
        <f t="shared" si="13"/>
        <v>0</v>
      </c>
    </row>
    <row r="227" spans="3:25" x14ac:dyDescent="0.2">
      <c r="C227" s="1210" t="str">
        <f>IF('DATA SHEET'!E231&gt;=1,'DATA SHEET'!E231,"-")</f>
        <v>3.2  ADJUSTMENT  B  (mostly to see FB &amp; CO)</v>
      </c>
      <c r="D227" s="1277"/>
      <c r="E227" s="1278">
        <f>'DATA SHEET'!M231</f>
        <v>0</v>
      </c>
      <c r="F227" s="1094">
        <f>'DATA SHEET'!Q231</f>
        <v>0</v>
      </c>
      <c r="G227" s="1206">
        <f>'DATA SHEET'!R231</f>
        <v>0</v>
      </c>
      <c r="H227" s="1206">
        <f>'DATA SHEET'!S231</f>
        <v>0</v>
      </c>
      <c r="I227" s="1206">
        <f>'DATA SHEET'!T231</f>
        <v>0</v>
      </c>
      <c r="J227" s="1206">
        <f>'DATA SHEET'!U231</f>
        <v>0</v>
      </c>
      <c r="K227" s="1206">
        <f>'DATA SHEET'!V231</f>
        <v>0</v>
      </c>
      <c r="L227" s="1206">
        <f>'DATA SHEET'!W231</f>
        <v>0</v>
      </c>
      <c r="M227" s="1206">
        <f>'DATA SHEET'!X231</f>
        <v>0</v>
      </c>
      <c r="N227" s="1206">
        <f>'DATA SHEET'!Y231</f>
        <v>0</v>
      </c>
      <c r="O227" s="1206">
        <f>'DATA SHEET'!Z231</f>
        <v>0</v>
      </c>
      <c r="P227" s="1206">
        <f>'DATA SHEET'!AA231</f>
        <v>0</v>
      </c>
      <c r="Q227" s="1095">
        <f>'DATA SHEET'!AB231</f>
        <v>0</v>
      </c>
      <c r="R227" s="1070"/>
      <c r="S227" s="292" t="str">
        <f t="shared" si="14"/>
        <v/>
      </c>
      <c r="T227" s="292" t="str">
        <f t="shared" si="15"/>
        <v/>
      </c>
      <c r="U227" s="292"/>
      <c r="V227" s="1281" t="e">
        <f t="shared" si="12"/>
        <v>#VALUE!</v>
      </c>
      <c r="Y227" s="1284">
        <f t="shared" si="13"/>
        <v>0</v>
      </c>
    </row>
    <row r="228" spans="3:25" x14ac:dyDescent="0.2">
      <c r="C228" s="1210" t="str">
        <f>IF('DATA SHEET'!E232&gt;=1,'DATA SHEET'!E232,"-")</f>
        <v xml:space="preserve">Qmax - GAS set to EU low  and used with EU high  with increasing H2%. </v>
      </c>
      <c r="D228" s="1277"/>
      <c r="E228" s="1278">
        <f>'DATA SHEET'!M232</f>
        <v>0</v>
      </c>
      <c r="F228" s="1094">
        <f>'DATA SHEET'!Q232</f>
        <v>0</v>
      </c>
      <c r="G228" s="1206">
        <f>'DATA SHEET'!R232</f>
        <v>0</v>
      </c>
      <c r="H228" s="1206">
        <f>'DATA SHEET'!S232</f>
        <v>0</v>
      </c>
      <c r="I228" s="1206" t="str">
        <f>'DATA SHEET'!T232</f>
        <v>QUALITATIVE TEST: YOU MAY NOTING MANUALLY IN THE TABLE INSTANTANEOUS DATA: FOCUS ON POSSIBLE: high CO, abnormal operation, etc…  NOTING OBSERVATIONS ARE VERY IMPORTANT (&amp; FILM IF VISIBLE CHANGE). (BUT RECORDING DATA REQUESTED IN CASE OF FURTHER ANALYSE NEEDED)</v>
      </c>
      <c r="J228" s="1206">
        <f>'DATA SHEET'!U232</f>
        <v>0</v>
      </c>
      <c r="K228" s="1206">
        <f>'DATA SHEET'!V232</f>
        <v>0</v>
      </c>
      <c r="L228" s="1206">
        <f>'DATA SHEET'!W232</f>
        <v>0</v>
      </c>
      <c r="M228" s="1206">
        <f>'DATA SHEET'!X232</f>
        <v>0</v>
      </c>
      <c r="N228" s="1206">
        <f>'DATA SHEET'!Y232</f>
        <v>0</v>
      </c>
      <c r="O228" s="1206">
        <f>'DATA SHEET'!Z232</f>
        <v>0</v>
      </c>
      <c r="P228" s="1206">
        <f>'DATA SHEET'!AA232</f>
        <v>0</v>
      </c>
      <c r="Q228" s="1095">
        <f>'DATA SHEET'!AB232</f>
        <v>0</v>
      </c>
      <c r="R228" s="1070"/>
      <c r="S228" s="292" t="str">
        <f t="shared" si="14"/>
        <v/>
      </c>
      <c r="T228" s="292" t="str">
        <f t="shared" si="15"/>
        <v/>
      </c>
      <c r="U228" s="292"/>
      <c r="V228" s="1281" t="e">
        <f t="shared" si="12"/>
        <v>#VALUE!</v>
      </c>
      <c r="Y228" s="1284">
        <f t="shared" si="13"/>
        <v>0</v>
      </c>
    </row>
    <row r="229" spans="3:25" x14ac:dyDescent="0.2">
      <c r="C229" s="1210" t="str">
        <f>IF('DATA SHEET'!E233&gt;=1,'DATA SHEET'!E233,"-")</f>
        <v>STABILISATION AFTER ADJUSTMENT EU low</v>
      </c>
      <c r="D229" s="1277"/>
      <c r="E229" s="1278">
        <f>'DATA SHEET'!M233</f>
        <v>0</v>
      </c>
      <c r="F229" s="1094">
        <f>'DATA SHEET'!Q233</f>
        <v>0</v>
      </c>
      <c r="G229" s="1206">
        <f>'DATA SHEET'!R233</f>
        <v>0</v>
      </c>
      <c r="H229" s="1206">
        <f>'DATA SHEET'!S233</f>
        <v>0</v>
      </c>
      <c r="I229" s="1206">
        <f>'DATA SHEET'!T233</f>
        <v>0</v>
      </c>
      <c r="J229" s="1206">
        <f>'DATA SHEET'!U233</f>
        <v>0</v>
      </c>
      <c r="K229" s="1206">
        <f>'DATA SHEET'!V233</f>
        <v>0</v>
      </c>
      <c r="L229" s="1206" t="str">
        <f>'DATA SHEET'!W233</f>
        <v>Not as long time as for performances is required</v>
      </c>
      <c r="M229" s="1206">
        <f>'DATA SHEET'!X233</f>
        <v>0</v>
      </c>
      <c r="N229" s="1206">
        <f>'DATA SHEET'!Y233</f>
        <v>0</v>
      </c>
      <c r="O229" s="1206">
        <f>'DATA SHEET'!Z233</f>
        <v>0</v>
      </c>
      <c r="P229" s="1206">
        <f>'DATA SHEET'!AA233</f>
        <v>0</v>
      </c>
      <c r="Q229" s="1095">
        <f>'DATA SHEET'!AB233</f>
        <v>0</v>
      </c>
      <c r="R229" s="1070"/>
      <c r="S229" s="292" t="str">
        <f t="shared" si="14"/>
        <v/>
      </c>
      <c r="T229" s="292" t="str">
        <f t="shared" si="15"/>
        <v/>
      </c>
      <c r="U229" s="292"/>
      <c r="V229" s="1281" t="e">
        <f t="shared" si="12"/>
        <v>#VALUE!</v>
      </c>
      <c r="Y229" s="1284">
        <f t="shared" si="13"/>
        <v>0</v>
      </c>
    </row>
    <row r="230" spans="3:25" x14ac:dyDescent="0.2">
      <c r="C230" s="1210">
        <f>IF('DATA SHEET'!E234&gt;=1,'DATA SHEET'!E234,"-")</f>
        <v>98</v>
      </c>
      <c r="D230" s="1277"/>
      <c r="E230" s="1278" t="str">
        <f>'DATA SHEET'!M234</f>
        <v>0</v>
      </c>
      <c r="F230" s="1094">
        <f>'DATA SHEET'!Q234</f>
        <v>60</v>
      </c>
      <c r="G230" s="1206">
        <f>'DATA SHEET'!R234</f>
        <v>0</v>
      </c>
      <c r="H230" s="1206">
        <f>'DATA SHEET'!S234</f>
        <v>0</v>
      </c>
      <c r="I230" s="1206">
        <f>'DATA SHEET'!T234</f>
        <v>0</v>
      </c>
      <c r="J230" s="1206">
        <f>'DATA SHEET'!U234</f>
        <v>0</v>
      </c>
      <c r="K230" s="1206">
        <f>'DATA SHEET'!V234</f>
        <v>0</v>
      </c>
      <c r="L230" s="1206">
        <f>'DATA SHEET'!W234</f>
        <v>0</v>
      </c>
      <c r="M230" s="1206">
        <f>'DATA SHEET'!X234</f>
        <v>0</v>
      </c>
      <c r="N230" s="1206">
        <f>'DATA SHEET'!Y234</f>
        <v>0</v>
      </c>
      <c r="O230" s="1206">
        <f>'DATA SHEET'!Z234</f>
        <v>0</v>
      </c>
      <c r="P230" s="1206">
        <f>'DATA SHEET'!AA234</f>
        <v>0</v>
      </c>
      <c r="Q230" s="1095">
        <f>'DATA SHEET'!AB234</f>
        <v>40</v>
      </c>
      <c r="R230" s="1070"/>
      <c r="S230" s="292" t="str">
        <f t="shared" si="14"/>
        <v>0</v>
      </c>
      <c r="T230" s="292">
        <f t="shared" si="15"/>
        <v>40</v>
      </c>
      <c r="U230" s="292"/>
      <c r="V230" s="1281" t="str">
        <f t="shared" si="12"/>
        <v>-</v>
      </c>
      <c r="Y230" s="1284">
        <f t="shared" si="13"/>
        <v>100</v>
      </c>
    </row>
    <row r="231" spans="3:25" x14ac:dyDescent="0.2">
      <c r="C231" s="1210">
        <f>IF('DATA SHEET'!E235&gt;=1,'DATA SHEET'!E235,"-")</f>
        <v>99</v>
      </c>
      <c r="D231" s="1277"/>
      <c r="E231" s="1278" t="str">
        <f>'DATA SHEET'!M235</f>
        <v>0</v>
      </c>
      <c r="F231" s="1094">
        <f>'DATA SHEET'!Q235</f>
        <v>60</v>
      </c>
      <c r="G231" s="1206">
        <f>'DATA SHEET'!R235</f>
        <v>0</v>
      </c>
      <c r="H231" s="1206">
        <f>'DATA SHEET'!S235</f>
        <v>0</v>
      </c>
      <c r="I231" s="1206">
        <f>'DATA SHEET'!T235</f>
        <v>0</v>
      </c>
      <c r="J231" s="1206">
        <f>'DATA SHEET'!U235</f>
        <v>0</v>
      </c>
      <c r="K231" s="1206">
        <f>'DATA SHEET'!V235</f>
        <v>0</v>
      </c>
      <c r="L231" s="1206">
        <f>'DATA SHEET'!W235</f>
        <v>0</v>
      </c>
      <c r="M231" s="1206">
        <f>'DATA SHEET'!X235</f>
        <v>0</v>
      </c>
      <c r="N231" s="1206">
        <f>'DATA SHEET'!Y235</f>
        <v>0</v>
      </c>
      <c r="O231" s="1206">
        <f>'DATA SHEET'!Z235</f>
        <v>0</v>
      </c>
      <c r="P231" s="1206">
        <f>'DATA SHEET'!AA235</f>
        <v>0</v>
      </c>
      <c r="Q231" s="1095">
        <f>'DATA SHEET'!AB235</f>
        <v>40</v>
      </c>
      <c r="R231" s="1070"/>
      <c r="S231" s="292" t="str">
        <f t="shared" si="14"/>
        <v>0</v>
      </c>
      <c r="T231" s="292">
        <f t="shared" si="15"/>
        <v>40</v>
      </c>
      <c r="U231" s="292"/>
      <c r="V231" s="1281" t="str">
        <f t="shared" si="12"/>
        <v>-</v>
      </c>
      <c r="Y231" s="1284">
        <f t="shared" si="13"/>
        <v>100</v>
      </c>
    </row>
    <row r="232" spans="3:25" x14ac:dyDescent="0.2">
      <c r="C232" s="1210">
        <f>IF('DATA SHEET'!E236&gt;=1,'DATA SHEET'!E236,"-")</f>
        <v>100</v>
      </c>
      <c r="D232" s="1277"/>
      <c r="E232" s="1278" t="str">
        <f>'DATA SHEET'!M236</f>
        <v>10</v>
      </c>
      <c r="F232" s="1094">
        <f>'DATA SHEET'!Q236</f>
        <v>60</v>
      </c>
      <c r="G232" s="1206">
        <f>'DATA SHEET'!R236</f>
        <v>0</v>
      </c>
      <c r="H232" s="1206">
        <f>'DATA SHEET'!S236</f>
        <v>0</v>
      </c>
      <c r="I232" s="1206">
        <f>'DATA SHEET'!T236</f>
        <v>0</v>
      </c>
      <c r="J232" s="1206">
        <f>'DATA SHEET'!U236</f>
        <v>0</v>
      </c>
      <c r="K232" s="1206">
        <f>'DATA SHEET'!V236</f>
        <v>0</v>
      </c>
      <c r="L232" s="1206">
        <f>'DATA SHEET'!W236</f>
        <v>0</v>
      </c>
      <c r="M232" s="1206">
        <f>'DATA SHEET'!X236</f>
        <v>0</v>
      </c>
      <c r="N232" s="1206">
        <f>'DATA SHEET'!Y236</f>
        <v>0</v>
      </c>
      <c r="O232" s="1206">
        <f>'DATA SHEET'!Z236</f>
        <v>0</v>
      </c>
      <c r="P232" s="1206">
        <f>'DATA SHEET'!AA236</f>
        <v>0</v>
      </c>
      <c r="Q232" s="1095">
        <f>'DATA SHEET'!AB236</f>
        <v>40</v>
      </c>
      <c r="R232" s="1070"/>
      <c r="S232" s="292" t="str">
        <f t="shared" si="14"/>
        <v>10</v>
      </c>
      <c r="T232" s="292">
        <f t="shared" si="15"/>
        <v>40</v>
      </c>
      <c r="U232" s="292"/>
      <c r="V232" s="1281" t="str">
        <f t="shared" si="12"/>
        <v>-</v>
      </c>
      <c r="Y232" s="1284">
        <f t="shared" si="13"/>
        <v>100</v>
      </c>
    </row>
    <row r="233" spans="3:25" x14ac:dyDescent="0.2">
      <c r="C233" s="1210">
        <f>IF('DATA SHEET'!E237&gt;=1,'DATA SHEET'!E237,"-")</f>
        <v>101</v>
      </c>
      <c r="D233" s="1277"/>
      <c r="E233" s="1278" t="str">
        <f>'DATA SHEET'!M237</f>
        <v>30</v>
      </c>
      <c r="F233" s="1094">
        <f>'DATA SHEET'!Q237</f>
        <v>60</v>
      </c>
      <c r="G233" s="1206">
        <f>'DATA SHEET'!R237</f>
        <v>0</v>
      </c>
      <c r="H233" s="1206">
        <f>'DATA SHEET'!S237</f>
        <v>0</v>
      </c>
      <c r="I233" s="1206">
        <f>'DATA SHEET'!T237</f>
        <v>0</v>
      </c>
      <c r="J233" s="1206">
        <f>'DATA SHEET'!U237</f>
        <v>0</v>
      </c>
      <c r="K233" s="1206">
        <f>'DATA SHEET'!V237</f>
        <v>0</v>
      </c>
      <c r="L233" s="1206">
        <f>'DATA SHEET'!W237</f>
        <v>0</v>
      </c>
      <c r="M233" s="1206">
        <f>'DATA SHEET'!X237</f>
        <v>0</v>
      </c>
      <c r="N233" s="1206">
        <f>'DATA SHEET'!Y237</f>
        <v>0</v>
      </c>
      <c r="O233" s="1206">
        <f>'DATA SHEET'!Z237</f>
        <v>0</v>
      </c>
      <c r="P233" s="1206">
        <f>'DATA SHEET'!AA237</f>
        <v>0</v>
      </c>
      <c r="Q233" s="1095">
        <f>'DATA SHEET'!AB237</f>
        <v>40</v>
      </c>
      <c r="R233" s="1070"/>
      <c r="S233" s="292" t="str">
        <f t="shared" si="14"/>
        <v>30</v>
      </c>
      <c r="T233" s="292">
        <f t="shared" si="15"/>
        <v>40</v>
      </c>
      <c r="U233" s="292"/>
      <c r="V233" s="1281" t="str">
        <f t="shared" si="12"/>
        <v>-</v>
      </c>
      <c r="Y233" s="1284">
        <f t="shared" si="13"/>
        <v>100</v>
      </c>
    </row>
    <row r="234" spans="3:25" x14ac:dyDescent="0.2">
      <c r="C234" s="1210">
        <f>IF('DATA SHEET'!E238&gt;=1,'DATA SHEET'!E238,"-")</f>
        <v>102</v>
      </c>
      <c r="D234" s="1277"/>
      <c r="E234" s="1278" t="str">
        <f>'DATA SHEET'!M238</f>
        <v>40</v>
      </c>
      <c r="F234" s="1094">
        <f>'DATA SHEET'!Q238</f>
        <v>60</v>
      </c>
      <c r="G234" s="1206">
        <f>'DATA SHEET'!R238</f>
        <v>0</v>
      </c>
      <c r="H234" s="1206">
        <f>'DATA SHEET'!S238</f>
        <v>0</v>
      </c>
      <c r="I234" s="1206">
        <f>'DATA SHEET'!T238</f>
        <v>0</v>
      </c>
      <c r="J234" s="1206">
        <f>'DATA SHEET'!U238</f>
        <v>0</v>
      </c>
      <c r="K234" s="1206">
        <f>'DATA SHEET'!V238</f>
        <v>0</v>
      </c>
      <c r="L234" s="1206">
        <f>'DATA SHEET'!W238</f>
        <v>0</v>
      </c>
      <c r="M234" s="1206">
        <f>'DATA SHEET'!X238</f>
        <v>0</v>
      </c>
      <c r="N234" s="1206">
        <f>'DATA SHEET'!Y238</f>
        <v>0</v>
      </c>
      <c r="O234" s="1206">
        <f>'DATA SHEET'!Z238</f>
        <v>0</v>
      </c>
      <c r="P234" s="1206">
        <f>'DATA SHEET'!AA238</f>
        <v>0</v>
      </c>
      <c r="Q234" s="1095">
        <f>'DATA SHEET'!AB238</f>
        <v>40</v>
      </c>
      <c r="R234" s="1070"/>
      <c r="S234" s="292" t="str">
        <f t="shared" si="14"/>
        <v>40</v>
      </c>
      <c r="T234" s="292">
        <f t="shared" si="15"/>
        <v>40</v>
      </c>
      <c r="U234" s="292"/>
      <c r="V234" s="1281" t="str">
        <f t="shared" si="12"/>
        <v>-</v>
      </c>
      <c r="Y234" s="1284">
        <f t="shared" si="13"/>
        <v>100</v>
      </c>
    </row>
    <row r="235" spans="3:25" x14ac:dyDescent="0.2">
      <c r="C235" s="1210" t="str">
        <f>IF('DATA SHEET'!E239&gt;=1,'DATA SHEET'!E239,"-")</f>
        <v xml:space="preserve">Additional test if flash back occurs at H2 = XFB % make a test between the two last points  (refining the Flashback H2% point) </v>
      </c>
      <c r="D235" s="1277"/>
      <c r="E235" s="1278">
        <f>'DATA SHEET'!M239</f>
        <v>0</v>
      </c>
      <c r="F235" s="1094">
        <f>'DATA SHEET'!Q239</f>
        <v>0</v>
      </c>
      <c r="G235" s="1206">
        <f>'DATA SHEET'!R239</f>
        <v>0</v>
      </c>
      <c r="H235" s="1206">
        <f>'DATA SHEET'!S239</f>
        <v>0</v>
      </c>
      <c r="I235" s="1206">
        <f>'DATA SHEET'!T239</f>
        <v>0</v>
      </c>
      <c r="J235" s="1206">
        <f>'DATA SHEET'!U239</f>
        <v>0</v>
      </c>
      <c r="K235" s="1206">
        <f>'DATA SHEET'!V239</f>
        <v>0</v>
      </c>
      <c r="L235" s="1206">
        <f>'DATA SHEET'!W239</f>
        <v>0</v>
      </c>
      <c r="M235" s="1206">
        <f>'DATA SHEET'!X239</f>
        <v>0</v>
      </c>
      <c r="N235" s="1206">
        <f>'DATA SHEET'!Y239</f>
        <v>0</v>
      </c>
      <c r="O235" s="1206">
        <f>'DATA SHEET'!Z239</f>
        <v>0</v>
      </c>
      <c r="P235" s="1206">
        <f>'DATA SHEET'!AA239</f>
        <v>0</v>
      </c>
      <c r="Q235" s="1095">
        <f>'DATA SHEET'!AB239</f>
        <v>0</v>
      </c>
      <c r="R235" s="1070"/>
      <c r="S235" s="292" t="str">
        <f t="shared" si="14"/>
        <v/>
      </c>
      <c r="T235" s="292" t="str">
        <f t="shared" si="15"/>
        <v/>
      </c>
      <c r="U235" s="292"/>
      <c r="V235" s="1281" t="e">
        <f t="shared" si="12"/>
        <v>#VALUE!</v>
      </c>
      <c r="Y235" s="1284">
        <f t="shared" si="13"/>
        <v>0</v>
      </c>
    </row>
    <row r="236" spans="3:25" x14ac:dyDescent="0.2">
      <c r="C236" s="1210">
        <f>IF('DATA SHEET'!E240&gt;=1,'DATA SHEET'!E240,"-")</f>
        <v>103</v>
      </c>
      <c r="D236" s="1277"/>
      <c r="E236" s="1278" t="str">
        <f>'DATA SHEET'!M240</f>
        <v>X1</v>
      </c>
      <c r="F236" s="1094">
        <f>'DATA SHEET'!Q240</f>
        <v>60</v>
      </c>
      <c r="G236" s="1206">
        <f>'DATA SHEET'!R240</f>
        <v>0</v>
      </c>
      <c r="H236" s="1206">
        <f>'DATA SHEET'!S240</f>
        <v>0</v>
      </c>
      <c r="I236" s="1206">
        <f>'DATA SHEET'!T240</f>
        <v>0</v>
      </c>
      <c r="J236" s="1206">
        <f>'DATA SHEET'!U240</f>
        <v>0</v>
      </c>
      <c r="K236" s="1206">
        <f>'DATA SHEET'!V240</f>
        <v>0</v>
      </c>
      <c r="L236" s="1206">
        <f>'DATA SHEET'!W240</f>
        <v>0</v>
      </c>
      <c r="M236" s="1206">
        <f>'DATA SHEET'!X240</f>
        <v>0</v>
      </c>
      <c r="N236" s="1206">
        <f>'DATA SHEET'!Y240</f>
        <v>0</v>
      </c>
      <c r="O236" s="1206">
        <f>'DATA SHEET'!Z240</f>
        <v>0</v>
      </c>
      <c r="P236" s="1206">
        <f>'DATA SHEET'!AA240</f>
        <v>0</v>
      </c>
      <c r="Q236" s="1095">
        <f>'DATA SHEET'!AB240</f>
        <v>40</v>
      </c>
      <c r="R236" s="1070"/>
      <c r="S236" s="292" t="str">
        <f t="shared" si="14"/>
        <v>X1</v>
      </c>
      <c r="T236" s="292">
        <f t="shared" si="15"/>
        <v>40</v>
      </c>
      <c r="U236" s="292"/>
      <c r="V236" s="1281" t="e">
        <f t="shared" si="12"/>
        <v>#VALUE!</v>
      </c>
      <c r="Y236" s="1284">
        <f t="shared" si="13"/>
        <v>100</v>
      </c>
    </row>
    <row r="237" spans="3:25" x14ac:dyDescent="0.2">
      <c r="C237" s="1210">
        <f>IF('DATA SHEET'!E241&gt;=1,'DATA SHEET'!E241,"-")</f>
        <v>104</v>
      </c>
      <c r="D237" s="1277"/>
      <c r="E237" s="1278" t="str">
        <f>'DATA SHEET'!M241</f>
        <v>X2</v>
      </c>
      <c r="F237" s="1094">
        <f>'DATA SHEET'!Q241</f>
        <v>60</v>
      </c>
      <c r="G237" s="1206">
        <f>'DATA SHEET'!R241</f>
        <v>0</v>
      </c>
      <c r="H237" s="1206">
        <f>'DATA SHEET'!S241</f>
        <v>0</v>
      </c>
      <c r="I237" s="1206">
        <f>'DATA SHEET'!T241</f>
        <v>0</v>
      </c>
      <c r="J237" s="1206">
        <f>'DATA SHEET'!U241</f>
        <v>0</v>
      </c>
      <c r="K237" s="1206">
        <f>'DATA SHEET'!V241</f>
        <v>0</v>
      </c>
      <c r="L237" s="1206">
        <f>'DATA SHEET'!W241</f>
        <v>0</v>
      </c>
      <c r="M237" s="1206">
        <f>'DATA SHEET'!X241</f>
        <v>0</v>
      </c>
      <c r="N237" s="1206">
        <f>'DATA SHEET'!Y241</f>
        <v>0</v>
      </c>
      <c r="O237" s="1206">
        <f>'DATA SHEET'!Z241</f>
        <v>0</v>
      </c>
      <c r="P237" s="1206">
        <f>'DATA SHEET'!AA241</f>
        <v>0</v>
      </c>
      <c r="Q237" s="1095">
        <f>'DATA SHEET'!AB241</f>
        <v>40</v>
      </c>
      <c r="R237" s="1070"/>
      <c r="S237" s="292" t="str">
        <f t="shared" si="14"/>
        <v>X2</v>
      </c>
      <c r="T237" s="292">
        <f t="shared" si="15"/>
        <v>40</v>
      </c>
      <c r="U237" s="292"/>
      <c r="V237" s="1281" t="e">
        <f t="shared" si="12"/>
        <v>#VALUE!</v>
      </c>
      <c r="Y237" s="1284">
        <f t="shared" si="13"/>
        <v>100</v>
      </c>
    </row>
    <row r="238" spans="3:25" x14ac:dyDescent="0.2">
      <c r="C238" s="1210" t="str">
        <f>IF('DATA SHEET'!E242&gt;=1,'DATA SHEET'!E242,"-")</f>
        <v xml:space="preserve">Qmin - GAS set to EU low  and used with EU high  with increasing H2%. </v>
      </c>
      <c r="D238" s="1277"/>
      <c r="E238" s="1278">
        <f>'DATA SHEET'!M242</f>
        <v>0</v>
      </c>
      <c r="F238" s="1094">
        <f>'DATA SHEET'!Q242</f>
        <v>0</v>
      </c>
      <c r="G238" s="1206">
        <f>'DATA SHEET'!R242</f>
        <v>0</v>
      </c>
      <c r="H238" s="1206">
        <f>'DATA SHEET'!S242</f>
        <v>0</v>
      </c>
      <c r="I238" s="1206">
        <f>'DATA SHEET'!T242</f>
        <v>0</v>
      </c>
      <c r="J238" s="1206">
        <f>'DATA SHEET'!U242</f>
        <v>0</v>
      </c>
      <c r="K238" s="1206">
        <f>'DATA SHEET'!V242</f>
        <v>0</v>
      </c>
      <c r="L238" s="1206">
        <f>'DATA SHEET'!W242</f>
        <v>0</v>
      </c>
      <c r="M238" s="1206">
        <f>'DATA SHEET'!X242</f>
        <v>0</v>
      </c>
      <c r="N238" s="1206">
        <f>'DATA SHEET'!Y242</f>
        <v>0</v>
      </c>
      <c r="O238" s="1206">
        <f>'DATA SHEET'!Z242</f>
        <v>0</v>
      </c>
      <c r="P238" s="1206">
        <f>'DATA SHEET'!AA242</f>
        <v>0</v>
      </c>
      <c r="Q238" s="1095">
        <f>'DATA SHEET'!AB242</f>
        <v>0</v>
      </c>
      <c r="R238" s="1070"/>
      <c r="S238" s="292" t="str">
        <f t="shared" si="14"/>
        <v/>
      </c>
      <c r="T238" s="292" t="str">
        <f t="shared" si="15"/>
        <v/>
      </c>
      <c r="U238" s="292"/>
      <c r="V238" s="1281" t="e">
        <f t="shared" si="12"/>
        <v>#VALUE!</v>
      </c>
      <c r="Y238" s="1284">
        <f t="shared" si="13"/>
        <v>0</v>
      </c>
    </row>
    <row r="239" spans="3:25" x14ac:dyDescent="0.2">
      <c r="C239" s="1210" t="str">
        <f>IF('DATA SHEET'!E243&gt;=1,'DATA SHEET'!E243,"-")</f>
        <v>STABILISATION AFTER ADJUSTMENT EU low</v>
      </c>
      <c r="D239" s="1277"/>
      <c r="E239" s="1278">
        <f>'DATA SHEET'!M243</f>
        <v>0</v>
      </c>
      <c r="F239" s="1094">
        <f>'DATA SHEET'!Q243</f>
        <v>0</v>
      </c>
      <c r="G239" s="1206">
        <f>'DATA SHEET'!R243</f>
        <v>0</v>
      </c>
      <c r="H239" s="1206">
        <f>'DATA SHEET'!S243</f>
        <v>0</v>
      </c>
      <c r="I239" s="1206">
        <f>'DATA SHEET'!T243</f>
        <v>0</v>
      </c>
      <c r="J239" s="1206">
        <f>'DATA SHEET'!U243</f>
        <v>0</v>
      </c>
      <c r="K239" s="1206">
        <f>'DATA SHEET'!V243</f>
        <v>0</v>
      </c>
      <c r="L239" s="1206" t="str">
        <f>'DATA SHEET'!W243</f>
        <v>Not as long time as for performances is required</v>
      </c>
      <c r="M239" s="1206">
        <f>'DATA SHEET'!X243</f>
        <v>0</v>
      </c>
      <c r="N239" s="1206">
        <f>'DATA SHEET'!Y243</f>
        <v>0</v>
      </c>
      <c r="O239" s="1206">
        <f>'DATA SHEET'!Z243</f>
        <v>0</v>
      </c>
      <c r="P239" s="1206">
        <f>'DATA SHEET'!AA243</f>
        <v>0</v>
      </c>
      <c r="Q239" s="1095">
        <f>'DATA SHEET'!AB243</f>
        <v>0</v>
      </c>
      <c r="R239" s="1070"/>
      <c r="S239" s="292" t="str">
        <f t="shared" si="14"/>
        <v/>
      </c>
      <c r="T239" s="292" t="str">
        <f t="shared" si="15"/>
        <v/>
      </c>
      <c r="U239" s="292"/>
      <c r="V239" s="1281" t="e">
        <f t="shared" si="12"/>
        <v>#VALUE!</v>
      </c>
      <c r="Y239" s="1284">
        <f t="shared" si="13"/>
        <v>0</v>
      </c>
    </row>
    <row r="240" spans="3:25" x14ac:dyDescent="0.2">
      <c r="C240" s="1210">
        <f>IF('DATA SHEET'!E244&gt;=1,'DATA SHEET'!E244,"-")</f>
        <v>105</v>
      </c>
      <c r="D240" s="1277"/>
      <c r="E240" s="1278" t="str">
        <f>'DATA SHEET'!M244</f>
        <v>0</v>
      </c>
      <c r="F240" s="1094">
        <f>'DATA SHEET'!Q244</f>
        <v>60</v>
      </c>
      <c r="G240" s="1206">
        <f>'DATA SHEET'!R244</f>
        <v>0</v>
      </c>
      <c r="H240" s="1206">
        <f>'DATA SHEET'!S244</f>
        <v>0</v>
      </c>
      <c r="I240" s="1206">
        <f>'DATA SHEET'!T244</f>
        <v>0</v>
      </c>
      <c r="J240" s="1206">
        <f>'DATA SHEET'!U244</f>
        <v>0</v>
      </c>
      <c r="K240" s="1206">
        <f>'DATA SHEET'!V244</f>
        <v>0</v>
      </c>
      <c r="L240" s="1206">
        <f>'DATA SHEET'!W244</f>
        <v>0</v>
      </c>
      <c r="M240" s="1206">
        <f>'DATA SHEET'!X244</f>
        <v>0</v>
      </c>
      <c r="N240" s="1206">
        <f>'DATA SHEET'!Y244</f>
        <v>0</v>
      </c>
      <c r="O240" s="1206">
        <f>'DATA SHEET'!Z244</f>
        <v>0</v>
      </c>
      <c r="P240" s="1206">
        <f>'DATA SHEET'!AA244</f>
        <v>0</v>
      </c>
      <c r="Q240" s="1095">
        <f>'DATA SHEET'!AB244</f>
        <v>40</v>
      </c>
      <c r="R240" s="1070"/>
      <c r="S240" s="292" t="str">
        <f t="shared" si="14"/>
        <v>0</v>
      </c>
      <c r="T240" s="292">
        <f t="shared" si="15"/>
        <v>40</v>
      </c>
      <c r="U240" s="292"/>
      <c r="V240" s="1281" t="str">
        <f t="shared" si="12"/>
        <v>-</v>
      </c>
      <c r="Y240" s="1284">
        <f t="shared" si="13"/>
        <v>100</v>
      </c>
    </row>
    <row r="241" spans="3:25" x14ac:dyDescent="0.2">
      <c r="C241" s="1210">
        <f>IF('DATA SHEET'!E245&gt;=1,'DATA SHEET'!E245,"-")</f>
        <v>106</v>
      </c>
      <c r="D241" s="1277"/>
      <c r="E241" s="1278" t="str">
        <f>'DATA SHEET'!M245</f>
        <v>0</v>
      </c>
      <c r="F241" s="1094">
        <f>'DATA SHEET'!Q245</f>
        <v>60</v>
      </c>
      <c r="G241" s="1206">
        <f>'DATA SHEET'!R245</f>
        <v>0</v>
      </c>
      <c r="H241" s="1206">
        <f>'DATA SHEET'!S245</f>
        <v>0</v>
      </c>
      <c r="I241" s="1206">
        <f>'DATA SHEET'!T245</f>
        <v>0</v>
      </c>
      <c r="J241" s="1206">
        <f>'DATA SHEET'!U245</f>
        <v>0</v>
      </c>
      <c r="K241" s="1206">
        <f>'DATA SHEET'!V245</f>
        <v>0</v>
      </c>
      <c r="L241" s="1206">
        <f>'DATA SHEET'!W245</f>
        <v>0</v>
      </c>
      <c r="M241" s="1206">
        <f>'DATA SHEET'!X245</f>
        <v>0</v>
      </c>
      <c r="N241" s="1206">
        <f>'DATA SHEET'!Y245</f>
        <v>0</v>
      </c>
      <c r="O241" s="1206">
        <f>'DATA SHEET'!Z245</f>
        <v>0</v>
      </c>
      <c r="P241" s="1206">
        <f>'DATA SHEET'!AA245</f>
        <v>0</v>
      </c>
      <c r="Q241" s="1095">
        <f>'DATA SHEET'!AB245</f>
        <v>40</v>
      </c>
      <c r="R241" s="1070"/>
      <c r="S241" s="292" t="str">
        <f t="shared" si="14"/>
        <v>0</v>
      </c>
      <c r="T241" s="292">
        <f t="shared" si="15"/>
        <v>40</v>
      </c>
      <c r="U241" s="292"/>
      <c r="V241" s="1281" t="str">
        <f t="shared" si="12"/>
        <v>-</v>
      </c>
      <c r="Y241" s="1284">
        <f t="shared" si="13"/>
        <v>100</v>
      </c>
    </row>
    <row r="242" spans="3:25" x14ac:dyDescent="0.2">
      <c r="C242" s="1210">
        <f>IF('DATA SHEET'!E246&gt;=1,'DATA SHEET'!E246,"-")</f>
        <v>107</v>
      </c>
      <c r="D242" s="1277"/>
      <c r="E242" s="1278" t="str">
        <f>'DATA SHEET'!M246</f>
        <v>10</v>
      </c>
      <c r="F242" s="1094">
        <f>'DATA SHEET'!Q246</f>
        <v>60</v>
      </c>
      <c r="G242" s="1206">
        <f>'DATA SHEET'!R246</f>
        <v>0</v>
      </c>
      <c r="H242" s="1206">
        <f>'DATA SHEET'!S246</f>
        <v>0</v>
      </c>
      <c r="I242" s="1206">
        <f>'DATA SHEET'!T246</f>
        <v>0</v>
      </c>
      <c r="J242" s="1206">
        <f>'DATA SHEET'!U246</f>
        <v>0</v>
      </c>
      <c r="K242" s="1206">
        <f>'DATA SHEET'!V246</f>
        <v>0</v>
      </c>
      <c r="L242" s="1206">
        <f>'DATA SHEET'!W246</f>
        <v>0</v>
      </c>
      <c r="M242" s="1206">
        <f>'DATA SHEET'!X246</f>
        <v>0</v>
      </c>
      <c r="N242" s="1206">
        <f>'DATA SHEET'!Y246</f>
        <v>0</v>
      </c>
      <c r="O242" s="1206">
        <f>'DATA SHEET'!Z246</f>
        <v>0</v>
      </c>
      <c r="P242" s="1206">
        <f>'DATA SHEET'!AA246</f>
        <v>0</v>
      </c>
      <c r="Q242" s="1095">
        <f>'DATA SHEET'!AB246</f>
        <v>40</v>
      </c>
      <c r="R242" s="1070"/>
      <c r="S242" s="292" t="str">
        <f t="shared" si="14"/>
        <v>10</v>
      </c>
      <c r="T242" s="292">
        <f t="shared" si="15"/>
        <v>40</v>
      </c>
      <c r="U242" s="292"/>
      <c r="V242" s="1281" t="str">
        <f t="shared" si="12"/>
        <v>-</v>
      </c>
      <c r="Y242" s="1284">
        <f t="shared" si="13"/>
        <v>100</v>
      </c>
    </row>
    <row r="243" spans="3:25" x14ac:dyDescent="0.2">
      <c r="C243" s="1210">
        <f>IF('DATA SHEET'!E247&gt;=1,'DATA SHEET'!E247,"-")</f>
        <v>108</v>
      </c>
      <c r="D243" s="1277"/>
      <c r="E243" s="1278" t="str">
        <f>'DATA SHEET'!M247</f>
        <v>30</v>
      </c>
      <c r="F243" s="1094">
        <f>'DATA SHEET'!Q247</f>
        <v>60</v>
      </c>
      <c r="G243" s="1206">
        <f>'DATA SHEET'!R247</f>
        <v>0</v>
      </c>
      <c r="H243" s="1206">
        <f>'DATA SHEET'!S247</f>
        <v>0</v>
      </c>
      <c r="I243" s="1206">
        <f>'DATA SHEET'!T247</f>
        <v>0</v>
      </c>
      <c r="J243" s="1206">
        <f>'DATA SHEET'!U247</f>
        <v>0</v>
      </c>
      <c r="K243" s="1206">
        <f>'DATA SHEET'!V247</f>
        <v>0</v>
      </c>
      <c r="L243" s="1206">
        <f>'DATA SHEET'!W247</f>
        <v>0</v>
      </c>
      <c r="M243" s="1206">
        <f>'DATA SHEET'!X247</f>
        <v>0</v>
      </c>
      <c r="N243" s="1206">
        <f>'DATA SHEET'!Y247</f>
        <v>0</v>
      </c>
      <c r="O243" s="1206">
        <f>'DATA SHEET'!Z247</f>
        <v>0</v>
      </c>
      <c r="P243" s="1206">
        <f>'DATA SHEET'!AA247</f>
        <v>0</v>
      </c>
      <c r="Q243" s="1095">
        <f>'DATA SHEET'!AB247</f>
        <v>40</v>
      </c>
      <c r="R243" s="1070"/>
      <c r="S243" s="292" t="str">
        <f t="shared" si="14"/>
        <v>30</v>
      </c>
      <c r="T243" s="292">
        <f t="shared" si="15"/>
        <v>40</v>
      </c>
      <c r="U243" s="292"/>
      <c r="V243" s="1281" t="str">
        <f t="shared" si="12"/>
        <v>-</v>
      </c>
      <c r="Y243" s="1284">
        <f t="shared" si="13"/>
        <v>100</v>
      </c>
    </row>
    <row r="244" spans="3:25" x14ac:dyDescent="0.2">
      <c r="C244" s="1210">
        <f>IF('DATA SHEET'!E248&gt;=1,'DATA SHEET'!E248,"-")</f>
        <v>109</v>
      </c>
      <c r="D244" s="1277"/>
      <c r="E244" s="1278" t="str">
        <f>'DATA SHEET'!M248</f>
        <v>40</v>
      </c>
      <c r="F244" s="1094">
        <f>'DATA SHEET'!Q248</f>
        <v>60</v>
      </c>
      <c r="G244" s="1206">
        <f>'DATA SHEET'!R248</f>
        <v>0</v>
      </c>
      <c r="H244" s="1206">
        <f>'DATA SHEET'!S248</f>
        <v>0</v>
      </c>
      <c r="I244" s="1206">
        <f>'DATA SHEET'!T248</f>
        <v>0</v>
      </c>
      <c r="J244" s="1206">
        <f>'DATA SHEET'!U248</f>
        <v>0</v>
      </c>
      <c r="K244" s="1206">
        <f>'DATA SHEET'!V248</f>
        <v>0</v>
      </c>
      <c r="L244" s="1206">
        <f>'DATA SHEET'!W248</f>
        <v>0</v>
      </c>
      <c r="M244" s="1206">
        <f>'DATA SHEET'!X248</f>
        <v>0</v>
      </c>
      <c r="N244" s="1206">
        <f>'DATA SHEET'!Y248</f>
        <v>0</v>
      </c>
      <c r="O244" s="1206">
        <f>'DATA SHEET'!Z248</f>
        <v>0</v>
      </c>
      <c r="P244" s="1206">
        <f>'DATA SHEET'!AA248</f>
        <v>0</v>
      </c>
      <c r="Q244" s="1095">
        <f>'DATA SHEET'!AB248</f>
        <v>40</v>
      </c>
      <c r="R244" s="1070"/>
      <c r="S244" s="292" t="str">
        <f t="shared" si="14"/>
        <v>40</v>
      </c>
      <c r="T244" s="292">
        <f t="shared" si="15"/>
        <v>40</v>
      </c>
      <c r="U244" s="292"/>
      <c r="V244" s="1281" t="str">
        <f t="shared" si="12"/>
        <v>-</v>
      </c>
      <c r="Y244" s="1284">
        <f t="shared" si="13"/>
        <v>100</v>
      </c>
    </row>
    <row r="245" spans="3:25" x14ac:dyDescent="0.2">
      <c r="C245" s="1210" t="str">
        <f>IF('DATA SHEET'!E249&gt;=1,'DATA SHEET'!E249,"-")</f>
        <v xml:space="preserve">Additional test if flash back occurs at H2 = XFB % make a test between the two last points  (refining the Flashback H2% point) </v>
      </c>
      <c r="D245" s="1277"/>
      <c r="E245" s="1278">
        <f>'DATA SHEET'!M249</f>
        <v>0</v>
      </c>
      <c r="F245" s="1094">
        <f>'DATA SHEET'!Q249</f>
        <v>0</v>
      </c>
      <c r="G245" s="1206">
        <f>'DATA SHEET'!R249</f>
        <v>0</v>
      </c>
      <c r="H245" s="1206">
        <f>'DATA SHEET'!S249</f>
        <v>0</v>
      </c>
      <c r="I245" s="1206">
        <f>'DATA SHEET'!T249</f>
        <v>0</v>
      </c>
      <c r="J245" s="1206">
        <f>'DATA SHEET'!U249</f>
        <v>0</v>
      </c>
      <c r="K245" s="1206">
        <f>'DATA SHEET'!V249</f>
        <v>0</v>
      </c>
      <c r="L245" s="1206">
        <f>'DATA SHEET'!W249</f>
        <v>0</v>
      </c>
      <c r="M245" s="1206">
        <f>'DATA SHEET'!X249</f>
        <v>0</v>
      </c>
      <c r="N245" s="1206">
        <f>'DATA SHEET'!Y249</f>
        <v>0</v>
      </c>
      <c r="O245" s="1206">
        <f>'DATA SHEET'!Z249</f>
        <v>0</v>
      </c>
      <c r="P245" s="1206">
        <f>'DATA SHEET'!AA249</f>
        <v>0</v>
      </c>
      <c r="Q245" s="1095">
        <f>'DATA SHEET'!AB249</f>
        <v>0</v>
      </c>
      <c r="R245" s="1070"/>
      <c r="S245" s="292" t="str">
        <f t="shared" si="14"/>
        <v/>
      </c>
      <c r="T245" s="292" t="str">
        <f t="shared" si="15"/>
        <v/>
      </c>
      <c r="U245" s="292"/>
      <c r="V245" s="1281" t="e">
        <f t="shared" si="12"/>
        <v>#VALUE!</v>
      </c>
      <c r="Y245" s="1284">
        <f t="shared" si="13"/>
        <v>0</v>
      </c>
    </row>
    <row r="246" spans="3:25" x14ac:dyDescent="0.2">
      <c r="C246" s="1210">
        <f>IF('DATA SHEET'!E250&gt;=1,'DATA SHEET'!E250,"-")</f>
        <v>110</v>
      </c>
      <c r="D246" s="1277"/>
      <c r="E246" s="1278" t="str">
        <f>'DATA SHEET'!M250</f>
        <v>X1</v>
      </c>
      <c r="F246" s="1094">
        <f>'DATA SHEET'!Q250</f>
        <v>60</v>
      </c>
      <c r="G246" s="1206">
        <f>'DATA SHEET'!R250</f>
        <v>0</v>
      </c>
      <c r="H246" s="1206">
        <f>'DATA SHEET'!S250</f>
        <v>0</v>
      </c>
      <c r="I246" s="1206">
        <f>'DATA SHEET'!T250</f>
        <v>0</v>
      </c>
      <c r="J246" s="1206">
        <f>'DATA SHEET'!U250</f>
        <v>0</v>
      </c>
      <c r="K246" s="1206">
        <f>'DATA SHEET'!V250</f>
        <v>0</v>
      </c>
      <c r="L246" s="1206">
        <f>'DATA SHEET'!W250</f>
        <v>0</v>
      </c>
      <c r="M246" s="1206">
        <f>'DATA SHEET'!X250</f>
        <v>0</v>
      </c>
      <c r="N246" s="1206">
        <f>'DATA SHEET'!Y250</f>
        <v>0</v>
      </c>
      <c r="O246" s="1206">
        <f>'DATA SHEET'!Z250</f>
        <v>0</v>
      </c>
      <c r="P246" s="1206">
        <f>'DATA SHEET'!AA250</f>
        <v>0</v>
      </c>
      <c r="Q246" s="1095">
        <f>'DATA SHEET'!AB250</f>
        <v>40</v>
      </c>
      <c r="R246" s="1070"/>
      <c r="S246" s="292" t="str">
        <f t="shared" si="14"/>
        <v>X1</v>
      </c>
      <c r="T246" s="292">
        <f t="shared" si="15"/>
        <v>40</v>
      </c>
      <c r="U246" s="292"/>
      <c r="V246" s="1281" t="e">
        <f t="shared" si="12"/>
        <v>#VALUE!</v>
      </c>
      <c r="Y246" s="1284">
        <f t="shared" si="13"/>
        <v>100</v>
      </c>
    </row>
    <row r="247" spans="3:25" x14ac:dyDescent="0.2">
      <c r="C247" s="1210">
        <f>IF('DATA SHEET'!E251&gt;=1,'DATA SHEET'!E251,"-")</f>
        <v>111</v>
      </c>
      <c r="D247" s="1277"/>
      <c r="E247" s="1278" t="str">
        <f>'DATA SHEET'!M251</f>
        <v>X2</v>
      </c>
      <c r="F247" s="1094">
        <f>'DATA SHEET'!Q251</f>
        <v>60</v>
      </c>
      <c r="G247" s="1206">
        <f>'DATA SHEET'!R251</f>
        <v>0</v>
      </c>
      <c r="H247" s="1206">
        <f>'DATA SHEET'!S251</f>
        <v>0</v>
      </c>
      <c r="I247" s="1206">
        <f>'DATA SHEET'!T251</f>
        <v>0</v>
      </c>
      <c r="J247" s="1206">
        <f>'DATA SHEET'!U251</f>
        <v>0</v>
      </c>
      <c r="K247" s="1206">
        <f>'DATA SHEET'!V251</f>
        <v>0</v>
      </c>
      <c r="L247" s="1206">
        <f>'DATA SHEET'!W251</f>
        <v>0</v>
      </c>
      <c r="M247" s="1206">
        <f>'DATA SHEET'!X251</f>
        <v>0</v>
      </c>
      <c r="N247" s="1206">
        <f>'DATA SHEET'!Y251</f>
        <v>0</v>
      </c>
      <c r="O247" s="1206">
        <f>'DATA SHEET'!Z251</f>
        <v>0</v>
      </c>
      <c r="P247" s="1206">
        <f>'DATA SHEET'!AA251</f>
        <v>0</v>
      </c>
      <c r="Q247" s="1095">
        <f>'DATA SHEET'!AB251</f>
        <v>40</v>
      </c>
      <c r="R247" s="1070"/>
      <c r="S247" s="292" t="str">
        <f t="shared" si="14"/>
        <v>X2</v>
      </c>
      <c r="T247" s="292">
        <f t="shared" si="15"/>
        <v>40</v>
      </c>
      <c r="U247" s="292"/>
      <c r="V247" s="1281" t="e">
        <f t="shared" si="12"/>
        <v>#VALUE!</v>
      </c>
      <c r="Y247" s="1284">
        <f t="shared" si="13"/>
        <v>100</v>
      </c>
    </row>
    <row r="248" spans="3:25" x14ac:dyDescent="0.2">
      <c r="C248" s="1210" t="str">
        <f>IF('DATA SHEET'!E252&gt;=1,'DATA SHEET'!E252,"-")</f>
        <v>-</v>
      </c>
      <c r="D248" s="1277"/>
      <c r="E248" s="1278">
        <f>'DATA SHEET'!M252</f>
        <v>0</v>
      </c>
      <c r="F248" s="1094">
        <f>'DATA SHEET'!Q252</f>
        <v>0</v>
      </c>
      <c r="G248" s="1206">
        <f>'DATA SHEET'!R252</f>
        <v>0</v>
      </c>
      <c r="H248" s="1206">
        <f>'DATA SHEET'!S252</f>
        <v>0</v>
      </c>
      <c r="I248" s="1206">
        <f>'DATA SHEET'!T252</f>
        <v>0</v>
      </c>
      <c r="J248" s="1206">
        <f>'DATA SHEET'!U252</f>
        <v>0</v>
      </c>
      <c r="K248" s="1206">
        <f>'DATA SHEET'!V252</f>
        <v>0</v>
      </c>
      <c r="L248" s="1206">
        <f>'DATA SHEET'!W252</f>
        <v>0</v>
      </c>
      <c r="M248" s="1206">
        <f>'DATA SHEET'!X252</f>
        <v>0</v>
      </c>
      <c r="N248" s="1206">
        <f>'DATA SHEET'!Y252</f>
        <v>0</v>
      </c>
      <c r="O248" s="1206">
        <f>'DATA SHEET'!Z252</f>
        <v>0</v>
      </c>
      <c r="P248" s="1206">
        <f>'DATA SHEET'!AA252</f>
        <v>0</v>
      </c>
      <c r="Q248" s="1095">
        <f>'DATA SHEET'!AB252</f>
        <v>0</v>
      </c>
      <c r="R248" s="1070"/>
      <c r="S248" s="292" t="str">
        <f t="shared" si="14"/>
        <v/>
      </c>
      <c r="T248" s="292" t="str">
        <f t="shared" si="15"/>
        <v/>
      </c>
      <c r="U248" s="292"/>
      <c r="V248" s="1281" t="e">
        <f t="shared" si="12"/>
        <v>#VALUE!</v>
      </c>
      <c r="Y248" s="1284">
        <f t="shared" si="13"/>
        <v>0</v>
      </c>
    </row>
    <row r="249" spans="3:25" x14ac:dyDescent="0.2">
      <c r="C249" s="1210" t="str">
        <f>IF('DATA SHEET'!E253&gt;=1,'DATA SHEET'!E253,"-")</f>
        <v>-</v>
      </c>
      <c r="D249" s="1277"/>
      <c r="E249" s="1278">
        <f>'DATA SHEET'!M253</f>
        <v>0</v>
      </c>
      <c r="F249" s="1094">
        <f>'DATA SHEET'!Q253</f>
        <v>0</v>
      </c>
      <c r="G249" s="1206">
        <f>'DATA SHEET'!R253</f>
        <v>0</v>
      </c>
      <c r="H249" s="1206">
        <f>'DATA SHEET'!S253</f>
        <v>0</v>
      </c>
      <c r="I249" s="1206">
        <f>'DATA SHEET'!T253</f>
        <v>0</v>
      </c>
      <c r="J249" s="1206">
        <f>'DATA SHEET'!U253</f>
        <v>0</v>
      </c>
      <c r="K249" s="1206">
        <f>'DATA SHEET'!V253</f>
        <v>0</v>
      </c>
      <c r="L249" s="1206">
        <f>'DATA SHEET'!W253</f>
        <v>0</v>
      </c>
      <c r="M249" s="1206">
        <f>'DATA SHEET'!X253</f>
        <v>0</v>
      </c>
      <c r="N249" s="1206">
        <f>'DATA SHEET'!Y253</f>
        <v>0</v>
      </c>
      <c r="O249" s="1206">
        <f>'DATA SHEET'!Z253</f>
        <v>0</v>
      </c>
      <c r="P249" s="1206">
        <f>'DATA SHEET'!AA253</f>
        <v>0</v>
      </c>
      <c r="Q249" s="1095">
        <f>'DATA SHEET'!AB253</f>
        <v>0</v>
      </c>
      <c r="R249" s="1070"/>
      <c r="S249" s="292" t="str">
        <f t="shared" si="14"/>
        <v/>
      </c>
      <c r="T249" s="292" t="str">
        <f t="shared" si="15"/>
        <v/>
      </c>
      <c r="U249" s="292"/>
      <c r="V249" s="1281" t="e">
        <f t="shared" si="12"/>
        <v>#VALUE!</v>
      </c>
      <c r="Y249" s="1284">
        <f t="shared" si="13"/>
        <v>0</v>
      </c>
    </row>
    <row r="250" spans="3:25" x14ac:dyDescent="0.2">
      <c r="C250" s="1210" t="str">
        <f>IF('DATA SHEET'!E254&gt;=1,'DATA SHEET'!E254,"-")</f>
        <v>-</v>
      </c>
      <c r="D250" s="1277"/>
      <c r="E250" s="1278">
        <f>'DATA SHEET'!M254</f>
        <v>0</v>
      </c>
      <c r="F250" s="1094">
        <f>'DATA SHEET'!Q254</f>
        <v>0</v>
      </c>
      <c r="G250" s="1206">
        <f>'DATA SHEET'!R254</f>
        <v>0</v>
      </c>
      <c r="H250" s="1206">
        <f>'DATA SHEET'!S254</f>
        <v>0</v>
      </c>
      <c r="I250" s="1206">
        <f>'DATA SHEET'!T254</f>
        <v>0</v>
      </c>
      <c r="J250" s="1206">
        <f>'DATA SHEET'!U254</f>
        <v>0</v>
      </c>
      <c r="K250" s="1206">
        <f>'DATA SHEET'!V254</f>
        <v>0</v>
      </c>
      <c r="L250" s="1206">
        <f>'DATA SHEET'!W254</f>
        <v>0</v>
      </c>
      <c r="M250" s="1206">
        <f>'DATA SHEET'!X254</f>
        <v>0</v>
      </c>
      <c r="N250" s="1206">
        <f>'DATA SHEET'!Y254</f>
        <v>0</v>
      </c>
      <c r="O250" s="1206">
        <f>'DATA SHEET'!Z254</f>
        <v>0</v>
      </c>
      <c r="P250" s="1206">
        <f>'DATA SHEET'!AA254</f>
        <v>0</v>
      </c>
      <c r="Q250" s="1095">
        <f>'DATA SHEET'!AB254</f>
        <v>0</v>
      </c>
      <c r="R250" s="1070"/>
      <c r="S250" s="292" t="str">
        <f t="shared" si="14"/>
        <v/>
      </c>
      <c r="T250" s="292" t="str">
        <f t="shared" si="15"/>
        <v/>
      </c>
      <c r="U250" s="292"/>
      <c r="V250" s="1281" t="e">
        <f t="shared" si="12"/>
        <v>#VALUE!</v>
      </c>
      <c r="Y250" s="1284">
        <f t="shared" si="13"/>
        <v>0</v>
      </c>
    </row>
    <row r="251" spans="3:25" x14ac:dyDescent="0.2">
      <c r="C251" s="1210" t="str">
        <f>IF('DATA SHEET'!E255&gt;=1,'DATA SHEET'!E255,"-")</f>
        <v>3.4 ADJUSTMENT H  (mostly to see FB &amp; CO)</v>
      </c>
      <c r="D251" s="1277"/>
      <c r="E251" s="1278">
        <f>'DATA SHEET'!M255</f>
        <v>0</v>
      </c>
      <c r="F251" s="1094">
        <f>'DATA SHEET'!Q255</f>
        <v>0</v>
      </c>
      <c r="G251" s="1206">
        <f>'DATA SHEET'!R255</f>
        <v>0</v>
      </c>
      <c r="H251" s="1206">
        <f>'DATA SHEET'!S255</f>
        <v>0</v>
      </c>
      <c r="I251" s="1206">
        <f>'DATA SHEET'!T255</f>
        <v>0</v>
      </c>
      <c r="J251" s="1206">
        <f>'DATA SHEET'!U255</f>
        <v>0</v>
      </c>
      <c r="K251" s="1206">
        <f>'DATA SHEET'!V255</f>
        <v>0</v>
      </c>
      <c r="L251" s="1206">
        <f>'DATA SHEET'!W255</f>
        <v>0</v>
      </c>
      <c r="M251" s="1206">
        <f>'DATA SHEET'!X255</f>
        <v>0</v>
      </c>
      <c r="N251" s="1206">
        <f>'DATA SHEET'!Y255</f>
        <v>0</v>
      </c>
      <c r="O251" s="1206">
        <f>'DATA SHEET'!Z255</f>
        <v>0</v>
      </c>
      <c r="P251" s="1206">
        <f>'DATA SHEET'!AA255</f>
        <v>0</v>
      </c>
      <c r="Q251" s="1095">
        <f>'DATA SHEET'!AB255</f>
        <v>0</v>
      </c>
      <c r="R251" s="1070"/>
      <c r="S251" s="292" t="str">
        <f t="shared" si="14"/>
        <v/>
      </c>
      <c r="T251" s="292" t="str">
        <f t="shared" si="15"/>
        <v/>
      </c>
      <c r="U251" s="292"/>
      <c r="V251" s="1281" t="e">
        <f t="shared" si="12"/>
        <v>#VALUE!</v>
      </c>
      <c r="Y251" s="1284">
        <f t="shared" si="13"/>
        <v>0</v>
      </c>
    </row>
    <row r="252" spans="3:25" x14ac:dyDescent="0.2">
      <c r="C252" s="1210" t="str">
        <f>IF('DATA SHEET'!E256&gt;=1,'DATA SHEET'!E256,"-")</f>
        <v xml:space="preserve">Qmax - GAS set to EU high + 20% H2  and used with EU low  with increasing H2%. </v>
      </c>
      <c r="D252" s="1277"/>
      <c r="E252" s="1278">
        <f>'DATA SHEET'!M256</f>
        <v>0</v>
      </c>
      <c r="F252" s="1094">
        <f>'DATA SHEET'!Q256</f>
        <v>0</v>
      </c>
      <c r="G252" s="1206">
        <f>'DATA SHEET'!R256</f>
        <v>0</v>
      </c>
      <c r="H252" s="1206">
        <f>'DATA SHEET'!S256</f>
        <v>0</v>
      </c>
      <c r="I252" s="1206" t="str">
        <f>'DATA SHEET'!T256</f>
        <v>QUALITATIVE TEST: YOU MAY NOTING MANUALLY IN THE TABLE INSTANTANEOUS DATA: FOCUS ON POSSIBLE: high CO, abnormal operation, etc…  NOTING OBSERVATIONS ARE VERY IMPORTANT (&amp; FILM IF VISIBLE CHANGE). (BUT RECORDING DATA REQUESTED IN CASE OF FURTHER ANALYSE NEEDED)</v>
      </c>
      <c r="J252" s="1206">
        <f>'DATA SHEET'!U256</f>
        <v>0</v>
      </c>
      <c r="K252" s="1206">
        <f>'DATA SHEET'!V256</f>
        <v>0</v>
      </c>
      <c r="L252" s="1206">
        <f>'DATA SHEET'!W256</f>
        <v>0</v>
      </c>
      <c r="M252" s="1206">
        <f>'DATA SHEET'!X256</f>
        <v>0</v>
      </c>
      <c r="N252" s="1206">
        <f>'DATA SHEET'!Y256</f>
        <v>0</v>
      </c>
      <c r="O252" s="1206">
        <f>'DATA SHEET'!Z256</f>
        <v>0</v>
      </c>
      <c r="P252" s="1206">
        <f>'DATA SHEET'!AA256</f>
        <v>0</v>
      </c>
      <c r="Q252" s="1095">
        <f>'DATA SHEET'!AB256</f>
        <v>0</v>
      </c>
      <c r="R252" s="1070"/>
      <c r="S252" s="292" t="str">
        <f t="shared" si="14"/>
        <v/>
      </c>
      <c r="T252" s="292" t="str">
        <f t="shared" si="15"/>
        <v/>
      </c>
      <c r="U252" s="292"/>
      <c r="V252" s="1281" t="e">
        <f t="shared" si="12"/>
        <v>#VALUE!</v>
      </c>
      <c r="Y252" s="1284">
        <f t="shared" si="13"/>
        <v>0</v>
      </c>
    </row>
    <row r="253" spans="3:25" x14ac:dyDescent="0.2">
      <c r="C253" s="1210" t="str">
        <f>IF('DATA SHEET'!E257&gt;=1,'DATA SHEET'!E257,"-")</f>
        <v>STABILISATION AFTER ADJUSTMENT EU high</v>
      </c>
      <c r="D253" s="1277"/>
      <c r="E253" s="1278">
        <f>'DATA SHEET'!M257</f>
        <v>0</v>
      </c>
      <c r="F253" s="1094">
        <f>'DATA SHEET'!Q257</f>
        <v>0</v>
      </c>
      <c r="G253" s="1206">
        <f>'DATA SHEET'!R257</f>
        <v>0</v>
      </c>
      <c r="H253" s="1206">
        <f>'DATA SHEET'!S257</f>
        <v>0</v>
      </c>
      <c r="I253" s="1206">
        <f>'DATA SHEET'!T257</f>
        <v>0</v>
      </c>
      <c r="J253" s="1206">
        <f>'DATA SHEET'!U257</f>
        <v>0</v>
      </c>
      <c r="K253" s="1206">
        <f>'DATA SHEET'!V257</f>
        <v>0</v>
      </c>
      <c r="L253" s="1206" t="str">
        <f>'DATA SHEET'!W257</f>
        <v>Not as long time as for performances is required</v>
      </c>
      <c r="M253" s="1206">
        <f>'DATA SHEET'!X257</f>
        <v>0</v>
      </c>
      <c r="N253" s="1206">
        <f>'DATA SHEET'!Y257</f>
        <v>0</v>
      </c>
      <c r="O253" s="1206">
        <f>'DATA SHEET'!Z257</f>
        <v>0</v>
      </c>
      <c r="P253" s="1206">
        <f>'DATA SHEET'!AA257</f>
        <v>0</v>
      </c>
      <c r="Q253" s="1095">
        <f>'DATA SHEET'!AB257</f>
        <v>0</v>
      </c>
      <c r="R253" s="1070"/>
      <c r="S253" s="292" t="str">
        <f t="shared" si="14"/>
        <v/>
      </c>
      <c r="T253" s="292" t="str">
        <f t="shared" si="15"/>
        <v/>
      </c>
      <c r="U253" s="292"/>
      <c r="V253" s="1281" t="e">
        <f t="shared" si="12"/>
        <v>#VALUE!</v>
      </c>
      <c r="Y253" s="1284">
        <f t="shared" si="13"/>
        <v>0</v>
      </c>
    </row>
    <row r="254" spans="3:25" x14ac:dyDescent="0.2">
      <c r="C254" s="1210">
        <f>IF('DATA SHEET'!E258&gt;=1,'DATA SHEET'!E258,"-")</f>
        <v>112</v>
      </c>
      <c r="D254" s="1277"/>
      <c r="E254" s="1278" t="str">
        <f>'DATA SHEET'!M258</f>
        <v>20</v>
      </c>
      <c r="F254" s="1094">
        <f>'DATA SHEET'!Q258</f>
        <v>60</v>
      </c>
      <c r="G254" s="1206">
        <f>'DATA SHEET'!R258</f>
        <v>0</v>
      </c>
      <c r="H254" s="1206">
        <f>'DATA SHEET'!S258</f>
        <v>0</v>
      </c>
      <c r="I254" s="1206">
        <f>'DATA SHEET'!T258</f>
        <v>0</v>
      </c>
      <c r="J254" s="1206">
        <f>'DATA SHEET'!U258</f>
        <v>0</v>
      </c>
      <c r="K254" s="1206">
        <f>'DATA SHEET'!V258</f>
        <v>0</v>
      </c>
      <c r="L254" s="1206">
        <f>'DATA SHEET'!W258</f>
        <v>0</v>
      </c>
      <c r="M254" s="1206">
        <f>'DATA SHEET'!X258</f>
        <v>0</v>
      </c>
      <c r="N254" s="1206">
        <f>'DATA SHEET'!Y258</f>
        <v>0</v>
      </c>
      <c r="O254" s="1206">
        <f>'DATA SHEET'!Z258</f>
        <v>0</v>
      </c>
      <c r="P254" s="1206">
        <f>'DATA SHEET'!AA258</f>
        <v>0</v>
      </c>
      <c r="Q254" s="1095">
        <f>'DATA SHEET'!AB258</f>
        <v>40</v>
      </c>
      <c r="R254" s="1070"/>
      <c r="S254" s="292" t="str">
        <f t="shared" si="14"/>
        <v>20</v>
      </c>
      <c r="T254" s="292">
        <f t="shared" si="15"/>
        <v>40</v>
      </c>
      <c r="U254" s="292"/>
      <c r="V254" s="1281" t="str">
        <f t="shared" si="12"/>
        <v>-</v>
      </c>
      <c r="Y254" s="1284">
        <f t="shared" si="13"/>
        <v>100</v>
      </c>
    </row>
    <row r="255" spans="3:25" x14ac:dyDescent="0.2">
      <c r="C255" s="1210">
        <f>IF('DATA SHEET'!E259&gt;=1,'DATA SHEET'!E259,"-")</f>
        <v>113</v>
      </c>
      <c r="D255" s="1277"/>
      <c r="E255" s="1278" t="str">
        <f>'DATA SHEET'!M259</f>
        <v>0</v>
      </c>
      <c r="F255" s="1094">
        <f>'DATA SHEET'!Q259</f>
        <v>60</v>
      </c>
      <c r="G255" s="1206">
        <f>'DATA SHEET'!R259</f>
        <v>0</v>
      </c>
      <c r="H255" s="1206">
        <f>'DATA SHEET'!S259</f>
        <v>0</v>
      </c>
      <c r="I255" s="1206">
        <f>'DATA SHEET'!T259</f>
        <v>0</v>
      </c>
      <c r="J255" s="1206">
        <f>'DATA SHEET'!U259</f>
        <v>0</v>
      </c>
      <c r="K255" s="1206">
        <f>'DATA SHEET'!V259</f>
        <v>0</v>
      </c>
      <c r="L255" s="1206">
        <f>'DATA SHEET'!W259</f>
        <v>0</v>
      </c>
      <c r="M255" s="1206">
        <f>'DATA SHEET'!X259</f>
        <v>0</v>
      </c>
      <c r="N255" s="1206">
        <f>'DATA SHEET'!Y259</f>
        <v>0</v>
      </c>
      <c r="O255" s="1206">
        <f>'DATA SHEET'!Z259</f>
        <v>0</v>
      </c>
      <c r="P255" s="1206">
        <f>'DATA SHEET'!AA259</f>
        <v>0</v>
      </c>
      <c r="Q255" s="1095">
        <f>'DATA SHEET'!AB259</f>
        <v>40</v>
      </c>
      <c r="R255" s="1070"/>
      <c r="S255" s="292" t="str">
        <f t="shared" si="14"/>
        <v>0</v>
      </c>
      <c r="T255" s="292">
        <f t="shared" si="15"/>
        <v>40</v>
      </c>
      <c r="U255" s="292"/>
      <c r="V255" s="1281" t="str">
        <f t="shared" si="12"/>
        <v>-</v>
      </c>
      <c r="Y255" s="1284">
        <f t="shared" si="13"/>
        <v>100</v>
      </c>
    </row>
    <row r="256" spans="3:25" x14ac:dyDescent="0.2">
      <c r="C256" s="1210">
        <f>IF('DATA SHEET'!E260&gt;=1,'DATA SHEET'!E260,"-")</f>
        <v>114</v>
      </c>
      <c r="D256" s="1277"/>
      <c r="E256" s="1278" t="str">
        <f>'DATA SHEET'!M260</f>
        <v>10</v>
      </c>
      <c r="F256" s="1094">
        <f>'DATA SHEET'!Q260</f>
        <v>60</v>
      </c>
      <c r="G256" s="1206">
        <f>'DATA SHEET'!R260</f>
        <v>0</v>
      </c>
      <c r="H256" s="1206">
        <f>'DATA SHEET'!S260</f>
        <v>0</v>
      </c>
      <c r="I256" s="1206">
        <f>'DATA SHEET'!T260</f>
        <v>0</v>
      </c>
      <c r="J256" s="1206">
        <f>'DATA SHEET'!U260</f>
        <v>0</v>
      </c>
      <c r="K256" s="1206">
        <f>'DATA SHEET'!V260</f>
        <v>0</v>
      </c>
      <c r="L256" s="1206">
        <f>'DATA SHEET'!W260</f>
        <v>0</v>
      </c>
      <c r="M256" s="1206">
        <f>'DATA SHEET'!X260</f>
        <v>0</v>
      </c>
      <c r="N256" s="1206">
        <f>'DATA SHEET'!Y260</f>
        <v>0</v>
      </c>
      <c r="O256" s="1206">
        <f>'DATA SHEET'!Z260</f>
        <v>0</v>
      </c>
      <c r="P256" s="1206">
        <f>'DATA SHEET'!AA260</f>
        <v>0</v>
      </c>
      <c r="Q256" s="1095">
        <f>'DATA SHEET'!AB260</f>
        <v>40</v>
      </c>
      <c r="R256" s="1070"/>
      <c r="S256" s="292" t="str">
        <f t="shared" si="14"/>
        <v>10</v>
      </c>
      <c r="T256" s="292">
        <f t="shared" si="15"/>
        <v>40</v>
      </c>
      <c r="U256" s="292"/>
      <c r="V256" s="1281" t="str">
        <f t="shared" si="12"/>
        <v>-</v>
      </c>
      <c r="Y256" s="1284">
        <f t="shared" si="13"/>
        <v>100</v>
      </c>
    </row>
    <row r="257" spans="3:25" x14ac:dyDescent="0.2">
      <c r="C257" s="1210">
        <f>IF('DATA SHEET'!E261&gt;=1,'DATA SHEET'!E261,"-")</f>
        <v>115</v>
      </c>
      <c r="D257" s="1277"/>
      <c r="E257" s="1278" t="str">
        <f>'DATA SHEET'!M261</f>
        <v>30</v>
      </c>
      <c r="F257" s="1094">
        <f>'DATA SHEET'!Q261</f>
        <v>60</v>
      </c>
      <c r="G257" s="1206">
        <f>'DATA SHEET'!R261</f>
        <v>0</v>
      </c>
      <c r="H257" s="1206">
        <f>'DATA SHEET'!S261</f>
        <v>0</v>
      </c>
      <c r="I257" s="1206">
        <f>'DATA SHEET'!T261</f>
        <v>0</v>
      </c>
      <c r="J257" s="1206">
        <f>'DATA SHEET'!U261</f>
        <v>0</v>
      </c>
      <c r="K257" s="1206">
        <f>'DATA SHEET'!V261</f>
        <v>0</v>
      </c>
      <c r="L257" s="1206">
        <f>'DATA SHEET'!W261</f>
        <v>0</v>
      </c>
      <c r="M257" s="1206">
        <f>'DATA SHEET'!X261</f>
        <v>0</v>
      </c>
      <c r="N257" s="1206">
        <f>'DATA SHEET'!Y261</f>
        <v>0</v>
      </c>
      <c r="O257" s="1206">
        <f>'DATA SHEET'!Z261</f>
        <v>0</v>
      </c>
      <c r="P257" s="1206">
        <f>'DATA SHEET'!AA261</f>
        <v>0</v>
      </c>
      <c r="Q257" s="1095">
        <f>'DATA SHEET'!AB261</f>
        <v>40</v>
      </c>
      <c r="R257" s="1070"/>
      <c r="S257" s="292" t="str">
        <f t="shared" si="14"/>
        <v>30</v>
      </c>
      <c r="T257" s="292">
        <f t="shared" si="15"/>
        <v>40</v>
      </c>
      <c r="U257" s="292"/>
      <c r="V257" s="1281" t="str">
        <f t="shared" si="12"/>
        <v>-</v>
      </c>
      <c r="Y257" s="1284">
        <f t="shared" si="13"/>
        <v>100</v>
      </c>
    </row>
    <row r="258" spans="3:25" x14ac:dyDescent="0.2">
      <c r="C258" s="1210">
        <f>IF('DATA SHEET'!E262&gt;=1,'DATA SHEET'!E262,"-")</f>
        <v>116</v>
      </c>
      <c r="D258" s="1277"/>
      <c r="E258" s="1278" t="str">
        <f>'DATA SHEET'!M262</f>
        <v>40</v>
      </c>
      <c r="F258" s="1094">
        <f>'DATA SHEET'!Q262</f>
        <v>60</v>
      </c>
      <c r="G258" s="1206">
        <f>'DATA SHEET'!R262</f>
        <v>0</v>
      </c>
      <c r="H258" s="1206">
        <f>'DATA SHEET'!S262</f>
        <v>0</v>
      </c>
      <c r="I258" s="1206">
        <f>'DATA SHEET'!T262</f>
        <v>0</v>
      </c>
      <c r="J258" s="1206">
        <f>'DATA SHEET'!U262</f>
        <v>0</v>
      </c>
      <c r="K258" s="1206">
        <f>'DATA SHEET'!V262</f>
        <v>0</v>
      </c>
      <c r="L258" s="1206">
        <f>'DATA SHEET'!W262</f>
        <v>0</v>
      </c>
      <c r="M258" s="1206">
        <f>'DATA SHEET'!X262</f>
        <v>0</v>
      </c>
      <c r="N258" s="1206">
        <f>'DATA SHEET'!Y262</f>
        <v>0</v>
      </c>
      <c r="O258" s="1206">
        <f>'DATA SHEET'!Z262</f>
        <v>0</v>
      </c>
      <c r="P258" s="1206">
        <f>'DATA SHEET'!AA262</f>
        <v>0</v>
      </c>
      <c r="Q258" s="1095">
        <f>'DATA SHEET'!AB262</f>
        <v>40</v>
      </c>
      <c r="R258" s="1070"/>
      <c r="S258" s="292" t="str">
        <f t="shared" si="14"/>
        <v>40</v>
      </c>
      <c r="T258" s="292">
        <f t="shared" si="15"/>
        <v>40</v>
      </c>
      <c r="U258" s="292"/>
      <c r="V258" s="1281" t="str">
        <f t="shared" si="12"/>
        <v>-</v>
      </c>
      <c r="Y258" s="1284">
        <f t="shared" si="13"/>
        <v>100</v>
      </c>
    </row>
    <row r="259" spans="3:25" x14ac:dyDescent="0.2">
      <c r="C259" s="1210" t="str">
        <f>IF('DATA SHEET'!E263&gt;=1,'DATA SHEET'!E263,"-")</f>
        <v xml:space="preserve">Additional test if flash back occurs at H2 = XFB % make a test between the two last points  (refining the Flashback H2% point) </v>
      </c>
      <c r="D259" s="1277"/>
      <c r="E259" s="1278">
        <f>'DATA SHEET'!M263</f>
        <v>0</v>
      </c>
      <c r="F259" s="1094">
        <f>'DATA SHEET'!Q263</f>
        <v>0</v>
      </c>
      <c r="G259" s="1206">
        <f>'DATA SHEET'!R263</f>
        <v>0</v>
      </c>
      <c r="H259" s="1206">
        <f>'DATA SHEET'!S263</f>
        <v>0</v>
      </c>
      <c r="I259" s="1206">
        <f>'DATA SHEET'!T263</f>
        <v>0</v>
      </c>
      <c r="J259" s="1206">
        <f>'DATA SHEET'!U263</f>
        <v>0</v>
      </c>
      <c r="K259" s="1206">
        <f>'DATA SHEET'!V263</f>
        <v>0</v>
      </c>
      <c r="L259" s="1206">
        <f>'DATA SHEET'!W263</f>
        <v>0</v>
      </c>
      <c r="M259" s="1206">
        <f>'DATA SHEET'!X263</f>
        <v>0</v>
      </c>
      <c r="N259" s="1206">
        <f>'DATA SHEET'!Y263</f>
        <v>0</v>
      </c>
      <c r="O259" s="1206">
        <f>'DATA SHEET'!Z263</f>
        <v>0</v>
      </c>
      <c r="P259" s="1206">
        <f>'DATA SHEET'!AA263</f>
        <v>0</v>
      </c>
      <c r="Q259" s="1095">
        <f>'DATA SHEET'!AB263</f>
        <v>0</v>
      </c>
      <c r="R259" s="1070"/>
      <c r="S259" s="292" t="str">
        <f t="shared" si="14"/>
        <v/>
      </c>
      <c r="T259" s="292" t="str">
        <f t="shared" si="15"/>
        <v/>
      </c>
      <c r="U259" s="292"/>
      <c r="V259" s="1281" t="e">
        <f t="shared" si="12"/>
        <v>#VALUE!</v>
      </c>
      <c r="Y259" s="1284">
        <f t="shared" si="13"/>
        <v>0</v>
      </c>
    </row>
    <row r="260" spans="3:25" x14ac:dyDescent="0.2">
      <c r="C260" s="1210">
        <f>IF('DATA SHEET'!E264&gt;=1,'DATA SHEET'!E264,"-")</f>
        <v>117</v>
      </c>
      <c r="D260" s="1277"/>
      <c r="E260" s="1278" t="str">
        <f>'DATA SHEET'!M264</f>
        <v>X1</v>
      </c>
      <c r="F260" s="1094">
        <f>'DATA SHEET'!Q264</f>
        <v>60</v>
      </c>
      <c r="G260" s="1206">
        <f>'DATA SHEET'!R264</f>
        <v>0</v>
      </c>
      <c r="H260" s="1206">
        <f>'DATA SHEET'!S264</f>
        <v>0</v>
      </c>
      <c r="I260" s="1206">
        <f>'DATA SHEET'!T264</f>
        <v>0</v>
      </c>
      <c r="J260" s="1206">
        <f>'DATA SHEET'!U264</f>
        <v>0</v>
      </c>
      <c r="K260" s="1206">
        <f>'DATA SHEET'!V264</f>
        <v>0</v>
      </c>
      <c r="L260" s="1206">
        <f>'DATA SHEET'!W264</f>
        <v>0</v>
      </c>
      <c r="M260" s="1206">
        <f>'DATA SHEET'!X264</f>
        <v>0</v>
      </c>
      <c r="N260" s="1206">
        <f>'DATA SHEET'!Y264</f>
        <v>0</v>
      </c>
      <c r="O260" s="1206">
        <f>'DATA SHEET'!Z264</f>
        <v>0</v>
      </c>
      <c r="P260" s="1206">
        <f>'DATA SHEET'!AA264</f>
        <v>0</v>
      </c>
      <c r="Q260" s="1095">
        <f>'DATA SHEET'!AB264</f>
        <v>40</v>
      </c>
      <c r="R260" s="1070"/>
      <c r="S260" s="292" t="str">
        <f t="shared" si="14"/>
        <v>X1</v>
      </c>
      <c r="T260" s="292">
        <f t="shared" si="15"/>
        <v>40</v>
      </c>
      <c r="U260" s="292"/>
      <c r="V260" s="1281" t="e">
        <f t="shared" si="12"/>
        <v>#VALUE!</v>
      </c>
      <c r="Y260" s="1284">
        <f t="shared" si="13"/>
        <v>100</v>
      </c>
    </row>
    <row r="261" spans="3:25" x14ac:dyDescent="0.2">
      <c r="C261" s="1210">
        <f>IF('DATA SHEET'!E265&gt;=1,'DATA SHEET'!E265,"-")</f>
        <v>118</v>
      </c>
      <c r="D261" s="1277"/>
      <c r="E261" s="1278" t="str">
        <f>'DATA SHEET'!M265</f>
        <v>X2</v>
      </c>
      <c r="F261" s="1094">
        <f>'DATA SHEET'!Q265</f>
        <v>60</v>
      </c>
      <c r="G261" s="1206">
        <f>'DATA SHEET'!R265</f>
        <v>0</v>
      </c>
      <c r="H261" s="1206">
        <f>'DATA SHEET'!S265</f>
        <v>0</v>
      </c>
      <c r="I261" s="1206">
        <f>'DATA SHEET'!T265</f>
        <v>0</v>
      </c>
      <c r="J261" s="1206">
        <f>'DATA SHEET'!U265</f>
        <v>0</v>
      </c>
      <c r="K261" s="1206">
        <f>'DATA SHEET'!V265</f>
        <v>0</v>
      </c>
      <c r="L261" s="1206">
        <f>'DATA SHEET'!W265</f>
        <v>0</v>
      </c>
      <c r="M261" s="1206">
        <f>'DATA SHEET'!X265</f>
        <v>0</v>
      </c>
      <c r="N261" s="1206">
        <f>'DATA SHEET'!Y265</f>
        <v>0</v>
      </c>
      <c r="O261" s="1206">
        <f>'DATA SHEET'!Z265</f>
        <v>0</v>
      </c>
      <c r="P261" s="1206">
        <f>'DATA SHEET'!AA265</f>
        <v>0</v>
      </c>
      <c r="Q261" s="1095">
        <f>'DATA SHEET'!AB265</f>
        <v>40</v>
      </c>
      <c r="R261" s="1070"/>
      <c r="S261" s="292" t="str">
        <f t="shared" si="14"/>
        <v>X2</v>
      </c>
      <c r="T261" s="292">
        <f t="shared" si="15"/>
        <v>40</v>
      </c>
      <c r="U261" s="292"/>
      <c r="V261" s="1281" t="e">
        <f t="shared" si="12"/>
        <v>#VALUE!</v>
      </c>
      <c r="Y261" s="1284">
        <f t="shared" si="13"/>
        <v>100</v>
      </c>
    </row>
    <row r="262" spans="3:25" x14ac:dyDescent="0.2">
      <c r="C262" s="1210" t="str">
        <f>IF('DATA SHEET'!E266&gt;=1,'DATA SHEET'!E266,"-")</f>
        <v xml:space="preserve">Qmin - GAS set to EU high+ 20% H2  and used with EU low  with increasing H2%. </v>
      </c>
      <c r="D262" s="1277"/>
      <c r="E262" s="1278">
        <f>'DATA SHEET'!M266</f>
        <v>0</v>
      </c>
      <c r="F262" s="1094">
        <f>'DATA SHEET'!Q266</f>
        <v>0</v>
      </c>
      <c r="G262" s="1206">
        <f>'DATA SHEET'!R266</f>
        <v>0</v>
      </c>
      <c r="H262" s="1206">
        <f>'DATA SHEET'!S266</f>
        <v>0</v>
      </c>
      <c r="I262" s="1206">
        <f>'DATA SHEET'!T266</f>
        <v>0</v>
      </c>
      <c r="J262" s="1206">
        <f>'DATA SHEET'!U266</f>
        <v>0</v>
      </c>
      <c r="K262" s="1206">
        <f>'DATA SHEET'!V266</f>
        <v>0</v>
      </c>
      <c r="L262" s="1206">
        <f>'DATA SHEET'!W266</f>
        <v>0</v>
      </c>
      <c r="M262" s="1206">
        <f>'DATA SHEET'!X266</f>
        <v>0</v>
      </c>
      <c r="N262" s="1206">
        <f>'DATA SHEET'!Y266</f>
        <v>0</v>
      </c>
      <c r="O262" s="1206">
        <f>'DATA SHEET'!Z266</f>
        <v>0</v>
      </c>
      <c r="P262" s="1206">
        <f>'DATA SHEET'!AA266</f>
        <v>0</v>
      </c>
      <c r="Q262" s="1095">
        <f>'DATA SHEET'!AB266</f>
        <v>0</v>
      </c>
      <c r="R262" s="1070"/>
      <c r="S262" s="292" t="str">
        <f t="shared" si="14"/>
        <v/>
      </c>
      <c r="T262" s="292" t="str">
        <f t="shared" si="15"/>
        <v/>
      </c>
      <c r="U262" s="292"/>
      <c r="V262" s="1281" t="e">
        <f t="shared" si="12"/>
        <v>#VALUE!</v>
      </c>
      <c r="Y262" s="1284">
        <f t="shared" si="13"/>
        <v>0</v>
      </c>
    </row>
    <row r="263" spans="3:25" x14ac:dyDescent="0.2">
      <c r="C263" s="1210" t="str">
        <f>IF('DATA SHEET'!E267&gt;=1,'DATA SHEET'!E267,"-")</f>
        <v>STABILISATION AFTER ADJUSTMENT EU high</v>
      </c>
      <c r="D263" s="1277"/>
      <c r="E263" s="1278">
        <f>'DATA SHEET'!M267</f>
        <v>0</v>
      </c>
      <c r="F263" s="1094">
        <f>'DATA SHEET'!Q267</f>
        <v>0</v>
      </c>
      <c r="G263" s="1206">
        <f>'DATA SHEET'!R267</f>
        <v>0</v>
      </c>
      <c r="H263" s="1206">
        <f>'DATA SHEET'!S267</f>
        <v>0</v>
      </c>
      <c r="I263" s="1206">
        <f>'DATA SHEET'!T267</f>
        <v>0</v>
      </c>
      <c r="J263" s="1206">
        <f>'DATA SHEET'!U267</f>
        <v>0</v>
      </c>
      <c r="K263" s="1206">
        <f>'DATA SHEET'!V267</f>
        <v>0</v>
      </c>
      <c r="L263" s="1206" t="str">
        <f>'DATA SHEET'!W267</f>
        <v>Not as long time as for performances is required</v>
      </c>
      <c r="M263" s="1206">
        <f>'DATA SHEET'!X267</f>
        <v>0</v>
      </c>
      <c r="N263" s="1206">
        <f>'DATA SHEET'!Y267</f>
        <v>0</v>
      </c>
      <c r="O263" s="1206">
        <f>'DATA SHEET'!Z267</f>
        <v>0</v>
      </c>
      <c r="P263" s="1206">
        <f>'DATA SHEET'!AA267</f>
        <v>0</v>
      </c>
      <c r="Q263" s="1095">
        <f>'DATA SHEET'!AB267</f>
        <v>0</v>
      </c>
      <c r="R263" s="1070"/>
      <c r="S263" s="292" t="str">
        <f t="shared" si="14"/>
        <v/>
      </c>
      <c r="T263" s="292" t="str">
        <f t="shared" si="15"/>
        <v/>
      </c>
      <c r="U263" s="292"/>
      <c r="V263" s="1281" t="e">
        <f t="shared" si="12"/>
        <v>#VALUE!</v>
      </c>
      <c r="Y263" s="1284">
        <f t="shared" si="13"/>
        <v>0</v>
      </c>
    </row>
    <row r="264" spans="3:25" x14ac:dyDescent="0.2">
      <c r="C264" s="1210">
        <f>IF('DATA SHEET'!E268&gt;=1,'DATA SHEET'!E268,"-")</f>
        <v>119</v>
      </c>
      <c r="D264" s="1277"/>
      <c r="E264" s="1278" t="str">
        <f>'DATA SHEET'!M268</f>
        <v>20</v>
      </c>
      <c r="F264" s="1094">
        <f>'DATA SHEET'!Q268</f>
        <v>60</v>
      </c>
      <c r="G264" s="1206">
        <f>'DATA SHEET'!R268</f>
        <v>0</v>
      </c>
      <c r="H264" s="1206">
        <f>'DATA SHEET'!S268</f>
        <v>0</v>
      </c>
      <c r="I264" s="1206">
        <f>'DATA SHEET'!T268</f>
        <v>0</v>
      </c>
      <c r="J264" s="1206">
        <f>'DATA SHEET'!U268</f>
        <v>0</v>
      </c>
      <c r="K264" s="1206">
        <f>'DATA SHEET'!V268</f>
        <v>0</v>
      </c>
      <c r="L264" s="1206">
        <f>'DATA SHEET'!W268</f>
        <v>0</v>
      </c>
      <c r="M264" s="1206">
        <f>'DATA SHEET'!X268</f>
        <v>0</v>
      </c>
      <c r="N264" s="1206">
        <f>'DATA SHEET'!Y268</f>
        <v>0</v>
      </c>
      <c r="O264" s="1206">
        <f>'DATA SHEET'!Z268</f>
        <v>0</v>
      </c>
      <c r="P264" s="1206">
        <f>'DATA SHEET'!AA268</f>
        <v>0</v>
      </c>
      <c r="Q264" s="1095">
        <f>'DATA SHEET'!AB268</f>
        <v>40</v>
      </c>
      <c r="R264" s="1070"/>
      <c r="S264" s="292" t="str">
        <f t="shared" si="14"/>
        <v>20</v>
      </c>
      <c r="T264" s="292">
        <f t="shared" si="15"/>
        <v>40</v>
      </c>
      <c r="U264" s="292"/>
      <c r="V264" s="1281" t="str">
        <f t="shared" si="12"/>
        <v>-</v>
      </c>
      <c r="Y264" s="1284">
        <f t="shared" si="13"/>
        <v>100</v>
      </c>
    </row>
    <row r="265" spans="3:25" x14ac:dyDescent="0.2">
      <c r="C265" s="1210">
        <f>IF('DATA SHEET'!E269&gt;=1,'DATA SHEET'!E269,"-")</f>
        <v>120</v>
      </c>
      <c r="D265" s="1277"/>
      <c r="E265" s="1278" t="str">
        <f>'DATA SHEET'!M269</f>
        <v>0</v>
      </c>
      <c r="F265" s="1094">
        <f>'DATA SHEET'!Q269</f>
        <v>60</v>
      </c>
      <c r="G265" s="1206">
        <f>'DATA SHEET'!R269</f>
        <v>0</v>
      </c>
      <c r="H265" s="1206">
        <f>'DATA SHEET'!S269</f>
        <v>0</v>
      </c>
      <c r="I265" s="1206">
        <f>'DATA SHEET'!T269</f>
        <v>0</v>
      </c>
      <c r="J265" s="1206">
        <f>'DATA SHEET'!U269</f>
        <v>0</v>
      </c>
      <c r="K265" s="1206">
        <f>'DATA SHEET'!V269</f>
        <v>0</v>
      </c>
      <c r="L265" s="1206">
        <f>'DATA SHEET'!W269</f>
        <v>0</v>
      </c>
      <c r="M265" s="1206">
        <f>'DATA SHEET'!X269</f>
        <v>0</v>
      </c>
      <c r="N265" s="1206">
        <f>'DATA SHEET'!Y269</f>
        <v>0</v>
      </c>
      <c r="O265" s="1206">
        <f>'DATA SHEET'!Z269</f>
        <v>0</v>
      </c>
      <c r="P265" s="1206">
        <f>'DATA SHEET'!AA269</f>
        <v>0</v>
      </c>
      <c r="Q265" s="1095">
        <f>'DATA SHEET'!AB269</f>
        <v>40</v>
      </c>
      <c r="R265" s="1070"/>
      <c r="S265" s="292" t="str">
        <f t="shared" si="14"/>
        <v>0</v>
      </c>
      <c r="T265" s="292">
        <f t="shared" si="15"/>
        <v>40</v>
      </c>
      <c r="U265" s="292"/>
      <c r="V265" s="1281" t="str">
        <f t="shared" si="12"/>
        <v>-</v>
      </c>
      <c r="Y265" s="1284">
        <f t="shared" si="13"/>
        <v>100</v>
      </c>
    </row>
    <row r="266" spans="3:25" x14ac:dyDescent="0.2">
      <c r="C266" s="1210">
        <f>IF('DATA SHEET'!E270&gt;=1,'DATA SHEET'!E270,"-")</f>
        <v>121</v>
      </c>
      <c r="D266" s="1277"/>
      <c r="E266" s="1278" t="str">
        <f>'DATA SHEET'!M270</f>
        <v>10</v>
      </c>
      <c r="F266" s="1094">
        <f>'DATA SHEET'!Q270</f>
        <v>60</v>
      </c>
      <c r="G266" s="1206">
        <f>'DATA SHEET'!R270</f>
        <v>0</v>
      </c>
      <c r="H266" s="1206">
        <f>'DATA SHEET'!S270</f>
        <v>0</v>
      </c>
      <c r="I266" s="1206">
        <f>'DATA SHEET'!T270</f>
        <v>0</v>
      </c>
      <c r="J266" s="1206">
        <f>'DATA SHEET'!U270</f>
        <v>0</v>
      </c>
      <c r="K266" s="1206">
        <f>'DATA SHEET'!V270</f>
        <v>0</v>
      </c>
      <c r="L266" s="1206">
        <f>'DATA SHEET'!W270</f>
        <v>0</v>
      </c>
      <c r="M266" s="1206">
        <f>'DATA SHEET'!X270</f>
        <v>0</v>
      </c>
      <c r="N266" s="1206">
        <f>'DATA SHEET'!Y270</f>
        <v>0</v>
      </c>
      <c r="O266" s="1206">
        <f>'DATA SHEET'!Z270</f>
        <v>0</v>
      </c>
      <c r="P266" s="1206">
        <f>'DATA SHEET'!AA270</f>
        <v>0</v>
      </c>
      <c r="Q266" s="1095">
        <f>'DATA SHEET'!AB270</f>
        <v>40</v>
      </c>
      <c r="R266" s="1070"/>
      <c r="S266" s="292" t="str">
        <f t="shared" si="14"/>
        <v>10</v>
      </c>
      <c r="T266" s="292">
        <f t="shared" si="15"/>
        <v>40</v>
      </c>
      <c r="U266" s="292"/>
      <c r="V266" s="1281" t="str">
        <f t="shared" si="12"/>
        <v>-</v>
      </c>
      <c r="Y266" s="1284">
        <f t="shared" si="13"/>
        <v>100</v>
      </c>
    </row>
    <row r="267" spans="3:25" x14ac:dyDescent="0.2">
      <c r="C267" s="1210">
        <f>IF('DATA SHEET'!E271&gt;=1,'DATA SHEET'!E271,"-")</f>
        <v>122</v>
      </c>
      <c r="D267" s="1277"/>
      <c r="E267" s="1278" t="str">
        <f>'DATA SHEET'!M271</f>
        <v>30</v>
      </c>
      <c r="F267" s="1094">
        <f>'DATA SHEET'!Q271</f>
        <v>60</v>
      </c>
      <c r="G267" s="1206">
        <f>'DATA SHEET'!R271</f>
        <v>0</v>
      </c>
      <c r="H267" s="1206">
        <f>'DATA SHEET'!S271</f>
        <v>0</v>
      </c>
      <c r="I267" s="1206">
        <f>'DATA SHEET'!T271</f>
        <v>0</v>
      </c>
      <c r="J267" s="1206">
        <f>'DATA SHEET'!U271</f>
        <v>0</v>
      </c>
      <c r="K267" s="1206">
        <f>'DATA SHEET'!V271</f>
        <v>0</v>
      </c>
      <c r="L267" s="1206">
        <f>'DATA SHEET'!W271</f>
        <v>0</v>
      </c>
      <c r="M267" s="1206">
        <f>'DATA SHEET'!X271</f>
        <v>0</v>
      </c>
      <c r="N267" s="1206">
        <f>'DATA SHEET'!Y271</f>
        <v>0</v>
      </c>
      <c r="O267" s="1206">
        <f>'DATA SHEET'!Z271</f>
        <v>0</v>
      </c>
      <c r="P267" s="1206">
        <f>'DATA SHEET'!AA271</f>
        <v>0</v>
      </c>
      <c r="Q267" s="1095">
        <f>'DATA SHEET'!AB271</f>
        <v>40</v>
      </c>
      <c r="R267" s="1070"/>
      <c r="S267" s="292" t="str">
        <f t="shared" si="14"/>
        <v>30</v>
      </c>
      <c r="T267" s="292">
        <f t="shared" si="15"/>
        <v>40</v>
      </c>
      <c r="U267" s="292"/>
      <c r="V267" s="1281" t="str">
        <f t="shared" si="12"/>
        <v>-</v>
      </c>
      <c r="Y267" s="1284">
        <f t="shared" si="13"/>
        <v>100</v>
      </c>
    </row>
    <row r="268" spans="3:25" x14ac:dyDescent="0.2">
      <c r="C268" s="1210">
        <f>IF('DATA SHEET'!E272&gt;=1,'DATA SHEET'!E272,"-")</f>
        <v>123</v>
      </c>
      <c r="D268" s="1277"/>
      <c r="E268" s="1278" t="str">
        <f>'DATA SHEET'!M272</f>
        <v>40</v>
      </c>
      <c r="F268" s="1094">
        <f>'DATA SHEET'!Q272</f>
        <v>60</v>
      </c>
      <c r="G268" s="1206">
        <f>'DATA SHEET'!R272</f>
        <v>0</v>
      </c>
      <c r="H268" s="1206">
        <f>'DATA SHEET'!S272</f>
        <v>0</v>
      </c>
      <c r="I268" s="1206">
        <f>'DATA SHEET'!T272</f>
        <v>0</v>
      </c>
      <c r="J268" s="1206">
        <f>'DATA SHEET'!U272</f>
        <v>0</v>
      </c>
      <c r="K268" s="1206">
        <f>'DATA SHEET'!V272</f>
        <v>0</v>
      </c>
      <c r="L268" s="1206">
        <f>'DATA SHEET'!W272</f>
        <v>0</v>
      </c>
      <c r="M268" s="1206">
        <f>'DATA SHEET'!X272</f>
        <v>0</v>
      </c>
      <c r="N268" s="1206">
        <f>'DATA SHEET'!Y272</f>
        <v>0</v>
      </c>
      <c r="O268" s="1206">
        <f>'DATA SHEET'!Z272</f>
        <v>0</v>
      </c>
      <c r="P268" s="1206">
        <f>'DATA SHEET'!AA272</f>
        <v>0</v>
      </c>
      <c r="Q268" s="1095">
        <f>'DATA SHEET'!AB272</f>
        <v>40</v>
      </c>
      <c r="R268" s="1070"/>
      <c r="S268" s="292" t="str">
        <f t="shared" si="14"/>
        <v>40</v>
      </c>
      <c r="T268" s="292">
        <f t="shared" si="15"/>
        <v>40</v>
      </c>
      <c r="U268" s="292"/>
      <c r="V268" s="1281" t="str">
        <f t="shared" si="12"/>
        <v>-</v>
      </c>
      <c r="Y268" s="1284">
        <f t="shared" si="13"/>
        <v>100</v>
      </c>
    </row>
    <row r="269" spans="3:25" x14ac:dyDescent="0.2">
      <c r="C269" s="1210" t="str">
        <f>IF('DATA SHEET'!E273&gt;=1,'DATA SHEET'!E273,"-")</f>
        <v xml:space="preserve">Additional test if flash back occurs at H2 = XFB % make a test between the two last points  (refining the Flashback H2% point) </v>
      </c>
      <c r="D269" s="1277"/>
      <c r="E269" s="1278">
        <f>'DATA SHEET'!M273</f>
        <v>0</v>
      </c>
      <c r="F269" s="1094">
        <f>'DATA SHEET'!Q273</f>
        <v>0</v>
      </c>
      <c r="G269" s="1206">
        <f>'DATA SHEET'!R273</f>
        <v>0</v>
      </c>
      <c r="H269" s="1206">
        <f>'DATA SHEET'!S273</f>
        <v>0</v>
      </c>
      <c r="I269" s="1206">
        <f>'DATA SHEET'!T273</f>
        <v>0</v>
      </c>
      <c r="J269" s="1206">
        <f>'DATA SHEET'!U273</f>
        <v>0</v>
      </c>
      <c r="K269" s="1206">
        <f>'DATA SHEET'!V273</f>
        <v>0</v>
      </c>
      <c r="L269" s="1206">
        <f>'DATA SHEET'!W273</f>
        <v>0</v>
      </c>
      <c r="M269" s="1206">
        <f>'DATA SHEET'!X273</f>
        <v>0</v>
      </c>
      <c r="N269" s="1206">
        <f>'DATA SHEET'!Y273</f>
        <v>0</v>
      </c>
      <c r="O269" s="1206">
        <f>'DATA SHEET'!Z273</f>
        <v>0</v>
      </c>
      <c r="P269" s="1206">
        <f>'DATA SHEET'!AA273</f>
        <v>0</v>
      </c>
      <c r="Q269" s="1095">
        <f>'DATA SHEET'!AB273</f>
        <v>0</v>
      </c>
      <c r="R269" s="1070"/>
      <c r="S269" s="292" t="str">
        <f t="shared" si="14"/>
        <v/>
      </c>
      <c r="T269" s="292" t="str">
        <f t="shared" si="15"/>
        <v/>
      </c>
      <c r="U269" s="292"/>
      <c r="V269" s="1281" t="e">
        <f t="shared" si="12"/>
        <v>#VALUE!</v>
      </c>
      <c r="Y269" s="1284">
        <f t="shared" si="13"/>
        <v>0</v>
      </c>
    </row>
    <row r="270" spans="3:25" x14ac:dyDescent="0.2">
      <c r="C270" s="1210">
        <f>IF('DATA SHEET'!E274&gt;=1,'DATA SHEET'!E274,"-")</f>
        <v>124</v>
      </c>
      <c r="D270" s="1277"/>
      <c r="E270" s="1278" t="str">
        <f>'DATA SHEET'!M274</f>
        <v>X1</v>
      </c>
      <c r="F270" s="1094">
        <f>'DATA SHEET'!Q274</f>
        <v>60</v>
      </c>
      <c r="G270" s="1206">
        <f>'DATA SHEET'!R274</f>
        <v>0</v>
      </c>
      <c r="H270" s="1206">
        <f>'DATA SHEET'!S274</f>
        <v>0</v>
      </c>
      <c r="I270" s="1206">
        <f>'DATA SHEET'!T274</f>
        <v>0</v>
      </c>
      <c r="J270" s="1206">
        <f>'DATA SHEET'!U274</f>
        <v>0</v>
      </c>
      <c r="K270" s="1206">
        <f>'DATA SHEET'!V274</f>
        <v>0</v>
      </c>
      <c r="L270" s="1206">
        <f>'DATA SHEET'!W274</f>
        <v>0</v>
      </c>
      <c r="M270" s="1206">
        <f>'DATA SHEET'!X274</f>
        <v>0</v>
      </c>
      <c r="N270" s="1206">
        <f>'DATA SHEET'!Y274</f>
        <v>0</v>
      </c>
      <c r="O270" s="1206">
        <f>'DATA SHEET'!Z274</f>
        <v>0</v>
      </c>
      <c r="P270" s="1206">
        <f>'DATA SHEET'!AA274</f>
        <v>0</v>
      </c>
      <c r="Q270" s="1095">
        <f>'DATA SHEET'!AB274</f>
        <v>40</v>
      </c>
      <c r="R270" s="1070"/>
      <c r="S270" s="292" t="str">
        <f t="shared" si="14"/>
        <v>X1</v>
      </c>
      <c r="T270" s="292">
        <f t="shared" si="15"/>
        <v>40</v>
      </c>
      <c r="U270" s="292"/>
      <c r="V270" s="1281" t="e">
        <f t="shared" ref="V270:V333" si="16">IF((S270-T270)&gt;$V$2,"Warning","-")</f>
        <v>#VALUE!</v>
      </c>
      <c r="Y270" s="1284">
        <f t="shared" ref="Y270:Y333" si="17">SUM(F270:Q270)</f>
        <v>100</v>
      </c>
    </row>
    <row r="271" spans="3:25" x14ac:dyDescent="0.2">
      <c r="C271" s="1210">
        <f>IF('DATA SHEET'!E275&gt;=1,'DATA SHEET'!E275,"-")</f>
        <v>125</v>
      </c>
      <c r="D271" s="1277"/>
      <c r="E271" s="1278" t="str">
        <f>'DATA SHEET'!M275</f>
        <v>X2</v>
      </c>
      <c r="F271" s="1094">
        <f>'DATA SHEET'!Q275</f>
        <v>60</v>
      </c>
      <c r="G271" s="1206">
        <f>'DATA SHEET'!R275</f>
        <v>0</v>
      </c>
      <c r="H271" s="1206">
        <f>'DATA SHEET'!S275</f>
        <v>0</v>
      </c>
      <c r="I271" s="1206">
        <f>'DATA SHEET'!T275</f>
        <v>0</v>
      </c>
      <c r="J271" s="1206">
        <f>'DATA SHEET'!U275</f>
        <v>0</v>
      </c>
      <c r="K271" s="1206">
        <f>'DATA SHEET'!V275</f>
        <v>0</v>
      </c>
      <c r="L271" s="1206">
        <f>'DATA SHEET'!W275</f>
        <v>0</v>
      </c>
      <c r="M271" s="1206">
        <f>'DATA SHEET'!X275</f>
        <v>0</v>
      </c>
      <c r="N271" s="1206">
        <f>'DATA SHEET'!Y275</f>
        <v>0</v>
      </c>
      <c r="O271" s="1206">
        <f>'DATA SHEET'!Z275</f>
        <v>0</v>
      </c>
      <c r="P271" s="1206">
        <f>'DATA SHEET'!AA275</f>
        <v>0</v>
      </c>
      <c r="Q271" s="1095">
        <f>'DATA SHEET'!AB275</f>
        <v>40</v>
      </c>
      <c r="R271" s="1070"/>
      <c r="S271" s="292" t="str">
        <f t="shared" si="14"/>
        <v>X2</v>
      </c>
      <c r="T271" s="292">
        <f t="shared" si="15"/>
        <v>40</v>
      </c>
      <c r="U271" s="292"/>
      <c r="V271" s="1281" t="e">
        <f t="shared" si="16"/>
        <v>#VALUE!</v>
      </c>
      <c r="Y271" s="1284">
        <f t="shared" si="17"/>
        <v>100</v>
      </c>
    </row>
    <row r="272" spans="3:25" x14ac:dyDescent="0.2">
      <c r="C272" s="1210" t="str">
        <f>IF('DATA SHEET'!E276&gt;=1,'DATA SHEET'!E276,"-")</f>
        <v>-</v>
      </c>
      <c r="D272" s="1277"/>
      <c r="E272" s="1278">
        <f>'DATA SHEET'!M276</f>
        <v>0</v>
      </c>
      <c r="F272" s="1094">
        <f>'DATA SHEET'!Q276</f>
        <v>0</v>
      </c>
      <c r="G272" s="1206">
        <f>'DATA SHEET'!R276</f>
        <v>0</v>
      </c>
      <c r="H272" s="1206">
        <f>'DATA SHEET'!S276</f>
        <v>0</v>
      </c>
      <c r="I272" s="1206">
        <f>'DATA SHEET'!T276</f>
        <v>0</v>
      </c>
      <c r="J272" s="1206">
        <f>'DATA SHEET'!U276</f>
        <v>0</v>
      </c>
      <c r="K272" s="1206">
        <f>'DATA SHEET'!V276</f>
        <v>0</v>
      </c>
      <c r="L272" s="1206">
        <f>'DATA SHEET'!W276</f>
        <v>0</v>
      </c>
      <c r="M272" s="1206">
        <f>'DATA SHEET'!X276</f>
        <v>0</v>
      </c>
      <c r="N272" s="1206">
        <f>'DATA SHEET'!Y276</f>
        <v>0</v>
      </c>
      <c r="O272" s="1206">
        <f>'DATA SHEET'!Z276</f>
        <v>0</v>
      </c>
      <c r="P272" s="1206">
        <f>'DATA SHEET'!AA276</f>
        <v>0</v>
      </c>
      <c r="Q272" s="1095">
        <f>'DATA SHEET'!AB276</f>
        <v>0</v>
      </c>
      <c r="R272" s="1070"/>
      <c r="S272" s="292" t="str">
        <f t="shared" si="14"/>
        <v/>
      </c>
      <c r="T272" s="292" t="str">
        <f t="shared" si="15"/>
        <v/>
      </c>
      <c r="U272" s="292"/>
      <c r="V272" s="1281" t="e">
        <f t="shared" si="16"/>
        <v>#VALUE!</v>
      </c>
      <c r="Y272" s="1284">
        <f t="shared" si="17"/>
        <v>0</v>
      </c>
    </row>
    <row r="273" spans="3:25" x14ac:dyDescent="0.2">
      <c r="C273" s="1210" t="str">
        <f>IF('DATA SHEET'!E277&gt;=1,'DATA SHEET'!E277,"-")</f>
        <v>-</v>
      </c>
      <c r="D273" s="1277"/>
      <c r="E273" s="1278">
        <f>'DATA SHEET'!M277</f>
        <v>0</v>
      </c>
      <c r="F273" s="1094">
        <f>'DATA SHEET'!Q277</f>
        <v>0</v>
      </c>
      <c r="G273" s="1206">
        <f>'DATA SHEET'!R277</f>
        <v>0</v>
      </c>
      <c r="H273" s="1206">
        <f>'DATA SHEET'!S277</f>
        <v>0</v>
      </c>
      <c r="I273" s="1206">
        <f>'DATA SHEET'!T277</f>
        <v>0</v>
      </c>
      <c r="J273" s="1206">
        <f>'DATA SHEET'!U277</f>
        <v>0</v>
      </c>
      <c r="K273" s="1206">
        <f>'DATA SHEET'!V277</f>
        <v>0</v>
      </c>
      <c r="L273" s="1206">
        <f>'DATA SHEET'!W277</f>
        <v>0</v>
      </c>
      <c r="M273" s="1206">
        <f>'DATA SHEET'!X277</f>
        <v>0</v>
      </c>
      <c r="N273" s="1206">
        <f>'DATA SHEET'!Y277</f>
        <v>0</v>
      </c>
      <c r="O273" s="1206">
        <f>'DATA SHEET'!Z277</f>
        <v>0</v>
      </c>
      <c r="P273" s="1206">
        <f>'DATA SHEET'!AA277</f>
        <v>0</v>
      </c>
      <c r="Q273" s="1095">
        <f>'DATA SHEET'!AB277</f>
        <v>0</v>
      </c>
      <c r="R273" s="1070"/>
      <c r="S273" s="292" t="str">
        <f t="shared" ref="S273:S336" si="18">IF(E273&lt;&gt;0,E273,"")</f>
        <v/>
      </c>
      <c r="T273" s="292" t="str">
        <f t="shared" ref="T273:T336" si="19">IF(E273&lt;&gt;0,Q273,"")</f>
        <v/>
      </c>
      <c r="U273" s="292"/>
      <c r="V273" s="1281" t="e">
        <f t="shared" si="16"/>
        <v>#VALUE!</v>
      </c>
      <c r="Y273" s="1284">
        <f t="shared" si="17"/>
        <v>0</v>
      </c>
    </row>
    <row r="274" spans="3:25" x14ac:dyDescent="0.2">
      <c r="C274" s="1210" t="str">
        <f>IF('DATA SHEET'!E278&gt;=1,'DATA SHEET'!E278,"-")</f>
        <v>-</v>
      </c>
      <c r="D274" s="1277"/>
      <c r="E274" s="1278">
        <f>'DATA SHEET'!M278</f>
        <v>0</v>
      </c>
      <c r="F274" s="1094">
        <f>'DATA SHEET'!Q278</f>
        <v>0</v>
      </c>
      <c r="G274" s="1206">
        <f>'DATA SHEET'!R278</f>
        <v>0</v>
      </c>
      <c r="H274" s="1206">
        <f>'DATA SHEET'!S278</f>
        <v>0</v>
      </c>
      <c r="I274" s="1206">
        <f>'DATA SHEET'!T278</f>
        <v>0</v>
      </c>
      <c r="J274" s="1206">
        <f>'DATA SHEET'!U278</f>
        <v>0</v>
      </c>
      <c r="K274" s="1206">
        <f>'DATA SHEET'!V278</f>
        <v>0</v>
      </c>
      <c r="L274" s="1206">
        <f>'DATA SHEET'!W278</f>
        <v>0</v>
      </c>
      <c r="M274" s="1206">
        <f>'DATA SHEET'!X278</f>
        <v>0</v>
      </c>
      <c r="N274" s="1206">
        <f>'DATA SHEET'!Y278</f>
        <v>0</v>
      </c>
      <c r="O274" s="1206">
        <f>'DATA SHEET'!Z278</f>
        <v>0</v>
      </c>
      <c r="P274" s="1206">
        <f>'DATA SHEET'!AA278</f>
        <v>0</v>
      </c>
      <c r="Q274" s="1095">
        <f>'DATA SHEET'!AB278</f>
        <v>0</v>
      </c>
      <c r="R274" s="1070"/>
      <c r="S274" s="292" t="str">
        <f t="shared" si="18"/>
        <v/>
      </c>
      <c r="T274" s="292" t="str">
        <f t="shared" si="19"/>
        <v/>
      </c>
      <c r="U274" s="292"/>
      <c r="V274" s="1281" t="e">
        <f t="shared" si="16"/>
        <v>#VALUE!</v>
      </c>
      <c r="Y274" s="1284">
        <f t="shared" si="17"/>
        <v>0</v>
      </c>
    </row>
    <row r="275" spans="3:25" x14ac:dyDescent="0.2">
      <c r="C275" s="1210" t="str">
        <f>IF('DATA SHEET'!E279&gt;=1,'DATA SHEET'!E279,"-")</f>
        <v>3.3a  ADJUSTMENT  G3 (mostly to see FB &amp; CO)</v>
      </c>
      <c r="D275" s="1277"/>
      <c r="E275" s="1278">
        <f>'DATA SHEET'!M279</f>
        <v>0</v>
      </c>
      <c r="F275" s="1094">
        <f>'DATA SHEET'!Q279</f>
        <v>0</v>
      </c>
      <c r="G275" s="1206">
        <f>'DATA SHEET'!R279</f>
        <v>0</v>
      </c>
      <c r="H275" s="1206">
        <f>'DATA SHEET'!S279</f>
        <v>0</v>
      </c>
      <c r="I275" s="1206">
        <f>'DATA SHEET'!T279</f>
        <v>0</v>
      </c>
      <c r="J275" s="1206">
        <f>'DATA SHEET'!U279</f>
        <v>0</v>
      </c>
      <c r="K275" s="1206">
        <f>'DATA SHEET'!V279</f>
        <v>0</v>
      </c>
      <c r="L275" s="1206">
        <f>'DATA SHEET'!W279</f>
        <v>0</v>
      </c>
      <c r="M275" s="1206">
        <f>'DATA SHEET'!X279</f>
        <v>0</v>
      </c>
      <c r="N275" s="1206">
        <f>'DATA SHEET'!Y279</f>
        <v>0</v>
      </c>
      <c r="O275" s="1206">
        <f>'DATA SHEET'!Z279</f>
        <v>0</v>
      </c>
      <c r="P275" s="1206">
        <f>'DATA SHEET'!AA279</f>
        <v>0</v>
      </c>
      <c r="Q275" s="1095">
        <f>'DATA SHEET'!AB279</f>
        <v>0</v>
      </c>
      <c r="R275" s="1070"/>
      <c r="S275" s="292" t="str">
        <f t="shared" si="18"/>
        <v/>
      </c>
      <c r="T275" s="292" t="str">
        <f t="shared" si="19"/>
        <v/>
      </c>
      <c r="U275" s="292"/>
      <c r="V275" s="1281" t="e">
        <f t="shared" si="16"/>
        <v>#VALUE!</v>
      </c>
      <c r="Y275" s="1284">
        <f t="shared" si="17"/>
        <v>0</v>
      </c>
    </row>
    <row r="276" spans="3:25" x14ac:dyDescent="0.2">
      <c r="C276" s="1210" t="str">
        <f>IF('DATA SHEET'!E280&gt;=1,'DATA SHEET'!E280,"-")</f>
        <v xml:space="preserve">Qmax - GAS set to EU low + 30% H2 and used with EU high  with increasing H2%. </v>
      </c>
      <c r="D276" s="1277"/>
      <c r="E276" s="1278">
        <f>'DATA SHEET'!M280</f>
        <v>0</v>
      </c>
      <c r="F276" s="1094">
        <f>'DATA SHEET'!Q280</f>
        <v>0</v>
      </c>
      <c r="G276" s="1206">
        <f>'DATA SHEET'!R280</f>
        <v>0</v>
      </c>
      <c r="H276" s="1206">
        <f>'DATA SHEET'!S280</f>
        <v>0</v>
      </c>
      <c r="I276" s="1206" t="str">
        <f>'DATA SHEET'!T280</f>
        <v>QUALITATIVE TEST: YOU MAY NOTING MANUALLY IN THE TABLE INSTANTANEOUS DATA: FOCUS ON POSSIBLE: high CO, abnormal operation, etc…  NOTING OBSERVATIONS ARE VERY IMPORTANT (&amp; FILM IF VISIBLE CHANGE). (BUT RECORDING DATA REQUESTED IN CASE OF FURTHER ANALYSE NEEDED)</v>
      </c>
      <c r="J276" s="1206">
        <f>'DATA SHEET'!U280</f>
        <v>0</v>
      </c>
      <c r="K276" s="1206">
        <f>'DATA SHEET'!V280</f>
        <v>0</v>
      </c>
      <c r="L276" s="1206">
        <f>'DATA SHEET'!W280</f>
        <v>0</v>
      </c>
      <c r="M276" s="1206">
        <f>'DATA SHEET'!X280</f>
        <v>0</v>
      </c>
      <c r="N276" s="1206">
        <f>'DATA SHEET'!Y280</f>
        <v>0</v>
      </c>
      <c r="O276" s="1206">
        <f>'DATA SHEET'!Z280</f>
        <v>0</v>
      </c>
      <c r="P276" s="1206">
        <f>'DATA SHEET'!AA280</f>
        <v>0</v>
      </c>
      <c r="Q276" s="1095">
        <f>'DATA SHEET'!AB280</f>
        <v>0</v>
      </c>
      <c r="R276" s="1070"/>
      <c r="S276" s="292" t="str">
        <f t="shared" si="18"/>
        <v/>
      </c>
      <c r="T276" s="292" t="str">
        <f t="shared" si="19"/>
        <v/>
      </c>
      <c r="U276" s="292"/>
      <c r="V276" s="1281" t="e">
        <f t="shared" si="16"/>
        <v>#VALUE!</v>
      </c>
      <c r="Y276" s="1284">
        <f t="shared" si="17"/>
        <v>0</v>
      </c>
    </row>
    <row r="277" spans="3:25" x14ac:dyDescent="0.2">
      <c r="C277" s="1210" t="str">
        <f>IF('DATA SHEET'!E281&gt;=1,'DATA SHEET'!E281,"-")</f>
        <v>STABILISATION AFTER ADJUSTMENT EU low + H2</v>
      </c>
      <c r="D277" s="1277"/>
      <c r="E277" s="1278">
        <f>'DATA SHEET'!M281</f>
        <v>0</v>
      </c>
      <c r="F277" s="1094">
        <f>'DATA SHEET'!Q281</f>
        <v>0</v>
      </c>
      <c r="G277" s="1206">
        <f>'DATA SHEET'!R281</f>
        <v>0</v>
      </c>
      <c r="H277" s="1206">
        <f>'DATA SHEET'!S281</f>
        <v>0</v>
      </c>
      <c r="I277" s="1206">
        <f>'DATA SHEET'!T281</f>
        <v>0</v>
      </c>
      <c r="J277" s="1206">
        <f>'DATA SHEET'!U281</f>
        <v>0</v>
      </c>
      <c r="K277" s="1206">
        <f>'DATA SHEET'!V281</f>
        <v>0</v>
      </c>
      <c r="L277" s="1206" t="str">
        <f>'DATA SHEET'!W281</f>
        <v>Not as long time as for performances is required</v>
      </c>
      <c r="M277" s="1206">
        <f>'DATA SHEET'!X281</f>
        <v>0</v>
      </c>
      <c r="N277" s="1206">
        <f>'DATA SHEET'!Y281</f>
        <v>0</v>
      </c>
      <c r="O277" s="1206">
        <f>'DATA SHEET'!Z281</f>
        <v>0</v>
      </c>
      <c r="P277" s="1206">
        <f>'DATA SHEET'!AA281</f>
        <v>0</v>
      </c>
      <c r="Q277" s="1095">
        <f>'DATA SHEET'!AB281</f>
        <v>0</v>
      </c>
      <c r="R277" s="1070"/>
      <c r="S277" s="292" t="str">
        <f t="shared" si="18"/>
        <v/>
      </c>
      <c r="T277" s="292" t="str">
        <f t="shared" si="19"/>
        <v/>
      </c>
      <c r="U277" s="292"/>
      <c r="V277" s="1281" t="e">
        <f t="shared" si="16"/>
        <v>#VALUE!</v>
      </c>
      <c r="Y277" s="1284">
        <f t="shared" si="17"/>
        <v>0</v>
      </c>
    </row>
    <row r="278" spans="3:25" x14ac:dyDescent="0.2">
      <c r="C278" s="1210">
        <f>IF('DATA SHEET'!E282&gt;=1,'DATA SHEET'!E282,"-")</f>
        <v>126</v>
      </c>
      <c r="D278" s="1277"/>
      <c r="E278" s="1278" t="str">
        <f>'DATA SHEET'!M282</f>
        <v>30</v>
      </c>
      <c r="F278" s="1094">
        <f>'DATA SHEET'!Q282</f>
        <v>60</v>
      </c>
      <c r="G278" s="1206">
        <f>'DATA SHEET'!R282</f>
        <v>0</v>
      </c>
      <c r="H278" s="1206">
        <f>'DATA SHEET'!S282</f>
        <v>0</v>
      </c>
      <c r="I278" s="1206">
        <f>'DATA SHEET'!T282</f>
        <v>0</v>
      </c>
      <c r="J278" s="1206">
        <f>'DATA SHEET'!U282</f>
        <v>0</v>
      </c>
      <c r="K278" s="1206">
        <f>'DATA SHEET'!V282</f>
        <v>0</v>
      </c>
      <c r="L278" s="1206">
        <f>'DATA SHEET'!W282</f>
        <v>0</v>
      </c>
      <c r="M278" s="1206">
        <f>'DATA SHEET'!X282</f>
        <v>0</v>
      </c>
      <c r="N278" s="1206">
        <f>'DATA SHEET'!Y282</f>
        <v>0</v>
      </c>
      <c r="O278" s="1206">
        <f>'DATA SHEET'!Z282</f>
        <v>0</v>
      </c>
      <c r="P278" s="1206">
        <f>'DATA SHEET'!AA282</f>
        <v>0</v>
      </c>
      <c r="Q278" s="1095">
        <f>'DATA SHEET'!AB282</f>
        <v>40</v>
      </c>
      <c r="R278" s="1070"/>
      <c r="S278" s="292" t="str">
        <f t="shared" si="18"/>
        <v>30</v>
      </c>
      <c r="T278" s="292">
        <f t="shared" si="19"/>
        <v>40</v>
      </c>
      <c r="U278" s="292"/>
      <c r="V278" s="1281" t="str">
        <f t="shared" si="16"/>
        <v>-</v>
      </c>
      <c r="Y278" s="1284">
        <f t="shared" si="17"/>
        <v>100</v>
      </c>
    </row>
    <row r="279" spans="3:25" x14ac:dyDescent="0.2">
      <c r="C279" s="1210">
        <f>IF('DATA SHEET'!E283&gt;=1,'DATA SHEET'!E283,"-")</f>
        <v>127</v>
      </c>
      <c r="D279" s="1277"/>
      <c r="E279" s="1278" t="str">
        <f>'DATA SHEET'!M283</f>
        <v>0</v>
      </c>
      <c r="F279" s="1094">
        <f>'DATA SHEET'!Q283</f>
        <v>60</v>
      </c>
      <c r="G279" s="1206">
        <f>'DATA SHEET'!R283</f>
        <v>0</v>
      </c>
      <c r="H279" s="1206">
        <f>'DATA SHEET'!S283</f>
        <v>0</v>
      </c>
      <c r="I279" s="1206">
        <f>'DATA SHEET'!T283</f>
        <v>0</v>
      </c>
      <c r="J279" s="1206">
        <f>'DATA SHEET'!U283</f>
        <v>0</v>
      </c>
      <c r="K279" s="1206">
        <f>'DATA SHEET'!V283</f>
        <v>0</v>
      </c>
      <c r="L279" s="1206">
        <f>'DATA SHEET'!W283</f>
        <v>0</v>
      </c>
      <c r="M279" s="1206">
        <f>'DATA SHEET'!X283</f>
        <v>0</v>
      </c>
      <c r="N279" s="1206">
        <f>'DATA SHEET'!Y283</f>
        <v>0</v>
      </c>
      <c r="O279" s="1206">
        <f>'DATA SHEET'!Z283</f>
        <v>0</v>
      </c>
      <c r="P279" s="1206">
        <f>'DATA SHEET'!AA283</f>
        <v>0</v>
      </c>
      <c r="Q279" s="1095">
        <f>'DATA SHEET'!AB283</f>
        <v>40</v>
      </c>
      <c r="R279" s="1070"/>
      <c r="S279" s="292" t="str">
        <f t="shared" si="18"/>
        <v>0</v>
      </c>
      <c r="T279" s="292">
        <f t="shared" si="19"/>
        <v>40</v>
      </c>
      <c r="U279" s="292"/>
      <c r="V279" s="1281" t="str">
        <f t="shared" si="16"/>
        <v>-</v>
      </c>
      <c r="Y279" s="1284">
        <f t="shared" si="17"/>
        <v>100</v>
      </c>
    </row>
    <row r="280" spans="3:25" x14ac:dyDescent="0.2">
      <c r="C280" s="1210">
        <f>IF('DATA SHEET'!E284&gt;=1,'DATA SHEET'!E284,"-")</f>
        <v>128</v>
      </c>
      <c r="D280" s="1277"/>
      <c r="E280" s="1278" t="str">
        <f>'DATA SHEET'!M284</f>
        <v>10</v>
      </c>
      <c r="F280" s="1094">
        <f>'DATA SHEET'!Q284</f>
        <v>60</v>
      </c>
      <c r="G280" s="1206">
        <f>'DATA SHEET'!R284</f>
        <v>0</v>
      </c>
      <c r="H280" s="1206">
        <f>'DATA SHEET'!S284</f>
        <v>0</v>
      </c>
      <c r="I280" s="1206">
        <f>'DATA SHEET'!T284</f>
        <v>0</v>
      </c>
      <c r="J280" s="1206">
        <f>'DATA SHEET'!U284</f>
        <v>0</v>
      </c>
      <c r="K280" s="1206">
        <f>'DATA SHEET'!V284</f>
        <v>0</v>
      </c>
      <c r="L280" s="1206">
        <f>'DATA SHEET'!W284</f>
        <v>0</v>
      </c>
      <c r="M280" s="1206">
        <f>'DATA SHEET'!X284</f>
        <v>0</v>
      </c>
      <c r="N280" s="1206">
        <f>'DATA SHEET'!Y284</f>
        <v>0</v>
      </c>
      <c r="O280" s="1206">
        <f>'DATA SHEET'!Z284</f>
        <v>0</v>
      </c>
      <c r="P280" s="1206">
        <f>'DATA SHEET'!AA284</f>
        <v>0</v>
      </c>
      <c r="Q280" s="1095">
        <f>'DATA SHEET'!AB284</f>
        <v>40</v>
      </c>
      <c r="R280" s="1070"/>
      <c r="S280" s="292" t="str">
        <f t="shared" si="18"/>
        <v>10</v>
      </c>
      <c r="T280" s="292">
        <f t="shared" si="19"/>
        <v>40</v>
      </c>
      <c r="U280" s="292"/>
      <c r="V280" s="1281" t="str">
        <f t="shared" si="16"/>
        <v>-</v>
      </c>
      <c r="Y280" s="1284">
        <f t="shared" si="17"/>
        <v>100</v>
      </c>
    </row>
    <row r="281" spans="3:25" x14ac:dyDescent="0.2">
      <c r="C281" s="1210">
        <f>IF('DATA SHEET'!E285&gt;=1,'DATA SHEET'!E285,"-")</f>
        <v>129</v>
      </c>
      <c r="D281" s="1277"/>
      <c r="E281" s="1278" t="str">
        <f>'DATA SHEET'!M285</f>
        <v>30</v>
      </c>
      <c r="F281" s="1094">
        <f>'DATA SHEET'!Q285</f>
        <v>60</v>
      </c>
      <c r="G281" s="1206">
        <f>'DATA SHEET'!R285</f>
        <v>0</v>
      </c>
      <c r="H281" s="1206">
        <f>'DATA SHEET'!S285</f>
        <v>0</v>
      </c>
      <c r="I281" s="1206">
        <f>'DATA SHEET'!T285</f>
        <v>0</v>
      </c>
      <c r="J281" s="1206">
        <f>'DATA SHEET'!U285</f>
        <v>0</v>
      </c>
      <c r="K281" s="1206">
        <f>'DATA SHEET'!V285</f>
        <v>0</v>
      </c>
      <c r="L281" s="1206">
        <f>'DATA SHEET'!W285</f>
        <v>0</v>
      </c>
      <c r="M281" s="1206">
        <f>'DATA SHEET'!X285</f>
        <v>0</v>
      </c>
      <c r="N281" s="1206">
        <f>'DATA SHEET'!Y285</f>
        <v>0</v>
      </c>
      <c r="O281" s="1206">
        <f>'DATA SHEET'!Z285</f>
        <v>0</v>
      </c>
      <c r="P281" s="1206">
        <f>'DATA SHEET'!AA285</f>
        <v>0</v>
      </c>
      <c r="Q281" s="1095">
        <f>'DATA SHEET'!AB285</f>
        <v>40</v>
      </c>
      <c r="R281" s="1070"/>
      <c r="S281" s="292" t="str">
        <f t="shared" si="18"/>
        <v>30</v>
      </c>
      <c r="T281" s="292">
        <f t="shared" si="19"/>
        <v>40</v>
      </c>
      <c r="U281" s="292"/>
      <c r="V281" s="1281" t="str">
        <f t="shared" si="16"/>
        <v>-</v>
      </c>
      <c r="Y281" s="1284">
        <f t="shared" si="17"/>
        <v>100</v>
      </c>
    </row>
    <row r="282" spans="3:25" x14ac:dyDescent="0.2">
      <c r="C282" s="1210">
        <f>IF('DATA SHEET'!E286&gt;=1,'DATA SHEET'!E286,"-")</f>
        <v>130</v>
      </c>
      <c r="D282" s="1277"/>
      <c r="E282" s="1278" t="str">
        <f>'DATA SHEET'!M286</f>
        <v>40</v>
      </c>
      <c r="F282" s="1094">
        <f>'DATA SHEET'!Q286</f>
        <v>60</v>
      </c>
      <c r="G282" s="1206">
        <f>'DATA SHEET'!R286</f>
        <v>0</v>
      </c>
      <c r="H282" s="1206">
        <f>'DATA SHEET'!S286</f>
        <v>0</v>
      </c>
      <c r="I282" s="1206">
        <f>'DATA SHEET'!T286</f>
        <v>0</v>
      </c>
      <c r="J282" s="1206">
        <f>'DATA SHEET'!U286</f>
        <v>0</v>
      </c>
      <c r="K282" s="1206">
        <f>'DATA SHEET'!V286</f>
        <v>0</v>
      </c>
      <c r="L282" s="1206">
        <f>'DATA SHEET'!W286</f>
        <v>0</v>
      </c>
      <c r="M282" s="1206">
        <f>'DATA SHEET'!X286</f>
        <v>0</v>
      </c>
      <c r="N282" s="1206">
        <f>'DATA SHEET'!Y286</f>
        <v>0</v>
      </c>
      <c r="O282" s="1206">
        <f>'DATA SHEET'!Z286</f>
        <v>0</v>
      </c>
      <c r="P282" s="1206">
        <f>'DATA SHEET'!AA286</f>
        <v>0</v>
      </c>
      <c r="Q282" s="1095">
        <f>'DATA SHEET'!AB286</f>
        <v>40</v>
      </c>
      <c r="R282" s="1070"/>
      <c r="S282" s="292" t="str">
        <f t="shared" si="18"/>
        <v>40</v>
      </c>
      <c r="T282" s="292">
        <f t="shared" si="19"/>
        <v>40</v>
      </c>
      <c r="U282" s="292"/>
      <c r="V282" s="1281" t="str">
        <f t="shared" si="16"/>
        <v>-</v>
      </c>
      <c r="Y282" s="1284">
        <f t="shared" si="17"/>
        <v>100</v>
      </c>
    </row>
    <row r="283" spans="3:25" x14ac:dyDescent="0.2">
      <c r="C283" s="1210" t="str">
        <f>IF('DATA SHEET'!E287&gt;=1,'DATA SHEET'!E287,"-")</f>
        <v xml:space="preserve">Additional test if flash back occurs at H2 = XFB % make a test between the two last points  (refining the Flashback H2% point) </v>
      </c>
      <c r="D283" s="1277"/>
      <c r="E283" s="1278">
        <f>'DATA SHEET'!M287</f>
        <v>0</v>
      </c>
      <c r="F283" s="1094">
        <f>'DATA SHEET'!Q287</f>
        <v>0</v>
      </c>
      <c r="G283" s="1206">
        <f>'DATA SHEET'!R287</f>
        <v>0</v>
      </c>
      <c r="H283" s="1206">
        <f>'DATA SHEET'!S287</f>
        <v>0</v>
      </c>
      <c r="I283" s="1206">
        <f>'DATA SHEET'!T287</f>
        <v>0</v>
      </c>
      <c r="J283" s="1206">
        <f>'DATA SHEET'!U287</f>
        <v>0</v>
      </c>
      <c r="K283" s="1206">
        <f>'DATA SHEET'!V287</f>
        <v>0</v>
      </c>
      <c r="L283" s="1206">
        <f>'DATA SHEET'!W287</f>
        <v>0</v>
      </c>
      <c r="M283" s="1206">
        <f>'DATA SHEET'!X287</f>
        <v>0</v>
      </c>
      <c r="N283" s="1206">
        <f>'DATA SHEET'!Y287</f>
        <v>0</v>
      </c>
      <c r="O283" s="1206">
        <f>'DATA SHEET'!Z287</f>
        <v>0</v>
      </c>
      <c r="P283" s="1206">
        <f>'DATA SHEET'!AA287</f>
        <v>0</v>
      </c>
      <c r="Q283" s="1095">
        <f>'DATA SHEET'!AB287</f>
        <v>0</v>
      </c>
      <c r="R283" s="1070"/>
      <c r="S283" s="292" t="str">
        <f t="shared" si="18"/>
        <v/>
      </c>
      <c r="T283" s="292" t="str">
        <f t="shared" si="19"/>
        <v/>
      </c>
      <c r="U283" s="292"/>
      <c r="V283" s="1281" t="e">
        <f t="shared" si="16"/>
        <v>#VALUE!</v>
      </c>
      <c r="Y283" s="1284">
        <f t="shared" si="17"/>
        <v>0</v>
      </c>
    </row>
    <row r="284" spans="3:25" x14ac:dyDescent="0.2">
      <c r="C284" s="1210">
        <f>IF('DATA SHEET'!E288&gt;=1,'DATA SHEET'!E288,"-")</f>
        <v>131</v>
      </c>
      <c r="D284" s="1277"/>
      <c r="E284" s="1278" t="str">
        <f>'DATA SHEET'!M288</f>
        <v>X1</v>
      </c>
      <c r="F284" s="1094">
        <f>'DATA SHEET'!Q288</f>
        <v>60</v>
      </c>
      <c r="G284" s="1206">
        <f>'DATA SHEET'!R288</f>
        <v>0</v>
      </c>
      <c r="H284" s="1206">
        <f>'DATA SHEET'!S288</f>
        <v>0</v>
      </c>
      <c r="I284" s="1206">
        <f>'DATA SHEET'!T288</f>
        <v>0</v>
      </c>
      <c r="J284" s="1206">
        <f>'DATA SHEET'!U288</f>
        <v>0</v>
      </c>
      <c r="K284" s="1206">
        <f>'DATA SHEET'!V288</f>
        <v>0</v>
      </c>
      <c r="L284" s="1206">
        <f>'DATA SHEET'!W288</f>
        <v>0</v>
      </c>
      <c r="M284" s="1206">
        <f>'DATA SHEET'!X288</f>
        <v>0</v>
      </c>
      <c r="N284" s="1206">
        <f>'DATA SHEET'!Y288</f>
        <v>0</v>
      </c>
      <c r="O284" s="1206">
        <f>'DATA SHEET'!Z288</f>
        <v>0</v>
      </c>
      <c r="P284" s="1206">
        <f>'DATA SHEET'!AA288</f>
        <v>0</v>
      </c>
      <c r="Q284" s="1095">
        <f>'DATA SHEET'!AB288</f>
        <v>40</v>
      </c>
      <c r="R284" s="1070"/>
      <c r="S284" s="292" t="str">
        <f t="shared" si="18"/>
        <v>X1</v>
      </c>
      <c r="T284" s="292">
        <f t="shared" si="19"/>
        <v>40</v>
      </c>
      <c r="U284" s="292"/>
      <c r="V284" s="1281" t="e">
        <f t="shared" si="16"/>
        <v>#VALUE!</v>
      </c>
      <c r="Y284" s="1284">
        <f t="shared" si="17"/>
        <v>100</v>
      </c>
    </row>
    <row r="285" spans="3:25" x14ac:dyDescent="0.2">
      <c r="C285" s="1210">
        <f>IF('DATA SHEET'!E289&gt;=1,'DATA SHEET'!E289,"-")</f>
        <v>132</v>
      </c>
      <c r="D285" s="1277"/>
      <c r="E285" s="1278" t="str">
        <f>'DATA SHEET'!M289</f>
        <v>X2</v>
      </c>
      <c r="F285" s="1094">
        <f>'DATA SHEET'!Q289</f>
        <v>60</v>
      </c>
      <c r="G285" s="1206">
        <f>'DATA SHEET'!R289</f>
        <v>0</v>
      </c>
      <c r="H285" s="1206">
        <f>'DATA SHEET'!S289</f>
        <v>0</v>
      </c>
      <c r="I285" s="1206">
        <f>'DATA SHEET'!T289</f>
        <v>0</v>
      </c>
      <c r="J285" s="1206">
        <f>'DATA SHEET'!U289</f>
        <v>0</v>
      </c>
      <c r="K285" s="1206">
        <f>'DATA SHEET'!V289</f>
        <v>0</v>
      </c>
      <c r="L285" s="1206">
        <f>'DATA SHEET'!W289</f>
        <v>0</v>
      </c>
      <c r="M285" s="1206">
        <f>'DATA SHEET'!X289</f>
        <v>0</v>
      </c>
      <c r="N285" s="1206">
        <f>'DATA SHEET'!Y289</f>
        <v>0</v>
      </c>
      <c r="O285" s="1206">
        <f>'DATA SHEET'!Z289</f>
        <v>0</v>
      </c>
      <c r="P285" s="1206">
        <f>'DATA SHEET'!AA289</f>
        <v>0</v>
      </c>
      <c r="Q285" s="1095">
        <f>'DATA SHEET'!AB289</f>
        <v>40</v>
      </c>
      <c r="R285" s="1070"/>
      <c r="S285" s="292" t="str">
        <f t="shared" si="18"/>
        <v>X2</v>
      </c>
      <c r="T285" s="292">
        <f t="shared" si="19"/>
        <v>40</v>
      </c>
      <c r="U285" s="292"/>
      <c r="V285" s="1281" t="e">
        <f t="shared" si="16"/>
        <v>#VALUE!</v>
      </c>
      <c r="Y285" s="1284">
        <f t="shared" si="17"/>
        <v>100</v>
      </c>
    </row>
    <row r="286" spans="3:25" x14ac:dyDescent="0.2">
      <c r="C286" s="1210" t="str">
        <f>IF('DATA SHEET'!E290&gt;=1,'DATA SHEET'!E290,"-")</f>
        <v xml:space="preserve">Qmin - GAS set to EU low + 30% H2 and used with EU high  with increasing H2%. </v>
      </c>
      <c r="D286" s="1277"/>
      <c r="E286" s="1278">
        <f>'DATA SHEET'!M290</f>
        <v>0</v>
      </c>
      <c r="F286" s="1094">
        <f>'DATA SHEET'!Q290</f>
        <v>0</v>
      </c>
      <c r="G286" s="1206">
        <f>'DATA SHEET'!R290</f>
        <v>0</v>
      </c>
      <c r="H286" s="1206">
        <f>'DATA SHEET'!S290</f>
        <v>0</v>
      </c>
      <c r="I286" s="1206">
        <f>'DATA SHEET'!T290</f>
        <v>0</v>
      </c>
      <c r="J286" s="1206">
        <f>'DATA SHEET'!U290</f>
        <v>0</v>
      </c>
      <c r="K286" s="1206">
        <f>'DATA SHEET'!V290</f>
        <v>0</v>
      </c>
      <c r="L286" s="1206">
        <f>'DATA SHEET'!W290</f>
        <v>0</v>
      </c>
      <c r="M286" s="1206">
        <f>'DATA SHEET'!X290</f>
        <v>0</v>
      </c>
      <c r="N286" s="1206">
        <f>'DATA SHEET'!Y290</f>
        <v>0</v>
      </c>
      <c r="O286" s="1206">
        <f>'DATA SHEET'!Z290</f>
        <v>0</v>
      </c>
      <c r="P286" s="1206">
        <f>'DATA SHEET'!AA290</f>
        <v>0</v>
      </c>
      <c r="Q286" s="1095">
        <f>'DATA SHEET'!AB290</f>
        <v>0</v>
      </c>
      <c r="R286" s="1070"/>
      <c r="S286" s="292" t="str">
        <f t="shared" si="18"/>
        <v/>
      </c>
      <c r="T286" s="292" t="str">
        <f t="shared" si="19"/>
        <v/>
      </c>
      <c r="U286" s="292"/>
      <c r="V286" s="1281" t="e">
        <f t="shared" si="16"/>
        <v>#VALUE!</v>
      </c>
      <c r="Y286" s="1284">
        <f t="shared" si="17"/>
        <v>0</v>
      </c>
    </row>
    <row r="287" spans="3:25" x14ac:dyDescent="0.2">
      <c r="C287" s="1210" t="str">
        <f>IF('DATA SHEET'!E291&gt;=1,'DATA SHEET'!E291,"-")</f>
        <v>STABILISATION AFTER ADJUSTMENT EU low + H2</v>
      </c>
      <c r="D287" s="1277"/>
      <c r="E287" s="1278">
        <f>'DATA SHEET'!M291</f>
        <v>0</v>
      </c>
      <c r="F287" s="1094">
        <f>'DATA SHEET'!Q291</f>
        <v>0</v>
      </c>
      <c r="G287" s="1206">
        <f>'DATA SHEET'!R291</f>
        <v>0</v>
      </c>
      <c r="H287" s="1206">
        <f>'DATA SHEET'!S291</f>
        <v>0</v>
      </c>
      <c r="I287" s="1206">
        <f>'DATA SHEET'!T291</f>
        <v>0</v>
      </c>
      <c r="J287" s="1206">
        <f>'DATA SHEET'!U291</f>
        <v>0</v>
      </c>
      <c r="K287" s="1206">
        <f>'DATA SHEET'!V291</f>
        <v>0</v>
      </c>
      <c r="L287" s="1206" t="str">
        <f>'DATA SHEET'!W291</f>
        <v>Not as long time as for performances is required</v>
      </c>
      <c r="M287" s="1206">
        <f>'DATA SHEET'!X291</f>
        <v>0</v>
      </c>
      <c r="N287" s="1206">
        <f>'DATA SHEET'!Y291</f>
        <v>0</v>
      </c>
      <c r="O287" s="1206">
        <f>'DATA SHEET'!Z291</f>
        <v>0</v>
      </c>
      <c r="P287" s="1206">
        <f>'DATA SHEET'!AA291</f>
        <v>0</v>
      </c>
      <c r="Q287" s="1095">
        <f>'DATA SHEET'!AB291</f>
        <v>0</v>
      </c>
      <c r="R287" s="1070"/>
      <c r="S287" s="292" t="str">
        <f t="shared" si="18"/>
        <v/>
      </c>
      <c r="T287" s="292" t="str">
        <f t="shared" si="19"/>
        <v/>
      </c>
      <c r="U287" s="292"/>
      <c r="V287" s="1281" t="e">
        <f t="shared" si="16"/>
        <v>#VALUE!</v>
      </c>
      <c r="Y287" s="1284">
        <f t="shared" si="17"/>
        <v>0</v>
      </c>
    </row>
    <row r="288" spans="3:25" x14ac:dyDescent="0.2">
      <c r="C288" s="1210">
        <f>IF('DATA SHEET'!E292&gt;=1,'DATA SHEET'!E292,"-")</f>
        <v>133</v>
      </c>
      <c r="D288" s="1277"/>
      <c r="E288" s="1278" t="str">
        <f>'DATA SHEET'!M292</f>
        <v>30</v>
      </c>
      <c r="F288" s="1094">
        <f>'DATA SHEET'!Q292</f>
        <v>60</v>
      </c>
      <c r="G288" s="1206">
        <f>'DATA SHEET'!R292</f>
        <v>0</v>
      </c>
      <c r="H288" s="1206">
        <f>'DATA SHEET'!S292</f>
        <v>0</v>
      </c>
      <c r="I288" s="1206">
        <f>'DATA SHEET'!T292</f>
        <v>0</v>
      </c>
      <c r="J288" s="1206">
        <f>'DATA SHEET'!U292</f>
        <v>0</v>
      </c>
      <c r="K288" s="1206">
        <f>'DATA SHEET'!V292</f>
        <v>0</v>
      </c>
      <c r="L288" s="1206">
        <f>'DATA SHEET'!W292</f>
        <v>0</v>
      </c>
      <c r="M288" s="1206">
        <f>'DATA SHEET'!X292</f>
        <v>0</v>
      </c>
      <c r="N288" s="1206">
        <f>'DATA SHEET'!Y292</f>
        <v>0</v>
      </c>
      <c r="O288" s="1206">
        <f>'DATA SHEET'!Z292</f>
        <v>0</v>
      </c>
      <c r="P288" s="1206">
        <f>'DATA SHEET'!AA292</f>
        <v>0</v>
      </c>
      <c r="Q288" s="1095">
        <f>'DATA SHEET'!AB292</f>
        <v>40</v>
      </c>
      <c r="R288" s="1070"/>
      <c r="S288" s="292" t="str">
        <f t="shared" si="18"/>
        <v>30</v>
      </c>
      <c r="T288" s="292">
        <f t="shared" si="19"/>
        <v>40</v>
      </c>
      <c r="U288" s="292"/>
      <c r="V288" s="1281" t="str">
        <f t="shared" si="16"/>
        <v>-</v>
      </c>
      <c r="Y288" s="1284">
        <f t="shared" si="17"/>
        <v>100</v>
      </c>
    </row>
    <row r="289" spans="3:25" x14ac:dyDescent="0.2">
      <c r="C289" s="1210">
        <f>IF('DATA SHEET'!E293&gt;=1,'DATA SHEET'!E293,"-")</f>
        <v>134</v>
      </c>
      <c r="D289" s="1277"/>
      <c r="E289" s="1278" t="str">
        <f>'DATA SHEET'!M293</f>
        <v>0</v>
      </c>
      <c r="F289" s="1094">
        <f>'DATA SHEET'!Q293</f>
        <v>60</v>
      </c>
      <c r="G289" s="1206">
        <f>'DATA SHEET'!R293</f>
        <v>0</v>
      </c>
      <c r="H289" s="1206">
        <f>'DATA SHEET'!S293</f>
        <v>0</v>
      </c>
      <c r="I289" s="1206">
        <f>'DATA SHEET'!T293</f>
        <v>0</v>
      </c>
      <c r="J289" s="1206">
        <f>'DATA SHEET'!U293</f>
        <v>0</v>
      </c>
      <c r="K289" s="1206">
        <f>'DATA SHEET'!V293</f>
        <v>0</v>
      </c>
      <c r="L289" s="1206">
        <f>'DATA SHEET'!W293</f>
        <v>0</v>
      </c>
      <c r="M289" s="1206">
        <f>'DATA SHEET'!X293</f>
        <v>0</v>
      </c>
      <c r="N289" s="1206">
        <f>'DATA SHEET'!Y293</f>
        <v>0</v>
      </c>
      <c r="O289" s="1206">
        <f>'DATA SHEET'!Z293</f>
        <v>0</v>
      </c>
      <c r="P289" s="1206">
        <f>'DATA SHEET'!AA293</f>
        <v>0</v>
      </c>
      <c r="Q289" s="1095">
        <f>'DATA SHEET'!AB293</f>
        <v>40</v>
      </c>
      <c r="R289" s="1070"/>
      <c r="S289" s="292" t="str">
        <f t="shared" si="18"/>
        <v>0</v>
      </c>
      <c r="T289" s="292">
        <f t="shared" si="19"/>
        <v>40</v>
      </c>
      <c r="U289" s="292"/>
      <c r="V289" s="1281" t="str">
        <f t="shared" si="16"/>
        <v>-</v>
      </c>
      <c r="Y289" s="1284">
        <f t="shared" si="17"/>
        <v>100</v>
      </c>
    </row>
    <row r="290" spans="3:25" x14ac:dyDescent="0.2">
      <c r="C290" s="1210">
        <f>IF('DATA SHEET'!E294&gt;=1,'DATA SHEET'!E294,"-")</f>
        <v>135</v>
      </c>
      <c r="D290" s="1277"/>
      <c r="E290" s="1278" t="str">
        <f>'DATA SHEET'!M294</f>
        <v>10</v>
      </c>
      <c r="F290" s="1094">
        <f>'DATA SHEET'!Q294</f>
        <v>60</v>
      </c>
      <c r="G290" s="1206">
        <f>'DATA SHEET'!R294</f>
        <v>0</v>
      </c>
      <c r="H290" s="1206">
        <f>'DATA SHEET'!S294</f>
        <v>0</v>
      </c>
      <c r="I290" s="1206">
        <f>'DATA SHEET'!T294</f>
        <v>0</v>
      </c>
      <c r="J290" s="1206">
        <f>'DATA SHEET'!U294</f>
        <v>0</v>
      </c>
      <c r="K290" s="1206">
        <f>'DATA SHEET'!V294</f>
        <v>0</v>
      </c>
      <c r="L290" s="1206">
        <f>'DATA SHEET'!W294</f>
        <v>0</v>
      </c>
      <c r="M290" s="1206">
        <f>'DATA SHEET'!X294</f>
        <v>0</v>
      </c>
      <c r="N290" s="1206">
        <f>'DATA SHEET'!Y294</f>
        <v>0</v>
      </c>
      <c r="O290" s="1206">
        <f>'DATA SHEET'!Z294</f>
        <v>0</v>
      </c>
      <c r="P290" s="1206">
        <f>'DATA SHEET'!AA294</f>
        <v>0</v>
      </c>
      <c r="Q290" s="1095">
        <f>'DATA SHEET'!AB294</f>
        <v>40</v>
      </c>
      <c r="R290" s="1070"/>
      <c r="S290" s="292" t="str">
        <f t="shared" si="18"/>
        <v>10</v>
      </c>
      <c r="T290" s="292">
        <f t="shared" si="19"/>
        <v>40</v>
      </c>
      <c r="U290" s="292"/>
      <c r="V290" s="1281" t="str">
        <f t="shared" si="16"/>
        <v>-</v>
      </c>
      <c r="Y290" s="1284">
        <f t="shared" si="17"/>
        <v>100</v>
      </c>
    </row>
    <row r="291" spans="3:25" x14ac:dyDescent="0.2">
      <c r="C291" s="1210">
        <f>IF('DATA SHEET'!E295&gt;=1,'DATA SHEET'!E295,"-")</f>
        <v>136</v>
      </c>
      <c r="D291" s="1277"/>
      <c r="E291" s="1278" t="str">
        <f>'DATA SHEET'!M295</f>
        <v>30</v>
      </c>
      <c r="F291" s="1094">
        <f>'DATA SHEET'!Q295</f>
        <v>60</v>
      </c>
      <c r="G291" s="1206">
        <f>'DATA SHEET'!R295</f>
        <v>0</v>
      </c>
      <c r="H291" s="1206">
        <f>'DATA SHEET'!S295</f>
        <v>0</v>
      </c>
      <c r="I291" s="1206">
        <f>'DATA SHEET'!T295</f>
        <v>0</v>
      </c>
      <c r="J291" s="1206">
        <f>'DATA SHEET'!U295</f>
        <v>0</v>
      </c>
      <c r="K291" s="1206">
        <f>'DATA SHEET'!V295</f>
        <v>0</v>
      </c>
      <c r="L291" s="1206">
        <f>'DATA SHEET'!W295</f>
        <v>0</v>
      </c>
      <c r="M291" s="1206">
        <f>'DATA SHEET'!X295</f>
        <v>0</v>
      </c>
      <c r="N291" s="1206">
        <f>'DATA SHEET'!Y295</f>
        <v>0</v>
      </c>
      <c r="O291" s="1206">
        <f>'DATA SHEET'!Z295</f>
        <v>0</v>
      </c>
      <c r="P291" s="1206">
        <f>'DATA SHEET'!AA295</f>
        <v>0</v>
      </c>
      <c r="Q291" s="1095">
        <f>'DATA SHEET'!AB295</f>
        <v>40</v>
      </c>
      <c r="R291" s="1070"/>
      <c r="S291" s="292" t="str">
        <f t="shared" si="18"/>
        <v>30</v>
      </c>
      <c r="T291" s="292">
        <f t="shared" si="19"/>
        <v>40</v>
      </c>
      <c r="U291" s="292"/>
      <c r="V291" s="1281" t="str">
        <f t="shared" si="16"/>
        <v>-</v>
      </c>
      <c r="Y291" s="1284">
        <f t="shared" si="17"/>
        <v>100</v>
      </c>
    </row>
    <row r="292" spans="3:25" x14ac:dyDescent="0.2">
      <c r="C292" s="1210">
        <f>IF('DATA SHEET'!E296&gt;=1,'DATA SHEET'!E296,"-")</f>
        <v>137</v>
      </c>
      <c r="D292" s="1277"/>
      <c r="E292" s="1278" t="str">
        <f>'DATA SHEET'!M296</f>
        <v>40</v>
      </c>
      <c r="F292" s="1094">
        <f>'DATA SHEET'!Q296</f>
        <v>60</v>
      </c>
      <c r="G292" s="1206">
        <f>'DATA SHEET'!R296</f>
        <v>0</v>
      </c>
      <c r="H292" s="1206">
        <f>'DATA SHEET'!S296</f>
        <v>0</v>
      </c>
      <c r="I292" s="1206">
        <f>'DATA SHEET'!T296</f>
        <v>0</v>
      </c>
      <c r="J292" s="1206">
        <f>'DATA SHEET'!U296</f>
        <v>0</v>
      </c>
      <c r="K292" s="1206">
        <f>'DATA SHEET'!V296</f>
        <v>0</v>
      </c>
      <c r="L292" s="1206">
        <f>'DATA SHEET'!W296</f>
        <v>0</v>
      </c>
      <c r="M292" s="1206">
        <f>'DATA SHEET'!X296</f>
        <v>0</v>
      </c>
      <c r="N292" s="1206">
        <f>'DATA SHEET'!Y296</f>
        <v>0</v>
      </c>
      <c r="O292" s="1206">
        <f>'DATA SHEET'!Z296</f>
        <v>0</v>
      </c>
      <c r="P292" s="1206">
        <f>'DATA SHEET'!AA296</f>
        <v>0</v>
      </c>
      <c r="Q292" s="1095">
        <f>'DATA SHEET'!AB296</f>
        <v>40</v>
      </c>
      <c r="R292" s="1070"/>
      <c r="S292" s="292" t="str">
        <f t="shared" si="18"/>
        <v>40</v>
      </c>
      <c r="T292" s="292">
        <f t="shared" si="19"/>
        <v>40</v>
      </c>
      <c r="U292" s="292"/>
      <c r="V292" s="1281" t="str">
        <f t="shared" si="16"/>
        <v>-</v>
      </c>
      <c r="Y292" s="1284">
        <f t="shared" si="17"/>
        <v>100</v>
      </c>
    </row>
    <row r="293" spans="3:25" x14ac:dyDescent="0.2">
      <c r="C293" s="1210" t="str">
        <f>IF('DATA SHEET'!E297&gt;=1,'DATA SHEET'!E297,"-")</f>
        <v xml:space="preserve">Additional test if flash back occurs at H2 = XFB % make a test between the two last points  (refining the Flashback H2% point) </v>
      </c>
      <c r="D293" s="1277"/>
      <c r="E293" s="1278">
        <f>'DATA SHEET'!M297</f>
        <v>0</v>
      </c>
      <c r="F293" s="1094">
        <f>'DATA SHEET'!Q297</f>
        <v>0</v>
      </c>
      <c r="G293" s="1206">
        <f>'DATA SHEET'!R297</f>
        <v>0</v>
      </c>
      <c r="H293" s="1206">
        <f>'DATA SHEET'!S297</f>
        <v>0</v>
      </c>
      <c r="I293" s="1206">
        <f>'DATA SHEET'!T297</f>
        <v>0</v>
      </c>
      <c r="J293" s="1206">
        <f>'DATA SHEET'!U297</f>
        <v>0</v>
      </c>
      <c r="K293" s="1206">
        <f>'DATA SHEET'!V297</f>
        <v>0</v>
      </c>
      <c r="L293" s="1206">
        <f>'DATA SHEET'!W297</f>
        <v>0</v>
      </c>
      <c r="M293" s="1206">
        <f>'DATA SHEET'!X297</f>
        <v>0</v>
      </c>
      <c r="N293" s="1206">
        <f>'DATA SHEET'!Y297</f>
        <v>0</v>
      </c>
      <c r="O293" s="1206">
        <f>'DATA SHEET'!Z297</f>
        <v>0</v>
      </c>
      <c r="P293" s="1206">
        <f>'DATA SHEET'!AA297</f>
        <v>0</v>
      </c>
      <c r="Q293" s="1095">
        <f>'DATA SHEET'!AB297</f>
        <v>0</v>
      </c>
      <c r="R293" s="1070"/>
      <c r="S293" s="292" t="str">
        <f t="shared" si="18"/>
        <v/>
      </c>
      <c r="T293" s="292" t="str">
        <f t="shared" si="19"/>
        <v/>
      </c>
      <c r="U293" s="292"/>
      <c r="V293" s="1281" t="e">
        <f t="shared" si="16"/>
        <v>#VALUE!</v>
      </c>
      <c r="Y293" s="1284">
        <f t="shared" si="17"/>
        <v>0</v>
      </c>
    </row>
    <row r="294" spans="3:25" x14ac:dyDescent="0.2">
      <c r="C294" s="1210">
        <f>IF('DATA SHEET'!E298&gt;=1,'DATA SHEET'!E298,"-")</f>
        <v>138</v>
      </c>
      <c r="D294" s="1277"/>
      <c r="E294" s="1278" t="str">
        <f>'DATA SHEET'!M298</f>
        <v>X1</v>
      </c>
      <c r="F294" s="1094">
        <f>'DATA SHEET'!Q298</f>
        <v>60</v>
      </c>
      <c r="G294" s="1206">
        <f>'DATA SHEET'!R298</f>
        <v>0</v>
      </c>
      <c r="H294" s="1206">
        <f>'DATA SHEET'!S298</f>
        <v>0</v>
      </c>
      <c r="I294" s="1206">
        <f>'DATA SHEET'!T298</f>
        <v>0</v>
      </c>
      <c r="J294" s="1206">
        <f>'DATA SHEET'!U298</f>
        <v>0</v>
      </c>
      <c r="K294" s="1206">
        <f>'DATA SHEET'!V298</f>
        <v>0</v>
      </c>
      <c r="L294" s="1206">
        <f>'DATA SHEET'!W298</f>
        <v>0</v>
      </c>
      <c r="M294" s="1206">
        <f>'DATA SHEET'!X298</f>
        <v>0</v>
      </c>
      <c r="N294" s="1206">
        <f>'DATA SHEET'!Y298</f>
        <v>0</v>
      </c>
      <c r="O294" s="1206">
        <f>'DATA SHEET'!Z298</f>
        <v>0</v>
      </c>
      <c r="P294" s="1206">
        <f>'DATA SHEET'!AA298</f>
        <v>0</v>
      </c>
      <c r="Q294" s="1095">
        <f>'DATA SHEET'!AB298</f>
        <v>40</v>
      </c>
      <c r="R294" s="1070"/>
      <c r="S294" s="292" t="str">
        <f t="shared" si="18"/>
        <v>X1</v>
      </c>
      <c r="T294" s="292">
        <f t="shared" si="19"/>
        <v>40</v>
      </c>
      <c r="U294" s="292"/>
      <c r="V294" s="1281" t="e">
        <f t="shared" si="16"/>
        <v>#VALUE!</v>
      </c>
      <c r="Y294" s="1284">
        <f t="shared" si="17"/>
        <v>100</v>
      </c>
    </row>
    <row r="295" spans="3:25" x14ac:dyDescent="0.2">
      <c r="C295" s="1210">
        <f>IF('DATA SHEET'!E299&gt;=1,'DATA SHEET'!E299,"-")</f>
        <v>139</v>
      </c>
      <c r="D295" s="1277"/>
      <c r="E295" s="1278" t="str">
        <f>'DATA SHEET'!M299</f>
        <v>X2</v>
      </c>
      <c r="F295" s="1094">
        <f>'DATA SHEET'!Q299</f>
        <v>60</v>
      </c>
      <c r="G295" s="1206">
        <f>'DATA SHEET'!R299</f>
        <v>0</v>
      </c>
      <c r="H295" s="1206">
        <f>'DATA SHEET'!S299</f>
        <v>0</v>
      </c>
      <c r="I295" s="1206">
        <f>'DATA SHEET'!T299</f>
        <v>0</v>
      </c>
      <c r="J295" s="1206">
        <f>'DATA SHEET'!U299</f>
        <v>0</v>
      </c>
      <c r="K295" s="1206">
        <f>'DATA SHEET'!V299</f>
        <v>0</v>
      </c>
      <c r="L295" s="1206">
        <f>'DATA SHEET'!W299</f>
        <v>0</v>
      </c>
      <c r="M295" s="1206">
        <f>'DATA SHEET'!X299</f>
        <v>0</v>
      </c>
      <c r="N295" s="1206">
        <f>'DATA SHEET'!Y299</f>
        <v>0</v>
      </c>
      <c r="O295" s="1206">
        <f>'DATA SHEET'!Z299</f>
        <v>0</v>
      </c>
      <c r="P295" s="1206">
        <f>'DATA SHEET'!AA299</f>
        <v>0</v>
      </c>
      <c r="Q295" s="1095">
        <f>'DATA SHEET'!AB299</f>
        <v>40</v>
      </c>
      <c r="R295" s="1070"/>
      <c r="S295" s="292" t="str">
        <f t="shared" si="18"/>
        <v>X2</v>
      </c>
      <c r="T295" s="292">
        <f t="shared" si="19"/>
        <v>40</v>
      </c>
      <c r="U295" s="292"/>
      <c r="V295" s="1281" t="e">
        <f t="shared" si="16"/>
        <v>#VALUE!</v>
      </c>
      <c r="Y295" s="1284">
        <f t="shared" si="17"/>
        <v>100</v>
      </c>
    </row>
    <row r="296" spans="3:25" x14ac:dyDescent="0.2">
      <c r="C296" s="1210" t="str">
        <f>IF('DATA SHEET'!E300&gt;=1,'DATA SHEET'!E300,"-")</f>
        <v>-</v>
      </c>
      <c r="D296" s="1277"/>
      <c r="E296" s="1278">
        <f>'DATA SHEET'!M300</f>
        <v>0</v>
      </c>
      <c r="F296" s="1094">
        <f>'DATA SHEET'!Q300</f>
        <v>0</v>
      </c>
      <c r="G296" s="1206">
        <f>'DATA SHEET'!R300</f>
        <v>0</v>
      </c>
      <c r="H296" s="1206">
        <f>'DATA SHEET'!S300</f>
        <v>0</v>
      </c>
      <c r="I296" s="1206">
        <f>'DATA SHEET'!T300</f>
        <v>0</v>
      </c>
      <c r="J296" s="1206">
        <f>'DATA SHEET'!U300</f>
        <v>0</v>
      </c>
      <c r="K296" s="1206">
        <f>'DATA SHEET'!V300</f>
        <v>0</v>
      </c>
      <c r="L296" s="1206">
        <f>'DATA SHEET'!W300</f>
        <v>0</v>
      </c>
      <c r="M296" s="1206">
        <f>'DATA SHEET'!X300</f>
        <v>0</v>
      </c>
      <c r="N296" s="1206">
        <f>'DATA SHEET'!Y300</f>
        <v>0</v>
      </c>
      <c r="O296" s="1206">
        <f>'DATA SHEET'!Z300</f>
        <v>0</v>
      </c>
      <c r="P296" s="1206">
        <f>'DATA SHEET'!AA300</f>
        <v>0</v>
      </c>
      <c r="Q296" s="1095">
        <f>'DATA SHEET'!AB300</f>
        <v>0</v>
      </c>
      <c r="R296" s="1070"/>
      <c r="S296" s="292" t="str">
        <f t="shared" si="18"/>
        <v/>
      </c>
      <c r="T296" s="292" t="str">
        <f t="shared" si="19"/>
        <v/>
      </c>
      <c r="U296" s="292"/>
      <c r="V296" s="1281" t="e">
        <f t="shared" si="16"/>
        <v>#VALUE!</v>
      </c>
      <c r="Y296" s="1284">
        <f t="shared" si="17"/>
        <v>0</v>
      </c>
    </row>
    <row r="297" spans="3:25" x14ac:dyDescent="0.2">
      <c r="C297" s="1210" t="str">
        <f>IF('DATA SHEET'!E301&gt;=1,'DATA SHEET'!E301,"-")</f>
        <v>-</v>
      </c>
      <c r="D297" s="1277"/>
      <c r="E297" s="1278">
        <f>'DATA SHEET'!M301</f>
        <v>0</v>
      </c>
      <c r="F297" s="1094">
        <f>'DATA SHEET'!Q301</f>
        <v>0</v>
      </c>
      <c r="G297" s="1206">
        <f>'DATA SHEET'!R301</f>
        <v>0</v>
      </c>
      <c r="H297" s="1206">
        <f>'DATA SHEET'!S301</f>
        <v>0</v>
      </c>
      <c r="I297" s="1206">
        <f>'DATA SHEET'!T301</f>
        <v>0</v>
      </c>
      <c r="J297" s="1206">
        <f>'DATA SHEET'!U301</f>
        <v>0</v>
      </c>
      <c r="K297" s="1206">
        <f>'DATA SHEET'!V301</f>
        <v>0</v>
      </c>
      <c r="L297" s="1206">
        <f>'DATA SHEET'!W301</f>
        <v>0</v>
      </c>
      <c r="M297" s="1206">
        <f>'DATA SHEET'!X301</f>
        <v>0</v>
      </c>
      <c r="N297" s="1206">
        <f>'DATA SHEET'!Y301</f>
        <v>0</v>
      </c>
      <c r="O297" s="1206">
        <f>'DATA SHEET'!Z301</f>
        <v>0</v>
      </c>
      <c r="P297" s="1206">
        <f>'DATA SHEET'!AA301</f>
        <v>0</v>
      </c>
      <c r="Q297" s="1095">
        <f>'DATA SHEET'!AB301</f>
        <v>0</v>
      </c>
      <c r="R297" s="1070"/>
      <c r="S297" s="292" t="str">
        <f t="shared" si="18"/>
        <v/>
      </c>
      <c r="T297" s="292" t="str">
        <f t="shared" si="19"/>
        <v/>
      </c>
      <c r="U297" s="292"/>
      <c r="V297" s="1281" t="e">
        <f t="shared" si="16"/>
        <v>#VALUE!</v>
      </c>
      <c r="Y297" s="1284">
        <f t="shared" si="17"/>
        <v>0</v>
      </c>
    </row>
    <row r="298" spans="3:25" x14ac:dyDescent="0.2">
      <c r="C298" s="1210" t="str">
        <f>IF('DATA SHEET'!E302&gt;=1,'DATA SHEET'!E302,"-")</f>
        <v>-</v>
      </c>
      <c r="D298" s="1277"/>
      <c r="E298" s="1278">
        <f>'DATA SHEET'!M302</f>
        <v>0</v>
      </c>
      <c r="F298" s="1094">
        <f>'DATA SHEET'!Q302</f>
        <v>0</v>
      </c>
      <c r="G298" s="1206">
        <f>'DATA SHEET'!R302</f>
        <v>0</v>
      </c>
      <c r="H298" s="1206">
        <f>'DATA SHEET'!S302</f>
        <v>0</v>
      </c>
      <c r="I298" s="1206">
        <f>'DATA SHEET'!T302</f>
        <v>0</v>
      </c>
      <c r="J298" s="1206">
        <f>'DATA SHEET'!U302</f>
        <v>0</v>
      </c>
      <c r="K298" s="1206">
        <f>'DATA SHEET'!V302</f>
        <v>0</v>
      </c>
      <c r="L298" s="1206">
        <f>'DATA SHEET'!W302</f>
        <v>0</v>
      </c>
      <c r="M298" s="1206">
        <f>'DATA SHEET'!X302</f>
        <v>0</v>
      </c>
      <c r="N298" s="1206">
        <f>'DATA SHEET'!Y302</f>
        <v>0</v>
      </c>
      <c r="O298" s="1206">
        <f>'DATA SHEET'!Z302</f>
        <v>0</v>
      </c>
      <c r="P298" s="1206">
        <f>'DATA SHEET'!AA302</f>
        <v>0</v>
      </c>
      <c r="Q298" s="1095">
        <f>'DATA SHEET'!AB302</f>
        <v>0</v>
      </c>
      <c r="R298" s="1070"/>
      <c r="S298" s="292" t="str">
        <f t="shared" si="18"/>
        <v/>
      </c>
      <c r="T298" s="292" t="str">
        <f t="shared" si="19"/>
        <v/>
      </c>
      <c r="U298" s="292"/>
      <c r="V298" s="1281" t="e">
        <f t="shared" si="16"/>
        <v>#VALUE!</v>
      </c>
      <c r="Y298" s="1284">
        <f t="shared" si="17"/>
        <v>0</v>
      </c>
    </row>
    <row r="299" spans="3:25" x14ac:dyDescent="0.2">
      <c r="C299" s="1210" t="str">
        <f>IF('DATA SHEET'!E303&gt;=1,'DATA SHEET'!E303,"-")</f>
        <v>3.3b ADJUSTMENT  G1 (mostly to see FB &amp; CO)</v>
      </c>
      <c r="D299" s="1277"/>
      <c r="E299" s="1278">
        <f>'DATA SHEET'!M303</f>
        <v>0</v>
      </c>
      <c r="F299" s="1094">
        <f>'DATA SHEET'!Q303</f>
        <v>0</v>
      </c>
      <c r="G299" s="1206">
        <f>'DATA SHEET'!R303</f>
        <v>0</v>
      </c>
      <c r="H299" s="1206">
        <f>'DATA SHEET'!S303</f>
        <v>0</v>
      </c>
      <c r="I299" s="1206">
        <f>'DATA SHEET'!T303</f>
        <v>0</v>
      </c>
      <c r="J299" s="1206">
        <f>'DATA SHEET'!U303</f>
        <v>0</v>
      </c>
      <c r="K299" s="1206">
        <f>'DATA SHEET'!V303</f>
        <v>0</v>
      </c>
      <c r="L299" s="1206">
        <f>'DATA SHEET'!W303</f>
        <v>0</v>
      </c>
      <c r="M299" s="1206">
        <f>'DATA SHEET'!X303</f>
        <v>0</v>
      </c>
      <c r="N299" s="1206">
        <f>'DATA SHEET'!Y303</f>
        <v>0</v>
      </c>
      <c r="O299" s="1206">
        <f>'DATA SHEET'!Z303</f>
        <v>0</v>
      </c>
      <c r="P299" s="1206">
        <f>'DATA SHEET'!AA303</f>
        <v>0</v>
      </c>
      <c r="Q299" s="1095">
        <f>'DATA SHEET'!AB303</f>
        <v>0</v>
      </c>
      <c r="R299" s="1070"/>
      <c r="S299" s="292" t="str">
        <f t="shared" si="18"/>
        <v/>
      </c>
      <c r="T299" s="292" t="str">
        <f t="shared" si="19"/>
        <v/>
      </c>
      <c r="U299" s="292"/>
      <c r="V299" s="1281" t="e">
        <f t="shared" si="16"/>
        <v>#VALUE!</v>
      </c>
      <c r="Y299" s="1284">
        <f t="shared" si="17"/>
        <v>0</v>
      </c>
    </row>
    <row r="300" spans="3:25" x14ac:dyDescent="0.2">
      <c r="C300" s="1210" t="str">
        <f>IF('DATA SHEET'!E304&gt;=1,'DATA SHEET'!E304,"-")</f>
        <v xml:space="preserve">Qmax - GAS set to EU low + 10% H2 and used with EU high  with increasing H2%. </v>
      </c>
      <c r="D300" s="1277"/>
      <c r="E300" s="1278">
        <f>'DATA SHEET'!M304</f>
        <v>0</v>
      </c>
      <c r="F300" s="1094">
        <f>'DATA SHEET'!Q304</f>
        <v>0</v>
      </c>
      <c r="G300" s="1206">
        <f>'DATA SHEET'!R304</f>
        <v>0</v>
      </c>
      <c r="H300" s="1206">
        <f>'DATA SHEET'!S304</f>
        <v>0</v>
      </c>
      <c r="I300" s="1206" t="str">
        <f>'DATA SHEET'!T304</f>
        <v>QUALITATIVE TEST: YOU MAY NOTING MANUALLY IN THE TABLE INSTANTANEOUS DATA: FOCUS ON POSSIBLE: high CO, abnormal operation, etc…  NOTING OBSERVATIONS ARE VERY IMPORTANT (&amp; FILM IF VISIBLE CHANGE). (BUT RECORDING DATA REQUESTED IN CASE OF FURTHER ANALYSE NEEDED)</v>
      </c>
      <c r="J300" s="1206">
        <f>'DATA SHEET'!U304</f>
        <v>0</v>
      </c>
      <c r="K300" s="1206">
        <f>'DATA SHEET'!V304</f>
        <v>0</v>
      </c>
      <c r="L300" s="1206">
        <f>'DATA SHEET'!W304</f>
        <v>0</v>
      </c>
      <c r="M300" s="1206">
        <f>'DATA SHEET'!X304</f>
        <v>0</v>
      </c>
      <c r="N300" s="1206">
        <f>'DATA SHEET'!Y304</f>
        <v>0</v>
      </c>
      <c r="O300" s="1206">
        <f>'DATA SHEET'!Z304</f>
        <v>0</v>
      </c>
      <c r="P300" s="1206">
        <f>'DATA SHEET'!AA304</f>
        <v>0</v>
      </c>
      <c r="Q300" s="1095">
        <f>'DATA SHEET'!AB304</f>
        <v>0</v>
      </c>
      <c r="R300" s="1070"/>
      <c r="S300" s="292" t="str">
        <f t="shared" si="18"/>
        <v/>
      </c>
      <c r="T300" s="292" t="str">
        <f t="shared" si="19"/>
        <v/>
      </c>
      <c r="U300" s="292"/>
      <c r="V300" s="1281" t="e">
        <f t="shared" si="16"/>
        <v>#VALUE!</v>
      </c>
      <c r="Y300" s="1284">
        <f t="shared" si="17"/>
        <v>0</v>
      </c>
    </row>
    <row r="301" spans="3:25" x14ac:dyDescent="0.2">
      <c r="C301" s="1210" t="str">
        <f>IF('DATA SHEET'!E305&gt;=1,'DATA SHEET'!E305,"-")</f>
        <v>STABILISATION AFTER ADJUSTMENT EU low + H2</v>
      </c>
      <c r="D301" s="1277"/>
      <c r="E301" s="1278">
        <f>'DATA SHEET'!M305</f>
        <v>0</v>
      </c>
      <c r="F301" s="1094">
        <f>'DATA SHEET'!Q305</f>
        <v>0</v>
      </c>
      <c r="G301" s="1206">
        <f>'DATA SHEET'!R305</f>
        <v>0</v>
      </c>
      <c r="H301" s="1206">
        <f>'DATA SHEET'!S305</f>
        <v>0</v>
      </c>
      <c r="I301" s="1206">
        <f>'DATA SHEET'!T305</f>
        <v>0</v>
      </c>
      <c r="J301" s="1206">
        <f>'DATA SHEET'!U305</f>
        <v>0</v>
      </c>
      <c r="K301" s="1206">
        <f>'DATA SHEET'!V305</f>
        <v>0</v>
      </c>
      <c r="L301" s="1206" t="str">
        <f>'DATA SHEET'!W305</f>
        <v>Not as long time as for performances is required</v>
      </c>
      <c r="M301" s="1206">
        <f>'DATA SHEET'!X305</f>
        <v>0</v>
      </c>
      <c r="N301" s="1206">
        <f>'DATA SHEET'!Y305</f>
        <v>0</v>
      </c>
      <c r="O301" s="1206">
        <f>'DATA SHEET'!Z305</f>
        <v>0</v>
      </c>
      <c r="P301" s="1206">
        <f>'DATA SHEET'!AA305</f>
        <v>0</v>
      </c>
      <c r="Q301" s="1095">
        <f>'DATA SHEET'!AB305</f>
        <v>0</v>
      </c>
      <c r="R301" s="1070"/>
      <c r="S301" s="292" t="str">
        <f t="shared" si="18"/>
        <v/>
      </c>
      <c r="T301" s="292" t="str">
        <f t="shared" si="19"/>
        <v/>
      </c>
      <c r="U301" s="292"/>
      <c r="V301" s="1281" t="e">
        <f t="shared" si="16"/>
        <v>#VALUE!</v>
      </c>
      <c r="Y301" s="1284">
        <f t="shared" si="17"/>
        <v>0</v>
      </c>
    </row>
    <row r="302" spans="3:25" x14ac:dyDescent="0.2">
      <c r="C302" s="1210">
        <f>IF('DATA SHEET'!E306&gt;=1,'DATA SHEET'!E306,"-")</f>
        <v>140</v>
      </c>
      <c r="D302" s="1277"/>
      <c r="E302" s="1278" t="str">
        <f>'DATA SHEET'!M306</f>
        <v>10</v>
      </c>
      <c r="F302" s="1094">
        <f>'DATA SHEET'!Q306</f>
        <v>60</v>
      </c>
      <c r="G302" s="1206">
        <f>'DATA SHEET'!R306</f>
        <v>0</v>
      </c>
      <c r="H302" s="1206">
        <f>'DATA SHEET'!S306</f>
        <v>0</v>
      </c>
      <c r="I302" s="1206">
        <f>'DATA SHEET'!T306</f>
        <v>0</v>
      </c>
      <c r="J302" s="1206">
        <f>'DATA SHEET'!U306</f>
        <v>0</v>
      </c>
      <c r="K302" s="1206">
        <f>'DATA SHEET'!V306</f>
        <v>0</v>
      </c>
      <c r="L302" s="1206">
        <f>'DATA SHEET'!W306</f>
        <v>0</v>
      </c>
      <c r="M302" s="1206">
        <f>'DATA SHEET'!X306</f>
        <v>0</v>
      </c>
      <c r="N302" s="1206">
        <f>'DATA SHEET'!Y306</f>
        <v>0</v>
      </c>
      <c r="O302" s="1206">
        <f>'DATA SHEET'!Z306</f>
        <v>0</v>
      </c>
      <c r="P302" s="1206">
        <f>'DATA SHEET'!AA306</f>
        <v>0</v>
      </c>
      <c r="Q302" s="1095">
        <f>'DATA SHEET'!AB306</f>
        <v>40</v>
      </c>
      <c r="R302" s="1070"/>
      <c r="S302" s="292" t="str">
        <f t="shared" si="18"/>
        <v>10</v>
      </c>
      <c r="T302" s="292">
        <f t="shared" si="19"/>
        <v>40</v>
      </c>
      <c r="U302" s="292"/>
      <c r="V302" s="1281" t="str">
        <f t="shared" si="16"/>
        <v>-</v>
      </c>
      <c r="Y302" s="1284">
        <f t="shared" si="17"/>
        <v>100</v>
      </c>
    </row>
    <row r="303" spans="3:25" x14ac:dyDescent="0.2">
      <c r="C303" s="1210">
        <f>IF('DATA SHEET'!E307&gt;=1,'DATA SHEET'!E307,"-")</f>
        <v>141</v>
      </c>
      <c r="D303" s="1277"/>
      <c r="E303" s="1278" t="str">
        <f>'DATA SHEET'!M307</f>
        <v>0</v>
      </c>
      <c r="F303" s="1094">
        <f>'DATA SHEET'!Q307</f>
        <v>60</v>
      </c>
      <c r="G303" s="1206">
        <f>'DATA SHEET'!R307</f>
        <v>0</v>
      </c>
      <c r="H303" s="1206">
        <f>'DATA SHEET'!S307</f>
        <v>0</v>
      </c>
      <c r="I303" s="1206">
        <f>'DATA SHEET'!T307</f>
        <v>0</v>
      </c>
      <c r="J303" s="1206">
        <f>'DATA SHEET'!U307</f>
        <v>0</v>
      </c>
      <c r="K303" s="1206">
        <f>'DATA SHEET'!V307</f>
        <v>0</v>
      </c>
      <c r="L303" s="1206">
        <f>'DATA SHEET'!W307</f>
        <v>0</v>
      </c>
      <c r="M303" s="1206">
        <f>'DATA SHEET'!X307</f>
        <v>0</v>
      </c>
      <c r="N303" s="1206">
        <f>'DATA SHEET'!Y307</f>
        <v>0</v>
      </c>
      <c r="O303" s="1206">
        <f>'DATA SHEET'!Z307</f>
        <v>0</v>
      </c>
      <c r="P303" s="1206">
        <f>'DATA SHEET'!AA307</f>
        <v>0</v>
      </c>
      <c r="Q303" s="1095">
        <f>'DATA SHEET'!AB307</f>
        <v>40</v>
      </c>
      <c r="R303" s="1070"/>
      <c r="S303" s="292" t="str">
        <f t="shared" si="18"/>
        <v>0</v>
      </c>
      <c r="T303" s="292">
        <f t="shared" si="19"/>
        <v>40</v>
      </c>
      <c r="U303" s="292"/>
      <c r="V303" s="1281" t="str">
        <f t="shared" si="16"/>
        <v>-</v>
      </c>
      <c r="Y303" s="1284">
        <f t="shared" si="17"/>
        <v>100</v>
      </c>
    </row>
    <row r="304" spans="3:25" x14ac:dyDescent="0.2">
      <c r="C304" s="1210">
        <f>IF('DATA SHEET'!E308&gt;=1,'DATA SHEET'!E308,"-")</f>
        <v>142</v>
      </c>
      <c r="D304" s="1277"/>
      <c r="E304" s="1278" t="str">
        <f>'DATA SHEET'!M308</f>
        <v>10</v>
      </c>
      <c r="F304" s="1094">
        <f>'DATA SHEET'!Q308</f>
        <v>60</v>
      </c>
      <c r="G304" s="1206">
        <f>'DATA SHEET'!R308</f>
        <v>0</v>
      </c>
      <c r="H304" s="1206">
        <f>'DATA SHEET'!S308</f>
        <v>0</v>
      </c>
      <c r="I304" s="1206">
        <f>'DATA SHEET'!T308</f>
        <v>0</v>
      </c>
      <c r="J304" s="1206">
        <f>'DATA SHEET'!U308</f>
        <v>0</v>
      </c>
      <c r="K304" s="1206">
        <f>'DATA SHEET'!V308</f>
        <v>0</v>
      </c>
      <c r="L304" s="1206">
        <f>'DATA SHEET'!W308</f>
        <v>0</v>
      </c>
      <c r="M304" s="1206">
        <f>'DATA SHEET'!X308</f>
        <v>0</v>
      </c>
      <c r="N304" s="1206">
        <f>'DATA SHEET'!Y308</f>
        <v>0</v>
      </c>
      <c r="O304" s="1206">
        <f>'DATA SHEET'!Z308</f>
        <v>0</v>
      </c>
      <c r="P304" s="1206">
        <f>'DATA SHEET'!AA308</f>
        <v>0</v>
      </c>
      <c r="Q304" s="1095">
        <f>'DATA SHEET'!AB308</f>
        <v>40</v>
      </c>
      <c r="R304" s="1070"/>
      <c r="S304" s="292" t="str">
        <f t="shared" si="18"/>
        <v>10</v>
      </c>
      <c r="T304" s="292">
        <f t="shared" si="19"/>
        <v>40</v>
      </c>
      <c r="U304" s="292"/>
      <c r="V304" s="1281" t="str">
        <f t="shared" si="16"/>
        <v>-</v>
      </c>
      <c r="Y304" s="1284">
        <f t="shared" si="17"/>
        <v>100</v>
      </c>
    </row>
    <row r="305" spans="3:25" x14ac:dyDescent="0.2">
      <c r="C305" s="1210">
        <f>IF('DATA SHEET'!E309&gt;=1,'DATA SHEET'!E309,"-")</f>
        <v>143</v>
      </c>
      <c r="D305" s="1277"/>
      <c r="E305" s="1278" t="str">
        <f>'DATA SHEET'!M309</f>
        <v>30</v>
      </c>
      <c r="F305" s="1094">
        <f>'DATA SHEET'!Q309</f>
        <v>60</v>
      </c>
      <c r="G305" s="1206">
        <f>'DATA SHEET'!R309</f>
        <v>0</v>
      </c>
      <c r="H305" s="1206">
        <f>'DATA SHEET'!S309</f>
        <v>0</v>
      </c>
      <c r="I305" s="1206">
        <f>'DATA SHEET'!T309</f>
        <v>0</v>
      </c>
      <c r="J305" s="1206">
        <f>'DATA SHEET'!U309</f>
        <v>0</v>
      </c>
      <c r="K305" s="1206">
        <f>'DATA SHEET'!V309</f>
        <v>0</v>
      </c>
      <c r="L305" s="1206">
        <f>'DATA SHEET'!W309</f>
        <v>0</v>
      </c>
      <c r="M305" s="1206">
        <f>'DATA SHEET'!X309</f>
        <v>0</v>
      </c>
      <c r="N305" s="1206">
        <f>'DATA SHEET'!Y309</f>
        <v>0</v>
      </c>
      <c r="O305" s="1206">
        <f>'DATA SHEET'!Z309</f>
        <v>0</v>
      </c>
      <c r="P305" s="1206">
        <f>'DATA SHEET'!AA309</f>
        <v>0</v>
      </c>
      <c r="Q305" s="1095">
        <f>'DATA SHEET'!AB309</f>
        <v>40</v>
      </c>
      <c r="R305" s="1070"/>
      <c r="S305" s="292" t="str">
        <f t="shared" si="18"/>
        <v>30</v>
      </c>
      <c r="T305" s="292">
        <f t="shared" si="19"/>
        <v>40</v>
      </c>
      <c r="U305" s="292"/>
      <c r="V305" s="1281" t="str">
        <f t="shared" si="16"/>
        <v>-</v>
      </c>
      <c r="Y305" s="1284">
        <f t="shared" si="17"/>
        <v>100</v>
      </c>
    </row>
    <row r="306" spans="3:25" x14ac:dyDescent="0.2">
      <c r="C306" s="1210">
        <f>IF('DATA SHEET'!E310&gt;=1,'DATA SHEET'!E310,"-")</f>
        <v>144</v>
      </c>
      <c r="D306" s="1277"/>
      <c r="E306" s="1278" t="str">
        <f>'DATA SHEET'!M310</f>
        <v>40</v>
      </c>
      <c r="F306" s="1094">
        <f>'DATA SHEET'!Q310</f>
        <v>60</v>
      </c>
      <c r="G306" s="1206">
        <f>'DATA SHEET'!R310</f>
        <v>0</v>
      </c>
      <c r="H306" s="1206">
        <f>'DATA SHEET'!S310</f>
        <v>0</v>
      </c>
      <c r="I306" s="1206">
        <f>'DATA SHEET'!T310</f>
        <v>0</v>
      </c>
      <c r="J306" s="1206">
        <f>'DATA SHEET'!U310</f>
        <v>0</v>
      </c>
      <c r="K306" s="1206">
        <f>'DATA SHEET'!V310</f>
        <v>0</v>
      </c>
      <c r="L306" s="1206">
        <f>'DATA SHEET'!W310</f>
        <v>0</v>
      </c>
      <c r="M306" s="1206">
        <f>'DATA SHEET'!X310</f>
        <v>0</v>
      </c>
      <c r="N306" s="1206">
        <f>'DATA SHEET'!Y310</f>
        <v>0</v>
      </c>
      <c r="O306" s="1206">
        <f>'DATA SHEET'!Z310</f>
        <v>0</v>
      </c>
      <c r="P306" s="1206">
        <f>'DATA SHEET'!AA310</f>
        <v>0</v>
      </c>
      <c r="Q306" s="1095">
        <f>'DATA SHEET'!AB310</f>
        <v>40</v>
      </c>
      <c r="R306" s="1070"/>
      <c r="S306" s="292" t="str">
        <f t="shared" si="18"/>
        <v>40</v>
      </c>
      <c r="T306" s="292">
        <f t="shared" si="19"/>
        <v>40</v>
      </c>
      <c r="U306" s="292"/>
      <c r="V306" s="1281" t="str">
        <f t="shared" si="16"/>
        <v>-</v>
      </c>
      <c r="Y306" s="1284">
        <f t="shared" si="17"/>
        <v>100</v>
      </c>
    </row>
    <row r="307" spans="3:25" x14ac:dyDescent="0.2">
      <c r="C307" s="1210" t="str">
        <f>IF('DATA SHEET'!E311&gt;=1,'DATA SHEET'!E311,"-")</f>
        <v xml:space="preserve">Additional test if flash back occurs at H2 = XFB % make a test between the two last points  (refining the Flashback H2% point) </v>
      </c>
      <c r="D307" s="1277"/>
      <c r="E307" s="1278">
        <f>'DATA SHEET'!M311</f>
        <v>0</v>
      </c>
      <c r="F307" s="1094">
        <f>'DATA SHEET'!Q311</f>
        <v>0</v>
      </c>
      <c r="G307" s="1206">
        <f>'DATA SHEET'!R311</f>
        <v>0</v>
      </c>
      <c r="H307" s="1206">
        <f>'DATA SHEET'!S311</f>
        <v>0</v>
      </c>
      <c r="I307" s="1206">
        <f>'DATA SHEET'!T311</f>
        <v>0</v>
      </c>
      <c r="J307" s="1206">
        <f>'DATA SHEET'!U311</f>
        <v>0</v>
      </c>
      <c r="K307" s="1206">
        <f>'DATA SHEET'!V311</f>
        <v>0</v>
      </c>
      <c r="L307" s="1206">
        <f>'DATA SHEET'!W311</f>
        <v>0</v>
      </c>
      <c r="M307" s="1206">
        <f>'DATA SHEET'!X311</f>
        <v>0</v>
      </c>
      <c r="N307" s="1206">
        <f>'DATA SHEET'!Y311</f>
        <v>0</v>
      </c>
      <c r="O307" s="1206">
        <f>'DATA SHEET'!Z311</f>
        <v>0</v>
      </c>
      <c r="P307" s="1206">
        <f>'DATA SHEET'!AA311</f>
        <v>0</v>
      </c>
      <c r="Q307" s="1095">
        <f>'DATA SHEET'!AB311</f>
        <v>0</v>
      </c>
      <c r="R307" s="1070"/>
      <c r="S307" s="292" t="str">
        <f t="shared" si="18"/>
        <v/>
      </c>
      <c r="T307" s="292" t="str">
        <f t="shared" si="19"/>
        <v/>
      </c>
      <c r="U307" s="292"/>
      <c r="V307" s="1281" t="e">
        <f t="shared" si="16"/>
        <v>#VALUE!</v>
      </c>
      <c r="Y307" s="1284">
        <f t="shared" si="17"/>
        <v>0</v>
      </c>
    </row>
    <row r="308" spans="3:25" x14ac:dyDescent="0.2">
      <c r="C308" s="1210">
        <f>IF('DATA SHEET'!E312&gt;=1,'DATA SHEET'!E312,"-")</f>
        <v>145</v>
      </c>
      <c r="D308" s="1277"/>
      <c r="E308" s="1278" t="str">
        <f>'DATA SHEET'!M312</f>
        <v>X1</v>
      </c>
      <c r="F308" s="1094">
        <f>'DATA SHEET'!Q312</f>
        <v>60</v>
      </c>
      <c r="G308" s="1206">
        <f>'DATA SHEET'!R312</f>
        <v>0</v>
      </c>
      <c r="H308" s="1206">
        <f>'DATA SHEET'!S312</f>
        <v>0</v>
      </c>
      <c r="I308" s="1206">
        <f>'DATA SHEET'!T312</f>
        <v>0</v>
      </c>
      <c r="J308" s="1206">
        <f>'DATA SHEET'!U312</f>
        <v>0</v>
      </c>
      <c r="K308" s="1206">
        <f>'DATA SHEET'!V312</f>
        <v>0</v>
      </c>
      <c r="L308" s="1206">
        <f>'DATA SHEET'!W312</f>
        <v>0</v>
      </c>
      <c r="M308" s="1206">
        <f>'DATA SHEET'!X312</f>
        <v>0</v>
      </c>
      <c r="N308" s="1206">
        <f>'DATA SHEET'!Y312</f>
        <v>0</v>
      </c>
      <c r="O308" s="1206">
        <f>'DATA SHEET'!Z312</f>
        <v>0</v>
      </c>
      <c r="P308" s="1206">
        <f>'DATA SHEET'!AA312</f>
        <v>0</v>
      </c>
      <c r="Q308" s="1095">
        <f>'DATA SHEET'!AB312</f>
        <v>40</v>
      </c>
      <c r="R308" s="1070"/>
      <c r="S308" s="292" t="str">
        <f t="shared" si="18"/>
        <v>X1</v>
      </c>
      <c r="T308" s="292">
        <f t="shared" si="19"/>
        <v>40</v>
      </c>
      <c r="U308" s="292"/>
      <c r="V308" s="1281" t="e">
        <f t="shared" si="16"/>
        <v>#VALUE!</v>
      </c>
      <c r="Y308" s="1284">
        <f t="shared" si="17"/>
        <v>100</v>
      </c>
    </row>
    <row r="309" spans="3:25" x14ac:dyDescent="0.2">
      <c r="C309" s="1210">
        <f>IF('DATA SHEET'!E313&gt;=1,'DATA SHEET'!E313,"-")</f>
        <v>146</v>
      </c>
      <c r="D309" s="1277"/>
      <c r="E309" s="1278" t="str">
        <f>'DATA SHEET'!M313</f>
        <v>X2</v>
      </c>
      <c r="F309" s="1094">
        <f>'DATA SHEET'!Q313</f>
        <v>60</v>
      </c>
      <c r="G309" s="1206">
        <f>'DATA SHEET'!R313</f>
        <v>0</v>
      </c>
      <c r="H309" s="1206">
        <f>'DATA SHEET'!S313</f>
        <v>0</v>
      </c>
      <c r="I309" s="1206">
        <f>'DATA SHEET'!T313</f>
        <v>0</v>
      </c>
      <c r="J309" s="1206">
        <f>'DATA SHEET'!U313</f>
        <v>0</v>
      </c>
      <c r="K309" s="1206">
        <f>'DATA SHEET'!V313</f>
        <v>0</v>
      </c>
      <c r="L309" s="1206">
        <f>'DATA SHEET'!W313</f>
        <v>0</v>
      </c>
      <c r="M309" s="1206">
        <f>'DATA SHEET'!X313</f>
        <v>0</v>
      </c>
      <c r="N309" s="1206">
        <f>'DATA SHEET'!Y313</f>
        <v>0</v>
      </c>
      <c r="O309" s="1206">
        <f>'DATA SHEET'!Z313</f>
        <v>0</v>
      </c>
      <c r="P309" s="1206">
        <f>'DATA SHEET'!AA313</f>
        <v>0</v>
      </c>
      <c r="Q309" s="1095">
        <f>'DATA SHEET'!AB313</f>
        <v>40</v>
      </c>
      <c r="R309" s="1070"/>
      <c r="S309" s="292" t="str">
        <f t="shared" si="18"/>
        <v>X2</v>
      </c>
      <c r="T309" s="292">
        <f t="shared" si="19"/>
        <v>40</v>
      </c>
      <c r="U309" s="292"/>
      <c r="V309" s="1281" t="e">
        <f t="shared" si="16"/>
        <v>#VALUE!</v>
      </c>
      <c r="Y309" s="1284">
        <f t="shared" si="17"/>
        <v>100</v>
      </c>
    </row>
    <row r="310" spans="3:25" x14ac:dyDescent="0.2">
      <c r="C310" s="1210" t="str">
        <f>IF('DATA SHEET'!E314&gt;=1,'DATA SHEET'!E314,"-")</f>
        <v xml:space="preserve">Qmin - GAS set to EU low + 10% H2 and used with EU high  with increasing H2%. </v>
      </c>
      <c r="D310" s="1277"/>
      <c r="E310" s="1278">
        <f>'DATA SHEET'!M314</f>
        <v>0</v>
      </c>
      <c r="F310" s="1094">
        <f>'DATA SHEET'!Q314</f>
        <v>0</v>
      </c>
      <c r="G310" s="1206">
        <f>'DATA SHEET'!R314</f>
        <v>0</v>
      </c>
      <c r="H310" s="1206">
        <f>'DATA SHEET'!S314</f>
        <v>0</v>
      </c>
      <c r="I310" s="1206">
        <f>'DATA SHEET'!T314</f>
        <v>0</v>
      </c>
      <c r="J310" s="1206">
        <f>'DATA SHEET'!U314</f>
        <v>0</v>
      </c>
      <c r="K310" s="1206">
        <f>'DATA SHEET'!V314</f>
        <v>0</v>
      </c>
      <c r="L310" s="1206">
        <f>'DATA SHEET'!W314</f>
        <v>0</v>
      </c>
      <c r="M310" s="1206">
        <f>'DATA SHEET'!X314</f>
        <v>0</v>
      </c>
      <c r="N310" s="1206">
        <f>'DATA SHEET'!Y314</f>
        <v>0</v>
      </c>
      <c r="O310" s="1206">
        <f>'DATA SHEET'!Z314</f>
        <v>0</v>
      </c>
      <c r="P310" s="1206">
        <f>'DATA SHEET'!AA314</f>
        <v>0</v>
      </c>
      <c r="Q310" s="1095">
        <f>'DATA SHEET'!AB314</f>
        <v>0</v>
      </c>
      <c r="R310" s="1070"/>
      <c r="S310" s="292" t="str">
        <f t="shared" si="18"/>
        <v/>
      </c>
      <c r="T310" s="292" t="str">
        <f t="shared" si="19"/>
        <v/>
      </c>
      <c r="U310" s="292"/>
      <c r="V310" s="1281" t="e">
        <f t="shared" si="16"/>
        <v>#VALUE!</v>
      </c>
      <c r="Y310" s="1284">
        <f t="shared" si="17"/>
        <v>0</v>
      </c>
    </row>
    <row r="311" spans="3:25" x14ac:dyDescent="0.2">
      <c r="C311" s="1210" t="str">
        <f>IF('DATA SHEET'!E315&gt;=1,'DATA SHEET'!E315,"-")</f>
        <v>STABILISATION AFTER ADJUSTMENT EU low + H2</v>
      </c>
      <c r="D311" s="1277"/>
      <c r="E311" s="1278">
        <f>'DATA SHEET'!M315</f>
        <v>0</v>
      </c>
      <c r="F311" s="1094">
        <f>'DATA SHEET'!Q315</f>
        <v>0</v>
      </c>
      <c r="G311" s="1206">
        <f>'DATA SHEET'!R315</f>
        <v>0</v>
      </c>
      <c r="H311" s="1206">
        <f>'DATA SHEET'!S315</f>
        <v>0</v>
      </c>
      <c r="I311" s="1206">
        <f>'DATA SHEET'!T315</f>
        <v>0</v>
      </c>
      <c r="J311" s="1206">
        <f>'DATA SHEET'!U315</f>
        <v>0</v>
      </c>
      <c r="K311" s="1206">
        <f>'DATA SHEET'!V315</f>
        <v>0</v>
      </c>
      <c r="L311" s="1206" t="str">
        <f>'DATA SHEET'!W315</f>
        <v>Not as long time as for performances is required</v>
      </c>
      <c r="M311" s="1206">
        <f>'DATA SHEET'!X315</f>
        <v>0</v>
      </c>
      <c r="N311" s="1206">
        <f>'DATA SHEET'!Y315</f>
        <v>0</v>
      </c>
      <c r="O311" s="1206">
        <f>'DATA SHEET'!Z315</f>
        <v>0</v>
      </c>
      <c r="P311" s="1206">
        <f>'DATA SHEET'!AA315</f>
        <v>0</v>
      </c>
      <c r="Q311" s="1095">
        <f>'DATA SHEET'!AB315</f>
        <v>0</v>
      </c>
      <c r="R311" s="1070"/>
      <c r="S311" s="292" t="str">
        <f t="shared" si="18"/>
        <v/>
      </c>
      <c r="T311" s="292" t="str">
        <f t="shared" si="19"/>
        <v/>
      </c>
      <c r="U311" s="292"/>
      <c r="V311" s="1281" t="e">
        <f t="shared" si="16"/>
        <v>#VALUE!</v>
      </c>
      <c r="Y311" s="1284">
        <f t="shared" si="17"/>
        <v>0</v>
      </c>
    </row>
    <row r="312" spans="3:25" x14ac:dyDescent="0.2">
      <c r="C312" s="1210">
        <f>IF('DATA SHEET'!E316&gt;=1,'DATA SHEET'!E316,"-")</f>
        <v>147</v>
      </c>
      <c r="D312" s="1277"/>
      <c r="E312" s="1278" t="str">
        <f>'DATA SHEET'!M316</f>
        <v>10</v>
      </c>
      <c r="F312" s="1094">
        <f>'DATA SHEET'!Q316</f>
        <v>60</v>
      </c>
      <c r="G312" s="1206">
        <f>'DATA SHEET'!R316</f>
        <v>0</v>
      </c>
      <c r="H312" s="1206">
        <f>'DATA SHEET'!S316</f>
        <v>0</v>
      </c>
      <c r="I312" s="1206">
        <f>'DATA SHEET'!T316</f>
        <v>0</v>
      </c>
      <c r="J312" s="1206">
        <f>'DATA SHEET'!U316</f>
        <v>0</v>
      </c>
      <c r="K312" s="1206">
        <f>'DATA SHEET'!V316</f>
        <v>0</v>
      </c>
      <c r="L312" s="1206">
        <f>'DATA SHEET'!W316</f>
        <v>0</v>
      </c>
      <c r="M312" s="1206">
        <f>'DATA SHEET'!X316</f>
        <v>0</v>
      </c>
      <c r="N312" s="1206">
        <f>'DATA SHEET'!Y316</f>
        <v>0</v>
      </c>
      <c r="O312" s="1206">
        <f>'DATA SHEET'!Z316</f>
        <v>0</v>
      </c>
      <c r="P312" s="1206">
        <f>'DATA SHEET'!AA316</f>
        <v>0</v>
      </c>
      <c r="Q312" s="1095">
        <f>'DATA SHEET'!AB316</f>
        <v>40</v>
      </c>
      <c r="R312" s="1070"/>
      <c r="S312" s="292" t="str">
        <f t="shared" si="18"/>
        <v>10</v>
      </c>
      <c r="T312" s="292">
        <f t="shared" si="19"/>
        <v>40</v>
      </c>
      <c r="U312" s="292"/>
      <c r="V312" s="1281" t="str">
        <f t="shared" si="16"/>
        <v>-</v>
      </c>
      <c r="Y312" s="1284">
        <f t="shared" si="17"/>
        <v>100</v>
      </c>
    </row>
    <row r="313" spans="3:25" x14ac:dyDescent="0.2">
      <c r="C313" s="1210">
        <f>IF('DATA SHEET'!E317&gt;=1,'DATA SHEET'!E317,"-")</f>
        <v>148</v>
      </c>
      <c r="D313" s="1277"/>
      <c r="E313" s="1278" t="str">
        <f>'DATA SHEET'!M317</f>
        <v>0</v>
      </c>
      <c r="F313" s="1094">
        <f>'DATA SHEET'!Q317</f>
        <v>60</v>
      </c>
      <c r="G313" s="1206">
        <f>'DATA SHEET'!R317</f>
        <v>0</v>
      </c>
      <c r="H313" s="1206">
        <f>'DATA SHEET'!S317</f>
        <v>0</v>
      </c>
      <c r="I313" s="1206">
        <f>'DATA SHEET'!T317</f>
        <v>0</v>
      </c>
      <c r="J313" s="1206">
        <f>'DATA SHEET'!U317</f>
        <v>0</v>
      </c>
      <c r="K313" s="1206">
        <f>'DATA SHEET'!V317</f>
        <v>0</v>
      </c>
      <c r="L313" s="1206">
        <f>'DATA SHEET'!W317</f>
        <v>0</v>
      </c>
      <c r="M313" s="1206">
        <f>'DATA SHEET'!X317</f>
        <v>0</v>
      </c>
      <c r="N313" s="1206">
        <f>'DATA SHEET'!Y317</f>
        <v>0</v>
      </c>
      <c r="O313" s="1206">
        <f>'DATA SHEET'!Z317</f>
        <v>0</v>
      </c>
      <c r="P313" s="1206">
        <f>'DATA SHEET'!AA317</f>
        <v>0</v>
      </c>
      <c r="Q313" s="1095">
        <f>'DATA SHEET'!AB317</f>
        <v>40</v>
      </c>
      <c r="R313" s="1070"/>
      <c r="S313" s="292" t="str">
        <f t="shared" si="18"/>
        <v>0</v>
      </c>
      <c r="T313" s="292">
        <f t="shared" si="19"/>
        <v>40</v>
      </c>
      <c r="U313" s="292"/>
      <c r="V313" s="1281" t="str">
        <f t="shared" si="16"/>
        <v>-</v>
      </c>
      <c r="Y313" s="1284">
        <f t="shared" si="17"/>
        <v>100</v>
      </c>
    </row>
    <row r="314" spans="3:25" x14ac:dyDescent="0.2">
      <c r="C314" s="1210">
        <f>IF('DATA SHEET'!E318&gt;=1,'DATA SHEET'!E318,"-")</f>
        <v>149</v>
      </c>
      <c r="D314" s="1277"/>
      <c r="E314" s="1278" t="str">
        <f>'DATA SHEET'!M318</f>
        <v>10</v>
      </c>
      <c r="F314" s="1094">
        <f>'DATA SHEET'!Q318</f>
        <v>60</v>
      </c>
      <c r="G314" s="1206">
        <f>'DATA SHEET'!R318</f>
        <v>0</v>
      </c>
      <c r="H314" s="1206">
        <f>'DATA SHEET'!S318</f>
        <v>0</v>
      </c>
      <c r="I314" s="1206">
        <f>'DATA SHEET'!T318</f>
        <v>0</v>
      </c>
      <c r="J314" s="1206">
        <f>'DATA SHEET'!U318</f>
        <v>0</v>
      </c>
      <c r="K314" s="1206">
        <f>'DATA SHEET'!V318</f>
        <v>0</v>
      </c>
      <c r="L314" s="1206">
        <f>'DATA SHEET'!W318</f>
        <v>0</v>
      </c>
      <c r="M314" s="1206">
        <f>'DATA SHEET'!X318</f>
        <v>0</v>
      </c>
      <c r="N314" s="1206">
        <f>'DATA SHEET'!Y318</f>
        <v>0</v>
      </c>
      <c r="O314" s="1206">
        <f>'DATA SHEET'!Z318</f>
        <v>0</v>
      </c>
      <c r="P314" s="1206">
        <f>'DATA SHEET'!AA318</f>
        <v>0</v>
      </c>
      <c r="Q314" s="1095">
        <f>'DATA SHEET'!AB318</f>
        <v>40</v>
      </c>
      <c r="R314" s="1070"/>
      <c r="S314" s="292" t="str">
        <f t="shared" si="18"/>
        <v>10</v>
      </c>
      <c r="T314" s="292">
        <f t="shared" si="19"/>
        <v>40</v>
      </c>
      <c r="U314" s="292"/>
      <c r="V314" s="1281" t="str">
        <f t="shared" si="16"/>
        <v>-</v>
      </c>
      <c r="Y314" s="1284">
        <f t="shared" si="17"/>
        <v>100</v>
      </c>
    </row>
    <row r="315" spans="3:25" x14ac:dyDescent="0.2">
      <c r="C315" s="1210">
        <f>IF('DATA SHEET'!E319&gt;=1,'DATA SHEET'!E319,"-")</f>
        <v>150</v>
      </c>
      <c r="D315" s="1277"/>
      <c r="E315" s="1278" t="str">
        <f>'DATA SHEET'!M319</f>
        <v>30</v>
      </c>
      <c r="F315" s="1094">
        <f>'DATA SHEET'!Q319</f>
        <v>60</v>
      </c>
      <c r="G315" s="1206">
        <f>'DATA SHEET'!R319</f>
        <v>0</v>
      </c>
      <c r="H315" s="1206">
        <f>'DATA SHEET'!S319</f>
        <v>0</v>
      </c>
      <c r="I315" s="1206">
        <f>'DATA SHEET'!T319</f>
        <v>0</v>
      </c>
      <c r="J315" s="1206">
        <f>'DATA SHEET'!U319</f>
        <v>0</v>
      </c>
      <c r="K315" s="1206">
        <f>'DATA SHEET'!V319</f>
        <v>0</v>
      </c>
      <c r="L315" s="1206">
        <f>'DATA SHEET'!W319</f>
        <v>0</v>
      </c>
      <c r="M315" s="1206">
        <f>'DATA SHEET'!X319</f>
        <v>0</v>
      </c>
      <c r="N315" s="1206">
        <f>'DATA SHEET'!Y319</f>
        <v>0</v>
      </c>
      <c r="O315" s="1206">
        <f>'DATA SHEET'!Z319</f>
        <v>0</v>
      </c>
      <c r="P315" s="1206">
        <f>'DATA SHEET'!AA319</f>
        <v>0</v>
      </c>
      <c r="Q315" s="1095">
        <f>'DATA SHEET'!AB319</f>
        <v>40</v>
      </c>
      <c r="R315" s="1070"/>
      <c r="S315" s="292" t="str">
        <f t="shared" si="18"/>
        <v>30</v>
      </c>
      <c r="T315" s="292">
        <f t="shared" si="19"/>
        <v>40</v>
      </c>
      <c r="U315" s="292"/>
      <c r="V315" s="1281" t="str">
        <f t="shared" si="16"/>
        <v>-</v>
      </c>
      <c r="Y315" s="1284">
        <f t="shared" si="17"/>
        <v>100</v>
      </c>
    </row>
    <row r="316" spans="3:25" x14ac:dyDescent="0.2">
      <c r="C316" s="1210">
        <f>IF('DATA SHEET'!E320&gt;=1,'DATA SHEET'!E320,"-")</f>
        <v>151</v>
      </c>
      <c r="D316" s="1277"/>
      <c r="E316" s="1278" t="str">
        <f>'DATA SHEET'!M320</f>
        <v>40</v>
      </c>
      <c r="F316" s="1094">
        <f>'DATA SHEET'!Q320</f>
        <v>60</v>
      </c>
      <c r="G316" s="1206">
        <f>'DATA SHEET'!R320</f>
        <v>0</v>
      </c>
      <c r="H316" s="1206">
        <f>'DATA SHEET'!S320</f>
        <v>0</v>
      </c>
      <c r="I316" s="1206">
        <f>'DATA SHEET'!T320</f>
        <v>0</v>
      </c>
      <c r="J316" s="1206">
        <f>'DATA SHEET'!U320</f>
        <v>0</v>
      </c>
      <c r="K316" s="1206">
        <f>'DATA SHEET'!V320</f>
        <v>0</v>
      </c>
      <c r="L316" s="1206">
        <f>'DATA SHEET'!W320</f>
        <v>0</v>
      </c>
      <c r="M316" s="1206">
        <f>'DATA SHEET'!X320</f>
        <v>0</v>
      </c>
      <c r="N316" s="1206">
        <f>'DATA SHEET'!Y320</f>
        <v>0</v>
      </c>
      <c r="O316" s="1206">
        <f>'DATA SHEET'!Z320</f>
        <v>0</v>
      </c>
      <c r="P316" s="1206">
        <f>'DATA SHEET'!AA320</f>
        <v>0</v>
      </c>
      <c r="Q316" s="1095">
        <f>'DATA SHEET'!AB320</f>
        <v>40</v>
      </c>
      <c r="R316" s="1070"/>
      <c r="S316" s="292" t="str">
        <f t="shared" si="18"/>
        <v>40</v>
      </c>
      <c r="T316" s="292">
        <f t="shared" si="19"/>
        <v>40</v>
      </c>
      <c r="U316" s="292"/>
      <c r="V316" s="1281" t="str">
        <f t="shared" si="16"/>
        <v>-</v>
      </c>
      <c r="Y316" s="1284">
        <f t="shared" si="17"/>
        <v>100</v>
      </c>
    </row>
    <row r="317" spans="3:25" x14ac:dyDescent="0.2">
      <c r="C317" s="1210" t="str">
        <f>IF('DATA SHEET'!E321&gt;=1,'DATA SHEET'!E321,"-")</f>
        <v xml:space="preserve">Additional test if flash back occurs at H2 = XFB % make a test between the two last points  (refining the Flashback H2% point) </v>
      </c>
      <c r="D317" s="1277"/>
      <c r="E317" s="1278">
        <f>'DATA SHEET'!M321</f>
        <v>0</v>
      </c>
      <c r="F317" s="1094">
        <f>'DATA SHEET'!Q321</f>
        <v>0</v>
      </c>
      <c r="G317" s="1206">
        <f>'DATA SHEET'!R321</f>
        <v>0</v>
      </c>
      <c r="H317" s="1206">
        <f>'DATA SHEET'!S321</f>
        <v>0</v>
      </c>
      <c r="I317" s="1206">
        <f>'DATA SHEET'!T321</f>
        <v>0</v>
      </c>
      <c r="J317" s="1206">
        <f>'DATA SHEET'!U321</f>
        <v>0</v>
      </c>
      <c r="K317" s="1206">
        <f>'DATA SHEET'!V321</f>
        <v>0</v>
      </c>
      <c r="L317" s="1206">
        <f>'DATA SHEET'!W321</f>
        <v>0</v>
      </c>
      <c r="M317" s="1206">
        <f>'DATA SHEET'!X321</f>
        <v>0</v>
      </c>
      <c r="N317" s="1206">
        <f>'DATA SHEET'!Y321</f>
        <v>0</v>
      </c>
      <c r="O317" s="1206">
        <f>'DATA SHEET'!Z321</f>
        <v>0</v>
      </c>
      <c r="P317" s="1206">
        <f>'DATA SHEET'!AA321</f>
        <v>0</v>
      </c>
      <c r="Q317" s="1095">
        <f>'DATA SHEET'!AB321</f>
        <v>0</v>
      </c>
      <c r="R317" s="1070"/>
      <c r="S317" s="292" t="str">
        <f t="shared" si="18"/>
        <v/>
      </c>
      <c r="T317" s="292" t="str">
        <f t="shared" si="19"/>
        <v/>
      </c>
      <c r="U317" s="292"/>
      <c r="V317" s="1281" t="e">
        <f t="shared" si="16"/>
        <v>#VALUE!</v>
      </c>
      <c r="Y317" s="1284">
        <f t="shared" si="17"/>
        <v>0</v>
      </c>
    </row>
    <row r="318" spans="3:25" x14ac:dyDescent="0.2">
      <c r="C318" s="1210">
        <f>IF('DATA SHEET'!E322&gt;=1,'DATA SHEET'!E322,"-")</f>
        <v>152</v>
      </c>
      <c r="D318" s="1277"/>
      <c r="E318" s="1278" t="str">
        <f>'DATA SHEET'!M322</f>
        <v>X1</v>
      </c>
      <c r="F318" s="1094">
        <f>'DATA SHEET'!Q322</f>
        <v>60</v>
      </c>
      <c r="G318" s="1206">
        <f>'DATA SHEET'!R322</f>
        <v>0</v>
      </c>
      <c r="H318" s="1206">
        <f>'DATA SHEET'!S322</f>
        <v>0</v>
      </c>
      <c r="I318" s="1206">
        <f>'DATA SHEET'!T322</f>
        <v>0</v>
      </c>
      <c r="J318" s="1206">
        <f>'DATA SHEET'!U322</f>
        <v>0</v>
      </c>
      <c r="K318" s="1206">
        <f>'DATA SHEET'!V322</f>
        <v>0</v>
      </c>
      <c r="L318" s="1206">
        <f>'DATA SHEET'!W322</f>
        <v>0</v>
      </c>
      <c r="M318" s="1206">
        <f>'DATA SHEET'!X322</f>
        <v>0</v>
      </c>
      <c r="N318" s="1206">
        <f>'DATA SHEET'!Y322</f>
        <v>0</v>
      </c>
      <c r="O318" s="1206">
        <f>'DATA SHEET'!Z322</f>
        <v>0</v>
      </c>
      <c r="P318" s="1206">
        <f>'DATA SHEET'!AA322</f>
        <v>0</v>
      </c>
      <c r="Q318" s="1095">
        <f>'DATA SHEET'!AB322</f>
        <v>40</v>
      </c>
      <c r="R318" s="1070"/>
      <c r="S318" s="292" t="str">
        <f t="shared" si="18"/>
        <v>X1</v>
      </c>
      <c r="T318" s="292">
        <f t="shared" si="19"/>
        <v>40</v>
      </c>
      <c r="U318" s="292"/>
      <c r="V318" s="1281" t="e">
        <f t="shared" si="16"/>
        <v>#VALUE!</v>
      </c>
      <c r="Y318" s="1284">
        <f t="shared" si="17"/>
        <v>100</v>
      </c>
    </row>
    <row r="319" spans="3:25" x14ac:dyDescent="0.2">
      <c r="C319" s="1210">
        <f>IF('DATA SHEET'!E323&gt;=1,'DATA SHEET'!E323,"-")</f>
        <v>153</v>
      </c>
      <c r="D319" s="1277"/>
      <c r="E319" s="1278" t="str">
        <f>'DATA SHEET'!M323</f>
        <v>X2</v>
      </c>
      <c r="F319" s="1094">
        <f>'DATA SHEET'!Q323</f>
        <v>60</v>
      </c>
      <c r="G319" s="1206">
        <f>'DATA SHEET'!R323</f>
        <v>0</v>
      </c>
      <c r="H319" s="1206">
        <f>'DATA SHEET'!S323</f>
        <v>0</v>
      </c>
      <c r="I319" s="1206">
        <f>'DATA SHEET'!T323</f>
        <v>0</v>
      </c>
      <c r="J319" s="1206">
        <f>'DATA SHEET'!U323</f>
        <v>0</v>
      </c>
      <c r="K319" s="1206">
        <f>'DATA SHEET'!V323</f>
        <v>0</v>
      </c>
      <c r="L319" s="1206">
        <f>'DATA SHEET'!W323</f>
        <v>0</v>
      </c>
      <c r="M319" s="1206">
        <f>'DATA SHEET'!X323</f>
        <v>0</v>
      </c>
      <c r="N319" s="1206">
        <f>'DATA SHEET'!Y323</f>
        <v>0</v>
      </c>
      <c r="O319" s="1206">
        <f>'DATA SHEET'!Z323</f>
        <v>0</v>
      </c>
      <c r="P319" s="1206">
        <f>'DATA SHEET'!AA323</f>
        <v>0</v>
      </c>
      <c r="Q319" s="1095">
        <f>'DATA SHEET'!AB323</f>
        <v>40</v>
      </c>
      <c r="R319" s="1070"/>
      <c r="S319" s="292" t="str">
        <f t="shared" si="18"/>
        <v>X2</v>
      </c>
      <c r="T319" s="292">
        <f t="shared" si="19"/>
        <v>40</v>
      </c>
      <c r="U319" s="292"/>
      <c r="V319" s="1281" t="e">
        <f t="shared" si="16"/>
        <v>#VALUE!</v>
      </c>
      <c r="Y319" s="1284">
        <f t="shared" si="17"/>
        <v>100</v>
      </c>
    </row>
    <row r="320" spans="3:25" x14ac:dyDescent="0.2">
      <c r="C320" s="1210" t="str">
        <f>IF('DATA SHEET'!E324&gt;=1,'DATA SHEET'!E324,"-")</f>
        <v>-</v>
      </c>
      <c r="D320" s="1277"/>
      <c r="E320" s="1278">
        <f>'DATA SHEET'!M324</f>
        <v>0</v>
      </c>
      <c r="F320" s="1094">
        <f>'DATA SHEET'!Q324</f>
        <v>0</v>
      </c>
      <c r="G320" s="1206">
        <f>'DATA SHEET'!R324</f>
        <v>0</v>
      </c>
      <c r="H320" s="1206">
        <f>'DATA SHEET'!S324</f>
        <v>0</v>
      </c>
      <c r="I320" s="1206">
        <f>'DATA SHEET'!T324</f>
        <v>0</v>
      </c>
      <c r="J320" s="1206">
        <f>'DATA SHEET'!U324</f>
        <v>0</v>
      </c>
      <c r="K320" s="1206">
        <f>'DATA SHEET'!V324</f>
        <v>0</v>
      </c>
      <c r="L320" s="1206">
        <f>'DATA SHEET'!W324</f>
        <v>0</v>
      </c>
      <c r="M320" s="1206">
        <f>'DATA SHEET'!X324</f>
        <v>0</v>
      </c>
      <c r="N320" s="1206">
        <f>'DATA SHEET'!Y324</f>
        <v>0</v>
      </c>
      <c r="O320" s="1206">
        <f>'DATA SHEET'!Z324</f>
        <v>0</v>
      </c>
      <c r="P320" s="1206">
        <f>'DATA SHEET'!AA324</f>
        <v>0</v>
      </c>
      <c r="Q320" s="1095">
        <f>'DATA SHEET'!AB324</f>
        <v>0</v>
      </c>
      <c r="R320" s="1070"/>
      <c r="S320" s="292" t="str">
        <f t="shared" si="18"/>
        <v/>
      </c>
      <c r="T320" s="292" t="str">
        <f t="shared" si="19"/>
        <v/>
      </c>
      <c r="U320" s="292"/>
      <c r="V320" s="1281" t="e">
        <f t="shared" si="16"/>
        <v>#VALUE!</v>
      </c>
      <c r="Y320" s="1284">
        <f t="shared" si="17"/>
        <v>0</v>
      </c>
    </row>
    <row r="321" spans="3:25" x14ac:dyDescent="0.2">
      <c r="C321" s="1210" t="str">
        <f>IF('DATA SHEET'!E325&gt;=1,'DATA SHEET'!E325,"-")</f>
        <v>-</v>
      </c>
      <c r="D321" s="1277"/>
      <c r="E321" s="1278">
        <f>'DATA SHEET'!M325</f>
        <v>0</v>
      </c>
      <c r="F321" s="1094">
        <f>'DATA SHEET'!Q325</f>
        <v>0</v>
      </c>
      <c r="G321" s="1206">
        <f>'DATA SHEET'!R325</f>
        <v>0</v>
      </c>
      <c r="H321" s="1206">
        <f>'DATA SHEET'!S325</f>
        <v>0</v>
      </c>
      <c r="I321" s="1206">
        <f>'DATA SHEET'!T325</f>
        <v>0</v>
      </c>
      <c r="J321" s="1206">
        <f>'DATA SHEET'!U325</f>
        <v>0</v>
      </c>
      <c r="K321" s="1206">
        <f>'DATA SHEET'!V325</f>
        <v>0</v>
      </c>
      <c r="L321" s="1206">
        <f>'DATA SHEET'!W325</f>
        <v>0</v>
      </c>
      <c r="M321" s="1206">
        <f>'DATA SHEET'!X325</f>
        <v>0</v>
      </c>
      <c r="N321" s="1206">
        <f>'DATA SHEET'!Y325</f>
        <v>0</v>
      </c>
      <c r="O321" s="1206">
        <f>'DATA SHEET'!Z325</f>
        <v>0</v>
      </c>
      <c r="P321" s="1206">
        <f>'DATA SHEET'!AA325</f>
        <v>0</v>
      </c>
      <c r="Q321" s="1095">
        <f>'DATA SHEET'!AB325</f>
        <v>0</v>
      </c>
      <c r="R321" s="1070"/>
      <c r="S321" s="292" t="str">
        <f t="shared" si="18"/>
        <v/>
      </c>
      <c r="T321" s="292" t="str">
        <f t="shared" si="19"/>
        <v/>
      </c>
      <c r="U321" s="292"/>
      <c r="V321" s="1281" t="e">
        <f t="shared" si="16"/>
        <v>#VALUE!</v>
      </c>
      <c r="Y321" s="1284">
        <f t="shared" si="17"/>
        <v>0</v>
      </c>
    </row>
    <row r="322" spans="3:25" x14ac:dyDescent="0.2">
      <c r="C322" s="1210" t="str">
        <f>IF('DATA SHEET'!E326&gt;=1,'DATA SHEET'!E326,"-")</f>
        <v>-</v>
      </c>
      <c r="D322" s="1277"/>
      <c r="E322" s="1278">
        <f>'DATA SHEET'!M326</f>
        <v>0</v>
      </c>
      <c r="F322" s="1094">
        <f>'DATA SHEET'!Q326</f>
        <v>0</v>
      </c>
      <c r="G322" s="1206">
        <f>'DATA SHEET'!R326</f>
        <v>0</v>
      </c>
      <c r="H322" s="1206">
        <f>'DATA SHEET'!S326</f>
        <v>0</v>
      </c>
      <c r="I322" s="1206">
        <f>'DATA SHEET'!T326</f>
        <v>0</v>
      </c>
      <c r="J322" s="1206">
        <f>'DATA SHEET'!U326</f>
        <v>0</v>
      </c>
      <c r="K322" s="1206">
        <f>'DATA SHEET'!V326</f>
        <v>0</v>
      </c>
      <c r="L322" s="1206">
        <f>'DATA SHEET'!W326</f>
        <v>0</v>
      </c>
      <c r="M322" s="1206">
        <f>'DATA SHEET'!X326</f>
        <v>0</v>
      </c>
      <c r="N322" s="1206">
        <f>'DATA SHEET'!Y326</f>
        <v>0</v>
      </c>
      <c r="O322" s="1206">
        <f>'DATA SHEET'!Z326</f>
        <v>0</v>
      </c>
      <c r="P322" s="1206">
        <f>'DATA SHEET'!AA326</f>
        <v>0</v>
      </c>
      <c r="Q322" s="1095">
        <f>'DATA SHEET'!AB326</f>
        <v>0</v>
      </c>
      <c r="R322" s="1070"/>
      <c r="S322" s="292" t="str">
        <f t="shared" si="18"/>
        <v/>
      </c>
      <c r="T322" s="292" t="str">
        <f t="shared" si="19"/>
        <v/>
      </c>
      <c r="U322" s="292"/>
      <c r="V322" s="1281" t="e">
        <f t="shared" si="16"/>
        <v>#VALUE!</v>
      </c>
      <c r="Y322" s="1284">
        <f t="shared" si="17"/>
        <v>0</v>
      </c>
    </row>
    <row r="323" spans="3:25" x14ac:dyDescent="0.2">
      <c r="C323" s="1210" t="str">
        <f>IF('DATA SHEET'!E327&gt;=1,'DATA SHEET'!E327,"-")</f>
        <v>3.3c  ADJUSTMENT  G2 (mostly to see FB &amp; CO)</v>
      </c>
      <c r="D323" s="1277"/>
      <c r="E323" s="1278">
        <f>'DATA SHEET'!M327</f>
        <v>0</v>
      </c>
      <c r="F323" s="1094">
        <f>'DATA SHEET'!Q327</f>
        <v>0</v>
      </c>
      <c r="G323" s="1206">
        <f>'DATA SHEET'!R327</f>
        <v>0</v>
      </c>
      <c r="H323" s="1206">
        <f>'DATA SHEET'!S327</f>
        <v>0</v>
      </c>
      <c r="I323" s="1206">
        <f>'DATA SHEET'!T327</f>
        <v>0</v>
      </c>
      <c r="J323" s="1206">
        <f>'DATA SHEET'!U327</f>
        <v>0</v>
      </c>
      <c r="K323" s="1206">
        <f>'DATA SHEET'!V327</f>
        <v>0</v>
      </c>
      <c r="L323" s="1206">
        <f>'DATA SHEET'!W327</f>
        <v>0</v>
      </c>
      <c r="M323" s="1206">
        <f>'DATA SHEET'!X327</f>
        <v>0</v>
      </c>
      <c r="N323" s="1206">
        <f>'DATA SHEET'!Y327</f>
        <v>0</v>
      </c>
      <c r="O323" s="1206">
        <f>'DATA SHEET'!Z327</f>
        <v>0</v>
      </c>
      <c r="P323" s="1206">
        <f>'DATA SHEET'!AA327</f>
        <v>0</v>
      </c>
      <c r="Q323" s="1095">
        <f>'DATA SHEET'!AB327</f>
        <v>0</v>
      </c>
      <c r="R323" s="1070"/>
      <c r="S323" s="292" t="str">
        <f t="shared" si="18"/>
        <v/>
      </c>
      <c r="T323" s="292" t="str">
        <f t="shared" si="19"/>
        <v/>
      </c>
      <c r="U323" s="292"/>
      <c r="V323" s="1281" t="e">
        <f t="shared" si="16"/>
        <v>#VALUE!</v>
      </c>
      <c r="Y323" s="1284">
        <f t="shared" si="17"/>
        <v>0</v>
      </c>
    </row>
    <row r="324" spans="3:25" x14ac:dyDescent="0.2">
      <c r="C324" s="1210" t="str">
        <f>IF('DATA SHEET'!E328&gt;=1,'DATA SHEET'!E328,"-")</f>
        <v xml:space="preserve">Qmax - GAS set to EU low + 20% H2 and used with EU high  with increasing H2%. </v>
      </c>
      <c r="D324" s="1277"/>
      <c r="E324" s="1278">
        <f>'DATA SHEET'!M328</f>
        <v>0</v>
      </c>
      <c r="F324" s="1094">
        <f>'DATA SHEET'!Q328</f>
        <v>0</v>
      </c>
      <c r="G324" s="1206">
        <f>'DATA SHEET'!R328</f>
        <v>0</v>
      </c>
      <c r="H324" s="1206">
        <f>'DATA SHEET'!S328</f>
        <v>0</v>
      </c>
      <c r="I324" s="1206" t="str">
        <f>'DATA SHEET'!T328</f>
        <v>QUALITATIVE TEST: YOU MAY NOTING MANUALLY IN THE TABLE INSTANTANEOUS DATA: FOCUS ON POSSIBLE: high CO, abnormal operation, etc…  NOTING OBSERVATIONS ARE VERY IMPORTANT (&amp; FILM IF VISIBLE CHANGE). (BUT RECORDING DATA REQUESTED IN CASE OF FURTHER ANALYSE NEEDED)</v>
      </c>
      <c r="J324" s="1206">
        <f>'DATA SHEET'!U328</f>
        <v>0</v>
      </c>
      <c r="K324" s="1206">
        <f>'DATA SHEET'!V328</f>
        <v>0</v>
      </c>
      <c r="L324" s="1206">
        <f>'DATA SHEET'!W328</f>
        <v>0</v>
      </c>
      <c r="M324" s="1206">
        <f>'DATA SHEET'!X328</f>
        <v>0</v>
      </c>
      <c r="N324" s="1206">
        <f>'DATA SHEET'!Y328</f>
        <v>0</v>
      </c>
      <c r="O324" s="1206">
        <f>'DATA SHEET'!Z328</f>
        <v>0</v>
      </c>
      <c r="P324" s="1206">
        <f>'DATA SHEET'!AA328</f>
        <v>0</v>
      </c>
      <c r="Q324" s="1095">
        <f>'DATA SHEET'!AB328</f>
        <v>0</v>
      </c>
      <c r="R324" s="1070"/>
      <c r="S324" s="292" t="str">
        <f t="shared" si="18"/>
        <v/>
      </c>
      <c r="T324" s="292" t="str">
        <f t="shared" si="19"/>
        <v/>
      </c>
      <c r="U324" s="292"/>
      <c r="V324" s="1281" t="e">
        <f t="shared" si="16"/>
        <v>#VALUE!</v>
      </c>
      <c r="Y324" s="1284">
        <f t="shared" si="17"/>
        <v>0</v>
      </c>
    </row>
    <row r="325" spans="3:25" x14ac:dyDescent="0.2">
      <c r="C325" s="1210" t="str">
        <f>IF('DATA SHEET'!E329&gt;=1,'DATA SHEET'!E329,"-")</f>
        <v>STABILISATION AFTER ADJUSTMENT EU low + H2</v>
      </c>
      <c r="D325" s="1277"/>
      <c r="E325" s="1278">
        <f>'DATA SHEET'!M329</f>
        <v>0</v>
      </c>
      <c r="F325" s="1094">
        <f>'DATA SHEET'!Q329</f>
        <v>0</v>
      </c>
      <c r="G325" s="1206">
        <f>'DATA SHEET'!R329</f>
        <v>0</v>
      </c>
      <c r="H325" s="1206">
        <f>'DATA SHEET'!S329</f>
        <v>0</v>
      </c>
      <c r="I325" s="1206">
        <f>'DATA SHEET'!T329</f>
        <v>0</v>
      </c>
      <c r="J325" s="1206">
        <f>'DATA SHEET'!U329</f>
        <v>0</v>
      </c>
      <c r="K325" s="1206">
        <f>'DATA SHEET'!V329</f>
        <v>0</v>
      </c>
      <c r="L325" s="1206" t="str">
        <f>'DATA SHEET'!W329</f>
        <v>Not as long time as for performances is required</v>
      </c>
      <c r="M325" s="1206">
        <f>'DATA SHEET'!X329</f>
        <v>0</v>
      </c>
      <c r="N325" s="1206">
        <f>'DATA SHEET'!Y329</f>
        <v>0</v>
      </c>
      <c r="O325" s="1206">
        <f>'DATA SHEET'!Z329</f>
        <v>0</v>
      </c>
      <c r="P325" s="1206">
        <f>'DATA SHEET'!AA329</f>
        <v>0</v>
      </c>
      <c r="Q325" s="1095">
        <f>'DATA SHEET'!AB329</f>
        <v>0</v>
      </c>
      <c r="R325" s="1070"/>
      <c r="S325" s="292" t="str">
        <f t="shared" si="18"/>
        <v/>
      </c>
      <c r="T325" s="292" t="str">
        <f t="shared" si="19"/>
        <v/>
      </c>
      <c r="U325" s="292"/>
      <c r="V325" s="1281" t="e">
        <f t="shared" si="16"/>
        <v>#VALUE!</v>
      </c>
      <c r="Y325" s="1284">
        <f t="shared" si="17"/>
        <v>0</v>
      </c>
    </row>
    <row r="326" spans="3:25" x14ac:dyDescent="0.2">
      <c r="C326" s="1210">
        <f>IF('DATA SHEET'!E330&gt;=1,'DATA SHEET'!E330,"-")</f>
        <v>154</v>
      </c>
      <c r="D326" s="1277"/>
      <c r="E326" s="1278" t="str">
        <f>'DATA SHEET'!M330</f>
        <v>20</v>
      </c>
      <c r="F326" s="1094">
        <f>'DATA SHEET'!Q330</f>
        <v>60</v>
      </c>
      <c r="G326" s="1206">
        <f>'DATA SHEET'!R330</f>
        <v>0</v>
      </c>
      <c r="H326" s="1206">
        <f>'DATA SHEET'!S330</f>
        <v>0</v>
      </c>
      <c r="I326" s="1206">
        <f>'DATA SHEET'!T330</f>
        <v>0</v>
      </c>
      <c r="J326" s="1206">
        <f>'DATA SHEET'!U330</f>
        <v>0</v>
      </c>
      <c r="K326" s="1206">
        <f>'DATA SHEET'!V330</f>
        <v>0</v>
      </c>
      <c r="L326" s="1206">
        <f>'DATA SHEET'!W330</f>
        <v>0</v>
      </c>
      <c r="M326" s="1206">
        <f>'DATA SHEET'!X330</f>
        <v>0</v>
      </c>
      <c r="N326" s="1206">
        <f>'DATA SHEET'!Y330</f>
        <v>0</v>
      </c>
      <c r="O326" s="1206">
        <f>'DATA SHEET'!Z330</f>
        <v>0</v>
      </c>
      <c r="P326" s="1206">
        <f>'DATA SHEET'!AA330</f>
        <v>0</v>
      </c>
      <c r="Q326" s="1095">
        <f>'DATA SHEET'!AB330</f>
        <v>40</v>
      </c>
      <c r="R326" s="1070"/>
      <c r="S326" s="292" t="str">
        <f t="shared" si="18"/>
        <v>20</v>
      </c>
      <c r="T326" s="292">
        <f t="shared" si="19"/>
        <v>40</v>
      </c>
      <c r="U326" s="292"/>
      <c r="V326" s="1281" t="str">
        <f t="shared" si="16"/>
        <v>-</v>
      </c>
      <c r="Y326" s="1284">
        <f t="shared" si="17"/>
        <v>100</v>
      </c>
    </row>
    <row r="327" spans="3:25" x14ac:dyDescent="0.2">
      <c r="C327" s="1210">
        <f>IF('DATA SHEET'!E331&gt;=1,'DATA SHEET'!E331,"-")</f>
        <v>155</v>
      </c>
      <c r="D327" s="1277"/>
      <c r="E327" s="1278" t="str">
        <f>'DATA SHEET'!M331</f>
        <v>0</v>
      </c>
      <c r="F327" s="1094">
        <f>'DATA SHEET'!Q331</f>
        <v>60</v>
      </c>
      <c r="G327" s="1206">
        <f>'DATA SHEET'!R331</f>
        <v>0</v>
      </c>
      <c r="H327" s="1206">
        <f>'DATA SHEET'!S331</f>
        <v>0</v>
      </c>
      <c r="I327" s="1206">
        <f>'DATA SHEET'!T331</f>
        <v>0</v>
      </c>
      <c r="J327" s="1206">
        <f>'DATA SHEET'!U331</f>
        <v>0</v>
      </c>
      <c r="K327" s="1206">
        <f>'DATA SHEET'!V331</f>
        <v>0</v>
      </c>
      <c r="L327" s="1206">
        <f>'DATA SHEET'!W331</f>
        <v>0</v>
      </c>
      <c r="M327" s="1206">
        <f>'DATA SHEET'!X331</f>
        <v>0</v>
      </c>
      <c r="N327" s="1206">
        <f>'DATA SHEET'!Y331</f>
        <v>0</v>
      </c>
      <c r="O327" s="1206">
        <f>'DATA SHEET'!Z331</f>
        <v>0</v>
      </c>
      <c r="P327" s="1206">
        <f>'DATA SHEET'!AA331</f>
        <v>0</v>
      </c>
      <c r="Q327" s="1095">
        <f>'DATA SHEET'!AB331</f>
        <v>40</v>
      </c>
      <c r="R327" s="1070"/>
      <c r="S327" s="292" t="str">
        <f t="shared" si="18"/>
        <v>0</v>
      </c>
      <c r="T327" s="292">
        <f t="shared" si="19"/>
        <v>40</v>
      </c>
      <c r="U327" s="292"/>
      <c r="V327" s="1281" t="str">
        <f t="shared" si="16"/>
        <v>-</v>
      </c>
      <c r="Y327" s="1284">
        <f t="shared" si="17"/>
        <v>100</v>
      </c>
    </row>
    <row r="328" spans="3:25" x14ac:dyDescent="0.2">
      <c r="C328" s="1210">
        <f>IF('DATA SHEET'!E332&gt;=1,'DATA SHEET'!E332,"-")</f>
        <v>156</v>
      </c>
      <c r="D328" s="1277"/>
      <c r="E328" s="1278" t="str">
        <f>'DATA SHEET'!M332</f>
        <v>10</v>
      </c>
      <c r="F328" s="1094">
        <f>'DATA SHEET'!Q332</f>
        <v>60</v>
      </c>
      <c r="G328" s="1206">
        <f>'DATA SHEET'!R332</f>
        <v>0</v>
      </c>
      <c r="H328" s="1206">
        <f>'DATA SHEET'!S332</f>
        <v>0</v>
      </c>
      <c r="I328" s="1206">
        <f>'DATA SHEET'!T332</f>
        <v>0</v>
      </c>
      <c r="J328" s="1206">
        <f>'DATA SHEET'!U332</f>
        <v>0</v>
      </c>
      <c r="K328" s="1206">
        <f>'DATA SHEET'!V332</f>
        <v>0</v>
      </c>
      <c r="L328" s="1206">
        <f>'DATA SHEET'!W332</f>
        <v>0</v>
      </c>
      <c r="M328" s="1206">
        <f>'DATA SHEET'!X332</f>
        <v>0</v>
      </c>
      <c r="N328" s="1206">
        <f>'DATA SHEET'!Y332</f>
        <v>0</v>
      </c>
      <c r="O328" s="1206">
        <f>'DATA SHEET'!Z332</f>
        <v>0</v>
      </c>
      <c r="P328" s="1206">
        <f>'DATA SHEET'!AA332</f>
        <v>0</v>
      </c>
      <c r="Q328" s="1095">
        <f>'DATA SHEET'!AB332</f>
        <v>40</v>
      </c>
      <c r="R328" s="1070"/>
      <c r="S328" s="292" t="str">
        <f t="shared" si="18"/>
        <v>10</v>
      </c>
      <c r="T328" s="292">
        <f t="shared" si="19"/>
        <v>40</v>
      </c>
      <c r="U328" s="292"/>
      <c r="V328" s="1281" t="str">
        <f t="shared" si="16"/>
        <v>-</v>
      </c>
      <c r="Y328" s="1284">
        <f t="shared" si="17"/>
        <v>100</v>
      </c>
    </row>
    <row r="329" spans="3:25" x14ac:dyDescent="0.2">
      <c r="C329" s="1210">
        <f>IF('DATA SHEET'!E333&gt;=1,'DATA SHEET'!E333,"-")</f>
        <v>157</v>
      </c>
      <c r="D329" s="1277"/>
      <c r="E329" s="1278" t="str">
        <f>'DATA SHEET'!M333</f>
        <v>30</v>
      </c>
      <c r="F329" s="1094">
        <f>'DATA SHEET'!Q333</f>
        <v>60</v>
      </c>
      <c r="G329" s="1206">
        <f>'DATA SHEET'!R333</f>
        <v>0</v>
      </c>
      <c r="H329" s="1206">
        <f>'DATA SHEET'!S333</f>
        <v>0</v>
      </c>
      <c r="I329" s="1206">
        <f>'DATA SHEET'!T333</f>
        <v>0</v>
      </c>
      <c r="J329" s="1206">
        <f>'DATA SHEET'!U333</f>
        <v>0</v>
      </c>
      <c r="K329" s="1206">
        <f>'DATA SHEET'!V333</f>
        <v>0</v>
      </c>
      <c r="L329" s="1206">
        <f>'DATA SHEET'!W333</f>
        <v>0</v>
      </c>
      <c r="M329" s="1206">
        <f>'DATA SHEET'!X333</f>
        <v>0</v>
      </c>
      <c r="N329" s="1206">
        <f>'DATA SHEET'!Y333</f>
        <v>0</v>
      </c>
      <c r="O329" s="1206">
        <f>'DATA SHEET'!Z333</f>
        <v>0</v>
      </c>
      <c r="P329" s="1206">
        <f>'DATA SHEET'!AA333</f>
        <v>0</v>
      </c>
      <c r="Q329" s="1095">
        <f>'DATA SHEET'!AB333</f>
        <v>40</v>
      </c>
      <c r="R329" s="1070"/>
      <c r="S329" s="292" t="str">
        <f t="shared" si="18"/>
        <v>30</v>
      </c>
      <c r="T329" s="292">
        <f t="shared" si="19"/>
        <v>40</v>
      </c>
      <c r="U329" s="292"/>
      <c r="V329" s="1281" t="str">
        <f t="shared" si="16"/>
        <v>-</v>
      </c>
      <c r="Y329" s="1284">
        <f t="shared" si="17"/>
        <v>100</v>
      </c>
    </row>
    <row r="330" spans="3:25" x14ac:dyDescent="0.2">
      <c r="C330" s="1210">
        <f>IF('DATA SHEET'!E334&gt;=1,'DATA SHEET'!E334,"-")</f>
        <v>158</v>
      </c>
      <c r="D330" s="1277"/>
      <c r="E330" s="1278" t="str">
        <f>'DATA SHEET'!M334</f>
        <v>40</v>
      </c>
      <c r="F330" s="1094">
        <f>'DATA SHEET'!Q334</f>
        <v>60</v>
      </c>
      <c r="G330" s="1206">
        <f>'DATA SHEET'!R334</f>
        <v>0</v>
      </c>
      <c r="H330" s="1206">
        <f>'DATA SHEET'!S334</f>
        <v>0</v>
      </c>
      <c r="I330" s="1206">
        <f>'DATA SHEET'!T334</f>
        <v>0</v>
      </c>
      <c r="J330" s="1206">
        <f>'DATA SHEET'!U334</f>
        <v>0</v>
      </c>
      <c r="K330" s="1206">
        <f>'DATA SHEET'!V334</f>
        <v>0</v>
      </c>
      <c r="L330" s="1206">
        <f>'DATA SHEET'!W334</f>
        <v>0</v>
      </c>
      <c r="M330" s="1206">
        <f>'DATA SHEET'!X334</f>
        <v>0</v>
      </c>
      <c r="N330" s="1206">
        <f>'DATA SHEET'!Y334</f>
        <v>0</v>
      </c>
      <c r="O330" s="1206">
        <f>'DATA SHEET'!Z334</f>
        <v>0</v>
      </c>
      <c r="P330" s="1206">
        <f>'DATA SHEET'!AA334</f>
        <v>0</v>
      </c>
      <c r="Q330" s="1095">
        <f>'DATA SHEET'!AB334</f>
        <v>40</v>
      </c>
      <c r="R330" s="1070"/>
      <c r="S330" s="292" t="str">
        <f t="shared" si="18"/>
        <v>40</v>
      </c>
      <c r="T330" s="292">
        <f t="shared" si="19"/>
        <v>40</v>
      </c>
      <c r="U330" s="292"/>
      <c r="V330" s="1281" t="str">
        <f t="shared" si="16"/>
        <v>-</v>
      </c>
      <c r="Y330" s="1284">
        <f t="shared" si="17"/>
        <v>100</v>
      </c>
    </row>
    <row r="331" spans="3:25" x14ac:dyDescent="0.2">
      <c r="C331" s="1210" t="str">
        <f>IF('DATA SHEET'!E335&gt;=1,'DATA SHEET'!E335,"-")</f>
        <v xml:space="preserve">Additional test if flash back occurs at H2 = XFB % make a test between the two last points  (refining the Flashback H2% point) </v>
      </c>
      <c r="D331" s="1277"/>
      <c r="E331" s="1278">
        <f>'DATA SHEET'!M335</f>
        <v>0</v>
      </c>
      <c r="F331" s="1094">
        <f>'DATA SHEET'!Q335</f>
        <v>0</v>
      </c>
      <c r="G331" s="1206">
        <f>'DATA SHEET'!R335</f>
        <v>0</v>
      </c>
      <c r="H331" s="1206">
        <f>'DATA SHEET'!S335</f>
        <v>0</v>
      </c>
      <c r="I331" s="1206">
        <f>'DATA SHEET'!T335</f>
        <v>0</v>
      </c>
      <c r="J331" s="1206">
        <f>'DATA SHEET'!U335</f>
        <v>0</v>
      </c>
      <c r="K331" s="1206">
        <f>'DATA SHEET'!V335</f>
        <v>0</v>
      </c>
      <c r="L331" s="1206">
        <f>'DATA SHEET'!W335</f>
        <v>0</v>
      </c>
      <c r="M331" s="1206">
        <f>'DATA SHEET'!X335</f>
        <v>0</v>
      </c>
      <c r="N331" s="1206">
        <f>'DATA SHEET'!Y335</f>
        <v>0</v>
      </c>
      <c r="O331" s="1206">
        <f>'DATA SHEET'!Z335</f>
        <v>0</v>
      </c>
      <c r="P331" s="1206">
        <f>'DATA SHEET'!AA335</f>
        <v>0</v>
      </c>
      <c r="Q331" s="1095">
        <f>'DATA SHEET'!AB335</f>
        <v>0</v>
      </c>
      <c r="R331" s="1070"/>
      <c r="S331" s="292" t="str">
        <f t="shared" si="18"/>
        <v/>
      </c>
      <c r="T331" s="292" t="str">
        <f t="shared" si="19"/>
        <v/>
      </c>
      <c r="U331" s="292"/>
      <c r="V331" s="1281" t="e">
        <f t="shared" si="16"/>
        <v>#VALUE!</v>
      </c>
      <c r="Y331" s="1284">
        <f t="shared" si="17"/>
        <v>0</v>
      </c>
    </row>
    <row r="332" spans="3:25" x14ac:dyDescent="0.2">
      <c r="C332" s="1210">
        <f>IF('DATA SHEET'!E336&gt;=1,'DATA SHEET'!E336,"-")</f>
        <v>159</v>
      </c>
      <c r="D332" s="1277"/>
      <c r="E332" s="1278" t="str">
        <f>'DATA SHEET'!M336</f>
        <v>X1</v>
      </c>
      <c r="F332" s="1094">
        <f>'DATA SHEET'!Q336</f>
        <v>60</v>
      </c>
      <c r="G332" s="1206">
        <f>'DATA SHEET'!R336</f>
        <v>0</v>
      </c>
      <c r="H332" s="1206">
        <f>'DATA SHEET'!S336</f>
        <v>0</v>
      </c>
      <c r="I332" s="1206">
        <f>'DATA SHEET'!T336</f>
        <v>0</v>
      </c>
      <c r="J332" s="1206">
        <f>'DATA SHEET'!U336</f>
        <v>0</v>
      </c>
      <c r="K332" s="1206">
        <f>'DATA SHEET'!V336</f>
        <v>0</v>
      </c>
      <c r="L332" s="1206">
        <f>'DATA SHEET'!W336</f>
        <v>0</v>
      </c>
      <c r="M332" s="1206">
        <f>'DATA SHEET'!X336</f>
        <v>0</v>
      </c>
      <c r="N332" s="1206">
        <f>'DATA SHEET'!Y336</f>
        <v>0</v>
      </c>
      <c r="O332" s="1206">
        <f>'DATA SHEET'!Z336</f>
        <v>0</v>
      </c>
      <c r="P332" s="1206">
        <f>'DATA SHEET'!AA336</f>
        <v>0</v>
      </c>
      <c r="Q332" s="1095">
        <f>'DATA SHEET'!AB336</f>
        <v>40</v>
      </c>
      <c r="R332" s="1070"/>
      <c r="S332" s="292" t="str">
        <f t="shared" si="18"/>
        <v>X1</v>
      </c>
      <c r="T332" s="292">
        <f t="shared" si="19"/>
        <v>40</v>
      </c>
      <c r="U332" s="292"/>
      <c r="V332" s="1281" t="e">
        <f t="shared" si="16"/>
        <v>#VALUE!</v>
      </c>
      <c r="Y332" s="1284">
        <f t="shared" si="17"/>
        <v>100</v>
      </c>
    </row>
    <row r="333" spans="3:25" x14ac:dyDescent="0.2">
      <c r="C333" s="1210">
        <f>IF('DATA SHEET'!E337&gt;=1,'DATA SHEET'!E337,"-")</f>
        <v>160</v>
      </c>
      <c r="D333" s="1277"/>
      <c r="E333" s="1278" t="str">
        <f>'DATA SHEET'!M337</f>
        <v>X2</v>
      </c>
      <c r="F333" s="1094">
        <f>'DATA SHEET'!Q337</f>
        <v>60</v>
      </c>
      <c r="G333" s="1206">
        <f>'DATA SHEET'!R337</f>
        <v>0</v>
      </c>
      <c r="H333" s="1206">
        <f>'DATA SHEET'!S337</f>
        <v>0</v>
      </c>
      <c r="I333" s="1206">
        <f>'DATA SHEET'!T337</f>
        <v>0</v>
      </c>
      <c r="J333" s="1206">
        <f>'DATA SHEET'!U337</f>
        <v>0</v>
      </c>
      <c r="K333" s="1206">
        <f>'DATA SHEET'!V337</f>
        <v>0</v>
      </c>
      <c r="L333" s="1206">
        <f>'DATA SHEET'!W337</f>
        <v>0</v>
      </c>
      <c r="M333" s="1206">
        <f>'DATA SHEET'!X337</f>
        <v>0</v>
      </c>
      <c r="N333" s="1206">
        <f>'DATA SHEET'!Y337</f>
        <v>0</v>
      </c>
      <c r="O333" s="1206">
        <f>'DATA SHEET'!Z337</f>
        <v>0</v>
      </c>
      <c r="P333" s="1206">
        <f>'DATA SHEET'!AA337</f>
        <v>0</v>
      </c>
      <c r="Q333" s="1095">
        <f>'DATA SHEET'!AB337</f>
        <v>40</v>
      </c>
      <c r="R333" s="1070"/>
      <c r="S333" s="292" t="str">
        <f t="shared" si="18"/>
        <v>X2</v>
      </c>
      <c r="T333" s="292">
        <f t="shared" si="19"/>
        <v>40</v>
      </c>
      <c r="U333" s="292"/>
      <c r="V333" s="1281" t="e">
        <f t="shared" si="16"/>
        <v>#VALUE!</v>
      </c>
      <c r="Y333" s="1284">
        <f t="shared" si="17"/>
        <v>100</v>
      </c>
    </row>
    <row r="334" spans="3:25" x14ac:dyDescent="0.2">
      <c r="C334" s="1210" t="str">
        <f>IF('DATA SHEET'!E338&gt;=1,'DATA SHEET'!E338,"-")</f>
        <v xml:space="preserve">Qmin - GAS set to EU low + 20% H2 and used with EU high  with increasing H2%. </v>
      </c>
      <c r="D334" s="1277"/>
      <c r="E334" s="1278">
        <f>'DATA SHEET'!M338</f>
        <v>0</v>
      </c>
      <c r="F334" s="1094">
        <f>'DATA SHEET'!Q338</f>
        <v>0</v>
      </c>
      <c r="G334" s="1206">
        <f>'DATA SHEET'!R338</f>
        <v>0</v>
      </c>
      <c r="H334" s="1206">
        <f>'DATA SHEET'!S338</f>
        <v>0</v>
      </c>
      <c r="I334" s="1206">
        <f>'DATA SHEET'!T338</f>
        <v>0</v>
      </c>
      <c r="J334" s="1206">
        <f>'DATA SHEET'!U338</f>
        <v>0</v>
      </c>
      <c r="K334" s="1206">
        <f>'DATA SHEET'!V338</f>
        <v>0</v>
      </c>
      <c r="L334" s="1206">
        <f>'DATA SHEET'!W338</f>
        <v>0</v>
      </c>
      <c r="M334" s="1206">
        <f>'DATA SHEET'!X338</f>
        <v>0</v>
      </c>
      <c r="N334" s="1206">
        <f>'DATA SHEET'!Y338</f>
        <v>0</v>
      </c>
      <c r="O334" s="1206">
        <f>'DATA SHEET'!Z338</f>
        <v>0</v>
      </c>
      <c r="P334" s="1206">
        <f>'DATA SHEET'!AA338</f>
        <v>0</v>
      </c>
      <c r="Q334" s="1095">
        <f>'DATA SHEET'!AB338</f>
        <v>0</v>
      </c>
      <c r="R334" s="1070"/>
      <c r="S334" s="292" t="str">
        <f t="shared" si="18"/>
        <v/>
      </c>
      <c r="T334" s="292" t="str">
        <f t="shared" si="19"/>
        <v/>
      </c>
      <c r="U334" s="292"/>
      <c r="V334" s="1281" t="e">
        <f t="shared" ref="V334:V389" si="20">IF((S334-T334)&gt;$V$2,"Warning","-")</f>
        <v>#VALUE!</v>
      </c>
      <c r="Y334" s="1284">
        <f t="shared" ref="Y334:Y389" si="21">SUM(F334:Q334)</f>
        <v>0</v>
      </c>
    </row>
    <row r="335" spans="3:25" x14ac:dyDescent="0.2">
      <c r="C335" s="1210" t="str">
        <f>IF('DATA SHEET'!E339&gt;=1,'DATA SHEET'!E339,"-")</f>
        <v>STABILISATION AFTER ADJUSTMENT EU low + H2</v>
      </c>
      <c r="D335" s="1277"/>
      <c r="E335" s="1278">
        <f>'DATA SHEET'!M339</f>
        <v>0</v>
      </c>
      <c r="F335" s="1094">
        <f>'DATA SHEET'!Q339</f>
        <v>0</v>
      </c>
      <c r="G335" s="1206">
        <f>'DATA SHEET'!R339</f>
        <v>0</v>
      </c>
      <c r="H335" s="1206">
        <f>'DATA SHEET'!S339</f>
        <v>0</v>
      </c>
      <c r="I335" s="1206">
        <f>'DATA SHEET'!T339</f>
        <v>0</v>
      </c>
      <c r="J335" s="1206">
        <f>'DATA SHEET'!U339</f>
        <v>0</v>
      </c>
      <c r="K335" s="1206">
        <f>'DATA SHEET'!V339</f>
        <v>0</v>
      </c>
      <c r="L335" s="1206" t="str">
        <f>'DATA SHEET'!W339</f>
        <v>Not as long time as for performances is required</v>
      </c>
      <c r="M335" s="1206">
        <f>'DATA SHEET'!X339</f>
        <v>0</v>
      </c>
      <c r="N335" s="1206">
        <f>'DATA SHEET'!Y339</f>
        <v>0</v>
      </c>
      <c r="O335" s="1206">
        <f>'DATA SHEET'!Z339</f>
        <v>0</v>
      </c>
      <c r="P335" s="1206">
        <f>'DATA SHEET'!AA339</f>
        <v>0</v>
      </c>
      <c r="Q335" s="1095">
        <f>'DATA SHEET'!AB339</f>
        <v>0</v>
      </c>
      <c r="R335" s="1070"/>
      <c r="S335" s="292" t="str">
        <f t="shared" si="18"/>
        <v/>
      </c>
      <c r="T335" s="292" t="str">
        <f t="shared" si="19"/>
        <v/>
      </c>
      <c r="U335" s="292"/>
      <c r="V335" s="1281" t="e">
        <f t="shared" si="20"/>
        <v>#VALUE!</v>
      </c>
      <c r="Y335" s="1284">
        <f t="shared" si="21"/>
        <v>0</v>
      </c>
    </row>
    <row r="336" spans="3:25" x14ac:dyDescent="0.2">
      <c r="C336" s="1210">
        <f>IF('DATA SHEET'!E340&gt;=1,'DATA SHEET'!E340,"-")</f>
        <v>161</v>
      </c>
      <c r="D336" s="1277"/>
      <c r="E336" s="1278" t="str">
        <f>'DATA SHEET'!M340</f>
        <v>20</v>
      </c>
      <c r="F336" s="1094">
        <f>'DATA SHEET'!Q340</f>
        <v>60</v>
      </c>
      <c r="G336" s="1206">
        <f>'DATA SHEET'!R340</f>
        <v>0</v>
      </c>
      <c r="H336" s="1206">
        <f>'DATA SHEET'!S340</f>
        <v>0</v>
      </c>
      <c r="I336" s="1206">
        <f>'DATA SHEET'!T340</f>
        <v>0</v>
      </c>
      <c r="J336" s="1206">
        <f>'DATA SHEET'!U340</f>
        <v>0</v>
      </c>
      <c r="K336" s="1206">
        <f>'DATA SHEET'!V340</f>
        <v>0</v>
      </c>
      <c r="L336" s="1206">
        <f>'DATA SHEET'!W340</f>
        <v>0</v>
      </c>
      <c r="M336" s="1206">
        <f>'DATA SHEET'!X340</f>
        <v>0</v>
      </c>
      <c r="N336" s="1206">
        <f>'DATA SHEET'!Y340</f>
        <v>0</v>
      </c>
      <c r="O336" s="1206">
        <f>'DATA SHEET'!Z340</f>
        <v>0</v>
      </c>
      <c r="P336" s="1206">
        <f>'DATA SHEET'!AA340</f>
        <v>0</v>
      </c>
      <c r="Q336" s="1095">
        <f>'DATA SHEET'!AB340</f>
        <v>40</v>
      </c>
      <c r="R336" s="1070"/>
      <c r="S336" s="292" t="str">
        <f t="shared" si="18"/>
        <v>20</v>
      </c>
      <c r="T336" s="292">
        <f t="shared" si="19"/>
        <v>40</v>
      </c>
      <c r="U336" s="292"/>
      <c r="V336" s="1281" t="str">
        <f t="shared" si="20"/>
        <v>-</v>
      </c>
      <c r="Y336" s="1284">
        <f t="shared" si="21"/>
        <v>100</v>
      </c>
    </row>
    <row r="337" spans="3:25" x14ac:dyDescent="0.2">
      <c r="C337" s="1210">
        <f>IF('DATA SHEET'!E341&gt;=1,'DATA SHEET'!E341,"-")</f>
        <v>162</v>
      </c>
      <c r="D337" s="1277"/>
      <c r="E337" s="1278" t="str">
        <f>'DATA SHEET'!M341</f>
        <v>0</v>
      </c>
      <c r="F337" s="1094">
        <f>'DATA SHEET'!Q341</f>
        <v>60</v>
      </c>
      <c r="G337" s="1206">
        <f>'DATA SHEET'!R341</f>
        <v>0</v>
      </c>
      <c r="H337" s="1206">
        <f>'DATA SHEET'!S341</f>
        <v>0</v>
      </c>
      <c r="I337" s="1206">
        <f>'DATA SHEET'!T341</f>
        <v>0</v>
      </c>
      <c r="J337" s="1206">
        <f>'DATA SHEET'!U341</f>
        <v>0</v>
      </c>
      <c r="K337" s="1206">
        <f>'DATA SHEET'!V341</f>
        <v>0</v>
      </c>
      <c r="L337" s="1206">
        <f>'DATA SHEET'!W341</f>
        <v>0</v>
      </c>
      <c r="M337" s="1206">
        <f>'DATA SHEET'!X341</f>
        <v>0</v>
      </c>
      <c r="N337" s="1206">
        <f>'DATA SHEET'!Y341</f>
        <v>0</v>
      </c>
      <c r="O337" s="1206">
        <f>'DATA SHEET'!Z341</f>
        <v>0</v>
      </c>
      <c r="P337" s="1206">
        <f>'DATA SHEET'!AA341</f>
        <v>0</v>
      </c>
      <c r="Q337" s="1095">
        <f>'DATA SHEET'!AB341</f>
        <v>40</v>
      </c>
      <c r="R337" s="1070"/>
      <c r="S337" s="292" t="str">
        <f t="shared" ref="S337:S389" si="22">IF(E337&lt;&gt;0,E337,"")</f>
        <v>0</v>
      </c>
      <c r="T337" s="292">
        <f t="shared" ref="T337:T389" si="23">IF(E337&lt;&gt;0,Q337,"")</f>
        <v>40</v>
      </c>
      <c r="U337" s="292"/>
      <c r="V337" s="1281" t="str">
        <f t="shared" si="20"/>
        <v>-</v>
      </c>
      <c r="Y337" s="1284">
        <f t="shared" si="21"/>
        <v>100</v>
      </c>
    </row>
    <row r="338" spans="3:25" x14ac:dyDescent="0.2">
      <c r="C338" s="1210">
        <f>IF('DATA SHEET'!E342&gt;=1,'DATA SHEET'!E342,"-")</f>
        <v>163</v>
      </c>
      <c r="D338" s="1277"/>
      <c r="E338" s="1278" t="str">
        <f>'DATA SHEET'!M342</f>
        <v>10</v>
      </c>
      <c r="F338" s="1094">
        <f>'DATA SHEET'!Q342</f>
        <v>60</v>
      </c>
      <c r="G338" s="1206">
        <f>'DATA SHEET'!R342</f>
        <v>0</v>
      </c>
      <c r="H338" s="1206">
        <f>'DATA SHEET'!S342</f>
        <v>0</v>
      </c>
      <c r="I338" s="1206">
        <f>'DATA SHEET'!T342</f>
        <v>0</v>
      </c>
      <c r="J338" s="1206">
        <f>'DATA SHEET'!U342</f>
        <v>0</v>
      </c>
      <c r="K338" s="1206">
        <f>'DATA SHEET'!V342</f>
        <v>0</v>
      </c>
      <c r="L338" s="1206">
        <f>'DATA SHEET'!W342</f>
        <v>0</v>
      </c>
      <c r="M338" s="1206">
        <f>'DATA SHEET'!X342</f>
        <v>0</v>
      </c>
      <c r="N338" s="1206">
        <f>'DATA SHEET'!Y342</f>
        <v>0</v>
      </c>
      <c r="O338" s="1206">
        <f>'DATA SHEET'!Z342</f>
        <v>0</v>
      </c>
      <c r="P338" s="1206">
        <f>'DATA SHEET'!AA342</f>
        <v>0</v>
      </c>
      <c r="Q338" s="1095">
        <f>'DATA SHEET'!AB342</f>
        <v>40</v>
      </c>
      <c r="R338" s="1070"/>
      <c r="S338" s="292" t="str">
        <f t="shared" si="22"/>
        <v>10</v>
      </c>
      <c r="T338" s="292">
        <f t="shared" si="23"/>
        <v>40</v>
      </c>
      <c r="U338" s="292"/>
      <c r="V338" s="1281" t="str">
        <f t="shared" si="20"/>
        <v>-</v>
      </c>
      <c r="Y338" s="1284">
        <f t="shared" si="21"/>
        <v>100</v>
      </c>
    </row>
    <row r="339" spans="3:25" x14ac:dyDescent="0.2">
      <c r="C339" s="1210">
        <f>IF('DATA SHEET'!E343&gt;=1,'DATA SHEET'!E343,"-")</f>
        <v>164</v>
      </c>
      <c r="D339" s="1277"/>
      <c r="E339" s="1278" t="str">
        <f>'DATA SHEET'!M343</f>
        <v>30</v>
      </c>
      <c r="F339" s="1094">
        <f>'DATA SHEET'!Q343</f>
        <v>60</v>
      </c>
      <c r="G339" s="1206">
        <f>'DATA SHEET'!R343</f>
        <v>0</v>
      </c>
      <c r="H339" s="1206">
        <f>'DATA SHEET'!S343</f>
        <v>0</v>
      </c>
      <c r="I339" s="1206">
        <f>'DATA SHEET'!T343</f>
        <v>0</v>
      </c>
      <c r="J339" s="1206">
        <f>'DATA SHEET'!U343</f>
        <v>0</v>
      </c>
      <c r="K339" s="1206">
        <f>'DATA SHEET'!V343</f>
        <v>0</v>
      </c>
      <c r="L339" s="1206">
        <f>'DATA SHEET'!W343</f>
        <v>0</v>
      </c>
      <c r="M339" s="1206">
        <f>'DATA SHEET'!X343</f>
        <v>0</v>
      </c>
      <c r="N339" s="1206">
        <f>'DATA SHEET'!Y343</f>
        <v>0</v>
      </c>
      <c r="O339" s="1206">
        <f>'DATA SHEET'!Z343</f>
        <v>0</v>
      </c>
      <c r="P339" s="1206">
        <f>'DATA SHEET'!AA343</f>
        <v>0</v>
      </c>
      <c r="Q339" s="1095">
        <f>'DATA SHEET'!AB343</f>
        <v>40</v>
      </c>
      <c r="R339" s="1070"/>
      <c r="S339" s="292" t="str">
        <f t="shared" si="22"/>
        <v>30</v>
      </c>
      <c r="T339" s="292">
        <f t="shared" si="23"/>
        <v>40</v>
      </c>
      <c r="U339" s="292"/>
      <c r="V339" s="1281" t="str">
        <f t="shared" si="20"/>
        <v>-</v>
      </c>
      <c r="Y339" s="1284">
        <f t="shared" si="21"/>
        <v>100</v>
      </c>
    </row>
    <row r="340" spans="3:25" x14ac:dyDescent="0.2">
      <c r="C340" s="1210">
        <f>IF('DATA SHEET'!E344&gt;=1,'DATA SHEET'!E344,"-")</f>
        <v>165</v>
      </c>
      <c r="D340" s="1277"/>
      <c r="E340" s="1278" t="str">
        <f>'DATA SHEET'!M344</f>
        <v>40</v>
      </c>
      <c r="F340" s="1094">
        <f>'DATA SHEET'!Q344</f>
        <v>60</v>
      </c>
      <c r="G340" s="1206">
        <f>'DATA SHEET'!R344</f>
        <v>0</v>
      </c>
      <c r="H340" s="1206">
        <f>'DATA SHEET'!S344</f>
        <v>0</v>
      </c>
      <c r="I340" s="1206">
        <f>'DATA SHEET'!T344</f>
        <v>0</v>
      </c>
      <c r="J340" s="1206">
        <f>'DATA SHEET'!U344</f>
        <v>0</v>
      </c>
      <c r="K340" s="1206">
        <f>'DATA SHEET'!V344</f>
        <v>0</v>
      </c>
      <c r="L340" s="1206">
        <f>'DATA SHEET'!W344</f>
        <v>0</v>
      </c>
      <c r="M340" s="1206">
        <f>'DATA SHEET'!X344</f>
        <v>0</v>
      </c>
      <c r="N340" s="1206">
        <f>'DATA SHEET'!Y344</f>
        <v>0</v>
      </c>
      <c r="O340" s="1206">
        <f>'DATA SHEET'!Z344</f>
        <v>0</v>
      </c>
      <c r="P340" s="1206">
        <f>'DATA SHEET'!AA344</f>
        <v>0</v>
      </c>
      <c r="Q340" s="1095">
        <f>'DATA SHEET'!AB344</f>
        <v>40</v>
      </c>
      <c r="R340" s="1070"/>
      <c r="S340" s="292" t="str">
        <f t="shared" si="22"/>
        <v>40</v>
      </c>
      <c r="T340" s="292">
        <f t="shared" si="23"/>
        <v>40</v>
      </c>
      <c r="U340" s="292"/>
      <c r="V340" s="1281" t="str">
        <f t="shared" si="20"/>
        <v>-</v>
      </c>
      <c r="Y340" s="1284">
        <f t="shared" si="21"/>
        <v>100</v>
      </c>
    </row>
    <row r="341" spans="3:25" x14ac:dyDescent="0.2">
      <c r="C341" s="1210" t="str">
        <f>IF('DATA SHEET'!E345&gt;=1,'DATA SHEET'!E345,"-")</f>
        <v xml:space="preserve">Additional test if flash back occurs at H2 = XFB % make a test between the two last points  (refining the Flashback H2% point) </v>
      </c>
      <c r="D341" s="1277"/>
      <c r="E341" s="1278">
        <f>'DATA SHEET'!M345</f>
        <v>0</v>
      </c>
      <c r="F341" s="1094">
        <f>'DATA SHEET'!Q345</f>
        <v>0</v>
      </c>
      <c r="G341" s="1206">
        <f>'DATA SHEET'!R345</f>
        <v>0</v>
      </c>
      <c r="H341" s="1206">
        <f>'DATA SHEET'!S345</f>
        <v>0</v>
      </c>
      <c r="I341" s="1206">
        <f>'DATA SHEET'!T345</f>
        <v>0</v>
      </c>
      <c r="J341" s="1206">
        <f>'DATA SHEET'!U345</f>
        <v>0</v>
      </c>
      <c r="K341" s="1206">
        <f>'DATA SHEET'!V345</f>
        <v>0</v>
      </c>
      <c r="L341" s="1206">
        <f>'DATA SHEET'!W345</f>
        <v>0</v>
      </c>
      <c r="M341" s="1206">
        <f>'DATA SHEET'!X345</f>
        <v>0</v>
      </c>
      <c r="N341" s="1206">
        <f>'DATA SHEET'!Y345</f>
        <v>0</v>
      </c>
      <c r="O341" s="1206">
        <f>'DATA SHEET'!Z345</f>
        <v>0</v>
      </c>
      <c r="P341" s="1206">
        <f>'DATA SHEET'!AA345</f>
        <v>0</v>
      </c>
      <c r="Q341" s="1095">
        <f>'DATA SHEET'!AB345</f>
        <v>0</v>
      </c>
      <c r="R341" s="1070"/>
      <c r="S341" s="292" t="str">
        <f t="shared" si="22"/>
        <v/>
      </c>
      <c r="T341" s="292" t="str">
        <f t="shared" si="23"/>
        <v/>
      </c>
      <c r="U341" s="292"/>
      <c r="V341" s="1281" t="e">
        <f t="shared" si="20"/>
        <v>#VALUE!</v>
      </c>
      <c r="Y341" s="1284">
        <f t="shared" si="21"/>
        <v>0</v>
      </c>
    </row>
    <row r="342" spans="3:25" x14ac:dyDescent="0.2">
      <c r="C342" s="1210">
        <f>IF('DATA SHEET'!E346&gt;=1,'DATA SHEET'!E346,"-")</f>
        <v>166</v>
      </c>
      <c r="D342" s="1277"/>
      <c r="E342" s="1278" t="str">
        <f>'DATA SHEET'!M346</f>
        <v>X1</v>
      </c>
      <c r="F342" s="1094">
        <f>'DATA SHEET'!Q346</f>
        <v>60</v>
      </c>
      <c r="G342" s="1206">
        <f>'DATA SHEET'!R346</f>
        <v>0</v>
      </c>
      <c r="H342" s="1206">
        <f>'DATA SHEET'!S346</f>
        <v>0</v>
      </c>
      <c r="I342" s="1206">
        <f>'DATA SHEET'!T346</f>
        <v>0</v>
      </c>
      <c r="J342" s="1206">
        <f>'DATA SHEET'!U346</f>
        <v>0</v>
      </c>
      <c r="K342" s="1206">
        <f>'DATA SHEET'!V346</f>
        <v>0</v>
      </c>
      <c r="L342" s="1206">
        <f>'DATA SHEET'!W346</f>
        <v>0</v>
      </c>
      <c r="M342" s="1206">
        <f>'DATA SHEET'!X346</f>
        <v>0</v>
      </c>
      <c r="N342" s="1206">
        <f>'DATA SHEET'!Y346</f>
        <v>0</v>
      </c>
      <c r="O342" s="1206">
        <f>'DATA SHEET'!Z346</f>
        <v>0</v>
      </c>
      <c r="P342" s="1206">
        <f>'DATA SHEET'!AA346</f>
        <v>0</v>
      </c>
      <c r="Q342" s="1095">
        <f>'DATA SHEET'!AB346</f>
        <v>40</v>
      </c>
      <c r="R342" s="1070"/>
      <c r="S342" s="292" t="str">
        <f t="shared" si="22"/>
        <v>X1</v>
      </c>
      <c r="T342" s="292">
        <f t="shared" si="23"/>
        <v>40</v>
      </c>
      <c r="U342" s="292"/>
      <c r="V342" s="1281" t="e">
        <f t="shared" si="20"/>
        <v>#VALUE!</v>
      </c>
      <c r="Y342" s="1284">
        <f t="shared" si="21"/>
        <v>100</v>
      </c>
    </row>
    <row r="343" spans="3:25" x14ac:dyDescent="0.2">
      <c r="C343" s="1210">
        <f>IF('DATA SHEET'!E347&gt;=1,'DATA SHEET'!E347,"-")</f>
        <v>167</v>
      </c>
      <c r="D343" s="1277"/>
      <c r="E343" s="1278" t="str">
        <f>'DATA SHEET'!M347</f>
        <v>X2</v>
      </c>
      <c r="F343" s="1094">
        <f>'DATA SHEET'!Q347</f>
        <v>60</v>
      </c>
      <c r="G343" s="1206">
        <f>'DATA SHEET'!R347</f>
        <v>0</v>
      </c>
      <c r="H343" s="1206">
        <f>'DATA SHEET'!S347</f>
        <v>0</v>
      </c>
      <c r="I343" s="1206">
        <f>'DATA SHEET'!T347</f>
        <v>0</v>
      </c>
      <c r="J343" s="1206">
        <f>'DATA SHEET'!U347</f>
        <v>0</v>
      </c>
      <c r="K343" s="1206">
        <f>'DATA SHEET'!V347</f>
        <v>0</v>
      </c>
      <c r="L343" s="1206">
        <f>'DATA SHEET'!W347</f>
        <v>0</v>
      </c>
      <c r="M343" s="1206">
        <f>'DATA SHEET'!X347</f>
        <v>0</v>
      </c>
      <c r="N343" s="1206">
        <f>'DATA SHEET'!Y347</f>
        <v>0</v>
      </c>
      <c r="O343" s="1206">
        <f>'DATA SHEET'!Z347</f>
        <v>0</v>
      </c>
      <c r="P343" s="1206">
        <f>'DATA SHEET'!AA347</f>
        <v>0</v>
      </c>
      <c r="Q343" s="1095">
        <f>'DATA SHEET'!AB347</f>
        <v>40</v>
      </c>
      <c r="R343" s="1070"/>
      <c r="S343" s="292" t="str">
        <f t="shared" si="22"/>
        <v>X2</v>
      </c>
      <c r="T343" s="292">
        <f t="shared" si="23"/>
        <v>40</v>
      </c>
      <c r="U343" s="292"/>
      <c r="V343" s="1281" t="e">
        <f t="shared" si="20"/>
        <v>#VALUE!</v>
      </c>
      <c r="Y343" s="1284">
        <f t="shared" si="21"/>
        <v>100</v>
      </c>
    </row>
    <row r="344" spans="3:25" x14ac:dyDescent="0.2">
      <c r="C344" s="1210" t="str">
        <f>IF('DATA SHEET'!E348&gt;=1,'DATA SHEET'!E348,"-")</f>
        <v>-</v>
      </c>
      <c r="D344" s="1277"/>
      <c r="E344" s="1278">
        <f>'DATA SHEET'!M348</f>
        <v>0</v>
      </c>
      <c r="F344" s="1094">
        <f>'DATA SHEET'!Q348</f>
        <v>0</v>
      </c>
      <c r="G344" s="1206">
        <f>'DATA SHEET'!R348</f>
        <v>0</v>
      </c>
      <c r="H344" s="1206">
        <f>'DATA SHEET'!S348</f>
        <v>0</v>
      </c>
      <c r="I344" s="1206">
        <f>'DATA SHEET'!T348</f>
        <v>0</v>
      </c>
      <c r="J344" s="1206">
        <f>'DATA SHEET'!U348</f>
        <v>0</v>
      </c>
      <c r="K344" s="1206">
        <f>'DATA SHEET'!V348</f>
        <v>0</v>
      </c>
      <c r="L344" s="1206">
        <f>'DATA SHEET'!W348</f>
        <v>0</v>
      </c>
      <c r="M344" s="1206">
        <f>'DATA SHEET'!X348</f>
        <v>0</v>
      </c>
      <c r="N344" s="1206">
        <f>'DATA SHEET'!Y348</f>
        <v>0</v>
      </c>
      <c r="O344" s="1206">
        <f>'DATA SHEET'!Z348</f>
        <v>0</v>
      </c>
      <c r="P344" s="1206">
        <f>'DATA SHEET'!AA348</f>
        <v>0</v>
      </c>
      <c r="Q344" s="1095">
        <f>'DATA SHEET'!AB348</f>
        <v>0</v>
      </c>
      <c r="R344" s="1070"/>
      <c r="S344" s="292" t="str">
        <f t="shared" si="22"/>
        <v/>
      </c>
      <c r="T344" s="292" t="str">
        <f t="shared" si="23"/>
        <v/>
      </c>
      <c r="U344" s="292"/>
      <c r="V344" s="1281" t="e">
        <f t="shared" si="20"/>
        <v>#VALUE!</v>
      </c>
      <c r="Y344" s="1284">
        <f t="shared" si="21"/>
        <v>0</v>
      </c>
    </row>
    <row r="345" spans="3:25" x14ac:dyDescent="0.2">
      <c r="C345" s="1210" t="str">
        <f>IF('DATA SHEET'!E373&gt;=1,'DATA SHEET'!E373,"-")</f>
        <v>-</v>
      </c>
      <c r="D345" s="1277"/>
      <c r="E345" s="1278">
        <f>'DATA SHEET'!M373</f>
        <v>0</v>
      </c>
      <c r="F345" s="1094">
        <f>'DATA SHEET'!Q373</f>
        <v>0</v>
      </c>
      <c r="G345" s="1206">
        <f>'DATA SHEET'!R373</f>
        <v>0</v>
      </c>
      <c r="H345" s="1206">
        <f>'DATA SHEET'!S373</f>
        <v>0</v>
      </c>
      <c r="I345" s="1206">
        <f>'DATA SHEET'!T373</f>
        <v>0</v>
      </c>
      <c r="J345" s="1206">
        <f>'DATA SHEET'!U373</f>
        <v>0</v>
      </c>
      <c r="K345" s="1206">
        <f>'DATA SHEET'!V373</f>
        <v>0</v>
      </c>
      <c r="L345" s="1206">
        <f>'DATA SHEET'!W373</f>
        <v>0</v>
      </c>
      <c r="M345" s="1206">
        <f>'DATA SHEET'!X373</f>
        <v>0</v>
      </c>
      <c r="N345" s="1206">
        <f>'DATA SHEET'!Y373</f>
        <v>0</v>
      </c>
      <c r="O345" s="1206">
        <f>'DATA SHEET'!Z373</f>
        <v>0</v>
      </c>
      <c r="P345" s="1206">
        <f>'DATA SHEET'!AA373</f>
        <v>0</v>
      </c>
      <c r="Q345" s="1095">
        <f>'DATA SHEET'!AB373</f>
        <v>0</v>
      </c>
      <c r="R345" s="1070"/>
      <c r="S345" s="292" t="str">
        <f t="shared" si="22"/>
        <v/>
      </c>
      <c r="T345" s="292" t="str">
        <f t="shared" si="23"/>
        <v/>
      </c>
      <c r="U345" s="292"/>
      <c r="V345" s="1281" t="e">
        <f t="shared" si="20"/>
        <v>#VALUE!</v>
      </c>
      <c r="Y345" s="1284">
        <f t="shared" si="21"/>
        <v>0</v>
      </c>
    </row>
    <row r="346" spans="3:25" x14ac:dyDescent="0.2">
      <c r="C346" s="1210" t="str">
        <f>IF('DATA SHEET'!E374&gt;=1,'DATA SHEET'!E374,"-")</f>
        <v>-</v>
      </c>
      <c r="D346" s="1277"/>
      <c r="E346" s="1278">
        <f>'DATA SHEET'!M374</f>
        <v>0</v>
      </c>
      <c r="F346" s="1094">
        <f>'DATA SHEET'!Q374</f>
        <v>0</v>
      </c>
      <c r="G346" s="1206">
        <f>'DATA SHEET'!R374</f>
        <v>0</v>
      </c>
      <c r="H346" s="1206">
        <f>'DATA SHEET'!S374</f>
        <v>0</v>
      </c>
      <c r="I346" s="1206">
        <f>'DATA SHEET'!T374</f>
        <v>0</v>
      </c>
      <c r="J346" s="1206">
        <f>'DATA SHEET'!U374</f>
        <v>0</v>
      </c>
      <c r="K346" s="1206">
        <f>'DATA SHEET'!V374</f>
        <v>0</v>
      </c>
      <c r="L346" s="1206">
        <f>'DATA SHEET'!W374</f>
        <v>0</v>
      </c>
      <c r="M346" s="1206">
        <f>'DATA SHEET'!X374</f>
        <v>0</v>
      </c>
      <c r="N346" s="1206">
        <f>'DATA SHEET'!Y374</f>
        <v>0</v>
      </c>
      <c r="O346" s="1206">
        <f>'DATA SHEET'!Z374</f>
        <v>0</v>
      </c>
      <c r="P346" s="1206">
        <f>'DATA SHEET'!AA374</f>
        <v>0</v>
      </c>
      <c r="Q346" s="1095">
        <f>'DATA SHEET'!AB374</f>
        <v>0</v>
      </c>
      <c r="R346" s="1070"/>
      <c r="S346" s="292" t="str">
        <f t="shared" si="22"/>
        <v/>
      </c>
      <c r="T346" s="292" t="str">
        <f t="shared" si="23"/>
        <v/>
      </c>
      <c r="U346" s="292"/>
      <c r="V346" s="1281" t="e">
        <f t="shared" si="20"/>
        <v>#VALUE!</v>
      </c>
      <c r="Y346" s="1284">
        <f t="shared" si="21"/>
        <v>0</v>
      </c>
    </row>
    <row r="347" spans="3:25" x14ac:dyDescent="0.2">
      <c r="C347" s="1210" t="str">
        <f>IF('DATA SHEET'!E375&gt;=1,'DATA SHEET'!E375,"-")</f>
        <v>-</v>
      </c>
      <c r="D347" s="1277"/>
      <c r="E347" s="1278">
        <f>'DATA SHEET'!M375</f>
        <v>0</v>
      </c>
      <c r="F347" s="1094">
        <f>'DATA SHEET'!Q375</f>
        <v>0</v>
      </c>
      <c r="G347" s="1206">
        <f>'DATA SHEET'!R375</f>
        <v>0</v>
      </c>
      <c r="H347" s="1206">
        <f>'DATA SHEET'!S375</f>
        <v>0</v>
      </c>
      <c r="I347" s="1206">
        <f>'DATA SHEET'!T375</f>
        <v>0</v>
      </c>
      <c r="J347" s="1206">
        <f>'DATA SHEET'!U375</f>
        <v>0</v>
      </c>
      <c r="K347" s="1206">
        <f>'DATA SHEET'!V375</f>
        <v>0</v>
      </c>
      <c r="L347" s="1206">
        <f>'DATA SHEET'!W375</f>
        <v>0</v>
      </c>
      <c r="M347" s="1206">
        <f>'DATA SHEET'!X375</f>
        <v>0</v>
      </c>
      <c r="N347" s="1206">
        <f>'DATA SHEET'!Y375</f>
        <v>0</v>
      </c>
      <c r="O347" s="1206">
        <f>'DATA SHEET'!Z375</f>
        <v>0</v>
      </c>
      <c r="P347" s="1206">
        <f>'DATA SHEET'!AA375</f>
        <v>0</v>
      </c>
      <c r="Q347" s="1095">
        <f>'DATA SHEET'!AB375</f>
        <v>0</v>
      </c>
      <c r="R347" s="1070"/>
      <c r="S347" s="292" t="str">
        <f t="shared" si="22"/>
        <v/>
      </c>
      <c r="T347" s="292" t="str">
        <f t="shared" si="23"/>
        <v/>
      </c>
      <c r="U347" s="292"/>
      <c r="V347" s="1281" t="e">
        <f t="shared" si="20"/>
        <v>#VALUE!</v>
      </c>
      <c r="Y347" s="1284">
        <f t="shared" si="21"/>
        <v>0</v>
      </c>
    </row>
    <row r="348" spans="3:25" x14ac:dyDescent="0.2">
      <c r="C348" s="1210" t="str">
        <f>IF('DATA SHEET'!E376&gt;=1,'DATA SHEET'!E376,"-")</f>
        <v xml:space="preserve">4.1  Delayed ignition test. </v>
      </c>
      <c r="D348" s="1277"/>
      <c r="E348" s="1278" t="e">
        <f>'DATA SHEET'!#REF!</f>
        <v>#REF!</v>
      </c>
      <c r="F348" s="1094">
        <f>'DATA SHEET'!Q376</f>
        <v>0</v>
      </c>
      <c r="G348" s="1206">
        <f>'DATA SHEET'!R376</f>
        <v>0</v>
      </c>
      <c r="H348" s="1206">
        <f>'DATA SHEET'!S376</f>
        <v>0</v>
      </c>
      <c r="I348" s="1206">
        <f>'DATA SHEET'!T376</f>
        <v>0</v>
      </c>
      <c r="J348" s="1206">
        <f>'DATA SHEET'!U376</f>
        <v>0</v>
      </c>
      <c r="K348" s="1206">
        <f>'DATA SHEET'!V376</f>
        <v>0</v>
      </c>
      <c r="L348" s="1206" t="str">
        <f>'DATA SHEET'!J376</f>
        <v>Open for discussions</v>
      </c>
      <c r="M348" s="1206">
        <f>'DATA SHEET'!K376</f>
        <v>0</v>
      </c>
      <c r="N348" s="1206">
        <f>'DATA SHEET'!L376</f>
        <v>0</v>
      </c>
      <c r="O348" s="1206">
        <f>'DATA SHEET'!M376</f>
        <v>0</v>
      </c>
      <c r="P348" s="1206">
        <f>'DATA SHEET'!N376</f>
        <v>0</v>
      </c>
      <c r="Q348" s="1095">
        <f>'DATA SHEET'!O376</f>
        <v>0</v>
      </c>
      <c r="R348" s="1070"/>
      <c r="S348" s="292" t="e">
        <f t="shared" si="22"/>
        <v>#REF!</v>
      </c>
      <c r="T348" s="292" t="e">
        <f t="shared" si="23"/>
        <v>#REF!</v>
      </c>
      <c r="U348" s="292"/>
      <c r="V348" s="1281" t="e">
        <f t="shared" si="20"/>
        <v>#REF!</v>
      </c>
      <c r="Y348" s="1284">
        <f t="shared" si="21"/>
        <v>0</v>
      </c>
    </row>
    <row r="349" spans="3:25" x14ac:dyDescent="0.2">
      <c r="C349" s="1210" t="str">
        <f>IF('DATA SHEET'!E377&gt;=1,'DATA SHEET'!E377,"-")</f>
        <v>-</v>
      </c>
      <c r="D349" s="1277"/>
      <c r="E349" s="1278">
        <f>'DATA SHEET'!M377</f>
        <v>0</v>
      </c>
      <c r="F349" s="1094">
        <f>'DATA SHEET'!Q377</f>
        <v>0</v>
      </c>
      <c r="G349" s="1206">
        <f>'DATA SHEET'!R377</f>
        <v>0</v>
      </c>
      <c r="H349" s="1206">
        <f>'DATA SHEET'!S377</f>
        <v>0</v>
      </c>
      <c r="I349" s="1206">
        <f>'DATA SHEET'!T377</f>
        <v>0</v>
      </c>
      <c r="J349" s="1206">
        <f>'DATA SHEET'!U377</f>
        <v>0</v>
      </c>
      <c r="K349" s="1206">
        <f>'DATA SHEET'!V377</f>
        <v>0</v>
      </c>
      <c r="L349" s="1206">
        <f>'DATA SHEET'!W377</f>
        <v>0</v>
      </c>
      <c r="M349" s="1206">
        <f>'DATA SHEET'!X377</f>
        <v>0</v>
      </c>
      <c r="N349" s="1206">
        <f>'DATA SHEET'!Y377</f>
        <v>0</v>
      </c>
      <c r="O349" s="1206">
        <f>'DATA SHEET'!Z377</f>
        <v>0</v>
      </c>
      <c r="P349" s="1206">
        <f>'DATA SHEET'!AA377</f>
        <v>0</v>
      </c>
      <c r="Q349" s="1095">
        <f>'DATA SHEET'!AB377</f>
        <v>0</v>
      </c>
      <c r="R349" s="1070"/>
      <c r="S349" s="292" t="str">
        <f t="shared" si="22"/>
        <v/>
      </c>
      <c r="T349" s="292" t="str">
        <f t="shared" si="23"/>
        <v/>
      </c>
      <c r="U349" s="292"/>
      <c r="V349" s="1281" t="e">
        <f t="shared" si="20"/>
        <v>#VALUE!</v>
      </c>
      <c r="Y349" s="1284">
        <f t="shared" si="21"/>
        <v>0</v>
      </c>
    </row>
    <row r="350" spans="3:25" x14ac:dyDescent="0.2">
      <c r="C350" s="1210" t="str">
        <f>IF('DATA SHEET'!E378&gt;=1,'DATA SHEET'!E378,"-")</f>
        <v xml:space="preserve">Qmax -   GAS G20. H2%   </v>
      </c>
      <c r="D350" s="1277"/>
      <c r="E350" s="1278">
        <f>'DATA SHEET'!M378</f>
        <v>0</v>
      </c>
      <c r="F350" s="1094">
        <f>'DATA SHEET'!Q378</f>
        <v>0</v>
      </c>
      <c r="G350" s="1206">
        <f>'DATA SHEET'!R378</f>
        <v>0</v>
      </c>
      <c r="H350" s="1206">
        <f>'DATA SHEET'!S378</f>
        <v>0</v>
      </c>
      <c r="I350" s="1206">
        <f>'DATA SHEET'!T378</f>
        <v>0</v>
      </c>
      <c r="J350" s="1206">
        <f>'DATA SHEET'!U378</f>
        <v>0</v>
      </c>
      <c r="K350" s="1206">
        <f>'DATA SHEET'!V378</f>
        <v>0</v>
      </c>
      <c r="L350" s="1206">
        <f>'DATA SHEET'!W378</f>
        <v>0</v>
      </c>
      <c r="M350" s="1206">
        <f>'DATA SHEET'!X378</f>
        <v>0</v>
      </c>
      <c r="N350" s="1206">
        <f>'DATA SHEET'!Y378</f>
        <v>0</v>
      </c>
      <c r="O350" s="1206">
        <f>'DATA SHEET'!Z378</f>
        <v>0</v>
      </c>
      <c r="P350" s="1206">
        <f>'DATA SHEET'!AA378</f>
        <v>0</v>
      </c>
      <c r="Q350" s="1095">
        <f>'DATA SHEET'!AB378</f>
        <v>0</v>
      </c>
      <c r="R350" s="1070"/>
      <c r="S350" s="292" t="str">
        <f t="shared" si="22"/>
        <v/>
      </c>
      <c r="T350" s="292" t="str">
        <f t="shared" si="23"/>
        <v/>
      </c>
      <c r="U350" s="292"/>
      <c r="V350" s="1281" t="e">
        <f t="shared" si="20"/>
        <v>#VALUE!</v>
      </c>
      <c r="Y350" s="1284">
        <f t="shared" si="21"/>
        <v>0</v>
      </c>
    </row>
    <row r="351" spans="3:25" x14ac:dyDescent="0.2">
      <c r="C351" s="1210" t="str">
        <f>IF('DATA SHEET'!E379&gt;=1,'DATA SHEET'!E379,"-")</f>
        <v>-</v>
      </c>
      <c r="D351" s="1277"/>
      <c r="E351" s="1278">
        <f>'DATA SHEET'!M379</f>
        <v>0</v>
      </c>
      <c r="F351" s="1094">
        <f>'DATA SHEET'!Q379</f>
        <v>60</v>
      </c>
      <c r="G351" s="1206">
        <f>'DATA SHEET'!R379</f>
        <v>0</v>
      </c>
      <c r="H351" s="1206">
        <f>'DATA SHEET'!S379</f>
        <v>0</v>
      </c>
      <c r="I351" s="1206">
        <f>'DATA SHEET'!T379</f>
        <v>0</v>
      </c>
      <c r="J351" s="1206">
        <f>'DATA SHEET'!U379</f>
        <v>0</v>
      </c>
      <c r="K351" s="1206">
        <f>'DATA SHEET'!V379</f>
        <v>0</v>
      </c>
      <c r="L351" s="1206">
        <f>'DATA SHEET'!W379</f>
        <v>0</v>
      </c>
      <c r="M351" s="1206">
        <f>'DATA SHEET'!X379</f>
        <v>0</v>
      </c>
      <c r="N351" s="1206">
        <f>'DATA SHEET'!Y379</f>
        <v>0</v>
      </c>
      <c r="O351" s="1206">
        <f>'DATA SHEET'!Z379</f>
        <v>0</v>
      </c>
      <c r="P351" s="1206">
        <f>'DATA SHEET'!AA379</f>
        <v>0</v>
      </c>
      <c r="Q351" s="1095">
        <f>'DATA SHEET'!AB379</f>
        <v>40</v>
      </c>
      <c r="R351" s="1070"/>
      <c r="S351" s="292" t="str">
        <f t="shared" si="22"/>
        <v/>
      </c>
      <c r="T351" s="292" t="str">
        <f t="shared" si="23"/>
        <v/>
      </c>
      <c r="U351" s="292"/>
      <c r="V351" s="1281" t="e">
        <f t="shared" si="20"/>
        <v>#VALUE!</v>
      </c>
      <c r="Y351" s="1284">
        <f t="shared" si="21"/>
        <v>100</v>
      </c>
    </row>
    <row r="352" spans="3:25" x14ac:dyDescent="0.2">
      <c r="C352" s="1210">
        <f>IF('DATA SHEET'!E380&gt;=1,'DATA SHEET'!E380,"-")</f>
        <v>182</v>
      </c>
      <c r="D352" s="1277"/>
      <c r="E352" s="1278" t="str">
        <f>'DATA SHEET'!M380</f>
        <v>30</v>
      </c>
      <c r="F352" s="1094">
        <f>'DATA SHEET'!Q380</f>
        <v>60</v>
      </c>
      <c r="G352" s="1206">
        <f>'DATA SHEET'!R380</f>
        <v>0</v>
      </c>
      <c r="H352" s="1206">
        <f>'DATA SHEET'!S380</f>
        <v>0</v>
      </c>
      <c r="I352" s="1206">
        <f>'DATA SHEET'!T380</f>
        <v>0</v>
      </c>
      <c r="J352" s="1206">
        <f>'DATA SHEET'!U380</f>
        <v>0</v>
      </c>
      <c r="K352" s="1206">
        <f>'DATA SHEET'!V380</f>
        <v>0</v>
      </c>
      <c r="L352" s="1206">
        <f>'DATA SHEET'!W380</f>
        <v>0</v>
      </c>
      <c r="M352" s="1206">
        <f>'DATA SHEET'!X380</f>
        <v>0</v>
      </c>
      <c r="N352" s="1206">
        <f>'DATA SHEET'!Y380</f>
        <v>0</v>
      </c>
      <c r="O352" s="1206">
        <f>'DATA SHEET'!Z380</f>
        <v>0</v>
      </c>
      <c r="P352" s="1206">
        <f>'DATA SHEET'!AA380</f>
        <v>0</v>
      </c>
      <c r="Q352" s="1095">
        <f>'DATA SHEET'!AB380</f>
        <v>40</v>
      </c>
      <c r="R352" s="1070"/>
      <c r="S352" s="292" t="str">
        <f t="shared" si="22"/>
        <v>30</v>
      </c>
      <c r="T352" s="292">
        <f t="shared" si="23"/>
        <v>40</v>
      </c>
      <c r="U352" s="292"/>
      <c r="V352" s="1281" t="str">
        <f t="shared" si="20"/>
        <v>-</v>
      </c>
      <c r="Y352" s="1284">
        <f t="shared" si="21"/>
        <v>100</v>
      </c>
    </row>
    <row r="353" spans="3:25" x14ac:dyDescent="0.2">
      <c r="C353" s="1210">
        <f>IF('DATA SHEET'!E381&gt;=1,'DATA SHEET'!E381,"-")</f>
        <v>183</v>
      </c>
      <c r="D353" s="1277"/>
      <c r="E353" s="1278" t="str">
        <f>'DATA SHEET'!M381</f>
        <v>30</v>
      </c>
      <c r="F353" s="1094">
        <f>'DATA SHEET'!Q381</f>
        <v>60</v>
      </c>
      <c r="G353" s="1206">
        <f>'DATA SHEET'!R381</f>
        <v>0</v>
      </c>
      <c r="H353" s="1206">
        <f>'DATA SHEET'!S381</f>
        <v>0</v>
      </c>
      <c r="I353" s="1206">
        <f>'DATA SHEET'!T381</f>
        <v>0</v>
      </c>
      <c r="J353" s="1206">
        <f>'DATA SHEET'!U381</f>
        <v>0</v>
      </c>
      <c r="K353" s="1206">
        <f>'DATA SHEET'!V381</f>
        <v>0</v>
      </c>
      <c r="L353" s="1206">
        <f>'DATA SHEET'!W381</f>
        <v>0</v>
      </c>
      <c r="M353" s="1206">
        <f>'DATA SHEET'!X381</f>
        <v>0</v>
      </c>
      <c r="N353" s="1206">
        <f>'DATA SHEET'!Y381</f>
        <v>0</v>
      </c>
      <c r="O353" s="1206">
        <f>'DATA SHEET'!Z381</f>
        <v>0</v>
      </c>
      <c r="P353" s="1206">
        <f>'DATA SHEET'!AA381</f>
        <v>0</v>
      </c>
      <c r="Q353" s="1095">
        <f>'DATA SHEET'!AB381</f>
        <v>40</v>
      </c>
      <c r="R353" s="1070"/>
      <c r="S353" s="292" t="str">
        <f t="shared" si="22"/>
        <v>30</v>
      </c>
      <c r="T353" s="292">
        <f t="shared" si="23"/>
        <v>40</v>
      </c>
      <c r="U353" s="292"/>
      <c r="V353" s="1281" t="str">
        <f t="shared" si="20"/>
        <v>-</v>
      </c>
      <c r="Y353" s="1284">
        <f t="shared" si="21"/>
        <v>100</v>
      </c>
    </row>
    <row r="354" spans="3:25" x14ac:dyDescent="0.2">
      <c r="C354" s="1210">
        <f>IF('DATA SHEET'!E382&gt;=1,'DATA SHEET'!E382,"-")</f>
        <v>184</v>
      </c>
      <c r="D354" s="1277"/>
      <c r="E354" s="1278" t="str">
        <f>'DATA SHEET'!M382</f>
        <v>30</v>
      </c>
      <c r="F354" s="1094">
        <f>'DATA SHEET'!Q382</f>
        <v>60</v>
      </c>
      <c r="G354" s="1206">
        <f>'DATA SHEET'!R382</f>
        <v>0</v>
      </c>
      <c r="H354" s="1206">
        <f>'DATA SHEET'!S382</f>
        <v>0</v>
      </c>
      <c r="I354" s="1206">
        <f>'DATA SHEET'!T382</f>
        <v>0</v>
      </c>
      <c r="J354" s="1206">
        <f>'DATA SHEET'!U382</f>
        <v>0</v>
      </c>
      <c r="K354" s="1206">
        <f>'DATA SHEET'!V382</f>
        <v>0</v>
      </c>
      <c r="L354" s="1206">
        <f>'DATA SHEET'!W382</f>
        <v>0</v>
      </c>
      <c r="M354" s="1206">
        <f>'DATA SHEET'!X382</f>
        <v>0</v>
      </c>
      <c r="N354" s="1206">
        <f>'DATA SHEET'!Y382</f>
        <v>0</v>
      </c>
      <c r="O354" s="1206">
        <f>'DATA SHEET'!Z382</f>
        <v>0</v>
      </c>
      <c r="P354" s="1206">
        <f>'DATA SHEET'!AA382</f>
        <v>0</v>
      </c>
      <c r="Q354" s="1095">
        <f>'DATA SHEET'!AB382</f>
        <v>40</v>
      </c>
      <c r="R354" s="1070"/>
      <c r="S354" s="292" t="str">
        <f t="shared" si="22"/>
        <v>30</v>
      </c>
      <c r="T354" s="292">
        <f t="shared" si="23"/>
        <v>40</v>
      </c>
      <c r="U354" s="292"/>
      <c r="V354" s="1281" t="str">
        <f t="shared" si="20"/>
        <v>-</v>
      </c>
      <c r="Y354" s="1284">
        <f t="shared" si="21"/>
        <v>100</v>
      </c>
    </row>
    <row r="355" spans="3:25" x14ac:dyDescent="0.2">
      <c r="C355" s="1210">
        <f>IF('DATA SHEET'!E383&gt;=1,'DATA SHEET'!E383,"-")</f>
        <v>185</v>
      </c>
      <c r="D355" s="1277"/>
      <c r="E355" s="1278" t="str">
        <f>'DATA SHEET'!M383</f>
        <v>30</v>
      </c>
      <c r="F355" s="1094">
        <f>'DATA SHEET'!Q383</f>
        <v>60</v>
      </c>
      <c r="G355" s="1206">
        <f>'DATA SHEET'!R383</f>
        <v>0</v>
      </c>
      <c r="H355" s="1206">
        <f>'DATA SHEET'!S383</f>
        <v>0</v>
      </c>
      <c r="I355" s="1206">
        <f>'DATA SHEET'!T383</f>
        <v>0</v>
      </c>
      <c r="J355" s="1206">
        <f>'DATA SHEET'!U383</f>
        <v>0</v>
      </c>
      <c r="K355" s="1206">
        <f>'DATA SHEET'!V383</f>
        <v>0</v>
      </c>
      <c r="L355" s="1206">
        <f>'DATA SHEET'!W383</f>
        <v>0</v>
      </c>
      <c r="M355" s="1206">
        <f>'DATA SHEET'!X383</f>
        <v>0</v>
      </c>
      <c r="N355" s="1206">
        <f>'DATA SHEET'!Y383</f>
        <v>0</v>
      </c>
      <c r="O355" s="1206">
        <f>'DATA SHEET'!Z383</f>
        <v>0</v>
      </c>
      <c r="P355" s="1206">
        <f>'DATA SHEET'!AA383</f>
        <v>0</v>
      </c>
      <c r="Q355" s="1095">
        <f>'DATA SHEET'!AB383</f>
        <v>40</v>
      </c>
      <c r="R355" s="1070"/>
      <c r="S355" s="292" t="str">
        <f t="shared" si="22"/>
        <v>30</v>
      </c>
      <c r="T355" s="292">
        <f t="shared" si="23"/>
        <v>40</v>
      </c>
      <c r="U355" s="292"/>
      <c r="V355" s="1281" t="str">
        <f t="shared" si="20"/>
        <v>-</v>
      </c>
      <c r="Y355" s="1284">
        <f t="shared" si="21"/>
        <v>100</v>
      </c>
    </row>
    <row r="356" spans="3:25" x14ac:dyDescent="0.2">
      <c r="C356" s="1210">
        <f>IF('DATA SHEET'!E384&gt;=1,'DATA SHEET'!E384,"-")</f>
        <v>186</v>
      </c>
      <c r="D356" s="1277"/>
      <c r="E356" s="1278" t="str">
        <f>'DATA SHEET'!M384</f>
        <v>30</v>
      </c>
      <c r="F356" s="1094">
        <f>'DATA SHEET'!Q384</f>
        <v>60</v>
      </c>
      <c r="G356" s="1206">
        <f>'DATA SHEET'!R384</f>
        <v>0</v>
      </c>
      <c r="H356" s="1206">
        <f>'DATA SHEET'!S384</f>
        <v>0</v>
      </c>
      <c r="I356" s="1206">
        <f>'DATA SHEET'!T384</f>
        <v>0</v>
      </c>
      <c r="J356" s="1206">
        <f>'DATA SHEET'!U384</f>
        <v>0</v>
      </c>
      <c r="K356" s="1206">
        <f>'DATA SHEET'!V384</f>
        <v>0</v>
      </c>
      <c r="L356" s="1206">
        <f>'DATA SHEET'!W384</f>
        <v>0</v>
      </c>
      <c r="M356" s="1206">
        <f>'DATA SHEET'!X384</f>
        <v>0</v>
      </c>
      <c r="N356" s="1206">
        <f>'DATA SHEET'!Y384</f>
        <v>0</v>
      </c>
      <c r="O356" s="1206">
        <f>'DATA SHEET'!Z384</f>
        <v>0</v>
      </c>
      <c r="P356" s="1206">
        <f>'DATA SHEET'!AA384</f>
        <v>0</v>
      </c>
      <c r="Q356" s="1095">
        <f>'DATA SHEET'!AB384</f>
        <v>40</v>
      </c>
      <c r="R356" s="1070"/>
      <c r="S356" s="292" t="str">
        <f t="shared" si="22"/>
        <v>30</v>
      </c>
      <c r="T356" s="292">
        <f t="shared" si="23"/>
        <v>40</v>
      </c>
      <c r="U356" s="292"/>
      <c r="V356" s="1281" t="str">
        <f t="shared" si="20"/>
        <v>-</v>
      </c>
      <c r="Y356" s="1284">
        <f t="shared" si="21"/>
        <v>100</v>
      </c>
    </row>
    <row r="357" spans="3:25" x14ac:dyDescent="0.2">
      <c r="C357" s="1210">
        <f>IF('DATA SHEET'!E385&gt;=1,'DATA SHEET'!E385,"-")</f>
        <v>187</v>
      </c>
      <c r="D357" s="1277"/>
      <c r="E357" s="1278" t="str">
        <f>'DATA SHEET'!M385</f>
        <v>30</v>
      </c>
      <c r="F357" s="1094">
        <f>'DATA SHEET'!Q385</f>
        <v>60</v>
      </c>
      <c r="G357" s="1206">
        <f>'DATA SHEET'!R385</f>
        <v>0</v>
      </c>
      <c r="H357" s="1206">
        <f>'DATA SHEET'!S385</f>
        <v>0</v>
      </c>
      <c r="I357" s="1206">
        <f>'DATA SHEET'!T385</f>
        <v>0</v>
      </c>
      <c r="J357" s="1206">
        <f>'DATA SHEET'!U385</f>
        <v>0</v>
      </c>
      <c r="K357" s="1206">
        <f>'DATA SHEET'!V385</f>
        <v>0</v>
      </c>
      <c r="L357" s="1206">
        <f>'DATA SHEET'!W385</f>
        <v>0</v>
      </c>
      <c r="M357" s="1206">
        <f>'DATA SHEET'!X385</f>
        <v>0</v>
      </c>
      <c r="N357" s="1206">
        <f>'DATA SHEET'!Y385</f>
        <v>0</v>
      </c>
      <c r="O357" s="1206">
        <f>'DATA SHEET'!Z385</f>
        <v>0</v>
      </c>
      <c r="P357" s="1206">
        <f>'DATA SHEET'!AA385</f>
        <v>0</v>
      </c>
      <c r="Q357" s="1095">
        <f>'DATA SHEET'!AB385</f>
        <v>40</v>
      </c>
      <c r="R357" s="1070"/>
      <c r="S357" s="292" t="str">
        <f t="shared" si="22"/>
        <v>30</v>
      </c>
      <c r="T357" s="292">
        <f t="shared" si="23"/>
        <v>40</v>
      </c>
      <c r="U357" s="292"/>
      <c r="V357" s="1281" t="str">
        <f t="shared" si="20"/>
        <v>-</v>
      </c>
      <c r="Y357" s="1284">
        <f t="shared" si="21"/>
        <v>100</v>
      </c>
    </row>
    <row r="358" spans="3:25" x14ac:dyDescent="0.2">
      <c r="C358" s="1210" t="str">
        <f>IF('DATA SHEET'!E386&gt;=1,'DATA SHEET'!E386,"-")</f>
        <v>-</v>
      </c>
      <c r="D358" s="1277"/>
      <c r="E358" s="1278">
        <f>'DATA SHEET'!M386</f>
        <v>0</v>
      </c>
      <c r="F358" s="1094">
        <f>'DATA SHEET'!Q386</f>
        <v>0</v>
      </c>
      <c r="G358" s="1206">
        <f>'DATA SHEET'!R386</f>
        <v>0</v>
      </c>
      <c r="H358" s="1206">
        <f>'DATA SHEET'!S386</f>
        <v>0</v>
      </c>
      <c r="I358" s="1206">
        <f>'DATA SHEET'!T386</f>
        <v>0</v>
      </c>
      <c r="J358" s="1206">
        <f>'DATA SHEET'!U386</f>
        <v>0</v>
      </c>
      <c r="K358" s="1206">
        <f>'DATA SHEET'!V386</f>
        <v>0</v>
      </c>
      <c r="L358" s="1206">
        <f>'DATA SHEET'!W386</f>
        <v>0</v>
      </c>
      <c r="M358" s="1206">
        <f>'DATA SHEET'!X386</f>
        <v>0</v>
      </c>
      <c r="N358" s="1206">
        <f>'DATA SHEET'!Y386</f>
        <v>0</v>
      </c>
      <c r="O358" s="1206">
        <f>'DATA SHEET'!Z386</f>
        <v>0</v>
      </c>
      <c r="P358" s="1206">
        <f>'DATA SHEET'!AA386</f>
        <v>0</v>
      </c>
      <c r="Q358" s="1095">
        <f>'DATA SHEET'!AB386</f>
        <v>0</v>
      </c>
      <c r="R358" s="1070"/>
      <c r="S358" s="292" t="str">
        <f t="shared" si="22"/>
        <v/>
      </c>
      <c r="T358" s="292" t="str">
        <f t="shared" si="23"/>
        <v/>
      </c>
      <c r="U358" s="292"/>
      <c r="V358" s="1281" t="e">
        <f t="shared" si="20"/>
        <v>#VALUE!</v>
      </c>
      <c r="Y358" s="1284">
        <f t="shared" si="21"/>
        <v>0</v>
      </c>
    </row>
    <row r="359" spans="3:25" x14ac:dyDescent="0.2">
      <c r="C359" s="1210" t="str">
        <f>IF('DATA SHEET'!E387&gt;=1,'DATA SHEET'!E387,"-")</f>
        <v>4.2  Soundness (leakage test)</v>
      </c>
      <c r="D359" s="1277"/>
      <c r="E359" s="1278">
        <f>'DATA SHEET'!M387</f>
        <v>0</v>
      </c>
      <c r="F359" s="1094">
        <f>'DATA SHEET'!Q387</f>
        <v>0</v>
      </c>
      <c r="G359" s="1206">
        <f>'DATA SHEET'!R387</f>
        <v>0</v>
      </c>
      <c r="H359" s="1206">
        <f>'DATA SHEET'!S387</f>
        <v>0</v>
      </c>
      <c r="I359" s="1206">
        <f>'DATA SHEET'!T387</f>
        <v>0</v>
      </c>
      <c r="J359" s="1206">
        <f>'DATA SHEET'!U387</f>
        <v>0</v>
      </c>
      <c r="K359" s="1206">
        <f>'DATA SHEET'!V387</f>
        <v>0</v>
      </c>
      <c r="L359" s="1206">
        <f>'DATA SHEET'!W387</f>
        <v>0</v>
      </c>
      <c r="M359" s="1206">
        <f>'DATA SHEET'!X387</f>
        <v>0</v>
      </c>
      <c r="N359" s="1206">
        <f>'DATA SHEET'!Y387</f>
        <v>0</v>
      </c>
      <c r="O359" s="1206">
        <f>'DATA SHEET'!Z387</f>
        <v>0</v>
      </c>
      <c r="P359" s="1206">
        <f>'DATA SHEET'!AA387</f>
        <v>0</v>
      </c>
      <c r="Q359" s="1095">
        <f>'DATA SHEET'!AB387</f>
        <v>0</v>
      </c>
      <c r="R359" s="1070"/>
      <c r="S359" s="292" t="str">
        <f t="shared" si="22"/>
        <v/>
      </c>
      <c r="T359" s="292" t="str">
        <f t="shared" si="23"/>
        <v/>
      </c>
      <c r="U359" s="292"/>
      <c r="V359" s="1281" t="e">
        <f t="shared" si="20"/>
        <v>#VALUE!</v>
      </c>
      <c r="Y359" s="1284">
        <f t="shared" si="21"/>
        <v>0</v>
      </c>
    </row>
    <row r="360" spans="3:25" x14ac:dyDescent="0.2">
      <c r="C360" s="1210" t="str">
        <f>IF('DATA SHEET'!E388&gt;=1,'DATA SHEET'!E388,"-")</f>
        <v>-</v>
      </c>
      <c r="D360" s="1277"/>
      <c r="E360" s="1278">
        <f>'DATA SHEET'!M388</f>
        <v>0</v>
      </c>
      <c r="F360" s="1094">
        <f>'DATA SHEET'!Q388</f>
        <v>0</v>
      </c>
      <c r="G360" s="1206">
        <f>'DATA SHEET'!R388</f>
        <v>0</v>
      </c>
      <c r="H360" s="1206">
        <f>'DATA SHEET'!S388</f>
        <v>0</v>
      </c>
      <c r="I360" s="1206">
        <f>'DATA SHEET'!T388</f>
        <v>0</v>
      </c>
      <c r="J360" s="1206">
        <f>'DATA SHEET'!U388</f>
        <v>0</v>
      </c>
      <c r="K360" s="1206">
        <f>'DATA SHEET'!V388</f>
        <v>0</v>
      </c>
      <c r="L360" s="1206">
        <f>'DATA SHEET'!W388</f>
        <v>0</v>
      </c>
      <c r="M360" s="1206">
        <f>'DATA SHEET'!X388</f>
        <v>0</v>
      </c>
      <c r="N360" s="1206">
        <f>'DATA SHEET'!Y388</f>
        <v>0</v>
      </c>
      <c r="O360" s="1206">
        <f>'DATA SHEET'!Z388</f>
        <v>0</v>
      </c>
      <c r="P360" s="1206">
        <f>'DATA SHEET'!AA388</f>
        <v>0</v>
      </c>
      <c r="Q360" s="1095">
        <f>'DATA SHEET'!AB388</f>
        <v>0</v>
      </c>
      <c r="R360" s="1070"/>
      <c r="S360" s="292" t="str">
        <f t="shared" si="22"/>
        <v/>
      </c>
      <c r="T360" s="292" t="str">
        <f t="shared" si="23"/>
        <v/>
      </c>
      <c r="U360" s="292"/>
      <c r="V360" s="1281" t="e">
        <f t="shared" si="20"/>
        <v>#VALUE!</v>
      </c>
      <c r="Y360" s="1284">
        <f t="shared" si="21"/>
        <v>0</v>
      </c>
    </row>
    <row r="361" spans="3:25" x14ac:dyDescent="0.2">
      <c r="C361" s="1210" t="str">
        <f>IF('DATA SHEET'!E389&gt;=1,'DATA SHEET'!E389,"-")</f>
        <v xml:space="preserve">Qmax -   GAS G20. H2%   </v>
      </c>
      <c r="D361" s="1277"/>
      <c r="E361" s="1278">
        <f>'DATA SHEET'!M389</f>
        <v>0</v>
      </c>
      <c r="F361" s="1094">
        <f>'DATA SHEET'!Q389</f>
        <v>0</v>
      </c>
      <c r="G361" s="1206">
        <f>'DATA SHEET'!R389</f>
        <v>0</v>
      </c>
      <c r="H361" s="1206">
        <f>'DATA SHEET'!S389</f>
        <v>0</v>
      </c>
      <c r="I361" s="1206">
        <f>'DATA SHEET'!T389</f>
        <v>0</v>
      </c>
      <c r="J361" s="1206">
        <f>'DATA SHEET'!U389</f>
        <v>0</v>
      </c>
      <c r="K361" s="1206">
        <f>'DATA SHEET'!V389</f>
        <v>0</v>
      </c>
      <c r="L361" s="1206">
        <f>'DATA SHEET'!W389</f>
        <v>0</v>
      </c>
      <c r="M361" s="1206">
        <f>'DATA SHEET'!X389</f>
        <v>0</v>
      </c>
      <c r="N361" s="1206">
        <f>'DATA SHEET'!Y389</f>
        <v>0</v>
      </c>
      <c r="O361" s="1206">
        <f>'DATA SHEET'!Z389</f>
        <v>0</v>
      </c>
      <c r="P361" s="1206">
        <f>'DATA SHEET'!AA389</f>
        <v>0</v>
      </c>
      <c r="Q361" s="1095">
        <f>'DATA SHEET'!AB389</f>
        <v>0</v>
      </c>
      <c r="R361" s="1070"/>
      <c r="S361" s="292" t="str">
        <f t="shared" si="22"/>
        <v/>
      </c>
      <c r="T361" s="292" t="str">
        <f t="shared" si="23"/>
        <v/>
      </c>
      <c r="U361" s="292"/>
      <c r="V361" s="1281" t="e">
        <f t="shared" si="20"/>
        <v>#VALUE!</v>
      </c>
      <c r="Y361" s="1284">
        <f t="shared" si="21"/>
        <v>0</v>
      </c>
    </row>
    <row r="362" spans="3:25" x14ac:dyDescent="0.2">
      <c r="C362" s="1210">
        <f>IF('DATA SHEET'!E390&gt;=1,'DATA SHEET'!E390,"-")</f>
        <v>188</v>
      </c>
      <c r="D362" s="1277"/>
      <c r="E362" s="1278" t="str">
        <f>'DATA SHEET'!M390</f>
        <v>0</v>
      </c>
      <c r="F362" s="1094">
        <f>'DATA SHEET'!Q390</f>
        <v>60</v>
      </c>
      <c r="G362" s="1206">
        <f>'DATA SHEET'!R390</f>
        <v>0</v>
      </c>
      <c r="H362" s="1206">
        <f>'DATA SHEET'!S390</f>
        <v>0</v>
      </c>
      <c r="I362" s="1206">
        <f>'DATA SHEET'!T390</f>
        <v>0</v>
      </c>
      <c r="J362" s="1206">
        <f>'DATA SHEET'!U390</f>
        <v>0</v>
      </c>
      <c r="K362" s="1206">
        <f>'DATA SHEET'!V390</f>
        <v>0</v>
      </c>
      <c r="L362" s="1206">
        <f>'DATA SHEET'!W390</f>
        <v>0</v>
      </c>
      <c r="M362" s="1206">
        <f>'DATA SHEET'!X390</f>
        <v>0</v>
      </c>
      <c r="N362" s="1206">
        <f>'DATA SHEET'!Y390</f>
        <v>0</v>
      </c>
      <c r="O362" s="1206">
        <f>'DATA SHEET'!Z390</f>
        <v>0</v>
      </c>
      <c r="P362" s="1206">
        <f>'DATA SHEET'!AA390</f>
        <v>0</v>
      </c>
      <c r="Q362" s="1095">
        <f>'DATA SHEET'!AB390</f>
        <v>40</v>
      </c>
      <c r="R362" s="1070"/>
      <c r="S362" s="292" t="str">
        <f t="shared" si="22"/>
        <v>0</v>
      </c>
      <c r="T362" s="292">
        <f t="shared" si="23"/>
        <v>40</v>
      </c>
      <c r="U362" s="292"/>
      <c r="V362" s="1281" t="str">
        <f t="shared" si="20"/>
        <v>-</v>
      </c>
      <c r="Y362" s="1284">
        <f t="shared" si="21"/>
        <v>100</v>
      </c>
    </row>
    <row r="363" spans="3:25" x14ac:dyDescent="0.2">
      <c r="C363" s="1210">
        <f>IF('DATA SHEET'!E391&gt;=1,'DATA SHEET'!E391,"-")</f>
        <v>189</v>
      </c>
      <c r="D363" s="1277"/>
      <c r="E363" s="1278">
        <f>'DATA SHEET'!M391</f>
        <v>0</v>
      </c>
      <c r="F363" s="1094">
        <f>'DATA SHEET'!Q391</f>
        <v>60</v>
      </c>
      <c r="G363" s="1206">
        <f>'DATA SHEET'!R391</f>
        <v>0</v>
      </c>
      <c r="H363" s="1206">
        <f>'DATA SHEET'!S391</f>
        <v>0</v>
      </c>
      <c r="I363" s="1206">
        <f>'DATA SHEET'!T391</f>
        <v>0</v>
      </c>
      <c r="J363" s="1206">
        <f>'DATA SHEET'!U391</f>
        <v>0</v>
      </c>
      <c r="K363" s="1206">
        <f>'DATA SHEET'!V391</f>
        <v>0</v>
      </c>
      <c r="L363" s="1206">
        <f>'DATA SHEET'!W391</f>
        <v>0</v>
      </c>
      <c r="M363" s="1206">
        <f>'DATA SHEET'!X391</f>
        <v>0</v>
      </c>
      <c r="N363" s="1206">
        <f>'DATA SHEET'!Y391</f>
        <v>0</v>
      </c>
      <c r="O363" s="1206">
        <f>'DATA SHEET'!Z391</f>
        <v>0</v>
      </c>
      <c r="P363" s="1206">
        <f>'DATA SHEET'!AA391</f>
        <v>0</v>
      </c>
      <c r="Q363" s="1095">
        <f>'DATA SHEET'!AB391</f>
        <v>40</v>
      </c>
      <c r="R363" s="1070"/>
      <c r="S363" s="292" t="str">
        <f t="shared" si="22"/>
        <v/>
      </c>
      <c r="T363" s="292" t="str">
        <f t="shared" si="23"/>
        <v/>
      </c>
      <c r="U363" s="292"/>
      <c r="V363" s="1281" t="e">
        <f t="shared" si="20"/>
        <v>#VALUE!</v>
      </c>
      <c r="Y363" s="1284">
        <f t="shared" si="21"/>
        <v>100</v>
      </c>
    </row>
    <row r="364" spans="3:25" x14ac:dyDescent="0.2">
      <c r="C364" s="1210" t="str">
        <f>IF('DATA SHEET'!E392&gt;=1,'DATA SHEET'!E392,"-")</f>
        <v>-</v>
      </c>
      <c r="D364" s="1277"/>
      <c r="E364" s="1278">
        <f>'DATA SHEET'!M392</f>
        <v>0</v>
      </c>
      <c r="F364" s="1094">
        <f>'DATA SHEET'!Q392</f>
        <v>0</v>
      </c>
      <c r="G364" s="1206">
        <f>'DATA SHEET'!R392</f>
        <v>0</v>
      </c>
      <c r="H364" s="1206">
        <f>'DATA SHEET'!S392</f>
        <v>0</v>
      </c>
      <c r="I364" s="1206">
        <f>'DATA SHEET'!T392</f>
        <v>0</v>
      </c>
      <c r="J364" s="1206">
        <f>'DATA SHEET'!U392</f>
        <v>0</v>
      </c>
      <c r="K364" s="1206">
        <f>'DATA SHEET'!V392</f>
        <v>0</v>
      </c>
      <c r="L364" s="1206">
        <f>'DATA SHEET'!W392</f>
        <v>0</v>
      </c>
      <c r="M364" s="1206">
        <f>'DATA SHEET'!X392</f>
        <v>0</v>
      </c>
      <c r="N364" s="1206">
        <f>'DATA SHEET'!Y392</f>
        <v>0</v>
      </c>
      <c r="O364" s="1206">
        <f>'DATA SHEET'!Z392</f>
        <v>0</v>
      </c>
      <c r="P364" s="1206">
        <f>'DATA SHEET'!AA392</f>
        <v>0</v>
      </c>
      <c r="Q364" s="1095">
        <f>'DATA SHEET'!AB392</f>
        <v>0</v>
      </c>
      <c r="R364" s="1070"/>
      <c r="S364" s="292" t="str">
        <f t="shared" si="22"/>
        <v/>
      </c>
      <c r="T364" s="292" t="str">
        <f t="shared" si="23"/>
        <v/>
      </c>
      <c r="U364" s="292"/>
      <c r="V364" s="1281" t="e">
        <f t="shared" si="20"/>
        <v>#VALUE!</v>
      </c>
      <c r="Y364" s="1284">
        <f t="shared" si="21"/>
        <v>0</v>
      </c>
    </row>
    <row r="365" spans="3:25" x14ac:dyDescent="0.2">
      <c r="C365" s="1210" t="str">
        <f>IF('DATA SHEET'!E393&gt;=1,'DATA SHEET'!E393,"-")</f>
        <v>4.3 Quick variation Qmin-Qmax    Shut-off condition (cookers and fires only). Qualitative test (observation)</v>
      </c>
      <c r="D365" s="1277"/>
      <c r="E365" s="1278">
        <f>'DATA SHEET'!M393</f>
        <v>0</v>
      </c>
      <c r="F365" s="1094">
        <f>'DATA SHEET'!Q393</f>
        <v>0</v>
      </c>
      <c r="G365" s="1206">
        <f>'DATA SHEET'!R393</f>
        <v>0</v>
      </c>
      <c r="H365" s="1206">
        <f>'DATA SHEET'!S393</f>
        <v>0</v>
      </c>
      <c r="I365" s="1206">
        <f>'DATA SHEET'!T393</f>
        <v>0</v>
      </c>
      <c r="J365" s="1206">
        <f>'DATA SHEET'!U393</f>
        <v>0</v>
      </c>
      <c r="K365" s="1206">
        <f>'DATA SHEET'!V393</f>
        <v>0</v>
      </c>
      <c r="L365" s="1206">
        <f>'DATA SHEET'!W393</f>
        <v>0</v>
      </c>
      <c r="M365" s="1206">
        <f>'DATA SHEET'!X393</f>
        <v>0</v>
      </c>
      <c r="N365" s="1206">
        <f>'DATA SHEET'!Y393</f>
        <v>0</v>
      </c>
      <c r="O365" s="1206">
        <f>'DATA SHEET'!Z393</f>
        <v>0</v>
      </c>
      <c r="P365" s="1206">
        <f>'DATA SHEET'!AA393</f>
        <v>0</v>
      </c>
      <c r="Q365" s="1095">
        <f>'DATA SHEET'!AB393</f>
        <v>0</v>
      </c>
      <c r="R365" s="1070"/>
      <c r="S365" s="292" t="str">
        <f t="shared" si="22"/>
        <v/>
      </c>
      <c r="T365" s="292" t="str">
        <f t="shared" si="23"/>
        <v/>
      </c>
      <c r="U365" s="292"/>
      <c r="V365" s="1281" t="e">
        <f t="shared" si="20"/>
        <v>#VALUE!</v>
      </c>
      <c r="Y365" s="1284">
        <f t="shared" si="21"/>
        <v>0</v>
      </c>
    </row>
    <row r="366" spans="3:25" x14ac:dyDescent="0.2">
      <c r="C366" s="1210" t="str">
        <f>IF('DATA SHEET'!E394&gt;=1,'DATA SHEET'!E394,"-")</f>
        <v>-</v>
      </c>
      <c r="D366" s="1277"/>
      <c r="E366" s="1278">
        <f>'DATA SHEET'!M394</f>
        <v>0</v>
      </c>
      <c r="F366" s="1094">
        <f>'DATA SHEET'!Q394</f>
        <v>0</v>
      </c>
      <c r="G366" s="1206">
        <f>'DATA SHEET'!R394</f>
        <v>0</v>
      </c>
      <c r="H366" s="1206">
        <f>'DATA SHEET'!S394</f>
        <v>0</v>
      </c>
      <c r="I366" s="1206" t="str">
        <f>'DATA SHEET'!T394</f>
        <v>QUALITATIVE TEST: YOU MAY NOTING MANUALLY IN THE TABLE INSTANTANEOUS DATA: FOCUS ON POSSIBLE: high CO, abnormal operation, etc…</v>
      </c>
      <c r="J366" s="1206">
        <f>'DATA SHEET'!U394</f>
        <v>0</v>
      </c>
      <c r="K366" s="1206">
        <f>'DATA SHEET'!V394</f>
        <v>0</v>
      </c>
      <c r="L366" s="1206">
        <f>'DATA SHEET'!W394</f>
        <v>0</v>
      </c>
      <c r="M366" s="1206">
        <f>'DATA SHEET'!X394</f>
        <v>0</v>
      </c>
      <c r="N366" s="1206">
        <f>'DATA SHEET'!Y394</f>
        <v>0</v>
      </c>
      <c r="O366" s="1206">
        <f>'DATA SHEET'!Z394</f>
        <v>0</v>
      </c>
      <c r="P366" s="1206">
        <f>'DATA SHEET'!AA394</f>
        <v>0</v>
      </c>
      <c r="Q366" s="1095">
        <f>'DATA SHEET'!AB394</f>
        <v>0</v>
      </c>
      <c r="R366" s="1070"/>
      <c r="S366" s="292" t="str">
        <f t="shared" si="22"/>
        <v/>
      </c>
      <c r="T366" s="292" t="str">
        <f t="shared" si="23"/>
        <v/>
      </c>
      <c r="U366" s="292"/>
      <c r="V366" s="1281" t="e">
        <f t="shared" si="20"/>
        <v>#VALUE!</v>
      </c>
      <c r="Y366" s="1284">
        <f t="shared" si="21"/>
        <v>0</v>
      </c>
    </row>
    <row r="367" spans="3:25" x14ac:dyDescent="0.2">
      <c r="C367" s="1210" t="str">
        <f>IF('DATA SHEET'!E395&gt;=1,'DATA SHEET'!E395,"-")</f>
        <v xml:space="preserve">Qmax -   GAS G20. H2%   </v>
      </c>
      <c r="D367" s="1277"/>
      <c r="E367" s="1278">
        <f>'DATA SHEET'!M395</f>
        <v>0</v>
      </c>
      <c r="F367" s="1094">
        <f>'DATA SHEET'!Q395</f>
        <v>0</v>
      </c>
      <c r="G367" s="1206">
        <f>'DATA SHEET'!R395</f>
        <v>0</v>
      </c>
      <c r="H367" s="1206">
        <f>'DATA SHEET'!S395</f>
        <v>0</v>
      </c>
      <c r="I367" s="1206">
        <f>'DATA SHEET'!T395</f>
        <v>0</v>
      </c>
      <c r="J367" s="1206">
        <f>'DATA SHEET'!U395</f>
        <v>0</v>
      </c>
      <c r="K367" s="1206">
        <f>'DATA SHEET'!V395</f>
        <v>0</v>
      </c>
      <c r="L367" s="1206">
        <f>'DATA SHEET'!W395</f>
        <v>0</v>
      </c>
      <c r="M367" s="1206">
        <f>'DATA SHEET'!X395</f>
        <v>0</v>
      </c>
      <c r="N367" s="1206">
        <f>'DATA SHEET'!Y395</f>
        <v>0</v>
      </c>
      <c r="O367" s="1206">
        <f>'DATA SHEET'!Z395</f>
        <v>0</v>
      </c>
      <c r="P367" s="1206">
        <f>'DATA SHEET'!AA395</f>
        <v>0</v>
      </c>
      <c r="Q367" s="1095">
        <f>'DATA SHEET'!AB395</f>
        <v>0</v>
      </c>
      <c r="R367" s="1070"/>
      <c r="S367" s="292" t="str">
        <f t="shared" si="22"/>
        <v/>
      </c>
      <c r="T367" s="292" t="str">
        <f t="shared" si="23"/>
        <v/>
      </c>
      <c r="U367" s="292"/>
      <c r="V367" s="1281" t="e">
        <f t="shared" si="20"/>
        <v>#VALUE!</v>
      </c>
      <c r="Y367" s="1284">
        <f t="shared" si="21"/>
        <v>0</v>
      </c>
    </row>
    <row r="368" spans="3:25" x14ac:dyDescent="0.2">
      <c r="C368" s="1210">
        <f>IF('DATA SHEET'!E396&gt;=1,'DATA SHEET'!E396,"-")</f>
        <v>190</v>
      </c>
      <c r="D368" s="1277"/>
      <c r="E368" s="1278" t="str">
        <f>'DATA SHEET'!M396</f>
        <v>30</v>
      </c>
      <c r="F368" s="1094">
        <f>'DATA SHEET'!Q396</f>
        <v>60</v>
      </c>
      <c r="G368" s="1206">
        <f>'DATA SHEET'!R396</f>
        <v>0</v>
      </c>
      <c r="H368" s="1206">
        <f>'DATA SHEET'!S396</f>
        <v>0</v>
      </c>
      <c r="I368" s="1206">
        <f>'DATA SHEET'!T396</f>
        <v>0</v>
      </c>
      <c r="J368" s="1206">
        <f>'DATA SHEET'!U396</f>
        <v>0</v>
      </c>
      <c r="K368" s="1206">
        <f>'DATA SHEET'!V396</f>
        <v>0</v>
      </c>
      <c r="L368" s="1206">
        <f>'DATA SHEET'!W396</f>
        <v>0</v>
      </c>
      <c r="M368" s="1206">
        <f>'DATA SHEET'!X396</f>
        <v>0</v>
      </c>
      <c r="N368" s="1206">
        <f>'DATA SHEET'!Y396</f>
        <v>0</v>
      </c>
      <c r="O368" s="1206">
        <f>'DATA SHEET'!Z396</f>
        <v>0</v>
      </c>
      <c r="P368" s="1206">
        <f>'DATA SHEET'!AA396</f>
        <v>0</v>
      </c>
      <c r="Q368" s="1095">
        <f>'DATA SHEET'!AB396</f>
        <v>40</v>
      </c>
      <c r="R368" s="1070"/>
      <c r="S368" s="292" t="str">
        <f t="shared" si="22"/>
        <v>30</v>
      </c>
      <c r="T368" s="292">
        <f t="shared" si="23"/>
        <v>40</v>
      </c>
      <c r="U368" s="292"/>
      <c r="V368" s="1281" t="str">
        <f t="shared" si="20"/>
        <v>-</v>
      </c>
      <c r="Y368" s="1284">
        <f t="shared" si="21"/>
        <v>100</v>
      </c>
    </row>
    <row r="369" spans="3:25" x14ac:dyDescent="0.2">
      <c r="C369" s="1210">
        <f>IF('DATA SHEET'!E397&gt;=1,'DATA SHEET'!E397,"-")</f>
        <v>191</v>
      </c>
      <c r="D369" s="1277"/>
      <c r="E369" s="1278" t="str">
        <f>'DATA SHEET'!M397</f>
        <v>30</v>
      </c>
      <c r="F369" s="1094">
        <f>'DATA SHEET'!Q397</f>
        <v>60</v>
      </c>
      <c r="G369" s="1206">
        <f>'DATA SHEET'!R397</f>
        <v>0</v>
      </c>
      <c r="H369" s="1206">
        <f>'DATA SHEET'!S397</f>
        <v>0</v>
      </c>
      <c r="I369" s="1206">
        <f>'DATA SHEET'!T397</f>
        <v>0</v>
      </c>
      <c r="J369" s="1206">
        <f>'DATA SHEET'!U397</f>
        <v>0</v>
      </c>
      <c r="K369" s="1206">
        <f>'DATA SHEET'!V397</f>
        <v>0</v>
      </c>
      <c r="L369" s="1206">
        <f>'DATA SHEET'!W397</f>
        <v>0</v>
      </c>
      <c r="M369" s="1206">
        <f>'DATA SHEET'!X397</f>
        <v>0</v>
      </c>
      <c r="N369" s="1206">
        <f>'DATA SHEET'!Y397</f>
        <v>0</v>
      </c>
      <c r="O369" s="1206">
        <f>'DATA SHEET'!Z397</f>
        <v>0</v>
      </c>
      <c r="P369" s="1206">
        <f>'DATA SHEET'!AA397</f>
        <v>0</v>
      </c>
      <c r="Q369" s="1095">
        <f>'DATA SHEET'!AB397</f>
        <v>40</v>
      </c>
      <c r="R369" s="1070"/>
      <c r="S369" s="292" t="str">
        <f t="shared" si="22"/>
        <v>30</v>
      </c>
      <c r="T369" s="292">
        <f t="shared" si="23"/>
        <v>40</v>
      </c>
      <c r="U369" s="292"/>
      <c r="V369" s="1281" t="str">
        <f t="shared" si="20"/>
        <v>-</v>
      </c>
      <c r="Y369" s="1284">
        <f t="shared" si="21"/>
        <v>100</v>
      </c>
    </row>
    <row r="370" spans="3:25" x14ac:dyDescent="0.2">
      <c r="C370" s="1210">
        <f>IF('DATA SHEET'!E398&gt;=1,'DATA SHEET'!E398,"-")</f>
        <v>192</v>
      </c>
      <c r="D370" s="1277"/>
      <c r="E370" s="1278" t="str">
        <f>'DATA SHEET'!M398</f>
        <v>30</v>
      </c>
      <c r="F370" s="1094">
        <f>'DATA SHEET'!Q398</f>
        <v>60</v>
      </c>
      <c r="G370" s="1206">
        <f>'DATA SHEET'!R398</f>
        <v>0</v>
      </c>
      <c r="H370" s="1206">
        <f>'DATA SHEET'!S398</f>
        <v>0</v>
      </c>
      <c r="I370" s="1206">
        <f>'DATA SHEET'!T398</f>
        <v>0</v>
      </c>
      <c r="J370" s="1206">
        <f>'DATA SHEET'!U398</f>
        <v>0</v>
      </c>
      <c r="K370" s="1206">
        <f>'DATA SHEET'!V398</f>
        <v>0</v>
      </c>
      <c r="L370" s="1206">
        <f>'DATA SHEET'!W398</f>
        <v>0</v>
      </c>
      <c r="M370" s="1206">
        <f>'DATA SHEET'!X398</f>
        <v>0</v>
      </c>
      <c r="N370" s="1206">
        <f>'DATA SHEET'!Y398</f>
        <v>0</v>
      </c>
      <c r="O370" s="1206">
        <f>'DATA SHEET'!Z398</f>
        <v>0</v>
      </c>
      <c r="P370" s="1206">
        <f>'DATA SHEET'!AA398</f>
        <v>0</v>
      </c>
      <c r="Q370" s="1095">
        <f>'DATA SHEET'!AB398</f>
        <v>40</v>
      </c>
      <c r="R370" s="1070"/>
      <c r="S370" s="292" t="str">
        <f t="shared" si="22"/>
        <v>30</v>
      </c>
      <c r="T370" s="292">
        <f t="shared" si="23"/>
        <v>40</v>
      </c>
      <c r="U370" s="292"/>
      <c r="V370" s="1281" t="str">
        <f t="shared" si="20"/>
        <v>-</v>
      </c>
      <c r="Y370" s="1284">
        <f t="shared" si="21"/>
        <v>100</v>
      </c>
    </row>
    <row r="371" spans="3:25" x14ac:dyDescent="0.2">
      <c r="C371" s="1210" t="str">
        <f>IF('DATA SHEET'!E399&gt;=1,'DATA SHEET'!E399,"-")</f>
        <v>-</v>
      </c>
      <c r="D371" s="1277"/>
      <c r="E371" s="1278">
        <f>'DATA SHEET'!M399</f>
        <v>0</v>
      </c>
      <c r="F371" s="1094">
        <f>'DATA SHEET'!Q399</f>
        <v>0</v>
      </c>
      <c r="G371" s="1206">
        <f>'DATA SHEET'!R399</f>
        <v>0</v>
      </c>
      <c r="H371" s="1206">
        <f>'DATA SHEET'!S399</f>
        <v>0</v>
      </c>
      <c r="I371" s="1206">
        <f>'DATA SHEET'!T399</f>
        <v>0</v>
      </c>
      <c r="J371" s="1206">
        <f>'DATA SHEET'!U399</f>
        <v>0</v>
      </c>
      <c r="K371" s="1206">
        <f>'DATA SHEET'!V399</f>
        <v>0</v>
      </c>
      <c r="L371" s="1206">
        <f>'DATA SHEET'!W399</f>
        <v>0</v>
      </c>
      <c r="M371" s="1206">
        <f>'DATA SHEET'!X399</f>
        <v>0</v>
      </c>
      <c r="N371" s="1206">
        <f>'DATA SHEET'!Y399</f>
        <v>0</v>
      </c>
      <c r="O371" s="1206">
        <f>'DATA SHEET'!Z399</f>
        <v>0</v>
      </c>
      <c r="P371" s="1206">
        <f>'DATA SHEET'!AA399</f>
        <v>0</v>
      </c>
      <c r="Q371" s="1095">
        <f>'DATA SHEET'!AB399</f>
        <v>0</v>
      </c>
      <c r="R371" s="1070"/>
      <c r="S371" s="292" t="str">
        <f t="shared" si="22"/>
        <v/>
      </c>
      <c r="T371" s="292" t="str">
        <f t="shared" si="23"/>
        <v/>
      </c>
      <c r="U371" s="292"/>
      <c r="V371" s="1281" t="e">
        <f t="shared" si="20"/>
        <v>#VALUE!</v>
      </c>
      <c r="Y371" s="1284">
        <f t="shared" si="21"/>
        <v>0</v>
      </c>
    </row>
    <row r="372" spans="3:25" x14ac:dyDescent="0.2">
      <c r="C372" s="1210" t="str">
        <f>IF('DATA SHEET'!E400&gt;=1,'DATA SHEET'!E400,"-")</f>
        <v>4.4 Overheat. Measurement of the temperature (atm appliances only - when the test is described in standards)</v>
      </c>
      <c r="D372" s="1277"/>
      <c r="E372" s="1278">
        <f>'DATA SHEET'!M400</f>
        <v>0</v>
      </c>
      <c r="F372" s="1094">
        <f>'DATA SHEET'!Q400</f>
        <v>0</v>
      </c>
      <c r="G372" s="1206">
        <f>'DATA SHEET'!R400</f>
        <v>0</v>
      </c>
      <c r="H372" s="1206">
        <f>'DATA SHEET'!S400</f>
        <v>0</v>
      </c>
      <c r="I372" s="1206">
        <f>'DATA SHEET'!T400</f>
        <v>0</v>
      </c>
      <c r="J372" s="1206">
        <f>'DATA SHEET'!U400</f>
        <v>0</v>
      </c>
      <c r="K372" s="1206">
        <f>'DATA SHEET'!V400</f>
        <v>0</v>
      </c>
      <c r="L372" s="1206">
        <f>'DATA SHEET'!W400</f>
        <v>0</v>
      </c>
      <c r="M372" s="1206">
        <f>'DATA SHEET'!X400</f>
        <v>0</v>
      </c>
      <c r="N372" s="1206">
        <f>'DATA SHEET'!Y400</f>
        <v>0</v>
      </c>
      <c r="O372" s="1206">
        <f>'DATA SHEET'!Z400</f>
        <v>0</v>
      </c>
      <c r="P372" s="1206">
        <f>'DATA SHEET'!AA400</f>
        <v>0</v>
      </c>
      <c r="Q372" s="1095">
        <f>'DATA SHEET'!AB400</f>
        <v>0</v>
      </c>
      <c r="R372" s="1070"/>
      <c r="S372" s="292" t="str">
        <f t="shared" si="22"/>
        <v/>
      </c>
      <c r="T372" s="292" t="str">
        <f t="shared" si="23"/>
        <v/>
      </c>
      <c r="U372" s="292"/>
      <c r="V372" s="1281" t="e">
        <f t="shared" si="20"/>
        <v>#VALUE!</v>
      </c>
      <c r="Y372" s="1284">
        <f t="shared" si="21"/>
        <v>0</v>
      </c>
    </row>
    <row r="373" spans="3:25" x14ac:dyDescent="0.2">
      <c r="C373" s="1210" t="str">
        <f>IF('DATA SHEET'!E401&gt;=1,'DATA SHEET'!E401,"-")</f>
        <v>-</v>
      </c>
      <c r="D373" s="1277"/>
      <c r="E373" s="1278">
        <f>'DATA SHEET'!M401</f>
        <v>0</v>
      </c>
      <c r="F373" s="1094">
        <f>'DATA SHEET'!Q401</f>
        <v>0</v>
      </c>
      <c r="G373" s="1206">
        <f>'DATA SHEET'!R401</f>
        <v>0</v>
      </c>
      <c r="H373" s="1206">
        <f>'DATA SHEET'!S401</f>
        <v>0</v>
      </c>
      <c r="I373" s="1206">
        <f>'DATA SHEET'!T401</f>
        <v>0</v>
      </c>
      <c r="J373" s="1206">
        <f>'DATA SHEET'!U401</f>
        <v>0</v>
      </c>
      <c r="K373" s="1206">
        <f>'DATA SHEET'!V401</f>
        <v>0</v>
      </c>
      <c r="L373" s="1206">
        <f>'DATA SHEET'!W401</f>
        <v>0</v>
      </c>
      <c r="M373" s="1206">
        <f>'DATA SHEET'!X401</f>
        <v>0</v>
      </c>
      <c r="N373" s="1206">
        <f>'DATA SHEET'!Y401</f>
        <v>0</v>
      </c>
      <c r="O373" s="1206">
        <f>'DATA SHEET'!Z401</f>
        <v>0</v>
      </c>
      <c r="P373" s="1206">
        <f>'DATA SHEET'!AA401</f>
        <v>0</v>
      </c>
      <c r="Q373" s="1095">
        <f>'DATA SHEET'!AB401</f>
        <v>0</v>
      </c>
      <c r="R373" s="1070"/>
      <c r="S373" s="292" t="str">
        <f t="shared" si="22"/>
        <v/>
      </c>
      <c r="T373" s="292" t="str">
        <f t="shared" si="23"/>
        <v/>
      </c>
      <c r="U373" s="292"/>
      <c r="V373" s="1281" t="e">
        <f t="shared" si="20"/>
        <v>#VALUE!</v>
      </c>
      <c r="Y373" s="1284">
        <f t="shared" si="21"/>
        <v>0</v>
      </c>
    </row>
    <row r="374" spans="3:25" x14ac:dyDescent="0.2">
      <c r="C374" s="1210" t="str">
        <f>IF('DATA SHEET'!E402&gt;=1,'DATA SHEET'!E402,"-")</f>
        <v xml:space="preserve">Qmax -   GAS G20. H2%   </v>
      </c>
      <c r="D374" s="1277"/>
      <c r="E374" s="1278">
        <f>'DATA SHEET'!M402</f>
        <v>0</v>
      </c>
      <c r="F374" s="1094">
        <f>'DATA SHEET'!Q402</f>
        <v>0</v>
      </c>
      <c r="G374" s="1206">
        <f>'DATA SHEET'!R402</f>
        <v>0</v>
      </c>
      <c r="H374" s="1206">
        <f>'DATA SHEET'!S402</f>
        <v>0</v>
      </c>
      <c r="I374" s="1206">
        <f>'DATA SHEET'!T402</f>
        <v>0</v>
      </c>
      <c r="J374" s="1206">
        <f>'DATA SHEET'!U402</f>
        <v>0</v>
      </c>
      <c r="K374" s="1206">
        <f>'DATA SHEET'!V402</f>
        <v>0</v>
      </c>
      <c r="L374" s="1206">
        <f>'DATA SHEET'!W402</f>
        <v>0</v>
      </c>
      <c r="M374" s="1206">
        <f>'DATA SHEET'!X402</f>
        <v>0</v>
      </c>
      <c r="N374" s="1206">
        <f>'DATA SHEET'!Y402</f>
        <v>0</v>
      </c>
      <c r="O374" s="1206">
        <f>'DATA SHEET'!Z402</f>
        <v>0</v>
      </c>
      <c r="P374" s="1206">
        <f>'DATA SHEET'!AA402</f>
        <v>0</v>
      </c>
      <c r="Q374" s="1095">
        <f>'DATA SHEET'!AB402</f>
        <v>0</v>
      </c>
      <c r="R374" s="1070"/>
      <c r="S374" s="292" t="str">
        <f t="shared" si="22"/>
        <v/>
      </c>
      <c r="T374" s="292" t="str">
        <f t="shared" si="23"/>
        <v/>
      </c>
      <c r="U374" s="292"/>
      <c r="V374" s="1281" t="e">
        <f t="shared" si="20"/>
        <v>#VALUE!</v>
      </c>
      <c r="Y374" s="1284">
        <f t="shared" si="21"/>
        <v>0</v>
      </c>
    </row>
    <row r="375" spans="3:25" x14ac:dyDescent="0.2">
      <c r="C375" s="1210">
        <f>IF('DATA SHEET'!E403&gt;=1,'DATA SHEET'!E403,"-")</f>
        <v>193</v>
      </c>
      <c r="D375" s="1277"/>
      <c r="E375" s="1278" t="str">
        <f>'DATA SHEET'!M403</f>
        <v>23</v>
      </c>
      <c r="F375" s="1094">
        <f>'DATA SHEET'!Q403</f>
        <v>60</v>
      </c>
      <c r="G375" s="1206">
        <f>'DATA SHEET'!R403</f>
        <v>0</v>
      </c>
      <c r="H375" s="1206">
        <f>'DATA SHEET'!S403</f>
        <v>0</v>
      </c>
      <c r="I375" s="1206">
        <f>'DATA SHEET'!T403</f>
        <v>0</v>
      </c>
      <c r="J375" s="1206">
        <f>'DATA SHEET'!U403</f>
        <v>0</v>
      </c>
      <c r="K375" s="1206">
        <f>'DATA SHEET'!V403</f>
        <v>0</v>
      </c>
      <c r="L375" s="1206">
        <f>'DATA SHEET'!W403</f>
        <v>0</v>
      </c>
      <c r="M375" s="1206">
        <f>'DATA SHEET'!X403</f>
        <v>0</v>
      </c>
      <c r="N375" s="1206">
        <f>'DATA SHEET'!Y403</f>
        <v>0</v>
      </c>
      <c r="O375" s="1206">
        <f>'DATA SHEET'!Z403</f>
        <v>0</v>
      </c>
      <c r="P375" s="1206">
        <f>'DATA SHEET'!AA403</f>
        <v>0</v>
      </c>
      <c r="Q375" s="1095">
        <f>'DATA SHEET'!AB403</f>
        <v>40</v>
      </c>
      <c r="R375" s="1070"/>
      <c r="S375" s="292" t="str">
        <f t="shared" si="22"/>
        <v>23</v>
      </c>
      <c r="T375" s="292">
        <f t="shared" si="23"/>
        <v>40</v>
      </c>
      <c r="U375" s="292"/>
      <c r="V375" s="1281" t="str">
        <f t="shared" si="20"/>
        <v>-</v>
      </c>
      <c r="Y375" s="1284">
        <f t="shared" si="21"/>
        <v>100</v>
      </c>
    </row>
    <row r="376" spans="3:25" x14ac:dyDescent="0.2">
      <c r="C376" s="1210">
        <f>IF('DATA SHEET'!E404&gt;=1,'DATA SHEET'!E404,"-")</f>
        <v>194</v>
      </c>
      <c r="D376" s="1277"/>
      <c r="E376" s="1278" t="str">
        <f>'DATA SHEET'!M404</f>
        <v>30</v>
      </c>
      <c r="F376" s="1094">
        <f>'DATA SHEET'!Q404</f>
        <v>60</v>
      </c>
      <c r="G376" s="1206">
        <f>'DATA SHEET'!R404</f>
        <v>0</v>
      </c>
      <c r="H376" s="1206">
        <f>'DATA SHEET'!S404</f>
        <v>0</v>
      </c>
      <c r="I376" s="1206">
        <f>'DATA SHEET'!T404</f>
        <v>0</v>
      </c>
      <c r="J376" s="1206">
        <f>'DATA SHEET'!U404</f>
        <v>0</v>
      </c>
      <c r="K376" s="1206">
        <f>'DATA SHEET'!V404</f>
        <v>0</v>
      </c>
      <c r="L376" s="1206">
        <f>'DATA SHEET'!W404</f>
        <v>0</v>
      </c>
      <c r="M376" s="1206">
        <f>'DATA SHEET'!X404</f>
        <v>0</v>
      </c>
      <c r="N376" s="1206">
        <f>'DATA SHEET'!Y404</f>
        <v>0</v>
      </c>
      <c r="O376" s="1206">
        <f>'DATA SHEET'!Z404</f>
        <v>0</v>
      </c>
      <c r="P376" s="1206">
        <f>'DATA SHEET'!AA404</f>
        <v>0</v>
      </c>
      <c r="Q376" s="1095">
        <f>'DATA SHEET'!AB404</f>
        <v>40</v>
      </c>
      <c r="R376" s="1070"/>
      <c r="S376" s="292" t="str">
        <f t="shared" si="22"/>
        <v>30</v>
      </c>
      <c r="T376" s="292">
        <f t="shared" si="23"/>
        <v>40</v>
      </c>
      <c r="U376" s="292"/>
      <c r="V376" s="1281" t="str">
        <f t="shared" si="20"/>
        <v>-</v>
      </c>
      <c r="Y376" s="1284">
        <f t="shared" si="21"/>
        <v>100</v>
      </c>
    </row>
    <row r="377" spans="3:25" x14ac:dyDescent="0.2">
      <c r="C377" s="1210">
        <f>IF('DATA SHEET'!E405&gt;=1,'DATA SHEET'!E405,"-")</f>
        <v>195</v>
      </c>
      <c r="D377" s="1277"/>
      <c r="E377" s="1278" t="str">
        <f>'DATA SHEET'!M405</f>
        <v>40</v>
      </c>
      <c r="F377" s="1094">
        <f>'DATA SHEET'!Q405</f>
        <v>60</v>
      </c>
      <c r="G377" s="1206">
        <f>'DATA SHEET'!R405</f>
        <v>0</v>
      </c>
      <c r="H377" s="1206">
        <f>'DATA SHEET'!S405</f>
        <v>0</v>
      </c>
      <c r="I377" s="1206">
        <f>'DATA SHEET'!T405</f>
        <v>0</v>
      </c>
      <c r="J377" s="1206">
        <f>'DATA SHEET'!U405</f>
        <v>0</v>
      </c>
      <c r="K377" s="1206">
        <f>'DATA SHEET'!V405</f>
        <v>0</v>
      </c>
      <c r="L377" s="1206">
        <f>'DATA SHEET'!W405</f>
        <v>0</v>
      </c>
      <c r="M377" s="1206">
        <f>'DATA SHEET'!X405</f>
        <v>0</v>
      </c>
      <c r="N377" s="1206">
        <f>'DATA SHEET'!Y405</f>
        <v>0</v>
      </c>
      <c r="O377" s="1206">
        <f>'DATA SHEET'!Z405</f>
        <v>0</v>
      </c>
      <c r="P377" s="1206">
        <f>'DATA SHEET'!AA405</f>
        <v>0</v>
      </c>
      <c r="Q377" s="1095">
        <f>'DATA SHEET'!AB405</f>
        <v>40</v>
      </c>
      <c r="R377" s="1070"/>
      <c r="S377" s="292" t="str">
        <f t="shared" si="22"/>
        <v>40</v>
      </c>
      <c r="T377" s="292">
        <f t="shared" si="23"/>
        <v>40</v>
      </c>
      <c r="U377" s="292"/>
      <c r="V377" s="1281" t="str">
        <f t="shared" si="20"/>
        <v>-</v>
      </c>
      <c r="Y377" s="1284">
        <f t="shared" si="21"/>
        <v>100</v>
      </c>
    </row>
    <row r="378" spans="3:25" x14ac:dyDescent="0.2">
      <c r="C378" s="1210" t="str">
        <f>IF('DATA SHEET'!E406&gt;=1,'DATA SHEET'!E406,"-")</f>
        <v>-</v>
      </c>
      <c r="D378" s="1277"/>
      <c r="E378" s="1278">
        <f>'DATA SHEET'!M406</f>
        <v>0</v>
      </c>
      <c r="F378" s="1094">
        <f>'DATA SHEET'!Q406</f>
        <v>0</v>
      </c>
      <c r="G378" s="1206">
        <f>'DATA SHEET'!R406</f>
        <v>0</v>
      </c>
      <c r="H378" s="1206">
        <f>'DATA SHEET'!S406</f>
        <v>0</v>
      </c>
      <c r="I378" s="1206">
        <f>'DATA SHEET'!T406</f>
        <v>0</v>
      </c>
      <c r="J378" s="1206">
        <f>'DATA SHEET'!U406</f>
        <v>0</v>
      </c>
      <c r="K378" s="1206">
        <f>'DATA SHEET'!V406</f>
        <v>0</v>
      </c>
      <c r="L378" s="1206">
        <f>'DATA SHEET'!W406</f>
        <v>0</v>
      </c>
      <c r="M378" s="1206">
        <f>'DATA SHEET'!X406</f>
        <v>0</v>
      </c>
      <c r="N378" s="1206">
        <f>'DATA SHEET'!Y406</f>
        <v>0</v>
      </c>
      <c r="O378" s="1206">
        <f>'DATA SHEET'!Z406</f>
        <v>0</v>
      </c>
      <c r="P378" s="1206">
        <f>'DATA SHEET'!AA406</f>
        <v>0</v>
      </c>
      <c r="Q378" s="1095">
        <f>'DATA SHEET'!AB406</f>
        <v>0</v>
      </c>
      <c r="R378" s="1070"/>
      <c r="S378" s="292" t="str">
        <f t="shared" si="22"/>
        <v/>
      </c>
      <c r="T378" s="292" t="str">
        <f t="shared" si="23"/>
        <v/>
      </c>
      <c r="U378" s="292"/>
      <c r="V378" s="1281" t="e">
        <f t="shared" si="20"/>
        <v>#VALUE!</v>
      </c>
      <c r="Y378" s="1284">
        <f t="shared" si="21"/>
        <v>0</v>
      </c>
    </row>
    <row r="379" spans="3:25" x14ac:dyDescent="0.2">
      <c r="C379" s="1210" t="str">
        <f>IF('DATA SHEET'!E407&gt;=1,'DATA SHEET'!E407,"-")</f>
        <v>-</v>
      </c>
      <c r="D379" s="1277"/>
      <c r="E379" s="1278">
        <f>'DATA SHEET'!M407</f>
        <v>0</v>
      </c>
      <c r="F379" s="1094">
        <f>'DATA SHEET'!Q407</f>
        <v>0</v>
      </c>
      <c r="G379" s="1206">
        <f>'DATA SHEET'!R407</f>
        <v>0</v>
      </c>
      <c r="H379" s="1206">
        <f>'DATA SHEET'!S407</f>
        <v>0</v>
      </c>
      <c r="I379" s="1206">
        <f>'DATA SHEET'!T407</f>
        <v>0</v>
      </c>
      <c r="J379" s="1206">
        <f>'DATA SHEET'!U407</f>
        <v>0</v>
      </c>
      <c r="K379" s="1206">
        <f>'DATA SHEET'!V407</f>
        <v>0</v>
      </c>
      <c r="L379" s="1206">
        <f>'DATA SHEET'!W407</f>
        <v>0</v>
      </c>
      <c r="M379" s="1206">
        <f>'DATA SHEET'!X407</f>
        <v>0</v>
      </c>
      <c r="N379" s="1206">
        <f>'DATA SHEET'!Y407</f>
        <v>0</v>
      </c>
      <c r="O379" s="1206">
        <f>'DATA SHEET'!Z407</f>
        <v>0</v>
      </c>
      <c r="P379" s="1206">
        <f>'DATA SHEET'!AA407</f>
        <v>0</v>
      </c>
      <c r="Q379" s="1095">
        <f>'DATA SHEET'!AB407</f>
        <v>0</v>
      </c>
      <c r="R379" s="1070"/>
      <c r="S379" s="292" t="str">
        <f t="shared" si="22"/>
        <v/>
      </c>
      <c r="T379" s="292" t="str">
        <f t="shared" si="23"/>
        <v/>
      </c>
      <c r="U379" s="292"/>
      <c r="V379" s="1281" t="e">
        <f t="shared" si="20"/>
        <v>#VALUE!</v>
      </c>
      <c r="Y379" s="1284">
        <f t="shared" si="21"/>
        <v>0</v>
      </c>
    </row>
    <row r="380" spans="3:25" x14ac:dyDescent="0.2">
      <c r="C380" s="1210" t="str">
        <f>IF('DATA SHEET'!E408&gt;=1,'DATA SHEET'!E408,"-")</f>
        <v>-</v>
      </c>
      <c r="D380" s="1277"/>
      <c r="E380" s="1278">
        <f>'DATA SHEET'!M408</f>
        <v>0</v>
      </c>
      <c r="F380" s="1094">
        <f>'DATA SHEET'!Q408</f>
        <v>0</v>
      </c>
      <c r="G380" s="1206">
        <f>'DATA SHEET'!R408</f>
        <v>0</v>
      </c>
      <c r="H380" s="1206">
        <f>'DATA SHEET'!S408</f>
        <v>0</v>
      </c>
      <c r="I380" s="1206">
        <f>'DATA SHEET'!T408</f>
        <v>0</v>
      </c>
      <c r="J380" s="1206">
        <f>'DATA SHEET'!U408</f>
        <v>0</v>
      </c>
      <c r="K380" s="1206">
        <f>'DATA SHEET'!V408</f>
        <v>0</v>
      </c>
      <c r="L380" s="1206">
        <f>'DATA SHEET'!W408</f>
        <v>0</v>
      </c>
      <c r="M380" s="1206">
        <f>'DATA SHEET'!X408</f>
        <v>0</v>
      </c>
      <c r="N380" s="1206">
        <f>'DATA SHEET'!Y408</f>
        <v>0</v>
      </c>
      <c r="O380" s="1206">
        <f>'DATA SHEET'!Z408</f>
        <v>0</v>
      </c>
      <c r="P380" s="1206">
        <f>'DATA SHEET'!AA408</f>
        <v>0</v>
      </c>
      <c r="Q380" s="1095">
        <f>'DATA SHEET'!AB408</f>
        <v>0</v>
      </c>
      <c r="R380" s="1070"/>
      <c r="S380" s="292" t="str">
        <f t="shared" si="22"/>
        <v/>
      </c>
      <c r="T380" s="292" t="str">
        <f t="shared" si="23"/>
        <v/>
      </c>
      <c r="U380" s="292"/>
      <c r="V380" s="1281" t="e">
        <f t="shared" si="20"/>
        <v>#VALUE!</v>
      </c>
      <c r="Y380" s="1284">
        <f t="shared" si="21"/>
        <v>0</v>
      </c>
    </row>
    <row r="381" spans="3:25" x14ac:dyDescent="0.2">
      <c r="C381" s="1210" t="str">
        <f>IF('DATA SHEET'!E409&gt;=1,'DATA SHEET'!E409,"-")</f>
        <v>-</v>
      </c>
      <c r="D381" s="1277"/>
      <c r="E381" s="1278">
        <f>'DATA SHEET'!M409</f>
        <v>0</v>
      </c>
      <c r="F381" s="1094">
        <f>'DATA SHEET'!Q409</f>
        <v>0</v>
      </c>
      <c r="G381" s="1206">
        <f>'DATA SHEET'!R409</f>
        <v>0</v>
      </c>
      <c r="H381" s="1206">
        <f>'DATA SHEET'!S409</f>
        <v>0</v>
      </c>
      <c r="I381" s="1206">
        <f>'DATA SHEET'!T409</f>
        <v>0</v>
      </c>
      <c r="J381" s="1206">
        <f>'DATA SHEET'!U409</f>
        <v>0</v>
      </c>
      <c r="K381" s="1206">
        <f>'DATA SHEET'!V409</f>
        <v>0</v>
      </c>
      <c r="L381" s="1206">
        <f>'DATA SHEET'!W409</f>
        <v>0</v>
      </c>
      <c r="M381" s="1206">
        <f>'DATA SHEET'!X409</f>
        <v>0</v>
      </c>
      <c r="N381" s="1206">
        <f>'DATA SHEET'!Y409</f>
        <v>0</v>
      </c>
      <c r="O381" s="1206">
        <f>'DATA SHEET'!Z409</f>
        <v>0</v>
      </c>
      <c r="P381" s="1206">
        <f>'DATA SHEET'!AA409</f>
        <v>0</v>
      </c>
      <c r="Q381" s="1095">
        <f>'DATA SHEET'!AB409</f>
        <v>0</v>
      </c>
      <c r="R381" s="1070"/>
      <c r="S381" s="292" t="str">
        <f t="shared" si="22"/>
        <v/>
      </c>
      <c r="T381" s="292" t="str">
        <f t="shared" si="23"/>
        <v/>
      </c>
      <c r="U381" s="292"/>
      <c r="V381" s="1281" t="e">
        <f t="shared" si="20"/>
        <v>#VALUE!</v>
      </c>
      <c r="Y381" s="1284">
        <f t="shared" si="21"/>
        <v>0</v>
      </c>
    </row>
    <row r="382" spans="3:25" x14ac:dyDescent="0.2">
      <c r="C382" s="1210" t="str">
        <f>IF('DATA SHEET'!E410&gt;=1,'DATA SHEET'!E410,"-")</f>
        <v>-</v>
      </c>
      <c r="D382" s="1277"/>
      <c r="E382" s="1278">
        <f>'DATA SHEET'!M410</f>
        <v>0</v>
      </c>
      <c r="F382" s="1094">
        <f>'DATA SHEET'!Q410</f>
        <v>0</v>
      </c>
      <c r="G382" s="1206">
        <f>'DATA SHEET'!R410</f>
        <v>0</v>
      </c>
      <c r="H382" s="1206">
        <f>'DATA SHEET'!S410</f>
        <v>0</v>
      </c>
      <c r="I382" s="1206">
        <f>'DATA SHEET'!T410</f>
        <v>0</v>
      </c>
      <c r="J382" s="1206">
        <f>'DATA SHEET'!U410</f>
        <v>0</v>
      </c>
      <c r="K382" s="1206">
        <f>'DATA SHEET'!V410</f>
        <v>0</v>
      </c>
      <c r="L382" s="1206">
        <f>'DATA SHEET'!W410</f>
        <v>0</v>
      </c>
      <c r="M382" s="1206">
        <f>'DATA SHEET'!X410</f>
        <v>0</v>
      </c>
      <c r="N382" s="1206">
        <f>'DATA SHEET'!Y410</f>
        <v>0</v>
      </c>
      <c r="O382" s="1206">
        <f>'DATA SHEET'!Z410</f>
        <v>0</v>
      </c>
      <c r="P382" s="1206">
        <f>'DATA SHEET'!AA410</f>
        <v>0</v>
      </c>
      <c r="Q382" s="1095">
        <f>'DATA SHEET'!AB410</f>
        <v>0</v>
      </c>
      <c r="R382" s="1070"/>
      <c r="S382" s="292" t="str">
        <f t="shared" si="22"/>
        <v/>
      </c>
      <c r="T382" s="292" t="str">
        <f t="shared" si="23"/>
        <v/>
      </c>
      <c r="U382" s="292"/>
      <c r="V382" s="1281" t="e">
        <f t="shared" si="20"/>
        <v>#VALUE!</v>
      </c>
      <c r="Y382" s="1284">
        <f t="shared" si="21"/>
        <v>0</v>
      </c>
    </row>
    <row r="383" spans="3:25" x14ac:dyDescent="0.2">
      <c r="C383" s="1210" t="str">
        <f>IF('DATA SHEET'!E411&gt;=1,'DATA SHEET'!E411,"-")</f>
        <v>4.5 Cooker hob test with 4 burners on</v>
      </c>
      <c r="D383" s="1277"/>
      <c r="E383" s="1278">
        <f>'DATA SHEET'!M411</f>
        <v>0</v>
      </c>
      <c r="F383" s="1094">
        <f>'DATA SHEET'!Q411</f>
        <v>0</v>
      </c>
      <c r="G383" s="1206">
        <f>'DATA SHEET'!R411</f>
        <v>0</v>
      </c>
      <c r="H383" s="1206">
        <f>'DATA SHEET'!S411</f>
        <v>0</v>
      </c>
      <c r="I383" s="1206">
        <f>'DATA SHEET'!T411</f>
        <v>0</v>
      </c>
      <c r="J383" s="1206">
        <f>'DATA SHEET'!U411</f>
        <v>0</v>
      </c>
      <c r="K383" s="1206">
        <f>'DATA SHEET'!V411</f>
        <v>0</v>
      </c>
      <c r="L383" s="1206">
        <f>'DATA SHEET'!W411</f>
        <v>0</v>
      </c>
      <c r="M383" s="1206">
        <f>'DATA SHEET'!X411</f>
        <v>0</v>
      </c>
      <c r="N383" s="1206">
        <f>'DATA SHEET'!Y411</f>
        <v>0</v>
      </c>
      <c r="O383" s="1206">
        <f>'DATA SHEET'!Z411</f>
        <v>0</v>
      </c>
      <c r="P383" s="1206">
        <f>'DATA SHEET'!AA411</f>
        <v>0</v>
      </c>
      <c r="Q383" s="1095">
        <f>'DATA SHEET'!AB411</f>
        <v>0</v>
      </c>
      <c r="R383" s="1070"/>
      <c r="S383" s="292" t="str">
        <f t="shared" si="22"/>
        <v/>
      </c>
      <c r="T383" s="292" t="str">
        <f t="shared" si="23"/>
        <v/>
      </c>
      <c r="U383" s="292"/>
      <c r="V383" s="1281" t="e">
        <f t="shared" si="20"/>
        <v>#VALUE!</v>
      </c>
      <c r="Y383" s="1284">
        <f t="shared" si="21"/>
        <v>0</v>
      </c>
    </row>
    <row r="384" spans="3:25" x14ac:dyDescent="0.2">
      <c r="C384" s="1210" t="str">
        <f>IF('DATA SHEET'!E412&gt;=1,'DATA SHEET'!E412,"-")</f>
        <v>-</v>
      </c>
      <c r="D384" s="1277"/>
      <c r="E384" s="1278">
        <f>'DATA SHEET'!M412</f>
        <v>0</v>
      </c>
      <c r="F384" s="1094">
        <f>'DATA SHEET'!Q412</f>
        <v>0</v>
      </c>
      <c r="G384" s="1206">
        <f>'DATA SHEET'!R412</f>
        <v>0</v>
      </c>
      <c r="H384" s="1206">
        <f>'DATA SHEET'!S412</f>
        <v>0</v>
      </c>
      <c r="I384" s="1206">
        <f>'DATA SHEET'!T412</f>
        <v>0</v>
      </c>
      <c r="J384" s="1206">
        <f>'DATA SHEET'!U412</f>
        <v>0</v>
      </c>
      <c r="K384" s="1206">
        <f>'DATA SHEET'!V412</f>
        <v>0</v>
      </c>
      <c r="L384" s="1206">
        <f>'DATA SHEET'!W412</f>
        <v>0</v>
      </c>
      <c r="M384" s="1206">
        <f>'DATA SHEET'!X412</f>
        <v>0</v>
      </c>
      <c r="N384" s="1206">
        <f>'DATA SHEET'!Y412</f>
        <v>0</v>
      </c>
      <c r="O384" s="1206">
        <f>'DATA SHEET'!Z412</f>
        <v>0</v>
      </c>
      <c r="P384" s="1206">
        <f>'DATA SHEET'!AA412</f>
        <v>0</v>
      </c>
      <c r="Q384" s="1095">
        <f>'DATA SHEET'!AB412</f>
        <v>0</v>
      </c>
      <c r="R384" s="1070"/>
      <c r="S384" s="292" t="str">
        <f t="shared" si="22"/>
        <v/>
      </c>
      <c r="T384" s="292" t="str">
        <f t="shared" si="23"/>
        <v/>
      </c>
      <c r="U384" s="292"/>
      <c r="V384" s="1281" t="e">
        <f t="shared" si="20"/>
        <v>#VALUE!</v>
      </c>
      <c r="Y384" s="1284">
        <f t="shared" si="21"/>
        <v>0</v>
      </c>
    </row>
    <row r="385" spans="3:25" x14ac:dyDescent="0.2">
      <c r="C385" s="1210" t="str">
        <f>IF('DATA SHEET'!E413&gt;=1,'DATA SHEET'!E413,"-")</f>
        <v>-</v>
      </c>
      <c r="D385" s="1277"/>
      <c r="E385" s="1278">
        <f>'DATA SHEET'!M413</f>
        <v>0</v>
      </c>
      <c r="F385" s="1094">
        <f>'DATA SHEET'!Q413</f>
        <v>0</v>
      </c>
      <c r="G385" s="1206">
        <f>'DATA SHEET'!R413</f>
        <v>0</v>
      </c>
      <c r="H385" s="1206">
        <f>'DATA SHEET'!S413</f>
        <v>0</v>
      </c>
      <c r="I385" s="1206">
        <f>'DATA SHEET'!T413</f>
        <v>0</v>
      </c>
      <c r="J385" s="1206">
        <f>'DATA SHEET'!U413</f>
        <v>0</v>
      </c>
      <c r="K385" s="1206">
        <f>'DATA SHEET'!V413</f>
        <v>0</v>
      </c>
      <c r="L385" s="1206">
        <f>'DATA SHEET'!W413</f>
        <v>0</v>
      </c>
      <c r="M385" s="1206">
        <f>'DATA SHEET'!X413</f>
        <v>0</v>
      </c>
      <c r="N385" s="1206">
        <f>'DATA SHEET'!Y413</f>
        <v>0</v>
      </c>
      <c r="O385" s="1206">
        <f>'DATA SHEET'!Z413</f>
        <v>0</v>
      </c>
      <c r="P385" s="1206">
        <f>'DATA SHEET'!AA413</f>
        <v>0</v>
      </c>
      <c r="Q385" s="1095">
        <f>'DATA SHEET'!AB413</f>
        <v>0</v>
      </c>
      <c r="R385" s="1070"/>
      <c r="S385" s="292" t="str">
        <f t="shared" si="22"/>
        <v/>
      </c>
      <c r="T385" s="292" t="str">
        <f t="shared" si="23"/>
        <v/>
      </c>
      <c r="U385" s="292"/>
      <c r="V385" s="1281" t="e">
        <f t="shared" si="20"/>
        <v>#VALUE!</v>
      </c>
      <c r="Y385" s="1284">
        <f t="shared" si="21"/>
        <v>0</v>
      </c>
    </row>
    <row r="386" spans="3:25" x14ac:dyDescent="0.2">
      <c r="C386" s="1210">
        <f>IF('DATA SHEET'!E414&gt;=1,'DATA SHEET'!E414,"-")</f>
        <v>196</v>
      </c>
      <c r="D386" s="1277"/>
      <c r="E386" s="1278" t="str">
        <f>'DATA SHEET'!M414</f>
        <v>0</v>
      </c>
      <c r="F386" s="1094">
        <f>'DATA SHEET'!Q414</f>
        <v>60</v>
      </c>
      <c r="G386" s="1206">
        <f>'DATA SHEET'!R414</f>
        <v>0</v>
      </c>
      <c r="H386" s="1206">
        <f>'DATA SHEET'!S414</f>
        <v>0</v>
      </c>
      <c r="I386" s="1206">
        <f>'DATA SHEET'!T414</f>
        <v>0</v>
      </c>
      <c r="J386" s="1206">
        <f>'DATA SHEET'!U414</f>
        <v>0</v>
      </c>
      <c r="K386" s="1206">
        <f>'DATA SHEET'!V414</f>
        <v>0</v>
      </c>
      <c r="L386" s="1206">
        <f>'DATA SHEET'!W414</f>
        <v>0</v>
      </c>
      <c r="M386" s="1206">
        <f>'DATA SHEET'!X414</f>
        <v>0</v>
      </c>
      <c r="N386" s="1206">
        <f>'DATA SHEET'!Y414</f>
        <v>0</v>
      </c>
      <c r="O386" s="1206">
        <f>'DATA SHEET'!Z414</f>
        <v>0</v>
      </c>
      <c r="P386" s="1206">
        <f>'DATA SHEET'!AA414</f>
        <v>0</v>
      </c>
      <c r="Q386" s="1095">
        <f>'DATA SHEET'!AB414</f>
        <v>40</v>
      </c>
      <c r="R386" s="1070"/>
      <c r="S386" s="292" t="str">
        <f t="shared" si="22"/>
        <v>0</v>
      </c>
      <c r="T386" s="292">
        <f t="shared" si="23"/>
        <v>40</v>
      </c>
      <c r="U386" s="292"/>
      <c r="V386" s="1281" t="str">
        <f t="shared" si="20"/>
        <v>-</v>
      </c>
      <c r="Y386" s="1284">
        <f t="shared" si="21"/>
        <v>100</v>
      </c>
    </row>
    <row r="387" spans="3:25" x14ac:dyDescent="0.2">
      <c r="C387" s="1210">
        <f>IF('DATA SHEET'!E415&gt;=1,'DATA SHEET'!E415,"-")</f>
        <v>197</v>
      </c>
      <c r="D387" s="1277"/>
      <c r="E387" s="1278" t="str">
        <f>'DATA SHEET'!M415</f>
        <v>30</v>
      </c>
      <c r="F387" s="1094">
        <f>'DATA SHEET'!Q415</f>
        <v>60</v>
      </c>
      <c r="G387" s="1206">
        <f>'DATA SHEET'!R415</f>
        <v>0</v>
      </c>
      <c r="H387" s="1206">
        <f>'DATA SHEET'!S415</f>
        <v>0</v>
      </c>
      <c r="I387" s="1206">
        <f>'DATA SHEET'!T415</f>
        <v>0</v>
      </c>
      <c r="J387" s="1206">
        <f>'DATA SHEET'!U415</f>
        <v>0</v>
      </c>
      <c r="K387" s="1206">
        <f>'DATA SHEET'!V415</f>
        <v>0</v>
      </c>
      <c r="L387" s="1206">
        <f>'DATA SHEET'!W415</f>
        <v>0</v>
      </c>
      <c r="M387" s="1206">
        <f>'DATA SHEET'!X415</f>
        <v>0</v>
      </c>
      <c r="N387" s="1206">
        <f>'DATA SHEET'!Y415</f>
        <v>0</v>
      </c>
      <c r="O387" s="1206">
        <f>'DATA SHEET'!Z415</f>
        <v>0</v>
      </c>
      <c r="P387" s="1206">
        <f>'DATA SHEET'!AA415</f>
        <v>0</v>
      </c>
      <c r="Q387" s="1095">
        <f>'DATA SHEET'!AB415</f>
        <v>40</v>
      </c>
      <c r="R387" s="1070"/>
      <c r="S387" s="292" t="str">
        <f t="shared" si="22"/>
        <v>30</v>
      </c>
      <c r="T387" s="292">
        <f t="shared" si="23"/>
        <v>40</v>
      </c>
      <c r="U387" s="292"/>
      <c r="V387" s="1281" t="str">
        <f t="shared" si="20"/>
        <v>-</v>
      </c>
      <c r="Y387" s="1284">
        <f t="shared" si="21"/>
        <v>100</v>
      </c>
    </row>
    <row r="388" spans="3:25" x14ac:dyDescent="0.2">
      <c r="C388" s="1210">
        <f>IF('DATA SHEET'!E416&gt;=1,'DATA SHEET'!E416,"-")</f>
        <v>198</v>
      </c>
      <c r="D388" s="1277"/>
      <c r="E388" s="1278" t="str">
        <f>'DATA SHEET'!M416</f>
        <v>40</v>
      </c>
      <c r="F388" s="1094">
        <f>'DATA SHEET'!Q416</f>
        <v>60</v>
      </c>
      <c r="G388" s="1206">
        <f>'DATA SHEET'!R416</f>
        <v>0</v>
      </c>
      <c r="H388" s="1206">
        <f>'DATA SHEET'!S416</f>
        <v>0</v>
      </c>
      <c r="I388" s="1206">
        <f>'DATA SHEET'!T416</f>
        <v>0</v>
      </c>
      <c r="J388" s="1206">
        <f>'DATA SHEET'!U416</f>
        <v>0</v>
      </c>
      <c r="K388" s="1206">
        <f>'DATA SHEET'!V416</f>
        <v>0</v>
      </c>
      <c r="L388" s="1206">
        <f>'DATA SHEET'!W416</f>
        <v>0</v>
      </c>
      <c r="M388" s="1206">
        <f>'DATA SHEET'!X416</f>
        <v>0</v>
      </c>
      <c r="N388" s="1206">
        <f>'DATA SHEET'!Y416</f>
        <v>0</v>
      </c>
      <c r="O388" s="1206">
        <f>'DATA SHEET'!Z416</f>
        <v>0</v>
      </c>
      <c r="P388" s="1206">
        <f>'DATA SHEET'!AA416</f>
        <v>0</v>
      </c>
      <c r="Q388" s="1095">
        <f>'DATA SHEET'!AB416</f>
        <v>40</v>
      </c>
      <c r="R388" s="1070"/>
      <c r="S388" s="292" t="str">
        <f t="shared" si="22"/>
        <v>40</v>
      </c>
      <c r="T388" s="292">
        <f t="shared" si="23"/>
        <v>40</v>
      </c>
      <c r="U388" s="292"/>
      <c r="V388" s="1281" t="str">
        <f t="shared" si="20"/>
        <v>-</v>
      </c>
      <c r="Y388" s="1284">
        <f t="shared" si="21"/>
        <v>100</v>
      </c>
    </row>
    <row r="389" spans="3:25" ht="13.5" thickBot="1" x14ac:dyDescent="0.25">
      <c r="C389" s="1208">
        <f>IF('DATA SHEET'!E417&gt;=1,'DATA SHEET'!E417,"-")</f>
        <v>199</v>
      </c>
      <c r="D389" s="1279"/>
      <c r="E389" s="1280" t="str">
        <f>'DATA SHEET'!M417</f>
        <v>60</v>
      </c>
      <c r="F389" s="1096">
        <f>'DATA SHEET'!Q417</f>
        <v>60</v>
      </c>
      <c r="G389" s="1207">
        <f>'DATA SHEET'!R417</f>
        <v>0</v>
      </c>
      <c r="H389" s="1207">
        <f>'DATA SHEET'!S417</f>
        <v>0</v>
      </c>
      <c r="I389" s="1207">
        <f>'DATA SHEET'!T417</f>
        <v>0</v>
      </c>
      <c r="J389" s="1207">
        <f>'DATA SHEET'!U417</f>
        <v>0</v>
      </c>
      <c r="K389" s="1207">
        <f>'DATA SHEET'!V417</f>
        <v>0</v>
      </c>
      <c r="L389" s="1207">
        <f>'DATA SHEET'!W417</f>
        <v>0</v>
      </c>
      <c r="M389" s="1207">
        <f>'DATA SHEET'!X417</f>
        <v>0</v>
      </c>
      <c r="N389" s="1207">
        <f>'DATA SHEET'!Y417</f>
        <v>0</v>
      </c>
      <c r="O389" s="1207">
        <f>'DATA SHEET'!Z417</f>
        <v>0</v>
      </c>
      <c r="P389" s="1207">
        <f>'DATA SHEET'!AA417</f>
        <v>0</v>
      </c>
      <c r="Q389" s="1097">
        <f>'DATA SHEET'!AB417</f>
        <v>40</v>
      </c>
      <c r="R389" s="1071"/>
      <c r="S389" s="1072" t="str">
        <f t="shared" si="22"/>
        <v>60</v>
      </c>
      <c r="T389" s="1072">
        <f t="shared" si="23"/>
        <v>40</v>
      </c>
      <c r="U389" s="1072"/>
      <c r="V389" s="1282" t="str">
        <f t="shared" si="20"/>
        <v>Warning</v>
      </c>
      <c r="Y389" s="1285">
        <f t="shared" si="21"/>
        <v>100</v>
      </c>
    </row>
    <row r="390" spans="3:25" x14ac:dyDescent="0.2">
      <c r="E390" s="1272"/>
      <c r="F390" s="1087"/>
      <c r="G390" s="1087"/>
      <c r="H390" s="1087"/>
      <c r="I390" s="1087"/>
      <c r="J390" s="1087"/>
      <c r="K390" s="1087"/>
      <c r="L390" s="1087"/>
      <c r="M390" s="1087"/>
      <c r="N390" s="1087"/>
      <c r="O390" s="1087"/>
      <c r="P390" s="1087"/>
      <c r="Q390" s="1087"/>
      <c r="V390" s="1273"/>
      <c r="Y390" s="1273"/>
    </row>
    <row r="391" spans="3:25" x14ac:dyDescent="0.2">
      <c r="E391" s="1272"/>
      <c r="F391" s="1087"/>
      <c r="G391" s="1087"/>
      <c r="H391" s="1087"/>
      <c r="I391" s="1087"/>
      <c r="J391" s="1087"/>
      <c r="K391" s="1087"/>
      <c r="L391" s="1087"/>
      <c r="M391" s="1087"/>
      <c r="N391" s="1087"/>
      <c r="O391" s="1087"/>
      <c r="P391" s="1087"/>
      <c r="Q391" s="1087"/>
      <c r="V391" s="1273"/>
      <c r="Y391" s="1273"/>
    </row>
    <row r="392" spans="3:25" x14ac:dyDescent="0.2">
      <c r="E392" s="1272"/>
      <c r="F392" s="1087"/>
      <c r="G392" s="1087"/>
      <c r="H392" s="1087"/>
      <c r="I392" s="1087"/>
      <c r="J392" s="1087"/>
      <c r="K392" s="1087"/>
      <c r="L392" s="1087"/>
      <c r="M392" s="1087"/>
      <c r="N392" s="1087"/>
      <c r="O392" s="1087"/>
      <c r="P392" s="1087"/>
      <c r="Q392" s="1087"/>
      <c r="V392" s="1273"/>
      <c r="Y392" s="1273"/>
    </row>
    <row r="393" spans="3:25" x14ac:dyDescent="0.2">
      <c r="E393" s="1272"/>
      <c r="F393" s="1087"/>
      <c r="G393" s="1087"/>
      <c r="H393" s="1087"/>
      <c r="I393" s="1087"/>
      <c r="J393" s="1087"/>
      <c r="K393" s="1087"/>
      <c r="L393" s="1087"/>
      <c r="M393" s="1087"/>
      <c r="N393" s="1087"/>
      <c r="O393" s="1087"/>
      <c r="P393" s="1087"/>
      <c r="Q393" s="1087"/>
      <c r="V393" s="1273"/>
      <c r="Y393" s="1273"/>
    </row>
    <row r="394" spans="3:25" x14ac:dyDescent="0.2">
      <c r="E394" s="1272"/>
      <c r="F394" s="1087"/>
      <c r="G394" s="1087"/>
      <c r="H394" s="1087"/>
      <c r="I394" s="1087"/>
      <c r="J394" s="1087"/>
      <c r="K394" s="1087"/>
      <c r="L394" s="1087"/>
      <c r="M394" s="1087"/>
      <c r="N394" s="1087"/>
      <c r="O394" s="1087"/>
      <c r="P394" s="1087"/>
      <c r="Q394" s="1087"/>
      <c r="V394" s="1273"/>
      <c r="Y394" s="1273"/>
    </row>
    <row r="395" spans="3:25" x14ac:dyDescent="0.2">
      <c r="E395" s="1272"/>
      <c r="F395" s="1087"/>
      <c r="G395" s="1087"/>
      <c r="H395" s="1087"/>
      <c r="I395" s="1087"/>
      <c r="J395" s="1087"/>
      <c r="K395" s="1087"/>
      <c r="L395" s="1087"/>
      <c r="M395" s="1087"/>
      <c r="N395" s="1087"/>
      <c r="O395" s="1087"/>
      <c r="P395" s="1087"/>
      <c r="Q395" s="1087"/>
      <c r="V395" s="1273"/>
      <c r="Y395" s="1273"/>
    </row>
    <row r="396" spans="3:25" x14ac:dyDescent="0.2">
      <c r="E396" s="1272"/>
      <c r="F396" s="1087"/>
      <c r="G396" s="1087"/>
      <c r="H396" s="1087"/>
      <c r="I396" s="1087"/>
      <c r="J396" s="1087"/>
      <c r="K396" s="1087"/>
      <c r="L396" s="1087"/>
      <c r="M396" s="1087"/>
      <c r="N396" s="1087"/>
      <c r="O396" s="1087"/>
      <c r="P396" s="1087"/>
      <c r="Q396" s="1087"/>
      <c r="V396" s="1273"/>
      <c r="Y396" s="1273"/>
    </row>
    <row r="397" spans="3:25" x14ac:dyDescent="0.2">
      <c r="E397" s="1272"/>
      <c r="F397" s="1087"/>
      <c r="G397" s="1087"/>
      <c r="H397" s="1087"/>
      <c r="I397" s="1087"/>
      <c r="J397" s="1087"/>
      <c r="K397" s="1087"/>
      <c r="L397" s="1087"/>
      <c r="M397" s="1087"/>
      <c r="N397" s="1087"/>
      <c r="O397" s="1087"/>
      <c r="P397" s="1087"/>
      <c r="Q397" s="1087"/>
      <c r="V397" s="1273"/>
      <c r="Y397" s="1273"/>
    </row>
    <row r="398" spans="3:25" x14ac:dyDescent="0.2">
      <c r="E398" s="1272"/>
      <c r="F398" s="1087"/>
      <c r="G398" s="1087"/>
      <c r="H398" s="1087"/>
      <c r="I398" s="1087"/>
      <c r="J398" s="1087"/>
      <c r="K398" s="1087"/>
      <c r="L398" s="1087"/>
      <c r="M398" s="1087"/>
      <c r="N398" s="1087"/>
      <c r="O398" s="1087"/>
      <c r="P398" s="1087"/>
      <c r="Q398" s="1087"/>
      <c r="V398" s="1273"/>
      <c r="Y398" s="1273"/>
    </row>
    <row r="399" spans="3:25" x14ac:dyDescent="0.2">
      <c r="E399" s="1272"/>
      <c r="F399" s="1087"/>
      <c r="G399" s="1087"/>
      <c r="H399" s="1087"/>
      <c r="I399" s="1087"/>
      <c r="J399" s="1087"/>
      <c r="K399" s="1087"/>
      <c r="L399" s="1087"/>
      <c r="M399" s="1087"/>
      <c r="N399" s="1087"/>
      <c r="O399" s="1087"/>
      <c r="P399" s="1087"/>
      <c r="Q399" s="1087"/>
      <c r="V399" s="1273"/>
      <c r="Y399" s="1273"/>
    </row>
    <row r="400" spans="3:25" x14ac:dyDescent="0.2">
      <c r="E400" s="1272"/>
      <c r="F400" s="1087"/>
      <c r="G400" s="1087"/>
      <c r="H400" s="1087"/>
      <c r="I400" s="1087"/>
      <c r="J400" s="1087"/>
      <c r="K400" s="1087"/>
      <c r="L400" s="1087"/>
      <c r="M400" s="1087"/>
      <c r="N400" s="1087"/>
      <c r="O400" s="1087"/>
      <c r="P400" s="1087"/>
      <c r="Q400" s="1087"/>
      <c r="V400" s="1273"/>
      <c r="Y400" s="1273"/>
    </row>
    <row r="401" spans="3:25" x14ac:dyDescent="0.2">
      <c r="E401" s="1272"/>
      <c r="F401" s="1087"/>
      <c r="G401" s="1087"/>
      <c r="H401" s="1087"/>
      <c r="I401" s="1087"/>
      <c r="J401" s="1087"/>
      <c r="K401" s="1087"/>
      <c r="L401" s="1087"/>
      <c r="M401" s="1087"/>
      <c r="N401" s="1087"/>
      <c r="O401" s="1087"/>
      <c r="P401" s="1087"/>
      <c r="Q401" s="1087"/>
      <c r="V401" s="1273"/>
      <c r="Y401" s="1273"/>
    </row>
    <row r="402" spans="3:25" x14ac:dyDescent="0.2">
      <c r="E402" s="1272"/>
      <c r="F402" s="1087"/>
      <c r="G402" s="1087"/>
      <c r="H402" s="1087"/>
      <c r="I402" s="1087"/>
      <c r="J402" s="1087"/>
      <c r="K402" s="1087"/>
      <c r="L402" s="1087"/>
      <c r="M402" s="1087"/>
      <c r="N402" s="1087"/>
      <c r="O402" s="1087"/>
      <c r="P402" s="1087"/>
      <c r="Q402" s="1087"/>
      <c r="V402" s="1273"/>
      <c r="Y402" s="1273"/>
    </row>
    <row r="403" spans="3:25" x14ac:dyDescent="0.2">
      <c r="E403" s="1272"/>
      <c r="F403" s="1087"/>
      <c r="G403" s="1087"/>
      <c r="H403" s="1087"/>
      <c r="I403" s="1087"/>
      <c r="J403" s="1087"/>
      <c r="K403" s="1087"/>
      <c r="L403" s="1087"/>
      <c r="M403" s="1087"/>
      <c r="N403" s="1087"/>
      <c r="O403" s="1087"/>
      <c r="P403" s="1087"/>
      <c r="Q403" s="1087"/>
      <c r="V403" s="1273"/>
      <c r="Y403" s="1273"/>
    </row>
    <row r="404" spans="3:25" x14ac:dyDescent="0.2">
      <c r="E404" s="1272"/>
      <c r="F404" s="1087"/>
      <c r="G404" s="1087"/>
      <c r="H404" s="1087"/>
      <c r="I404" s="1087"/>
      <c r="J404" s="1087"/>
      <c r="K404" s="1087"/>
      <c r="L404" s="1087"/>
      <c r="M404" s="1087"/>
      <c r="N404" s="1087"/>
      <c r="O404" s="1087"/>
      <c r="P404" s="1087"/>
      <c r="Q404" s="1087"/>
      <c r="V404" s="1273"/>
      <c r="Y404" s="1273"/>
    </row>
    <row r="405" spans="3:25" x14ac:dyDescent="0.2">
      <c r="E405" s="1272"/>
      <c r="F405" s="1087"/>
      <c r="G405" s="1087"/>
      <c r="H405" s="1087"/>
      <c r="I405" s="1087"/>
      <c r="J405" s="1087"/>
      <c r="K405" s="1087"/>
      <c r="L405" s="1087"/>
      <c r="M405" s="1087"/>
      <c r="N405" s="1087"/>
      <c r="O405" s="1087"/>
      <c r="P405" s="1087"/>
      <c r="Q405" s="1087"/>
      <c r="V405" s="1273"/>
      <c r="Y405" s="1273"/>
    </row>
    <row r="406" spans="3:25" x14ac:dyDescent="0.2">
      <c r="E406" s="1272"/>
      <c r="F406" s="1087"/>
      <c r="G406" s="1087"/>
      <c r="H406" s="1087"/>
      <c r="I406" s="1087"/>
      <c r="J406" s="1087"/>
      <c r="K406" s="1087"/>
      <c r="L406" s="1087"/>
      <c r="M406" s="1087"/>
      <c r="N406" s="1087"/>
      <c r="O406" s="1087"/>
      <c r="P406" s="1087"/>
      <c r="Q406" s="1087"/>
      <c r="V406" s="1273"/>
      <c r="Y406" s="1273"/>
    </row>
    <row r="407" spans="3:25" x14ac:dyDescent="0.2">
      <c r="E407" s="1272"/>
      <c r="F407" s="1087"/>
      <c r="G407" s="1087"/>
      <c r="H407" s="1087"/>
      <c r="I407" s="1087"/>
      <c r="J407" s="1087"/>
      <c r="K407" s="1087"/>
      <c r="L407" s="1087"/>
      <c r="M407" s="1087"/>
      <c r="N407" s="1087"/>
      <c r="O407" s="1087"/>
      <c r="P407" s="1087"/>
      <c r="Q407" s="1087"/>
      <c r="V407" s="1273"/>
      <c r="Y407" s="1273"/>
    </row>
    <row r="408" spans="3:25" x14ac:dyDescent="0.2">
      <c r="E408" s="1272"/>
      <c r="F408" s="1087"/>
      <c r="G408" s="1087"/>
      <c r="H408" s="1087"/>
      <c r="I408" s="1087"/>
      <c r="J408" s="1087"/>
      <c r="K408" s="1087"/>
      <c r="L408" s="1087"/>
      <c r="M408" s="1087"/>
      <c r="N408" s="1087"/>
      <c r="O408" s="1087"/>
      <c r="P408" s="1087"/>
      <c r="Q408" s="1087"/>
      <c r="V408" s="1273"/>
      <c r="Y408" s="1273"/>
    </row>
    <row r="409" spans="3:25" x14ac:dyDescent="0.2">
      <c r="E409" s="1272"/>
      <c r="F409" s="1087"/>
      <c r="G409" s="1087"/>
      <c r="H409" s="1087"/>
      <c r="I409" s="1087"/>
      <c r="J409" s="1087"/>
      <c r="K409" s="1087"/>
      <c r="L409" s="1087"/>
      <c r="M409" s="1087"/>
      <c r="N409" s="1087"/>
      <c r="O409" s="1087"/>
      <c r="P409" s="1087"/>
      <c r="Q409" s="1087"/>
      <c r="V409" s="1273"/>
      <c r="Y409" s="1273"/>
    </row>
    <row r="412" spans="3:25" x14ac:dyDescent="0.2">
      <c r="C412" s="911" t="e">
        <f>IF('DATA SHEET'!#REF!&gt;=1,'DATA SHEET'!#REF!,"-")</f>
        <v>#REF!</v>
      </c>
    </row>
    <row r="413" spans="3:25" x14ac:dyDescent="0.2">
      <c r="C413" s="911" t="str">
        <f>IF('DATA SHEET'!E454&gt;=1,'DATA SHEET'!E454,"-")</f>
        <v>-</v>
      </c>
    </row>
    <row r="414" spans="3:25" x14ac:dyDescent="0.2">
      <c r="C414" s="911" t="str">
        <f>IF('DATA SHEET'!E455&gt;=1,'DATA SHEET'!E455,"-")</f>
        <v>-</v>
      </c>
    </row>
    <row r="415" spans="3:25" x14ac:dyDescent="0.2">
      <c r="C415" s="911" t="str">
        <f>IF('DATA SHEET'!E456&gt;=1,'DATA SHEET'!E456,"-")</f>
        <v>-</v>
      </c>
    </row>
    <row r="416" spans="3:25" x14ac:dyDescent="0.2">
      <c r="C416" s="911" t="str">
        <f>IF('DATA SHEET'!E457&gt;=1,'DATA SHEET'!E457,"-")</f>
        <v>-</v>
      </c>
    </row>
    <row r="417" spans="3:3" x14ac:dyDescent="0.2">
      <c r="C417" s="911" t="str">
        <f>IF('DATA SHEET'!E458&gt;=1,'DATA SHEET'!E458,"-")</f>
        <v>4.x Other test to check  more parameters (*)</v>
      </c>
    </row>
    <row r="418" spans="3:3" x14ac:dyDescent="0.2">
      <c r="C418" s="911" t="str">
        <f>IF('DATA SHEET'!E459&gt;=1,'DATA SHEET'!E459,"-")</f>
        <v>-</v>
      </c>
    </row>
    <row r="419" spans="3:3" x14ac:dyDescent="0.2">
      <c r="C419" s="911" t="str">
        <f>IF('DATA SHEET'!E460&gt;=1,'DATA SHEET'!E460,"-")</f>
        <v>-</v>
      </c>
    </row>
    <row r="420" spans="3:3" x14ac:dyDescent="0.2">
      <c r="C420" s="911">
        <f>IF('DATA SHEET'!E461&gt;=1,'DATA SHEET'!E461,"-")</f>
        <v>220</v>
      </c>
    </row>
    <row r="421" spans="3:3" x14ac:dyDescent="0.2">
      <c r="C421" s="911">
        <f>IF('DATA SHEET'!E462&gt;=1,'DATA SHEET'!E462,"-")</f>
        <v>221</v>
      </c>
    </row>
    <row r="422" spans="3:3" x14ac:dyDescent="0.2">
      <c r="C422" s="911">
        <f>IF('DATA SHEET'!E463&gt;=1,'DATA SHEET'!E463,"-")</f>
        <v>222</v>
      </c>
    </row>
    <row r="423" spans="3:3" x14ac:dyDescent="0.2">
      <c r="C423" s="911">
        <f>IF('DATA SHEET'!E464&gt;=1,'DATA SHEET'!E464,"-")</f>
        <v>223</v>
      </c>
    </row>
    <row r="424" spans="3:3" x14ac:dyDescent="0.2">
      <c r="C424" s="911">
        <f>IF('DATA SHEET'!E465&gt;=1,'DATA SHEET'!E465,"-")</f>
        <v>224</v>
      </c>
    </row>
    <row r="425" spans="3:3" x14ac:dyDescent="0.2">
      <c r="C425" s="911">
        <f>IF('DATA SHEET'!E466&gt;=1,'DATA SHEET'!E466,"-")</f>
        <v>225</v>
      </c>
    </row>
    <row r="426" spans="3:3" x14ac:dyDescent="0.2">
      <c r="C426" s="911">
        <f>IF('DATA SHEET'!E467&gt;=1,'DATA SHEET'!E467,"-")</f>
        <v>226</v>
      </c>
    </row>
    <row r="427" spans="3:3" x14ac:dyDescent="0.2">
      <c r="C427" s="911">
        <f>IF('DATA SHEET'!E468&gt;=1,'DATA SHEET'!E468,"-")</f>
        <v>227</v>
      </c>
    </row>
    <row r="428" spans="3:3" x14ac:dyDescent="0.2">
      <c r="C428" s="911">
        <f>IF('DATA SHEET'!E469&gt;=1,'DATA SHEET'!E469,"-")</f>
        <v>228</v>
      </c>
    </row>
    <row r="429" spans="3:3" x14ac:dyDescent="0.2">
      <c r="C429" s="911">
        <f>IF('DATA SHEET'!E470&gt;=1,'DATA SHEET'!E470,"-")</f>
        <v>229</v>
      </c>
    </row>
    <row r="430" spans="3:3" x14ac:dyDescent="0.2">
      <c r="C430" s="911">
        <f>IF('DATA SHEET'!E471&gt;=1,'DATA SHEET'!E471,"-")</f>
        <v>230</v>
      </c>
    </row>
    <row r="431" spans="3:3" x14ac:dyDescent="0.2">
      <c r="C431" s="911">
        <f>IF('DATA SHEET'!E472&gt;=1,'DATA SHEET'!E472,"-")</f>
        <v>231</v>
      </c>
    </row>
    <row r="432" spans="3:3" x14ac:dyDescent="0.2">
      <c r="C432" s="911" t="str">
        <f>IF('DATA SHEET'!E473&gt;=1,'DATA SHEET'!E473,"-")</f>
        <v>-</v>
      </c>
    </row>
    <row r="433" spans="3:3" x14ac:dyDescent="0.2">
      <c r="C433" s="911" t="str">
        <f>IF('DATA SHEET'!E474&gt;=1,'DATA SHEET'!E474,"-")</f>
        <v>-</v>
      </c>
    </row>
    <row r="434" spans="3:3" x14ac:dyDescent="0.2">
      <c r="C434" s="911" t="str">
        <f>IF('DATA SHEET'!E475&gt;=1,'DATA SHEET'!E475,"-")</f>
        <v>(*)</v>
      </c>
    </row>
    <row r="435" spans="3:3" x14ac:dyDescent="0.2">
      <c r="C435" s="911" t="str">
        <f>IF('DATA SHEET'!E476&gt;=1,'DATA SHEET'!E476,"-")</f>
        <v>-</v>
      </c>
    </row>
    <row r="436" spans="3:3" x14ac:dyDescent="0.2">
      <c r="C436" s="911" t="str">
        <f>IF('DATA SHEET'!E477&gt;=1,'DATA SHEET'!E477,"-")</f>
        <v>-</v>
      </c>
    </row>
    <row r="437" spans="3:3" x14ac:dyDescent="0.2">
      <c r="C437" s="911" t="str">
        <f>IF('DATA SHEET'!E478&gt;=1,'DATA SHEET'!E478,"-")</f>
        <v>-</v>
      </c>
    </row>
    <row r="438" spans="3:3" x14ac:dyDescent="0.2">
      <c r="C438" s="911" t="str">
        <f>IF('DATA SHEET'!E479&gt;=1,'DATA SHEET'!E479,"-")</f>
        <v>-</v>
      </c>
    </row>
    <row r="439" spans="3:3" x14ac:dyDescent="0.2">
      <c r="C439" s="911" t="str">
        <f>IF('DATA SHEET'!E480&gt;=1,'DATA SHEET'!E480,"-")</f>
        <v>-</v>
      </c>
    </row>
    <row r="440" spans="3:3" x14ac:dyDescent="0.2">
      <c r="C440" s="911" t="str">
        <f>IF('DATA SHEET'!E481&gt;=1,'DATA SHEET'!E481,"-")</f>
        <v>-</v>
      </c>
    </row>
    <row r="441" spans="3:3" x14ac:dyDescent="0.2">
      <c r="C441" s="911" t="str">
        <f>IF('DATA SHEET'!E482&gt;=1,'DATA SHEET'!E482,"-")</f>
        <v>-</v>
      </c>
    </row>
    <row r="442" spans="3:3" x14ac:dyDescent="0.2">
      <c r="C442" s="911" t="str">
        <f>IF('DATA SHEET'!E483&gt;=1,'DATA SHEET'!E483,"-")</f>
        <v>-</v>
      </c>
    </row>
    <row r="443" spans="3:3" x14ac:dyDescent="0.2">
      <c r="C443" s="911" t="str">
        <f>IF('DATA SHEET'!E484&gt;=1,'DATA SHEET'!E484,"-")</f>
        <v>-</v>
      </c>
    </row>
    <row r="444" spans="3:3" x14ac:dyDescent="0.2">
      <c r="C444" s="911" t="str">
        <f>IF('DATA SHEET'!E485&gt;=1,'DATA SHEET'!E485,"-")</f>
        <v>-</v>
      </c>
    </row>
    <row r="445" spans="3:3" x14ac:dyDescent="0.2">
      <c r="C445" s="911" t="str">
        <f>IF('DATA SHEET'!E486&gt;=1,'DATA SHEET'!E486,"-")</f>
        <v>-</v>
      </c>
    </row>
    <row r="446" spans="3:3" x14ac:dyDescent="0.2">
      <c r="C446" s="911" t="str">
        <f>IF('DATA SHEET'!E487&gt;=1,'DATA SHEET'!E487,"-")</f>
        <v>-</v>
      </c>
    </row>
    <row r="447" spans="3:3" x14ac:dyDescent="0.2">
      <c r="C447" s="911" t="str">
        <f>IF('DATA SHEET'!E488&gt;=1,'DATA SHEET'!E488,"-")</f>
        <v>-</v>
      </c>
    </row>
    <row r="448" spans="3:3" x14ac:dyDescent="0.2">
      <c r="C448" s="911" t="str">
        <f>IF('DATA SHEET'!E489&gt;=1,'DATA SHEET'!E489,"-")</f>
        <v>-</v>
      </c>
    </row>
    <row r="449" spans="3:3" x14ac:dyDescent="0.2">
      <c r="C449" s="911" t="str">
        <f>IF('DATA SHEET'!E490&gt;=1,'DATA SHEET'!E490,"-")</f>
        <v>-</v>
      </c>
    </row>
    <row r="450" spans="3:3" x14ac:dyDescent="0.2">
      <c r="C450" s="911" t="str">
        <f>IF('DATA SHEET'!E491&gt;=1,'DATA SHEET'!E491,"-")</f>
        <v>-</v>
      </c>
    </row>
    <row r="451" spans="3:3" x14ac:dyDescent="0.2">
      <c r="C451" s="911" t="str">
        <f>IF('DATA SHEET'!E492&gt;=1,'DATA SHEET'!E492,"-")</f>
        <v>-</v>
      </c>
    </row>
    <row r="452" spans="3:3" x14ac:dyDescent="0.2">
      <c r="C452" s="911" t="str">
        <f>IF('DATA SHEET'!E493&gt;=1,'DATA SHEET'!E493,"-")</f>
        <v>-</v>
      </c>
    </row>
    <row r="453" spans="3:3" x14ac:dyDescent="0.2">
      <c r="C453" s="911" t="str">
        <f>IF('DATA SHEET'!E494&gt;=1,'DATA SHEET'!E494,"-")</f>
        <v>-</v>
      </c>
    </row>
    <row r="454" spans="3:3" x14ac:dyDescent="0.2">
      <c r="C454" s="911" t="str">
        <f>IF('DATA SHEET'!E495&gt;=1,'DATA SHEET'!E495,"-")</f>
        <v>-</v>
      </c>
    </row>
    <row r="455" spans="3:3" x14ac:dyDescent="0.2">
      <c r="C455" s="911" t="str">
        <f>IF('DATA SHEET'!E496&gt;=1,'DATA SHEET'!E496,"-")</f>
        <v>-</v>
      </c>
    </row>
  </sheetData>
  <sheetProtection selectLockedCells="1"/>
  <mergeCells count="21">
    <mergeCell ref="R5:V9"/>
    <mergeCell ref="Y5:Y9"/>
    <mergeCell ref="R4:V4"/>
    <mergeCell ref="A5:B9"/>
    <mergeCell ref="D5:E9"/>
    <mergeCell ref="F5:Q9"/>
    <mergeCell ref="H10:H11"/>
    <mergeCell ref="I10:I11"/>
    <mergeCell ref="J10:J11"/>
    <mergeCell ref="K10:K11"/>
    <mergeCell ref="L10:L11"/>
    <mergeCell ref="M10:M11"/>
    <mergeCell ref="N10:N11"/>
    <mergeCell ref="O10:O11"/>
    <mergeCell ref="P10:P11"/>
    <mergeCell ref="Q10:Q11"/>
    <mergeCell ref="C10:C12"/>
    <mergeCell ref="D10:E10"/>
    <mergeCell ref="F10:F11"/>
    <mergeCell ref="G10:G11"/>
    <mergeCell ref="D11:D12"/>
  </mergeCells>
  <phoneticPr fontId="6" type="noConversion"/>
  <conditionalFormatting sqref="V14:V409">
    <cfRule type="cellIs" dxfId="4" priority="1" operator="equal">
      <formula>100</formula>
    </cfRule>
    <cfRule type="cellIs" dxfId="3" priority="2" operator="greaterThan">
      <formula>0.02</formula>
    </cfRule>
    <cfRule type="cellIs" dxfId="2" priority="3" operator="greaterThan">
      <formula>2</formula>
    </cfRule>
  </conditionalFormatting>
  <conditionalFormatting sqref="Y13:Y409">
    <cfRule type="cellIs" dxfId="1" priority="10" operator="greaterThan">
      <formula>0.02</formula>
    </cfRule>
    <cfRule type="cellIs" dxfId="0" priority="11" operator="greaterThan">
      <formula>2</formula>
    </cfRule>
  </conditionalFormatting>
  <printOptions horizontalCentered="1"/>
  <pageMargins left="0.74803149606299213" right="0.74803149606299213" top="0.51181102362204722" bottom="0.59" header="0.51181102362204722" footer="0.43307086614173229"/>
  <pageSetup paperSize="8" scale="62" fitToHeight="0" orientation="portrait" r:id="rId1"/>
  <headerFooter alignWithMargins="0">
    <oddFooter>&amp;L&amp;F&amp;R&amp;P/&amp;N</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8C3D0E-2202-4CB9-B142-302D3291C11F}">
  <sheetPr>
    <tabColor rgb="FF00B0F0"/>
  </sheetPr>
  <dimension ref="A1:L30"/>
  <sheetViews>
    <sheetView workbookViewId="0">
      <selection activeCell="C31" sqref="C31"/>
    </sheetView>
  </sheetViews>
  <sheetFormatPr baseColWidth="10" defaultColWidth="9.140625" defaultRowHeight="12.75" x14ac:dyDescent="0.2"/>
  <cols>
    <col min="1" max="1" width="10.140625" bestFit="1" customWidth="1"/>
    <col min="2" max="2" width="44.140625" bestFit="1" customWidth="1"/>
  </cols>
  <sheetData>
    <row r="1" spans="1:12" x14ac:dyDescent="0.2">
      <c r="B1" s="252"/>
    </row>
    <row r="2" spans="1:12" x14ac:dyDescent="0.2">
      <c r="A2" s="780">
        <v>44221</v>
      </c>
      <c r="B2" s="793" t="s">
        <v>947</v>
      </c>
      <c r="C2" s="252" t="s">
        <v>895</v>
      </c>
    </row>
    <row r="3" spans="1:12" x14ac:dyDescent="0.2">
      <c r="A3" s="780">
        <v>44221</v>
      </c>
      <c r="B3" s="793" t="s">
        <v>947</v>
      </c>
      <c r="C3" s="252" t="s">
        <v>899</v>
      </c>
    </row>
    <row r="4" spans="1:12" x14ac:dyDescent="0.2">
      <c r="B4" s="793" t="s">
        <v>947</v>
      </c>
      <c r="C4" t="s">
        <v>896</v>
      </c>
    </row>
    <row r="5" spans="1:12" x14ac:dyDescent="0.2">
      <c r="B5" s="793" t="s">
        <v>947</v>
      </c>
      <c r="C5" t="s">
        <v>897</v>
      </c>
    </row>
    <row r="6" spans="1:12" x14ac:dyDescent="0.2">
      <c r="B6" s="793" t="s">
        <v>947</v>
      </c>
      <c r="C6" t="s">
        <v>900</v>
      </c>
    </row>
    <row r="7" spans="1:12" x14ac:dyDescent="0.2">
      <c r="A7" s="780">
        <v>44221</v>
      </c>
      <c r="B7" s="793" t="s">
        <v>947</v>
      </c>
      <c r="C7" s="252" t="s">
        <v>912</v>
      </c>
    </row>
    <row r="8" spans="1:12" x14ac:dyDescent="0.2">
      <c r="A8" s="780">
        <v>44232</v>
      </c>
      <c r="B8" s="780" t="s">
        <v>946</v>
      </c>
      <c r="C8" s="252" t="s">
        <v>943</v>
      </c>
    </row>
    <row r="9" spans="1:12" x14ac:dyDescent="0.2">
      <c r="A9" s="780">
        <v>44232</v>
      </c>
      <c r="B9" s="780" t="s">
        <v>946</v>
      </c>
      <c r="C9" s="252" t="s">
        <v>948</v>
      </c>
    </row>
    <row r="10" spans="1:12" x14ac:dyDescent="0.2">
      <c r="A10" s="780">
        <v>44235</v>
      </c>
      <c r="B10" s="780" t="s">
        <v>946</v>
      </c>
      <c r="C10" s="252" t="s">
        <v>951</v>
      </c>
    </row>
    <row r="11" spans="1:12" x14ac:dyDescent="0.2">
      <c r="A11" s="780">
        <v>44236</v>
      </c>
      <c r="B11" s="780" t="s">
        <v>946</v>
      </c>
      <c r="C11" s="252" t="s">
        <v>951</v>
      </c>
    </row>
    <row r="12" spans="1:12" x14ac:dyDescent="0.2">
      <c r="A12" s="780">
        <v>44279</v>
      </c>
      <c r="B12" t="s">
        <v>953</v>
      </c>
      <c r="C12" s="252" t="s">
        <v>954</v>
      </c>
      <c r="I12" t="s">
        <v>955</v>
      </c>
      <c r="L12" t="s">
        <v>956</v>
      </c>
    </row>
    <row r="13" spans="1:12" x14ac:dyDescent="0.2">
      <c r="A13" s="780">
        <v>44279</v>
      </c>
      <c r="B13" t="s">
        <v>953</v>
      </c>
      <c r="C13" s="252" t="s">
        <v>957</v>
      </c>
    </row>
    <row r="14" spans="1:12" x14ac:dyDescent="0.2">
      <c r="A14" s="780">
        <v>44279</v>
      </c>
      <c r="B14" t="s">
        <v>953</v>
      </c>
      <c r="C14" s="252" t="s">
        <v>958</v>
      </c>
    </row>
    <row r="15" spans="1:12" x14ac:dyDescent="0.2">
      <c r="A15" s="780">
        <v>44279</v>
      </c>
      <c r="B15" t="s">
        <v>953</v>
      </c>
      <c r="C15" t="s">
        <v>959</v>
      </c>
    </row>
    <row r="16" spans="1:12" x14ac:dyDescent="0.2">
      <c r="A16" s="780">
        <v>44293</v>
      </c>
      <c r="B16" t="s">
        <v>964</v>
      </c>
      <c r="C16" s="252" t="s">
        <v>965</v>
      </c>
    </row>
    <row r="17" spans="1:3" x14ac:dyDescent="0.2">
      <c r="A17" s="780">
        <v>44293</v>
      </c>
      <c r="B17" t="s">
        <v>964</v>
      </c>
      <c r="C17" s="252" t="s">
        <v>966</v>
      </c>
    </row>
    <row r="18" spans="1:3" x14ac:dyDescent="0.2">
      <c r="A18" s="780">
        <v>44293</v>
      </c>
      <c r="B18" t="s">
        <v>964</v>
      </c>
      <c r="C18" s="252" t="s">
        <v>967</v>
      </c>
    </row>
    <row r="19" spans="1:3" x14ac:dyDescent="0.2">
      <c r="A19" s="780">
        <v>44349</v>
      </c>
      <c r="B19" s="252" t="s">
        <v>991</v>
      </c>
      <c r="C19" s="252" t="s">
        <v>975</v>
      </c>
    </row>
    <row r="20" spans="1:3" x14ac:dyDescent="0.2">
      <c r="A20" s="780">
        <v>44349</v>
      </c>
      <c r="B20" s="252" t="s">
        <v>991</v>
      </c>
      <c r="C20" s="252" t="s">
        <v>977</v>
      </c>
    </row>
    <row r="21" spans="1:3" x14ac:dyDescent="0.2">
      <c r="A21" s="780">
        <v>44349</v>
      </c>
      <c r="B21" s="252" t="s">
        <v>991</v>
      </c>
      <c r="C21" s="252" t="s">
        <v>978</v>
      </c>
    </row>
    <row r="22" spans="1:3" x14ac:dyDescent="0.2">
      <c r="A22" s="780">
        <v>44349</v>
      </c>
      <c r="B22" s="252" t="s">
        <v>991</v>
      </c>
      <c r="C22" s="252" t="s">
        <v>990</v>
      </c>
    </row>
    <row r="23" spans="1:3" x14ac:dyDescent="0.2">
      <c r="A23" s="780">
        <v>44419</v>
      </c>
      <c r="B23" s="252" t="s">
        <v>996</v>
      </c>
      <c r="C23" s="252" t="s">
        <v>997</v>
      </c>
    </row>
    <row r="24" spans="1:3" x14ac:dyDescent="0.2">
      <c r="A24" s="780">
        <v>44419</v>
      </c>
      <c r="B24" s="252" t="s">
        <v>996</v>
      </c>
      <c r="C24" s="252" t="s">
        <v>1002</v>
      </c>
    </row>
    <row r="25" spans="1:3" x14ac:dyDescent="0.2">
      <c r="A25" s="780">
        <v>44419</v>
      </c>
      <c r="B25" s="252" t="s">
        <v>996</v>
      </c>
      <c r="C25" s="252" t="s">
        <v>1040</v>
      </c>
    </row>
    <row r="26" spans="1:3" x14ac:dyDescent="0.2">
      <c r="A26" s="780">
        <v>44434</v>
      </c>
      <c r="B26" s="252" t="s">
        <v>1044</v>
      </c>
      <c r="C26" t="s">
        <v>1041</v>
      </c>
    </row>
    <row r="27" spans="1:3" x14ac:dyDescent="0.2">
      <c r="A27" s="780">
        <v>44490</v>
      </c>
      <c r="B27" s="252" t="s">
        <v>1046</v>
      </c>
      <c r="C27" t="s">
        <v>1047</v>
      </c>
    </row>
    <row r="28" spans="1:3" x14ac:dyDescent="0.2">
      <c r="A28" s="780">
        <v>44589</v>
      </c>
      <c r="B28" t="s">
        <v>1049</v>
      </c>
      <c r="C28" t="s">
        <v>1050</v>
      </c>
    </row>
    <row r="29" spans="1:3" x14ac:dyDescent="0.2">
      <c r="A29" s="780">
        <v>44591</v>
      </c>
      <c r="B29" t="s">
        <v>1052</v>
      </c>
      <c r="C29" t="s">
        <v>1051</v>
      </c>
    </row>
    <row r="30" spans="1:3" x14ac:dyDescent="0.2">
      <c r="A30" s="780">
        <v>44624</v>
      </c>
      <c r="B30" t="s">
        <v>1053</v>
      </c>
      <c r="C30" t="s">
        <v>1054</v>
      </c>
    </row>
  </sheetData>
  <phoneticPr fontId="6"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4404FE-DE23-4250-BAA1-94832DABB767}">
  <sheetPr>
    <tabColor rgb="FF92D050"/>
    <pageSetUpPr fitToPage="1"/>
  </sheetPr>
  <dimension ref="A1:AH741"/>
  <sheetViews>
    <sheetView showGridLines="0" zoomScale="70" zoomScaleNormal="70" workbookViewId="0">
      <pane ySplit="3" topLeftCell="A4" activePane="bottomLeft" state="frozen"/>
      <selection pane="bottomLeft" activeCell="P159" sqref="P159"/>
    </sheetView>
  </sheetViews>
  <sheetFormatPr baseColWidth="10" defaultColWidth="9.140625" defaultRowHeight="12.75" x14ac:dyDescent="0.2"/>
  <cols>
    <col min="2" max="4" width="15.7109375" customWidth="1"/>
    <col min="5" max="5" width="22" bestFit="1" customWidth="1"/>
    <col min="6" max="6" width="14.7109375" customWidth="1"/>
    <col min="7" max="10" width="15.7109375" customWidth="1"/>
    <col min="11" max="11" width="21" bestFit="1" customWidth="1"/>
    <col min="14" max="18" width="12.7109375" customWidth="1"/>
    <col min="19" max="21" width="12.7109375" hidden="1" customWidth="1"/>
    <col min="22" max="23" width="0" hidden="1" customWidth="1"/>
    <col min="25" max="25" width="45" style="1459" bestFit="1" customWidth="1"/>
    <col min="26" max="34" width="9.140625" style="1459"/>
    <col min="50" max="50" width="14" bestFit="1" customWidth="1"/>
    <col min="54" max="54" width="41.42578125" customWidth="1"/>
    <col min="55" max="55" width="14" bestFit="1" customWidth="1"/>
  </cols>
  <sheetData>
    <row r="1" spans="1:33" ht="36" customHeight="1" x14ac:dyDescent="0.3">
      <c r="A1" s="1046" t="s">
        <v>1068</v>
      </c>
      <c r="C1" s="510"/>
      <c r="D1" s="510"/>
      <c r="E1" s="510"/>
      <c r="F1" s="510"/>
      <c r="G1" s="510"/>
      <c r="H1" s="510"/>
      <c r="I1" s="510"/>
      <c r="J1" s="510"/>
      <c r="K1" s="510"/>
    </row>
    <row r="2" spans="1:33" ht="20.25" x14ac:dyDescent="0.3">
      <c r="B2" s="657" t="s">
        <v>699</v>
      </c>
      <c r="C2" s="98"/>
      <c r="D2" s="98"/>
      <c r="E2" s="98"/>
      <c r="F2" s="98"/>
      <c r="G2" s="98"/>
      <c r="H2" s="98"/>
      <c r="I2" s="657"/>
      <c r="J2" s="657"/>
      <c r="K2" s="657"/>
      <c r="L2" s="657"/>
      <c r="M2" s="657"/>
      <c r="N2" s="347" t="s">
        <v>438</v>
      </c>
      <c r="O2" s="98"/>
      <c r="P2" s="98"/>
    </row>
    <row r="3" spans="1:33" ht="24" thickBot="1" x14ac:dyDescent="0.4">
      <c r="B3" s="878" t="s">
        <v>913</v>
      </c>
      <c r="C3" s="197"/>
      <c r="D3" s="879" t="s">
        <v>1053</v>
      </c>
      <c r="E3" s="878"/>
      <c r="F3" s="197"/>
      <c r="G3" s="197"/>
      <c r="H3" s="197"/>
      <c r="I3" s="197"/>
    </row>
    <row r="4" spans="1:33" ht="21" thickBot="1" x14ac:dyDescent="0.25">
      <c r="D4" s="877" t="s">
        <v>1048</v>
      </c>
      <c r="Y4" s="1532" t="s">
        <v>1003</v>
      </c>
      <c r="Z4" s="1769" t="e">
        <f>D6</f>
        <v>#REF!</v>
      </c>
      <c r="AA4" s="1769"/>
      <c r="AB4" s="1770"/>
      <c r="AC4" s="1533"/>
      <c r="AD4" s="1533"/>
      <c r="AE4" s="1533"/>
      <c r="AF4" s="1533"/>
      <c r="AG4" s="1533"/>
    </row>
    <row r="5" spans="1:33" ht="16.5" thickBot="1" x14ac:dyDescent="0.3">
      <c r="F5" s="511" t="s">
        <v>644</v>
      </c>
      <c r="G5" s="511"/>
      <c r="H5" s="511"/>
      <c r="I5" s="511"/>
      <c r="Y5" s="1533"/>
      <c r="Z5" s="1533"/>
      <c r="AA5" s="1533"/>
      <c r="AB5" s="1533"/>
      <c r="AC5" s="1533"/>
      <c r="AD5" s="1533"/>
      <c r="AE5" s="1533"/>
      <c r="AF5" s="1533"/>
      <c r="AG5" s="1533"/>
    </row>
    <row r="6" spans="1:33" ht="45" x14ac:dyDescent="0.6">
      <c r="B6" s="201" t="s">
        <v>436</v>
      </c>
      <c r="C6" s="15"/>
      <c r="D6" s="516" t="e">
        <f>_xlfn.CONCAT(G16,"_SEGM_",G15)</f>
        <v>#REF!</v>
      </c>
      <c r="E6" s="20"/>
      <c r="H6" s="331"/>
      <c r="N6" s="347"/>
      <c r="O6" s="347"/>
      <c r="P6" s="347"/>
      <c r="Q6" s="98"/>
      <c r="R6" s="98"/>
      <c r="Y6" s="1534" t="s">
        <v>1004</v>
      </c>
      <c r="Z6" s="1535" t="e">
        <f>G17</f>
        <v>#REF!</v>
      </c>
      <c r="AA6" s="1533"/>
      <c r="AB6" s="1533"/>
      <c r="AC6" s="1533"/>
      <c r="AD6" s="1533"/>
      <c r="AE6" s="1533"/>
      <c r="AF6" s="1533"/>
      <c r="AG6" s="1533"/>
    </row>
    <row r="7" spans="1:33" ht="24" thickBot="1" x14ac:dyDescent="0.4">
      <c r="B7" s="201"/>
      <c r="C7" s="15"/>
      <c r="D7" s="92"/>
      <c r="E7" s="20"/>
      <c r="H7" s="331"/>
      <c r="N7" s="638"/>
      <c r="O7" s="98"/>
      <c r="P7" s="98"/>
      <c r="Q7" s="98"/>
      <c r="R7" s="98"/>
      <c r="Y7" s="1536" t="s">
        <v>394</v>
      </c>
      <c r="Z7" s="1537" t="e">
        <f>G19</f>
        <v>#REF!</v>
      </c>
      <c r="AA7" s="1533"/>
      <c r="AB7" s="1533"/>
      <c r="AC7" s="1533"/>
      <c r="AD7" s="1533"/>
      <c r="AE7" s="1533"/>
      <c r="AF7" s="1533"/>
      <c r="AG7" s="1533"/>
    </row>
    <row r="8" spans="1:33" ht="18.75" x14ac:dyDescent="0.2">
      <c r="B8" s="1585" t="s">
        <v>47</v>
      </c>
      <c r="C8" s="1586"/>
      <c r="D8" s="1586"/>
      <c r="E8" s="1586"/>
      <c r="F8" s="1586"/>
      <c r="G8" s="1587" t="s">
        <v>914</v>
      </c>
      <c r="H8" s="1587"/>
      <c r="I8" s="1588"/>
      <c r="N8" s="638"/>
      <c r="O8" s="98"/>
      <c r="P8" s="98"/>
      <c r="Q8" s="98"/>
      <c r="R8" s="98"/>
      <c r="Y8" s="1536" t="s">
        <v>1005</v>
      </c>
      <c r="Z8" s="1537" t="e">
        <f>G33</f>
        <v>#REF!</v>
      </c>
      <c r="AA8" s="1533"/>
      <c r="AB8" s="1533"/>
      <c r="AC8" s="1533"/>
      <c r="AD8" s="1533"/>
      <c r="AE8" s="1533"/>
      <c r="AF8" s="1533"/>
      <c r="AG8" s="1533"/>
    </row>
    <row r="9" spans="1:33" ht="18.75" thickBot="1" x14ac:dyDescent="0.25">
      <c r="B9" s="1589" t="s">
        <v>437</v>
      </c>
      <c r="C9" s="1590"/>
      <c r="D9" s="1590"/>
      <c r="E9" s="1590"/>
      <c r="F9" s="1590"/>
      <c r="G9" s="1591" t="s">
        <v>390</v>
      </c>
      <c r="H9" s="1591"/>
      <c r="I9" s="1375" t="s">
        <v>637</v>
      </c>
      <c r="N9" s="634"/>
      <c r="O9" s="634"/>
      <c r="P9" s="634"/>
      <c r="Q9" s="348"/>
      <c r="R9" s="98"/>
      <c r="Y9" s="1536" t="s">
        <v>1006</v>
      </c>
      <c r="Z9" s="1537" t="e">
        <f>G15</f>
        <v>#REF!</v>
      </c>
      <c r="AA9" s="1533"/>
      <c r="AB9" s="1533"/>
      <c r="AC9" s="1533"/>
      <c r="AD9" s="1533"/>
      <c r="AE9" s="1533"/>
      <c r="AF9" s="1533"/>
      <c r="AG9" s="1533"/>
    </row>
    <row r="10" spans="1:33" ht="23.25" x14ac:dyDescent="0.35">
      <c r="B10" s="201"/>
      <c r="C10" s="15"/>
      <c r="D10" s="92"/>
      <c r="E10" s="20"/>
      <c r="G10" s="1592" t="s">
        <v>391</v>
      </c>
      <c r="H10" s="1593"/>
      <c r="I10" s="1376" t="s">
        <v>499</v>
      </c>
      <c r="N10" s="641" t="s">
        <v>500</v>
      </c>
      <c r="O10" s="641"/>
      <c r="P10" s="641"/>
      <c r="Q10" s="635"/>
      <c r="R10" s="637"/>
      <c r="Y10" s="1536" t="s">
        <v>42</v>
      </c>
      <c r="Z10" s="1538" t="e">
        <f>G27</f>
        <v>#REF!</v>
      </c>
      <c r="AA10" s="1539"/>
      <c r="AB10" s="1539"/>
      <c r="AC10" s="1533"/>
      <c r="AD10" s="1533"/>
      <c r="AE10" s="1533"/>
      <c r="AF10" s="1533"/>
      <c r="AG10" s="1533"/>
    </row>
    <row r="11" spans="1:33" ht="24" thickBot="1" x14ac:dyDescent="0.4">
      <c r="B11" s="201"/>
      <c r="C11" s="15"/>
      <c r="D11" s="92"/>
      <c r="E11" s="20"/>
      <c r="G11" s="1594" t="s">
        <v>635</v>
      </c>
      <c r="H11" s="1595"/>
      <c r="I11" s="1377" t="s">
        <v>499</v>
      </c>
      <c r="N11" s="1596" t="s">
        <v>659</v>
      </c>
      <c r="O11" s="1596"/>
      <c r="P11" s="1596"/>
      <c r="Q11" s="1596"/>
      <c r="R11" s="637"/>
      <c r="Y11" s="1540" t="s">
        <v>43</v>
      </c>
      <c r="Z11" s="1541" t="e">
        <f>G28</f>
        <v>#REF!</v>
      </c>
      <c r="AA11" s="1539"/>
      <c r="AB11" s="1539"/>
      <c r="AC11" s="1539"/>
      <c r="AD11" s="1533"/>
      <c r="AE11" s="1533"/>
      <c r="AF11" s="1533"/>
      <c r="AG11" s="1533"/>
    </row>
    <row r="12" spans="1:33" ht="24" thickBot="1" x14ac:dyDescent="0.4">
      <c r="B12" s="201"/>
      <c r="C12" s="15"/>
      <c r="D12" s="92"/>
      <c r="E12" s="20"/>
      <c r="G12" s="1615" t="s">
        <v>636</v>
      </c>
      <c r="H12" s="1591"/>
      <c r="I12" s="1378" t="s">
        <v>499</v>
      </c>
      <c r="N12" s="636" t="s">
        <v>660</v>
      </c>
      <c r="O12" s="636"/>
      <c r="P12" s="635"/>
      <c r="Q12" s="635"/>
      <c r="R12" s="98"/>
      <c r="Y12" s="1542" t="s">
        <v>1007</v>
      </c>
      <c r="Z12" s="1543">
        <v>0</v>
      </c>
      <c r="AA12" s="1544">
        <v>10</v>
      </c>
      <c r="AB12" s="1544">
        <v>20</v>
      </c>
      <c r="AC12" s="1544">
        <v>23</v>
      </c>
      <c r="AD12" s="1544">
        <v>30</v>
      </c>
      <c r="AE12" s="1544">
        <v>40</v>
      </c>
      <c r="AF12" s="1544">
        <v>50</v>
      </c>
      <c r="AG12" s="1545">
        <v>60</v>
      </c>
    </row>
    <row r="13" spans="1:33" ht="23.25" x14ac:dyDescent="0.35">
      <c r="B13" s="92" t="s">
        <v>418</v>
      </c>
      <c r="D13" s="331"/>
      <c r="E13" s="331"/>
      <c r="F13" s="331"/>
      <c r="N13" s="348"/>
      <c r="O13" s="347"/>
      <c r="P13" s="348"/>
      <c r="Q13" s="348"/>
      <c r="R13" s="98"/>
      <c r="Y13" s="1546" t="s">
        <v>1008</v>
      </c>
      <c r="Z13" s="1547" t="s">
        <v>57</v>
      </c>
      <c r="AA13" s="1548"/>
      <c r="AB13" s="1548"/>
      <c r="AC13" s="1548" t="s">
        <v>57</v>
      </c>
      <c r="AD13" s="1548"/>
      <c r="AE13" s="1548" t="s">
        <v>57</v>
      </c>
      <c r="AF13" s="1549"/>
      <c r="AG13" s="1550"/>
    </row>
    <row r="14" spans="1:33" ht="16.5" thickBot="1" x14ac:dyDescent="0.3">
      <c r="N14" s="348"/>
      <c r="O14" s="347"/>
      <c r="P14" s="348"/>
      <c r="Q14" s="348"/>
      <c r="R14" s="98"/>
      <c r="Y14" s="1551" t="s">
        <v>1009</v>
      </c>
      <c r="Z14" s="1552"/>
      <c r="AA14" s="1553" t="s">
        <v>57</v>
      </c>
      <c r="AB14" s="1553"/>
      <c r="AC14" s="1553"/>
      <c r="AD14" s="1553" t="s">
        <v>57</v>
      </c>
      <c r="AE14" s="1554"/>
      <c r="AF14" s="1554"/>
      <c r="AG14" s="1555"/>
    </row>
    <row r="15" spans="1:33" ht="21.95" customHeight="1" x14ac:dyDescent="0.25">
      <c r="B15" s="1585" t="str">
        <f>Appliance!B7</f>
        <v>SEGMENT Nr</v>
      </c>
      <c r="C15" s="1586"/>
      <c r="D15" s="1586"/>
      <c r="E15" s="1586"/>
      <c r="F15" s="1586"/>
      <c r="G15" s="1616" t="e">
        <f>Appliance!#REF!</f>
        <v>#REF!</v>
      </c>
      <c r="H15" s="1617"/>
      <c r="I15" s="1618"/>
      <c r="N15" s="639"/>
      <c r="O15" s="639"/>
      <c r="P15" s="348"/>
      <c r="Q15" s="348"/>
      <c r="R15" s="98"/>
      <c r="Y15" s="1551" t="s">
        <v>1010</v>
      </c>
      <c r="Z15" s="1556"/>
      <c r="AA15" s="1554"/>
      <c r="AB15" s="1554"/>
      <c r="AC15" s="1554"/>
      <c r="AD15" s="1554"/>
      <c r="AE15" s="1554"/>
      <c r="AF15" s="1554"/>
      <c r="AG15" s="1555"/>
    </row>
    <row r="16" spans="1:33" ht="21.95" customHeight="1" x14ac:dyDescent="0.2">
      <c r="B16" s="1610" t="str">
        <f>Appliance!B8</f>
        <v>Report test lab code</v>
      </c>
      <c r="C16" s="1611"/>
      <c r="D16" s="1611"/>
      <c r="E16" s="1611"/>
      <c r="F16" s="1611"/>
      <c r="G16" s="1612" t="e">
        <f>Appliance!#REF!</f>
        <v>#REF!</v>
      </c>
      <c r="H16" s="1613"/>
      <c r="I16" s="1614"/>
      <c r="Y16" s="1551" t="s">
        <v>1011</v>
      </c>
      <c r="Z16" s="1552"/>
      <c r="AA16" s="1553"/>
      <c r="AB16" s="1553"/>
      <c r="AC16" s="1553"/>
      <c r="AD16" s="1553"/>
      <c r="AE16" s="1553" t="s">
        <v>57</v>
      </c>
      <c r="AF16" s="1554"/>
      <c r="AG16" s="1555"/>
    </row>
    <row r="17" spans="2:33" ht="18.75" x14ac:dyDescent="0.2">
      <c r="B17" s="1610" t="str">
        <f>Appliance!B9</f>
        <v>Appliance type</v>
      </c>
      <c r="C17" s="1611"/>
      <c r="D17" s="1611"/>
      <c r="E17" s="1611"/>
      <c r="F17" s="1611"/>
      <c r="G17" s="1612" t="e">
        <f>Appliance!#REF!</f>
        <v>#REF!</v>
      </c>
      <c r="H17" s="1613"/>
      <c r="I17" s="1614"/>
      <c r="Y17" s="1551" t="s">
        <v>1012</v>
      </c>
      <c r="Z17" s="1556"/>
      <c r="AA17" s="1554"/>
      <c r="AB17" s="1554"/>
      <c r="AC17" s="1554"/>
      <c r="AD17" s="1554"/>
      <c r="AE17" s="1554"/>
      <c r="AF17" s="1554"/>
      <c r="AG17" s="1555"/>
    </row>
    <row r="18" spans="2:33" ht="21.95" customHeight="1" x14ac:dyDescent="0.2">
      <c r="B18" s="1610"/>
      <c r="C18" s="1611"/>
      <c r="D18" s="1611"/>
      <c r="E18" s="1611"/>
      <c r="F18" s="1611"/>
      <c r="G18" s="1612"/>
      <c r="H18" s="1613"/>
      <c r="I18" s="1614"/>
      <c r="Y18" s="1551" t="s">
        <v>1013</v>
      </c>
      <c r="Z18" s="1556"/>
      <c r="AA18" s="1554"/>
      <c r="AB18" s="1554"/>
      <c r="AC18" s="1554"/>
      <c r="AD18" s="1554"/>
      <c r="AE18" s="1554"/>
      <c r="AF18" s="1554"/>
      <c r="AG18" s="1555"/>
    </row>
    <row r="19" spans="2:33" ht="21.95" customHeight="1" x14ac:dyDescent="0.2">
      <c r="B19" s="1610" t="str">
        <f>Appliance!B11</f>
        <v>Burner type</v>
      </c>
      <c r="C19" s="1611"/>
      <c r="D19" s="1611"/>
      <c r="E19" s="1611"/>
      <c r="F19" s="1611"/>
      <c r="G19" s="1612" t="e">
        <f>Appliance!#REF!</f>
        <v>#REF!</v>
      </c>
      <c r="H19" s="1613"/>
      <c r="I19" s="1614"/>
      <c r="N19" s="866" t="s">
        <v>980</v>
      </c>
      <c r="O19" s="866"/>
      <c r="P19" s="866"/>
      <c r="Q19" s="866"/>
      <c r="R19" s="866"/>
      <c r="Y19" s="1551" t="s">
        <v>1014</v>
      </c>
      <c r="Z19" s="1556"/>
      <c r="AA19" s="1554"/>
      <c r="AB19" s="1554"/>
      <c r="AC19" s="1554"/>
      <c r="AD19" s="1554"/>
      <c r="AE19" s="1554"/>
      <c r="AF19" s="1554"/>
      <c r="AG19" s="1555"/>
    </row>
    <row r="20" spans="2:33" ht="21.95" customHeight="1" x14ac:dyDescent="0.2">
      <c r="B20" s="1610" t="str">
        <f>Appliance!B12</f>
        <v xml:space="preserve"> For cooker hobs: burner tested?</v>
      </c>
      <c r="C20" s="1611"/>
      <c r="D20" s="1611"/>
      <c r="E20" s="1611"/>
      <c r="F20" s="1611"/>
      <c r="G20" s="1612" t="e">
        <f>Appliance!#REF!</f>
        <v>#REF!</v>
      </c>
      <c r="H20" s="1613"/>
      <c r="I20" s="1614"/>
      <c r="Y20" s="1551" t="s">
        <v>267</v>
      </c>
      <c r="Z20" s="1552"/>
      <c r="AA20" s="1553"/>
      <c r="AB20" s="1553"/>
      <c r="AC20" s="1553"/>
      <c r="AD20" s="1553"/>
      <c r="AE20" s="1553" t="s">
        <v>57</v>
      </c>
      <c r="AF20" s="1554"/>
      <c r="AG20" s="1555"/>
    </row>
    <row r="21" spans="2:33" ht="21.95" customHeight="1" x14ac:dyDescent="0.35">
      <c r="B21" s="1610" t="str">
        <f>Appliance!B13</f>
        <v>Modulating burner (Y/N)</v>
      </c>
      <c r="C21" s="1611"/>
      <c r="D21" s="1611"/>
      <c r="E21" s="1611"/>
      <c r="F21" s="1611"/>
      <c r="G21" s="1612" t="e">
        <f>Appliance!#REF!</f>
        <v>#REF!</v>
      </c>
      <c r="H21" s="1613"/>
      <c r="I21" s="1614"/>
      <c r="N21" s="92" t="s">
        <v>998</v>
      </c>
      <c r="O21" s="92"/>
      <c r="P21" s="92"/>
      <c r="Q21" s="12"/>
      <c r="Y21" s="1551" t="s">
        <v>1015</v>
      </c>
      <c r="Z21" s="1552"/>
      <c r="AA21" s="1553"/>
      <c r="AB21" s="1553"/>
      <c r="AC21" s="1553"/>
      <c r="AD21" s="1553"/>
      <c r="AE21" s="1553" t="s">
        <v>57</v>
      </c>
      <c r="AF21" s="1554"/>
      <c r="AG21" s="1555"/>
    </row>
    <row r="22" spans="2:33" ht="21.95" customHeight="1" thickBot="1" x14ac:dyDescent="0.25">
      <c r="B22" s="1610" t="str">
        <f>Appliance!B14</f>
        <v>Pressure regulator (Y/N)</v>
      </c>
      <c r="C22" s="1611"/>
      <c r="D22" s="1611"/>
      <c r="E22" s="1611"/>
      <c r="F22" s="1611"/>
      <c r="G22" s="1612" t="e">
        <f>Appliance!#REF!</f>
        <v>#REF!</v>
      </c>
      <c r="H22" s="1613"/>
      <c r="I22" s="1614"/>
      <c r="Y22" s="1557" t="s">
        <v>341</v>
      </c>
      <c r="Z22" s="1558"/>
      <c r="AA22" s="1559"/>
      <c r="AB22" s="1559"/>
      <c r="AC22" s="1559"/>
      <c r="AD22" s="1559"/>
      <c r="AE22" s="1559" t="s">
        <v>57</v>
      </c>
      <c r="AF22" s="1560"/>
      <c r="AG22" s="1561"/>
    </row>
    <row r="23" spans="2:33" ht="21.95" customHeight="1" x14ac:dyDescent="0.2">
      <c r="B23" s="1610" t="str">
        <f>Appliance!B15</f>
        <v>Can the appliance be adjusted (Y/N)</v>
      </c>
      <c r="C23" s="1611"/>
      <c r="D23" s="1611"/>
      <c r="E23" s="1611"/>
      <c r="F23" s="1611"/>
      <c r="G23" s="1612" t="e">
        <f>Appliance!#REF!</f>
        <v>#REF!</v>
      </c>
      <c r="H23" s="1613"/>
      <c r="I23" s="1614"/>
      <c r="Y23" s="1546" t="s">
        <v>1016</v>
      </c>
      <c r="Z23" s="1562" t="s">
        <v>1017</v>
      </c>
      <c r="AA23" s="1563" t="s">
        <v>1017</v>
      </c>
      <c r="AB23" s="1563" t="s">
        <v>1017</v>
      </c>
      <c r="AC23" s="1563" t="s">
        <v>1017</v>
      </c>
      <c r="AD23" s="1563" t="s">
        <v>1017</v>
      </c>
      <c r="AE23" s="1563" t="s">
        <v>1017</v>
      </c>
      <c r="AF23" s="1563" t="s">
        <v>1017</v>
      </c>
      <c r="AG23" s="1564" t="s">
        <v>1017</v>
      </c>
    </row>
    <row r="24" spans="2:33" ht="21.95" customHeight="1" x14ac:dyDescent="0.25">
      <c r="B24" s="1610" t="str">
        <f>Appliance!B16</f>
        <v>If the appliance can be adjusted. Instructions:</v>
      </c>
      <c r="C24" s="1611"/>
      <c r="D24" s="1611"/>
      <c r="E24" s="1611"/>
      <c r="F24" s="1611"/>
      <c r="G24" s="1619" t="e">
        <f>Appliance!#REF!</f>
        <v>#REF!</v>
      </c>
      <c r="H24" s="1620"/>
      <c r="I24" s="1621"/>
      <c r="K24" s="537"/>
      <c r="N24" s="347" t="s">
        <v>1029</v>
      </c>
      <c r="O24" s="347"/>
      <c r="P24" s="347"/>
      <c r="Q24" s="98"/>
      <c r="R24" s="98"/>
      <c r="Y24" s="1551" t="s">
        <v>1018</v>
      </c>
      <c r="Z24" s="1556" t="s">
        <v>1017</v>
      </c>
      <c r="AA24" s="1554" t="s">
        <v>1017</v>
      </c>
      <c r="AB24" s="1554" t="s">
        <v>1017</v>
      </c>
      <c r="AC24" s="1554" t="s">
        <v>1017</v>
      </c>
      <c r="AD24" s="1554" t="s">
        <v>1017</v>
      </c>
      <c r="AE24" s="1554" t="s">
        <v>1017</v>
      </c>
      <c r="AF24" s="1554" t="s">
        <v>1017</v>
      </c>
      <c r="AG24" s="1555" t="s">
        <v>1017</v>
      </c>
    </row>
    <row r="25" spans="2:33" ht="21.95" customHeight="1" x14ac:dyDescent="0.2">
      <c r="B25" s="1610" t="str">
        <f>Appliance!B17</f>
        <v>Is the appliance equiped with a combustion control (Y/N)</v>
      </c>
      <c r="C25" s="1611"/>
      <c r="D25" s="1611"/>
      <c r="E25" s="1611"/>
      <c r="F25" s="1611"/>
      <c r="G25" s="1612" t="e">
        <f>Appliance!#REF!</f>
        <v>#REF!</v>
      </c>
      <c r="H25" s="1613"/>
      <c r="I25" s="1614"/>
      <c r="N25" s="638" t="s">
        <v>1030</v>
      </c>
      <c r="O25" s="98"/>
      <c r="P25" s="98"/>
      <c r="Q25" s="98"/>
      <c r="R25" s="98"/>
      <c r="Y25" s="1551" t="s">
        <v>1019</v>
      </c>
      <c r="Z25" s="1556" t="s">
        <v>1017</v>
      </c>
      <c r="AA25" s="1554" t="s">
        <v>1017</v>
      </c>
      <c r="AB25" s="1554" t="s">
        <v>1017</v>
      </c>
      <c r="AC25" s="1554" t="s">
        <v>1017</v>
      </c>
      <c r="AD25" s="1554" t="s">
        <v>1017</v>
      </c>
      <c r="AE25" s="1554" t="s">
        <v>1017</v>
      </c>
      <c r="AF25" s="1554" t="s">
        <v>1017</v>
      </c>
      <c r="AG25" s="1555" t="s">
        <v>1017</v>
      </c>
    </row>
    <row r="26" spans="2:33" ht="21.95" customHeight="1" thickBot="1" x14ac:dyDescent="0.25">
      <c r="B26" s="1610" t="str">
        <f>Appliance!B18</f>
        <v xml:space="preserve">  If Yes what technology is used?</v>
      </c>
      <c r="C26" s="1611"/>
      <c r="D26" s="1611"/>
      <c r="E26" s="1611"/>
      <c r="F26" s="1611"/>
      <c r="G26" s="1612" t="e">
        <f>Appliance!#REF!</f>
        <v>#REF!</v>
      </c>
      <c r="H26" s="1613"/>
      <c r="I26" s="1614"/>
      <c r="N26" s="638" t="s">
        <v>1031</v>
      </c>
      <c r="O26" s="98"/>
      <c r="P26" s="98"/>
      <c r="Q26" s="98"/>
      <c r="R26" s="98"/>
      <c r="Y26" s="1565" t="s">
        <v>1020</v>
      </c>
      <c r="Z26" s="1566" t="s">
        <v>1017</v>
      </c>
      <c r="AA26" s="1567" t="s">
        <v>1017</v>
      </c>
      <c r="AB26" s="1567" t="s">
        <v>1017</v>
      </c>
      <c r="AC26" s="1567" t="s">
        <v>1017</v>
      </c>
      <c r="AD26" s="1567" t="s">
        <v>1017</v>
      </c>
      <c r="AE26" s="1567" t="s">
        <v>1017</v>
      </c>
      <c r="AF26" s="1567" t="s">
        <v>1017</v>
      </c>
      <c r="AG26" s="1568" t="s">
        <v>1017</v>
      </c>
    </row>
    <row r="27" spans="2:33" ht="21.95" customHeight="1" x14ac:dyDescent="0.2">
      <c r="B27" s="1610" t="str">
        <f>Appliance!B19</f>
        <v>Max. power input (net) [kW]</v>
      </c>
      <c r="C27" s="1611"/>
      <c r="D27" s="1611"/>
      <c r="E27" s="1611"/>
      <c r="F27" s="1611"/>
      <c r="G27" s="1612" t="e">
        <f>Appliance!#REF!</f>
        <v>#REF!</v>
      </c>
      <c r="H27" s="1613"/>
      <c r="I27" s="1614"/>
      <c r="N27" s="634"/>
      <c r="O27" s="634"/>
      <c r="P27" s="634"/>
      <c r="Q27" s="348"/>
      <c r="R27" s="98"/>
      <c r="Y27" s="1546" t="s">
        <v>309</v>
      </c>
      <c r="Z27" s="1562"/>
      <c r="AA27" s="1563"/>
      <c r="AB27" s="1563"/>
      <c r="AC27" s="1563"/>
      <c r="AD27" s="1563"/>
      <c r="AE27" s="1563"/>
      <c r="AF27" s="1563"/>
      <c r="AG27" s="1564"/>
    </row>
    <row r="28" spans="2:33" ht="21.95" customHeight="1" x14ac:dyDescent="0.3">
      <c r="B28" s="1610" t="str">
        <f>Appliance!B20</f>
        <v>Min. power input (net) [kW]</v>
      </c>
      <c r="C28" s="1611"/>
      <c r="D28" s="1611"/>
      <c r="E28" s="1611"/>
      <c r="F28" s="1611"/>
      <c r="G28" s="1612" t="e">
        <f>Appliance!#REF!</f>
        <v>#REF!</v>
      </c>
      <c r="H28" s="1613"/>
      <c r="I28" s="1614"/>
      <c r="N28" s="874" t="s">
        <v>1033</v>
      </c>
      <c r="O28" s="874"/>
      <c r="P28" s="874"/>
      <c r="Q28" s="874"/>
      <c r="R28" s="875"/>
      <c r="Y28" s="1551" t="s">
        <v>307</v>
      </c>
      <c r="Z28" s="1556"/>
      <c r="AA28" s="1554"/>
      <c r="AB28" s="1554"/>
      <c r="AC28" s="1554"/>
      <c r="AD28" s="1554"/>
      <c r="AE28" s="1554"/>
      <c r="AF28" s="1554"/>
      <c r="AG28" s="1555"/>
    </row>
    <row r="29" spans="2:33" ht="21.95" customHeight="1" x14ac:dyDescent="0.25">
      <c r="B29" s="1610" t="str">
        <f>Appliance!B21</f>
        <v>Flue type</v>
      </c>
      <c r="C29" s="1611"/>
      <c r="D29" s="1611"/>
      <c r="E29" s="1611"/>
      <c r="F29" s="1611"/>
      <c r="G29" s="1612" t="e">
        <f>Appliance!#REF!</f>
        <v>#REF!</v>
      </c>
      <c r="H29" s="1613"/>
      <c r="I29" s="1614"/>
      <c r="N29" s="1771" t="s">
        <v>1034</v>
      </c>
      <c r="O29" s="1771"/>
      <c r="P29" s="1771"/>
      <c r="Q29" s="1771"/>
      <c r="R29" s="497"/>
      <c r="Y29" s="1551" t="s">
        <v>1021</v>
      </c>
      <c r="Z29" s="1552"/>
      <c r="AA29" s="1553"/>
      <c r="AB29" s="1553"/>
      <c r="AC29" s="1553"/>
      <c r="AD29" s="1553"/>
      <c r="AE29" s="1553" t="s">
        <v>57</v>
      </c>
      <c r="AF29" s="1554"/>
      <c r="AG29" s="1555"/>
    </row>
    <row r="30" spans="2:33" ht="21.95" customHeight="1" x14ac:dyDescent="0.25">
      <c r="B30" s="1610" t="str">
        <f>Appliance!B22</f>
        <v>Flue lenght</v>
      </c>
      <c r="C30" s="1611"/>
      <c r="D30" s="1611"/>
      <c r="E30" s="1611"/>
      <c r="F30" s="1611"/>
      <c r="G30" s="1612" t="e">
        <f>Appliance!#REF!</f>
        <v>#REF!</v>
      </c>
      <c r="H30" s="1613"/>
      <c r="I30" s="1614"/>
      <c r="N30" s="1772" t="s">
        <v>1035</v>
      </c>
      <c r="O30" s="1772"/>
      <c r="P30" s="1772"/>
      <c r="Q30" s="1772"/>
      <c r="R30" s="876"/>
      <c r="Y30" s="1551" t="s">
        <v>1022</v>
      </c>
      <c r="Z30" s="1556"/>
      <c r="AA30" s="1554"/>
      <c r="AB30" s="1554"/>
      <c r="AC30" s="1554"/>
      <c r="AD30" s="1554"/>
      <c r="AE30" s="1554"/>
      <c r="AF30" s="1554"/>
      <c r="AG30" s="1555"/>
    </row>
    <row r="31" spans="2:33" ht="21.95" customHeight="1" x14ac:dyDescent="0.25">
      <c r="B31" s="1610" t="str">
        <f>Appliance!B23</f>
        <v>Applicable standard(s)</v>
      </c>
      <c r="C31" s="1611"/>
      <c r="D31" s="1611"/>
      <c r="E31" s="1611"/>
      <c r="F31" s="1611"/>
      <c r="G31" s="1612" t="e">
        <f>Appliance!#REF!</f>
        <v>#REF!</v>
      </c>
      <c r="H31" s="1613"/>
      <c r="I31" s="1614"/>
      <c r="N31" s="872" t="s">
        <v>57</v>
      </c>
      <c r="O31" s="347" t="s">
        <v>1036</v>
      </c>
      <c r="P31" s="348"/>
      <c r="Q31" s="348"/>
      <c r="R31" s="98"/>
      <c r="Y31" s="1551" t="s">
        <v>962</v>
      </c>
      <c r="Z31" s="1556" t="s">
        <v>1017</v>
      </c>
      <c r="AA31" s="1554" t="s">
        <v>1017</v>
      </c>
      <c r="AB31" s="1554" t="s">
        <v>1017</v>
      </c>
      <c r="AC31" s="1554" t="s">
        <v>1017</v>
      </c>
      <c r="AD31" s="1554" t="s">
        <v>1017</v>
      </c>
      <c r="AE31" s="1554" t="s">
        <v>1017</v>
      </c>
      <c r="AF31" s="1554" t="s">
        <v>1017</v>
      </c>
      <c r="AG31" s="1555" t="s">
        <v>1017</v>
      </c>
    </row>
    <row r="32" spans="2:33" ht="21.95" customHeight="1" x14ac:dyDescent="0.25">
      <c r="B32" s="1610" t="str">
        <f>Appliance!B24</f>
        <v>Gas category</v>
      </c>
      <c r="C32" s="1611"/>
      <c r="D32" s="1611"/>
      <c r="E32" s="1611"/>
      <c r="F32" s="1611"/>
      <c r="G32" s="1612" t="e">
        <f>Appliance!#REF!</f>
        <v>#REF!</v>
      </c>
      <c r="H32" s="1613"/>
      <c r="I32" s="1614"/>
      <c r="N32" s="873"/>
      <c r="O32" s="347" t="s">
        <v>1037</v>
      </c>
      <c r="P32" s="348"/>
      <c r="Q32" s="348"/>
      <c r="R32" s="98"/>
      <c r="Y32" s="1551" t="s">
        <v>896</v>
      </c>
      <c r="Z32" s="1569" t="s">
        <v>57</v>
      </c>
      <c r="AA32" s="1570" t="s">
        <v>1023</v>
      </c>
      <c r="AB32" s="1570"/>
      <c r="AC32" s="1570"/>
      <c r="AD32" s="1570"/>
      <c r="AE32" s="1571" t="s">
        <v>57</v>
      </c>
      <c r="AF32" s="1572"/>
      <c r="AG32" s="1573"/>
    </row>
    <row r="33" spans="2:33" ht="21.95" customHeight="1" x14ac:dyDescent="0.25">
      <c r="B33" s="1610" t="str">
        <f>Appliance!B25</f>
        <v>Origin of the appliance</v>
      </c>
      <c r="C33" s="1611"/>
      <c r="D33" s="1611"/>
      <c r="E33" s="1611"/>
      <c r="F33" s="1611"/>
      <c r="G33" s="1612" t="e">
        <f>Appliance!#REF!</f>
        <v>#REF!</v>
      </c>
      <c r="H33" s="1613"/>
      <c r="I33" s="1614"/>
      <c r="N33" s="873" t="s">
        <v>1017</v>
      </c>
      <c r="O33" s="347" t="s">
        <v>1038</v>
      </c>
      <c r="P33" s="348"/>
      <c r="Q33" s="348"/>
      <c r="R33" s="98"/>
      <c r="Y33" s="1551" t="s">
        <v>1024</v>
      </c>
      <c r="Z33" s="1556"/>
      <c r="AA33" s="1554"/>
      <c r="AB33" s="1554"/>
      <c r="AC33" s="1554"/>
      <c r="AD33" s="1554"/>
      <c r="AE33" s="1554"/>
      <c r="AF33" s="1554"/>
      <c r="AG33" s="1555"/>
    </row>
    <row r="34" spans="2:33" ht="21.95" customHeight="1" thickBot="1" x14ac:dyDescent="0.25">
      <c r="B34" s="1589" t="str">
        <f>Appliance!B26</f>
        <v>Manufacture year</v>
      </c>
      <c r="C34" s="1590"/>
      <c r="D34" s="1590"/>
      <c r="E34" s="1590"/>
      <c r="F34" s="1590"/>
      <c r="G34" s="1631" t="e">
        <f>Appliance!#REF!</f>
        <v>#REF!</v>
      </c>
      <c r="H34" s="1632"/>
      <c r="I34" s="1633"/>
      <c r="Y34" s="1551" t="s">
        <v>1025</v>
      </c>
      <c r="Z34" s="1556"/>
      <c r="AA34" s="1554"/>
      <c r="AB34" s="1554"/>
      <c r="AC34" s="1554"/>
      <c r="AD34" s="1554"/>
      <c r="AE34" s="1554"/>
      <c r="AF34" s="1554"/>
      <c r="AG34" s="1555"/>
    </row>
    <row r="35" spans="2:33" ht="15" x14ac:dyDescent="0.2">
      <c r="B35" s="119"/>
      <c r="C35" s="418"/>
      <c r="D35" s="418"/>
      <c r="E35" s="418"/>
      <c r="F35" s="418"/>
      <c r="G35" s="418"/>
      <c r="H35" s="418"/>
      <c r="I35" s="418"/>
      <c r="J35" s="418"/>
      <c r="Y35" s="1551" t="s">
        <v>1026</v>
      </c>
      <c r="Z35" s="1552"/>
      <c r="AA35" s="1553"/>
      <c r="AB35" s="1553"/>
      <c r="AC35" s="1553"/>
      <c r="AD35" s="1553"/>
      <c r="AE35" s="1553" t="s">
        <v>57</v>
      </c>
      <c r="AF35" s="1554"/>
      <c r="AG35" s="1555"/>
    </row>
    <row r="36" spans="2:33" ht="13.5" thickBot="1" x14ac:dyDescent="0.25">
      <c r="G36" s="14"/>
      <c r="Y36" s="1565" t="s">
        <v>1027</v>
      </c>
      <c r="Z36" s="1566"/>
      <c r="AA36" s="1567"/>
      <c r="AB36" s="1567"/>
      <c r="AC36" s="1567"/>
      <c r="AD36" s="1567"/>
      <c r="AE36" s="1567"/>
      <c r="AF36" s="1567"/>
      <c r="AG36" s="1568"/>
    </row>
    <row r="37" spans="2:33" ht="19.5" customHeight="1" thickBot="1" x14ac:dyDescent="0.35">
      <c r="B37" s="342" t="s">
        <v>431</v>
      </c>
      <c r="C37" s="343"/>
      <c r="D37" s="343"/>
      <c r="E37" s="343"/>
      <c r="F37" s="343"/>
      <c r="G37" s="343"/>
      <c r="H37" s="344"/>
      <c r="I37" s="344"/>
      <c r="Y37" s="1574" t="s">
        <v>1028</v>
      </c>
      <c r="Z37" s="1575" t="str">
        <f>B138</f>
        <v>Overall conclusion: make a statement based on the main results</v>
      </c>
      <c r="AA37" s="1576"/>
      <c r="AB37" s="1576"/>
      <c r="AC37" s="1576"/>
      <c r="AD37" s="1576"/>
      <c r="AE37" s="1576"/>
      <c r="AF37" s="1576"/>
      <c r="AG37" s="1577"/>
    </row>
    <row r="38" spans="2:33" ht="18.75" x14ac:dyDescent="0.2">
      <c r="B38" s="1634" t="str">
        <f>Appliance!B29</f>
        <v>Manufacturer name</v>
      </c>
      <c r="C38" s="1635"/>
      <c r="D38" s="1635"/>
      <c r="E38" s="1635"/>
      <c r="F38" s="1635"/>
      <c r="G38" s="1636" t="e">
        <f>Appliance!#REF!</f>
        <v>#REF!</v>
      </c>
      <c r="H38" s="1637"/>
      <c r="I38" s="1638"/>
    </row>
    <row r="39" spans="2:33" ht="19.5" thickBot="1" x14ac:dyDescent="0.25">
      <c r="B39" s="1624" t="str">
        <f>Appliance!B30</f>
        <v>Appliance model name</v>
      </c>
      <c r="C39" s="1625"/>
      <c r="D39" s="1625"/>
      <c r="E39" s="1625"/>
      <c r="F39" s="1625"/>
      <c r="G39" s="1626" t="e">
        <f>Appliance!#REF!</f>
        <v>#REF!</v>
      </c>
      <c r="H39" s="1627"/>
      <c r="I39" s="1628"/>
      <c r="Y39" s="1539" t="s">
        <v>871</v>
      </c>
      <c r="Z39" s="1533"/>
      <c r="AA39" s="1533"/>
      <c r="AB39" s="1533"/>
      <c r="AC39" s="1533"/>
      <c r="AD39" s="1533"/>
      <c r="AE39" s="1533"/>
      <c r="AF39" s="1533"/>
      <c r="AG39" s="1533"/>
    </row>
    <row r="40" spans="2:33" ht="15.75" thickBot="1" x14ac:dyDescent="0.25">
      <c r="B40" s="345"/>
      <c r="C40" s="345"/>
      <c r="D40" s="345"/>
      <c r="E40" s="345"/>
      <c r="F40" s="345"/>
      <c r="G40" s="346"/>
      <c r="H40" s="345"/>
      <c r="I40" s="345"/>
      <c r="Y40" s="1578" t="s">
        <v>1039</v>
      </c>
      <c r="Z40" s="1579" t="s">
        <v>57</v>
      </c>
      <c r="AA40" s="1576"/>
      <c r="AB40" s="1576"/>
      <c r="AC40" s="1576"/>
      <c r="AD40" s="1580" t="s">
        <v>57</v>
      </c>
      <c r="AE40" s="1580" t="s">
        <v>57</v>
      </c>
      <c r="AF40" s="1580" t="s">
        <v>57</v>
      </c>
      <c r="AG40" s="1581" t="s">
        <v>57</v>
      </c>
    </row>
    <row r="41" spans="2:33" x14ac:dyDescent="0.2">
      <c r="B41" s="345"/>
      <c r="C41" s="345"/>
      <c r="D41" s="345"/>
      <c r="E41" s="345"/>
      <c r="F41" s="345"/>
      <c r="G41" s="346"/>
      <c r="H41" s="345"/>
      <c r="I41" s="345"/>
    </row>
    <row r="42" spans="2:33" x14ac:dyDescent="0.2">
      <c r="B42" s="345"/>
      <c r="C42" s="345"/>
      <c r="D42" s="345"/>
      <c r="E42" s="345"/>
      <c r="F42" s="345"/>
      <c r="G42" s="346"/>
      <c r="H42" s="345"/>
      <c r="I42" s="345"/>
    </row>
    <row r="43" spans="2:33" x14ac:dyDescent="0.2">
      <c r="B43" s="345"/>
      <c r="C43" s="345"/>
      <c r="D43" s="345"/>
      <c r="E43" s="345"/>
      <c r="F43" s="345"/>
      <c r="G43" s="346"/>
      <c r="H43" s="345"/>
      <c r="I43" s="345"/>
    </row>
    <row r="44" spans="2:33" x14ac:dyDescent="0.2">
      <c r="B44" s="345"/>
      <c r="C44" s="345"/>
      <c r="D44" s="345"/>
      <c r="E44" s="345"/>
      <c r="F44" s="345"/>
      <c r="G44" s="346"/>
      <c r="H44" s="345"/>
      <c r="I44" s="345"/>
    </row>
    <row r="45" spans="2:33" ht="15.75" x14ac:dyDescent="0.25">
      <c r="B45" s="345"/>
      <c r="C45" s="345"/>
      <c r="D45" s="345"/>
      <c r="E45" s="345"/>
      <c r="F45" s="345"/>
      <c r="G45" s="346"/>
      <c r="H45" s="345"/>
      <c r="I45" s="345"/>
      <c r="N45" s="347"/>
      <c r="O45" s="347"/>
      <c r="P45" s="347"/>
      <c r="Q45" s="348"/>
      <c r="R45" s="98"/>
    </row>
    <row r="46" spans="2:33" ht="15.75" x14ac:dyDescent="0.25">
      <c r="B46" s="345"/>
      <c r="C46" s="345"/>
      <c r="D46" s="345"/>
      <c r="E46" s="345"/>
      <c r="F46" s="345"/>
      <c r="G46" s="346"/>
      <c r="H46" s="345"/>
      <c r="I46" s="345"/>
      <c r="N46" s="635" t="s">
        <v>439</v>
      </c>
      <c r="O46" s="636"/>
      <c r="P46" s="635"/>
      <c r="Q46" s="635"/>
      <c r="R46" s="98"/>
    </row>
    <row r="47" spans="2:33" ht="15.75" x14ac:dyDescent="0.25">
      <c r="B47" s="345"/>
      <c r="C47" s="345"/>
      <c r="D47" s="345"/>
      <c r="E47" s="345"/>
      <c r="F47" s="345"/>
      <c r="G47" s="346"/>
      <c r="H47" s="345"/>
      <c r="I47" s="345"/>
      <c r="N47" s="635"/>
      <c r="O47" s="636"/>
      <c r="P47" s="635"/>
      <c r="Q47" s="635"/>
      <c r="R47" s="98"/>
    </row>
    <row r="48" spans="2:33" ht="15.75" x14ac:dyDescent="0.25">
      <c r="B48" s="345"/>
      <c r="C48" s="345"/>
      <c r="D48" s="345"/>
      <c r="E48" s="345"/>
      <c r="F48" s="345"/>
      <c r="G48" s="346"/>
      <c r="H48" s="345"/>
      <c r="I48" s="345"/>
      <c r="N48" s="635" t="s">
        <v>673</v>
      </c>
      <c r="O48" s="636"/>
      <c r="P48" s="635"/>
      <c r="Q48" s="635"/>
      <c r="R48" s="98"/>
    </row>
    <row r="49" spans="2:9" x14ac:dyDescent="0.2">
      <c r="B49" s="345"/>
      <c r="C49" s="345"/>
      <c r="D49" s="345"/>
      <c r="E49" s="345"/>
      <c r="F49" s="345"/>
      <c r="G49" s="346"/>
      <c r="H49" s="345"/>
      <c r="I49" s="345"/>
    </row>
    <row r="50" spans="2:9" x14ac:dyDescent="0.2">
      <c r="B50" s="345"/>
      <c r="C50" s="515" t="s">
        <v>607</v>
      </c>
      <c r="D50" s="345"/>
      <c r="E50" s="345"/>
      <c r="F50" s="345"/>
      <c r="G50" s="346" t="s">
        <v>607</v>
      </c>
      <c r="H50" s="345"/>
      <c r="I50" s="345"/>
    </row>
    <row r="51" spans="2:9" x14ac:dyDescent="0.2">
      <c r="B51" s="345"/>
      <c r="C51" s="345"/>
      <c r="D51" s="345"/>
      <c r="E51" s="345"/>
      <c r="F51" s="345"/>
      <c r="G51" s="346"/>
      <c r="H51" s="345"/>
      <c r="I51" s="345"/>
    </row>
    <row r="52" spans="2:9" x14ac:dyDescent="0.2">
      <c r="B52" s="345"/>
      <c r="C52" s="345"/>
      <c r="D52" s="345"/>
      <c r="E52" s="345"/>
      <c r="F52" s="345"/>
      <c r="G52" s="346"/>
      <c r="H52" s="345"/>
      <c r="I52" s="345"/>
    </row>
    <row r="53" spans="2:9" x14ac:dyDescent="0.2">
      <c r="B53" s="345"/>
      <c r="C53" s="345"/>
      <c r="D53" s="345"/>
      <c r="E53" s="345"/>
      <c r="F53" s="345"/>
      <c r="G53" s="346"/>
      <c r="H53" s="345"/>
      <c r="I53" s="345"/>
    </row>
    <row r="54" spans="2:9" x14ac:dyDescent="0.2">
      <c r="B54" s="345"/>
      <c r="C54" s="345"/>
      <c r="D54" s="345"/>
      <c r="E54" s="345"/>
      <c r="F54" s="345"/>
      <c r="G54" s="346"/>
      <c r="H54" s="345"/>
      <c r="I54" s="345"/>
    </row>
    <row r="55" spans="2:9" x14ac:dyDescent="0.2">
      <c r="B55" s="345"/>
      <c r="C55" s="345"/>
      <c r="D55" s="345"/>
      <c r="E55" s="345"/>
      <c r="F55" s="345"/>
      <c r="G55" s="346"/>
      <c r="H55" s="345"/>
      <c r="I55" s="345"/>
    </row>
    <row r="56" spans="2:9" x14ac:dyDescent="0.2">
      <c r="B56" s="345"/>
      <c r="C56" s="345"/>
      <c r="D56" s="345"/>
      <c r="E56" s="345"/>
      <c r="F56" s="345"/>
      <c r="G56" s="346"/>
      <c r="H56" s="345"/>
      <c r="I56" s="345"/>
    </row>
    <row r="57" spans="2:9" x14ac:dyDescent="0.2">
      <c r="B57" s="345"/>
      <c r="C57" s="345"/>
      <c r="D57" s="345"/>
      <c r="E57" s="345"/>
      <c r="F57" s="345"/>
      <c r="G57" s="346"/>
      <c r="H57" s="345"/>
      <c r="I57" s="345"/>
    </row>
    <row r="58" spans="2:9" x14ac:dyDescent="0.2">
      <c r="B58" s="345"/>
      <c r="C58" s="345"/>
      <c r="D58" s="345"/>
      <c r="E58" s="345"/>
      <c r="F58" s="345"/>
      <c r="G58" s="346"/>
      <c r="H58" s="345"/>
      <c r="I58" s="345"/>
    </row>
    <row r="59" spans="2:9" x14ac:dyDescent="0.2">
      <c r="B59" s="345"/>
      <c r="C59" s="345"/>
      <c r="D59" s="345"/>
      <c r="E59" s="345"/>
      <c r="F59" s="345"/>
      <c r="G59" s="346"/>
      <c r="H59" s="345"/>
      <c r="I59" s="345"/>
    </row>
    <row r="60" spans="2:9" x14ac:dyDescent="0.2">
      <c r="B60" s="345"/>
      <c r="C60" s="345"/>
      <c r="D60" s="345"/>
      <c r="E60" s="345"/>
      <c r="F60" s="345"/>
      <c r="G60" s="346"/>
      <c r="H60" s="345"/>
      <c r="I60" s="345"/>
    </row>
    <row r="61" spans="2:9" x14ac:dyDescent="0.2">
      <c r="B61" s="345"/>
      <c r="C61" s="345"/>
      <c r="D61" s="345"/>
      <c r="E61" s="345"/>
      <c r="F61" s="345"/>
      <c r="G61" s="346"/>
      <c r="H61" s="345"/>
      <c r="I61" s="345"/>
    </row>
    <row r="62" spans="2:9" x14ac:dyDescent="0.2">
      <c r="B62" s="345"/>
      <c r="C62" s="345"/>
      <c r="D62" s="345"/>
      <c r="E62" s="345"/>
      <c r="F62" s="345"/>
      <c r="G62" s="346"/>
      <c r="H62" s="345"/>
      <c r="I62" s="345"/>
    </row>
    <row r="63" spans="2:9" x14ac:dyDescent="0.2">
      <c r="B63" s="345"/>
      <c r="C63" s="345"/>
      <c r="D63" s="345"/>
      <c r="E63" s="345"/>
      <c r="F63" s="345"/>
      <c r="G63" s="346"/>
      <c r="H63" s="345"/>
      <c r="I63" s="345"/>
    </row>
    <row r="64" spans="2:9" x14ac:dyDescent="0.2">
      <c r="B64" s="345"/>
      <c r="C64" s="345"/>
      <c r="D64" s="345"/>
      <c r="E64" s="345"/>
      <c r="F64" s="345"/>
      <c r="G64" s="346"/>
      <c r="H64" s="345"/>
      <c r="I64" s="345"/>
    </row>
    <row r="65" spans="2:18" x14ac:dyDescent="0.2">
      <c r="B65" s="345"/>
      <c r="C65" s="345"/>
      <c r="D65" s="345"/>
      <c r="E65" s="345"/>
      <c r="F65" s="345"/>
      <c r="G65" s="346"/>
      <c r="H65" s="345"/>
      <c r="I65" s="345"/>
    </row>
    <row r="66" spans="2:18" x14ac:dyDescent="0.2">
      <c r="B66" s="345"/>
      <c r="C66" s="345"/>
      <c r="D66" s="345"/>
      <c r="E66" s="345"/>
      <c r="F66" s="345"/>
      <c r="G66" s="346"/>
      <c r="H66" s="345"/>
      <c r="I66" s="345"/>
    </row>
    <row r="69" spans="2:18" ht="15.75" x14ac:dyDescent="0.25">
      <c r="B69" s="16" t="s">
        <v>617</v>
      </c>
      <c r="D69" s="314"/>
    </row>
    <row r="70" spans="2:18" ht="24" thickBot="1" x14ac:dyDescent="0.4">
      <c r="B70" s="92"/>
    </row>
    <row r="71" spans="2:18" ht="23.25" customHeight="1" x14ac:dyDescent="0.2">
      <c r="B71" s="1640" t="s">
        <v>632</v>
      </c>
      <c r="C71" s="1641"/>
      <c r="D71" s="562"/>
      <c r="E71" s="562"/>
      <c r="F71" s="562"/>
      <c r="G71" s="562"/>
      <c r="H71" s="562"/>
      <c r="I71" s="563"/>
    </row>
    <row r="72" spans="2:18" ht="18" x14ac:dyDescent="0.2">
      <c r="B72" s="1642"/>
      <c r="C72" s="1643"/>
      <c r="D72" s="564"/>
      <c r="E72" s="564"/>
      <c r="F72" s="564"/>
      <c r="G72" s="564"/>
      <c r="H72" s="564"/>
      <c r="I72" s="565"/>
      <c r="O72" s="98"/>
      <c r="P72" s="98"/>
      <c r="Q72" s="98"/>
      <c r="R72" s="98"/>
    </row>
    <row r="73" spans="2:18" ht="18" x14ac:dyDescent="0.25">
      <c r="B73" s="1642"/>
      <c r="C73" s="1643"/>
      <c r="D73" s="564"/>
      <c r="E73" s="564"/>
      <c r="F73" s="564"/>
      <c r="G73" s="564"/>
      <c r="H73" s="564"/>
      <c r="I73" s="565"/>
      <c r="O73" s="636" t="s">
        <v>663</v>
      </c>
      <c r="P73" s="636"/>
      <c r="Q73" s="635"/>
      <c r="R73" s="635"/>
    </row>
    <row r="74" spans="2:18" ht="18" x14ac:dyDescent="0.2">
      <c r="B74" s="1642"/>
      <c r="C74" s="1643"/>
      <c r="D74" s="564"/>
      <c r="E74" s="564"/>
      <c r="F74" s="564"/>
      <c r="G74" s="564"/>
      <c r="H74" s="564"/>
      <c r="I74" s="565"/>
      <c r="O74" s="313" t="s">
        <v>982</v>
      </c>
      <c r="P74" s="98"/>
      <c r="Q74" s="98"/>
      <c r="R74" s="98"/>
    </row>
    <row r="75" spans="2:18" ht="18" x14ac:dyDescent="0.2">
      <c r="B75" s="1642"/>
      <c r="C75" s="1643"/>
      <c r="D75" s="564"/>
      <c r="E75" s="564"/>
      <c r="F75" s="564"/>
      <c r="G75" s="564"/>
      <c r="H75" s="564"/>
      <c r="I75" s="565"/>
    </row>
    <row r="76" spans="2:18" ht="18" x14ac:dyDescent="0.2">
      <c r="B76" s="1642"/>
      <c r="C76" s="1643"/>
      <c r="D76" s="564"/>
      <c r="E76" s="564"/>
      <c r="F76" s="564"/>
      <c r="G76" s="564"/>
      <c r="H76" s="564"/>
      <c r="I76" s="565"/>
    </row>
    <row r="77" spans="2:18" ht="18" x14ac:dyDescent="0.2">
      <c r="B77" s="1642"/>
      <c r="C77" s="1643"/>
      <c r="D77" s="564"/>
      <c r="E77" s="564"/>
      <c r="F77" s="564"/>
      <c r="G77" s="564"/>
      <c r="H77" s="564"/>
      <c r="I77" s="565"/>
      <c r="N77" s="866" t="s">
        <v>981</v>
      </c>
      <c r="O77" s="866"/>
      <c r="P77" s="866"/>
      <c r="Q77" s="866"/>
      <c r="R77" s="866"/>
    </row>
    <row r="78" spans="2:18" ht="18" x14ac:dyDescent="0.2">
      <c r="B78" s="1642"/>
      <c r="C78" s="1643"/>
      <c r="D78" s="564"/>
      <c r="E78" s="564"/>
      <c r="F78" s="564"/>
      <c r="G78" s="564"/>
      <c r="H78" s="564"/>
      <c r="I78" s="565"/>
    </row>
    <row r="79" spans="2:18" ht="18" x14ac:dyDescent="0.2">
      <c r="B79" s="1642"/>
      <c r="C79" s="1643"/>
      <c r="D79" s="564"/>
      <c r="E79" s="564"/>
      <c r="F79" s="564"/>
      <c r="G79" s="564"/>
      <c r="H79" s="564"/>
      <c r="I79" s="565"/>
    </row>
    <row r="80" spans="2:18" ht="18" x14ac:dyDescent="0.2">
      <c r="B80" s="1642"/>
      <c r="C80" s="1643"/>
      <c r="D80" s="564"/>
      <c r="E80" s="564"/>
      <c r="F80" s="564"/>
      <c r="G80" s="564"/>
      <c r="H80" s="564"/>
      <c r="I80" s="565"/>
    </row>
    <row r="81" spans="2:19" ht="18.75" thickBot="1" x14ac:dyDescent="0.25">
      <c r="B81" s="1644"/>
      <c r="C81" s="1645"/>
      <c r="D81" s="566"/>
      <c r="E81" s="566"/>
      <c r="F81" s="566"/>
      <c r="G81" s="566"/>
      <c r="H81" s="566"/>
      <c r="I81" s="567"/>
    </row>
    <row r="85" spans="2:19" ht="15.75" x14ac:dyDescent="0.25">
      <c r="B85" s="16" t="s">
        <v>639</v>
      </c>
      <c r="C85" s="253"/>
      <c r="D85" s="253"/>
    </row>
    <row r="86" spans="2:19" ht="24" thickBot="1" x14ac:dyDescent="0.4">
      <c r="B86" s="92"/>
      <c r="H86" s="1"/>
      <c r="O86" s="639"/>
      <c r="P86" s="639"/>
      <c r="Q86" s="98"/>
      <c r="R86" s="98"/>
      <c r="S86" s="98"/>
    </row>
    <row r="87" spans="2:19" ht="15.75" x14ac:dyDescent="0.25">
      <c r="B87" s="1380" t="str">
        <f>IF('Test programme'!B7="X","X"," ")</f>
        <v>X</v>
      </c>
      <c r="C87" s="1381" t="s">
        <v>628</v>
      </c>
      <c r="D87" s="1382"/>
      <c r="E87" s="1383"/>
      <c r="F87" s="1383"/>
      <c r="G87" s="1384"/>
      <c r="H87" s="1"/>
      <c r="O87" s="639" t="s">
        <v>615</v>
      </c>
      <c r="P87" s="639"/>
      <c r="Q87" s="348"/>
      <c r="R87" s="348"/>
      <c r="S87" s="98"/>
    </row>
    <row r="88" spans="2:19" ht="15.75" x14ac:dyDescent="0.25">
      <c r="B88" s="1385" t="str">
        <f>IF('Test programme'!B8="X","X"," ")</f>
        <v>X</v>
      </c>
      <c r="C88" s="633" t="s">
        <v>629</v>
      </c>
      <c r="D88" s="1379"/>
      <c r="E88" s="632"/>
      <c r="F88" s="632"/>
      <c r="G88" s="1386"/>
      <c r="H88" s="1"/>
      <c r="O88" s="639" t="s">
        <v>616</v>
      </c>
      <c r="P88" s="639"/>
      <c r="Q88" s="348"/>
      <c r="R88" s="348"/>
      <c r="S88" s="98"/>
    </row>
    <row r="89" spans="2:19" ht="15.75" x14ac:dyDescent="0.25">
      <c r="B89" s="1385" t="str">
        <f>IF('Test programme'!B10="X","X"," ")</f>
        <v>X</v>
      </c>
      <c r="C89" s="633" t="s">
        <v>265</v>
      </c>
      <c r="D89" s="1379"/>
      <c r="E89" s="632"/>
      <c r="F89" s="632"/>
      <c r="G89" s="1386"/>
      <c r="H89" s="1"/>
      <c r="O89" s="636" t="s">
        <v>661</v>
      </c>
      <c r="P89" s="636"/>
      <c r="Q89" s="635"/>
      <c r="R89" s="635"/>
      <c r="S89" s="98"/>
    </row>
    <row r="90" spans="2:19" ht="15" x14ac:dyDescent="0.25">
      <c r="B90" s="1385" t="str">
        <f>IF('Test programme'!B11="X","X"," ")</f>
        <v>X</v>
      </c>
      <c r="C90" s="633" t="s">
        <v>334</v>
      </c>
      <c r="D90" s="1379"/>
      <c r="E90" s="632"/>
      <c r="F90" s="632"/>
      <c r="G90" s="1386"/>
      <c r="H90" s="1"/>
      <c r="O90" s="639"/>
      <c r="P90" s="639"/>
      <c r="Q90" s="98"/>
      <c r="R90" s="98"/>
      <c r="S90" s="98"/>
    </row>
    <row r="91" spans="2:19" ht="15" x14ac:dyDescent="0.2">
      <c r="B91" s="1385" t="str">
        <f>IF('Test programme'!B12="X","X"," ")</f>
        <v xml:space="preserve"> </v>
      </c>
      <c r="C91" s="633" t="s">
        <v>266</v>
      </c>
      <c r="D91" s="1379"/>
      <c r="E91" s="632"/>
      <c r="F91" s="632"/>
      <c r="G91" s="1386"/>
      <c r="H91" s="1"/>
      <c r="O91" s="98"/>
      <c r="P91" s="98"/>
      <c r="Q91" s="98"/>
      <c r="R91" s="98"/>
      <c r="S91" s="98"/>
    </row>
    <row r="92" spans="2:19" ht="15" x14ac:dyDescent="0.2">
      <c r="B92" s="1385" t="str">
        <f>IF('Test programme'!B13="X","X"," ")</f>
        <v xml:space="preserve"> </v>
      </c>
      <c r="C92" s="633" t="s">
        <v>275</v>
      </c>
      <c r="D92" s="1379"/>
      <c r="E92" s="632"/>
      <c r="F92" s="632"/>
      <c r="G92" s="1386"/>
      <c r="H92" s="1"/>
    </row>
    <row r="93" spans="2:19" ht="15" x14ac:dyDescent="0.2">
      <c r="B93" s="1385" t="str">
        <f>IF('Test programme'!B14="X","X"," ")</f>
        <v>X</v>
      </c>
      <c r="C93" s="633" t="s">
        <v>267</v>
      </c>
      <c r="D93" s="1379"/>
      <c r="E93" s="632"/>
      <c r="F93" s="632"/>
      <c r="G93" s="1386"/>
      <c r="H93" s="1"/>
    </row>
    <row r="94" spans="2:19" ht="15" x14ac:dyDescent="0.2">
      <c r="B94" s="1385" t="str">
        <f>IF('Test programme'!B15="X","X"," ")</f>
        <v>X</v>
      </c>
      <c r="C94" s="633" t="s">
        <v>624</v>
      </c>
      <c r="D94" s="1379"/>
      <c r="E94" s="632"/>
      <c r="F94" s="632"/>
      <c r="G94" s="1386"/>
      <c r="H94" s="1"/>
    </row>
    <row r="95" spans="2:19" ht="15" x14ac:dyDescent="0.2">
      <c r="B95" s="1385" t="str">
        <f>IF('Test programme'!B16="X","X"," ")</f>
        <v>X</v>
      </c>
      <c r="C95" s="633" t="s">
        <v>625</v>
      </c>
      <c r="D95" s="1379"/>
      <c r="E95" s="632"/>
      <c r="F95" s="632"/>
      <c r="G95" s="1386"/>
      <c r="H95" s="1"/>
    </row>
    <row r="96" spans="2:19" ht="15" x14ac:dyDescent="0.2">
      <c r="B96" s="1385" t="str">
        <f>IF('Test programme'!B17="X","X"," ")</f>
        <v xml:space="preserve"> </v>
      </c>
      <c r="C96" s="633" t="s">
        <v>626</v>
      </c>
      <c r="D96" s="1379"/>
      <c r="E96" s="632"/>
      <c r="F96" s="632"/>
      <c r="G96" s="1386"/>
      <c r="H96" s="1"/>
    </row>
    <row r="97" spans="2:8" ht="15" x14ac:dyDescent="0.2">
      <c r="B97" s="1385" t="str">
        <f>IF('Test programme'!B18="X","X"," ")</f>
        <v xml:space="preserve"> </v>
      </c>
      <c r="C97" s="633" t="s">
        <v>638</v>
      </c>
      <c r="D97" s="1379"/>
      <c r="E97" s="632"/>
      <c r="F97" s="632"/>
      <c r="G97" s="1386"/>
      <c r="H97" s="1"/>
    </row>
    <row r="98" spans="2:8" ht="15" x14ac:dyDescent="0.2">
      <c r="B98" s="1385" t="str">
        <f>IF('Test programme'!B19="X","X"," ")</f>
        <v xml:space="preserve"> </v>
      </c>
      <c r="C98" s="633" t="s">
        <v>627</v>
      </c>
      <c r="D98" s="1379"/>
      <c r="E98" s="632"/>
      <c r="F98" s="632"/>
      <c r="G98" s="1386"/>
      <c r="H98" s="1"/>
    </row>
    <row r="99" spans="2:8" ht="15" x14ac:dyDescent="0.2">
      <c r="B99" s="1385" t="str">
        <f>IF('Test programme'!B20="X","X"," ")</f>
        <v>X</v>
      </c>
      <c r="C99" s="633" t="s">
        <v>268</v>
      </c>
      <c r="D99" s="1379"/>
      <c r="E99" s="632"/>
      <c r="F99" s="632"/>
      <c r="G99" s="1386"/>
      <c r="H99" s="1"/>
    </row>
    <row r="100" spans="2:8" ht="15" x14ac:dyDescent="0.2">
      <c r="B100" s="1385" t="str">
        <f>IF('Test programme'!B21="X","X"," ")</f>
        <v>X</v>
      </c>
      <c r="C100" s="633" t="s">
        <v>623</v>
      </c>
      <c r="D100" s="1379"/>
      <c r="E100" s="632"/>
      <c r="F100" s="632"/>
      <c r="G100" s="1386"/>
      <c r="H100" s="1"/>
    </row>
    <row r="101" spans="2:8" ht="15" x14ac:dyDescent="0.2">
      <c r="B101" s="1385" t="str">
        <f>IF('Test programme'!B22="X","X"," ")</f>
        <v>X</v>
      </c>
      <c r="C101" s="633" t="s">
        <v>271</v>
      </c>
      <c r="D101" s="1379"/>
      <c r="E101" s="632"/>
      <c r="F101" s="632"/>
      <c r="G101" s="1386"/>
      <c r="H101" s="1"/>
    </row>
    <row r="102" spans="2:8" ht="15" x14ac:dyDescent="0.2">
      <c r="B102" s="1385" t="str">
        <f>IF('Test programme'!B23="X","X"," ")</f>
        <v>X</v>
      </c>
      <c r="C102" s="633" t="s">
        <v>279</v>
      </c>
      <c r="D102" s="1379"/>
      <c r="E102" s="632"/>
      <c r="F102" s="632"/>
      <c r="G102" s="1386"/>
      <c r="H102" s="1"/>
    </row>
    <row r="103" spans="2:8" ht="15" x14ac:dyDescent="0.2">
      <c r="B103" s="1385" t="str">
        <f>IF('Test programme'!B24="X","X"," ")</f>
        <v>X</v>
      </c>
      <c r="C103" s="633" t="s">
        <v>280</v>
      </c>
      <c r="D103" s="1379"/>
      <c r="E103" s="632"/>
      <c r="F103" s="632"/>
      <c r="G103" s="1386"/>
      <c r="H103" s="1"/>
    </row>
    <row r="104" spans="2:8" ht="15" x14ac:dyDescent="0.2">
      <c r="B104" s="1385" t="str">
        <f>IF('Test programme'!B25="X","X"," ")</f>
        <v xml:space="preserve"> </v>
      </c>
      <c r="C104" s="633" t="s">
        <v>309</v>
      </c>
      <c r="D104" s="1379"/>
      <c r="E104" s="632"/>
      <c r="F104" s="632"/>
      <c r="G104" s="1386"/>
      <c r="H104" s="1"/>
    </row>
    <row r="105" spans="2:8" ht="15" x14ac:dyDescent="0.2">
      <c r="B105" s="1385" t="str">
        <f>IF('Test programme'!B26="X","X"," ")</f>
        <v xml:space="preserve"> </v>
      </c>
      <c r="C105" s="633" t="s">
        <v>307</v>
      </c>
      <c r="D105" s="1379"/>
      <c r="E105" s="632"/>
      <c r="F105" s="632"/>
      <c r="G105" s="1386"/>
      <c r="H105" s="1"/>
    </row>
    <row r="106" spans="2:8" ht="15" x14ac:dyDescent="0.2">
      <c r="B106" s="1385" t="str">
        <f>IF('Test programme'!B27="X","X"," ")</f>
        <v>X</v>
      </c>
      <c r="C106" s="633" t="s">
        <v>324</v>
      </c>
      <c r="D106" s="1379"/>
      <c r="E106" s="632"/>
      <c r="F106" s="632"/>
      <c r="G106" s="1386"/>
      <c r="H106" s="1"/>
    </row>
    <row r="107" spans="2:8" ht="15" x14ac:dyDescent="0.2">
      <c r="B107" s="1385" t="str">
        <f>IF('Test programme'!B28="X","X"," ")</f>
        <v xml:space="preserve"> </v>
      </c>
      <c r="C107" s="633" t="s">
        <v>406</v>
      </c>
      <c r="D107" s="1379"/>
      <c r="E107" s="632"/>
      <c r="F107" s="632"/>
      <c r="G107" s="1386"/>
      <c r="H107" s="1"/>
    </row>
    <row r="108" spans="2:8" ht="15.75" thickBot="1" x14ac:dyDescent="0.25">
      <c r="B108" s="1387" t="str">
        <f>IF('Test programme'!B29="X","X"," ")</f>
        <v xml:space="preserve"> </v>
      </c>
      <c r="C108" s="1388" t="s">
        <v>906</v>
      </c>
      <c r="D108" s="1389"/>
      <c r="E108" s="1390"/>
      <c r="F108" s="1390"/>
      <c r="G108" s="1391"/>
      <c r="H108" s="1"/>
    </row>
    <row r="109" spans="2:8" ht="15" x14ac:dyDescent="0.2">
      <c r="B109" s="538"/>
      <c r="D109" s="539"/>
      <c r="E109" s="538"/>
      <c r="F109" s="538"/>
    </row>
    <row r="111" spans="2:8" ht="23.25" x14ac:dyDescent="0.35">
      <c r="B111" s="92" t="s">
        <v>676</v>
      </c>
    </row>
    <row r="113" spans="2:20" ht="48" thickBot="1" x14ac:dyDescent="0.3">
      <c r="B113" s="16"/>
      <c r="C113" s="16"/>
      <c r="D113" s="16"/>
      <c r="E113" s="1394" t="s">
        <v>890</v>
      </c>
      <c r="F113" s="1395" t="s">
        <v>505</v>
      </c>
      <c r="G113" s="1639" t="s">
        <v>304</v>
      </c>
      <c r="H113" s="1639"/>
      <c r="I113" s="1639"/>
      <c r="J113" s="1639"/>
    </row>
    <row r="114" spans="2:20" ht="14.25" x14ac:dyDescent="0.2">
      <c r="B114" s="1599" t="s">
        <v>909</v>
      </c>
      <c r="C114" s="1600"/>
      <c r="D114" s="1600"/>
      <c r="E114" s="1396"/>
      <c r="F114" s="1397"/>
      <c r="G114" s="1601"/>
      <c r="H114" s="1601"/>
      <c r="I114" s="1601"/>
      <c r="J114" s="1602"/>
    </row>
    <row r="115" spans="2:20" ht="14.25" x14ac:dyDescent="0.2">
      <c r="B115" s="1629" t="s">
        <v>907</v>
      </c>
      <c r="C115" s="1630"/>
      <c r="D115" s="1630"/>
      <c r="E115" s="349"/>
      <c r="F115" s="1393"/>
      <c r="G115" s="1603"/>
      <c r="H115" s="1603"/>
      <c r="I115" s="1603"/>
      <c r="J115" s="1604"/>
    </row>
    <row r="116" spans="2:20" ht="15.75" x14ac:dyDescent="0.25">
      <c r="B116" s="1629" t="s">
        <v>908</v>
      </c>
      <c r="C116" s="1630"/>
      <c r="D116" s="1630"/>
      <c r="E116" s="349"/>
      <c r="F116" s="1393"/>
      <c r="G116" s="1603"/>
      <c r="H116" s="1603"/>
      <c r="I116" s="1603"/>
      <c r="J116" s="1604"/>
      <c r="O116" s="636" t="s">
        <v>664</v>
      </c>
      <c r="P116" s="636"/>
      <c r="Q116" s="635"/>
      <c r="R116" s="635"/>
      <c r="S116" s="98"/>
    </row>
    <row r="117" spans="2:20" ht="45" customHeight="1" x14ac:dyDescent="0.2">
      <c r="B117" s="1629" t="s">
        <v>265</v>
      </c>
      <c r="C117" s="1630"/>
      <c r="D117" s="1630"/>
      <c r="E117" s="349"/>
      <c r="F117" s="1393"/>
      <c r="G117" s="1605"/>
      <c r="H117" s="1603"/>
      <c r="I117" s="1603"/>
      <c r="J117" s="1604"/>
      <c r="O117" s="640" t="s">
        <v>665</v>
      </c>
      <c r="P117" s="637"/>
      <c r="Q117" s="637"/>
      <c r="R117" s="637"/>
      <c r="S117" s="98"/>
    </row>
    <row r="118" spans="2:20" ht="30" customHeight="1" x14ac:dyDescent="0.2">
      <c r="B118" s="1629" t="s">
        <v>910</v>
      </c>
      <c r="C118" s="1630"/>
      <c r="D118" s="1630"/>
      <c r="E118" s="349"/>
      <c r="F118" s="1393"/>
      <c r="G118" s="1603"/>
      <c r="H118" s="1603"/>
      <c r="I118" s="1603"/>
      <c r="J118" s="1604"/>
    </row>
    <row r="119" spans="2:20" ht="14.25" x14ac:dyDescent="0.2">
      <c r="B119" s="1629" t="s">
        <v>668</v>
      </c>
      <c r="C119" s="1630"/>
      <c r="D119" s="1630"/>
      <c r="E119" s="349"/>
      <c r="F119" s="1393"/>
      <c r="G119" s="1603"/>
      <c r="H119" s="1603"/>
      <c r="I119" s="1603"/>
      <c r="J119" s="1604"/>
    </row>
    <row r="120" spans="2:20" ht="14.25" x14ac:dyDescent="0.2">
      <c r="B120" s="1629" t="s">
        <v>275</v>
      </c>
      <c r="C120" s="1630"/>
      <c r="D120" s="1630"/>
      <c r="E120" s="349"/>
      <c r="F120" s="1393"/>
      <c r="G120" s="1603"/>
      <c r="H120" s="1603"/>
      <c r="I120" s="1603"/>
      <c r="J120" s="1604"/>
    </row>
    <row r="121" spans="2:20" ht="60" customHeight="1" x14ac:dyDescent="0.2">
      <c r="B121" s="1629" t="s">
        <v>267</v>
      </c>
      <c r="C121" s="1630"/>
      <c r="D121" s="1630"/>
      <c r="E121" s="349"/>
      <c r="F121" s="1393"/>
      <c r="G121" s="1606"/>
      <c r="H121" s="1607"/>
      <c r="I121" s="1607"/>
      <c r="J121" s="1608"/>
      <c r="O121" s="866" t="s">
        <v>983</v>
      </c>
      <c r="P121" s="866"/>
      <c r="Q121" s="866"/>
      <c r="R121" s="866"/>
      <c r="S121" s="866"/>
      <c r="T121" s="867"/>
    </row>
    <row r="122" spans="2:20" ht="30" customHeight="1" x14ac:dyDescent="0.2">
      <c r="B122" s="1629" t="s">
        <v>340</v>
      </c>
      <c r="C122" s="1630"/>
      <c r="D122" s="1630"/>
      <c r="E122" s="349"/>
      <c r="F122" s="1393"/>
      <c r="G122" s="1609"/>
      <c r="H122" s="1603"/>
      <c r="I122" s="1603"/>
      <c r="J122" s="1604"/>
      <c r="O122" s="866" t="s">
        <v>984</v>
      </c>
      <c r="P122" s="866"/>
      <c r="Q122" s="866"/>
      <c r="R122" s="866"/>
      <c r="S122" s="866"/>
      <c r="T122" s="867"/>
    </row>
    <row r="123" spans="2:20" ht="18.75" customHeight="1" thickBot="1" x14ac:dyDescent="0.4">
      <c r="B123" s="1757" t="s">
        <v>341</v>
      </c>
      <c r="C123" s="1758"/>
      <c r="D123" s="1758"/>
      <c r="E123" s="1622"/>
      <c r="F123" s="1622"/>
      <c r="G123" s="1622"/>
      <c r="H123" s="1622"/>
      <c r="I123" s="1622"/>
      <c r="J123" s="1623"/>
      <c r="O123" s="871" t="s">
        <v>998</v>
      </c>
    </row>
    <row r="124" spans="2:20" ht="18.75" customHeight="1" thickBot="1" x14ac:dyDescent="0.4">
      <c r="B124" s="1597" t="s">
        <v>666</v>
      </c>
      <c r="C124" s="1598"/>
      <c r="D124" s="1598"/>
      <c r="E124" s="1399"/>
      <c r="F124" s="1400"/>
      <c r="G124" s="1776"/>
      <c r="H124" s="1777"/>
      <c r="I124" s="1777"/>
      <c r="J124" s="1778"/>
      <c r="O124" s="871" t="s">
        <v>999</v>
      </c>
    </row>
    <row r="125" spans="2:20" ht="15" customHeight="1" x14ac:dyDescent="0.2">
      <c r="B125" s="1599" t="s">
        <v>667</v>
      </c>
      <c r="C125" s="1600"/>
      <c r="D125" s="1600"/>
      <c r="E125" s="1396"/>
      <c r="F125" s="1397"/>
      <c r="G125" s="1768"/>
      <c r="H125" s="1601"/>
      <c r="I125" s="1601"/>
      <c r="J125" s="1602"/>
    </row>
    <row r="126" spans="2:20" ht="15" customHeight="1" x14ac:dyDescent="0.2">
      <c r="B126" s="1398" t="str">
        <f>'DATA SHEET'!E387</f>
        <v>4.2  Soundness (leakage test)</v>
      </c>
      <c r="C126" s="1392"/>
      <c r="D126" s="1392"/>
      <c r="E126" s="349"/>
      <c r="F126" s="1393"/>
      <c r="G126" s="1609"/>
      <c r="H126" s="1603"/>
      <c r="I126" s="1603"/>
      <c r="J126" s="1604"/>
    </row>
    <row r="127" spans="2:20" ht="15" customHeight="1" x14ac:dyDescent="0.2">
      <c r="B127" s="1398" t="str">
        <f>'DATA SHEET'!E393</f>
        <v>4.3 Quick variation Qmin-Qmax    Shut-off condition (cookers and fires only). Qualitative test (observation)</v>
      </c>
      <c r="C127" s="1392"/>
      <c r="D127" s="1392"/>
      <c r="E127" s="349"/>
      <c r="F127" s="1393"/>
      <c r="G127" s="1609"/>
      <c r="H127" s="1603"/>
      <c r="I127" s="1603"/>
      <c r="J127" s="1604"/>
    </row>
    <row r="128" spans="2:20" ht="15" customHeight="1" x14ac:dyDescent="0.2">
      <c r="B128" s="1398" t="str">
        <f>'DATA SHEET'!E400</f>
        <v>4.4 Overheat. Measurement of the temperature (atm appliances only - when the test is described in standards)</v>
      </c>
      <c r="C128" s="1392"/>
      <c r="D128" s="1392"/>
      <c r="E128" s="349"/>
      <c r="F128" s="1393"/>
      <c r="G128" s="1609"/>
      <c r="H128" s="1603"/>
      <c r="I128" s="1603"/>
      <c r="J128" s="1604"/>
    </row>
    <row r="129" spans="2:21" ht="15" customHeight="1" x14ac:dyDescent="0.2">
      <c r="B129" s="1398" t="str">
        <f>'DATA SHEET'!E411</f>
        <v>4.5 Cooker hob test with 4 burners on</v>
      </c>
      <c r="C129" s="1392"/>
      <c r="D129" s="1392"/>
      <c r="E129" s="349"/>
      <c r="F129" s="1393"/>
      <c r="G129" s="1609"/>
      <c r="H129" s="1603"/>
      <c r="I129" s="1603"/>
      <c r="J129" s="1604"/>
    </row>
    <row r="130" spans="2:21" ht="15" customHeight="1" x14ac:dyDescent="0.25">
      <c r="B130" s="1629" t="str">
        <f>'DATA SHEET'!E421</f>
        <v xml:space="preserve">4.6 Influence of wind   </v>
      </c>
      <c r="C130" s="1630"/>
      <c r="D130" s="1630"/>
      <c r="E130" s="349"/>
      <c r="F130" s="1393"/>
      <c r="G130" s="1609"/>
      <c r="H130" s="1603"/>
      <c r="I130" s="1603"/>
      <c r="J130" s="1604"/>
      <c r="O130" s="636" t="s">
        <v>952</v>
      </c>
      <c r="P130" s="636"/>
      <c r="Q130" s="635"/>
      <c r="R130" s="635"/>
      <c r="S130" s="637"/>
      <c r="T130" s="637"/>
      <c r="U130" s="98"/>
    </row>
    <row r="131" spans="2:21" ht="18.75" customHeight="1" x14ac:dyDescent="0.2">
      <c r="B131" s="1629" t="str">
        <f>'DATA SHEET'!E434</f>
        <v>4.7 Long tem (limited time)    Appliances shall run from 1 hour to few hours (at the end of the testing)</v>
      </c>
      <c r="C131" s="1630"/>
      <c r="D131" s="1630"/>
      <c r="E131" s="349"/>
      <c r="F131" s="1393"/>
      <c r="G131" s="1609"/>
      <c r="H131" s="1603"/>
      <c r="I131" s="1603"/>
      <c r="J131" s="1604"/>
      <c r="O131" s="635" t="s">
        <v>674</v>
      </c>
      <c r="P131" s="635"/>
      <c r="Q131" s="635"/>
      <c r="R131" s="635"/>
      <c r="S131" s="635"/>
      <c r="T131" s="637"/>
      <c r="U131" s="98"/>
    </row>
    <row r="132" spans="2:21" ht="18.75" customHeight="1" x14ac:dyDescent="0.2">
      <c r="B132" s="1629" t="str">
        <f>'DATA SHEET'!E447</f>
        <v>4.8 Fluctuation of the auxiliary energy</v>
      </c>
      <c r="C132" s="1630"/>
      <c r="D132" s="1630"/>
      <c r="E132" s="349"/>
      <c r="F132" s="1393"/>
      <c r="G132" s="1609"/>
      <c r="H132" s="1603"/>
      <c r="I132" s="1603"/>
      <c r="J132" s="1604"/>
      <c r="O132" s="635" t="s">
        <v>665</v>
      </c>
      <c r="P132" s="635"/>
      <c r="Q132" s="635"/>
      <c r="R132" s="635"/>
      <c r="S132" s="635"/>
      <c r="T132" s="637"/>
      <c r="U132" s="98"/>
    </row>
    <row r="133" spans="2:21" ht="15" customHeight="1" x14ac:dyDescent="0.25">
      <c r="B133" s="1629" t="s">
        <v>1001</v>
      </c>
      <c r="C133" s="1630"/>
      <c r="D133" s="1630"/>
      <c r="E133" s="349"/>
      <c r="F133" s="1393"/>
      <c r="G133" s="1609"/>
      <c r="H133" s="1603"/>
      <c r="I133" s="1603"/>
      <c r="J133" s="1604"/>
      <c r="O133" s="636" t="s">
        <v>1000</v>
      </c>
      <c r="P133" s="638"/>
      <c r="Q133" s="638"/>
      <c r="R133" s="638"/>
      <c r="S133" s="638"/>
    </row>
    <row r="134" spans="2:21" ht="12.75" customHeight="1" thickBot="1" x14ac:dyDescent="0.25">
      <c r="B134" s="1757" t="str">
        <f>'DATA SHEET'!E458</f>
        <v>4.x Other test to check  more parameters (*)</v>
      </c>
      <c r="C134" s="1758"/>
      <c r="D134" s="1758"/>
      <c r="E134" s="1401"/>
      <c r="F134" s="1402"/>
      <c r="G134" s="1773"/>
      <c r="H134" s="1774"/>
      <c r="I134" s="1774"/>
      <c r="J134" s="1775"/>
    </row>
    <row r="135" spans="2:21" ht="13.5" customHeight="1" x14ac:dyDescent="0.2">
      <c r="B135" s="1599"/>
      <c r="C135" s="1600"/>
      <c r="D135" s="1600"/>
      <c r="E135" s="1396"/>
      <c r="F135" s="1397"/>
      <c r="G135" s="1768"/>
      <c r="H135" s="1601"/>
      <c r="I135" s="1601"/>
      <c r="J135" s="1602"/>
    </row>
    <row r="136" spans="2:21" ht="13.5" customHeight="1" x14ac:dyDescent="0.2">
      <c r="B136" s="1629"/>
      <c r="C136" s="1630"/>
      <c r="D136" s="1630"/>
      <c r="E136" s="349"/>
      <c r="F136" s="1393"/>
      <c r="G136" s="1609"/>
      <c r="H136" s="1603"/>
      <c r="I136" s="1603"/>
      <c r="J136" s="1604"/>
    </row>
    <row r="137" spans="2:21" ht="13.5" customHeight="1" thickBot="1" x14ac:dyDescent="0.25">
      <c r="B137" s="1757"/>
      <c r="C137" s="1758"/>
      <c r="D137" s="1758"/>
      <c r="E137" s="1401"/>
      <c r="F137" s="1402"/>
      <c r="G137" s="1773"/>
      <c r="H137" s="1774"/>
      <c r="I137" s="1774"/>
      <c r="J137" s="1775"/>
    </row>
    <row r="138" spans="2:21" ht="12.75" customHeight="1" x14ac:dyDescent="0.25">
      <c r="B138" s="1759" t="s">
        <v>1032</v>
      </c>
      <c r="C138" s="1760"/>
      <c r="D138" s="1760"/>
      <c r="E138" s="1760"/>
      <c r="F138" s="1760"/>
      <c r="G138" s="1760"/>
      <c r="H138" s="1760"/>
      <c r="I138" s="1760"/>
      <c r="J138" s="1761"/>
      <c r="O138" s="636" t="s">
        <v>662</v>
      </c>
      <c r="P138" s="636"/>
      <c r="Q138" s="635"/>
      <c r="R138" s="635"/>
      <c r="S138" s="98"/>
    </row>
    <row r="139" spans="2:21" ht="12.75" customHeight="1" x14ac:dyDescent="0.2">
      <c r="B139" s="1762"/>
      <c r="C139" s="1763"/>
      <c r="D139" s="1763"/>
      <c r="E139" s="1763"/>
      <c r="F139" s="1763"/>
      <c r="G139" s="1763"/>
      <c r="H139" s="1763"/>
      <c r="I139" s="1763"/>
      <c r="J139" s="1764"/>
      <c r="O139" s="98"/>
      <c r="P139" s="98"/>
      <c r="Q139" s="98"/>
      <c r="R139" s="98"/>
      <c r="S139" s="98"/>
    </row>
    <row r="140" spans="2:21" ht="12.75" customHeight="1" x14ac:dyDescent="0.2">
      <c r="B140" s="1762"/>
      <c r="C140" s="1763"/>
      <c r="D140" s="1763"/>
      <c r="E140" s="1763"/>
      <c r="F140" s="1763"/>
      <c r="G140" s="1763"/>
      <c r="H140" s="1763"/>
      <c r="I140" s="1763"/>
      <c r="J140" s="1764"/>
      <c r="O140" s="98"/>
      <c r="P140" s="98"/>
      <c r="Q140" s="98"/>
      <c r="R140" s="98"/>
      <c r="S140" s="98"/>
    </row>
    <row r="141" spans="2:21" ht="13.5" thickBot="1" x14ac:dyDescent="0.25">
      <c r="B141" s="1765"/>
      <c r="C141" s="1766"/>
      <c r="D141" s="1766"/>
      <c r="E141" s="1766"/>
      <c r="F141" s="1766"/>
      <c r="G141" s="1766"/>
      <c r="H141" s="1766"/>
      <c r="I141" s="1766"/>
      <c r="J141" s="1767"/>
    </row>
    <row r="142" spans="2:21" ht="23.25" x14ac:dyDescent="0.35">
      <c r="B142" s="92" t="s">
        <v>669</v>
      </c>
    </row>
    <row r="143" spans="2:21" x14ac:dyDescent="0.2">
      <c r="L143" s="576"/>
    </row>
    <row r="144" spans="2:21" ht="16.5" customHeight="1" thickBot="1" x14ac:dyDescent="0.3">
      <c r="L144" s="576"/>
      <c r="O144" s="348"/>
      <c r="P144" s="347"/>
      <c r="Q144" s="348"/>
      <c r="R144" s="348"/>
      <c r="S144" s="348"/>
      <c r="T144" s="348"/>
      <c r="U144" s="348"/>
    </row>
    <row r="145" spans="1:21" ht="18" customHeight="1" x14ac:dyDescent="0.25">
      <c r="B145" s="1660" t="s">
        <v>340</v>
      </c>
      <c r="C145" s="1661"/>
      <c r="D145" s="1661"/>
      <c r="E145" s="1662"/>
      <c r="G145" s="1660" t="s">
        <v>700</v>
      </c>
      <c r="H145" s="1661"/>
      <c r="I145" s="1661"/>
      <c r="J145" s="1662"/>
      <c r="L145" s="576"/>
      <c r="O145" s="866" t="s">
        <v>985</v>
      </c>
      <c r="P145" s="866"/>
      <c r="Q145" s="866"/>
      <c r="R145" s="866"/>
      <c r="S145" s="866"/>
      <c r="T145" s="867"/>
      <c r="U145" s="348"/>
    </row>
    <row r="146" spans="1:21" ht="15.75" customHeight="1" x14ac:dyDescent="0.2">
      <c r="B146" s="293" t="s">
        <v>421</v>
      </c>
      <c r="C146" s="97"/>
      <c r="D146" s="97"/>
      <c r="E146" s="868" t="s">
        <v>986</v>
      </c>
      <c r="G146" s="293"/>
      <c r="H146" s="97"/>
      <c r="I146" s="97"/>
      <c r="J146" s="294"/>
      <c r="L146" s="576"/>
      <c r="O146" s="866"/>
      <c r="P146" s="866"/>
      <c r="Q146" s="866"/>
      <c r="R146" s="866"/>
      <c r="S146" s="866"/>
      <c r="T146" s="867"/>
      <c r="U146" s="348"/>
    </row>
    <row r="147" spans="1:21" ht="15.75" customHeight="1" x14ac:dyDescent="0.25">
      <c r="B147" s="295" t="s">
        <v>293</v>
      </c>
      <c r="C147" s="292"/>
      <c r="D147" s="349" t="s">
        <v>295</v>
      </c>
      <c r="E147" s="1663"/>
      <c r="G147" s="295" t="s">
        <v>293</v>
      </c>
      <c r="H147" s="292"/>
      <c r="I147" s="349" t="s">
        <v>295</v>
      </c>
      <c r="J147" s="1665"/>
      <c r="L147" s="576"/>
      <c r="O147" s="348"/>
      <c r="P147" s="347"/>
      <c r="Q147" s="348"/>
      <c r="R147" s="348"/>
      <c r="S147" s="348"/>
      <c r="T147" s="348"/>
      <c r="U147" s="348"/>
    </row>
    <row r="148" spans="1:21" ht="16.5" customHeight="1" thickBot="1" x14ac:dyDescent="0.3">
      <c r="B148" s="402" t="s">
        <v>422</v>
      </c>
      <c r="C148" s="96"/>
      <c r="D148" s="417" t="s">
        <v>415</v>
      </c>
      <c r="E148" s="1664"/>
      <c r="G148" s="402" t="s">
        <v>422</v>
      </c>
      <c r="H148" s="96"/>
      <c r="I148" s="417" t="s">
        <v>415</v>
      </c>
      <c r="J148" s="1666"/>
      <c r="L148" s="576"/>
      <c r="O148" s="348"/>
      <c r="P148" s="347"/>
      <c r="Q148" s="348"/>
      <c r="R148" s="348"/>
      <c r="S148" s="348"/>
      <c r="T148" s="348"/>
      <c r="U148" s="348"/>
    </row>
    <row r="149" spans="1:21" ht="16.5" customHeight="1" thickBot="1" x14ac:dyDescent="0.3">
      <c r="B149" s="1667" t="s">
        <v>423</v>
      </c>
      <c r="C149" s="1668"/>
      <c r="D149" s="1668"/>
      <c r="E149" s="1669"/>
      <c r="G149" s="1675">
        <f>G121</f>
        <v>0</v>
      </c>
      <c r="H149" s="1676"/>
      <c r="I149" s="1676"/>
      <c r="J149" s="1677"/>
      <c r="L149" s="576"/>
      <c r="O149" s="348"/>
      <c r="P149" s="347"/>
      <c r="Q149" s="348"/>
      <c r="R149" s="348"/>
      <c r="S149" s="348"/>
      <c r="T149" s="348"/>
      <c r="U149" s="348"/>
    </row>
    <row r="150" spans="1:21" ht="15.75" customHeight="1" x14ac:dyDescent="0.25">
      <c r="B150" s="332" t="s">
        <v>487</v>
      </c>
      <c r="C150" s="403" t="s">
        <v>486</v>
      </c>
      <c r="D150" s="556" t="s">
        <v>333</v>
      </c>
      <c r="E150" s="1670" t="s">
        <v>508</v>
      </c>
      <c r="G150" s="1678"/>
      <c r="H150" s="1679"/>
      <c r="I150" s="1679"/>
      <c r="J150" s="1680"/>
      <c r="L150" s="576"/>
      <c r="O150" s="348"/>
      <c r="P150" s="347"/>
      <c r="Q150" s="348"/>
      <c r="R150" s="348"/>
      <c r="S150" s="348"/>
      <c r="T150" s="348"/>
      <c r="U150" s="348"/>
    </row>
    <row r="151" spans="1:21" ht="15.75" customHeight="1" x14ac:dyDescent="0.25">
      <c r="B151" s="305" t="s">
        <v>322</v>
      </c>
      <c r="C151" s="587" t="s">
        <v>424</v>
      </c>
      <c r="D151" s="557" t="s">
        <v>424</v>
      </c>
      <c r="E151" s="1671"/>
      <c r="G151" s="1678"/>
      <c r="H151" s="1679"/>
      <c r="I151" s="1679"/>
      <c r="J151" s="1680"/>
      <c r="L151" s="576"/>
      <c r="O151" s="348"/>
      <c r="P151" s="347"/>
      <c r="Q151" s="348"/>
      <c r="R151" s="348"/>
      <c r="S151" s="348"/>
      <c r="T151" s="348"/>
      <c r="U151" s="348"/>
    </row>
    <row r="152" spans="1:21" ht="15.75" customHeight="1" thickBot="1" x14ac:dyDescent="0.3">
      <c r="B152" s="536">
        <f>'DATA SHEET'!AB17</f>
        <v>0</v>
      </c>
      <c r="C152" s="401">
        <f>'DATA SHEET'!JV17</f>
        <v>0</v>
      </c>
      <c r="D152" s="558">
        <f>'DATA SHEET'!JV33</f>
        <v>0</v>
      </c>
      <c r="E152" s="1671"/>
      <c r="G152" s="1681"/>
      <c r="H152" s="1682"/>
      <c r="I152" s="1682"/>
      <c r="J152" s="1683"/>
      <c r="L152" s="576"/>
      <c r="O152" s="348"/>
      <c r="P152" s="347"/>
      <c r="Q152" s="348"/>
      <c r="R152" s="348"/>
      <c r="S152" s="348"/>
      <c r="T152" s="348"/>
      <c r="U152" s="348"/>
    </row>
    <row r="153" spans="1:21" ht="15.95" customHeight="1" x14ac:dyDescent="0.25">
      <c r="B153" s="536">
        <f>'DATA SHEET'!AB18</f>
        <v>0</v>
      </c>
      <c r="C153" s="401">
        <f>'DATA SHEET'!JV18</f>
        <v>0</v>
      </c>
      <c r="D153" s="558">
        <f>'DATA SHEET'!JV34</f>
        <v>0</v>
      </c>
      <c r="E153" s="1672">
        <f>'DATA SHEET'!KI224</f>
        <v>0</v>
      </c>
      <c r="L153" s="576"/>
      <c r="O153" s="348"/>
      <c r="P153" s="347"/>
      <c r="Q153" s="348"/>
      <c r="R153" s="348"/>
      <c r="S153" s="348"/>
      <c r="T153" s="348"/>
      <c r="U153" s="348"/>
    </row>
    <row r="154" spans="1:21" ht="15.75" customHeight="1" x14ac:dyDescent="0.25">
      <c r="B154" s="536">
        <f>'DATA SHEET'!AB19</f>
        <v>0</v>
      </c>
      <c r="C154" s="401">
        <f>'DATA SHEET'!JV19</f>
        <v>0</v>
      </c>
      <c r="D154" s="558">
        <f>'DATA SHEET'!JV35</f>
        <v>0</v>
      </c>
      <c r="E154" s="1673"/>
      <c r="L154" s="576"/>
      <c r="O154" s="348"/>
      <c r="P154" s="347"/>
      <c r="Q154" s="348"/>
      <c r="R154" s="348"/>
      <c r="S154" s="348"/>
      <c r="T154" s="348"/>
      <c r="U154" s="348"/>
    </row>
    <row r="155" spans="1:21" ht="15.75" customHeight="1" thickBot="1" x14ac:dyDescent="0.25">
      <c r="B155" s="536">
        <f>'DATA SHEET'!AB20</f>
        <v>0</v>
      </c>
      <c r="C155" s="401">
        <f>'DATA SHEET'!JV20</f>
        <v>0</v>
      </c>
      <c r="D155" s="558">
        <f>'DATA SHEET'!JV36</f>
        <v>0</v>
      </c>
      <c r="E155" s="1673"/>
      <c r="L155" s="576"/>
      <c r="O155" s="348"/>
      <c r="P155" s="1754" t="s">
        <v>677</v>
      </c>
      <c r="Q155" s="1754"/>
      <c r="R155" s="1754"/>
      <c r="S155" s="1754"/>
      <c r="T155" s="1754"/>
      <c r="U155" s="1754"/>
    </row>
    <row r="156" spans="1:21" ht="15.75" customHeight="1" x14ac:dyDescent="0.25">
      <c r="A156" s="18"/>
      <c r="B156" s="536">
        <f>'DATA SHEET'!AB21</f>
        <v>0</v>
      </c>
      <c r="C156" s="401">
        <f>'DATA SHEET'!JV21</f>
        <v>0</v>
      </c>
      <c r="D156" s="558">
        <f>'DATA SHEET'!JV37</f>
        <v>0</v>
      </c>
      <c r="E156" s="1673"/>
      <c r="G156" s="1660" t="s">
        <v>341</v>
      </c>
      <c r="H156" s="1661"/>
      <c r="I156" s="1661"/>
      <c r="J156" s="1662"/>
      <c r="L156" s="576"/>
      <c r="O156" s="348"/>
      <c r="P156" s="1754"/>
      <c r="Q156" s="1754"/>
      <c r="R156" s="1754"/>
      <c r="S156" s="1754"/>
      <c r="T156" s="1754"/>
      <c r="U156" s="1754"/>
    </row>
    <row r="157" spans="1:21" ht="15.75" customHeight="1" x14ac:dyDescent="0.2">
      <c r="B157" s="536">
        <f>'DATA SHEET'!AB22</f>
        <v>40</v>
      </c>
      <c r="C157" s="401">
        <f>'DATA SHEET'!JV22</f>
        <v>0</v>
      </c>
      <c r="D157" s="558">
        <f>'DATA SHEET'!JV38</f>
        <v>0</v>
      </c>
      <c r="E157" s="1673"/>
      <c r="G157" s="293" t="s">
        <v>419</v>
      </c>
      <c r="H157" s="97"/>
      <c r="I157" s="97"/>
      <c r="J157" s="294"/>
      <c r="L157" s="576"/>
      <c r="O157" s="348"/>
      <c r="P157" s="1754"/>
      <c r="Q157" s="1754"/>
      <c r="R157" s="1754"/>
      <c r="S157" s="1754"/>
      <c r="T157" s="1754"/>
      <c r="U157" s="1754"/>
    </row>
    <row r="158" spans="1:21" ht="15.75" customHeight="1" x14ac:dyDescent="0.2">
      <c r="B158" s="536">
        <f>'DATA SHEET'!AB23</f>
        <v>0</v>
      </c>
      <c r="C158" s="401">
        <f>'DATA SHEET'!JV23</f>
        <v>0</v>
      </c>
      <c r="D158" s="558"/>
      <c r="E158" s="1673"/>
      <c r="G158" s="295" t="s">
        <v>293</v>
      </c>
      <c r="H158" s="292"/>
      <c r="I158" s="349" t="s">
        <v>295</v>
      </c>
      <c r="J158" s="1665"/>
      <c r="L158" s="576"/>
      <c r="O158" s="348"/>
      <c r="P158" s="1754"/>
      <c r="Q158" s="1754"/>
      <c r="R158" s="1754"/>
      <c r="S158" s="1754"/>
      <c r="T158" s="1754"/>
      <c r="U158" s="1754"/>
    </row>
    <row r="159" spans="1:21" ht="15" customHeight="1" thickBot="1" x14ac:dyDescent="0.3">
      <c r="B159" s="647">
        <f>'DATA SHEET'!AB24</f>
        <v>0</v>
      </c>
      <c r="C159" s="648">
        <f>'DATA SHEET'!JV24</f>
        <v>0</v>
      </c>
      <c r="D159" s="649">
        <f>'DATA SHEET'!JV40</f>
        <v>0</v>
      </c>
      <c r="E159" s="1674"/>
      <c r="G159" s="402" t="s">
        <v>303</v>
      </c>
      <c r="H159" s="96"/>
      <c r="I159" s="658" t="s">
        <v>415</v>
      </c>
      <c r="J159" s="1666"/>
      <c r="L159" s="576"/>
      <c r="O159" s="348"/>
      <c r="P159" s="347" t="s">
        <v>680</v>
      </c>
      <c r="Q159" s="348"/>
      <c r="R159" s="348"/>
      <c r="S159" s="348"/>
      <c r="T159" s="348"/>
      <c r="U159" s="348"/>
    </row>
    <row r="160" spans="1:21" ht="13.5" customHeight="1" thickBot="1" x14ac:dyDescent="0.3">
      <c r="B160" s="643"/>
      <c r="C160" s="314"/>
      <c r="D160" s="314"/>
      <c r="E160" s="642"/>
      <c r="G160" s="659" t="s">
        <v>420</v>
      </c>
      <c r="H160" s="660"/>
      <c r="I160" s="660"/>
      <c r="J160" s="661"/>
      <c r="L160" s="576"/>
      <c r="O160" s="348"/>
      <c r="P160" s="347" t="s">
        <v>678</v>
      </c>
      <c r="Q160" s="348"/>
      <c r="R160" s="348"/>
      <c r="S160" s="348"/>
      <c r="T160" s="348"/>
      <c r="U160" s="348"/>
    </row>
    <row r="161" spans="2:21" ht="12.75" customHeight="1" x14ac:dyDescent="0.25">
      <c r="B161" s="643"/>
      <c r="C161" s="314"/>
      <c r="D161" s="314"/>
      <c r="E161" s="642"/>
      <c r="G161" s="1684" t="s">
        <v>675</v>
      </c>
      <c r="H161" s="1685"/>
      <c r="I161" s="1685"/>
      <c r="J161" s="1686"/>
      <c r="L161" s="576"/>
      <c r="O161" s="348"/>
      <c r="P161" s="347"/>
      <c r="Q161" s="348"/>
      <c r="R161" s="348"/>
      <c r="S161" s="348"/>
      <c r="T161" s="348"/>
      <c r="U161" s="348"/>
    </row>
    <row r="162" spans="2:21" ht="15.75" x14ac:dyDescent="0.25">
      <c r="B162" s="643"/>
      <c r="C162" s="314"/>
      <c r="D162" s="314"/>
      <c r="E162" s="642"/>
      <c r="G162" s="1687"/>
      <c r="H162" s="1688"/>
      <c r="I162" s="1688"/>
      <c r="J162" s="1689"/>
      <c r="L162" s="576"/>
      <c r="O162" s="348"/>
      <c r="P162" s="347"/>
      <c r="Q162" s="348"/>
      <c r="R162" s="348"/>
      <c r="S162" s="348"/>
      <c r="T162" s="348"/>
      <c r="U162" s="348"/>
    </row>
    <row r="163" spans="2:21" ht="12.75" customHeight="1" x14ac:dyDescent="0.25">
      <c r="B163" s="643"/>
      <c r="C163" s="314"/>
      <c r="D163" s="314"/>
      <c r="E163" s="642"/>
      <c r="G163" s="1687"/>
      <c r="H163" s="1688"/>
      <c r="I163" s="1688"/>
      <c r="J163" s="1689"/>
      <c r="L163" s="576"/>
      <c r="O163" s="348"/>
      <c r="P163" s="347"/>
      <c r="Q163" s="348" t="s">
        <v>679</v>
      </c>
      <c r="R163" s="348"/>
      <c r="S163" s="348"/>
      <c r="T163" s="348"/>
      <c r="U163" s="348"/>
    </row>
    <row r="164" spans="2:21" ht="12.75" customHeight="1" x14ac:dyDescent="0.25">
      <c r="B164" s="643"/>
      <c r="C164" s="314"/>
      <c r="D164" s="314"/>
      <c r="E164" s="642"/>
      <c r="G164" s="1687"/>
      <c r="H164" s="1688"/>
      <c r="I164" s="1688"/>
      <c r="J164" s="1689"/>
      <c r="L164" s="576"/>
      <c r="O164" s="348"/>
      <c r="P164" s="347"/>
      <c r="Q164" s="348"/>
      <c r="R164" s="348"/>
      <c r="S164" s="348"/>
      <c r="T164" s="348"/>
      <c r="U164" s="348"/>
    </row>
    <row r="165" spans="2:21" ht="12.75" customHeight="1" x14ac:dyDescent="0.25">
      <c r="B165" s="643"/>
      <c r="C165" s="314"/>
      <c r="D165" s="314"/>
      <c r="E165" s="642"/>
      <c r="G165" s="1687"/>
      <c r="H165" s="1688"/>
      <c r="I165" s="1688"/>
      <c r="J165" s="1689"/>
      <c r="L165" s="576"/>
      <c r="O165" s="348"/>
      <c r="P165" s="347"/>
      <c r="Q165" s="348"/>
      <c r="R165" s="348"/>
      <c r="S165" s="348"/>
      <c r="T165" s="348"/>
      <c r="U165" s="348"/>
    </row>
    <row r="166" spans="2:21" ht="12.75" customHeight="1" x14ac:dyDescent="0.25">
      <c r="B166" s="643"/>
      <c r="C166" s="314"/>
      <c r="D166" s="314"/>
      <c r="E166" s="642"/>
      <c r="G166" s="1687"/>
      <c r="H166" s="1688"/>
      <c r="I166" s="1688"/>
      <c r="J166" s="1689"/>
      <c r="L166" s="576"/>
      <c r="O166" s="348"/>
      <c r="P166" s="347"/>
      <c r="Q166" s="348"/>
      <c r="R166" s="348"/>
      <c r="S166" s="348"/>
      <c r="T166" s="348"/>
      <c r="U166" s="348"/>
    </row>
    <row r="167" spans="2:21" ht="12.75" customHeight="1" x14ac:dyDescent="0.25">
      <c r="B167" s="643"/>
      <c r="C167" s="314"/>
      <c r="D167" s="314"/>
      <c r="E167" s="642"/>
      <c r="G167" s="1687"/>
      <c r="H167" s="1688"/>
      <c r="I167" s="1688"/>
      <c r="J167" s="1689"/>
      <c r="L167" s="576"/>
      <c r="O167" s="348"/>
      <c r="P167" s="347"/>
      <c r="Q167" s="348"/>
      <c r="R167" s="348"/>
      <c r="S167" s="348"/>
      <c r="T167" s="348"/>
      <c r="U167" s="348"/>
    </row>
    <row r="168" spans="2:21" ht="12.75" customHeight="1" x14ac:dyDescent="0.25">
      <c r="B168" s="643"/>
      <c r="C168" s="314"/>
      <c r="D168" s="314"/>
      <c r="E168" s="642"/>
      <c r="G168" s="1687"/>
      <c r="H168" s="1688"/>
      <c r="I168" s="1688"/>
      <c r="J168" s="1689"/>
      <c r="L168" s="576"/>
      <c r="O168" s="348"/>
      <c r="P168" s="347"/>
      <c r="Q168" s="348"/>
      <c r="R168" s="348"/>
      <c r="S168" s="348"/>
      <c r="T168" s="348"/>
      <c r="U168" s="348"/>
    </row>
    <row r="169" spans="2:21" ht="12.75" customHeight="1" x14ac:dyDescent="0.25">
      <c r="B169" s="643"/>
      <c r="C169" s="314"/>
      <c r="D169" s="314"/>
      <c r="E169" s="642"/>
      <c r="G169" s="1687"/>
      <c r="H169" s="1688"/>
      <c r="I169" s="1688"/>
      <c r="J169" s="1689"/>
      <c r="L169" s="576"/>
      <c r="O169" s="348"/>
      <c r="P169" s="347"/>
      <c r="Q169" s="348"/>
      <c r="R169" s="348"/>
      <c r="S169" s="348"/>
      <c r="T169" s="348"/>
      <c r="U169" s="348"/>
    </row>
    <row r="170" spans="2:21" ht="12.75" customHeight="1" x14ac:dyDescent="0.25">
      <c r="B170" s="643"/>
      <c r="C170" s="314"/>
      <c r="D170" s="314"/>
      <c r="E170" s="642"/>
      <c r="G170" s="1687"/>
      <c r="H170" s="1688"/>
      <c r="I170" s="1688"/>
      <c r="J170" s="1689"/>
      <c r="L170" s="576"/>
      <c r="O170" s="348"/>
      <c r="P170" s="347"/>
      <c r="Q170" s="348"/>
      <c r="R170" s="348"/>
      <c r="S170" s="348"/>
      <c r="T170" s="348"/>
      <c r="U170" s="348"/>
    </row>
    <row r="171" spans="2:21" ht="12.75" customHeight="1" x14ac:dyDescent="0.25">
      <c r="B171" s="643"/>
      <c r="C171" s="314"/>
      <c r="D171" s="314"/>
      <c r="E171" s="642"/>
      <c r="G171" s="1687"/>
      <c r="H171" s="1688"/>
      <c r="I171" s="1688"/>
      <c r="J171" s="1689"/>
      <c r="L171" s="576"/>
      <c r="O171" s="348"/>
      <c r="P171" s="347"/>
      <c r="Q171" s="348"/>
      <c r="R171" s="348"/>
      <c r="S171" s="348"/>
      <c r="T171" s="348"/>
      <c r="U171" s="348"/>
    </row>
    <row r="172" spans="2:21" ht="12.75" customHeight="1" x14ac:dyDescent="0.25">
      <c r="B172" s="643"/>
      <c r="C172" s="314"/>
      <c r="D172" s="314"/>
      <c r="E172" s="642"/>
      <c r="G172" s="1687"/>
      <c r="H172" s="1688"/>
      <c r="I172" s="1688"/>
      <c r="J172" s="1689"/>
      <c r="L172" s="576"/>
      <c r="O172" s="348"/>
      <c r="P172" s="347"/>
      <c r="Q172" s="348"/>
      <c r="R172" s="348"/>
      <c r="S172" s="348"/>
      <c r="T172" s="348"/>
      <c r="U172" s="348"/>
    </row>
    <row r="173" spans="2:21" ht="12.75" customHeight="1" x14ac:dyDescent="0.25">
      <c r="B173" s="643"/>
      <c r="C173" s="314"/>
      <c r="D173" s="314"/>
      <c r="E173" s="642"/>
      <c r="G173" s="1687"/>
      <c r="H173" s="1688"/>
      <c r="I173" s="1688"/>
      <c r="J173" s="1689"/>
      <c r="L173" s="576"/>
      <c r="O173" s="348"/>
      <c r="P173" s="347"/>
      <c r="Q173" s="348"/>
      <c r="R173" s="348"/>
      <c r="S173" s="348"/>
      <c r="T173" s="348"/>
      <c r="U173" s="348"/>
    </row>
    <row r="174" spans="2:21" ht="12.75" customHeight="1" x14ac:dyDescent="0.25">
      <c r="B174" s="643"/>
      <c r="C174" s="314"/>
      <c r="D174" s="314"/>
      <c r="E174" s="642"/>
      <c r="G174" s="1687"/>
      <c r="H174" s="1688"/>
      <c r="I174" s="1688"/>
      <c r="J174" s="1689"/>
      <c r="L174" s="576"/>
      <c r="O174" s="348"/>
      <c r="P174" s="347"/>
      <c r="Q174" s="348"/>
      <c r="R174" s="348"/>
      <c r="S174" s="348"/>
      <c r="T174" s="348"/>
      <c r="U174" s="348"/>
    </row>
    <row r="175" spans="2:21" ht="12.75" customHeight="1" x14ac:dyDescent="0.25">
      <c r="B175" s="643"/>
      <c r="C175" s="314"/>
      <c r="D175" s="314"/>
      <c r="E175" s="642"/>
      <c r="G175" s="1687"/>
      <c r="H175" s="1688"/>
      <c r="I175" s="1688"/>
      <c r="J175" s="1689"/>
      <c r="L175" s="576"/>
      <c r="O175" s="348"/>
      <c r="P175" s="347"/>
      <c r="Q175" s="348"/>
      <c r="R175" s="348"/>
      <c r="S175" s="348"/>
      <c r="T175" s="348"/>
      <c r="U175" s="348"/>
    </row>
    <row r="176" spans="2:21" ht="12.75" customHeight="1" x14ac:dyDescent="0.25">
      <c r="B176" s="643"/>
      <c r="C176" s="314"/>
      <c r="D176" s="314"/>
      <c r="E176" s="642"/>
      <c r="G176" s="1687"/>
      <c r="H176" s="1688"/>
      <c r="I176" s="1688"/>
      <c r="J176" s="1689"/>
      <c r="L176" s="576"/>
      <c r="O176" s="348"/>
      <c r="P176" s="347"/>
      <c r="Q176" s="348"/>
      <c r="R176" s="348"/>
      <c r="S176" s="348"/>
      <c r="T176" s="348"/>
      <c r="U176" s="348"/>
    </row>
    <row r="177" spans="1:25" ht="12.75" customHeight="1" x14ac:dyDescent="0.25">
      <c r="B177" s="643"/>
      <c r="C177" s="314"/>
      <c r="D177" s="314"/>
      <c r="E177" s="642"/>
      <c r="G177" s="1687"/>
      <c r="H177" s="1688"/>
      <c r="I177" s="1688"/>
      <c r="J177" s="1689"/>
      <c r="L177" s="576"/>
      <c r="O177" s="348"/>
      <c r="P177" s="347"/>
      <c r="Q177" s="348"/>
      <c r="R177" s="348"/>
      <c r="S177" s="348"/>
      <c r="T177" s="348"/>
      <c r="U177" s="348"/>
    </row>
    <row r="178" spans="1:25" ht="12.75" customHeight="1" x14ac:dyDescent="0.25">
      <c r="B178" s="643"/>
      <c r="C178" s="314"/>
      <c r="D178" s="314"/>
      <c r="E178" s="642"/>
      <c r="G178" s="1687"/>
      <c r="H178" s="1688"/>
      <c r="I178" s="1688"/>
      <c r="J178" s="1689"/>
      <c r="L178" s="576"/>
      <c r="O178" s="348"/>
      <c r="P178" s="347"/>
      <c r="Q178" s="348"/>
      <c r="R178" s="348"/>
      <c r="S178" s="348"/>
      <c r="T178" s="348"/>
      <c r="U178" s="348"/>
    </row>
    <row r="179" spans="1:25" ht="13.5" customHeight="1" thickBot="1" x14ac:dyDescent="0.25">
      <c r="B179" s="644"/>
      <c r="C179" s="645"/>
      <c r="D179" s="645"/>
      <c r="E179" s="646"/>
      <c r="G179" s="1690"/>
      <c r="H179" s="1691"/>
      <c r="I179" s="1691"/>
      <c r="J179" s="1692"/>
      <c r="L179" s="576"/>
      <c r="N179" s="869" t="s">
        <v>987</v>
      </c>
      <c r="O179" s="869"/>
      <c r="P179" s="869"/>
      <c r="Q179" s="869"/>
      <c r="R179" s="869"/>
      <c r="S179" s="870"/>
      <c r="T179" s="348"/>
      <c r="U179" s="348"/>
    </row>
    <row r="180" spans="1:25" x14ac:dyDescent="0.2">
      <c r="B180" s="314"/>
      <c r="C180" s="314"/>
      <c r="D180" s="314"/>
      <c r="E180" s="314"/>
      <c r="G180" s="314"/>
      <c r="H180" s="314"/>
      <c r="I180" s="314"/>
      <c r="J180" s="314"/>
      <c r="L180" s="576"/>
      <c r="N180" s="869" t="s">
        <v>988</v>
      </c>
      <c r="O180" s="869"/>
      <c r="P180" s="869"/>
      <c r="Q180" s="869"/>
      <c r="R180" s="869"/>
      <c r="S180" s="788"/>
    </row>
    <row r="181" spans="1:25" x14ac:dyDescent="0.2">
      <c r="B181" s="314"/>
      <c r="C181" s="314"/>
      <c r="D181" s="314"/>
      <c r="E181" s="314"/>
      <c r="G181" s="314"/>
      <c r="H181" s="314"/>
      <c r="I181" s="314"/>
      <c r="J181" s="314"/>
      <c r="L181" s="576"/>
    </row>
    <row r="182" spans="1:25" x14ac:dyDescent="0.2">
      <c r="D182" s="314"/>
      <c r="E182" s="314"/>
      <c r="G182" s="314"/>
      <c r="H182" s="314"/>
      <c r="I182" s="314"/>
      <c r="J182" s="314"/>
      <c r="L182" s="576"/>
    </row>
    <row r="183" spans="1:25" ht="23.25" x14ac:dyDescent="0.35">
      <c r="A183" s="485"/>
      <c r="B183" s="92" t="s">
        <v>670</v>
      </c>
      <c r="C183" s="322"/>
      <c r="D183" s="322"/>
      <c r="E183" s="322"/>
      <c r="L183" s="576"/>
      <c r="M183" s="485" t="s">
        <v>691</v>
      </c>
      <c r="N183" s="485"/>
      <c r="O183" s="485"/>
      <c r="P183" s="485"/>
      <c r="Q183" s="485"/>
      <c r="R183" s="485"/>
      <c r="S183" s="485"/>
      <c r="T183" s="485"/>
      <c r="U183" s="485"/>
      <c r="V183" s="485"/>
      <c r="W183" s="485"/>
    </row>
    <row r="184" spans="1:25" ht="13.5" customHeight="1" thickBot="1" x14ac:dyDescent="0.25">
      <c r="B184" s="324"/>
      <c r="C184" s="330"/>
      <c r="D184" s="330"/>
      <c r="E184" s="330"/>
    </row>
    <row r="185" spans="1:25" ht="21" thickBot="1" x14ac:dyDescent="0.35">
      <c r="A185" s="485"/>
      <c r="B185" s="485"/>
      <c r="C185" s="322"/>
      <c r="D185" s="330"/>
      <c r="E185" s="330"/>
      <c r="L185" s="576"/>
      <c r="M185" s="1426"/>
      <c r="N185" s="1382" t="s">
        <v>199</v>
      </c>
      <c r="O185" s="1427" t="s">
        <v>198</v>
      </c>
      <c r="P185" s="1427" t="s">
        <v>350</v>
      </c>
      <c r="Q185" s="1427" t="s">
        <v>351</v>
      </c>
      <c r="R185" s="1428" t="s">
        <v>197</v>
      </c>
      <c r="S185" s="503" t="s">
        <v>356</v>
      </c>
      <c r="T185" s="423" t="s">
        <v>357</v>
      </c>
      <c r="U185" s="423" t="s">
        <v>213</v>
      </c>
      <c r="V185" s="423" t="s">
        <v>358</v>
      </c>
      <c r="W185" s="423" t="s">
        <v>567</v>
      </c>
    </row>
    <row r="186" spans="1:25" ht="18" customHeight="1" x14ac:dyDescent="0.2">
      <c r="B186" s="1646" t="s">
        <v>701</v>
      </c>
      <c r="C186" s="1647"/>
      <c r="D186" s="1647"/>
      <c r="E186" s="1647"/>
      <c r="F186" s="1647"/>
      <c r="G186" s="1647"/>
      <c r="H186" s="1647"/>
      <c r="I186" s="1647"/>
      <c r="J186" s="1648"/>
      <c r="L186" s="576"/>
      <c r="M186" s="1429"/>
      <c r="N186" s="297">
        <f>B191</f>
        <v>0</v>
      </c>
      <c r="O186" s="297">
        <f>D191</f>
        <v>0</v>
      </c>
      <c r="P186" s="297" t="e">
        <f>#REF!</f>
        <v>#REF!</v>
      </c>
      <c r="Q186" s="297" t="e">
        <f>#REF!</f>
        <v>#REF!</v>
      </c>
      <c r="R186" s="304" t="e">
        <f>#REF!</f>
        <v>#REF!</v>
      </c>
      <c r="S186" s="1424" t="str">
        <f>E191</f>
        <v>NM</v>
      </c>
      <c r="T186" s="297" t="str">
        <f>F191</f>
        <v>NM</v>
      </c>
      <c r="U186" s="297" t="e">
        <f>#REF!</f>
        <v>#REF!</v>
      </c>
      <c r="V186" s="297" t="e">
        <f>#REF!</f>
        <v>#REF!</v>
      </c>
      <c r="W186" s="297" t="e">
        <f>#REF!</f>
        <v>#REF!</v>
      </c>
    </row>
    <row r="187" spans="1:25" ht="13.5" customHeight="1" thickBot="1" x14ac:dyDescent="0.25">
      <c r="B187" s="1649"/>
      <c r="C187" s="1650"/>
      <c r="D187" s="1650"/>
      <c r="E187" s="1650"/>
      <c r="F187" s="1650"/>
      <c r="G187" s="1650"/>
      <c r="H187" s="1650"/>
      <c r="I187" s="1650"/>
      <c r="J187" s="1651"/>
      <c r="L187" s="576"/>
      <c r="M187" s="1430" t="s">
        <v>353</v>
      </c>
      <c r="N187" s="1379" t="str">
        <f>_xlfn.CONCAT(N185,ROW(B189)+$P191)</f>
        <v>B196</v>
      </c>
      <c r="O187" s="1379" t="str">
        <f t="shared" ref="O187:W187" si="0">_xlfn.CONCAT(O185,ROW(D189)+$P191)</f>
        <v>C196</v>
      </c>
      <c r="P187" s="1379" t="str">
        <f t="shared" si="0"/>
        <v>D196</v>
      </c>
      <c r="Q187" s="1379" t="str">
        <f t="shared" si="0"/>
        <v>E196</v>
      </c>
      <c r="R187" s="1386" t="str">
        <f t="shared" si="0"/>
        <v>F196</v>
      </c>
      <c r="S187" s="1425" t="str">
        <f t="shared" si="0"/>
        <v>G196</v>
      </c>
      <c r="T187" s="97" t="str">
        <f t="shared" si="0"/>
        <v>H196</v>
      </c>
      <c r="U187" s="97" t="str">
        <f t="shared" si="0"/>
        <v>I196</v>
      </c>
      <c r="V187" s="97" t="str">
        <f t="shared" si="0"/>
        <v>J196</v>
      </c>
      <c r="W187" s="97" t="str">
        <f t="shared" si="0"/>
        <v>K196</v>
      </c>
    </row>
    <row r="188" spans="1:25" ht="13.5" customHeight="1" x14ac:dyDescent="0.2">
      <c r="B188" s="332" t="s">
        <v>44</v>
      </c>
      <c r="C188" s="1419" t="s">
        <v>568</v>
      </c>
      <c r="D188" s="488" t="s">
        <v>338</v>
      </c>
      <c r="E188" s="488" t="s">
        <v>342</v>
      </c>
      <c r="F188" s="488" t="s">
        <v>345</v>
      </c>
      <c r="G188" s="1420" t="s">
        <v>565</v>
      </c>
      <c r="H188" s="488" t="s">
        <v>566</v>
      </c>
      <c r="I188" s="488" t="s">
        <v>247</v>
      </c>
      <c r="J188" s="489" t="s">
        <v>249</v>
      </c>
      <c r="L188" s="576"/>
      <c r="M188" s="1430" t="s">
        <v>352</v>
      </c>
      <c r="N188" s="1379" t="str">
        <f>_xlfn.CONCAT(N185,ROW(B190)+$R191-1)</f>
        <v>B190</v>
      </c>
      <c r="O188" s="1379" t="str">
        <f t="shared" ref="O188:W188" si="1">_xlfn.CONCAT(O185,ROW(D190)+$R191-1)</f>
        <v>C190</v>
      </c>
      <c r="P188" s="1379" t="str">
        <f t="shared" si="1"/>
        <v>D190</v>
      </c>
      <c r="Q188" s="1379" t="str">
        <f t="shared" si="1"/>
        <v>E190</v>
      </c>
      <c r="R188" s="1386" t="str">
        <f t="shared" si="1"/>
        <v>F190</v>
      </c>
      <c r="S188" s="1425" t="str">
        <f t="shared" si="1"/>
        <v>G190</v>
      </c>
      <c r="T188" s="97" t="str">
        <f t="shared" si="1"/>
        <v>H190</v>
      </c>
      <c r="U188" s="97" t="str">
        <f t="shared" si="1"/>
        <v>I190</v>
      </c>
      <c r="V188" s="97" t="str">
        <f t="shared" si="1"/>
        <v>J190</v>
      </c>
      <c r="W188" s="97" t="str">
        <f t="shared" si="1"/>
        <v>K190</v>
      </c>
      <c r="X188" s="576"/>
      <c r="Y188" s="1582"/>
    </row>
    <row r="189" spans="1:25" ht="13.5" customHeight="1" thickBot="1" x14ac:dyDescent="0.25">
      <c r="A189" s="302"/>
      <c r="B189" s="1421" t="s">
        <v>322</v>
      </c>
      <c r="C189" s="1422" t="str">
        <f>'DATA SHEET'!IB11</f>
        <v>[MJ/m³]</v>
      </c>
      <c r="D189" s="1423" t="s">
        <v>343</v>
      </c>
      <c r="E189" s="1423" t="s">
        <v>344</v>
      </c>
      <c r="F189" s="1423" t="s">
        <v>344</v>
      </c>
      <c r="G189" s="1423" t="s">
        <v>3</v>
      </c>
      <c r="H189" s="1423" t="str">
        <f>'DATA SHEET'!JA11</f>
        <v>[°C]</v>
      </c>
      <c r="I189" s="1423" t="str">
        <f>'DATA SHEET'!IN11</f>
        <v>[%]</v>
      </c>
      <c r="J189" s="498" t="str">
        <f>'DATA SHEET'!IO11</f>
        <v>[%]</v>
      </c>
      <c r="L189" s="576"/>
      <c r="M189" s="1431" t="s">
        <v>349</v>
      </c>
      <c r="N189" s="1389">
        <f t="shared" ref="N189:W189" ca="1" si="2">INDIRECT(N187)- INDIRECT(N188)</f>
        <v>0</v>
      </c>
      <c r="O189" s="1389" t="e">
        <f t="shared" ca="1" si="2"/>
        <v>#DIV/0!</v>
      </c>
      <c r="P189" s="1389">
        <f t="shared" ca="1" si="2"/>
        <v>0</v>
      </c>
      <c r="Q189" s="1389" t="e">
        <f t="shared" ca="1" si="2"/>
        <v>#VALUE!</v>
      </c>
      <c r="R189" s="1391" t="e">
        <f t="shared" ca="1" si="2"/>
        <v>#VALUE!</v>
      </c>
      <c r="S189" s="1425">
        <f t="shared" ca="1" si="2"/>
        <v>-19.019280928731273</v>
      </c>
      <c r="T189" s="97">
        <f t="shared" ca="1" si="2"/>
        <v>0</v>
      </c>
      <c r="U189" s="97">
        <f t="shared" ca="1" si="2"/>
        <v>-9.0653211309999993</v>
      </c>
      <c r="V189" s="97">
        <f t="shared" ca="1" si="2"/>
        <v>-4.7722529119999999</v>
      </c>
      <c r="W189" s="97">
        <f t="shared" ca="1" si="2"/>
        <v>0</v>
      </c>
    </row>
    <row r="190" spans="1:25" ht="13.5" customHeight="1" x14ac:dyDescent="0.2">
      <c r="A190" s="302">
        <v>1</v>
      </c>
      <c r="B190" s="533">
        <f>'DATA SHEET'!AB17</f>
        <v>0</v>
      </c>
      <c r="C190" s="513">
        <f>'DATA SHEET'!IB17</f>
        <v>50.606323934612639</v>
      </c>
      <c r="D190" s="1408">
        <f>'DATA SHEET'!JP17</f>
        <v>0</v>
      </c>
      <c r="E190" s="1409">
        <f>'DATA SHEET'!JD17</f>
        <v>28.242619542027406</v>
      </c>
      <c r="F190" s="1410">
        <f>'DATA SHEET'!JE17</f>
        <v>57.768994517783327</v>
      </c>
      <c r="G190" s="513">
        <f>'DATA SHEET'!IJ17</f>
        <v>19.019280928731273</v>
      </c>
      <c r="H190" s="1410">
        <f>'DATA SHEET'!JA17</f>
        <v>0</v>
      </c>
      <c r="I190" s="1411">
        <f>'DATA SHEET'!IN17</f>
        <v>9.0653211309999993</v>
      </c>
      <c r="J190" s="1412">
        <f>'DATA SHEET'!IO17</f>
        <v>4.7722529119999999</v>
      </c>
      <c r="L190" s="576"/>
      <c r="N190" s="1434" t="s">
        <v>417</v>
      </c>
      <c r="O190" s="1435"/>
      <c r="P190" s="1436"/>
      <c r="Q190" s="1436"/>
      <c r="R190" s="1437"/>
      <c r="S190" s="91"/>
      <c r="T190" s="650"/>
      <c r="U190" s="651"/>
      <c r="V190" s="652"/>
    </row>
    <row r="191" spans="1:25" ht="13.5" customHeight="1" thickBot="1" x14ac:dyDescent="0.25">
      <c r="A191" s="12">
        <f t="shared" ref="A191:A197" si="3">A190+1</f>
        <v>2</v>
      </c>
      <c r="B191" s="531">
        <f>'DATA SHEET'!AB18</f>
        <v>0</v>
      </c>
      <c r="C191" s="512">
        <f>'DATA SHEET'!IB18</f>
        <v>50.606323934612639</v>
      </c>
      <c r="D191" s="1403">
        <f>'DATA SHEET'!JP18</f>
        <v>0</v>
      </c>
      <c r="E191" s="1404" t="str">
        <f>'DATA SHEET'!JD18</f>
        <v>NM</v>
      </c>
      <c r="F191" s="1405" t="str">
        <f>'DATA SHEET'!JE18</f>
        <v>NM</v>
      </c>
      <c r="G191" s="512">
        <f>'DATA SHEET'!IJ18</f>
        <v>0</v>
      </c>
      <c r="H191" s="1405">
        <f>'DATA SHEET'!JA18</f>
        <v>0</v>
      </c>
      <c r="I191" s="1406">
        <f>'DATA SHEET'!IN18</f>
        <v>0</v>
      </c>
      <c r="J191" s="1407">
        <f>'DATA SHEET'!IO18</f>
        <v>0</v>
      </c>
      <c r="L191" s="576"/>
      <c r="N191" s="1438" t="s">
        <v>348</v>
      </c>
      <c r="O191" s="1439"/>
      <c r="P191" s="1440">
        <v>7</v>
      </c>
      <c r="Q191" s="1439" t="s">
        <v>347</v>
      </c>
      <c r="R191" s="1441">
        <v>1</v>
      </c>
      <c r="T191" s="324"/>
      <c r="U191" s="330"/>
      <c r="V191" s="490"/>
    </row>
    <row r="192" spans="1:25" ht="13.5" customHeight="1" x14ac:dyDescent="0.2">
      <c r="A192" s="12">
        <f t="shared" si="3"/>
        <v>3</v>
      </c>
      <c r="B192" s="531">
        <f>'DATA SHEET'!AB19</f>
        <v>0</v>
      </c>
      <c r="C192" s="512" t="e">
        <f>'DATA SHEET'!IB19</f>
        <v>#DIV/0!</v>
      </c>
      <c r="D192" s="1403">
        <f>'DATA SHEET'!JP19</f>
        <v>0</v>
      </c>
      <c r="E192" s="1404" t="str">
        <f>'DATA SHEET'!JD19</f>
        <v>NM</v>
      </c>
      <c r="F192" s="1405" t="str">
        <f>'DATA SHEET'!JE19</f>
        <v>NM</v>
      </c>
      <c r="G192" s="512">
        <f>'DATA SHEET'!IJ19</f>
        <v>0</v>
      </c>
      <c r="H192" s="1405">
        <f>'DATA SHEET'!JA19</f>
        <v>0</v>
      </c>
      <c r="I192" s="1406">
        <f>'DATA SHEET'!IN19</f>
        <v>0</v>
      </c>
      <c r="J192" s="1407">
        <f>'DATA SHEET'!IO19</f>
        <v>0</v>
      </c>
      <c r="L192" s="576"/>
      <c r="N192" s="1446" t="s">
        <v>354</v>
      </c>
      <c r="O192" s="1447"/>
      <c r="P192" s="1447"/>
      <c r="Q192" s="1447"/>
      <c r="R192" s="1448"/>
      <c r="T192" s="324"/>
      <c r="U192" s="330"/>
      <c r="V192" s="490"/>
    </row>
    <row r="193" spans="1:22" ht="13.5" customHeight="1" x14ac:dyDescent="0.2">
      <c r="A193" s="12">
        <f t="shared" si="3"/>
        <v>4</v>
      </c>
      <c r="B193" s="531">
        <f>'DATA SHEET'!AB20</f>
        <v>0</v>
      </c>
      <c r="C193" s="512" t="e">
        <f>'DATA SHEET'!IB20</f>
        <v>#DIV/0!</v>
      </c>
      <c r="D193" s="1403">
        <f>'DATA SHEET'!JP20</f>
        <v>0</v>
      </c>
      <c r="E193" s="1404" t="str">
        <f>'DATA SHEET'!JD20</f>
        <v>NM</v>
      </c>
      <c r="F193" s="1405" t="str">
        <f>'DATA SHEET'!JE20</f>
        <v>NM</v>
      </c>
      <c r="G193" s="512">
        <f>'DATA SHEET'!IJ20</f>
        <v>0</v>
      </c>
      <c r="H193" s="1405">
        <f>'DATA SHEET'!JA20</f>
        <v>0</v>
      </c>
      <c r="I193" s="1406">
        <f>'DATA SHEET'!IN20</f>
        <v>0</v>
      </c>
      <c r="J193" s="1407">
        <f>'DATA SHEET'!IO20</f>
        <v>0</v>
      </c>
      <c r="L193" s="576"/>
      <c r="N193" s="303" t="s">
        <v>322</v>
      </c>
      <c r="O193" s="296"/>
      <c r="P193" s="1449" t="str">
        <f t="shared" ref="P193:V193" si="4">CONCATENATE(D188," ",D189)</f>
        <v>Eff % on Hi</v>
      </c>
      <c r="Q193" s="1449" t="str">
        <f t="shared" si="4"/>
        <v>CO daf ppm</v>
      </c>
      <c r="R193" s="1450" t="str">
        <f t="shared" si="4"/>
        <v>NOX daf ppm</v>
      </c>
      <c r="S193" s="1442" t="str">
        <f t="shared" si="4"/>
        <v>Qtest (input) kW</v>
      </c>
      <c r="T193" s="306" t="str">
        <f t="shared" si="4"/>
        <v>Tfluegas [°C]</v>
      </c>
      <c r="U193" s="306" t="str">
        <f t="shared" si="4"/>
        <v>CO2 [%]</v>
      </c>
      <c r="V193" s="307" t="str">
        <f t="shared" si="4"/>
        <v>O2 [%]</v>
      </c>
    </row>
    <row r="194" spans="1:22" ht="13.5" customHeight="1" x14ac:dyDescent="0.2">
      <c r="A194" s="12">
        <f t="shared" si="3"/>
        <v>5</v>
      </c>
      <c r="B194" s="531">
        <f>'DATA SHEET'!AB21</f>
        <v>0</v>
      </c>
      <c r="C194" s="512" t="e">
        <f>'DATA SHEET'!IB21</f>
        <v>#DIV/0!</v>
      </c>
      <c r="D194" s="1403">
        <f>'DATA SHEET'!JP21</f>
        <v>0</v>
      </c>
      <c r="E194" s="1404" t="str">
        <f>'DATA SHEET'!JD21</f>
        <v>NM</v>
      </c>
      <c r="F194" s="1405" t="str">
        <f>'DATA SHEET'!JE21</f>
        <v>NM</v>
      </c>
      <c r="G194" s="512">
        <f>'DATA SHEET'!IJ21</f>
        <v>0</v>
      </c>
      <c r="H194" s="1405">
        <f>'DATA SHEET'!JA21</f>
        <v>0</v>
      </c>
      <c r="I194" s="1406">
        <f>'DATA SHEET'!IN21</f>
        <v>0</v>
      </c>
      <c r="J194" s="1407">
        <f>'DATA SHEET'!IO21</f>
        <v>0</v>
      </c>
      <c r="L194" s="576"/>
      <c r="N194" s="491">
        <f t="shared" ref="N194:V194" ca="1" si="5">N189</f>
        <v>0</v>
      </c>
      <c r="O194" s="473" t="e">
        <f t="shared" ca="1" si="5"/>
        <v>#DIV/0!</v>
      </c>
      <c r="P194" s="473">
        <f t="shared" ca="1" si="5"/>
        <v>0</v>
      </c>
      <c r="Q194" s="473" t="e">
        <f t="shared" ca="1" si="5"/>
        <v>#VALUE!</v>
      </c>
      <c r="R194" s="492" t="e">
        <f t="shared" ca="1" si="5"/>
        <v>#VALUE!</v>
      </c>
      <c r="S194" s="1443">
        <f t="shared" ca="1" si="5"/>
        <v>-19.019280928731273</v>
      </c>
      <c r="T194" s="473">
        <f t="shared" ca="1" si="5"/>
        <v>0</v>
      </c>
      <c r="U194" s="492">
        <f t="shared" ca="1" si="5"/>
        <v>-9.0653211309999993</v>
      </c>
      <c r="V194" s="492">
        <f t="shared" ca="1" si="5"/>
        <v>-4.7722529119999999</v>
      </c>
    </row>
    <row r="195" spans="1:22" ht="13.5" customHeight="1" x14ac:dyDescent="0.2">
      <c r="A195" s="12">
        <f t="shared" si="3"/>
        <v>6</v>
      </c>
      <c r="B195" s="531">
        <f>'DATA SHEET'!AB22</f>
        <v>40</v>
      </c>
      <c r="C195" s="512">
        <f>'DATA SHEET'!IB22</f>
        <v>45.714470083951518</v>
      </c>
      <c r="D195" s="1403">
        <f>'DATA SHEET'!JP22</f>
        <v>0</v>
      </c>
      <c r="E195" s="1404" t="str">
        <f>'DATA SHEET'!JD22</f>
        <v>NM</v>
      </c>
      <c r="F195" s="1405" t="str">
        <f>'DATA SHEET'!JE22</f>
        <v>NM</v>
      </c>
      <c r="G195" s="512">
        <f>'DATA SHEET'!IJ22</f>
        <v>0</v>
      </c>
      <c r="H195" s="1405">
        <f>'DATA SHEET'!JA22</f>
        <v>0</v>
      </c>
      <c r="I195" s="1406">
        <f>'DATA SHEET'!IN22</f>
        <v>0</v>
      </c>
      <c r="J195" s="1407">
        <f>'DATA SHEET'!IO22</f>
        <v>0</v>
      </c>
      <c r="L195" s="576"/>
      <c r="N195" s="1451" t="s">
        <v>355</v>
      </c>
      <c r="O195" s="1452"/>
      <c r="P195" s="1452"/>
      <c r="Q195" s="1452"/>
      <c r="R195" s="1453"/>
      <c r="S195" s="19"/>
      <c r="T195" s="326"/>
      <c r="U195" s="325"/>
      <c r="V195" s="493"/>
    </row>
    <row r="196" spans="1:22" ht="13.5" customHeight="1" x14ac:dyDescent="0.2">
      <c r="A196" s="12">
        <f t="shared" si="3"/>
        <v>7</v>
      </c>
      <c r="B196" s="531">
        <f>'DATA SHEET'!AB23</f>
        <v>0</v>
      </c>
      <c r="C196" s="512" t="e">
        <f>'DATA SHEET'!IB23</f>
        <v>#DIV/0!</v>
      </c>
      <c r="D196" s="1403">
        <f>'DATA SHEET'!JP23</f>
        <v>0</v>
      </c>
      <c r="E196" s="1404" t="str">
        <f>'DATA SHEET'!JD23</f>
        <v>NM</v>
      </c>
      <c r="F196" s="1405" t="str">
        <f>'DATA SHEET'!JE23</f>
        <v>NM</v>
      </c>
      <c r="G196" s="512">
        <f>'DATA SHEET'!IJ23</f>
        <v>0</v>
      </c>
      <c r="H196" s="1405">
        <f>'DATA SHEET'!JA23</f>
        <v>0</v>
      </c>
      <c r="I196" s="1406">
        <f>'DATA SHEET'!IN23</f>
        <v>0</v>
      </c>
      <c r="J196" s="1407">
        <f>'DATA SHEET'!IO23</f>
        <v>0</v>
      </c>
      <c r="L196" s="576"/>
      <c r="N196" s="1652"/>
      <c r="O196" s="1454"/>
      <c r="P196" s="1455" t="str">
        <f t="shared" ref="P196:V196" si="6">CONCATENATE(P193,"  per % of H2")</f>
        <v>Eff % on Hi  per % of H2</v>
      </c>
      <c r="Q196" s="1455" t="str">
        <f t="shared" si="6"/>
        <v>CO daf ppm  per % of H2</v>
      </c>
      <c r="R196" s="1456" t="str">
        <f t="shared" si="6"/>
        <v>NOX daf ppm  per % of H2</v>
      </c>
      <c r="S196" s="1444" t="str">
        <f t="shared" si="6"/>
        <v>Qtest (input) kW  per % of H2</v>
      </c>
      <c r="T196" s="422" t="str">
        <f t="shared" si="6"/>
        <v>Tfluegas [°C]  per % of H2</v>
      </c>
      <c r="U196" s="422" t="str">
        <f t="shared" si="6"/>
        <v>CO2 [%]  per % of H2</v>
      </c>
      <c r="V196" s="484" t="str">
        <f t="shared" si="6"/>
        <v>O2 [%]  per % of H2</v>
      </c>
    </row>
    <row r="197" spans="1:22" ht="13.5" customHeight="1" thickBot="1" x14ac:dyDescent="0.25">
      <c r="A197" s="12">
        <f t="shared" si="3"/>
        <v>8</v>
      </c>
      <c r="B197" s="653">
        <f>'DATA SHEET'!AB24</f>
        <v>0</v>
      </c>
      <c r="C197" s="1413" t="e">
        <f>'DATA SHEET'!IB24</f>
        <v>#DIV/0!</v>
      </c>
      <c r="D197" s="1414"/>
      <c r="E197" s="1415" t="str">
        <f>'DATA SHEET'!JD24</f>
        <v>NM</v>
      </c>
      <c r="F197" s="1416" t="str">
        <f>'DATA SHEET'!JE24</f>
        <v>NM</v>
      </c>
      <c r="G197" s="1413">
        <f>'DATA SHEET'!IJ24</f>
        <v>0</v>
      </c>
      <c r="H197" s="1416">
        <f>'DATA SHEET'!JA24</f>
        <v>0</v>
      </c>
      <c r="I197" s="1417">
        <f>'DATA SHEET'!IN24</f>
        <v>0</v>
      </c>
      <c r="J197" s="1418">
        <f>'DATA SHEET'!IO24</f>
        <v>0</v>
      </c>
      <c r="L197" s="576"/>
      <c r="N197" s="1653"/>
      <c r="O197" s="474" t="e">
        <f t="shared" ref="O197:V197" ca="1" si="7">O194/$N$194</f>
        <v>#DIV/0!</v>
      </c>
      <c r="P197" s="474" t="e">
        <f t="shared" ca="1" si="7"/>
        <v>#DIV/0!</v>
      </c>
      <c r="Q197" s="474" t="e">
        <f t="shared" ca="1" si="7"/>
        <v>#VALUE!</v>
      </c>
      <c r="R197" s="494" t="e">
        <f t="shared" ca="1" si="7"/>
        <v>#VALUE!</v>
      </c>
      <c r="S197" s="1445" t="e">
        <f t="shared" ca="1" si="7"/>
        <v>#DIV/0!</v>
      </c>
      <c r="T197" s="474" t="e">
        <f t="shared" ca="1" si="7"/>
        <v>#DIV/0!</v>
      </c>
      <c r="U197" s="474" t="e">
        <f t="shared" ca="1" si="7"/>
        <v>#DIV/0!</v>
      </c>
      <c r="V197" s="494" t="e">
        <f t="shared" ca="1" si="7"/>
        <v>#DIV/0!</v>
      </c>
    </row>
    <row r="198" spans="1:22" ht="13.5" customHeight="1" x14ac:dyDescent="0.2">
      <c r="L198" s="576"/>
    </row>
    <row r="199" spans="1:22" ht="13.5" hidden="1" customHeight="1" x14ac:dyDescent="0.2">
      <c r="L199" s="576"/>
    </row>
    <row r="200" spans="1:22" ht="13.5" hidden="1" customHeight="1" x14ac:dyDescent="0.2"/>
    <row r="201" spans="1:22" ht="13.5" hidden="1" customHeight="1" x14ac:dyDescent="0.2"/>
    <row r="202" spans="1:22" ht="13.5" hidden="1" customHeight="1" x14ac:dyDescent="0.2"/>
    <row r="203" spans="1:22" ht="13.5" hidden="1" customHeight="1" x14ac:dyDescent="0.2"/>
    <row r="204" spans="1:22" ht="24" hidden="1" customHeight="1" x14ac:dyDescent="0.2"/>
    <row r="205" spans="1:22" ht="13.5" hidden="1" customHeight="1" x14ac:dyDescent="0.2"/>
    <row r="206" spans="1:22" ht="13.5" customHeight="1" x14ac:dyDescent="0.2">
      <c r="J206" s="325"/>
    </row>
    <row r="207" spans="1:22" ht="13.5" customHeight="1" x14ac:dyDescent="0.2">
      <c r="J207" s="325"/>
    </row>
    <row r="208" spans="1:22" ht="13.5" customHeight="1" x14ac:dyDescent="0.2">
      <c r="J208" s="325"/>
    </row>
    <row r="209" spans="10:10" ht="13.5" customHeight="1" x14ac:dyDescent="0.2">
      <c r="J209" s="325"/>
    </row>
    <row r="210" spans="10:10" ht="13.5" customHeight="1" x14ac:dyDescent="0.2">
      <c r="J210" s="325"/>
    </row>
    <row r="211" spans="10:10" ht="13.5" customHeight="1" x14ac:dyDescent="0.2">
      <c r="J211" s="325"/>
    </row>
    <row r="212" spans="10:10" ht="13.5" customHeight="1" x14ac:dyDescent="0.2">
      <c r="J212" s="325"/>
    </row>
    <row r="213" spans="10:10" ht="13.5" customHeight="1" x14ac:dyDescent="0.2">
      <c r="J213" s="325"/>
    </row>
    <row r="214" spans="10:10" ht="13.5" customHeight="1" x14ac:dyDescent="0.2">
      <c r="J214" s="325"/>
    </row>
    <row r="215" spans="10:10" ht="13.5" customHeight="1" x14ac:dyDescent="0.2">
      <c r="J215" s="325"/>
    </row>
    <row r="216" spans="10:10" ht="13.5" customHeight="1" x14ac:dyDescent="0.2">
      <c r="J216" s="325"/>
    </row>
    <row r="217" spans="10:10" ht="13.5" customHeight="1" x14ac:dyDescent="0.2">
      <c r="J217" s="325"/>
    </row>
    <row r="218" spans="10:10" ht="13.5" customHeight="1" x14ac:dyDescent="0.2">
      <c r="J218" s="325"/>
    </row>
    <row r="219" spans="10:10" ht="13.5" customHeight="1" x14ac:dyDescent="0.2">
      <c r="J219" s="325"/>
    </row>
    <row r="220" spans="10:10" ht="13.5" customHeight="1" x14ac:dyDescent="0.2">
      <c r="J220" s="325"/>
    </row>
    <row r="221" spans="10:10" ht="13.5" customHeight="1" x14ac:dyDescent="0.2">
      <c r="J221" s="325"/>
    </row>
    <row r="222" spans="10:10" ht="13.5" customHeight="1" x14ac:dyDescent="0.2">
      <c r="J222" s="325"/>
    </row>
    <row r="223" spans="10:10" ht="13.5" customHeight="1" x14ac:dyDescent="0.2">
      <c r="J223" s="325"/>
    </row>
    <row r="224" spans="10:10" ht="13.5" customHeight="1" x14ac:dyDescent="0.2">
      <c r="J224" s="325"/>
    </row>
    <row r="225" spans="1:23" ht="13.5" customHeight="1" x14ac:dyDescent="0.3">
      <c r="J225" s="325"/>
      <c r="M225" s="485" t="s">
        <v>691</v>
      </c>
      <c r="N225" s="485"/>
      <c r="O225" s="485"/>
      <c r="P225" s="485"/>
      <c r="Q225" s="485"/>
      <c r="R225" s="485"/>
      <c r="S225" s="485"/>
      <c r="T225" s="485"/>
      <c r="U225" s="485"/>
      <c r="V225" s="485"/>
      <c r="W225" s="485"/>
    </row>
    <row r="226" spans="1:23" ht="13.5" customHeight="1" thickBot="1" x14ac:dyDescent="0.25">
      <c r="J226" s="325"/>
    </row>
    <row r="227" spans="1:23" ht="13.5" customHeight="1" thickBot="1" x14ac:dyDescent="0.25">
      <c r="J227" s="325"/>
      <c r="M227" s="1426"/>
      <c r="N227" s="1382" t="s">
        <v>199</v>
      </c>
      <c r="O227" s="1427" t="s">
        <v>198</v>
      </c>
      <c r="P227" s="1427" t="s">
        <v>350</v>
      </c>
      <c r="Q227" s="1427" t="s">
        <v>351</v>
      </c>
      <c r="R227" s="1428" t="s">
        <v>197</v>
      </c>
      <c r="S227" s="503" t="s">
        <v>356</v>
      </c>
      <c r="T227" s="423" t="s">
        <v>357</v>
      </c>
      <c r="U227" s="423" t="s">
        <v>213</v>
      </c>
      <c r="V227" s="423" t="s">
        <v>358</v>
      </c>
      <c r="W227" s="423" t="s">
        <v>567</v>
      </c>
    </row>
    <row r="228" spans="1:23" ht="18" customHeight="1" x14ac:dyDescent="0.2">
      <c r="B228" s="1654" t="s">
        <v>702</v>
      </c>
      <c r="C228" s="1655"/>
      <c r="D228" s="1655"/>
      <c r="E228" s="1655"/>
      <c r="F228" s="1655"/>
      <c r="G228" s="1655"/>
      <c r="H228" s="1655"/>
      <c r="I228" s="1655"/>
      <c r="J228" s="1656"/>
      <c r="K228" s="325"/>
      <c r="M228" s="1430" t="s">
        <v>353</v>
      </c>
      <c r="N228" s="1379" t="str">
        <f>_xlfn.CONCAT(N227,ROW(B231)+$P233)</f>
        <v>B238</v>
      </c>
      <c r="O228" s="1379" t="str">
        <f t="shared" ref="O228:V228" si="8">_xlfn.CONCAT(O227,ROW(D231)+$P233)</f>
        <v>C238</v>
      </c>
      <c r="P228" s="1379" t="str">
        <f t="shared" si="8"/>
        <v>D238</v>
      </c>
      <c r="Q228" s="1379" t="str">
        <f t="shared" si="8"/>
        <v>E238</v>
      </c>
      <c r="R228" s="1386" t="str">
        <f t="shared" si="8"/>
        <v>F238</v>
      </c>
      <c r="S228" s="1425" t="str">
        <f t="shared" si="8"/>
        <v>G238</v>
      </c>
      <c r="T228" s="97" t="str">
        <f t="shared" si="8"/>
        <v>H238</v>
      </c>
      <c r="U228" s="97" t="str">
        <f t="shared" si="8"/>
        <v>I238</v>
      </c>
      <c r="V228" s="97" t="str">
        <f t="shared" si="8"/>
        <v>J238</v>
      </c>
      <c r="W228" s="97" t="str">
        <f>_xlfn.CONCAT(W227,ROW(M231)+$P233)</f>
        <v>K238</v>
      </c>
    </row>
    <row r="229" spans="1:23" ht="13.5" customHeight="1" thickBot="1" x14ac:dyDescent="0.25">
      <c r="B229" s="1657"/>
      <c r="C229" s="1658"/>
      <c r="D229" s="1658"/>
      <c r="E229" s="1658"/>
      <c r="F229" s="1658"/>
      <c r="G229" s="1658"/>
      <c r="H229" s="1658"/>
      <c r="I229" s="1658"/>
      <c r="J229" s="1659"/>
      <c r="K229" s="325"/>
      <c r="M229" s="1430" t="s">
        <v>352</v>
      </c>
      <c r="N229" s="1379" t="str">
        <f>_xlfn.CONCAT(N227,ROW(B232)+$R233-1)</f>
        <v>B232</v>
      </c>
      <c r="O229" s="1379" t="str">
        <f t="shared" ref="O229:V229" si="9">_xlfn.CONCAT(O227,ROW(D232)+$R233-1)</f>
        <v>C232</v>
      </c>
      <c r="P229" s="1379" t="str">
        <f t="shared" si="9"/>
        <v>D232</v>
      </c>
      <c r="Q229" s="1379" t="str">
        <f t="shared" si="9"/>
        <v>E232</v>
      </c>
      <c r="R229" s="1386" t="str">
        <f t="shared" si="9"/>
        <v>F232</v>
      </c>
      <c r="S229" s="1425" t="str">
        <f t="shared" si="9"/>
        <v>G232</v>
      </c>
      <c r="T229" s="97" t="str">
        <f t="shared" si="9"/>
        <v>H232</v>
      </c>
      <c r="U229" s="97" t="str">
        <f t="shared" si="9"/>
        <v>I232</v>
      </c>
      <c r="V229" s="97" t="str">
        <f t="shared" si="9"/>
        <v>J232</v>
      </c>
      <c r="W229" s="97" t="str">
        <f>_xlfn.CONCAT(W227,ROW(M232)+$R233-1)</f>
        <v>K232</v>
      </c>
    </row>
    <row r="230" spans="1:23" ht="18" customHeight="1" thickBot="1" x14ac:dyDescent="0.25">
      <c r="B230" s="332" t="s">
        <v>44</v>
      </c>
      <c r="C230" s="1419" t="s">
        <v>568</v>
      </c>
      <c r="D230" s="488" t="s">
        <v>338</v>
      </c>
      <c r="E230" s="488" t="s">
        <v>342</v>
      </c>
      <c r="F230" s="488" t="s">
        <v>345</v>
      </c>
      <c r="G230" s="1420" t="s">
        <v>565</v>
      </c>
      <c r="H230" s="488" t="s">
        <v>566</v>
      </c>
      <c r="I230" s="488" t="s">
        <v>247</v>
      </c>
      <c r="J230" s="489" t="s">
        <v>249</v>
      </c>
      <c r="K230" s="325"/>
      <c r="M230" s="1431" t="s">
        <v>349</v>
      </c>
      <c r="N230" s="1389">
        <f t="shared" ref="N230:W230" ca="1" si="10">INDIRECT(N228)- INDIRECT(N229)</f>
        <v>40</v>
      </c>
      <c r="O230" s="1389">
        <f t="shared" ca="1" si="10"/>
        <v>-4.8918538506611213</v>
      </c>
      <c r="P230" s="1389">
        <f t="shared" ca="1" si="10"/>
        <v>0</v>
      </c>
      <c r="Q230" s="1389" t="e">
        <f t="shared" ca="1" si="10"/>
        <v>#VALUE!</v>
      </c>
      <c r="R230" s="1391" t="e">
        <f t="shared" ca="1" si="10"/>
        <v>#VALUE!</v>
      </c>
      <c r="S230" s="1425">
        <f t="shared" ca="1" si="10"/>
        <v>0</v>
      </c>
      <c r="T230" s="97">
        <f t="shared" ca="1" si="10"/>
        <v>0</v>
      </c>
      <c r="U230" s="97">
        <f t="shared" ca="1" si="10"/>
        <v>0</v>
      </c>
      <c r="V230" s="97">
        <f t="shared" ca="1" si="10"/>
        <v>0</v>
      </c>
      <c r="W230" s="97">
        <f t="shared" ca="1" si="10"/>
        <v>0</v>
      </c>
    </row>
    <row r="231" spans="1:23" ht="13.5" customHeight="1" thickBot="1" x14ac:dyDescent="0.25">
      <c r="A231" s="302"/>
      <c r="B231" s="1421" t="s">
        <v>322</v>
      </c>
      <c r="C231" s="1422" t="s">
        <v>20</v>
      </c>
      <c r="D231" s="1423" t="s">
        <v>343</v>
      </c>
      <c r="E231" s="1423" t="s">
        <v>344</v>
      </c>
      <c r="F231" s="1423" t="s">
        <v>344</v>
      </c>
      <c r="G231" s="1423" t="s">
        <v>3</v>
      </c>
      <c r="H231" s="1423" t="s">
        <v>7</v>
      </c>
      <c r="I231" s="1423" t="s">
        <v>5</v>
      </c>
      <c r="J231" s="498" t="s">
        <v>5</v>
      </c>
      <c r="K231" s="325"/>
      <c r="M231" s="325"/>
    </row>
    <row r="232" spans="1:23" ht="13.5" customHeight="1" x14ac:dyDescent="0.2">
      <c r="A232" s="302">
        <v>1</v>
      </c>
      <c r="B232" s="533">
        <f>'DATA SHEET'!AB33</f>
        <v>0</v>
      </c>
      <c r="C232" s="513">
        <f>'DATA SHEET'!IB33</f>
        <v>50.606323934612639</v>
      </c>
      <c r="D232" s="1408">
        <f>'DATA SHEET'!JP33</f>
        <v>0</v>
      </c>
      <c r="E232" s="1409" t="str">
        <f>'DATA SHEET'!JD33</f>
        <v>NM</v>
      </c>
      <c r="F232" s="1410" t="str">
        <f>'DATA SHEET'!JE33</f>
        <v>NM</v>
      </c>
      <c r="G232" s="513">
        <f>'DATA SHEET'!IJ33</f>
        <v>0</v>
      </c>
      <c r="H232" s="1410">
        <f>'DATA SHEET'!JA33</f>
        <v>0</v>
      </c>
      <c r="I232" s="1411">
        <f>'DATA SHEET'!IN33</f>
        <v>0</v>
      </c>
      <c r="J232" s="1412">
        <f>'DATA SHEET'!IO33</f>
        <v>0</v>
      </c>
      <c r="K232" s="325"/>
      <c r="M232" s="325"/>
      <c r="N232" s="1434" t="s">
        <v>417</v>
      </c>
      <c r="O232" s="1435"/>
      <c r="P232" s="1436"/>
      <c r="Q232" s="1436"/>
      <c r="R232" s="1437"/>
      <c r="S232" s="91"/>
      <c r="T232" s="650"/>
      <c r="U232" s="651"/>
      <c r="V232" s="652"/>
    </row>
    <row r="233" spans="1:23" ht="13.5" customHeight="1" x14ac:dyDescent="0.2">
      <c r="A233" s="12">
        <f t="shared" ref="A233:A239" si="11">A232+1</f>
        <v>2</v>
      </c>
      <c r="B233" s="531">
        <f>'DATA SHEET'!AB34</f>
        <v>40</v>
      </c>
      <c r="C233" s="512">
        <f>'DATA SHEET'!IB34</f>
        <v>45.714470083951518</v>
      </c>
      <c r="D233" s="1403">
        <f>'DATA SHEET'!JP34</f>
        <v>0</v>
      </c>
      <c r="E233" s="1404" t="str">
        <f>'DATA SHEET'!JD34</f>
        <v>NM</v>
      </c>
      <c r="F233" s="1405" t="str">
        <f>'DATA SHEET'!JE34</f>
        <v>NM</v>
      </c>
      <c r="G233" s="512">
        <f>'DATA SHEET'!IJ34</f>
        <v>0</v>
      </c>
      <c r="H233" s="1405">
        <f>'DATA SHEET'!JA34</f>
        <v>0</v>
      </c>
      <c r="I233" s="1406">
        <f>'DATA SHEET'!IN34</f>
        <v>0</v>
      </c>
      <c r="J233" s="1407">
        <f>'DATA SHEET'!IO34</f>
        <v>0</v>
      </c>
      <c r="K233" s="325"/>
      <c r="M233" s="325"/>
      <c r="N233" s="1457" t="s">
        <v>348</v>
      </c>
      <c r="O233" s="1458"/>
      <c r="P233" s="1432">
        <v>7</v>
      </c>
      <c r="Q233" s="1458" t="s">
        <v>347</v>
      </c>
      <c r="R233" s="1433">
        <v>1</v>
      </c>
      <c r="T233" s="324"/>
      <c r="U233" s="330"/>
      <c r="V233" s="490"/>
    </row>
    <row r="234" spans="1:23" ht="13.5" customHeight="1" x14ac:dyDescent="0.2">
      <c r="A234" s="12">
        <f t="shared" si="11"/>
        <v>3</v>
      </c>
      <c r="B234" s="531">
        <f>'DATA SHEET'!AB35</f>
        <v>40</v>
      </c>
      <c r="C234" s="512">
        <f>'DATA SHEET'!IB35</f>
        <v>45.714470083951518</v>
      </c>
      <c r="D234" s="1403">
        <f>'DATA SHEET'!JP35</f>
        <v>0</v>
      </c>
      <c r="E234" s="1404" t="str">
        <f>'DATA SHEET'!JD35</f>
        <v>NM</v>
      </c>
      <c r="F234" s="1405" t="str">
        <f>'DATA SHEET'!JE35</f>
        <v>NM</v>
      </c>
      <c r="G234" s="512">
        <f>'DATA SHEET'!IJ35</f>
        <v>0</v>
      </c>
      <c r="H234" s="1405">
        <f>'DATA SHEET'!JA35</f>
        <v>0</v>
      </c>
      <c r="I234" s="1406">
        <f>'DATA SHEET'!IN35</f>
        <v>0</v>
      </c>
      <c r="J234" s="1407">
        <f>'DATA SHEET'!IO35</f>
        <v>0</v>
      </c>
      <c r="K234" s="325"/>
      <c r="M234" s="325"/>
      <c r="N234" s="1451" t="s">
        <v>354</v>
      </c>
      <c r="O234" s="1452"/>
      <c r="P234" s="1452"/>
      <c r="Q234" s="1452"/>
      <c r="R234" s="1453"/>
      <c r="T234" s="324"/>
      <c r="U234" s="330"/>
      <c r="V234" s="490"/>
    </row>
    <row r="235" spans="1:23" ht="13.5" customHeight="1" x14ac:dyDescent="0.2">
      <c r="A235" s="12">
        <f t="shared" si="11"/>
        <v>4</v>
      </c>
      <c r="B235" s="531">
        <f>'DATA SHEET'!AB36</f>
        <v>40</v>
      </c>
      <c r="C235" s="512">
        <f>'DATA SHEET'!IB36</f>
        <v>45.714470083951518</v>
      </c>
      <c r="D235" s="1403">
        <f>'DATA SHEET'!JP36</f>
        <v>0</v>
      </c>
      <c r="E235" s="1404" t="str">
        <f>'DATA SHEET'!JD36</f>
        <v>NM</v>
      </c>
      <c r="F235" s="1405" t="str">
        <f>'DATA SHEET'!JE36</f>
        <v>NM</v>
      </c>
      <c r="G235" s="512">
        <f>'DATA SHEET'!IJ36</f>
        <v>0</v>
      </c>
      <c r="H235" s="1405">
        <f>'DATA SHEET'!JA36</f>
        <v>0</v>
      </c>
      <c r="I235" s="1406">
        <f>'DATA SHEET'!IN36</f>
        <v>0</v>
      </c>
      <c r="J235" s="1407">
        <f>'DATA SHEET'!IO36</f>
        <v>0</v>
      </c>
      <c r="K235" s="325"/>
      <c r="M235" s="325"/>
      <c r="N235" s="303" t="s">
        <v>322</v>
      </c>
      <c r="O235" s="296"/>
      <c r="P235" s="1449" t="str">
        <f t="shared" ref="P235:V235" si="12">CONCATENATE(D230," ",D231)</f>
        <v>Eff % on Hi</v>
      </c>
      <c r="Q235" s="1449" t="str">
        <f t="shared" si="12"/>
        <v>CO daf ppm</v>
      </c>
      <c r="R235" s="1450" t="str">
        <f t="shared" si="12"/>
        <v>NOX daf ppm</v>
      </c>
      <c r="S235" s="1442" t="str">
        <f t="shared" si="12"/>
        <v>Qtest (input) kW</v>
      </c>
      <c r="T235" s="306" t="str">
        <f t="shared" si="12"/>
        <v>Tfluegas [°C]</v>
      </c>
      <c r="U235" s="306" t="str">
        <f t="shared" si="12"/>
        <v>CO2 [%]</v>
      </c>
      <c r="V235" s="307" t="str">
        <f t="shared" si="12"/>
        <v>O2 [%]</v>
      </c>
    </row>
    <row r="236" spans="1:23" ht="13.5" customHeight="1" x14ac:dyDescent="0.2">
      <c r="A236" s="12">
        <f t="shared" si="11"/>
        <v>5</v>
      </c>
      <c r="B236" s="531">
        <f>'DATA SHEET'!AB37</f>
        <v>40</v>
      </c>
      <c r="C236" s="512">
        <f>'DATA SHEET'!IB37</f>
        <v>45.714470083951518</v>
      </c>
      <c r="D236" s="1403">
        <f>'DATA SHEET'!JP37</f>
        <v>0</v>
      </c>
      <c r="E236" s="1404" t="str">
        <f>'DATA SHEET'!JD37</f>
        <v>NM</v>
      </c>
      <c r="F236" s="1405" t="str">
        <f>'DATA SHEET'!JE37</f>
        <v>NM</v>
      </c>
      <c r="G236" s="512">
        <f>'DATA SHEET'!IJ37</f>
        <v>0</v>
      </c>
      <c r="H236" s="1405">
        <f>'DATA SHEET'!JA37</f>
        <v>0</v>
      </c>
      <c r="I236" s="1406">
        <f>'DATA SHEET'!IN37</f>
        <v>0</v>
      </c>
      <c r="J236" s="1407">
        <f>'DATA SHEET'!IO37</f>
        <v>0</v>
      </c>
      <c r="K236" s="325"/>
      <c r="M236" s="325"/>
      <c r="N236" s="491">
        <f t="shared" ref="N236:V236" ca="1" si="13">N230</f>
        <v>40</v>
      </c>
      <c r="O236" s="473">
        <f t="shared" ca="1" si="13"/>
        <v>-4.8918538506611213</v>
      </c>
      <c r="P236" s="473">
        <f t="shared" ca="1" si="13"/>
        <v>0</v>
      </c>
      <c r="Q236" s="473" t="e">
        <f t="shared" ca="1" si="13"/>
        <v>#VALUE!</v>
      </c>
      <c r="R236" s="492" t="e">
        <f t="shared" ca="1" si="13"/>
        <v>#VALUE!</v>
      </c>
      <c r="S236" s="1443">
        <f t="shared" ca="1" si="13"/>
        <v>0</v>
      </c>
      <c r="T236" s="473">
        <f t="shared" ca="1" si="13"/>
        <v>0</v>
      </c>
      <c r="U236" s="492">
        <f t="shared" ca="1" si="13"/>
        <v>0</v>
      </c>
      <c r="V236" s="492">
        <f t="shared" ca="1" si="13"/>
        <v>0</v>
      </c>
    </row>
    <row r="237" spans="1:23" ht="13.5" customHeight="1" x14ac:dyDescent="0.2">
      <c r="A237" s="12">
        <f t="shared" si="11"/>
        <v>6</v>
      </c>
      <c r="B237" s="531">
        <f>'DATA SHEET'!AB38</f>
        <v>40</v>
      </c>
      <c r="C237" s="512">
        <f>'DATA SHEET'!IB38</f>
        <v>45.714470083951518</v>
      </c>
      <c r="D237" s="1403">
        <f>'DATA SHEET'!JP38</f>
        <v>0</v>
      </c>
      <c r="E237" s="1404" t="str">
        <f>'DATA SHEET'!JD38</f>
        <v>NM</v>
      </c>
      <c r="F237" s="1405" t="str">
        <f>'DATA SHEET'!JE38</f>
        <v>NM</v>
      </c>
      <c r="G237" s="512">
        <f>'DATA SHEET'!IJ38</f>
        <v>0</v>
      </c>
      <c r="H237" s="1405">
        <f>'DATA SHEET'!JA38</f>
        <v>0</v>
      </c>
      <c r="I237" s="1406">
        <f>'DATA SHEET'!IN38</f>
        <v>0</v>
      </c>
      <c r="J237" s="1407">
        <f>'DATA SHEET'!IO38</f>
        <v>0</v>
      </c>
      <c r="K237" s="325"/>
      <c r="M237" s="325"/>
      <c r="N237" s="1451" t="s">
        <v>355</v>
      </c>
      <c r="O237" s="1452"/>
      <c r="P237" s="1452"/>
      <c r="Q237" s="1452"/>
      <c r="R237" s="1453"/>
      <c r="S237" s="19"/>
      <c r="T237" s="326"/>
      <c r="U237" s="325"/>
      <c r="V237" s="493"/>
    </row>
    <row r="238" spans="1:23" ht="13.5" customHeight="1" x14ac:dyDescent="0.2">
      <c r="A238" s="12">
        <f t="shared" si="11"/>
        <v>7</v>
      </c>
      <c r="B238" s="531">
        <f>'DATA SHEET'!AB39</f>
        <v>40</v>
      </c>
      <c r="C238" s="512">
        <f>'DATA SHEET'!IB39</f>
        <v>45.714470083951518</v>
      </c>
      <c r="D238" s="1403">
        <f>'DATA SHEET'!JP39</f>
        <v>0</v>
      </c>
      <c r="E238" s="1404" t="str">
        <f>'DATA SHEET'!JD39</f>
        <v>NM</v>
      </c>
      <c r="F238" s="1405" t="str">
        <f>'DATA SHEET'!JE39</f>
        <v>NM</v>
      </c>
      <c r="G238" s="512">
        <f>'DATA SHEET'!IJ39</f>
        <v>0</v>
      </c>
      <c r="H238" s="1405">
        <f>'DATA SHEET'!JA39</f>
        <v>0</v>
      </c>
      <c r="I238" s="1406">
        <f>'DATA SHEET'!IN39</f>
        <v>0</v>
      </c>
      <c r="J238" s="1407">
        <f>'DATA SHEET'!IO39</f>
        <v>0</v>
      </c>
      <c r="K238" s="543"/>
      <c r="M238" s="543"/>
      <c r="N238" s="1652"/>
      <c r="O238" s="1454"/>
      <c r="P238" s="1455" t="str">
        <f>CONCATENATE(P235,"  per % of H2")</f>
        <v>Eff % on Hi  per % of H2</v>
      </c>
      <c r="Q238" s="1455" t="str">
        <f t="shared" ref="Q238:V238" si="14">CONCATENATE(Q235,"  per % of H2")</f>
        <v>CO daf ppm  per % of H2</v>
      </c>
      <c r="R238" s="1456" t="str">
        <f t="shared" si="14"/>
        <v>NOX daf ppm  per % of H2</v>
      </c>
      <c r="S238" s="1444" t="str">
        <f t="shared" si="14"/>
        <v>Qtest (input) kW  per % of H2</v>
      </c>
      <c r="T238" s="422" t="str">
        <f t="shared" si="14"/>
        <v>Tfluegas [°C]  per % of H2</v>
      </c>
      <c r="U238" s="422" t="str">
        <f t="shared" si="14"/>
        <v>CO2 [%]  per % of H2</v>
      </c>
      <c r="V238" s="484" t="str">
        <f t="shared" si="14"/>
        <v>O2 [%]  per % of H2</v>
      </c>
    </row>
    <row r="239" spans="1:23" ht="13.5" customHeight="1" thickBot="1" x14ac:dyDescent="0.25">
      <c r="A239" s="12">
        <f t="shared" si="11"/>
        <v>8</v>
      </c>
      <c r="B239" s="653">
        <f>'DATA SHEET'!AB40</f>
        <v>40</v>
      </c>
      <c r="C239" s="1413">
        <f>'DATA SHEET'!IB40</f>
        <v>45.714470083951518</v>
      </c>
      <c r="D239" s="1414"/>
      <c r="E239" s="1415" t="str">
        <f>'DATA SHEET'!JD40</f>
        <v>NM</v>
      </c>
      <c r="F239" s="1416" t="str">
        <f>'DATA SHEET'!JE40</f>
        <v>NM</v>
      </c>
      <c r="G239" s="1413">
        <f>'DATA SHEET'!IJ40</f>
        <v>0</v>
      </c>
      <c r="H239" s="1416">
        <f>'DATA SHEET'!JA40</f>
        <v>0</v>
      </c>
      <c r="I239" s="1417">
        <f>'DATA SHEET'!IN40</f>
        <v>0</v>
      </c>
      <c r="J239" s="1418">
        <f>'DATA SHEET'!IO40</f>
        <v>0</v>
      </c>
      <c r="K239" s="543"/>
      <c r="M239" s="543"/>
      <c r="N239" s="1653"/>
      <c r="O239" s="474">
        <f t="shared" ref="O239:V239" ca="1" si="15">O236/$N$236</f>
        <v>-0.12229634626652804</v>
      </c>
      <c r="P239" s="474">
        <f t="shared" ca="1" si="15"/>
        <v>0</v>
      </c>
      <c r="Q239" s="474" t="e">
        <f t="shared" ca="1" si="15"/>
        <v>#VALUE!</v>
      </c>
      <c r="R239" s="494" t="e">
        <f t="shared" ca="1" si="15"/>
        <v>#VALUE!</v>
      </c>
      <c r="S239" s="1445">
        <f t="shared" ca="1" si="15"/>
        <v>0</v>
      </c>
      <c r="T239" s="474">
        <f t="shared" ca="1" si="15"/>
        <v>0</v>
      </c>
      <c r="U239" s="474">
        <f t="shared" ca="1" si="15"/>
        <v>0</v>
      </c>
      <c r="V239" s="494">
        <f t="shared" ca="1" si="15"/>
        <v>0</v>
      </c>
    </row>
    <row r="240" spans="1:23" ht="13.5" customHeight="1" x14ac:dyDescent="0.2">
      <c r="K240" s="543"/>
    </row>
    <row r="241" spans="2:11" ht="13.5" hidden="1" customHeight="1" x14ac:dyDescent="0.2">
      <c r="K241" s="325"/>
    </row>
    <row r="242" spans="2:11" ht="13.5" hidden="1" customHeight="1" x14ac:dyDescent="0.2">
      <c r="K242" s="325"/>
    </row>
    <row r="243" spans="2:11" ht="13.5" hidden="1" customHeight="1" x14ac:dyDescent="0.2">
      <c r="K243" s="325"/>
    </row>
    <row r="244" spans="2:11" ht="13.5" hidden="1" customHeight="1" x14ac:dyDescent="0.2">
      <c r="K244" s="325"/>
    </row>
    <row r="245" spans="2:11" ht="13.5" hidden="1" customHeight="1" x14ac:dyDescent="0.2">
      <c r="K245" s="325"/>
    </row>
    <row r="246" spans="2:11" ht="24" hidden="1" customHeight="1" x14ac:dyDescent="0.2">
      <c r="K246" s="325"/>
    </row>
    <row r="247" spans="2:11" ht="13.5" customHeight="1" x14ac:dyDescent="0.2">
      <c r="K247" s="325"/>
    </row>
    <row r="248" spans="2:11" ht="13.5" customHeight="1" x14ac:dyDescent="0.2">
      <c r="B248" s="324"/>
      <c r="C248" s="504"/>
      <c r="D248" s="504"/>
      <c r="E248" s="504"/>
      <c r="F248" s="504"/>
      <c r="G248" s="504"/>
      <c r="H248" s="504"/>
      <c r="I248" s="504"/>
      <c r="J248" s="504"/>
      <c r="K248" s="325"/>
    </row>
    <row r="249" spans="2:11" ht="13.5" customHeight="1" x14ac:dyDescent="0.2">
      <c r="J249" s="325"/>
    </row>
    <row r="250" spans="2:11" ht="13.5" customHeight="1" x14ac:dyDescent="0.2">
      <c r="J250" s="325"/>
    </row>
    <row r="251" spans="2:11" ht="13.5" customHeight="1" x14ac:dyDescent="0.2">
      <c r="J251" s="325"/>
    </row>
    <row r="252" spans="2:11" ht="13.5" customHeight="1" x14ac:dyDescent="0.2">
      <c r="J252" s="325"/>
    </row>
    <row r="253" spans="2:11" ht="13.5" customHeight="1" x14ac:dyDescent="0.2">
      <c r="J253" s="325"/>
    </row>
    <row r="254" spans="2:11" ht="13.5" customHeight="1" x14ac:dyDescent="0.2">
      <c r="J254" s="325"/>
    </row>
    <row r="255" spans="2:11" ht="13.5" customHeight="1" x14ac:dyDescent="0.2">
      <c r="J255" s="325"/>
    </row>
    <row r="256" spans="2:11" ht="13.5" customHeight="1" x14ac:dyDescent="0.2">
      <c r="J256" s="325"/>
    </row>
    <row r="257" spans="2:24" ht="13.5" customHeight="1" x14ac:dyDescent="0.2">
      <c r="J257" s="325"/>
    </row>
    <row r="258" spans="2:24" ht="13.5" customHeight="1" x14ac:dyDescent="0.2">
      <c r="J258" s="325"/>
    </row>
    <row r="259" spans="2:24" ht="13.5" customHeight="1" x14ac:dyDescent="0.2">
      <c r="J259" s="325"/>
    </row>
    <row r="260" spans="2:24" ht="13.5" customHeight="1" x14ac:dyDescent="0.2">
      <c r="J260" s="325"/>
    </row>
    <row r="261" spans="2:24" ht="13.5" customHeight="1" x14ac:dyDescent="0.2">
      <c r="J261" s="325"/>
    </row>
    <row r="262" spans="2:24" ht="13.5" customHeight="1" x14ac:dyDescent="0.2">
      <c r="J262" s="325"/>
    </row>
    <row r="263" spans="2:24" ht="13.5" customHeight="1" x14ac:dyDescent="0.2">
      <c r="J263" s="325"/>
    </row>
    <row r="264" spans="2:24" ht="13.5" customHeight="1" x14ac:dyDescent="0.2">
      <c r="J264" s="325"/>
    </row>
    <row r="265" spans="2:24" ht="13.5" customHeight="1" x14ac:dyDescent="0.2">
      <c r="J265" s="325"/>
    </row>
    <row r="266" spans="2:24" ht="13.5" customHeight="1" x14ac:dyDescent="0.2">
      <c r="J266" s="325"/>
    </row>
    <row r="267" spans="2:24" ht="13.5" customHeight="1" x14ac:dyDescent="0.2">
      <c r="J267" s="325"/>
    </row>
    <row r="268" spans="2:24" ht="13.5" customHeight="1" x14ac:dyDescent="0.3">
      <c r="J268" s="325"/>
      <c r="N268" s="485" t="s">
        <v>691</v>
      </c>
      <c r="O268" s="485"/>
      <c r="P268" s="485"/>
      <c r="Q268" s="485"/>
      <c r="R268" s="485"/>
      <c r="S268" s="485"/>
      <c r="T268" s="485"/>
      <c r="U268" s="485"/>
      <c r="V268" s="485"/>
      <c r="W268" s="485"/>
      <c r="X268" s="485"/>
    </row>
    <row r="269" spans="2:24" ht="13.5" customHeight="1" thickBot="1" x14ac:dyDescent="0.25">
      <c r="J269" s="325"/>
    </row>
    <row r="270" spans="2:24" ht="15.75" customHeight="1" thickBot="1" x14ac:dyDescent="0.25">
      <c r="G270" s="19"/>
      <c r="H270" s="326"/>
      <c r="I270" s="325"/>
      <c r="J270" s="325"/>
      <c r="K270" s="325"/>
      <c r="N270" s="1434" t="s">
        <v>572</v>
      </c>
      <c r="O270" s="1435"/>
      <c r="P270" s="1436"/>
      <c r="Q270" s="1436"/>
      <c r="R270" s="1437"/>
      <c r="T270" s="324"/>
      <c r="U270" s="330"/>
      <c r="V270" s="490"/>
    </row>
    <row r="271" spans="2:24" ht="18" customHeight="1" x14ac:dyDescent="0.2">
      <c r="B271" s="1654" t="s">
        <v>574</v>
      </c>
      <c r="C271" s="1655"/>
      <c r="D271" s="1655"/>
      <c r="E271" s="1655"/>
      <c r="F271" s="1655"/>
      <c r="G271" s="1655"/>
      <c r="H271" s="1655"/>
      <c r="I271" s="1655"/>
      <c r="J271" s="1656"/>
      <c r="K271" s="325"/>
      <c r="N271" s="1451" t="s">
        <v>573</v>
      </c>
      <c r="O271" s="1452"/>
      <c r="P271" s="1452"/>
      <c r="Q271" s="1452"/>
      <c r="R271" s="1453"/>
      <c r="T271" s="324"/>
      <c r="U271" s="330"/>
      <c r="V271" s="490"/>
    </row>
    <row r="272" spans="2:24" ht="13.5" customHeight="1" thickBot="1" x14ac:dyDescent="0.25">
      <c r="B272" s="1657"/>
      <c r="C272" s="1658"/>
      <c r="D272" s="1658"/>
      <c r="E272" s="1658"/>
      <c r="F272" s="1658"/>
      <c r="G272" s="1658"/>
      <c r="H272" s="1658"/>
      <c r="I272" s="1658"/>
      <c r="J272" s="1659"/>
      <c r="N272" s="303" t="s">
        <v>322</v>
      </c>
      <c r="O272" s="296"/>
      <c r="P272" s="1449" t="str">
        <f t="shared" ref="P272:V272" si="16">CONCATENATE(D273," ",D274)</f>
        <v>Eff % on Hi</v>
      </c>
      <c r="Q272" s="1449" t="str">
        <f t="shared" si="16"/>
        <v>CO daf ppm</v>
      </c>
      <c r="R272" s="1450" t="str">
        <f t="shared" si="16"/>
        <v>NOX daf ppm</v>
      </c>
      <c r="S272" s="1442" t="str">
        <f t="shared" si="16"/>
        <v>Qtest (input) kW</v>
      </c>
      <c r="T272" s="306" t="str">
        <f t="shared" si="16"/>
        <v>Tfluegas [°C]</v>
      </c>
      <c r="U272" s="306" t="str">
        <f t="shared" si="16"/>
        <v>CO2 [%]</v>
      </c>
      <c r="V272" s="307" t="str">
        <f t="shared" si="16"/>
        <v>O2 [%]</v>
      </c>
    </row>
    <row r="273" spans="1:22" ht="13.5" customHeight="1" x14ac:dyDescent="0.2">
      <c r="B273" s="332" t="s">
        <v>44</v>
      </c>
      <c r="C273" s="1419" t="s">
        <v>568</v>
      </c>
      <c r="D273" s="488" t="s">
        <v>338</v>
      </c>
      <c r="E273" s="488" t="s">
        <v>342</v>
      </c>
      <c r="F273" s="488" t="s">
        <v>345</v>
      </c>
      <c r="G273" s="1420" t="s">
        <v>565</v>
      </c>
      <c r="H273" s="488" t="s">
        <v>566</v>
      </c>
      <c r="I273" s="488" t="s">
        <v>247</v>
      </c>
      <c r="J273" s="489" t="s">
        <v>249</v>
      </c>
      <c r="N273" s="491">
        <f t="shared" ref="N273:V273" si="17">B278-B276</f>
        <v>0</v>
      </c>
      <c r="O273" s="473">
        <f t="shared" si="17"/>
        <v>0</v>
      </c>
      <c r="P273" s="473">
        <f t="shared" si="17"/>
        <v>0</v>
      </c>
      <c r="Q273" s="473" t="e">
        <f t="shared" si="17"/>
        <v>#VALUE!</v>
      </c>
      <c r="R273" s="492" t="e">
        <f t="shared" si="17"/>
        <v>#VALUE!</v>
      </c>
      <c r="S273" s="1443">
        <f t="shared" si="17"/>
        <v>0</v>
      </c>
      <c r="T273" s="491">
        <f t="shared" si="17"/>
        <v>-2.3956381066135179</v>
      </c>
      <c r="U273" s="491">
        <f t="shared" si="17"/>
        <v>0</v>
      </c>
      <c r="V273" s="496">
        <f t="shared" si="17"/>
        <v>0</v>
      </c>
    </row>
    <row r="274" spans="1:22" ht="13.5" customHeight="1" thickBot="1" x14ac:dyDescent="0.25">
      <c r="A274" s="302" t="s">
        <v>569</v>
      </c>
      <c r="B274" s="1421" t="s">
        <v>322</v>
      </c>
      <c r="C274" s="1422" t="s">
        <v>20</v>
      </c>
      <c r="D274" s="1423" t="s">
        <v>343</v>
      </c>
      <c r="E274" s="1423" t="s">
        <v>344</v>
      </c>
      <c r="F274" s="1423" t="s">
        <v>344</v>
      </c>
      <c r="G274" s="1423" t="s">
        <v>3</v>
      </c>
      <c r="H274" s="1423" t="s">
        <v>7</v>
      </c>
      <c r="I274" s="1423" t="s">
        <v>5</v>
      </c>
      <c r="J274" s="498" t="s">
        <v>5</v>
      </c>
      <c r="N274" s="1451" t="s">
        <v>355</v>
      </c>
      <c r="O274" s="1452"/>
      <c r="P274" s="1452"/>
      <c r="Q274" s="1452"/>
      <c r="R274" s="1453"/>
      <c r="S274" s="19"/>
      <c r="T274" s="326"/>
      <c r="U274" s="325"/>
      <c r="V274" s="493"/>
    </row>
    <row r="275" spans="1:22" ht="24.75" thickBot="1" x14ac:dyDescent="0.25">
      <c r="B275" s="1460"/>
      <c r="C275" s="1461"/>
      <c r="D275" s="1461"/>
      <c r="E275" s="1462" t="s">
        <v>570</v>
      </c>
      <c r="F275" s="1461"/>
      <c r="G275" s="1461"/>
      <c r="H275" s="1461"/>
      <c r="I275" s="1461"/>
      <c r="J275" s="1463"/>
      <c r="N275" s="1652"/>
      <c r="O275" s="1454"/>
      <c r="P275" s="1455" t="str">
        <f>CONCATENATE(P272,"  per % of H2")</f>
        <v>Eff % on Hi  per % of H2</v>
      </c>
      <c r="Q275" s="1455" t="str">
        <f t="shared" ref="Q275:V275" si="18">CONCATENATE(Q272,"  per % of H2")</f>
        <v>CO daf ppm  per % of H2</v>
      </c>
      <c r="R275" s="1456" t="str">
        <f t="shared" si="18"/>
        <v>NOX daf ppm  per % of H2</v>
      </c>
      <c r="S275" s="1444" t="str">
        <f t="shared" si="18"/>
        <v>Qtest (input) kW  per % of H2</v>
      </c>
      <c r="T275" s="422" t="str">
        <f t="shared" si="18"/>
        <v>Tfluegas [°C]  per % of H2</v>
      </c>
      <c r="U275" s="422" t="str">
        <f t="shared" si="18"/>
        <v>CO2 [%]  per % of H2</v>
      </c>
      <c r="V275" s="484" t="str">
        <f t="shared" si="18"/>
        <v>O2 [%]  per % of H2</v>
      </c>
    </row>
    <row r="276" spans="1:22" ht="13.5" customHeight="1" thickBot="1" x14ac:dyDescent="0.25">
      <c r="A276" s="302" t="s">
        <v>482</v>
      </c>
      <c r="B276" s="495">
        <f>'DATA SHEET'!AB58</f>
        <v>40</v>
      </c>
      <c r="C276" s="513">
        <f>'DATA SHEET'!IB58</f>
        <v>45.714470083951518</v>
      </c>
      <c r="D276" s="1408">
        <f>'DATA SHEET'!JP58</f>
        <v>0</v>
      </c>
      <c r="E276" s="1409" t="str">
        <f>'DATA SHEET'!JD58</f>
        <v>NM</v>
      </c>
      <c r="F276" s="1410" t="str">
        <f>'DATA SHEET'!JE58</f>
        <v>NM</v>
      </c>
      <c r="G276" s="513">
        <f>'DATA SHEET'!IJ58</f>
        <v>0</v>
      </c>
      <c r="H276" s="1410">
        <f>'DATA SHEET'!JA58</f>
        <v>69.977331950207443</v>
      </c>
      <c r="I276" s="1411">
        <f>'DATA SHEET'!IN58</f>
        <v>0</v>
      </c>
      <c r="J276" s="1412">
        <f>'DATA SHEET'!IO58</f>
        <v>0</v>
      </c>
      <c r="N276" s="1653"/>
      <c r="O276" s="474">
        <f t="shared" ref="O276:V276" ca="1" si="19">O273/$N$236</f>
        <v>0</v>
      </c>
      <c r="P276" s="474">
        <f t="shared" ca="1" si="19"/>
        <v>0</v>
      </c>
      <c r="Q276" s="474" t="e">
        <f t="shared" ca="1" si="19"/>
        <v>#VALUE!</v>
      </c>
      <c r="R276" s="494" t="e">
        <f t="shared" ca="1" si="19"/>
        <v>#VALUE!</v>
      </c>
      <c r="S276" s="1445">
        <f t="shared" ca="1" si="19"/>
        <v>0</v>
      </c>
      <c r="T276" s="474">
        <f t="shared" ca="1" si="19"/>
        <v>-5.9890952665337949E-2</v>
      </c>
      <c r="U276" s="474">
        <f t="shared" ca="1" si="19"/>
        <v>0</v>
      </c>
      <c r="V276" s="494">
        <f t="shared" ca="1" si="19"/>
        <v>0</v>
      </c>
    </row>
    <row r="277" spans="1:22" ht="15" hidden="1" x14ac:dyDescent="0.2">
      <c r="A277" s="302" t="s">
        <v>256</v>
      </c>
      <c r="B277" s="351">
        <f>'DATA SHEET'!AB65</f>
        <v>40</v>
      </c>
      <c r="C277" s="512">
        <f>'DATA SHEET'!IB65</f>
        <v>45.714470083951518</v>
      </c>
      <c r="D277" s="1403">
        <f>'DATA SHEET'!JP65</f>
        <v>0</v>
      </c>
      <c r="E277" s="1404" t="str">
        <f>'DATA SHEET'!JD65</f>
        <v>NM</v>
      </c>
      <c r="F277" s="1405" t="str">
        <f>'DATA SHEET'!JE65</f>
        <v>NM</v>
      </c>
      <c r="G277" s="512" t="str">
        <f>'DATA SHEET'!IJ65</f>
        <v>nm</v>
      </c>
      <c r="H277" s="1405">
        <f>'DATA SHEET'!JA65</f>
        <v>0</v>
      </c>
      <c r="I277" s="1406">
        <f>'DATA SHEET'!IN65</f>
        <v>0</v>
      </c>
      <c r="J277" s="1407">
        <f>'DATA SHEET'!IO65</f>
        <v>0</v>
      </c>
    </row>
    <row r="278" spans="1:22" ht="13.5" customHeight="1" thickBot="1" x14ac:dyDescent="0.25">
      <c r="A278" s="302" t="s">
        <v>482</v>
      </c>
      <c r="B278" s="653">
        <f>'DATA SHEET'!AB60</f>
        <v>40</v>
      </c>
      <c r="C278" s="1413">
        <f>'DATA SHEET'!IB60</f>
        <v>45.714470083951518</v>
      </c>
      <c r="D278" s="1414">
        <f>'DATA SHEET'!JP60</f>
        <v>0</v>
      </c>
      <c r="E278" s="1415" t="str">
        <f>'DATA SHEET'!JD60</f>
        <v>NM</v>
      </c>
      <c r="F278" s="1416" t="str">
        <f>'DATA SHEET'!JE60</f>
        <v>NM</v>
      </c>
      <c r="G278" s="1413">
        <f>'DATA SHEET'!IJ60</f>
        <v>0</v>
      </c>
      <c r="H278" s="1416">
        <f>'DATA SHEET'!JA60</f>
        <v>67.581693843593925</v>
      </c>
      <c r="I278" s="1417">
        <f>'DATA SHEET'!IN60</f>
        <v>0</v>
      </c>
      <c r="J278" s="1418">
        <f>'DATA SHEET'!IO60</f>
        <v>0</v>
      </c>
    </row>
    <row r="279" spans="1:22" ht="13.5" customHeight="1" thickBot="1" x14ac:dyDescent="0.25"/>
    <row r="280" spans="1:22" ht="13.5" hidden="1" customHeight="1" x14ac:dyDescent="0.2"/>
    <row r="281" spans="1:22" ht="13.5" hidden="1" customHeight="1" x14ac:dyDescent="0.2"/>
    <row r="282" spans="1:22" ht="13.5" hidden="1" customHeight="1" x14ac:dyDescent="0.2"/>
    <row r="283" spans="1:22" ht="13.5" hidden="1" customHeight="1" x14ac:dyDescent="0.2"/>
    <row r="284" spans="1:22" hidden="1" x14ac:dyDescent="0.2"/>
    <row r="285" spans="1:22" ht="13.5" hidden="1" customHeight="1" x14ac:dyDescent="0.2"/>
    <row r="286" spans="1:22" ht="18.75" thickBot="1" x14ac:dyDescent="0.25">
      <c r="B286" s="1460"/>
      <c r="C286" s="1461"/>
      <c r="D286" s="1461"/>
      <c r="E286" s="1462" t="s">
        <v>571</v>
      </c>
      <c r="F286" s="1461"/>
      <c r="G286" s="1461"/>
      <c r="H286" s="1461"/>
      <c r="I286" s="1461"/>
      <c r="J286" s="1463"/>
    </row>
    <row r="287" spans="1:22" ht="13.5" customHeight="1" x14ac:dyDescent="0.2">
      <c r="A287" s="302" t="s">
        <v>482</v>
      </c>
      <c r="B287" s="495">
        <f>'DATA SHEET'!AB57</f>
        <v>40</v>
      </c>
      <c r="C287" s="513">
        <f>'DATA SHEET'!IB57</f>
        <v>45.714470083951518</v>
      </c>
      <c r="D287" s="1408">
        <f>'DATA SHEET'!JP57</f>
        <v>0</v>
      </c>
      <c r="E287" s="1409" t="str">
        <f>'DATA SHEET'!JD57</f>
        <v>NM</v>
      </c>
      <c r="F287" s="1410" t="str">
        <f>'DATA SHEET'!JE57</f>
        <v>NM</v>
      </c>
      <c r="G287" s="513">
        <f>'DATA SHEET'!IJ57</f>
        <v>0</v>
      </c>
      <c r="H287" s="1410">
        <f>'DATA SHEET'!JA57</f>
        <v>68.662612188365642</v>
      </c>
      <c r="I287" s="1411">
        <f>'DATA SHEET'!IN57</f>
        <v>0</v>
      </c>
      <c r="J287" s="1412">
        <f>'DATA SHEET'!IO57</f>
        <v>0</v>
      </c>
      <c r="N287" s="1434" t="s">
        <v>572</v>
      </c>
      <c r="O287" s="1435"/>
      <c r="P287" s="1436"/>
      <c r="Q287" s="1436"/>
      <c r="R287" s="1437"/>
      <c r="T287" s="324"/>
      <c r="U287" s="330"/>
      <c r="V287" s="490"/>
    </row>
    <row r="288" spans="1:22" ht="13.5" hidden="1" customHeight="1" x14ac:dyDescent="0.2">
      <c r="A288" s="302" t="s">
        <v>256</v>
      </c>
      <c r="B288" s="351">
        <f>'DATA SHEET'!AB64</f>
        <v>40</v>
      </c>
      <c r="C288" s="512">
        <f>'DATA SHEET'!IB64</f>
        <v>45.714470083951518</v>
      </c>
      <c r="D288" s="1403">
        <f>'DATA SHEET'!JP64</f>
        <v>0</v>
      </c>
      <c r="E288" s="1404" t="str">
        <f>'DATA SHEET'!JD64</f>
        <v>NM</v>
      </c>
      <c r="F288" s="1405" t="str">
        <f>'DATA SHEET'!JE64</f>
        <v>NM</v>
      </c>
      <c r="G288" s="512" t="str">
        <f>'DATA SHEET'!IJ64</f>
        <v>nm</v>
      </c>
      <c r="H288" s="1405">
        <f>'DATA SHEET'!JA64</f>
        <v>0</v>
      </c>
      <c r="I288" s="1406">
        <f>'DATA SHEET'!IN64</f>
        <v>0</v>
      </c>
      <c r="J288" s="1407">
        <f>'DATA SHEET'!IO64</f>
        <v>0</v>
      </c>
      <c r="N288" s="1451" t="s">
        <v>573</v>
      </c>
      <c r="O288" s="1452"/>
      <c r="P288" s="1452"/>
      <c r="Q288" s="1452"/>
      <c r="R288" s="1453"/>
      <c r="T288" s="324"/>
      <c r="U288" s="330"/>
      <c r="V288" s="490"/>
    </row>
    <row r="289" spans="1:22" ht="13.5" customHeight="1" thickBot="1" x14ac:dyDescent="0.25">
      <c r="A289" s="302" t="s">
        <v>482</v>
      </c>
      <c r="B289" s="653">
        <f>'DATA SHEET'!AB59</f>
        <v>40</v>
      </c>
      <c r="C289" s="1413">
        <f>'DATA SHEET'!IB59</f>
        <v>45.714470083951518</v>
      </c>
      <c r="D289" s="1414">
        <f>'DATA SHEET'!JP59</f>
        <v>0</v>
      </c>
      <c r="E289" s="1415" t="str">
        <f>'DATA SHEET'!JD59</f>
        <v>NM</v>
      </c>
      <c r="F289" s="1416" t="str">
        <f>'DATA SHEET'!JE59</f>
        <v>NM</v>
      </c>
      <c r="G289" s="1413">
        <f>'DATA SHEET'!IJ59</f>
        <v>0</v>
      </c>
      <c r="H289" s="1416">
        <f>'DATA SHEET'!JA59</f>
        <v>66.320569051580762</v>
      </c>
      <c r="I289" s="1417">
        <f>'DATA SHEET'!IN59</f>
        <v>0</v>
      </c>
      <c r="J289" s="1418">
        <f>'DATA SHEET'!IO59</f>
        <v>0</v>
      </c>
      <c r="N289" s="303" t="s">
        <v>322</v>
      </c>
      <c r="O289" s="296"/>
      <c r="P289" s="1449" t="s">
        <v>579</v>
      </c>
      <c r="Q289" s="1449" t="s">
        <v>563</v>
      </c>
      <c r="R289" s="1450" t="s">
        <v>564</v>
      </c>
      <c r="S289" s="1442" t="s">
        <v>580</v>
      </c>
      <c r="T289" s="306" t="s">
        <v>581</v>
      </c>
      <c r="U289" s="306" t="s">
        <v>582</v>
      </c>
      <c r="V289" s="307" t="s">
        <v>583</v>
      </c>
    </row>
    <row r="290" spans="1:22" ht="13.5" customHeight="1" x14ac:dyDescent="0.2">
      <c r="N290" s="491">
        <f t="shared" ref="N290:V290" si="20">B289-B287</f>
        <v>0</v>
      </c>
      <c r="O290" s="473">
        <f t="shared" si="20"/>
        <v>0</v>
      </c>
      <c r="P290" s="473">
        <f t="shared" si="20"/>
        <v>0</v>
      </c>
      <c r="Q290" s="473" t="e">
        <f t="shared" si="20"/>
        <v>#VALUE!</v>
      </c>
      <c r="R290" s="492" t="e">
        <f t="shared" si="20"/>
        <v>#VALUE!</v>
      </c>
      <c r="S290" s="1443">
        <f t="shared" si="20"/>
        <v>0</v>
      </c>
      <c r="T290" s="491">
        <f t="shared" si="20"/>
        <v>-2.3420431367848806</v>
      </c>
      <c r="U290" s="491">
        <f t="shared" si="20"/>
        <v>0</v>
      </c>
      <c r="V290" s="496">
        <f t="shared" si="20"/>
        <v>0</v>
      </c>
    </row>
    <row r="291" spans="1:22" ht="13.5" customHeight="1" x14ac:dyDescent="0.2">
      <c r="N291" s="1451" t="s">
        <v>355</v>
      </c>
      <c r="O291" s="1452"/>
      <c r="P291" s="1452"/>
      <c r="Q291" s="1452"/>
      <c r="R291" s="1453"/>
      <c r="S291" s="19"/>
      <c r="T291" s="326"/>
      <c r="U291" s="325"/>
      <c r="V291" s="493"/>
    </row>
    <row r="292" spans="1:22" ht="13.5" customHeight="1" x14ac:dyDescent="0.2">
      <c r="N292" s="1652"/>
      <c r="O292" s="1454"/>
      <c r="P292" s="1455" t="s">
        <v>509</v>
      </c>
      <c r="Q292" s="1455" t="s">
        <v>510</v>
      </c>
      <c r="R292" s="1456" t="s">
        <v>511</v>
      </c>
      <c r="S292" s="1444" t="s">
        <v>575</v>
      </c>
      <c r="T292" s="422" t="s">
        <v>576</v>
      </c>
      <c r="U292" s="422" t="s">
        <v>577</v>
      </c>
      <c r="V292" s="484" t="s">
        <v>578</v>
      </c>
    </row>
    <row r="293" spans="1:22" ht="13.5" customHeight="1" thickBot="1" x14ac:dyDescent="0.25">
      <c r="N293" s="1653"/>
      <c r="O293" s="474">
        <f t="shared" ref="O293:V293" ca="1" si="21">O290/$N$236</f>
        <v>0</v>
      </c>
      <c r="P293" s="474">
        <f t="shared" ca="1" si="21"/>
        <v>0</v>
      </c>
      <c r="Q293" s="474" t="e">
        <f t="shared" ca="1" si="21"/>
        <v>#VALUE!</v>
      </c>
      <c r="R293" s="494" t="e">
        <f t="shared" ca="1" si="21"/>
        <v>#VALUE!</v>
      </c>
      <c r="S293" s="1445">
        <f t="shared" ca="1" si="21"/>
        <v>0</v>
      </c>
      <c r="T293" s="474">
        <f t="shared" ca="1" si="21"/>
        <v>-5.8551078419622017E-2</v>
      </c>
      <c r="U293" s="474">
        <f t="shared" ca="1" si="21"/>
        <v>0</v>
      </c>
      <c r="V293" s="494">
        <f t="shared" ca="1" si="21"/>
        <v>0</v>
      </c>
    </row>
    <row r="294" spans="1:22" ht="13.5" hidden="1" customHeight="1" x14ac:dyDescent="0.2">
      <c r="A294" s="12"/>
      <c r="K294" s="12"/>
      <c r="N294" s="12"/>
    </row>
    <row r="295" spans="1:22" hidden="1" x14ac:dyDescent="0.2"/>
    <row r="296" spans="1:22" ht="13.5" hidden="1" customHeight="1" x14ac:dyDescent="0.2"/>
    <row r="297" spans="1:22" ht="13.5" hidden="1" customHeight="1" x14ac:dyDescent="0.2"/>
    <row r="298" spans="1:22" ht="13.5" customHeight="1" x14ac:dyDescent="0.2"/>
    <row r="299" spans="1:22" ht="13.5" thickBot="1" x14ac:dyDescent="0.25">
      <c r="C299" s="252"/>
    </row>
    <row r="300" spans="1:22" ht="18" x14ac:dyDescent="0.2">
      <c r="B300" s="1585" t="s">
        <v>359</v>
      </c>
      <c r="C300" s="1586"/>
      <c r="D300" s="1586"/>
      <c r="E300" s="1696"/>
      <c r="G300" s="1585" t="s">
        <v>365</v>
      </c>
      <c r="H300" s="1586"/>
      <c r="I300" s="1586"/>
      <c r="J300" s="1696"/>
    </row>
    <row r="301" spans="1:22" ht="24" customHeight="1" x14ac:dyDescent="0.2">
      <c r="B301" s="303" t="s">
        <v>44</v>
      </c>
      <c r="C301" s="1756" t="s">
        <v>633</v>
      </c>
      <c r="D301" s="1697"/>
      <c r="E301" s="1471" t="s">
        <v>497</v>
      </c>
      <c r="G301" s="303" t="s">
        <v>44</v>
      </c>
      <c r="H301" s="1697" t="s">
        <v>496</v>
      </c>
      <c r="I301" s="1697"/>
      <c r="J301" s="1755" t="str">
        <f>E301</f>
        <v>Includes start stop and emissions during on time</v>
      </c>
    </row>
    <row r="302" spans="1:22" ht="30" x14ac:dyDescent="0.2">
      <c r="A302" s="302" t="s">
        <v>346</v>
      </c>
      <c r="B302" s="303" t="s">
        <v>322</v>
      </c>
      <c r="C302" s="1465" t="s">
        <v>363</v>
      </c>
      <c r="D302" s="1465" t="s">
        <v>364</v>
      </c>
      <c r="E302" s="1698"/>
      <c r="F302" s="302" t="s">
        <v>346</v>
      </c>
      <c r="G302" s="303" t="s">
        <v>322</v>
      </c>
      <c r="H302" s="1465" t="s">
        <v>363</v>
      </c>
      <c r="I302" s="1465" t="s">
        <v>364</v>
      </c>
      <c r="J302" s="1755"/>
    </row>
    <row r="303" spans="1:22" ht="15" x14ac:dyDescent="0.2">
      <c r="A303" s="302">
        <v>1</v>
      </c>
      <c r="B303" s="570">
        <f>'DATA SHEET'!AB191</f>
        <v>40</v>
      </c>
      <c r="C303" s="1470" t="e">
        <f>'DATA SHEET'!IU191</f>
        <v>#DIV/0!</v>
      </c>
      <c r="D303" s="1464" t="e">
        <f>'DATA SHEET'!IY191</f>
        <v>#DIV/0!</v>
      </c>
      <c r="E303" s="1698"/>
      <c r="F303" s="302">
        <v>1</v>
      </c>
      <c r="G303" s="352"/>
      <c r="H303" s="1464" t="str">
        <f>'DATA SHEET'!IU198</f>
        <v>nm</v>
      </c>
      <c r="I303" s="1464" t="str">
        <f>'DATA SHEET'!IY198</f>
        <v>nm</v>
      </c>
      <c r="J303" s="1466"/>
    </row>
    <row r="304" spans="1:22" ht="15" x14ac:dyDescent="0.2">
      <c r="A304" s="12">
        <f>A303+1</f>
        <v>2</v>
      </c>
      <c r="B304" s="570"/>
      <c r="C304" s="1470">
        <f>'DATA SHEET'!IU192</f>
        <v>0</v>
      </c>
      <c r="D304" s="1464">
        <f>'DATA SHEET'!IY192</f>
        <v>0</v>
      </c>
      <c r="E304" s="1698"/>
      <c r="F304" s="12">
        <f>F303+1</f>
        <v>2</v>
      </c>
      <c r="G304" s="352"/>
      <c r="H304" s="1464" t="str">
        <f>'DATA SHEET'!IU199</f>
        <v>nm</v>
      </c>
      <c r="I304" s="1464" t="str">
        <f>'DATA SHEET'!IY199</f>
        <v>nm</v>
      </c>
      <c r="J304" s="1466"/>
      <c r="O304" s="98"/>
      <c r="P304" s="98"/>
      <c r="Q304" s="98"/>
      <c r="R304" s="98"/>
      <c r="S304" s="98"/>
    </row>
    <row r="305" spans="1:19" ht="15" x14ac:dyDescent="0.2">
      <c r="A305" s="12">
        <f>A304+1</f>
        <v>3</v>
      </c>
      <c r="B305" s="570"/>
      <c r="C305" s="1470">
        <f>'DATA SHEET'!IU193</f>
        <v>0</v>
      </c>
      <c r="D305" s="1464">
        <f>'DATA SHEET'!IY193</f>
        <v>0</v>
      </c>
      <c r="E305" s="1698"/>
      <c r="F305" s="12">
        <f>F304+1</f>
        <v>3</v>
      </c>
      <c r="G305" s="352"/>
      <c r="H305" s="1464" t="str">
        <f>'DATA SHEET'!IU200</f>
        <v>nm</v>
      </c>
      <c r="I305" s="1464" t="str">
        <f>'DATA SHEET'!IY200</f>
        <v>nm</v>
      </c>
      <c r="J305" s="1466"/>
      <c r="O305" s="98"/>
      <c r="P305" s="98"/>
      <c r="Q305" s="98"/>
      <c r="R305" s="98"/>
      <c r="S305" s="98"/>
    </row>
    <row r="306" spans="1:19" ht="15.75" thickBot="1" x14ac:dyDescent="0.25">
      <c r="A306" s="12">
        <f>A305+1</f>
        <v>4</v>
      </c>
      <c r="B306" s="1472">
        <f>'DATA SHEET'!AB194</f>
        <v>40</v>
      </c>
      <c r="C306" s="1473">
        <f>'DATA SHEET'!IU194</f>
        <v>0</v>
      </c>
      <c r="D306" s="1473">
        <f>'DATA SHEET'!IY194</f>
        <v>0</v>
      </c>
      <c r="E306" s="1699"/>
      <c r="F306" s="12">
        <f>F305+1</f>
        <v>4</v>
      </c>
      <c r="G306" s="1467"/>
      <c r="H306" s="1468" t="str">
        <f>'DATA SHEET'!IU201</f>
        <v>nm</v>
      </c>
      <c r="I306" s="1468" t="str">
        <f>'DATA SHEET'!IY201</f>
        <v>nm</v>
      </c>
      <c r="J306" s="1469"/>
      <c r="O306" s="98"/>
      <c r="P306" s="98"/>
      <c r="Q306" s="98"/>
      <c r="R306" s="98"/>
      <c r="S306" s="98"/>
    </row>
    <row r="307" spans="1:19" x14ac:dyDescent="0.2">
      <c r="A307" s="12"/>
      <c r="B307" s="12"/>
      <c r="C307" s="12"/>
      <c r="D307" s="12"/>
      <c r="E307" s="12"/>
      <c r="F307" s="12"/>
      <c r="G307" s="12"/>
      <c r="H307" s="12"/>
      <c r="I307" s="12"/>
      <c r="J307" s="12"/>
      <c r="K307" s="12"/>
      <c r="M307" s="12"/>
      <c r="O307" s="313" t="s">
        <v>692</v>
      </c>
      <c r="P307" s="98"/>
      <c r="Q307" s="98"/>
      <c r="R307" s="98"/>
      <c r="S307" s="98"/>
    </row>
    <row r="308" spans="1:19" x14ac:dyDescent="0.2">
      <c r="A308" s="12"/>
      <c r="B308" s="12"/>
      <c r="C308" s="12"/>
      <c r="D308" s="12"/>
      <c r="E308" s="12"/>
      <c r="F308" s="12"/>
      <c r="G308" s="12"/>
      <c r="H308" s="12"/>
      <c r="I308" s="12"/>
      <c r="J308" s="12"/>
      <c r="K308" s="12"/>
      <c r="M308" s="12"/>
      <c r="O308" s="98"/>
      <c r="P308" s="98"/>
      <c r="Q308" s="98"/>
      <c r="R308" s="98"/>
      <c r="S308" s="98"/>
    </row>
    <row r="309" spans="1:19" hidden="1" x14ac:dyDescent="0.2">
      <c r="A309" s="12"/>
      <c r="B309" s="12"/>
      <c r="C309" s="12"/>
      <c r="D309" s="12"/>
      <c r="E309" s="12"/>
      <c r="F309" s="12"/>
      <c r="G309" s="12"/>
      <c r="H309" s="12"/>
      <c r="I309" s="12"/>
      <c r="J309" s="12"/>
      <c r="K309" s="12"/>
      <c r="M309" s="12"/>
      <c r="O309" s="98"/>
      <c r="P309" s="98"/>
      <c r="Q309" s="98"/>
      <c r="R309" s="98"/>
      <c r="S309" s="98"/>
    </row>
    <row r="310" spans="1:19" hidden="1" x14ac:dyDescent="0.2">
      <c r="A310" s="12"/>
      <c r="B310" s="12"/>
      <c r="C310" s="12"/>
      <c r="D310" s="12"/>
      <c r="E310" s="12"/>
      <c r="F310" s="12"/>
      <c r="G310" s="12"/>
      <c r="H310" s="12"/>
      <c r="I310" s="12"/>
      <c r="J310" s="12"/>
      <c r="K310" s="12"/>
      <c r="M310" s="12"/>
      <c r="O310" s="98"/>
      <c r="P310" s="98"/>
      <c r="Q310" s="98"/>
      <c r="R310" s="98"/>
      <c r="S310" s="98"/>
    </row>
    <row r="311" spans="1:19" hidden="1" x14ac:dyDescent="0.2">
      <c r="A311" s="12"/>
      <c r="B311" s="12"/>
      <c r="C311" s="12"/>
      <c r="D311" s="12"/>
      <c r="E311" s="12"/>
      <c r="F311" s="12"/>
      <c r="G311" s="12"/>
      <c r="H311" s="12"/>
      <c r="I311" s="12"/>
      <c r="J311" s="12"/>
      <c r="K311" s="12"/>
      <c r="M311" s="12"/>
      <c r="O311" s="98"/>
      <c r="P311" s="98"/>
      <c r="Q311" s="98"/>
      <c r="R311" s="98"/>
      <c r="S311" s="98"/>
    </row>
    <row r="312" spans="1:19" hidden="1" x14ac:dyDescent="0.2">
      <c r="A312" s="12"/>
      <c r="B312" s="12"/>
      <c r="C312" s="12"/>
      <c r="D312" s="12"/>
      <c r="E312" s="12"/>
      <c r="F312" s="12"/>
      <c r="G312" s="12"/>
      <c r="H312" s="12"/>
      <c r="I312" s="12"/>
      <c r="J312" s="12"/>
      <c r="K312" s="12"/>
      <c r="M312" s="12"/>
      <c r="O312" s="98"/>
      <c r="P312" s="98"/>
      <c r="Q312" s="98"/>
      <c r="R312" s="98"/>
      <c r="S312" s="98"/>
    </row>
    <row r="313" spans="1:19" hidden="1" x14ac:dyDescent="0.2">
      <c r="A313" s="12"/>
      <c r="B313" s="12"/>
      <c r="C313" s="12"/>
      <c r="D313" s="12"/>
      <c r="E313" s="12"/>
      <c r="F313" s="12"/>
      <c r="G313" s="12"/>
      <c r="H313" s="12"/>
      <c r="I313" s="12"/>
      <c r="J313" s="12"/>
      <c r="K313" s="12"/>
      <c r="M313" s="12"/>
      <c r="O313" s="98"/>
      <c r="P313" s="98"/>
      <c r="Q313" s="98"/>
      <c r="R313" s="98"/>
      <c r="S313" s="98"/>
    </row>
    <row r="314" spans="1:19" hidden="1" x14ac:dyDescent="0.2">
      <c r="A314" s="12"/>
      <c r="B314" s="12"/>
      <c r="C314" s="12"/>
      <c r="D314" s="12"/>
      <c r="E314" s="12"/>
      <c r="F314" s="12"/>
      <c r="G314" s="12"/>
      <c r="H314" s="12"/>
      <c r="I314" s="12"/>
      <c r="J314" s="12"/>
      <c r="K314" s="12"/>
      <c r="M314" s="12"/>
      <c r="O314" s="98"/>
      <c r="P314" s="98"/>
      <c r="Q314" s="98"/>
      <c r="R314" s="98"/>
      <c r="S314" s="98"/>
    </row>
    <row r="315" spans="1:19" hidden="1" x14ac:dyDescent="0.2">
      <c r="A315" s="12"/>
      <c r="B315" s="12"/>
      <c r="C315" s="12"/>
      <c r="D315" s="12"/>
      <c r="E315" s="12"/>
      <c r="F315" s="12"/>
      <c r="G315" s="12"/>
      <c r="H315" s="12"/>
      <c r="I315" s="12"/>
      <c r="J315" s="12"/>
      <c r="K315" s="12"/>
      <c r="M315" s="12"/>
      <c r="O315" s="98"/>
      <c r="P315" s="98"/>
      <c r="Q315" s="98"/>
      <c r="R315" s="98"/>
      <c r="S315" s="98"/>
    </row>
    <row r="316" spans="1:19" hidden="1" x14ac:dyDescent="0.2">
      <c r="A316" s="12"/>
      <c r="B316" s="12"/>
      <c r="C316" s="12"/>
      <c r="D316" s="12"/>
      <c r="E316" s="12"/>
      <c r="F316" s="12"/>
      <c r="G316" s="12"/>
      <c r="H316" s="12"/>
      <c r="I316" s="12"/>
      <c r="J316" s="12"/>
      <c r="K316" s="12"/>
      <c r="M316" s="12"/>
      <c r="O316" s="98"/>
      <c r="P316" s="98"/>
      <c r="Q316" s="98"/>
      <c r="R316" s="98"/>
      <c r="S316" s="98"/>
    </row>
    <row r="317" spans="1:19" hidden="1" x14ac:dyDescent="0.2">
      <c r="A317" s="12"/>
      <c r="B317" s="12"/>
      <c r="C317" s="12"/>
      <c r="D317" s="12"/>
      <c r="E317" s="12"/>
      <c r="F317" s="12"/>
      <c r="G317" s="12"/>
      <c r="H317" s="12"/>
      <c r="I317" s="12"/>
      <c r="J317" s="12"/>
      <c r="K317" s="12"/>
      <c r="M317" s="12"/>
      <c r="O317" s="98"/>
      <c r="P317" s="98"/>
      <c r="Q317" s="98"/>
      <c r="R317" s="98"/>
      <c r="S317" s="98"/>
    </row>
    <row r="318" spans="1:19" hidden="1" x14ac:dyDescent="0.2">
      <c r="A318" s="12"/>
      <c r="B318" s="12"/>
      <c r="C318" s="12"/>
      <c r="D318" s="12"/>
      <c r="E318" s="12"/>
      <c r="F318" s="12"/>
      <c r="G318" s="12"/>
      <c r="H318" s="12"/>
      <c r="I318" s="12"/>
      <c r="J318" s="12"/>
      <c r="K318" s="12"/>
      <c r="M318" s="12"/>
      <c r="O318" s="98"/>
      <c r="P318" s="98"/>
      <c r="Q318" s="98"/>
      <c r="R318" s="98"/>
      <c r="S318" s="98"/>
    </row>
    <row r="319" spans="1:19" hidden="1" x14ac:dyDescent="0.2">
      <c r="A319" s="12"/>
      <c r="B319" s="12"/>
      <c r="C319" s="12"/>
      <c r="D319" s="12"/>
      <c r="E319" s="12"/>
      <c r="F319" s="12"/>
      <c r="G319" s="12"/>
      <c r="H319" s="12"/>
      <c r="I319" s="12"/>
      <c r="J319" s="12"/>
      <c r="K319" s="12"/>
      <c r="M319" s="12"/>
      <c r="O319" s="98"/>
      <c r="P319" s="98"/>
      <c r="Q319" s="98"/>
      <c r="R319" s="98"/>
      <c r="S319" s="98"/>
    </row>
    <row r="320" spans="1:19" hidden="1" x14ac:dyDescent="0.2">
      <c r="A320" s="12"/>
      <c r="B320" s="12"/>
      <c r="C320" s="12"/>
      <c r="D320" s="12"/>
      <c r="E320" s="12"/>
      <c r="F320" s="12"/>
      <c r="G320" s="12"/>
      <c r="H320" s="12"/>
      <c r="I320" s="12"/>
      <c r="J320" s="12"/>
      <c r="K320" s="12"/>
      <c r="M320" s="12"/>
      <c r="O320" s="98"/>
      <c r="P320" s="98"/>
      <c r="Q320" s="98"/>
      <c r="R320" s="98"/>
      <c r="S320" s="98"/>
    </row>
    <row r="321" spans="1:19" hidden="1" x14ac:dyDescent="0.2">
      <c r="A321" s="12"/>
      <c r="B321" s="12"/>
      <c r="C321" s="12"/>
      <c r="D321" s="12"/>
      <c r="E321" s="12"/>
      <c r="F321" s="12"/>
      <c r="G321" s="12"/>
      <c r="H321" s="12"/>
      <c r="I321" s="12"/>
      <c r="J321" s="12"/>
      <c r="K321" s="12"/>
      <c r="M321" s="12"/>
      <c r="O321" s="98"/>
      <c r="P321" s="98"/>
      <c r="Q321" s="98"/>
      <c r="R321" s="98"/>
      <c r="S321" s="98"/>
    </row>
    <row r="322" spans="1:19" hidden="1" x14ac:dyDescent="0.2">
      <c r="A322" s="12"/>
      <c r="B322" s="12"/>
      <c r="C322" s="12"/>
      <c r="D322" s="12"/>
      <c r="E322" s="12"/>
      <c r="F322" s="12"/>
      <c r="G322" s="12"/>
      <c r="H322" s="12"/>
      <c r="I322" s="12"/>
      <c r="J322" s="12"/>
      <c r="K322" s="12"/>
      <c r="M322" s="12"/>
      <c r="O322" s="98"/>
      <c r="P322" s="98"/>
      <c r="Q322" s="98"/>
      <c r="R322" s="98"/>
      <c r="S322" s="98"/>
    </row>
    <row r="323" spans="1:19" hidden="1" x14ac:dyDescent="0.2">
      <c r="A323" s="12"/>
      <c r="B323" s="12"/>
      <c r="C323" s="12"/>
      <c r="D323" s="12"/>
      <c r="E323" s="12"/>
      <c r="F323" s="12"/>
      <c r="G323" s="12"/>
      <c r="H323" s="12"/>
      <c r="I323" s="12"/>
      <c r="J323" s="12"/>
      <c r="K323" s="12"/>
      <c r="M323" s="12"/>
      <c r="O323" s="98"/>
      <c r="P323" s="98"/>
      <c r="Q323" s="98"/>
      <c r="R323" s="98"/>
      <c r="S323" s="98"/>
    </row>
    <row r="324" spans="1:19" hidden="1" x14ac:dyDescent="0.2">
      <c r="A324" s="12"/>
      <c r="B324" s="12"/>
      <c r="C324" s="12"/>
      <c r="D324" s="12"/>
      <c r="E324" s="12"/>
      <c r="F324" s="12"/>
      <c r="G324" s="12"/>
      <c r="H324" s="12"/>
      <c r="I324" s="12"/>
      <c r="J324" s="12"/>
      <c r="K324" s="12"/>
      <c r="M324" s="12"/>
      <c r="O324" s="98"/>
      <c r="P324" s="98"/>
      <c r="Q324" s="98"/>
      <c r="R324" s="98"/>
      <c r="S324" s="98"/>
    </row>
    <row r="325" spans="1:19" hidden="1" x14ac:dyDescent="0.2">
      <c r="A325" s="12"/>
      <c r="B325" s="12"/>
      <c r="C325" s="12"/>
      <c r="D325" s="12"/>
      <c r="E325" s="12"/>
      <c r="F325" s="12"/>
      <c r="G325" s="12"/>
      <c r="H325" s="12"/>
      <c r="I325" s="12"/>
      <c r="J325" s="12"/>
      <c r="K325" s="12"/>
      <c r="M325" s="12"/>
      <c r="O325" s="98"/>
      <c r="P325" s="98"/>
      <c r="Q325" s="98"/>
      <c r="R325" s="98"/>
      <c r="S325" s="98"/>
    </row>
    <row r="326" spans="1:19" hidden="1" x14ac:dyDescent="0.2">
      <c r="A326" s="12"/>
      <c r="B326" s="12"/>
      <c r="C326" s="12"/>
      <c r="D326" s="12"/>
      <c r="E326" s="12"/>
      <c r="F326" s="12"/>
      <c r="G326" s="12"/>
      <c r="H326" s="12"/>
      <c r="I326" s="12"/>
      <c r="J326" s="12"/>
      <c r="K326" s="12"/>
      <c r="M326" s="12"/>
      <c r="O326" s="98"/>
      <c r="P326" s="98"/>
      <c r="Q326" s="98"/>
      <c r="R326" s="98"/>
      <c r="S326" s="98"/>
    </row>
    <row r="327" spans="1:19" hidden="1" x14ac:dyDescent="0.2">
      <c r="A327" s="12"/>
      <c r="B327" s="12"/>
      <c r="C327" s="12"/>
      <c r="D327" s="12"/>
      <c r="E327" s="12"/>
      <c r="F327" s="12"/>
      <c r="G327" s="12"/>
      <c r="H327" s="12"/>
      <c r="I327" s="12"/>
      <c r="J327" s="12"/>
      <c r="K327" s="12"/>
      <c r="M327" s="12"/>
      <c r="O327" s="98"/>
      <c r="P327" s="98"/>
      <c r="Q327" s="98"/>
      <c r="R327" s="98"/>
      <c r="S327" s="98"/>
    </row>
    <row r="328" spans="1:19" ht="13.5" thickBot="1" x14ac:dyDescent="0.25">
      <c r="A328" s="12"/>
      <c r="B328" s="12"/>
      <c r="C328" s="12"/>
      <c r="D328" s="12"/>
      <c r="E328" s="12"/>
      <c r="F328" s="12"/>
      <c r="G328" s="12"/>
      <c r="H328" s="12"/>
      <c r="I328" s="12"/>
      <c r="J328" s="12"/>
      <c r="K328" s="12"/>
      <c r="M328" s="12"/>
      <c r="O328" s="98"/>
      <c r="P328" s="98"/>
      <c r="Q328" s="98"/>
      <c r="R328" s="98"/>
      <c r="S328" s="98"/>
    </row>
    <row r="329" spans="1:19" ht="18" x14ac:dyDescent="0.2">
      <c r="B329" s="1585" t="s">
        <v>681</v>
      </c>
      <c r="C329" s="1586"/>
      <c r="D329" s="1586"/>
      <c r="E329" s="1696"/>
      <c r="G329" s="1585" t="s">
        <v>682</v>
      </c>
      <c r="H329" s="1586"/>
      <c r="I329" s="1586"/>
      <c r="J329" s="1696"/>
      <c r="M329" s="12"/>
      <c r="O329" s="98"/>
      <c r="P329" s="98"/>
      <c r="Q329" s="98"/>
      <c r="R329" s="98"/>
      <c r="S329" s="98"/>
    </row>
    <row r="330" spans="1:19" ht="15" x14ac:dyDescent="0.2">
      <c r="B330" s="303" t="s">
        <v>44</v>
      </c>
      <c r="C330" s="1697" t="s">
        <v>488</v>
      </c>
      <c r="D330" s="1697"/>
      <c r="E330" s="1474"/>
      <c r="G330" s="303" t="s">
        <v>44</v>
      </c>
      <c r="H330" s="1697" t="s">
        <v>488</v>
      </c>
      <c r="I330" s="1697"/>
      <c r="J330" s="1698"/>
      <c r="M330" s="12"/>
      <c r="O330" s="98"/>
      <c r="P330" s="98"/>
      <c r="Q330" s="98"/>
      <c r="R330" s="98"/>
      <c r="S330" s="98"/>
    </row>
    <row r="331" spans="1:19" ht="30" x14ac:dyDescent="0.2">
      <c r="A331" s="302" t="s">
        <v>346</v>
      </c>
      <c r="B331" s="303" t="s">
        <v>322</v>
      </c>
      <c r="C331" s="1465" t="s">
        <v>363</v>
      </c>
      <c r="D331" s="1465" t="s">
        <v>364</v>
      </c>
      <c r="E331" s="1475"/>
      <c r="F331" s="302" t="s">
        <v>346</v>
      </c>
      <c r="G331" s="303" t="s">
        <v>322</v>
      </c>
      <c r="H331" s="1465" t="s">
        <v>363</v>
      </c>
      <c r="I331" s="1465" t="s">
        <v>364</v>
      </c>
      <c r="J331" s="1698"/>
      <c r="M331" s="12"/>
    </row>
    <row r="332" spans="1:19" ht="15" x14ac:dyDescent="0.2">
      <c r="A332" s="302">
        <v>1</v>
      </c>
      <c r="B332" s="352"/>
      <c r="C332" s="1464"/>
      <c r="D332" s="1464"/>
      <c r="E332" s="1475"/>
      <c r="F332" s="302">
        <v>1</v>
      </c>
      <c r="G332" s="352"/>
      <c r="H332" s="1464"/>
      <c r="I332" s="1464"/>
      <c r="J332" s="1698"/>
      <c r="M332" s="12"/>
    </row>
    <row r="333" spans="1:19" ht="15" x14ac:dyDescent="0.2">
      <c r="A333" s="12">
        <f>A332+1</f>
        <v>2</v>
      </c>
      <c r="B333" s="352"/>
      <c r="C333" s="1464"/>
      <c r="D333" s="1464"/>
      <c r="E333" s="1475"/>
      <c r="F333" s="12">
        <f>F332+1</f>
        <v>2</v>
      </c>
      <c r="G333" s="352"/>
      <c r="H333" s="1464"/>
      <c r="I333" s="1464"/>
      <c r="J333" s="1698"/>
      <c r="M333" s="12"/>
    </row>
    <row r="334" spans="1:19" ht="15" x14ac:dyDescent="0.2">
      <c r="A334" s="12">
        <f>A333+1</f>
        <v>3</v>
      </c>
      <c r="B334" s="352"/>
      <c r="C334" s="1464"/>
      <c r="D334" s="1464"/>
      <c r="E334" s="1475"/>
      <c r="F334" s="12">
        <f>F333+1</f>
        <v>3</v>
      </c>
      <c r="G334" s="352"/>
      <c r="H334" s="1464"/>
      <c r="I334" s="1464"/>
      <c r="J334" s="1698"/>
      <c r="M334" s="12"/>
    </row>
    <row r="335" spans="1:19" ht="15.75" thickBot="1" x14ac:dyDescent="0.25">
      <c r="A335" s="12">
        <f>A334+1</f>
        <v>4</v>
      </c>
      <c r="B335" s="1467"/>
      <c r="C335" s="1468"/>
      <c r="D335" s="1468"/>
      <c r="E335" s="1476"/>
      <c r="F335" s="12">
        <f>F334+1</f>
        <v>4</v>
      </c>
      <c r="G335" s="1467"/>
      <c r="H335" s="1468"/>
      <c r="I335" s="1468"/>
      <c r="J335" s="1699"/>
      <c r="M335" s="12"/>
    </row>
    <row r="336" spans="1:19" x14ac:dyDescent="0.2">
      <c r="A336" s="12"/>
      <c r="B336" s="12"/>
      <c r="C336" s="12"/>
      <c r="D336" s="12"/>
      <c r="E336" s="12"/>
      <c r="F336" s="12"/>
      <c r="G336" s="12"/>
      <c r="H336" s="12"/>
      <c r="I336" s="12"/>
      <c r="J336" s="12"/>
      <c r="K336" s="12"/>
      <c r="M336" s="12"/>
    </row>
    <row r="337" spans="1:13" x14ac:dyDescent="0.2">
      <c r="A337" s="12"/>
      <c r="B337" s="12"/>
      <c r="C337" s="12"/>
      <c r="D337" s="12"/>
      <c r="E337" s="12"/>
      <c r="F337" s="12"/>
      <c r="G337" s="12"/>
      <c r="H337" s="12"/>
      <c r="I337" s="12"/>
      <c r="J337" s="12"/>
      <c r="K337" s="12"/>
      <c r="M337" s="12"/>
    </row>
    <row r="338" spans="1:13" hidden="1" x14ac:dyDescent="0.2">
      <c r="A338" s="12"/>
      <c r="B338" s="12"/>
      <c r="C338" s="12"/>
      <c r="D338" s="12"/>
      <c r="E338" s="12"/>
      <c r="F338" s="12"/>
      <c r="G338" s="12"/>
      <c r="H338" s="12"/>
      <c r="I338" s="12"/>
      <c r="J338" s="12"/>
      <c r="K338" s="12"/>
      <c r="M338" s="12"/>
    </row>
    <row r="339" spans="1:13" hidden="1" x14ac:dyDescent="0.2">
      <c r="A339" s="12"/>
      <c r="B339" s="12"/>
      <c r="C339" s="12"/>
      <c r="D339" s="12"/>
      <c r="E339" s="12"/>
      <c r="F339" s="12"/>
      <c r="G339" s="12"/>
      <c r="H339" s="12"/>
      <c r="I339" s="12"/>
      <c r="J339" s="12"/>
      <c r="K339" s="12"/>
      <c r="M339" s="12"/>
    </row>
    <row r="340" spans="1:13" hidden="1" x14ac:dyDescent="0.2">
      <c r="A340" s="12"/>
      <c r="B340" s="12"/>
      <c r="C340" s="12"/>
      <c r="D340" s="12"/>
      <c r="E340" s="12"/>
      <c r="F340" s="12"/>
      <c r="G340" s="12"/>
      <c r="H340" s="12"/>
      <c r="I340" s="12"/>
      <c r="J340" s="12"/>
      <c r="K340" s="12"/>
      <c r="M340" s="12"/>
    </row>
    <row r="341" spans="1:13" hidden="1" x14ac:dyDescent="0.2">
      <c r="A341" s="12"/>
      <c r="B341" s="12"/>
      <c r="C341" s="12"/>
      <c r="D341" s="12"/>
      <c r="E341" s="12"/>
      <c r="F341" s="12"/>
      <c r="G341" s="12"/>
      <c r="H341" s="12"/>
      <c r="I341" s="12"/>
      <c r="J341" s="12"/>
      <c r="K341" s="12"/>
      <c r="M341" s="12"/>
    </row>
    <row r="342" spans="1:13" hidden="1" x14ac:dyDescent="0.2">
      <c r="A342" s="12"/>
      <c r="B342" s="12"/>
      <c r="C342" s="12"/>
      <c r="D342" s="12"/>
      <c r="E342" s="12"/>
      <c r="F342" s="12"/>
      <c r="G342" s="12"/>
      <c r="H342" s="12"/>
      <c r="I342" s="12"/>
      <c r="J342" s="12"/>
      <c r="K342" s="12"/>
      <c r="M342" s="12"/>
    </row>
    <row r="343" spans="1:13" hidden="1" x14ac:dyDescent="0.2">
      <c r="A343" s="12"/>
      <c r="B343" s="12"/>
      <c r="C343" s="12"/>
      <c r="D343" s="12"/>
      <c r="E343" s="12"/>
      <c r="F343" s="12"/>
      <c r="G343" s="12"/>
      <c r="H343" s="12"/>
      <c r="I343" s="12"/>
      <c r="J343" s="12"/>
      <c r="K343" s="12"/>
      <c r="M343" s="12"/>
    </row>
    <row r="344" spans="1:13" hidden="1" x14ac:dyDescent="0.2">
      <c r="A344" s="12"/>
      <c r="B344" s="12"/>
      <c r="C344" s="12"/>
      <c r="D344" s="12"/>
      <c r="E344" s="12"/>
      <c r="F344" s="12"/>
      <c r="G344" s="12"/>
      <c r="H344" s="12"/>
      <c r="I344" s="12"/>
      <c r="J344" s="12"/>
      <c r="K344" s="12"/>
      <c r="M344" s="12"/>
    </row>
    <row r="345" spans="1:13" hidden="1" x14ac:dyDescent="0.2">
      <c r="A345" s="12"/>
      <c r="B345" s="12"/>
      <c r="C345" s="12"/>
      <c r="D345" s="12"/>
      <c r="E345" s="12"/>
      <c r="F345" s="12"/>
      <c r="G345" s="12"/>
      <c r="H345" s="12"/>
      <c r="I345" s="12"/>
      <c r="J345" s="12"/>
      <c r="K345" s="12"/>
      <c r="M345" s="12"/>
    </row>
    <row r="346" spans="1:13" hidden="1" x14ac:dyDescent="0.2">
      <c r="A346" s="12"/>
      <c r="B346" s="12"/>
      <c r="C346" s="12"/>
      <c r="D346" s="12"/>
      <c r="E346" s="12"/>
      <c r="F346" s="12"/>
      <c r="G346" s="12"/>
      <c r="H346" s="12"/>
      <c r="I346" s="12"/>
      <c r="J346" s="12"/>
      <c r="K346" s="12"/>
      <c r="M346" s="12"/>
    </row>
    <row r="347" spans="1:13" hidden="1" x14ac:dyDescent="0.2">
      <c r="A347" s="12"/>
      <c r="B347" s="12"/>
      <c r="C347" s="12"/>
      <c r="D347" s="12"/>
      <c r="E347" s="12"/>
      <c r="F347" s="12"/>
      <c r="G347" s="12"/>
      <c r="H347" s="12"/>
      <c r="I347" s="12"/>
      <c r="J347" s="12"/>
      <c r="K347" s="12"/>
    </row>
    <row r="348" spans="1:13" hidden="1" x14ac:dyDescent="0.2">
      <c r="A348" s="12"/>
      <c r="B348" s="12"/>
      <c r="C348" s="12"/>
      <c r="D348" s="12"/>
      <c r="E348" s="12"/>
      <c r="F348" s="12"/>
      <c r="G348" s="12"/>
      <c r="H348" s="12"/>
      <c r="I348" s="12"/>
      <c r="J348" s="12"/>
      <c r="K348" s="12"/>
    </row>
    <row r="349" spans="1:13" hidden="1" x14ac:dyDescent="0.2">
      <c r="A349" s="12"/>
      <c r="B349" s="12"/>
      <c r="C349" s="12"/>
      <c r="D349" s="12"/>
      <c r="E349" s="12"/>
      <c r="F349" s="12"/>
      <c r="G349" s="12"/>
      <c r="H349" s="12"/>
      <c r="I349" s="12"/>
      <c r="J349" s="12"/>
      <c r="K349" s="12"/>
    </row>
    <row r="350" spans="1:13" hidden="1" x14ac:dyDescent="0.2">
      <c r="A350" s="12"/>
      <c r="B350" s="12"/>
      <c r="C350" s="12"/>
      <c r="D350" s="12"/>
      <c r="E350" s="12"/>
      <c r="F350" s="12"/>
      <c r="G350" s="12"/>
      <c r="H350" s="12"/>
      <c r="I350" s="12"/>
      <c r="J350" s="12"/>
      <c r="K350" s="12"/>
    </row>
    <row r="351" spans="1:13" hidden="1" x14ac:dyDescent="0.2">
      <c r="A351" s="12"/>
      <c r="B351" s="12"/>
      <c r="C351" s="12"/>
      <c r="D351" s="12"/>
      <c r="E351" s="12"/>
      <c r="F351" s="12"/>
      <c r="G351" s="12"/>
      <c r="H351" s="12"/>
      <c r="I351" s="12"/>
      <c r="J351" s="12"/>
      <c r="K351" s="12"/>
    </row>
    <row r="352" spans="1:13" hidden="1" x14ac:dyDescent="0.2">
      <c r="A352" s="12"/>
      <c r="B352" s="12"/>
      <c r="C352" s="12"/>
      <c r="D352" s="12"/>
      <c r="E352" s="12"/>
      <c r="F352" s="12"/>
      <c r="G352" s="12"/>
      <c r="H352" s="12"/>
      <c r="I352" s="12"/>
      <c r="J352" s="12"/>
      <c r="K352" s="12"/>
    </row>
    <row r="353" spans="1:13" hidden="1" x14ac:dyDescent="0.2">
      <c r="A353" s="12"/>
      <c r="B353" s="12"/>
      <c r="C353" s="12"/>
      <c r="D353" s="12"/>
      <c r="E353" s="12"/>
      <c r="F353" s="12"/>
      <c r="G353" s="12"/>
      <c r="H353" s="12"/>
      <c r="I353" s="12"/>
      <c r="J353" s="12"/>
      <c r="K353" s="12"/>
    </row>
    <row r="354" spans="1:13" hidden="1" x14ac:dyDescent="0.2">
      <c r="A354" s="12"/>
      <c r="B354" s="12"/>
      <c r="C354" s="12"/>
      <c r="D354" s="12"/>
      <c r="E354" s="12"/>
      <c r="F354" s="12"/>
      <c r="G354" s="12"/>
      <c r="H354" s="12"/>
      <c r="I354" s="12"/>
      <c r="J354" s="12"/>
      <c r="K354" s="12"/>
    </row>
    <row r="355" spans="1:13" hidden="1" x14ac:dyDescent="0.2">
      <c r="A355" s="12"/>
      <c r="B355" s="12"/>
      <c r="C355" s="12"/>
      <c r="D355" s="12"/>
      <c r="E355" s="12"/>
      <c r="F355" s="12"/>
      <c r="G355" s="12"/>
      <c r="H355" s="12"/>
      <c r="I355" s="12"/>
      <c r="J355" s="12"/>
      <c r="K355" s="12"/>
    </row>
    <row r="356" spans="1:13" hidden="1" x14ac:dyDescent="0.2">
      <c r="A356" s="12"/>
      <c r="B356" s="12"/>
      <c r="C356" s="12"/>
      <c r="D356" s="12"/>
      <c r="E356" s="12"/>
      <c r="F356" s="12"/>
      <c r="G356" s="12"/>
      <c r="H356" s="12"/>
      <c r="I356" s="12"/>
      <c r="J356" s="12"/>
      <c r="K356" s="12"/>
    </row>
    <row r="357" spans="1:13" x14ac:dyDescent="0.2">
      <c r="A357" s="12"/>
      <c r="B357" s="12"/>
      <c r="C357" s="12"/>
      <c r="D357" s="12"/>
      <c r="E357" s="12"/>
      <c r="F357" s="12"/>
      <c r="G357" s="12"/>
      <c r="H357" s="12"/>
      <c r="I357" s="12"/>
      <c r="J357" s="12"/>
      <c r="K357" s="12"/>
    </row>
    <row r="358" spans="1:13" hidden="1" x14ac:dyDescent="0.2">
      <c r="A358" s="12"/>
      <c r="B358" s="405"/>
      <c r="C358" s="406"/>
      <c r="D358" s="406"/>
      <c r="E358" s="407"/>
      <c r="F358" s="12"/>
      <c r="G358" s="405"/>
      <c r="H358" s="406"/>
      <c r="I358" s="406"/>
      <c r="J358" s="407"/>
      <c r="K358" s="12"/>
    </row>
    <row r="359" spans="1:13" hidden="1" x14ac:dyDescent="0.2">
      <c r="A359" s="12"/>
      <c r="B359" s="408"/>
      <c r="C359" s="404"/>
      <c r="D359" s="404"/>
      <c r="E359" s="409"/>
      <c r="F359" s="12"/>
      <c r="G359" s="408"/>
      <c r="H359" s="404"/>
      <c r="I359" s="404"/>
      <c r="J359" s="409"/>
      <c r="K359" s="12"/>
    </row>
    <row r="360" spans="1:13" hidden="1" x14ac:dyDescent="0.2">
      <c r="A360" s="12"/>
      <c r="B360" s="408"/>
      <c r="C360" s="404"/>
      <c r="D360" s="404"/>
      <c r="E360" s="409"/>
      <c r="F360" s="12"/>
      <c r="G360" s="408"/>
      <c r="H360" s="404"/>
      <c r="I360" s="404"/>
      <c r="J360" s="409"/>
      <c r="K360" s="12"/>
    </row>
    <row r="361" spans="1:13" hidden="1" x14ac:dyDescent="0.2">
      <c r="A361" s="12"/>
      <c r="B361" s="408"/>
      <c r="C361" s="404"/>
      <c r="D361" s="404"/>
      <c r="E361" s="409"/>
      <c r="F361" s="12"/>
      <c r="G361" s="408"/>
      <c r="H361" s="404"/>
      <c r="I361" s="404"/>
      <c r="J361" s="409"/>
      <c r="K361" s="12"/>
    </row>
    <row r="362" spans="1:13" hidden="1" x14ac:dyDescent="0.2">
      <c r="A362" s="12"/>
      <c r="B362" s="408"/>
      <c r="C362" s="404"/>
      <c r="D362" s="404"/>
      <c r="E362" s="409"/>
      <c r="F362" s="12"/>
      <c r="G362" s="408"/>
      <c r="H362" s="404"/>
      <c r="I362" s="404"/>
      <c r="J362" s="409"/>
      <c r="K362" s="12"/>
    </row>
    <row r="363" spans="1:13" hidden="1" x14ac:dyDescent="0.2">
      <c r="A363" s="12"/>
      <c r="B363" s="408"/>
      <c r="C363" s="404"/>
      <c r="D363" s="404"/>
      <c r="E363" s="409"/>
      <c r="F363" s="12"/>
      <c r="G363" s="408"/>
      <c r="H363" s="404"/>
      <c r="I363" s="404"/>
      <c r="J363" s="409"/>
      <c r="K363" s="12"/>
    </row>
    <row r="364" spans="1:13" hidden="1" x14ac:dyDescent="0.2">
      <c r="A364" s="12"/>
      <c r="B364" s="413"/>
      <c r="C364" s="414" t="s">
        <v>498</v>
      </c>
      <c r="D364" s="404"/>
      <c r="E364" s="409"/>
      <c r="F364" s="12"/>
      <c r="G364" s="413"/>
      <c r="H364" s="414" t="s">
        <v>498</v>
      </c>
      <c r="I364" s="404"/>
      <c r="J364" s="409"/>
      <c r="K364" s="12"/>
    </row>
    <row r="365" spans="1:13" hidden="1" x14ac:dyDescent="0.2">
      <c r="A365" s="12"/>
      <c r="B365" s="408"/>
      <c r="C365" s="404"/>
      <c r="D365" s="404"/>
      <c r="E365" s="409"/>
      <c r="F365" s="12"/>
      <c r="G365" s="408"/>
      <c r="H365" s="404"/>
      <c r="I365" s="404"/>
      <c r="J365" s="409"/>
      <c r="K365" s="12"/>
    </row>
    <row r="366" spans="1:13" hidden="1" x14ac:dyDescent="0.2">
      <c r="A366" s="12"/>
      <c r="B366" s="408"/>
      <c r="C366" s="404"/>
      <c r="D366" s="404"/>
      <c r="E366" s="409"/>
      <c r="F366" s="12"/>
      <c r="G366" s="408"/>
      <c r="H366" s="404"/>
      <c r="I366" s="404"/>
      <c r="J366" s="409"/>
      <c r="K366" s="12"/>
      <c r="M366" s="12"/>
    </row>
    <row r="367" spans="1:13" hidden="1" x14ac:dyDescent="0.2">
      <c r="A367" s="12"/>
      <c r="B367" s="408"/>
      <c r="C367" s="404"/>
      <c r="D367" s="404"/>
      <c r="E367" s="409"/>
      <c r="F367" s="12"/>
      <c r="G367" s="408"/>
      <c r="H367" s="404"/>
      <c r="I367" s="404"/>
      <c r="J367" s="409"/>
      <c r="K367" s="12"/>
      <c r="M367" s="12"/>
    </row>
    <row r="368" spans="1:13" hidden="1" x14ac:dyDescent="0.2">
      <c r="A368" s="12"/>
      <c r="B368" s="408"/>
      <c r="C368" s="404"/>
      <c r="D368" s="404"/>
      <c r="E368" s="409"/>
      <c r="F368" s="12"/>
      <c r="G368" s="408"/>
      <c r="H368" s="404"/>
      <c r="I368" s="404"/>
      <c r="J368" s="409"/>
      <c r="K368" s="12"/>
      <c r="M368" s="12"/>
    </row>
    <row r="369" spans="1:23" hidden="1" x14ac:dyDescent="0.2">
      <c r="A369" s="12"/>
      <c r="B369" s="408"/>
      <c r="C369" s="404"/>
      <c r="D369" s="404"/>
      <c r="E369" s="409"/>
      <c r="F369" s="12"/>
      <c r="G369" s="408"/>
      <c r="H369" s="404"/>
      <c r="I369" s="404"/>
      <c r="J369" s="409"/>
      <c r="K369" s="12"/>
      <c r="M369" s="12"/>
    </row>
    <row r="370" spans="1:23" hidden="1" x14ac:dyDescent="0.2">
      <c r="A370" s="12"/>
      <c r="B370" s="408"/>
      <c r="C370" s="404"/>
      <c r="D370" s="404"/>
      <c r="E370" s="409"/>
      <c r="F370" s="12"/>
      <c r="G370" s="408"/>
      <c r="H370" s="404"/>
      <c r="I370" s="404"/>
      <c r="J370" s="409"/>
      <c r="K370" s="12"/>
      <c r="M370" s="12"/>
    </row>
    <row r="371" spans="1:23" hidden="1" x14ac:dyDescent="0.2">
      <c r="A371" s="12"/>
      <c r="B371" s="408"/>
      <c r="C371" s="404"/>
      <c r="D371" s="404"/>
      <c r="E371" s="409"/>
      <c r="F371" s="12"/>
      <c r="G371" s="408"/>
      <c r="H371" s="404"/>
      <c r="I371" s="404"/>
      <c r="J371" s="409"/>
      <c r="K371" s="12"/>
      <c r="L371" s="12"/>
      <c r="M371" s="12"/>
    </row>
    <row r="372" spans="1:23" hidden="1" x14ac:dyDescent="0.2">
      <c r="A372" s="12"/>
      <c r="B372" s="408"/>
      <c r="C372" s="404"/>
      <c r="D372" s="404"/>
      <c r="E372" s="409"/>
      <c r="F372" s="12"/>
      <c r="G372" s="408"/>
      <c r="H372" s="404"/>
      <c r="I372" s="404"/>
      <c r="J372" s="409"/>
      <c r="K372" s="12"/>
      <c r="L372" s="12"/>
      <c r="M372" s="12"/>
    </row>
    <row r="373" spans="1:23" hidden="1" x14ac:dyDescent="0.2">
      <c r="A373" s="12"/>
      <c r="B373" s="408"/>
      <c r="C373" s="404"/>
      <c r="D373" s="404"/>
      <c r="E373" s="409"/>
      <c r="F373" s="12"/>
      <c r="G373" s="408"/>
      <c r="H373" s="404"/>
      <c r="I373" s="404"/>
      <c r="J373" s="409"/>
      <c r="K373" s="12"/>
      <c r="L373" s="12"/>
      <c r="M373" s="12"/>
    </row>
    <row r="374" spans="1:23" hidden="1" x14ac:dyDescent="0.2">
      <c r="A374" s="12"/>
      <c r="B374" s="408"/>
      <c r="C374" s="404"/>
      <c r="D374" s="404"/>
      <c r="E374" s="409"/>
      <c r="F374" s="12"/>
      <c r="G374" s="408"/>
      <c r="H374" s="404"/>
      <c r="I374" s="404"/>
      <c r="J374" s="409"/>
      <c r="K374" s="12"/>
      <c r="L374" s="12"/>
      <c r="M374" s="12"/>
    </row>
    <row r="375" spans="1:23" hidden="1" x14ac:dyDescent="0.2">
      <c r="A375" s="12"/>
      <c r="B375" s="408"/>
      <c r="C375" s="404"/>
      <c r="D375" s="404"/>
      <c r="E375" s="409"/>
      <c r="F375" s="12"/>
      <c r="G375" s="408"/>
      <c r="H375" s="404"/>
      <c r="I375" s="404"/>
      <c r="J375" s="409"/>
      <c r="K375" s="12"/>
      <c r="L375" s="12"/>
      <c r="M375" s="12"/>
    </row>
    <row r="376" spans="1:23" ht="13.5" hidden="1" thickBot="1" x14ac:dyDescent="0.25">
      <c r="A376" s="12"/>
      <c r="B376" s="410"/>
      <c r="C376" s="411"/>
      <c r="D376" s="411"/>
      <c r="E376" s="412"/>
      <c r="F376" s="12"/>
      <c r="G376" s="410"/>
      <c r="H376" s="411"/>
      <c r="I376" s="411"/>
      <c r="J376" s="412"/>
      <c r="K376" s="12"/>
      <c r="L376" s="12"/>
      <c r="M376" s="12"/>
    </row>
    <row r="377" spans="1:23" hidden="1" x14ac:dyDescent="0.2">
      <c r="A377" s="12"/>
      <c r="B377" s="12"/>
      <c r="C377" s="12"/>
      <c r="D377" s="12"/>
      <c r="E377" s="12"/>
      <c r="F377" s="12"/>
      <c r="G377" s="12"/>
      <c r="H377" s="12"/>
      <c r="I377" s="12"/>
      <c r="J377" s="12"/>
      <c r="K377" s="12"/>
      <c r="L377" s="12"/>
      <c r="M377" s="12"/>
    </row>
    <row r="378" spans="1:23" ht="15" x14ac:dyDescent="0.2">
      <c r="A378" s="12"/>
      <c r="B378" s="315"/>
      <c r="C378" s="315"/>
      <c r="D378" s="315"/>
      <c r="E378" s="315"/>
      <c r="F378" s="12"/>
      <c r="G378" s="315"/>
      <c r="H378" s="315"/>
      <c r="I378" s="315"/>
      <c r="J378" s="315"/>
      <c r="M378" s="869" t="s">
        <v>989</v>
      </c>
      <c r="N378" s="869"/>
      <c r="O378" s="869"/>
      <c r="P378" s="869"/>
      <c r="Q378" s="869"/>
      <c r="R378" s="870"/>
    </row>
    <row r="379" spans="1:23" ht="23.25" x14ac:dyDescent="0.35">
      <c r="A379" s="12"/>
      <c r="B379" s="92" t="s">
        <v>671</v>
      </c>
      <c r="D379" s="315"/>
      <c r="E379" s="315"/>
      <c r="F379" s="12"/>
      <c r="G379" s="315"/>
      <c r="H379" s="315"/>
      <c r="I379" s="315"/>
      <c r="J379" s="315"/>
      <c r="M379" s="869" t="s">
        <v>988</v>
      </c>
      <c r="N379" s="869"/>
      <c r="O379" s="869"/>
      <c r="P379" s="869"/>
      <c r="Q379" s="869"/>
      <c r="R379" s="788"/>
    </row>
    <row r="382" spans="1:23" x14ac:dyDescent="0.2">
      <c r="M382" s="98"/>
      <c r="N382" s="98"/>
      <c r="O382" s="98"/>
      <c r="P382" s="98"/>
      <c r="Q382" s="98"/>
      <c r="R382" s="98"/>
      <c r="S382" s="98"/>
      <c r="T382" s="98"/>
      <c r="U382" s="98"/>
      <c r="V382" s="98"/>
      <c r="W382" s="98"/>
    </row>
    <row r="383" spans="1:23" x14ac:dyDescent="0.2">
      <c r="M383" s="313" t="s">
        <v>976</v>
      </c>
      <c r="N383" s="98"/>
      <c r="O383" s="98"/>
      <c r="P383" s="98"/>
      <c r="Q383" s="98"/>
      <c r="R383" s="98"/>
      <c r="S383" s="98"/>
      <c r="T383" s="98"/>
      <c r="U383" s="98"/>
      <c r="V383" s="98"/>
      <c r="W383" s="98"/>
    </row>
    <row r="384" spans="1:23" x14ac:dyDescent="0.2">
      <c r="M384" s="98"/>
      <c r="N384" s="98"/>
      <c r="O384" s="98"/>
      <c r="P384" s="98"/>
      <c r="Q384" s="98"/>
      <c r="R384" s="98"/>
      <c r="S384" s="98"/>
      <c r="T384" s="98"/>
      <c r="U384" s="98"/>
      <c r="V384" s="98"/>
      <c r="W384" s="98"/>
    </row>
    <row r="388" spans="1:27" ht="20.25" x14ac:dyDescent="0.3">
      <c r="M388" s="485" t="s">
        <v>691</v>
      </c>
      <c r="N388" s="485"/>
      <c r="O388" s="485"/>
      <c r="P388" s="485"/>
      <c r="Q388" s="485"/>
      <c r="R388" s="485"/>
      <c r="S388" s="485"/>
      <c r="T388" s="485"/>
      <c r="U388" s="485"/>
      <c r="V388" s="485"/>
      <c r="W388" s="485"/>
    </row>
    <row r="389" spans="1:27" ht="13.5" thickBot="1" x14ac:dyDescent="0.25"/>
    <row r="390" spans="1:27" ht="18" customHeight="1" x14ac:dyDescent="0.2">
      <c r="B390" s="1585" t="s">
        <v>425</v>
      </c>
      <c r="C390" s="1586"/>
      <c r="D390" s="1586"/>
      <c r="E390" s="1696"/>
      <c r="G390" s="1585" t="s">
        <v>426</v>
      </c>
      <c r="H390" s="1586"/>
      <c r="I390" s="1586"/>
      <c r="J390" s="1696"/>
      <c r="M390" t="str">
        <f>'DATA SHEET'!E207</f>
        <v>3.1  ADJUSTMENT  A  (mostly to see FB &amp; CO). ONLY FOR APPLIANCES THAT CAN BE ADJUSTED</v>
      </c>
      <c r="Q390" s="332" t="s">
        <v>249</v>
      </c>
      <c r="R390" s="1505" t="s">
        <v>342</v>
      </c>
      <c r="S390" s="1503" t="s">
        <v>345</v>
      </c>
    </row>
    <row r="391" spans="1:27" ht="15.75" thickBot="1" x14ac:dyDescent="0.25">
      <c r="B391" s="303" t="s">
        <v>416</v>
      </c>
      <c r="C391" s="296" t="s">
        <v>249</v>
      </c>
      <c r="D391" s="296" t="s">
        <v>342</v>
      </c>
      <c r="E391" s="304" t="s">
        <v>345</v>
      </c>
      <c r="G391" s="303" t="s">
        <v>416</v>
      </c>
      <c r="H391" s="296" t="s">
        <v>249</v>
      </c>
      <c r="I391" s="296" t="s">
        <v>342</v>
      </c>
      <c r="J391" s="304" t="s">
        <v>345</v>
      </c>
      <c r="Q391" s="1421" t="s">
        <v>366</v>
      </c>
      <c r="R391" s="1506" t="s">
        <v>344</v>
      </c>
      <c r="S391" s="1504" t="s">
        <v>344</v>
      </c>
      <c r="U391" s="313" t="s">
        <v>569</v>
      </c>
      <c r="V391" s="313" t="s">
        <v>44</v>
      </c>
      <c r="W391" s="98"/>
      <c r="X391" s="98"/>
      <c r="Y391" s="1583"/>
      <c r="Z391" s="1584"/>
      <c r="AA391" s="1584"/>
    </row>
    <row r="392" spans="1:27" ht="15" x14ac:dyDescent="0.2">
      <c r="A392" s="302"/>
      <c r="B392" s="303"/>
      <c r="C392" s="296" t="s">
        <v>366</v>
      </c>
      <c r="D392" s="296" t="s">
        <v>344</v>
      </c>
      <c r="E392" s="304" t="s">
        <v>344</v>
      </c>
      <c r="F392" s="302"/>
      <c r="G392" s="303"/>
      <c r="H392" s="296" t="s">
        <v>366</v>
      </c>
      <c r="I392" s="296" t="s">
        <v>344</v>
      </c>
      <c r="J392" s="304" t="s">
        <v>344</v>
      </c>
      <c r="M392" s="1482" t="s">
        <v>569</v>
      </c>
      <c r="N392" s="1483" t="s">
        <v>44</v>
      </c>
      <c r="O392" s="1484"/>
      <c r="P392" s="1484"/>
      <c r="Q392" s="1484"/>
      <c r="R392" s="1484"/>
      <c r="S392" s="1484"/>
      <c r="T392" s="1484"/>
      <c r="U392" s="1485"/>
      <c r="V392" s="1485"/>
      <c r="W392" s="1483"/>
      <c r="X392" s="1483"/>
      <c r="Y392" s="1486"/>
      <c r="Z392" s="1487"/>
      <c r="AA392" s="1488"/>
    </row>
    <row r="393" spans="1:27" ht="15" x14ac:dyDescent="0.2">
      <c r="A393" s="302"/>
      <c r="B393" s="534" t="str">
        <f>_xlfn.CONCAT(M393," with ",N393,O393,P393)</f>
        <v>EU high with 0%H2</v>
      </c>
      <c r="C393" s="1477">
        <f>Q393</f>
        <v>0</v>
      </c>
      <c r="D393" s="1477" t="str">
        <f t="shared" ref="D393:E397" si="22">R393</f>
        <v>NM</v>
      </c>
      <c r="E393" s="1479" t="str">
        <f t="shared" si="22"/>
        <v>NM</v>
      </c>
      <c r="F393" s="302"/>
      <c r="G393" s="534" t="str">
        <f>_xlfn.CONCAT(U393," with ",V393,W393,X393)</f>
        <v>EU high with 0%H2</v>
      </c>
      <c r="H393" s="1477">
        <f t="shared" ref="H393:J397" si="23">Y393</f>
        <v>0</v>
      </c>
      <c r="I393" s="1477" t="str">
        <f t="shared" si="23"/>
        <v>NM</v>
      </c>
      <c r="J393" s="1479" t="str">
        <f t="shared" si="23"/>
        <v>NM</v>
      </c>
      <c r="M393" s="1489" t="str">
        <f>'DATA SHEET'!L210</f>
        <v>EU high</v>
      </c>
      <c r="N393" s="1490" t="str">
        <f>'DATA SHEET'!M210</f>
        <v>0</v>
      </c>
      <c r="O393" s="1491" t="s">
        <v>322</v>
      </c>
      <c r="P393" s="1491" t="s">
        <v>44</v>
      </c>
      <c r="Q393" s="1492">
        <f>'DATA SHEET'!IO210</f>
        <v>0</v>
      </c>
      <c r="R393" s="1493" t="str">
        <f>'DATA SHEET'!JD210</f>
        <v>NM</v>
      </c>
      <c r="S393" s="1493" t="str">
        <f>'DATA SHEET'!JE210</f>
        <v>NM</v>
      </c>
      <c r="T393" s="1494"/>
      <c r="U393" s="1490" t="str">
        <f>'DATA SHEET'!L220</f>
        <v>EU high</v>
      </c>
      <c r="V393" s="1490" t="str">
        <f>'DATA SHEET'!M220</f>
        <v>0</v>
      </c>
      <c r="W393" s="1491" t="s">
        <v>322</v>
      </c>
      <c r="X393" s="1491" t="s">
        <v>44</v>
      </c>
      <c r="Y393" s="1492">
        <f>'DATA SHEET'!IO220</f>
        <v>0</v>
      </c>
      <c r="Z393" s="1493" t="str">
        <f>'DATA SHEET'!JD220</f>
        <v>NM</v>
      </c>
      <c r="AA393" s="1495" t="str">
        <f>'DATA SHEET'!JE220</f>
        <v>NM</v>
      </c>
    </row>
    <row r="394" spans="1:27" ht="15" x14ac:dyDescent="0.2">
      <c r="A394" s="12"/>
      <c r="B394" s="534" t="str">
        <f>_xlfn.CONCAT(M394," with ",N394,O394,P394)</f>
        <v>EU low with 0%H2</v>
      </c>
      <c r="C394" s="1477">
        <f>Q394</f>
        <v>0</v>
      </c>
      <c r="D394" s="1477" t="str">
        <f t="shared" si="22"/>
        <v>NM</v>
      </c>
      <c r="E394" s="1479" t="str">
        <f t="shared" si="22"/>
        <v>NM</v>
      </c>
      <c r="F394" s="12"/>
      <c r="G394" s="534" t="str">
        <f>_xlfn.CONCAT(U394," with ",V394,W394,X394)</f>
        <v>EU low with 0%H2</v>
      </c>
      <c r="H394" s="1477">
        <f t="shared" si="23"/>
        <v>0</v>
      </c>
      <c r="I394" s="1477" t="str">
        <f t="shared" si="23"/>
        <v>NM</v>
      </c>
      <c r="J394" s="1479" t="str">
        <f t="shared" si="23"/>
        <v>NM</v>
      </c>
      <c r="M394" s="1489" t="str">
        <f>'DATA SHEET'!L211</f>
        <v>EU low</v>
      </c>
      <c r="N394" s="1490" t="str">
        <f>'DATA SHEET'!M211</f>
        <v>0</v>
      </c>
      <c r="O394" s="1491" t="s">
        <v>322</v>
      </c>
      <c r="P394" s="1491" t="s">
        <v>44</v>
      </c>
      <c r="Q394" s="1492">
        <f>'DATA SHEET'!IO211</f>
        <v>0</v>
      </c>
      <c r="R394" s="1493" t="str">
        <f>'DATA SHEET'!JD211</f>
        <v>NM</v>
      </c>
      <c r="S394" s="1493" t="str">
        <f>'DATA SHEET'!JE211</f>
        <v>NM</v>
      </c>
      <c r="T394" s="1494"/>
      <c r="U394" s="1490" t="str">
        <f>'DATA SHEET'!L221</f>
        <v>EU low</v>
      </c>
      <c r="V394" s="1490" t="str">
        <f>'DATA SHEET'!M221</f>
        <v>0</v>
      </c>
      <c r="W394" s="1491" t="s">
        <v>322</v>
      </c>
      <c r="X394" s="1491" t="s">
        <v>44</v>
      </c>
      <c r="Y394" s="1492">
        <f>'DATA SHEET'!IO221</f>
        <v>0</v>
      </c>
      <c r="Z394" s="1493" t="str">
        <f>'DATA SHEET'!JD221</f>
        <v>NM</v>
      </c>
      <c r="AA394" s="1495" t="str">
        <f>'DATA SHEET'!JE221</f>
        <v>NM</v>
      </c>
    </row>
    <row r="395" spans="1:27" ht="15" x14ac:dyDescent="0.2">
      <c r="A395" s="12"/>
      <c r="B395" s="534" t="str">
        <f>_xlfn.CONCAT(M395," with ",N395,O395,P395)</f>
        <v>EU low with 10%H2</v>
      </c>
      <c r="C395" s="1477">
        <f>Q395</f>
        <v>0</v>
      </c>
      <c r="D395" s="1477" t="str">
        <f t="shared" si="22"/>
        <v>NM</v>
      </c>
      <c r="E395" s="1479" t="str">
        <f t="shared" si="22"/>
        <v>NM</v>
      </c>
      <c r="F395" s="12"/>
      <c r="G395" s="534" t="str">
        <f>_xlfn.CONCAT(U395," with ",V395,W395,X395)</f>
        <v>EU low with 10%H2</v>
      </c>
      <c r="H395" s="1477">
        <f t="shared" si="23"/>
        <v>0</v>
      </c>
      <c r="I395" s="1477" t="str">
        <f t="shared" si="23"/>
        <v>NM</v>
      </c>
      <c r="J395" s="1479" t="str">
        <f t="shared" si="23"/>
        <v>NM</v>
      </c>
      <c r="M395" s="1489" t="str">
        <f>'DATA SHEET'!L212</f>
        <v>EU low</v>
      </c>
      <c r="N395" s="1490" t="str">
        <f>'DATA SHEET'!M212</f>
        <v>10</v>
      </c>
      <c r="O395" s="1491" t="s">
        <v>322</v>
      </c>
      <c r="P395" s="1491" t="s">
        <v>44</v>
      </c>
      <c r="Q395" s="1492">
        <f>'DATA SHEET'!IO212</f>
        <v>0</v>
      </c>
      <c r="R395" s="1493" t="str">
        <f>'DATA SHEET'!JD212</f>
        <v>NM</v>
      </c>
      <c r="S395" s="1493" t="str">
        <f>'DATA SHEET'!JE212</f>
        <v>NM</v>
      </c>
      <c r="T395" s="1494"/>
      <c r="U395" s="1490" t="str">
        <f>'DATA SHEET'!L222</f>
        <v>EU low</v>
      </c>
      <c r="V395" s="1490" t="str">
        <f>'DATA SHEET'!M222</f>
        <v>10</v>
      </c>
      <c r="W395" s="1491" t="s">
        <v>322</v>
      </c>
      <c r="X395" s="1491" t="s">
        <v>44</v>
      </c>
      <c r="Y395" s="1492">
        <f>'DATA SHEET'!IO222</f>
        <v>0</v>
      </c>
      <c r="Z395" s="1493" t="str">
        <f>'DATA SHEET'!JD222</f>
        <v>NM</v>
      </c>
      <c r="AA395" s="1495" t="str">
        <f>'DATA SHEET'!JE222</f>
        <v>NM</v>
      </c>
    </row>
    <row r="396" spans="1:27" ht="15" x14ac:dyDescent="0.2">
      <c r="A396" s="12"/>
      <c r="B396" s="534" t="str">
        <f>_xlfn.CONCAT(M396," with ",N396,O396,P396)</f>
        <v>EU low with 30%H2</v>
      </c>
      <c r="C396" s="1477">
        <f>Q396</f>
        <v>0</v>
      </c>
      <c r="D396" s="1477" t="str">
        <f t="shared" si="22"/>
        <v>NM</v>
      </c>
      <c r="E396" s="1479" t="str">
        <f t="shared" si="22"/>
        <v>NM</v>
      </c>
      <c r="F396" s="12"/>
      <c r="G396" s="534" t="str">
        <f>_xlfn.CONCAT(U396," with ",V396,W396,X396)</f>
        <v>EU low with 30%H2</v>
      </c>
      <c r="H396" s="1477">
        <f t="shared" si="23"/>
        <v>0</v>
      </c>
      <c r="I396" s="1477" t="str">
        <f t="shared" si="23"/>
        <v>NM</v>
      </c>
      <c r="J396" s="1479" t="str">
        <f t="shared" si="23"/>
        <v>NM</v>
      </c>
      <c r="M396" s="1489" t="str">
        <f>'DATA SHEET'!L213</f>
        <v>EU low</v>
      </c>
      <c r="N396" s="1490" t="str">
        <f>'DATA SHEET'!M213</f>
        <v>30</v>
      </c>
      <c r="O396" s="1491" t="s">
        <v>322</v>
      </c>
      <c r="P396" s="1491" t="s">
        <v>44</v>
      </c>
      <c r="Q396" s="1492">
        <f>'DATA SHEET'!IO213</f>
        <v>0</v>
      </c>
      <c r="R396" s="1493" t="str">
        <f>'DATA SHEET'!JD213</f>
        <v>NM</v>
      </c>
      <c r="S396" s="1493" t="str">
        <f>'DATA SHEET'!JE213</f>
        <v>NM</v>
      </c>
      <c r="T396" s="1494"/>
      <c r="U396" s="1490" t="str">
        <f>'DATA SHEET'!L223</f>
        <v>EU low</v>
      </c>
      <c r="V396" s="1490" t="str">
        <f>'DATA SHEET'!M223</f>
        <v>30</v>
      </c>
      <c r="W396" s="1491" t="s">
        <v>322</v>
      </c>
      <c r="X396" s="1491" t="s">
        <v>44</v>
      </c>
      <c r="Y396" s="1492">
        <f>'DATA SHEET'!IO223</f>
        <v>0</v>
      </c>
      <c r="Z396" s="1493" t="str">
        <f>'DATA SHEET'!JD223</f>
        <v>NM</v>
      </c>
      <c r="AA396" s="1495" t="str">
        <f>'DATA SHEET'!JE223</f>
        <v>NM</v>
      </c>
    </row>
    <row r="397" spans="1:27" ht="15.75" thickBot="1" x14ac:dyDescent="0.25">
      <c r="A397" s="12"/>
      <c r="B397" s="534" t="str">
        <f>_xlfn.CONCAT(M397," with ",N397,O397,P397)</f>
        <v>EU low with 40%H2</v>
      </c>
      <c r="C397" s="1477">
        <f>Q397</f>
        <v>0</v>
      </c>
      <c r="D397" s="1477" t="str">
        <f t="shared" si="22"/>
        <v>NM</v>
      </c>
      <c r="E397" s="1479" t="str">
        <f t="shared" si="22"/>
        <v>NM</v>
      </c>
      <c r="F397" s="12"/>
      <c r="G397" s="534" t="str">
        <f>_xlfn.CONCAT(U397," with ",V397,W397,X397)</f>
        <v>EU low with 40%H2</v>
      </c>
      <c r="H397" s="1477">
        <f t="shared" si="23"/>
        <v>0</v>
      </c>
      <c r="I397" s="1477" t="str">
        <f t="shared" si="23"/>
        <v>NM</v>
      </c>
      <c r="J397" s="1479" t="str">
        <f t="shared" si="23"/>
        <v>NM</v>
      </c>
      <c r="M397" s="1496" t="str">
        <f>'DATA SHEET'!L214</f>
        <v>EU low</v>
      </c>
      <c r="N397" s="1497" t="str">
        <f>'DATA SHEET'!M214</f>
        <v>40</v>
      </c>
      <c r="O397" s="1498" t="s">
        <v>322</v>
      </c>
      <c r="P397" s="1498" t="s">
        <v>44</v>
      </c>
      <c r="Q397" s="1499">
        <f>'DATA SHEET'!IO214</f>
        <v>0</v>
      </c>
      <c r="R397" s="1500" t="str">
        <f>'DATA SHEET'!JD214</f>
        <v>NM</v>
      </c>
      <c r="S397" s="1500" t="str">
        <f>'DATA SHEET'!JE214</f>
        <v>NM</v>
      </c>
      <c r="T397" s="1501"/>
      <c r="U397" s="1497" t="str">
        <f>'DATA SHEET'!L224</f>
        <v>EU low</v>
      </c>
      <c r="V397" s="1497" t="str">
        <f>'DATA SHEET'!M224</f>
        <v>40</v>
      </c>
      <c r="W397" s="1498" t="s">
        <v>322</v>
      </c>
      <c r="X397" s="1498" t="s">
        <v>44</v>
      </c>
      <c r="Y397" s="1499">
        <f>'DATA SHEET'!IO224</f>
        <v>0</v>
      </c>
      <c r="Z397" s="1500" t="str">
        <f>'DATA SHEET'!JD224</f>
        <v>NM</v>
      </c>
      <c r="AA397" s="1502" t="str">
        <f>'DATA SHEET'!JE224</f>
        <v>NM</v>
      </c>
    </row>
    <row r="398" spans="1:27" ht="15" x14ac:dyDescent="0.2">
      <c r="A398" s="12"/>
      <c r="B398" s="354"/>
      <c r="C398" s="1478"/>
      <c r="D398" s="1478"/>
      <c r="E398" s="1480"/>
      <c r="F398" s="12"/>
      <c r="G398" s="353"/>
      <c r="H398" s="1478"/>
      <c r="I398" s="1478"/>
      <c r="J398" s="1480"/>
      <c r="M398" s="2"/>
    </row>
    <row r="399" spans="1:27" ht="15" x14ac:dyDescent="0.2">
      <c r="A399" s="12"/>
      <c r="B399" s="354"/>
      <c r="C399" s="1478"/>
      <c r="D399" s="1478"/>
      <c r="E399" s="1480"/>
      <c r="F399" s="12"/>
      <c r="G399" s="353"/>
      <c r="H399" s="1478"/>
      <c r="I399" s="1478"/>
      <c r="J399" s="1480"/>
      <c r="M399" s="2"/>
    </row>
    <row r="400" spans="1:27" ht="15" x14ac:dyDescent="0.2">
      <c r="A400" s="12"/>
      <c r="B400" s="353"/>
      <c r="C400" s="1478"/>
      <c r="D400" s="1478"/>
      <c r="E400" s="1480"/>
      <c r="F400" s="12"/>
      <c r="G400" s="353"/>
      <c r="H400" s="1478"/>
      <c r="I400" s="1478"/>
      <c r="J400" s="1480"/>
      <c r="M400" s="2"/>
      <c r="Q400" s="535"/>
      <c r="R400" s="18"/>
      <c r="S400" s="18"/>
    </row>
    <row r="401" spans="2:22" ht="13.5" thickBot="1" x14ac:dyDescent="0.25">
      <c r="B401" s="1709" t="s">
        <v>303</v>
      </c>
      <c r="C401" s="1710"/>
      <c r="D401" s="1401" t="s">
        <v>415</v>
      </c>
      <c r="E401" s="1391"/>
      <c r="G401" s="1709" t="s">
        <v>303</v>
      </c>
      <c r="H401" s="1710"/>
      <c r="I401" s="1401" t="s">
        <v>415</v>
      </c>
      <c r="J401" s="1391"/>
    </row>
    <row r="402" spans="2:22" x14ac:dyDescent="0.2">
      <c r="B402" s="1667" t="s">
        <v>690</v>
      </c>
      <c r="C402" s="1668"/>
      <c r="D402" s="1668"/>
      <c r="E402" s="1669"/>
      <c r="G402" s="1667" t="s">
        <v>690</v>
      </c>
      <c r="H402" s="1668"/>
      <c r="I402" s="1668"/>
      <c r="J402" s="1669"/>
    </row>
    <row r="403" spans="2:22" ht="13.5" thickBot="1" x14ac:dyDescent="0.25">
      <c r="B403" s="1711"/>
      <c r="C403" s="1712"/>
      <c r="D403" s="1712"/>
      <c r="E403" s="1713"/>
      <c r="G403" s="1711"/>
      <c r="H403" s="1712"/>
      <c r="I403" s="1712"/>
      <c r="J403" s="1713"/>
    </row>
    <row r="404" spans="2:22" x14ac:dyDescent="0.2">
      <c r="B404" s="1700"/>
      <c r="C404" s="1701"/>
      <c r="D404" s="1701"/>
      <c r="E404" s="1702"/>
      <c r="G404" s="1700"/>
      <c r="H404" s="1701"/>
      <c r="I404" s="1701"/>
      <c r="J404" s="1702"/>
    </row>
    <row r="405" spans="2:22" x14ac:dyDescent="0.2">
      <c r="B405" s="1703"/>
      <c r="C405" s="1704"/>
      <c r="D405" s="1704"/>
      <c r="E405" s="1705"/>
      <c r="G405" s="1703"/>
      <c r="H405" s="1704"/>
      <c r="I405" s="1704"/>
      <c r="J405" s="1705"/>
    </row>
    <row r="406" spans="2:22" x14ac:dyDescent="0.2">
      <c r="B406" s="1703"/>
      <c r="C406" s="1704"/>
      <c r="D406" s="1704"/>
      <c r="E406" s="1705"/>
      <c r="G406" s="1703"/>
      <c r="H406" s="1704"/>
      <c r="I406" s="1704"/>
      <c r="J406" s="1705"/>
    </row>
    <row r="407" spans="2:22" x14ac:dyDescent="0.2">
      <c r="B407" s="1703"/>
      <c r="C407" s="1704"/>
      <c r="D407" s="1704"/>
      <c r="E407" s="1705"/>
      <c r="G407" s="1703"/>
      <c r="H407" s="1704"/>
      <c r="I407" s="1704"/>
      <c r="J407" s="1705"/>
    </row>
    <row r="408" spans="2:22" x14ac:dyDescent="0.2">
      <c r="B408" s="1703"/>
      <c r="C408" s="1704"/>
      <c r="D408" s="1704"/>
      <c r="E408" s="1705"/>
      <c r="G408" s="1703"/>
      <c r="H408" s="1704"/>
      <c r="I408" s="1704"/>
      <c r="J408" s="1705"/>
    </row>
    <row r="409" spans="2:22" ht="13.5" thickBot="1" x14ac:dyDescent="0.25">
      <c r="B409" s="1706"/>
      <c r="C409" s="1707"/>
      <c r="D409" s="1707"/>
      <c r="E409" s="1708"/>
      <c r="G409" s="1706"/>
      <c r="H409" s="1707"/>
      <c r="I409" s="1707"/>
      <c r="J409" s="1708"/>
    </row>
    <row r="410" spans="2:22" x14ac:dyDescent="0.2">
      <c r="B410" s="314"/>
      <c r="C410" s="314"/>
      <c r="D410" s="314"/>
      <c r="E410" s="314"/>
      <c r="G410" s="314"/>
      <c r="H410" s="314"/>
      <c r="I410" s="314"/>
      <c r="J410" s="314"/>
    </row>
    <row r="411" spans="2:22" x14ac:dyDescent="0.2">
      <c r="B411" s="314"/>
      <c r="C411" s="314"/>
      <c r="D411" s="314"/>
      <c r="E411" s="314"/>
      <c r="G411" s="314"/>
      <c r="H411" s="314"/>
      <c r="I411" s="314"/>
      <c r="J411" s="314"/>
    </row>
    <row r="412" spans="2:22" x14ac:dyDescent="0.2">
      <c r="B412" s="314"/>
      <c r="C412" s="314"/>
      <c r="D412" s="314"/>
      <c r="E412" s="314"/>
      <c r="G412" s="314"/>
      <c r="H412" s="314"/>
      <c r="I412" s="314"/>
      <c r="J412" s="314"/>
      <c r="L412" s="98"/>
      <c r="M412" s="98"/>
      <c r="N412" s="98"/>
      <c r="O412" s="98"/>
      <c r="P412" s="98"/>
      <c r="Q412" s="98"/>
      <c r="R412" s="98"/>
      <c r="S412" s="98"/>
      <c r="T412" s="98"/>
      <c r="U412" s="98"/>
      <c r="V412" s="98"/>
    </row>
    <row r="413" spans="2:22" x14ac:dyDescent="0.2">
      <c r="B413" s="314"/>
      <c r="C413" s="314"/>
      <c r="D413" s="314"/>
      <c r="E413" s="314"/>
      <c r="G413" s="314"/>
      <c r="H413" s="314"/>
      <c r="I413" s="314"/>
      <c r="J413" s="314"/>
      <c r="L413" s="313" t="s">
        <v>979</v>
      </c>
      <c r="M413" s="98"/>
      <c r="N413" s="98"/>
      <c r="O413" s="98"/>
      <c r="P413" s="98"/>
      <c r="Q413" s="98"/>
      <c r="R413" s="98"/>
      <c r="S413" s="98"/>
      <c r="T413" s="98"/>
      <c r="U413" s="98"/>
      <c r="V413" s="98"/>
    </row>
    <row r="414" spans="2:22" x14ac:dyDescent="0.2">
      <c r="B414" s="314"/>
      <c r="C414" s="314"/>
      <c r="D414" s="314"/>
      <c r="E414" s="314"/>
      <c r="G414" s="314"/>
      <c r="H414" s="314"/>
      <c r="I414" s="314"/>
      <c r="J414" s="314"/>
      <c r="L414" s="98"/>
      <c r="M414" s="98"/>
      <c r="N414" s="98"/>
      <c r="O414" s="98"/>
      <c r="P414" s="98"/>
      <c r="Q414" s="98"/>
      <c r="R414" s="98"/>
      <c r="S414" s="98"/>
      <c r="T414" s="98"/>
      <c r="U414" s="98"/>
      <c r="V414" s="98"/>
    </row>
    <row r="415" spans="2:22" x14ac:dyDescent="0.2">
      <c r="B415" s="314"/>
      <c r="C415" s="314"/>
      <c r="D415" s="314"/>
      <c r="E415" s="314"/>
      <c r="G415" s="314"/>
      <c r="H415" s="314"/>
      <c r="I415" s="314"/>
      <c r="J415" s="314"/>
    </row>
    <row r="416" spans="2:22" x14ac:dyDescent="0.2">
      <c r="B416" s="314"/>
      <c r="C416" s="314"/>
      <c r="D416" s="314"/>
      <c r="E416" s="314"/>
      <c r="G416" s="314"/>
      <c r="H416" s="314"/>
      <c r="I416" s="314"/>
      <c r="J416" s="314"/>
    </row>
    <row r="417" spans="1:27" x14ac:dyDescent="0.2">
      <c r="B417" s="314"/>
      <c r="C417" s="314"/>
      <c r="D417" s="314"/>
      <c r="E417" s="314"/>
      <c r="G417" s="314"/>
      <c r="H417" s="314"/>
      <c r="I417" s="314"/>
      <c r="J417" s="314"/>
    </row>
    <row r="418" spans="1:27" x14ac:dyDescent="0.2">
      <c r="B418" s="314"/>
      <c r="C418" s="314"/>
      <c r="D418" s="314"/>
      <c r="E418" s="314"/>
      <c r="G418" s="314"/>
      <c r="H418" s="314"/>
      <c r="I418" s="314"/>
      <c r="J418" s="314"/>
    </row>
    <row r="419" spans="1:27" x14ac:dyDescent="0.2">
      <c r="B419" s="314"/>
      <c r="C419" s="314"/>
      <c r="D419" s="314"/>
      <c r="E419" s="314"/>
      <c r="G419" s="314"/>
      <c r="H419" s="314"/>
      <c r="I419" s="314"/>
      <c r="J419" s="314"/>
    </row>
    <row r="420" spans="1:27" x14ac:dyDescent="0.2">
      <c r="B420" s="314"/>
      <c r="C420" s="314"/>
      <c r="D420" s="314"/>
      <c r="E420" s="314"/>
      <c r="G420" s="314"/>
      <c r="H420" s="314"/>
      <c r="I420" s="314"/>
      <c r="J420" s="314"/>
    </row>
    <row r="421" spans="1:27" x14ac:dyDescent="0.2">
      <c r="B421" s="314"/>
      <c r="C421" s="314"/>
      <c r="D421" s="314"/>
      <c r="E421" s="314"/>
      <c r="G421" s="314"/>
      <c r="H421" s="314"/>
      <c r="I421" s="314"/>
      <c r="J421" s="314"/>
    </row>
    <row r="422" spans="1:27" x14ac:dyDescent="0.2">
      <c r="B422" s="314"/>
      <c r="C422" s="314"/>
      <c r="D422" s="314"/>
      <c r="E422" s="314"/>
      <c r="G422" s="314"/>
      <c r="H422" s="314"/>
      <c r="I422" s="314"/>
      <c r="J422" s="314"/>
    </row>
    <row r="423" spans="1:27" x14ac:dyDescent="0.2">
      <c r="B423" s="314"/>
      <c r="C423" s="314"/>
      <c r="D423" s="314"/>
      <c r="E423" s="314"/>
      <c r="G423" s="314"/>
      <c r="H423" s="314"/>
      <c r="I423" s="314"/>
      <c r="J423" s="314"/>
    </row>
    <row r="424" spans="1:27" x14ac:dyDescent="0.2">
      <c r="B424" s="314"/>
      <c r="C424" s="314"/>
      <c r="D424" s="314"/>
      <c r="E424" s="314"/>
      <c r="G424" s="314"/>
      <c r="H424" s="314"/>
      <c r="I424" s="314"/>
      <c r="J424" s="314"/>
    </row>
    <row r="425" spans="1:27" x14ac:dyDescent="0.2">
      <c r="B425" s="314"/>
      <c r="C425" s="314"/>
      <c r="D425" s="314"/>
      <c r="E425" s="314"/>
      <c r="G425" s="314"/>
      <c r="H425" s="314"/>
      <c r="I425" s="314"/>
      <c r="J425" s="314"/>
    </row>
    <row r="426" spans="1:27" ht="20.25" x14ac:dyDescent="0.3">
      <c r="B426" s="314"/>
      <c r="C426" s="314"/>
      <c r="D426" s="314"/>
      <c r="E426" s="314"/>
      <c r="G426" s="314"/>
      <c r="H426" s="314"/>
      <c r="I426" s="314"/>
      <c r="J426" s="314"/>
      <c r="M426" s="485" t="s">
        <v>691</v>
      </c>
      <c r="N426" s="485"/>
      <c r="O426" s="485"/>
      <c r="P426" s="485"/>
      <c r="Q426" s="485"/>
      <c r="R426" s="485"/>
      <c r="S426" s="485"/>
      <c r="T426" s="485"/>
      <c r="U426" s="485"/>
      <c r="V426" s="485"/>
      <c r="W426" s="485"/>
    </row>
    <row r="427" spans="1:27" x14ac:dyDescent="0.2">
      <c r="B427" s="314"/>
      <c r="C427" s="314"/>
      <c r="D427" s="314"/>
      <c r="E427" s="314"/>
      <c r="G427" s="314"/>
      <c r="H427" s="314"/>
      <c r="I427" s="314"/>
      <c r="J427" s="314"/>
    </row>
    <row r="428" spans="1:27" ht="13.5" thickBot="1" x14ac:dyDescent="0.25"/>
    <row r="429" spans="1:27" ht="18" customHeight="1" x14ac:dyDescent="0.2">
      <c r="B429" s="1585" t="s">
        <v>427</v>
      </c>
      <c r="C429" s="1586"/>
      <c r="D429" s="1586"/>
      <c r="E429" s="1696"/>
      <c r="G429" s="1585" t="s">
        <v>428</v>
      </c>
      <c r="H429" s="1586"/>
      <c r="I429" s="1586"/>
      <c r="J429" s="1696"/>
      <c r="M429" t="str">
        <f>'DATA SHEET'!E231</f>
        <v>3.2  ADJUSTMENT  B  (mostly to see FB &amp; CO)</v>
      </c>
      <c r="Q429" s="332" t="s">
        <v>249</v>
      </c>
      <c r="R429" s="1505" t="s">
        <v>342</v>
      </c>
      <c r="S429" s="1503" t="s">
        <v>345</v>
      </c>
      <c r="T429" s="655"/>
    </row>
    <row r="430" spans="1:27" ht="15.75" thickBot="1" x14ac:dyDescent="0.25">
      <c r="B430" s="303" t="s">
        <v>416</v>
      </c>
      <c r="C430" s="296" t="s">
        <v>249</v>
      </c>
      <c r="D430" s="296" t="s">
        <v>342</v>
      </c>
      <c r="E430" s="304" t="s">
        <v>345</v>
      </c>
      <c r="G430" s="303" t="s">
        <v>416</v>
      </c>
      <c r="H430" s="296" t="s">
        <v>249</v>
      </c>
      <c r="I430" s="296" t="s">
        <v>342</v>
      </c>
      <c r="J430" s="304" t="s">
        <v>345</v>
      </c>
      <c r="Q430" s="1507" t="s">
        <v>366</v>
      </c>
      <c r="R430" s="1508" t="s">
        <v>344</v>
      </c>
      <c r="S430" s="1504" t="s">
        <v>344</v>
      </c>
      <c r="T430" s="655"/>
    </row>
    <row r="431" spans="1:27" ht="15.75" thickBot="1" x14ac:dyDescent="0.25">
      <c r="A431" s="302" t="s">
        <v>346</v>
      </c>
      <c r="B431" s="1421"/>
      <c r="C431" s="1509" t="s">
        <v>366</v>
      </c>
      <c r="D431" s="1509" t="s">
        <v>344</v>
      </c>
      <c r="E431" s="498" t="s">
        <v>344</v>
      </c>
      <c r="F431" s="302" t="s">
        <v>346</v>
      </c>
      <c r="G431" s="1421"/>
      <c r="H431" s="1509" t="s">
        <v>366</v>
      </c>
      <c r="I431" s="1509" t="s">
        <v>344</v>
      </c>
      <c r="J431" s="498" t="s">
        <v>344</v>
      </c>
      <c r="M431" s="1482" t="s">
        <v>569</v>
      </c>
      <c r="N431" s="1483" t="s">
        <v>44</v>
      </c>
      <c r="O431" s="1484"/>
      <c r="P431" s="1484"/>
      <c r="Q431" s="1484"/>
      <c r="R431" s="1484"/>
      <c r="S431" s="1484"/>
      <c r="T431" s="1484"/>
      <c r="U431" s="1483" t="s">
        <v>569</v>
      </c>
      <c r="V431" s="1483" t="s">
        <v>44</v>
      </c>
      <c r="W431" s="1484"/>
      <c r="X431" s="1484"/>
      <c r="Y431" s="1486"/>
      <c r="Z431" s="1487"/>
      <c r="AA431" s="1488"/>
    </row>
    <row r="432" spans="1:27" ht="15" x14ac:dyDescent="0.2">
      <c r="A432" s="302">
        <v>1</v>
      </c>
      <c r="B432" s="1510" t="str">
        <f>_xlfn.CONCAT(M432," with ",N432,O432,P432)</f>
        <v>EU low with 0%H2</v>
      </c>
      <c r="C432" s="1511">
        <f t="shared" ref="C432:E436" si="24">Q432</f>
        <v>0</v>
      </c>
      <c r="D432" s="1511" t="str">
        <f t="shared" si="24"/>
        <v>NM</v>
      </c>
      <c r="E432" s="1512" t="str">
        <f t="shared" si="24"/>
        <v>NM</v>
      </c>
      <c r="F432" s="302">
        <v>1</v>
      </c>
      <c r="G432" s="1510" t="str">
        <f>_xlfn.CONCAT(U432," with ",V432,W432,X432)</f>
        <v>EU low with 0%H2</v>
      </c>
      <c r="H432" s="1511">
        <f t="shared" ref="H432:J436" si="25">Y432</f>
        <v>0</v>
      </c>
      <c r="I432" s="1511" t="str">
        <f t="shared" si="25"/>
        <v>NM</v>
      </c>
      <c r="J432" s="1512" t="str">
        <f t="shared" si="25"/>
        <v>NM</v>
      </c>
      <c r="M432" s="1489" t="str">
        <f>'DATA SHEET'!L234</f>
        <v>EU low</v>
      </c>
      <c r="N432" s="1490" t="str">
        <f>'DATA SHEET'!M234</f>
        <v>0</v>
      </c>
      <c r="O432" s="1491" t="s">
        <v>322</v>
      </c>
      <c r="P432" s="1491" t="s">
        <v>44</v>
      </c>
      <c r="Q432" s="1492">
        <f>'DATA SHEET'!IO234</f>
        <v>0</v>
      </c>
      <c r="R432" s="1493" t="str">
        <f>'DATA SHEET'!JD234</f>
        <v>NM</v>
      </c>
      <c r="S432" s="1493" t="str">
        <f>'DATA SHEET'!JE234</f>
        <v>NM</v>
      </c>
      <c r="T432" s="1494"/>
      <c r="U432" s="1490" t="str">
        <f>'DATA SHEET'!L244</f>
        <v>EU low</v>
      </c>
      <c r="V432" s="1490" t="str">
        <f>'DATA SHEET'!M244</f>
        <v>0</v>
      </c>
      <c r="W432" s="1491" t="s">
        <v>322</v>
      </c>
      <c r="X432" s="1491" t="s">
        <v>44</v>
      </c>
      <c r="Y432" s="1492">
        <f>'DATA SHEET'!IO244</f>
        <v>0</v>
      </c>
      <c r="Z432" s="1493" t="str">
        <f>'DATA SHEET'!JD244</f>
        <v>NM</v>
      </c>
      <c r="AA432" s="1495" t="str">
        <f>'DATA SHEET'!JE244</f>
        <v>NM</v>
      </c>
    </row>
    <row r="433" spans="1:27" ht="15" x14ac:dyDescent="0.2">
      <c r="A433" s="12">
        <f>A432+1</f>
        <v>2</v>
      </c>
      <c r="B433" s="534" t="str">
        <f>_xlfn.CONCAT(M433," with ",N433,O433,P433)</f>
        <v>EU high with 0%H2</v>
      </c>
      <c r="C433" s="1477">
        <f t="shared" si="24"/>
        <v>0</v>
      </c>
      <c r="D433" s="1477" t="str">
        <f t="shared" si="24"/>
        <v>NM</v>
      </c>
      <c r="E433" s="1479" t="str">
        <f t="shared" si="24"/>
        <v>NM</v>
      </c>
      <c r="F433" s="12">
        <f>F432+1</f>
        <v>2</v>
      </c>
      <c r="G433" s="534" t="str">
        <f>_xlfn.CONCAT(U433," with ",V433,W433,X433)</f>
        <v>EU high with 0%H2</v>
      </c>
      <c r="H433" s="1477">
        <f t="shared" si="25"/>
        <v>0</v>
      </c>
      <c r="I433" s="1477" t="str">
        <f t="shared" si="25"/>
        <v>NM</v>
      </c>
      <c r="J433" s="1479" t="str">
        <f t="shared" si="25"/>
        <v>NM</v>
      </c>
      <c r="M433" s="1489" t="str">
        <f>'DATA SHEET'!L235</f>
        <v>EU high</v>
      </c>
      <c r="N433" s="1490" t="str">
        <f>'DATA SHEET'!M235</f>
        <v>0</v>
      </c>
      <c r="O433" s="1491" t="s">
        <v>322</v>
      </c>
      <c r="P433" s="1491" t="s">
        <v>44</v>
      </c>
      <c r="Q433" s="1492">
        <f>'DATA SHEET'!IO235</f>
        <v>0</v>
      </c>
      <c r="R433" s="1493" t="str">
        <f>'DATA SHEET'!JD235</f>
        <v>NM</v>
      </c>
      <c r="S433" s="1493" t="str">
        <f>'DATA SHEET'!JE235</f>
        <v>NM</v>
      </c>
      <c r="T433" s="1494"/>
      <c r="U433" s="1490" t="str">
        <f>'DATA SHEET'!L245</f>
        <v>EU high</v>
      </c>
      <c r="V433" s="1490" t="str">
        <f>'DATA SHEET'!M245</f>
        <v>0</v>
      </c>
      <c r="W433" s="1491" t="s">
        <v>322</v>
      </c>
      <c r="X433" s="1491" t="s">
        <v>44</v>
      </c>
      <c r="Y433" s="1492">
        <f>'DATA SHEET'!IO245</f>
        <v>0</v>
      </c>
      <c r="Z433" s="1493" t="str">
        <f>'DATA SHEET'!JD245</f>
        <v>NM</v>
      </c>
      <c r="AA433" s="1495" t="str">
        <f>'DATA SHEET'!JE245</f>
        <v>NM</v>
      </c>
    </row>
    <row r="434" spans="1:27" ht="15" x14ac:dyDescent="0.2">
      <c r="A434" s="12">
        <f>A433+1</f>
        <v>3</v>
      </c>
      <c r="B434" s="534" t="str">
        <f>_xlfn.CONCAT(M434," with ",N434,O434,P434)</f>
        <v>EU high with 10%H2</v>
      </c>
      <c r="C434" s="1477">
        <f t="shared" si="24"/>
        <v>0</v>
      </c>
      <c r="D434" s="1477" t="str">
        <f t="shared" si="24"/>
        <v>NM</v>
      </c>
      <c r="E434" s="1479" t="str">
        <f t="shared" si="24"/>
        <v>NM</v>
      </c>
      <c r="F434" s="12">
        <f>F433+1</f>
        <v>3</v>
      </c>
      <c r="G434" s="534" t="str">
        <f>_xlfn.CONCAT(U434," with ",V434,W434,X434)</f>
        <v>EU high with 10%H2</v>
      </c>
      <c r="H434" s="1477">
        <f t="shared" si="25"/>
        <v>0</v>
      </c>
      <c r="I434" s="1477" t="str">
        <f t="shared" si="25"/>
        <v>NM</v>
      </c>
      <c r="J434" s="1479" t="str">
        <f t="shared" si="25"/>
        <v>NM</v>
      </c>
      <c r="M434" s="1489" t="str">
        <f>'DATA SHEET'!L236</f>
        <v>EU high</v>
      </c>
      <c r="N434" s="1490" t="str">
        <f>'DATA SHEET'!M236</f>
        <v>10</v>
      </c>
      <c r="O434" s="1491" t="s">
        <v>322</v>
      </c>
      <c r="P434" s="1491" t="s">
        <v>44</v>
      </c>
      <c r="Q434" s="1492">
        <f>'DATA SHEET'!IO236</f>
        <v>0</v>
      </c>
      <c r="R434" s="1493" t="str">
        <f>'DATA SHEET'!JD236</f>
        <v>NM</v>
      </c>
      <c r="S434" s="1493" t="str">
        <f>'DATA SHEET'!JE236</f>
        <v>NM</v>
      </c>
      <c r="T434" s="1494"/>
      <c r="U434" s="1490" t="str">
        <f>'DATA SHEET'!L246</f>
        <v>EU high</v>
      </c>
      <c r="V434" s="1490" t="str">
        <f>'DATA SHEET'!M246</f>
        <v>10</v>
      </c>
      <c r="W434" s="1491" t="s">
        <v>322</v>
      </c>
      <c r="X434" s="1491" t="s">
        <v>44</v>
      </c>
      <c r="Y434" s="1492">
        <f>'DATA SHEET'!IO246</f>
        <v>0</v>
      </c>
      <c r="Z434" s="1493" t="str">
        <f>'DATA SHEET'!JD246</f>
        <v>NM</v>
      </c>
      <c r="AA434" s="1495" t="str">
        <f>'DATA SHEET'!JE246</f>
        <v>NM</v>
      </c>
    </row>
    <row r="435" spans="1:27" ht="15" x14ac:dyDescent="0.2">
      <c r="A435" s="12">
        <f>A434+1</f>
        <v>4</v>
      </c>
      <c r="B435" s="534" t="str">
        <f>_xlfn.CONCAT(M435," with ",N435,O435,P435)</f>
        <v>EU high with 30%H2</v>
      </c>
      <c r="C435" s="1477">
        <f t="shared" si="24"/>
        <v>0</v>
      </c>
      <c r="D435" s="1477" t="str">
        <f t="shared" si="24"/>
        <v>NM</v>
      </c>
      <c r="E435" s="1479" t="str">
        <f t="shared" si="24"/>
        <v>NM</v>
      </c>
      <c r="F435" s="12">
        <f>F434+1</f>
        <v>4</v>
      </c>
      <c r="G435" s="534" t="str">
        <f>_xlfn.CONCAT(U435," with ",V435,W435,X435)</f>
        <v>EU high with 30%H2</v>
      </c>
      <c r="H435" s="1477">
        <f t="shared" si="25"/>
        <v>0</v>
      </c>
      <c r="I435" s="1477" t="str">
        <f t="shared" si="25"/>
        <v>NM</v>
      </c>
      <c r="J435" s="1479" t="str">
        <f t="shared" si="25"/>
        <v>NM</v>
      </c>
      <c r="M435" s="1489" t="str">
        <f>'DATA SHEET'!L237</f>
        <v>EU high</v>
      </c>
      <c r="N435" s="1490" t="str">
        <f>'DATA SHEET'!M237</f>
        <v>30</v>
      </c>
      <c r="O435" s="1491" t="s">
        <v>322</v>
      </c>
      <c r="P435" s="1491" t="s">
        <v>44</v>
      </c>
      <c r="Q435" s="1492">
        <f>'DATA SHEET'!IO237</f>
        <v>0</v>
      </c>
      <c r="R435" s="1493" t="str">
        <f>'DATA SHEET'!JD237</f>
        <v>NM</v>
      </c>
      <c r="S435" s="1493" t="str">
        <f>'DATA SHEET'!JE237</f>
        <v>NM</v>
      </c>
      <c r="T435" s="1494"/>
      <c r="U435" s="1490" t="str">
        <f>'DATA SHEET'!L247</f>
        <v>EU high</v>
      </c>
      <c r="V435" s="1490" t="str">
        <f>'DATA SHEET'!M247</f>
        <v>30</v>
      </c>
      <c r="W435" s="1491" t="s">
        <v>322</v>
      </c>
      <c r="X435" s="1491" t="s">
        <v>44</v>
      </c>
      <c r="Y435" s="1492">
        <f>'DATA SHEET'!IO247</f>
        <v>0</v>
      </c>
      <c r="Z435" s="1493" t="str">
        <f>'DATA SHEET'!JD247</f>
        <v>NM</v>
      </c>
      <c r="AA435" s="1495" t="str">
        <f>'DATA SHEET'!JE247</f>
        <v>NM</v>
      </c>
    </row>
    <row r="436" spans="1:27" ht="15.75" thickBot="1" x14ac:dyDescent="0.25">
      <c r="A436" s="12">
        <f>A435+1</f>
        <v>5</v>
      </c>
      <c r="B436" s="534" t="str">
        <f>_xlfn.CONCAT(M436," with ",N436,O436,P436)</f>
        <v>EU high with 40%H2</v>
      </c>
      <c r="C436" s="1477">
        <f t="shared" si="24"/>
        <v>0</v>
      </c>
      <c r="D436" s="1477" t="str">
        <f t="shared" si="24"/>
        <v>NM</v>
      </c>
      <c r="E436" s="1479" t="str">
        <f t="shared" si="24"/>
        <v>NM</v>
      </c>
      <c r="F436" s="12">
        <f>F435+1</f>
        <v>5</v>
      </c>
      <c r="G436" s="534" t="str">
        <f>_xlfn.CONCAT(U436," with ",V436,W436,X436)</f>
        <v>EU high with 40%H2</v>
      </c>
      <c r="H436" s="1477">
        <f t="shared" si="25"/>
        <v>0</v>
      </c>
      <c r="I436" s="1477" t="str">
        <f t="shared" si="25"/>
        <v>NM</v>
      </c>
      <c r="J436" s="1479" t="str">
        <f t="shared" si="25"/>
        <v>NM</v>
      </c>
      <c r="M436" s="1496" t="str">
        <f>'DATA SHEET'!L238</f>
        <v>EU high</v>
      </c>
      <c r="N436" s="1497" t="str">
        <f>'DATA SHEET'!M238</f>
        <v>40</v>
      </c>
      <c r="O436" s="1498" t="s">
        <v>322</v>
      </c>
      <c r="P436" s="1498" t="s">
        <v>44</v>
      </c>
      <c r="Q436" s="1499">
        <f>'DATA SHEET'!IO238</f>
        <v>0</v>
      </c>
      <c r="R436" s="1500" t="str">
        <f>'DATA SHEET'!JD238</f>
        <v>NM</v>
      </c>
      <c r="S436" s="1500" t="str">
        <f>'DATA SHEET'!JE238</f>
        <v>NM</v>
      </c>
      <c r="T436" s="1501"/>
      <c r="U436" s="1497" t="str">
        <f>'DATA SHEET'!L248</f>
        <v>EU high</v>
      </c>
      <c r="V436" s="1497" t="str">
        <f>'DATA SHEET'!M248</f>
        <v>40</v>
      </c>
      <c r="W436" s="1498" t="s">
        <v>322</v>
      </c>
      <c r="X436" s="1498" t="s">
        <v>44</v>
      </c>
      <c r="Y436" s="1499">
        <f>'DATA SHEET'!IO248</f>
        <v>0</v>
      </c>
      <c r="Z436" s="1500" t="str">
        <f>'DATA SHEET'!JD248</f>
        <v>NM</v>
      </c>
      <c r="AA436" s="1502" t="str">
        <f>'DATA SHEET'!JE248</f>
        <v>NM</v>
      </c>
    </row>
    <row r="437" spans="1:27" ht="15" x14ac:dyDescent="0.2">
      <c r="A437" s="12"/>
      <c r="B437" s="353"/>
      <c r="C437" s="1478"/>
      <c r="D437" s="1478"/>
      <c r="E437" s="1480"/>
      <c r="F437" s="12"/>
      <c r="G437" s="353"/>
      <c r="H437" s="1478"/>
      <c r="I437" s="1478"/>
      <c r="J437" s="1480"/>
      <c r="M437" s="2"/>
    </row>
    <row r="438" spans="1:27" ht="15" x14ac:dyDescent="0.2">
      <c r="A438" s="12"/>
      <c r="B438" s="353"/>
      <c r="C438" s="1478"/>
      <c r="D438" s="1478"/>
      <c r="E438" s="1480"/>
      <c r="F438" s="12"/>
      <c r="G438" s="353"/>
      <c r="H438" s="1478"/>
      <c r="I438" s="1478"/>
      <c r="J438" s="1480"/>
      <c r="M438" s="2"/>
    </row>
    <row r="439" spans="1:27" ht="15" x14ac:dyDescent="0.2">
      <c r="A439" s="12"/>
      <c r="B439" s="353"/>
      <c r="C439" s="1478"/>
      <c r="D439" s="1478"/>
      <c r="E439" s="1480"/>
      <c r="F439" s="12"/>
      <c r="G439" s="353"/>
      <c r="H439" s="1478"/>
      <c r="I439" s="1478"/>
      <c r="J439" s="1480"/>
      <c r="M439" s="2"/>
      <c r="Q439" s="535"/>
      <c r="R439" s="18"/>
      <c r="S439" s="18"/>
    </row>
    <row r="440" spans="1:27" ht="13.5" thickBot="1" x14ac:dyDescent="0.25">
      <c r="B440" s="1709" t="s">
        <v>303</v>
      </c>
      <c r="C440" s="1710"/>
      <c r="D440" s="1401" t="s">
        <v>415</v>
      </c>
      <c r="E440" s="1391"/>
      <c r="G440" s="1709" t="s">
        <v>303</v>
      </c>
      <c r="H440" s="1710"/>
      <c r="I440" s="1401" t="s">
        <v>415</v>
      </c>
      <c r="J440" s="1391"/>
    </row>
    <row r="441" spans="1:27" x14ac:dyDescent="0.2">
      <c r="B441" s="1667" t="s">
        <v>690</v>
      </c>
      <c r="C441" s="1668"/>
      <c r="D441" s="1668"/>
      <c r="E441" s="1669"/>
      <c r="G441" s="1667" t="s">
        <v>690</v>
      </c>
      <c r="H441" s="1668"/>
      <c r="I441" s="1668"/>
      <c r="J441" s="1669"/>
    </row>
    <row r="442" spans="1:27" ht="13.5" thickBot="1" x14ac:dyDescent="0.25">
      <c r="B442" s="1711"/>
      <c r="C442" s="1712"/>
      <c r="D442" s="1712"/>
      <c r="E442" s="1713"/>
      <c r="G442" s="1711"/>
      <c r="H442" s="1712"/>
      <c r="I442" s="1712"/>
      <c r="J442" s="1713"/>
    </row>
    <row r="443" spans="1:27" x14ac:dyDescent="0.2">
      <c r="B443" s="1700"/>
      <c r="C443" s="1701"/>
      <c r="D443" s="1701"/>
      <c r="E443" s="1702"/>
      <c r="G443" s="1700"/>
      <c r="H443" s="1701"/>
      <c r="I443" s="1701"/>
      <c r="J443" s="1702"/>
    </row>
    <row r="444" spans="1:27" x14ac:dyDescent="0.2">
      <c r="B444" s="1703"/>
      <c r="C444" s="1704"/>
      <c r="D444" s="1704"/>
      <c r="E444" s="1705"/>
      <c r="G444" s="1703"/>
      <c r="H444" s="1704"/>
      <c r="I444" s="1704"/>
      <c r="J444" s="1705"/>
    </row>
    <row r="445" spans="1:27" x14ac:dyDescent="0.2">
      <c r="B445" s="1703"/>
      <c r="C445" s="1704"/>
      <c r="D445" s="1704"/>
      <c r="E445" s="1705"/>
      <c r="G445" s="1703"/>
      <c r="H445" s="1704"/>
      <c r="I445" s="1704"/>
      <c r="J445" s="1705"/>
    </row>
    <row r="446" spans="1:27" x14ac:dyDescent="0.2">
      <c r="B446" s="1703"/>
      <c r="C446" s="1704"/>
      <c r="D446" s="1704"/>
      <c r="E446" s="1705"/>
      <c r="G446" s="1703"/>
      <c r="H446" s="1704"/>
      <c r="I446" s="1704"/>
      <c r="J446" s="1705"/>
    </row>
    <row r="447" spans="1:27" x14ac:dyDescent="0.2">
      <c r="B447" s="1703"/>
      <c r="C447" s="1704"/>
      <c r="D447" s="1704"/>
      <c r="E447" s="1705"/>
      <c r="G447" s="1703"/>
      <c r="H447" s="1704"/>
      <c r="I447" s="1704"/>
      <c r="J447" s="1705"/>
    </row>
    <row r="448" spans="1:27" ht="13.5" thickBot="1" x14ac:dyDescent="0.25">
      <c r="B448" s="1706"/>
      <c r="C448" s="1707"/>
      <c r="D448" s="1707"/>
      <c r="E448" s="1708"/>
      <c r="G448" s="1706"/>
      <c r="H448" s="1707"/>
      <c r="I448" s="1707"/>
      <c r="J448" s="1708"/>
    </row>
    <row r="475" spans="1:26" ht="20.25" x14ac:dyDescent="0.3">
      <c r="M475" s="485" t="s">
        <v>691</v>
      </c>
      <c r="N475" s="485"/>
      <c r="O475" s="485"/>
      <c r="P475" s="485"/>
      <c r="Q475" s="485"/>
      <c r="R475" s="485"/>
      <c r="S475" s="485"/>
      <c r="T475" s="485"/>
      <c r="U475" s="485"/>
      <c r="V475" s="485"/>
      <c r="W475" s="485"/>
    </row>
    <row r="477" spans="1:26" ht="13.5" thickBot="1" x14ac:dyDescent="0.25"/>
    <row r="478" spans="1:26" ht="18" x14ac:dyDescent="0.25">
      <c r="B478" s="1693" t="s">
        <v>763</v>
      </c>
      <c r="C478" s="1694"/>
      <c r="D478" s="1694"/>
      <c r="E478" s="1695"/>
      <c r="G478" s="1693" t="s">
        <v>683</v>
      </c>
      <c r="H478" s="1694"/>
      <c r="I478" s="1694"/>
      <c r="J478" s="1695"/>
      <c r="M478" s="655" t="str">
        <f>'DATA SHEET'!E327</f>
        <v>3.3c  ADJUSTMENT  G2 (mostly to see FB &amp; CO)</v>
      </c>
      <c r="N478" s="655"/>
      <c r="O478" s="655"/>
      <c r="P478" s="655"/>
      <c r="Q478" s="1516" t="s">
        <v>249</v>
      </c>
      <c r="R478" s="1517" t="s">
        <v>342</v>
      </c>
      <c r="S478" s="1514" t="s">
        <v>345</v>
      </c>
      <c r="T478" s="655"/>
      <c r="U478" s="655"/>
      <c r="V478" s="655"/>
      <c r="W478" s="655"/>
      <c r="X478" s="655"/>
      <c r="Y478" s="1481"/>
      <c r="Z478" s="1481"/>
    </row>
    <row r="479" spans="1:26" ht="15.75" thickBot="1" x14ac:dyDescent="0.25">
      <c r="B479" s="303" t="s">
        <v>416</v>
      </c>
      <c r="C479" s="296" t="s">
        <v>249</v>
      </c>
      <c r="D479" s="296" t="s">
        <v>342</v>
      </c>
      <c r="E479" s="304" t="s">
        <v>345</v>
      </c>
      <c r="G479" s="303" t="s">
        <v>416</v>
      </c>
      <c r="H479" s="296" t="s">
        <v>249</v>
      </c>
      <c r="I479" s="296" t="s">
        <v>342</v>
      </c>
      <c r="J479" s="304" t="s">
        <v>345</v>
      </c>
      <c r="M479" s="654"/>
      <c r="N479" s="654"/>
      <c r="O479" s="654"/>
      <c r="P479" s="654"/>
      <c r="Q479" s="1518" t="s">
        <v>366</v>
      </c>
      <c r="R479" s="1519" t="s">
        <v>344</v>
      </c>
      <c r="S479" s="1515" t="s">
        <v>344</v>
      </c>
      <c r="T479" s="655"/>
      <c r="U479" s="655"/>
      <c r="V479" s="655"/>
      <c r="W479" s="655"/>
      <c r="X479" s="655"/>
      <c r="Y479" s="1481"/>
      <c r="Z479" s="1481"/>
    </row>
    <row r="480" spans="1:26" ht="15.75" thickBot="1" x14ac:dyDescent="0.25">
      <c r="A480" s="302" t="s">
        <v>346</v>
      </c>
      <c r="B480" s="305"/>
      <c r="C480" s="298" t="s">
        <v>366</v>
      </c>
      <c r="D480" s="310" t="s">
        <v>344</v>
      </c>
      <c r="E480" s="299" t="s">
        <v>344</v>
      </c>
      <c r="F480" s="302" t="s">
        <v>346</v>
      </c>
      <c r="G480" s="305"/>
      <c r="H480" s="298" t="s">
        <v>366</v>
      </c>
      <c r="I480" s="310" t="s">
        <v>344</v>
      </c>
      <c r="J480" s="299" t="s">
        <v>344</v>
      </c>
      <c r="M480" s="1482" t="s">
        <v>569</v>
      </c>
      <c r="N480" s="1483" t="s">
        <v>44</v>
      </c>
      <c r="O480" s="1483"/>
      <c r="P480" s="1483"/>
      <c r="Q480" s="1483"/>
      <c r="R480" s="1483"/>
      <c r="S480" s="1483"/>
      <c r="T480" s="1483" t="s">
        <v>569</v>
      </c>
      <c r="U480" s="1483" t="s">
        <v>44</v>
      </c>
      <c r="V480" s="1484"/>
      <c r="W480" s="1484"/>
      <c r="X480" s="1484"/>
      <c r="Y480" s="1484"/>
      <c r="Z480" s="1513"/>
    </row>
    <row r="481" spans="1:26" ht="15" x14ac:dyDescent="0.2">
      <c r="A481" s="302">
        <v>1</v>
      </c>
      <c r="B481" s="1510" t="str">
        <f>_xlfn.CONCAT(M481," with ",N481,O481,P481)</f>
        <v>EU Low with 20%H2</v>
      </c>
      <c r="C481" s="1511">
        <f t="shared" ref="C481:E485" si="26">Q481</f>
        <v>0</v>
      </c>
      <c r="D481" s="1511" t="str">
        <f t="shared" si="26"/>
        <v>NM</v>
      </c>
      <c r="E481" s="1512" t="str">
        <f t="shared" si="26"/>
        <v>NM</v>
      </c>
      <c r="F481" s="302">
        <v>1</v>
      </c>
      <c r="G481" s="1510" t="str">
        <f>_xlfn.CONCAT(T481," with ",U481,V481,W481)</f>
        <v>EU Low with 20%H2</v>
      </c>
      <c r="H481" s="1511">
        <f t="shared" ref="H481:J485" si="27">X481</f>
        <v>0</v>
      </c>
      <c r="I481" s="1511" t="str">
        <f t="shared" si="27"/>
        <v>NM</v>
      </c>
      <c r="J481" s="1512" t="str">
        <f t="shared" si="27"/>
        <v>NM</v>
      </c>
      <c r="M481" s="1489" t="str">
        <f>'DATA SHEET'!L330</f>
        <v>EU Low</v>
      </c>
      <c r="N481" s="1490" t="str">
        <f>'DATA SHEET'!M330</f>
        <v>20</v>
      </c>
      <c r="O481" s="1491" t="s">
        <v>322</v>
      </c>
      <c r="P481" s="1491" t="s">
        <v>44</v>
      </c>
      <c r="Q481" s="1492">
        <f>'DATA SHEET'!IO330</f>
        <v>0</v>
      </c>
      <c r="R481" s="1493" t="str">
        <f>'DATA SHEET'!JD330</f>
        <v>NM</v>
      </c>
      <c r="S481" s="1493" t="str">
        <f>'DATA SHEET'!JE330</f>
        <v>NM</v>
      </c>
      <c r="T481" s="1490" t="str">
        <f>'DATA SHEET'!L340</f>
        <v>EU Low</v>
      </c>
      <c r="U481" s="1490" t="str">
        <f>'DATA SHEET'!M340</f>
        <v>20</v>
      </c>
      <c r="V481" s="1491" t="s">
        <v>322</v>
      </c>
      <c r="W481" s="1491" t="s">
        <v>44</v>
      </c>
      <c r="X481" s="1492">
        <f>'DATA SHEET'!IO340</f>
        <v>0</v>
      </c>
      <c r="Y481" s="1493" t="str">
        <f>'DATA SHEET'!JD340</f>
        <v>NM</v>
      </c>
      <c r="Z481" s="1495" t="str">
        <f>'DATA SHEET'!JE340</f>
        <v>NM</v>
      </c>
    </row>
    <row r="482" spans="1:26" ht="15" x14ac:dyDescent="0.2">
      <c r="A482" s="12">
        <f>A481+1</f>
        <v>2</v>
      </c>
      <c r="B482" s="534" t="str">
        <f>_xlfn.CONCAT(M482," with ",N482,O482,P482)</f>
        <v>EU high with 0%H2</v>
      </c>
      <c r="C482" s="1477">
        <f t="shared" si="26"/>
        <v>0</v>
      </c>
      <c r="D482" s="1477" t="str">
        <f t="shared" si="26"/>
        <v>NM</v>
      </c>
      <c r="E482" s="1479" t="str">
        <f t="shared" si="26"/>
        <v>NM</v>
      </c>
      <c r="F482" s="12">
        <f>F481+1</f>
        <v>2</v>
      </c>
      <c r="G482" s="534" t="str">
        <f>_xlfn.CONCAT(T482," with ",U482,V482,W482)</f>
        <v>EU high with 0%H2</v>
      </c>
      <c r="H482" s="1477">
        <f t="shared" si="27"/>
        <v>0</v>
      </c>
      <c r="I482" s="1477" t="str">
        <f t="shared" si="27"/>
        <v>NM</v>
      </c>
      <c r="J482" s="1479" t="str">
        <f t="shared" si="27"/>
        <v>NM</v>
      </c>
      <c r="M482" s="1489" t="str">
        <f>'DATA SHEET'!L331</f>
        <v>EU high</v>
      </c>
      <c r="N482" s="1490" t="str">
        <f>'DATA SHEET'!M331</f>
        <v>0</v>
      </c>
      <c r="O482" s="1491" t="s">
        <v>322</v>
      </c>
      <c r="P482" s="1491" t="s">
        <v>44</v>
      </c>
      <c r="Q482" s="1492">
        <f>'DATA SHEET'!IO331</f>
        <v>0</v>
      </c>
      <c r="R482" s="1493" t="str">
        <f>'DATA SHEET'!JD331</f>
        <v>NM</v>
      </c>
      <c r="S482" s="1493" t="str">
        <f>'DATA SHEET'!JE331</f>
        <v>NM</v>
      </c>
      <c r="T482" s="1490" t="str">
        <f>'DATA SHEET'!L341</f>
        <v>EU high</v>
      </c>
      <c r="U482" s="1490" t="str">
        <f>'DATA SHEET'!M341</f>
        <v>0</v>
      </c>
      <c r="V482" s="1491" t="s">
        <v>322</v>
      </c>
      <c r="W482" s="1491" t="s">
        <v>44</v>
      </c>
      <c r="X482" s="1492">
        <f>'DATA SHEET'!IO341</f>
        <v>0</v>
      </c>
      <c r="Y482" s="1493" t="str">
        <f>'DATA SHEET'!JD341</f>
        <v>NM</v>
      </c>
      <c r="Z482" s="1495" t="str">
        <f>'DATA SHEET'!JE341</f>
        <v>NM</v>
      </c>
    </row>
    <row r="483" spans="1:26" ht="15" x14ac:dyDescent="0.2">
      <c r="A483" s="12">
        <f>A482+1</f>
        <v>3</v>
      </c>
      <c r="B483" s="534" t="str">
        <f>_xlfn.CONCAT(M483," with ",N483,O483,P483)</f>
        <v>EU high with 10%H2</v>
      </c>
      <c r="C483" s="1477">
        <f t="shared" si="26"/>
        <v>0</v>
      </c>
      <c r="D483" s="1477" t="str">
        <f t="shared" si="26"/>
        <v>NM</v>
      </c>
      <c r="E483" s="1479" t="str">
        <f t="shared" si="26"/>
        <v>NM</v>
      </c>
      <c r="F483" s="12">
        <f>F482+1</f>
        <v>3</v>
      </c>
      <c r="G483" s="534" t="str">
        <f>_xlfn.CONCAT(T483," with ",U483,V483,W483)</f>
        <v>EU high with 10%H2</v>
      </c>
      <c r="H483" s="1477">
        <f t="shared" si="27"/>
        <v>0</v>
      </c>
      <c r="I483" s="1477" t="str">
        <f t="shared" si="27"/>
        <v>NM</v>
      </c>
      <c r="J483" s="1479" t="str">
        <f t="shared" si="27"/>
        <v>NM</v>
      </c>
      <c r="M483" s="1489" t="str">
        <f>'DATA SHEET'!L332</f>
        <v>EU high</v>
      </c>
      <c r="N483" s="1490" t="str">
        <f>'DATA SHEET'!M332</f>
        <v>10</v>
      </c>
      <c r="O483" s="1491" t="s">
        <v>322</v>
      </c>
      <c r="P483" s="1491" t="s">
        <v>44</v>
      </c>
      <c r="Q483" s="1492">
        <f>'DATA SHEET'!IO332</f>
        <v>0</v>
      </c>
      <c r="R483" s="1493" t="str">
        <f>'DATA SHEET'!JD332</f>
        <v>NM</v>
      </c>
      <c r="S483" s="1493" t="str">
        <f>'DATA SHEET'!JE332</f>
        <v>NM</v>
      </c>
      <c r="T483" s="1490" t="str">
        <f>'DATA SHEET'!L342</f>
        <v>EU high</v>
      </c>
      <c r="U483" s="1490" t="str">
        <f>'DATA SHEET'!M342</f>
        <v>10</v>
      </c>
      <c r="V483" s="1491" t="s">
        <v>322</v>
      </c>
      <c r="W483" s="1491" t="s">
        <v>44</v>
      </c>
      <c r="X483" s="1492">
        <f>'DATA SHEET'!IO342</f>
        <v>0</v>
      </c>
      <c r="Y483" s="1493" t="str">
        <f>'DATA SHEET'!JD342</f>
        <v>NM</v>
      </c>
      <c r="Z483" s="1495" t="str">
        <f>'DATA SHEET'!JE342</f>
        <v>NM</v>
      </c>
    </row>
    <row r="484" spans="1:26" ht="15" x14ac:dyDescent="0.2">
      <c r="A484" s="12">
        <f>A483+1</f>
        <v>4</v>
      </c>
      <c r="B484" s="534" t="str">
        <f>_xlfn.CONCAT(M484," with ",N484,O484,P484)</f>
        <v>EU high with 30%H2</v>
      </c>
      <c r="C484" s="1477">
        <f t="shared" si="26"/>
        <v>0</v>
      </c>
      <c r="D484" s="1477" t="str">
        <f t="shared" si="26"/>
        <v>NM</v>
      </c>
      <c r="E484" s="1479" t="str">
        <f t="shared" si="26"/>
        <v>NM</v>
      </c>
      <c r="F484" s="12">
        <f>F483+1</f>
        <v>4</v>
      </c>
      <c r="G484" s="534" t="str">
        <f>_xlfn.CONCAT(T484," with ",U484,V484,W484)</f>
        <v>EU high with 30%H2</v>
      </c>
      <c r="H484" s="1477">
        <f t="shared" si="27"/>
        <v>0</v>
      </c>
      <c r="I484" s="1477" t="str">
        <f t="shared" si="27"/>
        <v>NM</v>
      </c>
      <c r="J484" s="1479" t="str">
        <f t="shared" si="27"/>
        <v>NM</v>
      </c>
      <c r="M484" s="1489" t="str">
        <f>'DATA SHEET'!L333</f>
        <v>EU high</v>
      </c>
      <c r="N484" s="1490" t="str">
        <f>'DATA SHEET'!M333</f>
        <v>30</v>
      </c>
      <c r="O484" s="1491" t="s">
        <v>322</v>
      </c>
      <c r="P484" s="1491" t="s">
        <v>44</v>
      </c>
      <c r="Q484" s="1492">
        <f>'DATA SHEET'!IO333</f>
        <v>0</v>
      </c>
      <c r="R484" s="1493" t="str">
        <f>'DATA SHEET'!JD333</f>
        <v>NM</v>
      </c>
      <c r="S484" s="1493" t="str">
        <f>'DATA SHEET'!JE333</f>
        <v>NM</v>
      </c>
      <c r="T484" s="1490" t="str">
        <f>'DATA SHEET'!L343</f>
        <v>EU high</v>
      </c>
      <c r="U484" s="1490" t="str">
        <f>'DATA SHEET'!M343</f>
        <v>30</v>
      </c>
      <c r="V484" s="1491" t="s">
        <v>322</v>
      </c>
      <c r="W484" s="1491" t="s">
        <v>44</v>
      </c>
      <c r="X484" s="1492">
        <f>'DATA SHEET'!IO343</f>
        <v>0</v>
      </c>
      <c r="Y484" s="1493" t="str">
        <f>'DATA SHEET'!JD343</f>
        <v>NM</v>
      </c>
      <c r="Z484" s="1495" t="str">
        <f>'DATA SHEET'!JE343</f>
        <v>NM</v>
      </c>
    </row>
    <row r="485" spans="1:26" ht="15.75" thickBot="1" x14ac:dyDescent="0.25">
      <c r="A485" s="12">
        <f>A484+1</f>
        <v>5</v>
      </c>
      <c r="B485" s="534" t="str">
        <f>_xlfn.CONCAT(M485," with ",N485,O485,P485)</f>
        <v>EU high with 40%H2</v>
      </c>
      <c r="C485" s="1477">
        <f t="shared" si="26"/>
        <v>0</v>
      </c>
      <c r="D485" s="1477" t="str">
        <f t="shared" si="26"/>
        <v>NM</v>
      </c>
      <c r="E485" s="1479" t="str">
        <f t="shared" si="26"/>
        <v>NM</v>
      </c>
      <c r="F485" s="12">
        <f>F484+1</f>
        <v>5</v>
      </c>
      <c r="G485" s="534" t="str">
        <f>_xlfn.CONCAT(T485," with ",U485,V485,W485)</f>
        <v>EU high with 40%H2</v>
      </c>
      <c r="H485" s="1477">
        <f t="shared" si="27"/>
        <v>0</v>
      </c>
      <c r="I485" s="1477" t="str">
        <f t="shared" si="27"/>
        <v>NM</v>
      </c>
      <c r="J485" s="1479" t="str">
        <f t="shared" si="27"/>
        <v>NM</v>
      </c>
      <c r="M485" s="1496" t="str">
        <f>'DATA SHEET'!L334</f>
        <v>EU high</v>
      </c>
      <c r="N485" s="1497" t="str">
        <f>'DATA SHEET'!M334</f>
        <v>40</v>
      </c>
      <c r="O485" s="1498" t="s">
        <v>322</v>
      </c>
      <c r="P485" s="1498" t="s">
        <v>44</v>
      </c>
      <c r="Q485" s="1499">
        <f>'DATA SHEET'!IO334</f>
        <v>0</v>
      </c>
      <c r="R485" s="1500" t="str">
        <f>'DATA SHEET'!JD334</f>
        <v>NM</v>
      </c>
      <c r="S485" s="1500" t="str">
        <f>'DATA SHEET'!JE334</f>
        <v>NM</v>
      </c>
      <c r="T485" s="1497" t="str">
        <f>'DATA SHEET'!L344</f>
        <v>EU high</v>
      </c>
      <c r="U485" s="1497" t="str">
        <f>'DATA SHEET'!M344</f>
        <v>40</v>
      </c>
      <c r="V485" s="1498" t="s">
        <v>322</v>
      </c>
      <c r="W485" s="1498" t="s">
        <v>44</v>
      </c>
      <c r="X485" s="1499">
        <f>'DATA SHEET'!IO344</f>
        <v>0</v>
      </c>
      <c r="Y485" s="1500" t="str">
        <f>'DATA SHEET'!JD344</f>
        <v>NM</v>
      </c>
      <c r="Z485" s="1502" t="str">
        <f>'DATA SHEET'!JE344</f>
        <v>NM</v>
      </c>
    </row>
    <row r="486" spans="1:26" ht="15" x14ac:dyDescent="0.2">
      <c r="A486" s="12"/>
      <c r="B486" s="353"/>
      <c r="C486" s="1478"/>
      <c r="D486" s="1478"/>
      <c r="E486" s="1480"/>
      <c r="F486" s="12"/>
      <c r="G486" s="353"/>
      <c r="H486" s="1478"/>
      <c r="I486" s="1478"/>
      <c r="J486" s="1480"/>
    </row>
    <row r="487" spans="1:26" ht="15" x14ac:dyDescent="0.2">
      <c r="A487" s="12"/>
      <c r="B487" s="353"/>
      <c r="C487" s="1478"/>
      <c r="D487" s="1478"/>
      <c r="E487" s="1480"/>
      <c r="F487" s="12"/>
      <c r="G487" s="353"/>
      <c r="H487" s="1478"/>
      <c r="I487" s="1478"/>
      <c r="J487" s="1480"/>
    </row>
    <row r="488" spans="1:26" ht="15" x14ac:dyDescent="0.2">
      <c r="A488" s="12"/>
      <c r="B488" s="353"/>
      <c r="C488" s="1478"/>
      <c r="D488" s="1478"/>
      <c r="E488" s="1480"/>
      <c r="F488" s="12"/>
      <c r="G488" s="353"/>
      <c r="H488" s="1478"/>
      <c r="I488" s="1478"/>
      <c r="J488" s="1480"/>
    </row>
    <row r="489" spans="1:26" ht="13.5" thickBot="1" x14ac:dyDescent="0.25">
      <c r="B489" s="1709" t="s">
        <v>303</v>
      </c>
      <c r="C489" s="1710"/>
      <c r="D489" s="1401" t="s">
        <v>415</v>
      </c>
      <c r="E489" s="1391"/>
      <c r="G489" s="1709" t="s">
        <v>303</v>
      </c>
      <c r="H489" s="1710"/>
      <c r="I489" s="1401" t="s">
        <v>415</v>
      </c>
      <c r="J489" s="1391"/>
    </row>
    <row r="490" spans="1:26" x14ac:dyDescent="0.2">
      <c r="B490" s="1667" t="s">
        <v>690</v>
      </c>
      <c r="C490" s="1668"/>
      <c r="D490" s="1668"/>
      <c r="E490" s="1669"/>
      <c r="G490" s="1667" t="s">
        <v>690</v>
      </c>
      <c r="H490" s="1668"/>
      <c r="I490" s="1668"/>
      <c r="J490" s="1669"/>
    </row>
    <row r="491" spans="1:26" ht="13.5" thickBot="1" x14ac:dyDescent="0.25">
      <c r="B491" s="1711"/>
      <c r="C491" s="1712"/>
      <c r="D491" s="1712"/>
      <c r="E491" s="1713"/>
      <c r="G491" s="1711"/>
      <c r="H491" s="1712"/>
      <c r="I491" s="1712"/>
      <c r="J491" s="1713"/>
    </row>
    <row r="492" spans="1:26" x14ac:dyDescent="0.2">
      <c r="B492" s="1700"/>
      <c r="C492" s="1701"/>
      <c r="D492" s="1701"/>
      <c r="E492" s="1702"/>
      <c r="G492" s="1700"/>
      <c r="H492" s="1701"/>
      <c r="I492" s="1701"/>
      <c r="J492" s="1702"/>
    </row>
    <row r="493" spans="1:26" x14ac:dyDescent="0.2">
      <c r="B493" s="1703"/>
      <c r="C493" s="1704"/>
      <c r="D493" s="1704"/>
      <c r="E493" s="1705"/>
      <c r="G493" s="1703"/>
      <c r="H493" s="1704"/>
      <c r="I493" s="1704"/>
      <c r="J493" s="1705"/>
    </row>
    <row r="494" spans="1:26" x14ac:dyDescent="0.2">
      <c r="B494" s="1703"/>
      <c r="C494" s="1704"/>
      <c r="D494" s="1704"/>
      <c r="E494" s="1705"/>
      <c r="G494" s="1703"/>
      <c r="H494" s="1704"/>
      <c r="I494" s="1704"/>
      <c r="J494" s="1705"/>
    </row>
    <row r="495" spans="1:26" x14ac:dyDescent="0.2">
      <c r="B495" s="1703"/>
      <c r="C495" s="1704"/>
      <c r="D495" s="1704"/>
      <c r="E495" s="1705"/>
      <c r="G495" s="1703"/>
      <c r="H495" s="1704"/>
      <c r="I495" s="1704"/>
      <c r="J495" s="1705"/>
    </row>
    <row r="496" spans="1:26" x14ac:dyDescent="0.2">
      <c r="B496" s="1703"/>
      <c r="C496" s="1704"/>
      <c r="D496" s="1704"/>
      <c r="E496" s="1705"/>
      <c r="G496" s="1703"/>
      <c r="H496" s="1704"/>
      <c r="I496" s="1704"/>
      <c r="J496" s="1705"/>
    </row>
    <row r="497" spans="2:10" ht="13.5" thickBot="1" x14ac:dyDescent="0.25">
      <c r="B497" s="1706"/>
      <c r="C497" s="1707"/>
      <c r="D497" s="1707"/>
      <c r="E497" s="1708"/>
      <c r="G497" s="1706"/>
      <c r="H497" s="1707"/>
      <c r="I497" s="1707"/>
      <c r="J497" s="1708"/>
    </row>
    <row r="498" spans="2:10" x14ac:dyDescent="0.2">
      <c r="B498" s="314"/>
      <c r="C498" s="314"/>
      <c r="D498" s="314"/>
      <c r="E498" s="314"/>
      <c r="G498" s="314"/>
      <c r="H498" s="314"/>
      <c r="I498" s="314"/>
      <c r="J498" s="314"/>
    </row>
    <row r="499" spans="2:10" x14ac:dyDescent="0.2">
      <c r="B499" s="314"/>
      <c r="C499" s="314"/>
      <c r="D499" s="314"/>
      <c r="E499" s="314"/>
      <c r="G499" s="314"/>
      <c r="H499" s="314"/>
      <c r="I499" s="314"/>
      <c r="J499" s="314"/>
    </row>
    <row r="500" spans="2:10" x14ac:dyDescent="0.2">
      <c r="B500" s="314"/>
      <c r="C500" s="314"/>
      <c r="D500" s="314"/>
      <c r="E500" s="314"/>
      <c r="G500" s="314"/>
      <c r="H500" s="314"/>
      <c r="I500" s="314"/>
      <c r="J500" s="314"/>
    </row>
    <row r="501" spans="2:10" x14ac:dyDescent="0.2">
      <c r="B501" s="314"/>
      <c r="C501" s="314"/>
      <c r="D501" s="314"/>
      <c r="E501" s="314"/>
      <c r="G501" s="314"/>
      <c r="H501" s="314"/>
      <c r="I501" s="314"/>
      <c r="J501" s="314"/>
    </row>
    <row r="502" spans="2:10" x14ac:dyDescent="0.2">
      <c r="B502" s="314"/>
      <c r="C502" s="314"/>
      <c r="D502" s="314"/>
      <c r="E502" s="314"/>
      <c r="G502" s="314"/>
      <c r="H502" s="314"/>
      <c r="I502" s="314"/>
      <c r="J502" s="314"/>
    </row>
    <row r="503" spans="2:10" x14ac:dyDescent="0.2">
      <c r="B503" s="314"/>
      <c r="C503" s="314"/>
      <c r="D503" s="314"/>
      <c r="E503" s="314"/>
      <c r="G503" s="314"/>
      <c r="H503" s="314"/>
      <c r="I503" s="314"/>
      <c r="J503" s="314"/>
    </row>
    <row r="504" spans="2:10" x14ac:dyDescent="0.2">
      <c r="B504" s="314"/>
      <c r="C504" s="314"/>
      <c r="D504" s="314"/>
      <c r="E504" s="314"/>
      <c r="G504" s="314"/>
      <c r="H504" s="314"/>
      <c r="I504" s="314"/>
      <c r="J504" s="314"/>
    </row>
    <row r="505" spans="2:10" x14ac:dyDescent="0.2">
      <c r="B505" s="314"/>
      <c r="C505" s="314"/>
      <c r="D505" s="314"/>
      <c r="E505" s="314"/>
      <c r="G505" s="314"/>
      <c r="H505" s="314"/>
      <c r="I505" s="314"/>
      <c r="J505" s="314"/>
    </row>
    <row r="506" spans="2:10" x14ac:dyDescent="0.2">
      <c r="B506" s="314"/>
      <c r="C506" s="314"/>
      <c r="D506" s="314"/>
      <c r="E506" s="314"/>
      <c r="G506" s="314"/>
      <c r="H506" s="314"/>
      <c r="I506" s="314"/>
      <c r="J506" s="314"/>
    </row>
    <row r="507" spans="2:10" x14ac:dyDescent="0.2">
      <c r="B507" s="314"/>
      <c r="C507" s="314"/>
      <c r="D507" s="314"/>
      <c r="E507" s="314"/>
      <c r="G507" s="314"/>
      <c r="H507" s="314"/>
      <c r="I507" s="314"/>
      <c r="J507" s="314"/>
    </row>
    <row r="508" spans="2:10" x14ac:dyDescent="0.2">
      <c r="B508" s="314"/>
      <c r="C508" s="314"/>
      <c r="D508" s="314"/>
      <c r="E508" s="314"/>
      <c r="G508" s="314"/>
      <c r="H508" s="314"/>
      <c r="I508" s="314"/>
      <c r="J508" s="314"/>
    </row>
    <row r="509" spans="2:10" x14ac:dyDescent="0.2">
      <c r="B509" s="314"/>
      <c r="C509" s="314"/>
      <c r="D509" s="314"/>
      <c r="E509" s="314"/>
      <c r="G509" s="314"/>
      <c r="H509" s="314"/>
      <c r="I509" s="314"/>
      <c r="J509" s="314"/>
    </row>
    <row r="510" spans="2:10" x14ac:dyDescent="0.2">
      <c r="B510" s="314"/>
      <c r="C510" s="314"/>
      <c r="D510" s="314"/>
      <c r="E510" s="314"/>
      <c r="G510" s="314"/>
      <c r="H510" s="314"/>
      <c r="I510" s="314"/>
      <c r="J510" s="314"/>
    </row>
    <row r="511" spans="2:10" x14ac:dyDescent="0.2">
      <c r="B511" s="314"/>
      <c r="C511" s="314"/>
      <c r="D511" s="314"/>
      <c r="E511" s="314"/>
      <c r="G511" s="314"/>
      <c r="H511" s="314"/>
      <c r="I511" s="314"/>
      <c r="J511" s="314"/>
    </row>
    <row r="512" spans="2:10" x14ac:dyDescent="0.2">
      <c r="B512" s="314"/>
      <c r="C512" s="314"/>
      <c r="D512" s="314"/>
      <c r="E512" s="314"/>
      <c r="G512" s="314"/>
      <c r="H512" s="314"/>
      <c r="I512" s="314"/>
      <c r="J512" s="314"/>
    </row>
    <row r="513" spans="1:26" x14ac:dyDescent="0.2">
      <c r="B513" s="314"/>
      <c r="C513" s="314"/>
      <c r="D513" s="314"/>
      <c r="E513" s="314"/>
      <c r="G513" s="314"/>
      <c r="H513" s="314"/>
      <c r="I513" s="314"/>
      <c r="J513" s="314"/>
    </row>
    <row r="514" spans="1:26" ht="20.25" x14ac:dyDescent="0.3">
      <c r="B514" s="314"/>
      <c r="C514" s="314"/>
      <c r="D514" s="314"/>
      <c r="E514" s="314"/>
      <c r="G514" s="314"/>
      <c r="H514" s="314"/>
      <c r="I514" s="314"/>
      <c r="J514" s="314"/>
      <c r="M514" s="485" t="s">
        <v>691</v>
      </c>
      <c r="N514" s="485"/>
      <c r="O514" s="485"/>
      <c r="P514" s="485"/>
      <c r="Q514" s="485"/>
      <c r="R514" s="485"/>
      <c r="S514" s="485"/>
      <c r="T514" s="485"/>
      <c r="U514" s="485"/>
      <c r="V514" s="485"/>
      <c r="W514" s="485"/>
    </row>
    <row r="515" spans="1:26" ht="13.5" thickBot="1" x14ac:dyDescent="0.25">
      <c r="M515" s="655"/>
      <c r="N515" s="655"/>
      <c r="O515" s="655"/>
      <c r="P515" s="655"/>
      <c r="Q515" s="655"/>
      <c r="R515" s="655"/>
      <c r="S515" s="655"/>
      <c r="T515" s="655"/>
      <c r="U515" s="655"/>
      <c r="V515" s="655"/>
      <c r="W515" s="655"/>
      <c r="X515" s="655"/>
      <c r="Y515" s="1481"/>
      <c r="Z515" s="1481"/>
    </row>
    <row r="516" spans="1:26" ht="18" x14ac:dyDescent="0.2">
      <c r="B516" s="1585" t="s">
        <v>764</v>
      </c>
      <c r="C516" s="1586"/>
      <c r="D516" s="1586"/>
      <c r="E516" s="1696"/>
      <c r="G516" s="1585" t="s">
        <v>689</v>
      </c>
      <c r="H516" s="1586"/>
      <c r="I516" s="1586"/>
      <c r="J516" s="1696"/>
      <c r="M516" s="655" t="str">
        <f>'DATA SHEET'!E303</f>
        <v>3.3b ADJUSTMENT  G1 (mostly to see FB &amp; CO)</v>
      </c>
      <c r="N516" s="655"/>
      <c r="O516" s="655"/>
      <c r="P516" s="655"/>
      <c r="Q516" s="1516" t="s">
        <v>249</v>
      </c>
      <c r="R516" s="1517" t="s">
        <v>342</v>
      </c>
      <c r="S516" s="1514" t="s">
        <v>345</v>
      </c>
      <c r="T516" s="655"/>
      <c r="U516" s="655"/>
      <c r="V516" s="655"/>
      <c r="W516" s="655"/>
      <c r="X516" s="655"/>
      <c r="Y516" s="1481"/>
      <c r="Z516" s="1481"/>
    </row>
    <row r="517" spans="1:26" ht="15.75" thickBot="1" x14ac:dyDescent="0.25">
      <c r="B517" s="303" t="s">
        <v>416</v>
      </c>
      <c r="C517" s="296" t="s">
        <v>249</v>
      </c>
      <c r="D517" s="296" t="s">
        <v>342</v>
      </c>
      <c r="E517" s="304" t="s">
        <v>345</v>
      </c>
      <c r="G517" s="303" t="s">
        <v>416</v>
      </c>
      <c r="H517" s="296" t="s">
        <v>249</v>
      </c>
      <c r="I517" s="296" t="s">
        <v>342</v>
      </c>
      <c r="J517" s="304" t="s">
        <v>345</v>
      </c>
      <c r="M517" s="654"/>
      <c r="N517" s="654"/>
      <c r="O517" s="654"/>
      <c r="P517" s="654"/>
      <c r="Q517" s="1518" t="s">
        <v>366</v>
      </c>
      <c r="R517" s="1519" t="s">
        <v>344</v>
      </c>
      <c r="S517" s="1515" t="s">
        <v>344</v>
      </c>
      <c r="T517" s="655"/>
      <c r="U517" s="655"/>
      <c r="V517" s="655"/>
      <c r="W517" s="655"/>
      <c r="X517" s="655"/>
      <c r="Y517" s="1481"/>
      <c r="Z517" s="1481"/>
    </row>
    <row r="518" spans="1:26" ht="15.75" thickBot="1" x14ac:dyDescent="0.25">
      <c r="A518" s="302" t="s">
        <v>346</v>
      </c>
      <c r="B518" s="1421"/>
      <c r="C518" s="1509" t="s">
        <v>366</v>
      </c>
      <c r="D518" s="1509" t="s">
        <v>344</v>
      </c>
      <c r="E518" s="498" t="s">
        <v>344</v>
      </c>
      <c r="F518" s="302" t="s">
        <v>346</v>
      </c>
      <c r="G518" s="1421"/>
      <c r="H518" s="1509" t="s">
        <v>366</v>
      </c>
      <c r="I518" s="1509" t="s">
        <v>344</v>
      </c>
      <c r="J518" s="498" t="s">
        <v>344</v>
      </c>
      <c r="M518" s="1482" t="s">
        <v>569</v>
      </c>
      <c r="N518" s="1483" t="s">
        <v>44</v>
      </c>
      <c r="O518" s="1483"/>
      <c r="P518" s="1483"/>
      <c r="Q518" s="1483"/>
      <c r="R518" s="1483"/>
      <c r="S518" s="1483"/>
      <c r="T518" s="1483" t="s">
        <v>569</v>
      </c>
      <c r="U518" s="1483" t="s">
        <v>44</v>
      </c>
      <c r="V518" s="1484"/>
      <c r="W518" s="1484"/>
      <c r="X518" s="1484"/>
      <c r="Y518" s="1484"/>
      <c r="Z518" s="1513"/>
    </row>
    <row r="519" spans="1:26" ht="15" x14ac:dyDescent="0.2">
      <c r="A519" s="302">
        <v>1</v>
      </c>
      <c r="B519" s="1510" t="str">
        <f>_xlfn.CONCAT(M519," with ",N519,O519,P519)</f>
        <v>EU Low with 10%H2</v>
      </c>
      <c r="C519" s="1511">
        <f t="shared" ref="C519:E523" si="28">Q519</f>
        <v>0</v>
      </c>
      <c r="D519" s="1511" t="str">
        <f t="shared" si="28"/>
        <v>NM</v>
      </c>
      <c r="E519" s="1512" t="str">
        <f t="shared" si="28"/>
        <v>NM</v>
      </c>
      <c r="F519" s="302">
        <v>1</v>
      </c>
      <c r="G519" s="1510" t="str">
        <f>_xlfn.CONCAT(T519," with ",U519,V519,W519)</f>
        <v>EU Low with 10%H2</v>
      </c>
      <c r="H519" s="1511">
        <f t="shared" ref="H519:H523" si="29">X519</f>
        <v>0</v>
      </c>
      <c r="I519" s="1511" t="str">
        <f t="shared" ref="I519:I523" si="30">Y519</f>
        <v>NM</v>
      </c>
      <c r="J519" s="1512" t="str">
        <f t="shared" ref="J519:J523" si="31">Z519</f>
        <v>NM</v>
      </c>
      <c r="M519" s="1489" t="str">
        <f>'DATA SHEET'!L306</f>
        <v>EU Low</v>
      </c>
      <c r="N519" s="1490" t="str">
        <f>'DATA SHEET'!M306</f>
        <v>10</v>
      </c>
      <c r="O519" s="1491" t="s">
        <v>322</v>
      </c>
      <c r="P519" s="1491" t="s">
        <v>44</v>
      </c>
      <c r="Q519" s="1492">
        <f>'DATA SHEET'!IO306</f>
        <v>0</v>
      </c>
      <c r="R519" s="1493" t="str">
        <f>'DATA SHEET'!JD306</f>
        <v>NM</v>
      </c>
      <c r="S519" s="1493" t="str">
        <f>'DATA SHEET'!JE306</f>
        <v>NM</v>
      </c>
      <c r="T519" s="1490" t="str">
        <f>'DATA SHEET'!L316</f>
        <v>EU Low</v>
      </c>
      <c r="U519" s="1490" t="str">
        <f>'DATA SHEET'!M316</f>
        <v>10</v>
      </c>
      <c r="V519" s="1491" t="s">
        <v>322</v>
      </c>
      <c r="W519" s="1491" t="s">
        <v>44</v>
      </c>
      <c r="X519" s="1492">
        <f>'DATA SHEET'!IO316</f>
        <v>0</v>
      </c>
      <c r="Y519" s="1493" t="str">
        <f>'DATA SHEET'!JD316</f>
        <v>NM</v>
      </c>
      <c r="Z519" s="1495" t="str">
        <f>'DATA SHEET'!JE316</f>
        <v>NM</v>
      </c>
    </row>
    <row r="520" spans="1:26" ht="15" x14ac:dyDescent="0.2">
      <c r="A520" s="12">
        <f>A519+1</f>
        <v>2</v>
      </c>
      <c r="B520" s="534" t="str">
        <f>_xlfn.CONCAT(M520," with ",N520,O520,P520)</f>
        <v>EU high with 0%H2</v>
      </c>
      <c r="C520" s="1477">
        <f t="shared" si="28"/>
        <v>0</v>
      </c>
      <c r="D520" s="1477" t="str">
        <f t="shared" si="28"/>
        <v>NM</v>
      </c>
      <c r="E520" s="1479" t="str">
        <f t="shared" si="28"/>
        <v>NM</v>
      </c>
      <c r="F520" s="12">
        <f>F519+1</f>
        <v>2</v>
      </c>
      <c r="G520" s="534" t="str">
        <f>_xlfn.CONCAT(T520," with ",U520,V520,W520)</f>
        <v>EU high with 0%H2</v>
      </c>
      <c r="H520" s="1477">
        <f t="shared" si="29"/>
        <v>0</v>
      </c>
      <c r="I520" s="1477" t="str">
        <f t="shared" si="30"/>
        <v>NM</v>
      </c>
      <c r="J520" s="1479" t="str">
        <f t="shared" si="31"/>
        <v>NM</v>
      </c>
      <c r="M520" s="1489" t="str">
        <f>'DATA SHEET'!L307</f>
        <v>EU high</v>
      </c>
      <c r="N520" s="1490" t="str">
        <f>'DATA SHEET'!M307</f>
        <v>0</v>
      </c>
      <c r="O520" s="1491" t="s">
        <v>322</v>
      </c>
      <c r="P520" s="1491" t="s">
        <v>44</v>
      </c>
      <c r="Q520" s="1492">
        <f>'DATA SHEET'!IO307</f>
        <v>0</v>
      </c>
      <c r="R520" s="1493" t="str">
        <f>'DATA SHEET'!JD307</f>
        <v>NM</v>
      </c>
      <c r="S520" s="1493" t="str">
        <f>'DATA SHEET'!JE307</f>
        <v>NM</v>
      </c>
      <c r="T520" s="1490" t="str">
        <f>'DATA SHEET'!L317</f>
        <v>EU high</v>
      </c>
      <c r="U520" s="1490" t="str">
        <f>'DATA SHEET'!M317</f>
        <v>0</v>
      </c>
      <c r="V520" s="1491" t="s">
        <v>322</v>
      </c>
      <c r="W520" s="1491" t="s">
        <v>44</v>
      </c>
      <c r="X520" s="1492">
        <f>'DATA SHEET'!IO317</f>
        <v>0</v>
      </c>
      <c r="Y520" s="1493" t="str">
        <f>'DATA SHEET'!JD317</f>
        <v>NM</v>
      </c>
      <c r="Z520" s="1495" t="str">
        <f>'DATA SHEET'!JE317</f>
        <v>NM</v>
      </c>
    </row>
    <row r="521" spans="1:26" ht="15" x14ac:dyDescent="0.2">
      <c r="A521" s="12">
        <f>A520+1</f>
        <v>3</v>
      </c>
      <c r="B521" s="534" t="str">
        <f>_xlfn.CONCAT(M521," with ",N521,O521,P521)</f>
        <v>EU high with 10%H2</v>
      </c>
      <c r="C521" s="1477">
        <f t="shared" si="28"/>
        <v>0</v>
      </c>
      <c r="D521" s="1477" t="str">
        <f t="shared" si="28"/>
        <v>NM</v>
      </c>
      <c r="E521" s="1479" t="str">
        <f t="shared" si="28"/>
        <v>NM</v>
      </c>
      <c r="F521" s="12">
        <f>F520+1</f>
        <v>3</v>
      </c>
      <c r="G521" s="534" t="str">
        <f>_xlfn.CONCAT(T521," with ",U521,V521,W521)</f>
        <v>EU high with 10%H2</v>
      </c>
      <c r="H521" s="1477">
        <f t="shared" si="29"/>
        <v>0</v>
      </c>
      <c r="I521" s="1477" t="str">
        <f t="shared" si="30"/>
        <v>NM</v>
      </c>
      <c r="J521" s="1479" t="str">
        <f t="shared" si="31"/>
        <v>NM</v>
      </c>
      <c r="M521" s="1489" t="str">
        <f>'DATA SHEET'!L308</f>
        <v>EU high</v>
      </c>
      <c r="N521" s="1490" t="str">
        <f>'DATA SHEET'!M308</f>
        <v>10</v>
      </c>
      <c r="O521" s="1491" t="s">
        <v>322</v>
      </c>
      <c r="P521" s="1491" t="s">
        <v>44</v>
      </c>
      <c r="Q521" s="1492">
        <f>'DATA SHEET'!IO308</f>
        <v>0</v>
      </c>
      <c r="R521" s="1493" t="str">
        <f>'DATA SHEET'!JD308</f>
        <v>NM</v>
      </c>
      <c r="S521" s="1493" t="str">
        <f>'DATA SHEET'!JE308</f>
        <v>NM</v>
      </c>
      <c r="T521" s="1490" t="str">
        <f>'DATA SHEET'!L318</f>
        <v>EU high</v>
      </c>
      <c r="U521" s="1490" t="str">
        <f>'DATA SHEET'!M318</f>
        <v>10</v>
      </c>
      <c r="V521" s="1491" t="s">
        <v>322</v>
      </c>
      <c r="W521" s="1491" t="s">
        <v>44</v>
      </c>
      <c r="X521" s="1492">
        <f>'DATA SHEET'!IO318</f>
        <v>0</v>
      </c>
      <c r="Y521" s="1493" t="str">
        <f>'DATA SHEET'!JD318</f>
        <v>NM</v>
      </c>
      <c r="Z521" s="1495" t="str">
        <f>'DATA SHEET'!JE318</f>
        <v>NM</v>
      </c>
    </row>
    <row r="522" spans="1:26" ht="15" x14ac:dyDescent="0.2">
      <c r="A522" s="12">
        <f>A521+1</f>
        <v>4</v>
      </c>
      <c r="B522" s="534" t="str">
        <f>_xlfn.CONCAT(M522," with ",N522,O522,P522)</f>
        <v>EU high with 30%H2</v>
      </c>
      <c r="C522" s="1477">
        <f t="shared" si="28"/>
        <v>0</v>
      </c>
      <c r="D522" s="1477" t="str">
        <f t="shared" si="28"/>
        <v>NM</v>
      </c>
      <c r="E522" s="1479" t="str">
        <f t="shared" si="28"/>
        <v>NM</v>
      </c>
      <c r="F522" s="12">
        <f>F521+1</f>
        <v>4</v>
      </c>
      <c r="G522" s="534" t="str">
        <f>_xlfn.CONCAT(T522," with ",U522,V522,W522)</f>
        <v>EU high with 30%H2</v>
      </c>
      <c r="H522" s="1477">
        <f t="shared" si="29"/>
        <v>0</v>
      </c>
      <c r="I522" s="1477" t="str">
        <f t="shared" si="30"/>
        <v>NM</v>
      </c>
      <c r="J522" s="1479" t="str">
        <f t="shared" si="31"/>
        <v>NM</v>
      </c>
      <c r="M522" s="1489" t="str">
        <f>'DATA SHEET'!L309</f>
        <v>EU high</v>
      </c>
      <c r="N522" s="1490" t="str">
        <f>'DATA SHEET'!M309</f>
        <v>30</v>
      </c>
      <c r="O522" s="1491" t="s">
        <v>322</v>
      </c>
      <c r="P522" s="1491" t="s">
        <v>44</v>
      </c>
      <c r="Q522" s="1492">
        <f>'DATA SHEET'!IO309</f>
        <v>0</v>
      </c>
      <c r="R522" s="1493" t="str">
        <f>'DATA SHEET'!JD309</f>
        <v>NM</v>
      </c>
      <c r="S522" s="1493" t="str">
        <f>'DATA SHEET'!JE309</f>
        <v>NM</v>
      </c>
      <c r="T522" s="1490" t="str">
        <f>'DATA SHEET'!L319</f>
        <v>EU high</v>
      </c>
      <c r="U522" s="1490" t="str">
        <f>'DATA SHEET'!M319</f>
        <v>30</v>
      </c>
      <c r="V522" s="1491" t="s">
        <v>322</v>
      </c>
      <c r="W522" s="1491" t="s">
        <v>44</v>
      </c>
      <c r="X522" s="1492">
        <f>'DATA SHEET'!IO319</f>
        <v>0</v>
      </c>
      <c r="Y522" s="1493" t="str">
        <f>'DATA SHEET'!JD319</f>
        <v>NM</v>
      </c>
      <c r="Z522" s="1495" t="str">
        <f>'DATA SHEET'!JE319</f>
        <v>NM</v>
      </c>
    </row>
    <row r="523" spans="1:26" ht="15.75" thickBot="1" x14ac:dyDescent="0.25">
      <c r="A523" s="12">
        <f>A522+1</f>
        <v>5</v>
      </c>
      <c r="B523" s="534" t="str">
        <f>_xlfn.CONCAT(M523," with ",N523,O523,P523)</f>
        <v>EU high with 40%H2</v>
      </c>
      <c r="C523" s="1477">
        <f t="shared" si="28"/>
        <v>0</v>
      </c>
      <c r="D523" s="1477" t="str">
        <f t="shared" si="28"/>
        <v>NM</v>
      </c>
      <c r="E523" s="1479" t="str">
        <f t="shared" si="28"/>
        <v>NM</v>
      </c>
      <c r="F523" s="12">
        <f>F522+1</f>
        <v>5</v>
      </c>
      <c r="G523" s="534" t="str">
        <f>_xlfn.CONCAT(T523," with ",U523,V523,W523)</f>
        <v>EU high with 40%H2</v>
      </c>
      <c r="H523" s="1477">
        <f t="shared" si="29"/>
        <v>0</v>
      </c>
      <c r="I523" s="1477" t="str">
        <f t="shared" si="30"/>
        <v>NM</v>
      </c>
      <c r="J523" s="1479" t="str">
        <f t="shared" si="31"/>
        <v>NM</v>
      </c>
      <c r="M523" s="1496" t="str">
        <f>'DATA SHEET'!L310</f>
        <v>EU high</v>
      </c>
      <c r="N523" s="1497" t="str">
        <f>'DATA SHEET'!M310</f>
        <v>40</v>
      </c>
      <c r="O523" s="1498" t="s">
        <v>322</v>
      </c>
      <c r="P523" s="1498" t="s">
        <v>44</v>
      </c>
      <c r="Q523" s="1499">
        <f>'DATA SHEET'!IO310</f>
        <v>0</v>
      </c>
      <c r="R523" s="1500" t="str">
        <f>'DATA SHEET'!JD310</f>
        <v>NM</v>
      </c>
      <c r="S523" s="1500" t="str">
        <f>'DATA SHEET'!JE310</f>
        <v>NM</v>
      </c>
      <c r="T523" s="1497" t="str">
        <f>'DATA SHEET'!L320</f>
        <v>EU high</v>
      </c>
      <c r="U523" s="1497" t="str">
        <f>'DATA SHEET'!M320</f>
        <v>40</v>
      </c>
      <c r="V523" s="1498" t="s">
        <v>322</v>
      </c>
      <c r="W523" s="1498" t="s">
        <v>44</v>
      </c>
      <c r="X523" s="1499">
        <f>'DATA SHEET'!IO320</f>
        <v>0</v>
      </c>
      <c r="Y523" s="1500" t="str">
        <f>'DATA SHEET'!JD320</f>
        <v>NM</v>
      </c>
      <c r="Z523" s="1502" t="str">
        <f>'DATA SHEET'!JE320</f>
        <v>NM</v>
      </c>
    </row>
    <row r="524" spans="1:26" ht="15" x14ac:dyDescent="0.2">
      <c r="A524" s="12"/>
      <c r="B524" s="353"/>
      <c r="C524" s="1478"/>
      <c r="D524" s="1478"/>
      <c r="E524" s="1480"/>
      <c r="F524" s="12"/>
      <c r="G524" s="353"/>
      <c r="H524" s="1478"/>
      <c r="I524" s="1478"/>
      <c r="J524" s="1480"/>
    </row>
    <row r="525" spans="1:26" ht="15" x14ac:dyDescent="0.2">
      <c r="A525" s="12"/>
      <c r="B525" s="353"/>
      <c r="C525" s="1478"/>
      <c r="D525" s="1478"/>
      <c r="E525" s="1480"/>
      <c r="F525" s="12"/>
      <c r="G525" s="353"/>
      <c r="H525" s="1478"/>
      <c r="I525" s="1478"/>
      <c r="J525" s="1480"/>
    </row>
    <row r="526" spans="1:26" ht="15" x14ac:dyDescent="0.2">
      <c r="A526" s="12"/>
      <c r="B526" s="353"/>
      <c r="C526" s="1478"/>
      <c r="D526" s="1478"/>
      <c r="E526" s="1480"/>
      <c r="F526" s="12"/>
      <c r="G526" s="353"/>
      <c r="H526" s="1478"/>
      <c r="I526" s="1478"/>
      <c r="J526" s="1480"/>
    </row>
    <row r="527" spans="1:26" ht="13.5" thickBot="1" x14ac:dyDescent="0.25">
      <c r="B527" s="1709" t="s">
        <v>303</v>
      </c>
      <c r="C527" s="1710"/>
      <c r="D527" s="1401" t="s">
        <v>415</v>
      </c>
      <c r="E527" s="1391"/>
      <c r="G527" s="1709" t="s">
        <v>303</v>
      </c>
      <c r="H527" s="1710"/>
      <c r="I527" s="1401" t="s">
        <v>415</v>
      </c>
      <c r="J527" s="1391"/>
    </row>
    <row r="528" spans="1:26" x14ac:dyDescent="0.2">
      <c r="B528" s="1667" t="s">
        <v>690</v>
      </c>
      <c r="C528" s="1668"/>
      <c r="D528" s="1668"/>
      <c r="E528" s="1669"/>
      <c r="G528" s="1667" t="s">
        <v>690</v>
      </c>
      <c r="H528" s="1668"/>
      <c r="I528" s="1668"/>
      <c r="J528" s="1669"/>
    </row>
    <row r="529" spans="2:10" ht="13.5" thickBot="1" x14ac:dyDescent="0.25">
      <c r="B529" s="1711"/>
      <c r="C529" s="1712"/>
      <c r="D529" s="1712"/>
      <c r="E529" s="1713"/>
      <c r="G529" s="1711"/>
      <c r="H529" s="1712"/>
      <c r="I529" s="1712"/>
      <c r="J529" s="1713"/>
    </row>
    <row r="530" spans="2:10" x14ac:dyDescent="0.2">
      <c r="B530" s="1700"/>
      <c r="C530" s="1701"/>
      <c r="D530" s="1701"/>
      <c r="E530" s="1702"/>
      <c r="G530" s="1700"/>
      <c r="H530" s="1701"/>
      <c r="I530" s="1701"/>
      <c r="J530" s="1702"/>
    </row>
    <row r="531" spans="2:10" x14ac:dyDescent="0.2">
      <c r="B531" s="1703"/>
      <c r="C531" s="1704"/>
      <c r="D531" s="1704"/>
      <c r="E531" s="1705"/>
      <c r="G531" s="1703"/>
      <c r="H531" s="1704"/>
      <c r="I531" s="1704"/>
      <c r="J531" s="1705"/>
    </row>
    <row r="532" spans="2:10" x14ac:dyDescent="0.2">
      <c r="B532" s="1703"/>
      <c r="C532" s="1704"/>
      <c r="D532" s="1704"/>
      <c r="E532" s="1705"/>
      <c r="G532" s="1703"/>
      <c r="H532" s="1704"/>
      <c r="I532" s="1704"/>
      <c r="J532" s="1705"/>
    </row>
    <row r="533" spans="2:10" x14ac:dyDescent="0.2">
      <c r="B533" s="1703"/>
      <c r="C533" s="1704"/>
      <c r="D533" s="1704"/>
      <c r="E533" s="1705"/>
      <c r="G533" s="1703"/>
      <c r="H533" s="1704"/>
      <c r="I533" s="1704"/>
      <c r="J533" s="1705"/>
    </row>
    <row r="534" spans="2:10" x14ac:dyDescent="0.2">
      <c r="B534" s="1703"/>
      <c r="C534" s="1704"/>
      <c r="D534" s="1704"/>
      <c r="E534" s="1705"/>
      <c r="G534" s="1703"/>
      <c r="H534" s="1704"/>
      <c r="I534" s="1704"/>
      <c r="J534" s="1705"/>
    </row>
    <row r="535" spans="2:10" ht="13.5" thickBot="1" x14ac:dyDescent="0.25">
      <c r="B535" s="1706"/>
      <c r="C535" s="1707"/>
      <c r="D535" s="1707"/>
      <c r="E535" s="1708"/>
      <c r="G535" s="1706"/>
      <c r="H535" s="1707"/>
      <c r="I535" s="1707"/>
      <c r="J535" s="1708"/>
    </row>
    <row r="536" spans="2:10" x14ac:dyDescent="0.2">
      <c r="B536" s="314"/>
      <c r="C536" s="314"/>
      <c r="D536" s="314"/>
      <c r="E536" s="314"/>
      <c r="G536" s="314"/>
      <c r="H536" s="314"/>
      <c r="I536" s="314"/>
      <c r="J536" s="314"/>
    </row>
    <row r="537" spans="2:10" x14ac:dyDescent="0.2">
      <c r="B537" s="314"/>
      <c r="C537" s="314"/>
      <c r="D537" s="314"/>
      <c r="E537" s="314"/>
      <c r="G537" s="314"/>
      <c r="H537" s="314"/>
      <c r="I537" s="314"/>
      <c r="J537" s="314"/>
    </row>
    <row r="538" spans="2:10" x14ac:dyDescent="0.2">
      <c r="B538" s="314"/>
      <c r="C538" s="314"/>
      <c r="D538" s="314"/>
      <c r="E538" s="314"/>
      <c r="G538" s="314"/>
      <c r="H538" s="314"/>
      <c r="I538" s="314"/>
      <c r="J538" s="314"/>
    </row>
    <row r="539" spans="2:10" x14ac:dyDescent="0.2">
      <c r="B539" s="314"/>
      <c r="C539" s="314"/>
      <c r="D539" s="314"/>
      <c r="E539" s="314"/>
      <c r="G539" s="314"/>
      <c r="H539" s="314"/>
      <c r="I539" s="314"/>
      <c r="J539" s="314"/>
    </row>
    <row r="540" spans="2:10" x14ac:dyDescent="0.2">
      <c r="B540" s="314"/>
      <c r="C540" s="314"/>
      <c r="D540" s="314"/>
      <c r="E540" s="314"/>
      <c r="G540" s="314"/>
      <c r="H540" s="314"/>
      <c r="I540" s="314"/>
      <c r="J540" s="314"/>
    </row>
    <row r="541" spans="2:10" x14ac:dyDescent="0.2">
      <c r="B541" s="314"/>
      <c r="C541" s="314"/>
      <c r="D541" s="314"/>
      <c r="E541" s="314"/>
      <c r="G541" s="314"/>
      <c r="H541" s="314"/>
      <c r="I541" s="314"/>
      <c r="J541" s="314"/>
    </row>
    <row r="542" spans="2:10" x14ac:dyDescent="0.2">
      <c r="B542" s="314"/>
      <c r="C542" s="314"/>
      <c r="D542" s="314"/>
      <c r="E542" s="314"/>
      <c r="G542" s="314"/>
      <c r="H542" s="314"/>
      <c r="I542" s="314"/>
      <c r="J542" s="314"/>
    </row>
    <row r="543" spans="2:10" x14ac:dyDescent="0.2">
      <c r="B543" s="314"/>
      <c r="C543" s="314"/>
      <c r="D543" s="314"/>
      <c r="E543" s="314"/>
      <c r="G543" s="314"/>
      <c r="H543" s="314"/>
      <c r="I543" s="314"/>
      <c r="J543" s="314"/>
    </row>
    <row r="544" spans="2:10" x14ac:dyDescent="0.2">
      <c r="B544" s="314"/>
      <c r="C544" s="314"/>
      <c r="D544" s="314"/>
      <c r="E544" s="314"/>
      <c r="G544" s="314"/>
      <c r="H544" s="314"/>
      <c r="I544" s="314"/>
      <c r="J544" s="314"/>
    </row>
    <row r="545" spans="1:26" x14ac:dyDescent="0.2">
      <c r="B545" s="314"/>
      <c r="C545" s="314"/>
      <c r="D545" s="314"/>
      <c r="E545" s="314"/>
      <c r="G545" s="314"/>
      <c r="H545" s="314"/>
      <c r="I545" s="314"/>
      <c r="J545" s="314"/>
    </row>
    <row r="546" spans="1:26" x14ac:dyDescent="0.2">
      <c r="B546" s="314"/>
      <c r="C546" s="314"/>
      <c r="D546" s="314"/>
      <c r="E546" s="314"/>
      <c r="G546" s="314"/>
      <c r="H546" s="314"/>
      <c r="I546" s="314"/>
      <c r="J546" s="314"/>
    </row>
    <row r="547" spans="1:26" x14ac:dyDescent="0.2">
      <c r="B547" s="314"/>
      <c r="C547" s="314"/>
      <c r="D547" s="314"/>
      <c r="E547" s="314"/>
      <c r="G547" s="314"/>
      <c r="H547" s="314"/>
      <c r="I547" s="314"/>
      <c r="J547" s="314"/>
    </row>
    <row r="548" spans="1:26" x14ac:dyDescent="0.2">
      <c r="B548" s="314"/>
      <c r="C548" s="314"/>
      <c r="D548" s="314"/>
      <c r="E548" s="314"/>
      <c r="G548" s="314"/>
      <c r="H548" s="314"/>
      <c r="I548" s="314"/>
      <c r="J548" s="314"/>
    </row>
    <row r="549" spans="1:26" x14ac:dyDescent="0.2">
      <c r="B549" s="314"/>
      <c r="C549" s="314"/>
      <c r="D549" s="314"/>
      <c r="E549" s="314"/>
      <c r="G549" s="314"/>
      <c r="H549" s="314"/>
      <c r="I549" s="314"/>
      <c r="J549" s="314"/>
    </row>
    <row r="550" spans="1:26" x14ac:dyDescent="0.2">
      <c r="B550" s="314"/>
      <c r="C550" s="314"/>
      <c r="D550" s="314"/>
      <c r="E550" s="314"/>
      <c r="G550" s="314"/>
      <c r="H550" s="314"/>
      <c r="I550" s="314"/>
      <c r="J550" s="314"/>
    </row>
    <row r="551" spans="1:26" x14ac:dyDescent="0.2">
      <c r="B551" s="314"/>
      <c r="C551" s="314"/>
      <c r="D551" s="314"/>
      <c r="E551" s="314"/>
      <c r="G551" s="314"/>
      <c r="H551" s="314"/>
      <c r="I551" s="314"/>
      <c r="J551" s="314"/>
    </row>
    <row r="552" spans="1:26" x14ac:dyDescent="0.2">
      <c r="B552" s="314"/>
      <c r="C552" s="314"/>
      <c r="D552" s="314"/>
      <c r="E552" s="314"/>
      <c r="G552" s="314"/>
      <c r="H552" s="314"/>
      <c r="I552" s="314"/>
      <c r="J552" s="314"/>
    </row>
    <row r="553" spans="1:26" ht="20.25" x14ac:dyDescent="0.3">
      <c r="M553" s="485" t="s">
        <v>691</v>
      </c>
      <c r="N553" s="485"/>
      <c r="O553" s="485"/>
      <c r="P553" s="485"/>
      <c r="Q553" s="485"/>
      <c r="R553" s="485"/>
      <c r="S553" s="485"/>
    </row>
    <row r="554" spans="1:26" ht="13.5" thickBot="1" x14ac:dyDescent="0.25">
      <c r="M554" s="655"/>
      <c r="N554" s="655"/>
      <c r="O554" s="655"/>
      <c r="P554" s="655"/>
      <c r="Q554" s="655"/>
      <c r="R554" s="655"/>
      <c r="S554" s="655"/>
    </row>
    <row r="555" spans="1:26" ht="18" x14ac:dyDescent="0.25">
      <c r="B555" s="1693" t="s">
        <v>765</v>
      </c>
      <c r="C555" s="1694"/>
      <c r="D555" s="1694"/>
      <c r="E555" s="1695"/>
      <c r="G555" s="1693" t="s">
        <v>684</v>
      </c>
      <c r="H555" s="1694"/>
      <c r="I555" s="1694"/>
      <c r="J555" s="1695"/>
      <c r="M555" s="655" t="str">
        <f>'DATA SHEET'!E279</f>
        <v>3.3a  ADJUSTMENT  G3 (mostly to see FB &amp; CO)</v>
      </c>
      <c r="N555" s="655"/>
      <c r="O555" s="655"/>
      <c r="P555" s="655"/>
      <c r="Q555" s="1516" t="s">
        <v>249</v>
      </c>
      <c r="R555" s="1517" t="s">
        <v>342</v>
      </c>
      <c r="S555" s="1514" t="s">
        <v>345</v>
      </c>
    </row>
    <row r="556" spans="1:26" ht="15.75" thickBot="1" x14ac:dyDescent="0.25">
      <c r="B556" s="303" t="s">
        <v>416</v>
      </c>
      <c r="C556" s="296" t="s">
        <v>249</v>
      </c>
      <c r="D556" s="296" t="s">
        <v>342</v>
      </c>
      <c r="E556" s="304" t="s">
        <v>345</v>
      </c>
      <c r="G556" s="303" t="s">
        <v>416</v>
      </c>
      <c r="H556" s="296" t="s">
        <v>249</v>
      </c>
      <c r="I556" s="296" t="s">
        <v>342</v>
      </c>
      <c r="J556" s="304" t="s">
        <v>345</v>
      </c>
      <c r="M556" s="654"/>
      <c r="N556" s="654"/>
      <c r="O556" s="654"/>
      <c r="P556" s="654"/>
      <c r="Q556" s="1518" t="s">
        <v>366</v>
      </c>
      <c r="R556" s="1519" t="s">
        <v>344</v>
      </c>
      <c r="S556" s="1515" t="s">
        <v>344</v>
      </c>
    </row>
    <row r="557" spans="1:26" ht="15.75" thickBot="1" x14ac:dyDescent="0.25">
      <c r="A557" s="302" t="s">
        <v>346</v>
      </c>
      <c r="B557" s="305"/>
      <c r="C557" s="298" t="s">
        <v>366</v>
      </c>
      <c r="D557" s="310" t="s">
        <v>344</v>
      </c>
      <c r="E557" s="299" t="s">
        <v>344</v>
      </c>
      <c r="F557" s="302" t="s">
        <v>346</v>
      </c>
      <c r="G557" s="305"/>
      <c r="H557" s="298" t="s">
        <v>366</v>
      </c>
      <c r="I557" s="310" t="s">
        <v>344</v>
      </c>
      <c r="J557" s="299" t="s">
        <v>344</v>
      </c>
      <c r="M557" s="1482" t="s">
        <v>569</v>
      </c>
      <c r="N557" s="1483" t="s">
        <v>44</v>
      </c>
      <c r="O557" s="1483"/>
      <c r="P557" s="1483"/>
      <c r="Q557" s="1483"/>
      <c r="R557" s="1483"/>
      <c r="S557" s="1483"/>
      <c r="T557" s="1483" t="s">
        <v>569</v>
      </c>
      <c r="U557" s="1483" t="s">
        <v>44</v>
      </c>
      <c r="V557" s="1483"/>
      <c r="W557" s="1483"/>
      <c r="X557" s="1483"/>
      <c r="Y557" s="1483"/>
      <c r="Z557" s="1520"/>
    </row>
    <row r="558" spans="1:26" ht="15" x14ac:dyDescent="0.2">
      <c r="A558" s="302">
        <v>1</v>
      </c>
      <c r="B558" s="1510" t="str">
        <f>_xlfn.CONCAT(M558," with ",N558,O558,P558)</f>
        <v>EU Low with 30%H2</v>
      </c>
      <c r="C558" s="1511">
        <f t="shared" ref="C558:E562" si="32">Q558</f>
        <v>0</v>
      </c>
      <c r="D558" s="1511">
        <f t="shared" si="32"/>
        <v>0</v>
      </c>
      <c r="E558" s="1512">
        <f t="shared" si="32"/>
        <v>0</v>
      </c>
      <c r="F558" s="302">
        <v>1</v>
      </c>
      <c r="G558" s="1510" t="str">
        <f>_xlfn.CONCAT(T558," with ",U558,V558,W558)</f>
        <v>EU Low with 30%H2</v>
      </c>
      <c r="H558" s="1511">
        <f t="shared" ref="H558:H562" si="33">X558</f>
        <v>0</v>
      </c>
      <c r="I558" s="1511">
        <f t="shared" ref="I558:I562" si="34">Y558</f>
        <v>0</v>
      </c>
      <c r="J558" s="1512">
        <f t="shared" ref="J558:J562" si="35">Z558</f>
        <v>0</v>
      </c>
      <c r="M558" s="1521" t="str">
        <f>'DATA SHEET'!L282</f>
        <v>EU Low</v>
      </c>
      <c r="N558" s="1522" t="str">
        <f>'DATA SHEET'!M282</f>
        <v>30</v>
      </c>
      <c r="O558" s="1491" t="s">
        <v>322</v>
      </c>
      <c r="P558" s="1491" t="s">
        <v>44</v>
      </c>
      <c r="Q558" s="1492">
        <f>'DATA SHEET'!IO282</f>
        <v>0</v>
      </c>
      <c r="R558" s="1492">
        <f>'DATA SHEET'!IP282</f>
        <v>0</v>
      </c>
      <c r="S558" s="1492">
        <f>'DATA SHEET'!IQ282</f>
        <v>0</v>
      </c>
      <c r="T558" s="1522" t="str">
        <f>'DATA SHEET'!L292</f>
        <v>EU Low</v>
      </c>
      <c r="U558" s="1522" t="str">
        <f>'DATA SHEET'!M292</f>
        <v>30</v>
      </c>
      <c r="V558" s="1491" t="s">
        <v>322</v>
      </c>
      <c r="W558" s="1491" t="s">
        <v>44</v>
      </c>
      <c r="X558" s="1492">
        <f>'DATA SHEET'!IO292</f>
        <v>0</v>
      </c>
      <c r="Y558" s="1492">
        <f>'DATA SHEET'!IP292</f>
        <v>0</v>
      </c>
      <c r="Z558" s="1523">
        <f>'DATA SHEET'!IQ292</f>
        <v>0</v>
      </c>
    </row>
    <row r="559" spans="1:26" ht="15" x14ac:dyDescent="0.2">
      <c r="A559" s="12">
        <f>A558+1</f>
        <v>2</v>
      </c>
      <c r="B559" s="534" t="str">
        <f>_xlfn.CONCAT(M559," with ",N559,O559,P559)</f>
        <v>EU high with 0%H2</v>
      </c>
      <c r="C559" s="1477">
        <f t="shared" si="32"/>
        <v>0</v>
      </c>
      <c r="D559" s="1477">
        <f t="shared" si="32"/>
        <v>0</v>
      </c>
      <c r="E559" s="1479">
        <f t="shared" si="32"/>
        <v>0</v>
      </c>
      <c r="F559" s="12">
        <f>F558+1</f>
        <v>2</v>
      </c>
      <c r="G559" s="534" t="str">
        <f>_xlfn.CONCAT(T559," with ",U559,V559,W559)</f>
        <v>EU high with 0%H2</v>
      </c>
      <c r="H559" s="1477">
        <f t="shared" si="33"/>
        <v>0</v>
      </c>
      <c r="I559" s="1477">
        <f t="shared" si="34"/>
        <v>0</v>
      </c>
      <c r="J559" s="1479">
        <f t="shared" si="35"/>
        <v>0</v>
      </c>
      <c r="M559" s="1521" t="str">
        <f>'DATA SHEET'!L283</f>
        <v>EU high</v>
      </c>
      <c r="N559" s="1522" t="str">
        <f>'DATA SHEET'!M283</f>
        <v>0</v>
      </c>
      <c r="O559" s="1491" t="s">
        <v>322</v>
      </c>
      <c r="P559" s="1491" t="s">
        <v>44</v>
      </c>
      <c r="Q559" s="1492">
        <f>'DATA SHEET'!IO283</f>
        <v>0</v>
      </c>
      <c r="R559" s="1492">
        <f>'DATA SHEET'!IP283</f>
        <v>0</v>
      </c>
      <c r="S559" s="1492">
        <f>'DATA SHEET'!IQ283</f>
        <v>0</v>
      </c>
      <c r="T559" s="1522" t="str">
        <f>'DATA SHEET'!L293</f>
        <v>EU high</v>
      </c>
      <c r="U559" s="1522" t="str">
        <f>'DATA SHEET'!M293</f>
        <v>0</v>
      </c>
      <c r="V559" s="1491" t="s">
        <v>322</v>
      </c>
      <c r="W559" s="1491" t="s">
        <v>44</v>
      </c>
      <c r="X559" s="1492">
        <f>'DATA SHEET'!IO293</f>
        <v>0</v>
      </c>
      <c r="Y559" s="1492">
        <f>'DATA SHEET'!IP293</f>
        <v>0</v>
      </c>
      <c r="Z559" s="1523">
        <f>'DATA SHEET'!IQ293</f>
        <v>0</v>
      </c>
    </row>
    <row r="560" spans="1:26" ht="15" x14ac:dyDescent="0.2">
      <c r="A560" s="12">
        <f>A559+1</f>
        <v>3</v>
      </c>
      <c r="B560" s="534" t="str">
        <f>_xlfn.CONCAT(M560," with ",N560,O560,P560)</f>
        <v>EU high with 10%H2</v>
      </c>
      <c r="C560" s="1477">
        <f t="shared" si="32"/>
        <v>0</v>
      </c>
      <c r="D560" s="1477">
        <f t="shared" si="32"/>
        <v>0</v>
      </c>
      <c r="E560" s="1479">
        <f t="shared" si="32"/>
        <v>0</v>
      </c>
      <c r="F560" s="12">
        <f>F559+1</f>
        <v>3</v>
      </c>
      <c r="G560" s="534" t="str">
        <f>_xlfn.CONCAT(T560," with ",U560,V560,W560)</f>
        <v>EU high with 10%H2</v>
      </c>
      <c r="H560" s="1477">
        <f t="shared" si="33"/>
        <v>0</v>
      </c>
      <c r="I560" s="1477">
        <f t="shared" si="34"/>
        <v>0</v>
      </c>
      <c r="J560" s="1479">
        <f t="shared" si="35"/>
        <v>0</v>
      </c>
      <c r="M560" s="1521" t="str">
        <f>'DATA SHEET'!L284</f>
        <v>EU high</v>
      </c>
      <c r="N560" s="1522" t="str">
        <f>'DATA SHEET'!M284</f>
        <v>10</v>
      </c>
      <c r="O560" s="1491" t="s">
        <v>322</v>
      </c>
      <c r="P560" s="1491" t="s">
        <v>44</v>
      </c>
      <c r="Q560" s="1492">
        <f>'DATA SHEET'!IO284</f>
        <v>0</v>
      </c>
      <c r="R560" s="1492">
        <f>'DATA SHEET'!IP284</f>
        <v>0</v>
      </c>
      <c r="S560" s="1492">
        <f>'DATA SHEET'!IQ284</f>
        <v>0</v>
      </c>
      <c r="T560" s="1522" t="str">
        <f>'DATA SHEET'!L294</f>
        <v>EU high</v>
      </c>
      <c r="U560" s="1522" t="str">
        <f>'DATA SHEET'!M294</f>
        <v>10</v>
      </c>
      <c r="V560" s="1491" t="s">
        <v>322</v>
      </c>
      <c r="W560" s="1491" t="s">
        <v>44</v>
      </c>
      <c r="X560" s="1492">
        <f>'DATA SHEET'!IO294</f>
        <v>0</v>
      </c>
      <c r="Y560" s="1492">
        <f>'DATA SHEET'!IP294</f>
        <v>0</v>
      </c>
      <c r="Z560" s="1523">
        <f>'DATA SHEET'!IQ294</f>
        <v>0</v>
      </c>
    </row>
    <row r="561" spans="1:26" ht="15" x14ac:dyDescent="0.2">
      <c r="A561" s="12">
        <f>A560+1</f>
        <v>4</v>
      </c>
      <c r="B561" s="534" t="str">
        <f>_xlfn.CONCAT(M561," with ",N561,O561,P561)</f>
        <v>EU high with 30%H2</v>
      </c>
      <c r="C561" s="1477">
        <f t="shared" si="32"/>
        <v>0</v>
      </c>
      <c r="D561" s="1477">
        <f t="shared" si="32"/>
        <v>0</v>
      </c>
      <c r="E561" s="1479">
        <f t="shared" si="32"/>
        <v>0</v>
      </c>
      <c r="F561" s="12">
        <f>F560+1</f>
        <v>4</v>
      </c>
      <c r="G561" s="534" t="str">
        <f>_xlfn.CONCAT(T561," with ",U561,V561,W561)</f>
        <v>EU high with 30%H2</v>
      </c>
      <c r="H561" s="1477">
        <f t="shared" si="33"/>
        <v>0</v>
      </c>
      <c r="I561" s="1477">
        <f t="shared" si="34"/>
        <v>0</v>
      </c>
      <c r="J561" s="1479">
        <f t="shared" si="35"/>
        <v>0</v>
      </c>
      <c r="M561" s="1521" t="str">
        <f>'DATA SHEET'!L285</f>
        <v>EU high</v>
      </c>
      <c r="N561" s="1522" t="str">
        <f>'DATA SHEET'!M285</f>
        <v>30</v>
      </c>
      <c r="O561" s="1491" t="s">
        <v>322</v>
      </c>
      <c r="P561" s="1491" t="s">
        <v>44</v>
      </c>
      <c r="Q561" s="1492">
        <f>'DATA SHEET'!IO285</f>
        <v>0</v>
      </c>
      <c r="R561" s="1492">
        <f>'DATA SHEET'!IP285</f>
        <v>0</v>
      </c>
      <c r="S561" s="1492">
        <f>'DATA SHEET'!IQ285</f>
        <v>0</v>
      </c>
      <c r="T561" s="1522" t="str">
        <f>'DATA SHEET'!L295</f>
        <v>EU high</v>
      </c>
      <c r="U561" s="1522" t="str">
        <f>'DATA SHEET'!M295</f>
        <v>30</v>
      </c>
      <c r="V561" s="1491" t="s">
        <v>322</v>
      </c>
      <c r="W561" s="1491" t="s">
        <v>44</v>
      </c>
      <c r="X561" s="1492">
        <f>'DATA SHEET'!IO295</f>
        <v>0</v>
      </c>
      <c r="Y561" s="1492">
        <f>'DATA SHEET'!IP295</f>
        <v>0</v>
      </c>
      <c r="Z561" s="1523">
        <f>'DATA SHEET'!IQ295</f>
        <v>0</v>
      </c>
    </row>
    <row r="562" spans="1:26" ht="15.75" thickBot="1" x14ac:dyDescent="0.25">
      <c r="A562" s="12">
        <f>A561+1</f>
        <v>5</v>
      </c>
      <c r="B562" s="534" t="str">
        <f>_xlfn.CONCAT(M562," with ",N562,O562,P562)</f>
        <v>EU high with 40%H2</v>
      </c>
      <c r="C562" s="1477">
        <f t="shared" si="32"/>
        <v>0</v>
      </c>
      <c r="D562" s="1477">
        <f t="shared" si="32"/>
        <v>0</v>
      </c>
      <c r="E562" s="1479">
        <f t="shared" si="32"/>
        <v>0</v>
      </c>
      <c r="F562" s="12">
        <f>F561+1</f>
        <v>5</v>
      </c>
      <c r="G562" s="534" t="str">
        <f>_xlfn.CONCAT(T562," with ",U562,V562,W562)</f>
        <v>EU high with 40%H2</v>
      </c>
      <c r="H562" s="1477">
        <f t="shared" si="33"/>
        <v>0</v>
      </c>
      <c r="I562" s="1477">
        <f t="shared" si="34"/>
        <v>0</v>
      </c>
      <c r="J562" s="1479">
        <f t="shared" si="35"/>
        <v>0</v>
      </c>
      <c r="M562" s="1524" t="str">
        <f>'DATA SHEET'!L286</f>
        <v>EU high</v>
      </c>
      <c r="N562" s="1525" t="str">
        <f>'DATA SHEET'!M286</f>
        <v>40</v>
      </c>
      <c r="O562" s="1498" t="s">
        <v>322</v>
      </c>
      <c r="P562" s="1498" t="s">
        <v>44</v>
      </c>
      <c r="Q562" s="1499">
        <f>'DATA SHEET'!IO286</f>
        <v>0</v>
      </c>
      <c r="R562" s="1499">
        <f>'DATA SHEET'!IP286</f>
        <v>0</v>
      </c>
      <c r="S562" s="1499">
        <f>'DATA SHEET'!IQ286</f>
        <v>0</v>
      </c>
      <c r="T562" s="1525" t="str">
        <f>'DATA SHEET'!L296</f>
        <v>EU high</v>
      </c>
      <c r="U562" s="1525" t="str">
        <f>'DATA SHEET'!M296</f>
        <v>40</v>
      </c>
      <c r="V562" s="1498" t="s">
        <v>322</v>
      </c>
      <c r="W562" s="1498" t="s">
        <v>44</v>
      </c>
      <c r="X562" s="1499">
        <f>'DATA SHEET'!IO296</f>
        <v>0</v>
      </c>
      <c r="Y562" s="1499">
        <f>'DATA SHEET'!IP296</f>
        <v>0</v>
      </c>
      <c r="Z562" s="1526">
        <f>'DATA SHEET'!IQ296</f>
        <v>0</v>
      </c>
    </row>
    <row r="563" spans="1:26" ht="15" x14ac:dyDescent="0.2">
      <c r="A563" s="12"/>
      <c r="B563" s="353"/>
      <c r="C563" s="1478"/>
      <c r="D563" s="1478"/>
      <c r="E563" s="1480"/>
      <c r="F563" s="12"/>
      <c r="G563" s="353"/>
      <c r="H563" s="1478"/>
      <c r="I563" s="1478"/>
      <c r="J563" s="1480"/>
    </row>
    <row r="564" spans="1:26" ht="15" x14ac:dyDescent="0.2">
      <c r="A564" s="12"/>
      <c r="B564" s="353"/>
      <c r="C564" s="1478"/>
      <c r="D564" s="1478"/>
      <c r="E564" s="1480"/>
      <c r="F564" s="12"/>
      <c r="G564" s="353"/>
      <c r="H564" s="1478"/>
      <c r="I564" s="1478"/>
      <c r="J564" s="1480"/>
    </row>
    <row r="565" spans="1:26" ht="15" x14ac:dyDescent="0.2">
      <c r="A565" s="12"/>
      <c r="B565" s="353"/>
      <c r="C565" s="1478"/>
      <c r="D565" s="1478"/>
      <c r="E565" s="1480"/>
      <c r="F565" s="12"/>
      <c r="G565" s="353"/>
      <c r="H565" s="1478"/>
      <c r="I565" s="1478"/>
      <c r="J565" s="1480"/>
    </row>
    <row r="566" spans="1:26" ht="13.5" thickBot="1" x14ac:dyDescent="0.25">
      <c r="B566" s="1709" t="s">
        <v>303</v>
      </c>
      <c r="C566" s="1710"/>
      <c r="D566" s="1401" t="s">
        <v>415</v>
      </c>
      <c r="E566" s="1391"/>
      <c r="G566" s="1709" t="s">
        <v>303</v>
      </c>
      <c r="H566" s="1710"/>
      <c r="I566" s="1401" t="s">
        <v>415</v>
      </c>
      <c r="J566" s="1391"/>
    </row>
    <row r="567" spans="1:26" x14ac:dyDescent="0.2">
      <c r="B567" s="1667" t="s">
        <v>690</v>
      </c>
      <c r="C567" s="1668"/>
      <c r="D567" s="1668"/>
      <c r="E567" s="1669"/>
      <c r="G567" s="1667" t="s">
        <v>690</v>
      </c>
      <c r="H567" s="1668"/>
      <c r="I567" s="1668"/>
      <c r="J567" s="1669"/>
    </row>
    <row r="568" spans="1:26" ht="13.5" thickBot="1" x14ac:dyDescent="0.25">
      <c r="B568" s="1711"/>
      <c r="C568" s="1712"/>
      <c r="D568" s="1712"/>
      <c r="E568" s="1713"/>
      <c r="G568" s="1711"/>
      <c r="H568" s="1712"/>
      <c r="I568" s="1712"/>
      <c r="J568" s="1713"/>
    </row>
    <row r="569" spans="1:26" x14ac:dyDescent="0.2">
      <c r="B569" s="1700"/>
      <c r="C569" s="1701"/>
      <c r="D569" s="1701"/>
      <c r="E569" s="1702"/>
      <c r="G569" s="1700"/>
      <c r="H569" s="1701"/>
      <c r="I569" s="1701"/>
      <c r="J569" s="1702"/>
    </row>
    <row r="570" spans="1:26" x14ac:dyDescent="0.2">
      <c r="B570" s="1703"/>
      <c r="C570" s="1704"/>
      <c r="D570" s="1704"/>
      <c r="E570" s="1705"/>
      <c r="G570" s="1703"/>
      <c r="H570" s="1704"/>
      <c r="I570" s="1704"/>
      <c r="J570" s="1705"/>
    </row>
    <row r="571" spans="1:26" x14ac:dyDescent="0.2">
      <c r="B571" s="1703"/>
      <c r="C571" s="1704"/>
      <c r="D571" s="1704"/>
      <c r="E571" s="1705"/>
      <c r="G571" s="1703"/>
      <c r="H571" s="1704"/>
      <c r="I571" s="1704"/>
      <c r="J571" s="1705"/>
    </row>
    <row r="572" spans="1:26" x14ac:dyDescent="0.2">
      <c r="B572" s="1703"/>
      <c r="C572" s="1704"/>
      <c r="D572" s="1704"/>
      <c r="E572" s="1705"/>
      <c r="G572" s="1703"/>
      <c r="H572" s="1704"/>
      <c r="I572" s="1704"/>
      <c r="J572" s="1705"/>
    </row>
    <row r="573" spans="1:26" x14ac:dyDescent="0.2">
      <c r="B573" s="1703"/>
      <c r="C573" s="1704"/>
      <c r="D573" s="1704"/>
      <c r="E573" s="1705"/>
      <c r="G573" s="1703"/>
      <c r="H573" s="1704"/>
      <c r="I573" s="1704"/>
      <c r="J573" s="1705"/>
    </row>
    <row r="574" spans="1:26" ht="13.5" thickBot="1" x14ac:dyDescent="0.25">
      <c r="B574" s="1706"/>
      <c r="C574" s="1707"/>
      <c r="D574" s="1707"/>
      <c r="E574" s="1708"/>
      <c r="G574" s="1706"/>
      <c r="H574" s="1707"/>
      <c r="I574" s="1707"/>
      <c r="J574" s="1708"/>
    </row>
    <row r="575" spans="1:26" x14ac:dyDescent="0.2">
      <c r="B575" s="314"/>
      <c r="C575" s="314"/>
      <c r="D575" s="314"/>
      <c r="E575" s="314"/>
      <c r="G575" s="314"/>
      <c r="H575" s="314"/>
      <c r="I575" s="314"/>
      <c r="J575" s="314"/>
    </row>
    <row r="576" spans="1:26" x14ac:dyDescent="0.2">
      <c r="B576" s="314"/>
      <c r="C576" s="314"/>
      <c r="D576" s="314"/>
      <c r="E576" s="314"/>
      <c r="G576" s="314"/>
      <c r="H576" s="314"/>
      <c r="I576" s="314"/>
      <c r="J576" s="314"/>
    </row>
    <row r="577" spans="2:10" x14ac:dyDescent="0.2">
      <c r="B577" s="314"/>
      <c r="C577" s="314"/>
      <c r="D577" s="314"/>
      <c r="E577" s="314"/>
      <c r="G577" s="314"/>
      <c r="H577" s="314"/>
      <c r="I577" s="314"/>
      <c r="J577" s="314"/>
    </row>
    <row r="578" spans="2:10" x14ac:dyDescent="0.2">
      <c r="B578" s="314"/>
      <c r="C578" s="314"/>
      <c r="D578" s="314"/>
      <c r="E578" s="314"/>
      <c r="G578" s="314"/>
      <c r="H578" s="314"/>
      <c r="I578" s="314"/>
      <c r="J578" s="314"/>
    </row>
    <row r="579" spans="2:10" x14ac:dyDescent="0.2">
      <c r="B579" s="314"/>
      <c r="C579" s="314"/>
      <c r="D579" s="314"/>
      <c r="E579" s="314"/>
      <c r="G579" s="314"/>
      <c r="H579" s="314"/>
      <c r="I579" s="314"/>
      <c r="J579" s="314"/>
    </row>
    <row r="580" spans="2:10" x14ac:dyDescent="0.2">
      <c r="B580" s="314"/>
      <c r="C580" s="314"/>
      <c r="D580" s="314"/>
      <c r="E580" s="314"/>
      <c r="G580" s="314"/>
      <c r="H580" s="314"/>
      <c r="I580" s="314"/>
      <c r="J580" s="314"/>
    </row>
    <row r="581" spans="2:10" x14ac:dyDescent="0.2">
      <c r="B581" s="314"/>
      <c r="C581" s="314"/>
      <c r="D581" s="314"/>
      <c r="E581" s="314"/>
      <c r="G581" s="314"/>
      <c r="H581" s="314"/>
      <c r="I581" s="314"/>
      <c r="J581" s="314"/>
    </row>
    <row r="582" spans="2:10" x14ac:dyDescent="0.2">
      <c r="B582" s="314"/>
      <c r="C582" s="314"/>
      <c r="D582" s="314"/>
      <c r="E582" s="314"/>
      <c r="G582" s="314"/>
      <c r="H582" s="314"/>
      <c r="I582" s="314"/>
      <c r="J582" s="314"/>
    </row>
    <row r="583" spans="2:10" x14ac:dyDescent="0.2">
      <c r="B583" s="314"/>
      <c r="C583" s="314"/>
      <c r="D583" s="314"/>
      <c r="E583" s="314"/>
      <c r="G583" s="314"/>
      <c r="H583" s="314"/>
      <c r="I583" s="314"/>
      <c r="J583" s="314"/>
    </row>
    <row r="584" spans="2:10" x14ac:dyDescent="0.2">
      <c r="B584" s="314"/>
      <c r="C584" s="314"/>
      <c r="D584" s="314"/>
      <c r="E584" s="314"/>
      <c r="G584" s="314"/>
      <c r="H584" s="314"/>
      <c r="I584" s="314"/>
      <c r="J584" s="314"/>
    </row>
    <row r="585" spans="2:10" x14ac:dyDescent="0.2">
      <c r="B585" s="314"/>
      <c r="C585" s="314"/>
      <c r="D585" s="314"/>
      <c r="E585" s="314"/>
      <c r="G585" s="314"/>
      <c r="H585" s="314"/>
      <c r="I585" s="314"/>
      <c r="J585" s="314"/>
    </row>
    <row r="586" spans="2:10" x14ac:dyDescent="0.2">
      <c r="B586" s="314"/>
      <c r="C586" s="314"/>
      <c r="D586" s="314"/>
      <c r="E586" s="314"/>
      <c r="G586" s="314"/>
      <c r="H586" s="314"/>
      <c r="I586" s="314"/>
      <c r="J586" s="314"/>
    </row>
    <row r="587" spans="2:10" x14ac:dyDescent="0.2">
      <c r="B587" s="314"/>
      <c r="C587" s="314"/>
      <c r="D587" s="314"/>
      <c r="E587" s="314"/>
      <c r="G587" s="314"/>
      <c r="H587" s="314"/>
      <c r="I587" s="314"/>
      <c r="J587" s="314"/>
    </row>
    <row r="588" spans="2:10" x14ac:dyDescent="0.2">
      <c r="B588" s="314"/>
      <c r="C588" s="314"/>
      <c r="D588" s="314"/>
      <c r="E588" s="314"/>
      <c r="G588" s="314"/>
      <c r="H588" s="314"/>
      <c r="I588" s="314"/>
      <c r="J588" s="314"/>
    </row>
    <row r="589" spans="2:10" x14ac:dyDescent="0.2">
      <c r="B589" s="314"/>
      <c r="C589" s="314"/>
      <c r="D589" s="314"/>
      <c r="E589" s="314"/>
      <c r="G589" s="314"/>
      <c r="H589" s="314"/>
      <c r="I589" s="314"/>
      <c r="J589" s="314"/>
    </row>
    <row r="590" spans="2:10" x14ac:dyDescent="0.2">
      <c r="B590" s="314"/>
      <c r="C590" s="314"/>
      <c r="D590" s="314"/>
      <c r="E590" s="314"/>
      <c r="G590" s="314"/>
      <c r="H590" s="314"/>
      <c r="I590" s="314"/>
      <c r="J590" s="314"/>
    </row>
    <row r="591" spans="2:10" x14ac:dyDescent="0.2">
      <c r="B591" s="314"/>
      <c r="C591" s="314"/>
      <c r="D591" s="314"/>
      <c r="E591" s="314"/>
      <c r="G591" s="314"/>
      <c r="H591" s="314"/>
      <c r="I591" s="314"/>
      <c r="J591" s="314"/>
    </row>
    <row r="594" spans="1:26" ht="13.5" thickBot="1" x14ac:dyDescent="0.25"/>
    <row r="595" spans="1:26" ht="21" thickBot="1" x14ac:dyDescent="0.35">
      <c r="B595" s="716" t="s">
        <v>761</v>
      </c>
      <c r="C595" s="717"/>
      <c r="D595" s="717"/>
      <c r="E595" s="718"/>
      <c r="F595" s="719"/>
      <c r="G595" s="720"/>
      <c r="H595" s="720"/>
      <c r="I595" s="720"/>
      <c r="J595" s="721"/>
      <c r="M595" s="485" t="s">
        <v>691</v>
      </c>
      <c r="N595" s="485"/>
      <c r="O595" s="485"/>
      <c r="P595" s="485"/>
      <c r="Q595" s="485"/>
      <c r="R595" s="485"/>
      <c r="S595" s="485"/>
      <c r="T595" s="485"/>
      <c r="U595" s="485"/>
      <c r="V595" s="485"/>
      <c r="W595" s="485"/>
    </row>
    <row r="596" spans="1:26" ht="13.5" thickBot="1" x14ac:dyDescent="0.25">
      <c r="M596" s="655"/>
      <c r="N596" s="655"/>
      <c r="O596" s="655"/>
      <c r="P596" s="655"/>
      <c r="Q596" s="655"/>
      <c r="R596" s="655"/>
      <c r="S596" s="655"/>
      <c r="T596" s="655"/>
      <c r="U596" s="655"/>
      <c r="V596" s="655"/>
      <c r="W596" s="655"/>
      <c r="X596" s="655"/>
      <c r="Y596" s="1481"/>
      <c r="Z596" s="1481"/>
    </row>
    <row r="597" spans="1:26" ht="18" customHeight="1" x14ac:dyDescent="0.2">
      <c r="B597" s="1752" t="str">
        <f>'DATA SHEET'!E350</f>
        <v xml:space="preserve">3.3d ADJUSTMENT  G4 with O2 </v>
      </c>
      <c r="C597" s="1753"/>
      <c r="D597" s="1753"/>
      <c r="E597" s="1527" t="s">
        <v>486</v>
      </c>
      <c r="G597" s="1752" t="str">
        <f>'DATA SHEET'!E350</f>
        <v xml:space="preserve">3.3d ADJUSTMENT  G4 with O2 </v>
      </c>
      <c r="H597" s="1753"/>
      <c r="I597" s="1753"/>
      <c r="J597" s="1527" t="s">
        <v>333</v>
      </c>
      <c r="M597" s="655" t="str">
        <f>'DATA SHEET'!E350</f>
        <v xml:space="preserve">3.3d ADJUSTMENT  G4 with O2 </v>
      </c>
      <c r="N597" s="655"/>
      <c r="O597" s="655"/>
      <c r="P597" s="655"/>
      <c r="Q597" s="1516" t="s">
        <v>249</v>
      </c>
      <c r="R597" s="1517" t="s">
        <v>342</v>
      </c>
      <c r="S597" s="1514" t="s">
        <v>345</v>
      </c>
      <c r="T597" s="655"/>
      <c r="U597" s="655"/>
      <c r="V597" s="655"/>
      <c r="W597" s="655"/>
      <c r="X597" s="655"/>
      <c r="Y597" s="1481"/>
      <c r="Z597" s="1481"/>
    </row>
    <row r="598" spans="1:26" ht="15.75" thickBot="1" x14ac:dyDescent="0.25">
      <c r="B598" s="303" t="s">
        <v>416</v>
      </c>
      <c r="C598" s="296" t="s">
        <v>249</v>
      </c>
      <c r="D598" s="296" t="s">
        <v>342</v>
      </c>
      <c r="E598" s="304" t="s">
        <v>345</v>
      </c>
      <c r="G598" s="303" t="s">
        <v>416</v>
      </c>
      <c r="H598" s="296" t="s">
        <v>249</v>
      </c>
      <c r="I598" s="296" t="s">
        <v>342</v>
      </c>
      <c r="J598" s="304" t="s">
        <v>345</v>
      </c>
      <c r="M598" s="654"/>
      <c r="N598" s="654"/>
      <c r="O598" s="654"/>
      <c r="P598" s="654"/>
      <c r="Q598" s="1518" t="s">
        <v>366</v>
      </c>
      <c r="R598" s="1519" t="s">
        <v>344</v>
      </c>
      <c r="S598" s="1515" t="s">
        <v>344</v>
      </c>
      <c r="T598" s="655"/>
      <c r="U598" s="655"/>
      <c r="V598" s="655"/>
      <c r="W598" s="655"/>
      <c r="X598" s="655"/>
      <c r="Y598" s="1481"/>
      <c r="Z598" s="1481"/>
    </row>
    <row r="599" spans="1:26" ht="15.75" thickBot="1" x14ac:dyDescent="0.25">
      <c r="A599" s="302" t="s">
        <v>346</v>
      </c>
      <c r="B599" s="1421"/>
      <c r="C599" s="1509" t="s">
        <v>366</v>
      </c>
      <c r="D599" s="1509" t="s">
        <v>344</v>
      </c>
      <c r="E599" s="498" t="s">
        <v>344</v>
      </c>
      <c r="F599" s="302" t="s">
        <v>346</v>
      </c>
      <c r="G599" s="1421"/>
      <c r="H599" s="1509" t="s">
        <v>366</v>
      </c>
      <c r="I599" s="1509" t="s">
        <v>344</v>
      </c>
      <c r="J599" s="498" t="s">
        <v>344</v>
      </c>
      <c r="M599" s="1482" t="s">
        <v>569</v>
      </c>
      <c r="N599" s="1483" t="s">
        <v>44</v>
      </c>
      <c r="O599" s="1483"/>
      <c r="P599" s="1483"/>
      <c r="Q599" s="1483"/>
      <c r="R599" s="1483"/>
      <c r="S599" s="1483"/>
      <c r="T599" s="1483" t="s">
        <v>569</v>
      </c>
      <c r="U599" s="1483" t="s">
        <v>44</v>
      </c>
      <c r="V599" s="1483"/>
      <c r="W599" s="1483"/>
      <c r="X599" s="1483"/>
      <c r="Y599" s="1483"/>
      <c r="Z599" s="1520"/>
    </row>
    <row r="600" spans="1:26" ht="15" x14ac:dyDescent="0.2">
      <c r="A600" s="302">
        <v>1</v>
      </c>
      <c r="B600" s="1510" t="str">
        <f>_xlfn.CONCAT(M600," with ",N600,O600,P600)</f>
        <v>EU Low with 20%H2</v>
      </c>
      <c r="C600" s="1511">
        <f t="shared" ref="C600:E604" si="36">Q600</f>
        <v>0</v>
      </c>
      <c r="D600" s="1511">
        <f t="shared" si="36"/>
        <v>0</v>
      </c>
      <c r="E600" s="1512">
        <f t="shared" si="36"/>
        <v>0</v>
      </c>
      <c r="F600" s="302">
        <v>1</v>
      </c>
      <c r="G600" s="1510" t="str">
        <f>_xlfn.CONCAT(T600," with ",U600,V600,W600)</f>
        <v>EU Low with 20%H2</v>
      </c>
      <c r="H600" s="1511">
        <f t="shared" ref="H600:H604" si="37">X600</f>
        <v>0</v>
      </c>
      <c r="I600" s="1511">
        <f t="shared" ref="I600:I604" si="38">Y600</f>
        <v>0</v>
      </c>
      <c r="J600" s="1512">
        <f t="shared" ref="J600:J604" si="39">Z600</f>
        <v>0</v>
      </c>
      <c r="M600" s="1521" t="str">
        <f>'DATA SHEET'!L353</f>
        <v>EU Low</v>
      </c>
      <c r="N600" s="1522" t="str">
        <f>'DATA SHEET'!M353</f>
        <v>20</v>
      </c>
      <c r="O600" s="1491" t="s">
        <v>322</v>
      </c>
      <c r="P600" s="1491" t="s">
        <v>44</v>
      </c>
      <c r="Q600" s="1492">
        <f>'DATA SHEET'!IO353</f>
        <v>0</v>
      </c>
      <c r="R600" s="1492">
        <f>'DATA SHEET'!IP353</f>
        <v>0</v>
      </c>
      <c r="S600" s="1492">
        <f>'DATA SHEET'!IQ353</f>
        <v>0</v>
      </c>
      <c r="T600" s="1522" t="str">
        <f>'DATA SHEET'!L363</f>
        <v>EU Low</v>
      </c>
      <c r="U600" s="1522" t="str">
        <f>'DATA SHEET'!M363</f>
        <v>20</v>
      </c>
      <c r="V600" s="1491" t="s">
        <v>322</v>
      </c>
      <c r="W600" s="1491" t="s">
        <v>44</v>
      </c>
      <c r="X600" s="1492">
        <f>'DATA SHEET'!IO363</f>
        <v>0</v>
      </c>
      <c r="Y600" s="1492">
        <f>'DATA SHEET'!IP363</f>
        <v>0</v>
      </c>
      <c r="Z600" s="1523">
        <f>'DATA SHEET'!IQ363</f>
        <v>0</v>
      </c>
    </row>
    <row r="601" spans="1:26" ht="15" x14ac:dyDescent="0.2">
      <c r="A601" s="12">
        <f>A600+1</f>
        <v>2</v>
      </c>
      <c r="B601" s="534" t="str">
        <f>_xlfn.CONCAT(M601," with ",N601,O601,P601)</f>
        <v>EU high with 0%H2</v>
      </c>
      <c r="C601" s="1477">
        <f t="shared" si="36"/>
        <v>0</v>
      </c>
      <c r="D601" s="1477">
        <f t="shared" si="36"/>
        <v>0</v>
      </c>
      <c r="E601" s="1479">
        <f t="shared" si="36"/>
        <v>0</v>
      </c>
      <c r="F601" s="12">
        <f>F600+1</f>
        <v>2</v>
      </c>
      <c r="G601" s="534" t="str">
        <f>_xlfn.CONCAT(T601," with ",U601,V601,W601)</f>
        <v>EU high with 0%H2</v>
      </c>
      <c r="H601" s="1477">
        <f t="shared" si="37"/>
        <v>0</v>
      </c>
      <c r="I601" s="1477">
        <f t="shared" si="38"/>
        <v>0</v>
      </c>
      <c r="J601" s="1479">
        <f t="shared" si="39"/>
        <v>0</v>
      </c>
      <c r="M601" s="1521" t="str">
        <f>'DATA SHEET'!L354</f>
        <v>EU high</v>
      </c>
      <c r="N601" s="1522" t="str">
        <f>'DATA SHEET'!M354</f>
        <v>0</v>
      </c>
      <c r="O601" s="1491" t="s">
        <v>322</v>
      </c>
      <c r="P601" s="1491" t="s">
        <v>44</v>
      </c>
      <c r="Q601" s="1492">
        <f>'DATA SHEET'!IO354</f>
        <v>0</v>
      </c>
      <c r="R601" s="1492">
        <f>'DATA SHEET'!IP354</f>
        <v>0</v>
      </c>
      <c r="S601" s="1492">
        <f>'DATA SHEET'!IQ354</f>
        <v>0</v>
      </c>
      <c r="T601" s="1522" t="str">
        <f>'DATA SHEET'!L364</f>
        <v>EU high</v>
      </c>
      <c r="U601" s="1522" t="str">
        <f>'DATA SHEET'!M364</f>
        <v>0</v>
      </c>
      <c r="V601" s="1491" t="s">
        <v>322</v>
      </c>
      <c r="W601" s="1491" t="s">
        <v>44</v>
      </c>
      <c r="X601" s="1492">
        <f>'DATA SHEET'!IO364</f>
        <v>0</v>
      </c>
      <c r="Y601" s="1492">
        <f>'DATA SHEET'!IP364</f>
        <v>0</v>
      </c>
      <c r="Z601" s="1523">
        <f>'DATA SHEET'!IQ364</f>
        <v>0</v>
      </c>
    </row>
    <row r="602" spans="1:26" ht="15" x14ac:dyDescent="0.2">
      <c r="A602" s="12">
        <f>A601+1</f>
        <v>3</v>
      </c>
      <c r="B602" s="534" t="str">
        <f>_xlfn.CONCAT(M602," with ",N602,O602,P602)</f>
        <v>EU high with 10%H2</v>
      </c>
      <c r="C602" s="1477">
        <f t="shared" si="36"/>
        <v>0</v>
      </c>
      <c r="D602" s="1477">
        <f t="shared" si="36"/>
        <v>0</v>
      </c>
      <c r="E602" s="1479">
        <f t="shared" si="36"/>
        <v>0</v>
      </c>
      <c r="F602" s="12">
        <f>F601+1</f>
        <v>3</v>
      </c>
      <c r="G602" s="534" t="str">
        <f>_xlfn.CONCAT(T602," with ",U602,V602,W602)</f>
        <v>EU high with 10%H2</v>
      </c>
      <c r="H602" s="1477">
        <f t="shared" si="37"/>
        <v>0</v>
      </c>
      <c r="I602" s="1477">
        <f t="shared" si="38"/>
        <v>0</v>
      </c>
      <c r="J602" s="1479">
        <f t="shared" si="39"/>
        <v>0</v>
      </c>
      <c r="M602" s="1521" t="str">
        <f>'DATA SHEET'!L355</f>
        <v>EU high</v>
      </c>
      <c r="N602" s="1522" t="str">
        <f>'DATA SHEET'!M355</f>
        <v>10</v>
      </c>
      <c r="O602" s="1491" t="s">
        <v>322</v>
      </c>
      <c r="P602" s="1491" t="s">
        <v>44</v>
      </c>
      <c r="Q602" s="1492">
        <f>'DATA SHEET'!IO355</f>
        <v>0</v>
      </c>
      <c r="R602" s="1492">
        <f>'DATA SHEET'!IP355</f>
        <v>0</v>
      </c>
      <c r="S602" s="1492">
        <f>'DATA SHEET'!IQ355</f>
        <v>0</v>
      </c>
      <c r="T602" s="1522" t="str">
        <f>'DATA SHEET'!L365</f>
        <v>EU high</v>
      </c>
      <c r="U602" s="1522" t="str">
        <f>'DATA SHEET'!M365</f>
        <v>10</v>
      </c>
      <c r="V602" s="1491" t="s">
        <v>322</v>
      </c>
      <c r="W602" s="1491" t="s">
        <v>44</v>
      </c>
      <c r="X602" s="1492">
        <f>'DATA SHEET'!IO365</f>
        <v>0</v>
      </c>
      <c r="Y602" s="1492">
        <f>'DATA SHEET'!IP365</f>
        <v>0</v>
      </c>
      <c r="Z602" s="1523">
        <f>'DATA SHEET'!IQ365</f>
        <v>0</v>
      </c>
    </row>
    <row r="603" spans="1:26" ht="15" x14ac:dyDescent="0.2">
      <c r="A603" s="12">
        <f>A602+1</f>
        <v>4</v>
      </c>
      <c r="B603" s="534" t="str">
        <f>_xlfn.CONCAT(M603," with ",N603,O603,P603)</f>
        <v>EU high with 30%H2</v>
      </c>
      <c r="C603" s="1477">
        <f t="shared" si="36"/>
        <v>0</v>
      </c>
      <c r="D603" s="1477">
        <f t="shared" si="36"/>
        <v>0</v>
      </c>
      <c r="E603" s="1479">
        <f t="shared" si="36"/>
        <v>0</v>
      </c>
      <c r="F603" s="12">
        <f>F602+1</f>
        <v>4</v>
      </c>
      <c r="G603" s="534" t="str">
        <f>_xlfn.CONCAT(T603," with ",U603,V603,W603)</f>
        <v>EU high with 30%H2</v>
      </c>
      <c r="H603" s="1477">
        <f t="shared" si="37"/>
        <v>0</v>
      </c>
      <c r="I603" s="1477">
        <f t="shared" si="38"/>
        <v>0</v>
      </c>
      <c r="J603" s="1479">
        <f t="shared" si="39"/>
        <v>0</v>
      </c>
      <c r="M603" s="1521" t="str">
        <f>'DATA SHEET'!L356</f>
        <v>EU high</v>
      </c>
      <c r="N603" s="1522" t="str">
        <f>'DATA SHEET'!M356</f>
        <v>30</v>
      </c>
      <c r="O603" s="1491" t="s">
        <v>322</v>
      </c>
      <c r="P603" s="1491" t="s">
        <v>44</v>
      </c>
      <c r="Q603" s="1492">
        <f>'DATA SHEET'!IO356</f>
        <v>0</v>
      </c>
      <c r="R603" s="1492">
        <f>'DATA SHEET'!IP356</f>
        <v>0</v>
      </c>
      <c r="S603" s="1492">
        <f>'DATA SHEET'!IQ356</f>
        <v>0</v>
      </c>
      <c r="T603" s="1522" t="str">
        <f>'DATA SHEET'!L366</f>
        <v>EU high</v>
      </c>
      <c r="U603" s="1522" t="str">
        <f>'DATA SHEET'!M366</f>
        <v>30</v>
      </c>
      <c r="V603" s="1491" t="s">
        <v>322</v>
      </c>
      <c r="W603" s="1491" t="s">
        <v>44</v>
      </c>
      <c r="X603" s="1492">
        <f>'DATA SHEET'!IO366</f>
        <v>0</v>
      </c>
      <c r="Y603" s="1492">
        <f>'DATA SHEET'!IP366</f>
        <v>0</v>
      </c>
      <c r="Z603" s="1523">
        <f>'DATA SHEET'!IQ366</f>
        <v>0</v>
      </c>
    </row>
    <row r="604" spans="1:26" ht="15.75" thickBot="1" x14ac:dyDescent="0.25">
      <c r="A604" s="12">
        <f>A603+1</f>
        <v>5</v>
      </c>
      <c r="B604" s="534" t="str">
        <f>_xlfn.CONCAT(M604," with ",N604,O604,P604)</f>
        <v>EU high with 40%H2</v>
      </c>
      <c r="C604" s="1477">
        <f t="shared" si="36"/>
        <v>0</v>
      </c>
      <c r="D604" s="1477">
        <f t="shared" si="36"/>
        <v>0</v>
      </c>
      <c r="E604" s="1479">
        <f t="shared" si="36"/>
        <v>0</v>
      </c>
      <c r="F604" s="12">
        <f>F603+1</f>
        <v>5</v>
      </c>
      <c r="G604" s="534" t="str">
        <f>_xlfn.CONCAT(T604," with ",U604,V604,W604)</f>
        <v>EU high with 40%H2</v>
      </c>
      <c r="H604" s="1477">
        <f t="shared" si="37"/>
        <v>0</v>
      </c>
      <c r="I604" s="1477">
        <f t="shared" si="38"/>
        <v>0</v>
      </c>
      <c r="J604" s="1479">
        <f t="shared" si="39"/>
        <v>0</v>
      </c>
      <c r="M604" s="1524" t="str">
        <f>'DATA SHEET'!L357</f>
        <v>EU high</v>
      </c>
      <c r="N604" s="1525" t="str">
        <f>'DATA SHEET'!M357</f>
        <v>40</v>
      </c>
      <c r="O604" s="1498" t="s">
        <v>322</v>
      </c>
      <c r="P604" s="1498" t="s">
        <v>44</v>
      </c>
      <c r="Q604" s="1499">
        <f>'DATA SHEET'!IO357</f>
        <v>0</v>
      </c>
      <c r="R604" s="1499">
        <f>'DATA SHEET'!IP357</f>
        <v>0</v>
      </c>
      <c r="S604" s="1499">
        <f>'DATA SHEET'!IQ357</f>
        <v>0</v>
      </c>
      <c r="T604" s="1525" t="str">
        <f>'DATA SHEET'!L367</f>
        <v>EU high</v>
      </c>
      <c r="U604" s="1525" t="str">
        <f>'DATA SHEET'!M367</f>
        <v>40</v>
      </c>
      <c r="V604" s="1498" t="s">
        <v>322</v>
      </c>
      <c r="W604" s="1498" t="s">
        <v>44</v>
      </c>
      <c r="X604" s="1499">
        <f>'DATA SHEET'!IO367</f>
        <v>0</v>
      </c>
      <c r="Y604" s="1499">
        <f>'DATA SHEET'!IP367</f>
        <v>0</v>
      </c>
      <c r="Z604" s="1526">
        <f>'DATA SHEET'!IQ367</f>
        <v>0</v>
      </c>
    </row>
    <row r="605" spans="1:26" ht="15" x14ac:dyDescent="0.2">
      <c r="A605" s="12"/>
      <c r="B605" s="353"/>
      <c r="C605" s="1478"/>
      <c r="D605" s="1478"/>
      <c r="E605" s="1480"/>
      <c r="F605" s="12"/>
      <c r="G605" s="353"/>
      <c r="H605" s="1478"/>
      <c r="I605" s="1478"/>
      <c r="J605" s="1480"/>
    </row>
    <row r="606" spans="1:26" ht="15" x14ac:dyDescent="0.2">
      <c r="A606" s="12"/>
      <c r="B606" s="353"/>
      <c r="C606" s="1478"/>
      <c r="D606" s="1478"/>
      <c r="E606" s="1480"/>
      <c r="F606" s="12"/>
      <c r="G606" s="353"/>
      <c r="H606" s="1478"/>
      <c r="I606" s="1478"/>
      <c r="J606" s="1480"/>
    </row>
    <row r="607" spans="1:26" ht="15" x14ac:dyDescent="0.2">
      <c r="A607" s="12"/>
      <c r="B607" s="353"/>
      <c r="C607" s="1478"/>
      <c r="D607" s="1478"/>
      <c r="E607" s="1480"/>
      <c r="F607" s="12"/>
      <c r="G607" s="353"/>
      <c r="H607" s="1478"/>
      <c r="I607" s="1478"/>
      <c r="J607" s="1480"/>
    </row>
    <row r="608" spans="1:26" ht="13.5" thickBot="1" x14ac:dyDescent="0.25">
      <c r="B608" s="1709" t="s">
        <v>303</v>
      </c>
      <c r="C608" s="1710"/>
      <c r="D608" s="1401" t="s">
        <v>415</v>
      </c>
      <c r="E608" s="1391"/>
      <c r="G608" s="1709" t="s">
        <v>303</v>
      </c>
      <c r="H608" s="1710"/>
      <c r="I608" s="1401" t="s">
        <v>415</v>
      </c>
      <c r="J608" s="1391"/>
    </row>
    <row r="609" spans="2:10" x14ac:dyDescent="0.2">
      <c r="B609" s="1667" t="s">
        <v>690</v>
      </c>
      <c r="C609" s="1668"/>
      <c r="D609" s="1668"/>
      <c r="E609" s="1669"/>
      <c r="G609" s="1667" t="s">
        <v>690</v>
      </c>
      <c r="H609" s="1668"/>
      <c r="I609" s="1668"/>
      <c r="J609" s="1669"/>
    </row>
    <row r="610" spans="2:10" ht="13.5" thickBot="1" x14ac:dyDescent="0.25">
      <c r="B610" s="1711"/>
      <c r="C610" s="1712"/>
      <c r="D610" s="1712"/>
      <c r="E610" s="1713"/>
      <c r="G610" s="1711"/>
      <c r="H610" s="1712"/>
      <c r="I610" s="1712"/>
      <c r="J610" s="1713"/>
    </row>
    <row r="611" spans="2:10" x14ac:dyDescent="0.2">
      <c r="B611" s="1700"/>
      <c r="C611" s="1701"/>
      <c r="D611" s="1701"/>
      <c r="E611" s="1702"/>
      <c r="G611" s="1700"/>
      <c r="H611" s="1701"/>
      <c r="I611" s="1701"/>
      <c r="J611" s="1702"/>
    </row>
    <row r="612" spans="2:10" x14ac:dyDescent="0.2">
      <c r="B612" s="1703"/>
      <c r="C612" s="1704"/>
      <c r="D612" s="1704"/>
      <c r="E612" s="1705"/>
      <c r="G612" s="1703"/>
      <c r="H612" s="1704"/>
      <c r="I612" s="1704"/>
      <c r="J612" s="1705"/>
    </row>
    <row r="613" spans="2:10" x14ac:dyDescent="0.2">
      <c r="B613" s="1703"/>
      <c r="C613" s="1704"/>
      <c r="D613" s="1704"/>
      <c r="E613" s="1705"/>
      <c r="G613" s="1703"/>
      <c r="H613" s="1704"/>
      <c r="I613" s="1704"/>
      <c r="J613" s="1705"/>
    </row>
    <row r="614" spans="2:10" x14ac:dyDescent="0.2">
      <c r="B614" s="1703"/>
      <c r="C614" s="1704"/>
      <c r="D614" s="1704"/>
      <c r="E614" s="1705"/>
      <c r="G614" s="1703"/>
      <c r="H614" s="1704"/>
      <c r="I614" s="1704"/>
      <c r="J614" s="1705"/>
    </row>
    <row r="615" spans="2:10" x14ac:dyDescent="0.2">
      <c r="B615" s="1703"/>
      <c r="C615" s="1704"/>
      <c r="D615" s="1704"/>
      <c r="E615" s="1705"/>
      <c r="G615" s="1703"/>
      <c r="H615" s="1704"/>
      <c r="I615" s="1704"/>
      <c r="J615" s="1705"/>
    </row>
    <row r="616" spans="2:10" ht="13.5" thickBot="1" x14ac:dyDescent="0.25">
      <c r="B616" s="1706"/>
      <c r="C616" s="1707"/>
      <c r="D616" s="1707"/>
      <c r="E616" s="1708"/>
      <c r="G616" s="1706"/>
      <c r="H616" s="1707"/>
      <c r="I616" s="1707"/>
      <c r="J616" s="1708"/>
    </row>
    <row r="617" spans="2:10" x14ac:dyDescent="0.2">
      <c r="B617" s="314"/>
      <c r="C617" s="314"/>
      <c r="D617" s="314"/>
      <c r="E617" s="314"/>
      <c r="G617" s="314"/>
      <c r="H617" s="314"/>
      <c r="I617" s="314"/>
      <c r="J617" s="314"/>
    </row>
    <row r="618" spans="2:10" x14ac:dyDescent="0.2">
      <c r="B618" s="314"/>
      <c r="C618" s="314"/>
      <c r="D618" s="314"/>
      <c r="E618" s="314"/>
      <c r="G618" s="314"/>
      <c r="H618" s="314"/>
      <c r="I618" s="314"/>
      <c r="J618" s="314"/>
    </row>
    <row r="619" spans="2:10" x14ac:dyDescent="0.2">
      <c r="B619" s="314"/>
      <c r="C619" s="314"/>
      <c r="D619" s="314"/>
      <c r="E619" s="314"/>
      <c r="G619" s="314"/>
      <c r="H619" s="314"/>
      <c r="I619" s="314"/>
      <c r="J619" s="314"/>
    </row>
    <row r="620" spans="2:10" x14ac:dyDescent="0.2">
      <c r="B620" s="314"/>
      <c r="C620" s="314"/>
      <c r="D620" s="314"/>
      <c r="E620" s="314"/>
      <c r="G620" s="314"/>
      <c r="H620" s="314"/>
      <c r="I620" s="314"/>
      <c r="J620" s="314"/>
    </row>
    <row r="621" spans="2:10" x14ac:dyDescent="0.2">
      <c r="B621" s="314"/>
      <c r="C621" s="314"/>
      <c r="D621" s="314"/>
      <c r="E621" s="314"/>
      <c r="G621" s="314"/>
      <c r="H621" s="314"/>
      <c r="I621" s="314"/>
      <c r="J621" s="314"/>
    </row>
    <row r="622" spans="2:10" x14ac:dyDescent="0.2">
      <c r="B622" s="314"/>
      <c r="C622" s="314"/>
      <c r="D622" s="314"/>
      <c r="E622" s="314"/>
      <c r="G622" s="314"/>
      <c r="H622" s="314"/>
      <c r="I622" s="314"/>
      <c r="J622" s="314"/>
    </row>
    <row r="623" spans="2:10" x14ac:dyDescent="0.2">
      <c r="B623" s="314"/>
      <c r="C623" s="314"/>
      <c r="D623" s="314"/>
      <c r="E623" s="314"/>
      <c r="G623" s="314"/>
      <c r="H623" s="314"/>
      <c r="I623" s="314"/>
      <c r="J623" s="314"/>
    </row>
    <row r="624" spans="2:10" x14ac:dyDescent="0.2">
      <c r="B624" s="314"/>
      <c r="C624" s="314"/>
      <c r="D624" s="314"/>
      <c r="E624" s="314"/>
      <c r="G624" s="314"/>
      <c r="H624" s="314"/>
      <c r="I624" s="314"/>
      <c r="J624" s="314"/>
    </row>
    <row r="625" spans="2:23" x14ac:dyDescent="0.2">
      <c r="B625" s="314"/>
      <c r="C625" s="314"/>
      <c r="D625" s="314"/>
      <c r="E625" s="314"/>
      <c r="G625" s="314"/>
      <c r="H625" s="314"/>
      <c r="I625" s="314"/>
      <c r="J625" s="314"/>
    </row>
    <row r="626" spans="2:23" x14ac:dyDescent="0.2">
      <c r="B626" s="314"/>
      <c r="C626" s="314"/>
      <c r="D626" s="314"/>
      <c r="E626" s="314"/>
      <c r="G626" s="314"/>
      <c r="H626" s="314"/>
      <c r="I626" s="314"/>
      <c r="J626" s="314"/>
    </row>
    <row r="627" spans="2:23" x14ac:dyDescent="0.2">
      <c r="B627" s="314"/>
      <c r="C627" s="314"/>
      <c r="D627" s="314"/>
      <c r="E627" s="314"/>
      <c r="G627" s="314"/>
      <c r="H627" s="314"/>
      <c r="I627" s="314"/>
      <c r="J627" s="314"/>
    </row>
    <row r="628" spans="2:23" x14ac:dyDescent="0.2">
      <c r="B628" s="314"/>
      <c r="C628" s="314"/>
      <c r="D628" s="314"/>
      <c r="E628" s="314"/>
      <c r="G628" s="314"/>
      <c r="H628" s="314"/>
      <c r="I628" s="314"/>
      <c r="J628" s="314"/>
    </row>
    <row r="629" spans="2:23" x14ac:dyDescent="0.2">
      <c r="B629" s="314"/>
      <c r="C629" s="314"/>
      <c r="D629" s="314"/>
      <c r="E629" s="314"/>
      <c r="G629" s="314"/>
      <c r="H629" s="314"/>
      <c r="I629" s="314"/>
      <c r="J629" s="314"/>
    </row>
    <row r="630" spans="2:23" x14ac:dyDescent="0.2">
      <c r="B630" s="314"/>
      <c r="C630" s="314"/>
      <c r="D630" s="314"/>
      <c r="E630" s="314"/>
      <c r="G630" s="314"/>
      <c r="H630" s="314"/>
      <c r="I630" s="314"/>
      <c r="J630" s="314"/>
    </row>
    <row r="631" spans="2:23" x14ac:dyDescent="0.2">
      <c r="B631" s="314"/>
      <c r="C631" s="314"/>
      <c r="D631" s="314"/>
      <c r="E631" s="314"/>
      <c r="G631" s="314"/>
      <c r="H631" s="314"/>
      <c r="I631" s="314"/>
      <c r="J631" s="314"/>
    </row>
    <row r="632" spans="2:23" x14ac:dyDescent="0.2">
      <c r="B632" s="314"/>
      <c r="C632" s="314"/>
      <c r="D632" s="314"/>
      <c r="E632" s="314"/>
      <c r="G632" s="314"/>
      <c r="H632" s="314"/>
      <c r="I632" s="314"/>
      <c r="J632" s="314"/>
    </row>
    <row r="633" spans="2:23" x14ac:dyDescent="0.2">
      <c r="B633" s="314"/>
      <c r="C633" s="314"/>
      <c r="D633" s="314"/>
      <c r="E633" s="314"/>
      <c r="G633" s="314"/>
      <c r="H633" s="314"/>
      <c r="I633" s="314"/>
      <c r="J633" s="314"/>
    </row>
    <row r="637" spans="2:23" ht="20.25" x14ac:dyDescent="0.3">
      <c r="M637" s="485" t="s">
        <v>691</v>
      </c>
      <c r="N637" s="485"/>
      <c r="O637" s="485"/>
      <c r="P637" s="485"/>
      <c r="Q637" s="485"/>
      <c r="R637" s="485"/>
      <c r="S637" s="485"/>
      <c r="T637" s="485"/>
      <c r="U637" s="485"/>
      <c r="V637" s="485"/>
      <c r="W637" s="485"/>
    </row>
    <row r="638" spans="2:23" ht="13.5" thickBot="1" x14ac:dyDescent="0.25">
      <c r="M638" s="655"/>
      <c r="N638" s="655"/>
      <c r="O638" s="655"/>
      <c r="P638" s="655"/>
      <c r="Q638" s="655"/>
      <c r="R638" s="655"/>
      <c r="S638" s="655"/>
    </row>
    <row r="639" spans="2:23" ht="18" x14ac:dyDescent="0.25">
      <c r="B639" s="1693" t="s">
        <v>429</v>
      </c>
      <c r="C639" s="1694"/>
      <c r="D639" s="1694"/>
      <c r="E639" s="1695"/>
      <c r="G639" s="1693" t="s">
        <v>430</v>
      </c>
      <c r="H639" s="1694"/>
      <c r="I639" s="1694"/>
      <c r="J639" s="1695"/>
      <c r="M639" s="655"/>
      <c r="N639" s="655"/>
      <c r="O639" s="655"/>
      <c r="P639" s="655"/>
      <c r="Q639" s="1516" t="s">
        <v>249</v>
      </c>
      <c r="R639" s="1517" t="s">
        <v>342</v>
      </c>
      <c r="S639" s="1514" t="s">
        <v>345</v>
      </c>
    </row>
    <row r="640" spans="2:23" ht="15.75" thickBot="1" x14ac:dyDescent="0.25">
      <c r="B640" s="303" t="s">
        <v>416</v>
      </c>
      <c r="C640" s="296" t="s">
        <v>249</v>
      </c>
      <c r="D640" s="296" t="s">
        <v>342</v>
      </c>
      <c r="E640" s="304" t="s">
        <v>345</v>
      </c>
      <c r="G640" s="303" t="s">
        <v>416</v>
      </c>
      <c r="H640" s="296" t="s">
        <v>249</v>
      </c>
      <c r="I640" s="296" t="s">
        <v>342</v>
      </c>
      <c r="J640" s="304" t="s">
        <v>345</v>
      </c>
      <c r="M640" s="654"/>
      <c r="N640" s="654"/>
      <c r="O640" s="654"/>
      <c r="P640" s="654"/>
      <c r="Q640" s="1518" t="s">
        <v>366</v>
      </c>
      <c r="R640" s="1519" t="s">
        <v>344</v>
      </c>
      <c r="S640" s="1515" t="s">
        <v>344</v>
      </c>
    </row>
    <row r="641" spans="1:19" ht="15.75" thickBot="1" x14ac:dyDescent="0.25">
      <c r="A641" s="302" t="s">
        <v>346</v>
      </c>
      <c r="B641" s="305"/>
      <c r="C641" s="298" t="s">
        <v>366</v>
      </c>
      <c r="D641" s="310" t="s">
        <v>344</v>
      </c>
      <c r="E641" s="299" t="s">
        <v>344</v>
      </c>
      <c r="F641" s="302" t="s">
        <v>346</v>
      </c>
      <c r="G641" s="305"/>
      <c r="H641" s="298" t="s">
        <v>366</v>
      </c>
      <c r="I641" s="310" t="s">
        <v>344</v>
      </c>
      <c r="J641" s="299" t="s">
        <v>344</v>
      </c>
      <c r="M641" s="1530" t="s">
        <v>569</v>
      </c>
      <c r="N641" s="1531" t="s">
        <v>44</v>
      </c>
      <c r="O641" s="654"/>
      <c r="P641" s="654"/>
      <c r="Q641" s="655"/>
      <c r="R641" s="655"/>
      <c r="S641" s="655"/>
    </row>
    <row r="642" spans="1:19" ht="15" x14ac:dyDescent="0.2">
      <c r="A642" s="302">
        <v>1</v>
      </c>
      <c r="B642" s="1510" t="str">
        <f>_xlfn.CONCAT(M642," with ",N642,O642,P642)</f>
        <v>EU High with 20%H2</v>
      </c>
      <c r="C642" s="1511">
        <f t="shared" ref="C642:E646" si="40">Q642</f>
        <v>0</v>
      </c>
      <c r="D642" s="1511" t="str">
        <f t="shared" si="40"/>
        <v>NM</v>
      </c>
      <c r="E642" s="1512" t="str">
        <f t="shared" si="40"/>
        <v>NM</v>
      </c>
      <c r="F642" s="302">
        <v>1</v>
      </c>
      <c r="G642" s="1510" t="str">
        <f>_xlfn.CONCAT(M652," with ",N652,O652,P652)</f>
        <v>EU High with 20%H2</v>
      </c>
      <c r="H642" s="1511">
        <f t="shared" ref="H642:J646" si="41">Q652</f>
        <v>0</v>
      </c>
      <c r="I642" s="1511" t="str">
        <f t="shared" si="41"/>
        <v>NM</v>
      </c>
      <c r="J642" s="1512" t="str">
        <f t="shared" si="41"/>
        <v>NM</v>
      </c>
      <c r="M642" s="1529" t="str">
        <f>'DATA SHEET'!L258</f>
        <v>EU High</v>
      </c>
      <c r="N642" s="1485" t="str">
        <f>'DATA SHEET'!M258</f>
        <v>20</v>
      </c>
      <c r="O642" s="1483" t="s">
        <v>322</v>
      </c>
      <c r="P642" s="1483" t="s">
        <v>44</v>
      </c>
      <c r="Q642" s="1486">
        <f>'DATA SHEET'!IO258</f>
        <v>0</v>
      </c>
      <c r="R642" s="1488" t="str">
        <f>'DATA SHEET'!JD258</f>
        <v>NM</v>
      </c>
      <c r="S642" s="656" t="str">
        <f>'DATA SHEET'!JE258</f>
        <v>NM</v>
      </c>
    </row>
    <row r="643" spans="1:19" ht="15" x14ac:dyDescent="0.2">
      <c r="A643" s="12">
        <f>A642+1</f>
        <v>2</v>
      </c>
      <c r="B643" s="534" t="str">
        <f>_xlfn.CONCAT(M643," with ",N643,O643,P643)</f>
        <v>EU low with 0%H2</v>
      </c>
      <c r="C643" s="1477">
        <f t="shared" si="40"/>
        <v>0</v>
      </c>
      <c r="D643" s="1477" t="str">
        <f t="shared" si="40"/>
        <v>NM</v>
      </c>
      <c r="E643" s="1479" t="str">
        <f t="shared" si="40"/>
        <v>NM</v>
      </c>
      <c r="F643" s="12">
        <f>F642+1</f>
        <v>2</v>
      </c>
      <c r="G643" s="534" t="str">
        <f>_xlfn.CONCAT(M653," with ",N653,O653,P653)</f>
        <v>EU low with 0%H2</v>
      </c>
      <c r="H643" s="1477">
        <f t="shared" si="41"/>
        <v>0</v>
      </c>
      <c r="I643" s="1477" t="str">
        <f t="shared" si="41"/>
        <v>NM</v>
      </c>
      <c r="J643" s="1479" t="str">
        <f t="shared" si="41"/>
        <v>NM</v>
      </c>
      <c r="M643" s="1489" t="str">
        <f>'DATA SHEET'!L259</f>
        <v>EU low</v>
      </c>
      <c r="N643" s="1490" t="str">
        <f>'DATA SHEET'!M259</f>
        <v>0</v>
      </c>
      <c r="O643" s="1491" t="s">
        <v>322</v>
      </c>
      <c r="P643" s="1491" t="s">
        <v>44</v>
      </c>
      <c r="Q643" s="1492">
        <f>'DATA SHEET'!IO259</f>
        <v>0</v>
      </c>
      <c r="R643" s="1495" t="str">
        <f>'DATA SHEET'!JD259</f>
        <v>NM</v>
      </c>
      <c r="S643" s="656" t="str">
        <f>'DATA SHEET'!JE259</f>
        <v>NM</v>
      </c>
    </row>
    <row r="644" spans="1:19" ht="15" x14ac:dyDescent="0.2">
      <c r="A644" s="12">
        <f>A643+1</f>
        <v>3</v>
      </c>
      <c r="B644" s="534" t="str">
        <f>_xlfn.CONCAT(M644," with ",N644,O644,P644)</f>
        <v>EU low with 10%H2</v>
      </c>
      <c r="C644" s="1477">
        <f t="shared" si="40"/>
        <v>0</v>
      </c>
      <c r="D644" s="1477" t="str">
        <f t="shared" si="40"/>
        <v>NM</v>
      </c>
      <c r="E644" s="1479" t="str">
        <f t="shared" si="40"/>
        <v>NM</v>
      </c>
      <c r="F644" s="12">
        <f>F643+1</f>
        <v>3</v>
      </c>
      <c r="G644" s="534" t="str">
        <f>_xlfn.CONCAT(M654," with ",N654,O654,P654)</f>
        <v>EU low with 10%H2</v>
      </c>
      <c r="H644" s="1477">
        <f t="shared" si="41"/>
        <v>0</v>
      </c>
      <c r="I644" s="1477" t="str">
        <f t="shared" si="41"/>
        <v>NM</v>
      </c>
      <c r="J644" s="1479" t="str">
        <f t="shared" si="41"/>
        <v>NM</v>
      </c>
      <c r="M644" s="1489" t="str">
        <f>'DATA SHEET'!L260</f>
        <v>EU low</v>
      </c>
      <c r="N644" s="1490" t="str">
        <f>'DATA SHEET'!M260</f>
        <v>10</v>
      </c>
      <c r="O644" s="1491" t="s">
        <v>322</v>
      </c>
      <c r="P644" s="1491" t="s">
        <v>44</v>
      </c>
      <c r="Q644" s="1492">
        <f>'DATA SHEET'!IO260</f>
        <v>0</v>
      </c>
      <c r="R644" s="1495" t="str">
        <f>'DATA SHEET'!JD260</f>
        <v>NM</v>
      </c>
      <c r="S644" s="656" t="str">
        <f>'DATA SHEET'!JE260</f>
        <v>NM</v>
      </c>
    </row>
    <row r="645" spans="1:19" ht="15" x14ac:dyDescent="0.2">
      <c r="A645" s="12">
        <f>A644+1</f>
        <v>4</v>
      </c>
      <c r="B645" s="534" t="str">
        <f>_xlfn.CONCAT(M645," with ",N645,O645,P645)</f>
        <v>EU low with 30%H2</v>
      </c>
      <c r="C645" s="1477">
        <f t="shared" si="40"/>
        <v>0</v>
      </c>
      <c r="D645" s="1477" t="str">
        <f t="shared" si="40"/>
        <v>NM</v>
      </c>
      <c r="E645" s="1479" t="str">
        <f t="shared" si="40"/>
        <v>NM</v>
      </c>
      <c r="F645" s="12">
        <f>F644+1</f>
        <v>4</v>
      </c>
      <c r="G645" s="534" t="str">
        <f>_xlfn.CONCAT(M655," with ",N655,O655,P655)</f>
        <v>EU low with 30%H2</v>
      </c>
      <c r="H645" s="1477">
        <f t="shared" si="41"/>
        <v>0</v>
      </c>
      <c r="I645" s="1477" t="str">
        <f t="shared" si="41"/>
        <v>NM</v>
      </c>
      <c r="J645" s="1479" t="str">
        <f t="shared" si="41"/>
        <v>NM</v>
      </c>
      <c r="M645" s="1489" t="str">
        <f>'DATA SHEET'!L261</f>
        <v>EU low</v>
      </c>
      <c r="N645" s="1490" t="str">
        <f>'DATA SHEET'!M261</f>
        <v>30</v>
      </c>
      <c r="O645" s="1491" t="s">
        <v>322</v>
      </c>
      <c r="P645" s="1491" t="s">
        <v>44</v>
      </c>
      <c r="Q645" s="1492">
        <f>'DATA SHEET'!IO261</f>
        <v>0</v>
      </c>
      <c r="R645" s="1495" t="str">
        <f>'DATA SHEET'!JD261</f>
        <v>NM</v>
      </c>
      <c r="S645" s="656" t="str">
        <f>'DATA SHEET'!JE261</f>
        <v>NM</v>
      </c>
    </row>
    <row r="646" spans="1:19" ht="15.75" thickBot="1" x14ac:dyDescent="0.25">
      <c r="A646" s="12">
        <f>A645+1</f>
        <v>5</v>
      </c>
      <c r="B646" s="534" t="str">
        <f>_xlfn.CONCAT(M646," with ",N646,O646,P646)</f>
        <v>EU low with 40%H2</v>
      </c>
      <c r="C646" s="1477">
        <f t="shared" si="40"/>
        <v>0</v>
      </c>
      <c r="D646" s="1477" t="str">
        <f t="shared" si="40"/>
        <v>NM</v>
      </c>
      <c r="E646" s="1479" t="str">
        <f t="shared" si="40"/>
        <v>NM</v>
      </c>
      <c r="F646" s="12">
        <f>F645+1</f>
        <v>5</v>
      </c>
      <c r="G646" s="534" t="str">
        <f>_xlfn.CONCAT(M656," with ",N656,O656,P656)</f>
        <v>EU low with 40%H2</v>
      </c>
      <c r="H646" s="1477">
        <f t="shared" si="41"/>
        <v>0</v>
      </c>
      <c r="I646" s="1477" t="str">
        <f t="shared" si="41"/>
        <v>NM</v>
      </c>
      <c r="J646" s="1479" t="str">
        <f t="shared" si="41"/>
        <v>NM</v>
      </c>
      <c r="M646" s="1496" t="str">
        <f>'DATA SHEET'!L262</f>
        <v>EU low</v>
      </c>
      <c r="N646" s="1497" t="str">
        <f>'DATA SHEET'!M262</f>
        <v>40</v>
      </c>
      <c r="O646" s="1498" t="s">
        <v>322</v>
      </c>
      <c r="P646" s="1498" t="s">
        <v>44</v>
      </c>
      <c r="Q646" s="1499">
        <f>'DATA SHEET'!IO262</f>
        <v>0</v>
      </c>
      <c r="R646" s="1502" t="str">
        <f>'DATA SHEET'!JD262</f>
        <v>NM</v>
      </c>
      <c r="S646" s="656" t="str">
        <f>'DATA SHEET'!JE262</f>
        <v>NM</v>
      </c>
    </row>
    <row r="647" spans="1:19" ht="15" x14ac:dyDescent="0.2">
      <c r="A647" s="12"/>
      <c r="B647" s="354"/>
      <c r="C647" s="1478"/>
      <c r="D647" s="1478"/>
      <c r="E647" s="1480"/>
      <c r="F647" s="12"/>
      <c r="G647" s="354"/>
      <c r="H647" s="476"/>
      <c r="I647" s="475"/>
      <c r="J647" s="1528"/>
      <c r="M647" s="655"/>
      <c r="N647" s="655"/>
      <c r="O647" s="655"/>
      <c r="P647" s="655"/>
      <c r="Q647" s="655"/>
      <c r="R647" s="655"/>
      <c r="S647" s="655"/>
    </row>
    <row r="648" spans="1:19" ht="15" x14ac:dyDescent="0.2">
      <c r="A648" s="12"/>
      <c r="B648" s="354"/>
      <c r="C648" s="1478"/>
      <c r="D648" s="1478"/>
      <c r="E648" s="1480"/>
      <c r="F648" s="12"/>
      <c r="G648" s="354"/>
      <c r="H648" s="476"/>
      <c r="I648" s="475"/>
      <c r="J648" s="1528"/>
      <c r="M648" s="655"/>
      <c r="N648" s="655"/>
      <c r="O648" s="655"/>
      <c r="P648" s="655"/>
      <c r="Q648" s="655"/>
      <c r="R648" s="655"/>
      <c r="S648" s="655"/>
    </row>
    <row r="649" spans="1:19" ht="15.75" thickBot="1" x14ac:dyDescent="0.25">
      <c r="A649" s="12"/>
      <c r="B649" s="354"/>
      <c r="C649" s="1478"/>
      <c r="D649" s="1478"/>
      <c r="E649" s="1480"/>
      <c r="F649" s="12"/>
      <c r="G649" s="354"/>
      <c r="H649" s="476"/>
      <c r="I649" s="475"/>
      <c r="J649" s="1528"/>
      <c r="M649" s="655"/>
      <c r="N649" s="655"/>
      <c r="O649" s="655"/>
      <c r="P649" s="655"/>
      <c r="Q649" s="655"/>
      <c r="R649" s="655"/>
      <c r="S649" s="655"/>
    </row>
    <row r="650" spans="1:19" ht="13.5" thickBot="1" x14ac:dyDescent="0.25">
      <c r="B650" s="1709" t="s">
        <v>303</v>
      </c>
      <c r="C650" s="1710"/>
      <c r="D650" s="1401" t="s">
        <v>415</v>
      </c>
      <c r="E650" s="1391"/>
      <c r="G650" s="1709" t="s">
        <v>303</v>
      </c>
      <c r="H650" s="1710"/>
      <c r="I650" s="1401" t="s">
        <v>415</v>
      </c>
      <c r="J650" s="1391"/>
      <c r="M650" s="1530" t="s">
        <v>569</v>
      </c>
      <c r="N650" s="1531" t="s">
        <v>44</v>
      </c>
      <c r="O650" s="655"/>
      <c r="P650" s="655"/>
      <c r="Q650" s="655"/>
      <c r="R650" s="655"/>
      <c r="S650" s="655"/>
    </row>
    <row r="651" spans="1:19" ht="13.5" thickBot="1" x14ac:dyDescent="0.25">
      <c r="B651" s="1667" t="s">
        <v>690</v>
      </c>
      <c r="C651" s="1668"/>
      <c r="D651" s="1668"/>
      <c r="E651" s="1669"/>
      <c r="G651" s="1667" t="s">
        <v>690</v>
      </c>
      <c r="H651" s="1668"/>
      <c r="I651" s="1668"/>
      <c r="J651" s="1669"/>
      <c r="M651" s="655"/>
      <c r="N651" s="655"/>
      <c r="O651" s="655"/>
      <c r="P651" s="655"/>
      <c r="Q651" s="655"/>
      <c r="R651" s="655"/>
      <c r="S651" s="655"/>
    </row>
    <row r="652" spans="1:19" ht="13.5" thickBot="1" x14ac:dyDescent="0.25">
      <c r="B652" s="1711"/>
      <c r="C652" s="1712"/>
      <c r="D652" s="1712"/>
      <c r="E652" s="1713"/>
      <c r="G652" s="1711"/>
      <c r="H652" s="1712"/>
      <c r="I652" s="1712"/>
      <c r="J652" s="1713"/>
      <c r="M652" s="1529" t="str">
        <f>'DATA SHEET'!L268</f>
        <v>EU High</v>
      </c>
      <c r="N652" s="1485" t="str">
        <f>'DATA SHEET'!M268</f>
        <v>20</v>
      </c>
      <c r="O652" s="1483" t="s">
        <v>322</v>
      </c>
      <c r="P652" s="1483" t="s">
        <v>44</v>
      </c>
      <c r="Q652" s="1486">
        <f>'DATA SHEET'!IO268</f>
        <v>0</v>
      </c>
      <c r="R652" s="1488" t="str">
        <f>'DATA SHEET'!JD268</f>
        <v>NM</v>
      </c>
      <c r="S652" s="656" t="str">
        <f>'DATA SHEET'!JE268</f>
        <v>NM</v>
      </c>
    </row>
    <row r="653" spans="1:19" x14ac:dyDescent="0.2">
      <c r="B653" s="1700"/>
      <c r="C653" s="1701"/>
      <c r="D653" s="1701"/>
      <c r="E653" s="1702"/>
      <c r="G653" s="1700"/>
      <c r="H653" s="1701"/>
      <c r="I653" s="1701"/>
      <c r="J653" s="1702"/>
      <c r="M653" s="1489" t="str">
        <f>'DATA SHEET'!L269</f>
        <v>EU low</v>
      </c>
      <c r="N653" s="1490" t="str">
        <f>'DATA SHEET'!M269</f>
        <v>0</v>
      </c>
      <c r="O653" s="1491" t="s">
        <v>322</v>
      </c>
      <c r="P653" s="1491" t="s">
        <v>44</v>
      </c>
      <c r="Q653" s="1492">
        <f>'DATA SHEET'!IO269</f>
        <v>0</v>
      </c>
      <c r="R653" s="1495" t="str">
        <f>'DATA SHEET'!JD269</f>
        <v>NM</v>
      </c>
      <c r="S653" s="656" t="str">
        <f>'DATA SHEET'!JE269</f>
        <v>NM</v>
      </c>
    </row>
    <row r="654" spans="1:19" x14ac:dyDescent="0.2">
      <c r="B654" s="1703"/>
      <c r="C654" s="1704"/>
      <c r="D654" s="1704"/>
      <c r="E654" s="1705"/>
      <c r="G654" s="1703"/>
      <c r="H654" s="1704"/>
      <c r="I654" s="1704"/>
      <c r="J654" s="1705"/>
      <c r="M654" s="1489" t="str">
        <f>'DATA SHEET'!L270</f>
        <v>EU low</v>
      </c>
      <c r="N654" s="1490" t="str">
        <f>'DATA SHEET'!M270</f>
        <v>10</v>
      </c>
      <c r="O654" s="1491" t="s">
        <v>322</v>
      </c>
      <c r="P654" s="1491" t="s">
        <v>44</v>
      </c>
      <c r="Q654" s="1492">
        <f>'DATA SHEET'!IO270</f>
        <v>0</v>
      </c>
      <c r="R654" s="1495" t="str">
        <f>'DATA SHEET'!JD270</f>
        <v>NM</v>
      </c>
      <c r="S654" s="656" t="str">
        <f>'DATA SHEET'!JE270</f>
        <v>NM</v>
      </c>
    </row>
    <row r="655" spans="1:19" x14ac:dyDescent="0.2">
      <c r="B655" s="1703"/>
      <c r="C655" s="1704"/>
      <c r="D655" s="1704"/>
      <c r="E655" s="1705"/>
      <c r="G655" s="1703"/>
      <c r="H655" s="1704"/>
      <c r="I655" s="1704"/>
      <c r="J655" s="1705"/>
      <c r="M655" s="1489" t="str">
        <f>'DATA SHEET'!L271</f>
        <v>EU low</v>
      </c>
      <c r="N655" s="1490" t="str">
        <f>'DATA SHEET'!M271</f>
        <v>30</v>
      </c>
      <c r="O655" s="1491" t="s">
        <v>322</v>
      </c>
      <c r="P655" s="1491" t="s">
        <v>44</v>
      </c>
      <c r="Q655" s="1492">
        <f>'DATA SHEET'!IO271</f>
        <v>0</v>
      </c>
      <c r="R655" s="1495" t="str">
        <f>'DATA SHEET'!JD271</f>
        <v>NM</v>
      </c>
      <c r="S655" s="656" t="str">
        <f>'DATA SHEET'!JE271</f>
        <v>NM</v>
      </c>
    </row>
    <row r="656" spans="1:19" ht="13.5" thickBot="1" x14ac:dyDescent="0.25">
      <c r="B656" s="1703"/>
      <c r="C656" s="1704"/>
      <c r="D656" s="1704"/>
      <c r="E656" s="1705"/>
      <c r="G656" s="1703"/>
      <c r="H656" s="1704"/>
      <c r="I656" s="1704"/>
      <c r="J656" s="1705"/>
      <c r="M656" s="1496" t="str">
        <f>'DATA SHEET'!L272</f>
        <v>EU low</v>
      </c>
      <c r="N656" s="1497" t="str">
        <f>'DATA SHEET'!M272</f>
        <v>40</v>
      </c>
      <c r="O656" s="1498" t="s">
        <v>322</v>
      </c>
      <c r="P656" s="1498" t="s">
        <v>44</v>
      </c>
      <c r="Q656" s="1499">
        <f>'DATA SHEET'!IO272</f>
        <v>0</v>
      </c>
      <c r="R656" s="1502" t="str">
        <f>'DATA SHEET'!JD272</f>
        <v>NM</v>
      </c>
      <c r="S656" s="656" t="str">
        <f>'DATA SHEET'!JE272</f>
        <v>NM</v>
      </c>
    </row>
    <row r="657" spans="2:10" x14ac:dyDescent="0.2">
      <c r="B657" s="1703"/>
      <c r="C657" s="1704"/>
      <c r="D657" s="1704"/>
      <c r="E657" s="1705"/>
      <c r="G657" s="1703"/>
      <c r="H657" s="1704"/>
      <c r="I657" s="1704"/>
      <c r="J657" s="1705"/>
    </row>
    <row r="658" spans="2:10" ht="13.5" thickBot="1" x14ac:dyDescent="0.25">
      <c r="B658" s="1706"/>
      <c r="C658" s="1707"/>
      <c r="D658" s="1707"/>
      <c r="E658" s="1708"/>
      <c r="G658" s="1706"/>
      <c r="H658" s="1707"/>
      <c r="I658" s="1707"/>
      <c r="J658" s="1708"/>
    </row>
    <row r="659" spans="2:10" x14ac:dyDescent="0.2">
      <c r="B659" s="314"/>
      <c r="C659" s="314"/>
      <c r="D659" s="314"/>
      <c r="E659" s="314"/>
      <c r="G659" s="314"/>
      <c r="H659" s="314"/>
      <c r="I659" s="314"/>
      <c r="J659" s="314"/>
    </row>
    <row r="660" spans="2:10" x14ac:dyDescent="0.2">
      <c r="B660" s="314"/>
      <c r="C660" s="314"/>
      <c r="D660" s="314"/>
      <c r="E660" s="314"/>
      <c r="G660" s="314"/>
      <c r="H660" s="314"/>
      <c r="I660" s="314"/>
      <c r="J660" s="314"/>
    </row>
    <row r="661" spans="2:10" x14ac:dyDescent="0.2">
      <c r="B661" s="314"/>
      <c r="C661" s="314"/>
      <c r="D661" s="314"/>
      <c r="E661" s="314"/>
      <c r="G661" s="314"/>
      <c r="H661" s="314"/>
      <c r="I661" s="314"/>
      <c r="J661" s="314"/>
    </row>
    <row r="662" spans="2:10" x14ac:dyDescent="0.2">
      <c r="B662" s="314"/>
      <c r="C662" s="314"/>
      <c r="D662" s="314"/>
      <c r="E662" s="314"/>
      <c r="G662" s="314"/>
      <c r="H662" s="314"/>
      <c r="I662" s="314"/>
      <c r="J662" s="314"/>
    </row>
    <row r="663" spans="2:10" x14ac:dyDescent="0.2">
      <c r="B663" s="314"/>
      <c r="C663" s="314"/>
      <c r="D663" s="314"/>
      <c r="E663" s="314"/>
      <c r="G663" s="314"/>
      <c r="H663" s="314"/>
      <c r="I663" s="314"/>
      <c r="J663" s="314"/>
    </row>
    <row r="664" spans="2:10" x14ac:dyDescent="0.2">
      <c r="B664" s="314"/>
      <c r="C664" s="314"/>
      <c r="D664" s="314"/>
      <c r="E664" s="314"/>
      <c r="G664" s="314"/>
      <c r="H664" s="314"/>
      <c r="I664" s="314"/>
      <c r="J664" s="314"/>
    </row>
    <row r="665" spans="2:10" x14ac:dyDescent="0.2">
      <c r="B665" s="314"/>
      <c r="C665" s="314"/>
      <c r="D665" s="314"/>
      <c r="E665" s="314"/>
      <c r="G665" s="314"/>
      <c r="H665" s="314"/>
      <c r="I665" s="314"/>
      <c r="J665" s="314"/>
    </row>
    <row r="666" spans="2:10" x14ac:dyDescent="0.2">
      <c r="B666" s="314"/>
      <c r="C666" s="314"/>
      <c r="D666" s="314"/>
      <c r="E666" s="314"/>
      <c r="G666" s="314"/>
      <c r="H666" s="314"/>
      <c r="I666" s="314"/>
      <c r="J666" s="314"/>
    </row>
    <row r="667" spans="2:10" x14ac:dyDescent="0.2">
      <c r="B667" s="314"/>
      <c r="C667" s="314"/>
      <c r="D667" s="314"/>
      <c r="E667" s="314"/>
      <c r="G667" s="314"/>
      <c r="H667" s="314"/>
      <c r="I667" s="314"/>
      <c r="J667" s="314"/>
    </row>
    <row r="668" spans="2:10" x14ac:dyDescent="0.2">
      <c r="B668" s="314"/>
      <c r="C668" s="314"/>
      <c r="D668" s="314"/>
      <c r="E668" s="314"/>
      <c r="G668" s="314"/>
      <c r="H668" s="314"/>
      <c r="I668" s="314"/>
      <c r="J668" s="314"/>
    </row>
    <row r="669" spans="2:10" x14ac:dyDescent="0.2">
      <c r="B669" s="314"/>
      <c r="C669" s="314"/>
      <c r="D669" s="314"/>
      <c r="E669" s="314"/>
      <c r="G669" s="314"/>
      <c r="H669" s="314"/>
      <c r="I669" s="314"/>
      <c r="J669" s="314"/>
    </row>
    <row r="670" spans="2:10" x14ac:dyDescent="0.2">
      <c r="B670" s="314"/>
      <c r="C670" s="314"/>
      <c r="D670" s="314"/>
      <c r="E670" s="314"/>
      <c r="G670" s="314"/>
      <c r="H670" s="314"/>
      <c r="I670" s="314"/>
      <c r="J670" s="314"/>
    </row>
    <row r="671" spans="2:10" x14ac:dyDescent="0.2">
      <c r="B671" s="314"/>
      <c r="C671" s="314"/>
      <c r="D671" s="314"/>
      <c r="E671" s="314"/>
      <c r="G671" s="314"/>
      <c r="H671" s="314"/>
      <c r="I671" s="314"/>
      <c r="J671" s="314"/>
    </row>
    <row r="672" spans="2:10" x14ac:dyDescent="0.2">
      <c r="B672" s="314"/>
      <c r="C672" s="314"/>
      <c r="D672" s="314"/>
      <c r="E672" s="314"/>
      <c r="G672" s="314"/>
      <c r="H672" s="314"/>
      <c r="I672" s="314"/>
      <c r="J672" s="314"/>
    </row>
    <row r="673" spans="2:10" x14ac:dyDescent="0.2">
      <c r="B673" s="314"/>
      <c r="C673" s="314"/>
      <c r="D673" s="314"/>
      <c r="E673" s="314"/>
      <c r="G673" s="314"/>
      <c r="H673" s="314"/>
      <c r="I673" s="314"/>
      <c r="J673" s="314"/>
    </row>
    <row r="674" spans="2:10" x14ac:dyDescent="0.2">
      <c r="B674" s="314"/>
      <c r="C674" s="314"/>
      <c r="D674" s="314"/>
      <c r="E674" s="314"/>
      <c r="G674" s="314"/>
      <c r="H674" s="314"/>
      <c r="I674" s="314"/>
      <c r="J674" s="314"/>
    </row>
    <row r="675" spans="2:10" x14ac:dyDescent="0.2">
      <c r="B675" s="314"/>
      <c r="C675" s="314"/>
      <c r="D675" s="314"/>
      <c r="E675" s="314"/>
      <c r="G675" s="314"/>
      <c r="H675" s="314"/>
      <c r="I675" s="314"/>
      <c r="J675" s="314"/>
    </row>
    <row r="676" spans="2:10" ht="23.25" x14ac:dyDescent="0.35">
      <c r="B676" s="92" t="s">
        <v>672</v>
      </c>
      <c r="D676" s="314"/>
      <c r="E676" s="314"/>
      <c r="G676" s="314"/>
      <c r="H676" s="314"/>
      <c r="I676" s="314"/>
      <c r="J676" s="314"/>
    </row>
    <row r="677" spans="2:10" ht="13.5" thickBot="1" x14ac:dyDescent="0.25"/>
    <row r="678" spans="2:10" ht="18" customHeight="1" x14ac:dyDescent="0.25">
      <c r="B678" s="1693" t="s">
        <v>309</v>
      </c>
      <c r="C678" s="1694"/>
      <c r="D678" s="1694"/>
      <c r="E678" s="1695"/>
      <c r="G678" s="1693" t="s">
        <v>307</v>
      </c>
      <c r="H678" s="1694"/>
      <c r="I678" s="1694"/>
      <c r="J678" s="1695"/>
    </row>
    <row r="679" spans="2:10" x14ac:dyDescent="0.2">
      <c r="B679" s="293" t="s">
        <v>369</v>
      </c>
      <c r="C679" s="97"/>
      <c r="D679" s="97"/>
      <c r="E679" s="294"/>
      <c r="G679" s="1740"/>
      <c r="H679" s="1741"/>
      <c r="I679" s="1741"/>
      <c r="J679" s="1742"/>
    </row>
    <row r="680" spans="2:10" x14ac:dyDescent="0.2">
      <c r="B680" s="295" t="s">
        <v>293</v>
      </c>
      <c r="C680" s="292"/>
      <c r="D680" s="499">
        <v>0.6</v>
      </c>
      <c r="E680" s="500" t="s">
        <v>44</v>
      </c>
      <c r="G680" s="295" t="s">
        <v>371</v>
      </c>
      <c r="H680" s="292"/>
      <c r="I680" s="349" t="s">
        <v>584</v>
      </c>
      <c r="J680" s="500" t="s">
        <v>44</v>
      </c>
    </row>
    <row r="681" spans="2:10" x14ac:dyDescent="0.2">
      <c r="B681" s="293" t="s">
        <v>370</v>
      </c>
      <c r="C681" s="97"/>
      <c r="D681" s="350"/>
      <c r="E681" s="501" t="s">
        <v>585</v>
      </c>
      <c r="G681" s="502" t="s">
        <v>154</v>
      </c>
      <c r="H681" s="503"/>
      <c r="I681" s="350"/>
      <c r="J681" s="501" t="s">
        <v>404</v>
      </c>
    </row>
    <row r="682" spans="2:10" x14ac:dyDescent="0.2">
      <c r="B682" s="1737" t="s">
        <v>304</v>
      </c>
      <c r="C682" s="1738"/>
      <c r="D682" s="1738"/>
      <c r="E682" s="1739"/>
      <c r="G682" s="1737" t="s">
        <v>372</v>
      </c>
      <c r="H682" s="1738"/>
      <c r="I682" s="1738"/>
      <c r="J682" s="1739"/>
    </row>
    <row r="683" spans="2:10" x14ac:dyDescent="0.2">
      <c r="B683" s="311" t="s">
        <v>367</v>
      </c>
      <c r="C683" s="1714" t="s">
        <v>368</v>
      </c>
      <c r="D683" s="1715"/>
      <c r="E683" s="1716"/>
      <c r="G683" s="1717" t="s">
        <v>368</v>
      </c>
      <c r="H683" s="1715"/>
      <c r="I683" s="1715"/>
      <c r="J683" s="1716"/>
    </row>
    <row r="684" spans="2:10" x14ac:dyDescent="0.2">
      <c r="B684" s="295"/>
      <c r="C684" s="1743" t="s">
        <v>546</v>
      </c>
      <c r="D684" s="1744"/>
      <c r="E684" s="1745"/>
      <c r="G684" s="1726" t="s">
        <v>546</v>
      </c>
      <c r="H684" s="1727"/>
      <c r="I684" s="1727"/>
      <c r="J684" s="1728"/>
    </row>
    <row r="685" spans="2:10" x14ac:dyDescent="0.2">
      <c r="B685" s="300"/>
      <c r="C685" s="1746"/>
      <c r="D685" s="1747"/>
      <c r="E685" s="1748"/>
      <c r="G685" s="1729"/>
      <c r="H685" s="1730"/>
      <c r="I685" s="1730"/>
      <c r="J685" s="1731"/>
    </row>
    <row r="686" spans="2:10" x14ac:dyDescent="0.2">
      <c r="B686" s="300"/>
      <c r="C686" s="1746"/>
      <c r="D686" s="1747"/>
      <c r="E686" s="1748"/>
      <c r="G686" s="1729"/>
      <c r="H686" s="1730"/>
      <c r="I686" s="1730"/>
      <c r="J686" s="1731"/>
    </row>
    <row r="687" spans="2:10" x14ac:dyDescent="0.2">
      <c r="B687" s="300"/>
      <c r="C687" s="1746"/>
      <c r="D687" s="1747"/>
      <c r="E687" s="1748"/>
      <c r="G687" s="1729"/>
      <c r="H687" s="1730"/>
      <c r="I687" s="1730"/>
      <c r="J687" s="1731"/>
    </row>
    <row r="688" spans="2:10" x14ac:dyDescent="0.2">
      <c r="B688" s="300"/>
      <c r="C688" s="1746"/>
      <c r="D688" s="1747"/>
      <c r="E688" s="1748"/>
      <c r="G688" s="1729"/>
      <c r="H688" s="1730"/>
      <c r="I688" s="1730"/>
      <c r="J688" s="1731"/>
    </row>
    <row r="689" spans="2:10" ht="13.5" thickBot="1" x14ac:dyDescent="0.25">
      <c r="B689" s="301"/>
      <c r="C689" s="1749"/>
      <c r="D689" s="1750"/>
      <c r="E689" s="1751"/>
      <c r="G689" s="1732"/>
      <c r="H689" s="1733"/>
      <c r="I689" s="1733"/>
      <c r="J689" s="1734"/>
    </row>
    <row r="690" spans="2:10" ht="13.5" thickBot="1" x14ac:dyDescent="0.25"/>
    <row r="691" spans="2:10" ht="18" x14ac:dyDescent="0.25">
      <c r="B691" s="1693" t="s">
        <v>324</v>
      </c>
      <c r="C691" s="1694"/>
      <c r="D691" s="1694"/>
      <c r="E691" s="1695"/>
      <c r="G691" s="1693" t="s">
        <v>377</v>
      </c>
      <c r="H691" s="1694"/>
      <c r="I691" s="1694"/>
      <c r="J691" s="1695"/>
    </row>
    <row r="692" spans="2:10" x14ac:dyDescent="0.2">
      <c r="B692" s="293" t="s">
        <v>373</v>
      </c>
      <c r="C692" s="97"/>
      <c r="D692" s="97"/>
      <c r="E692" s="294"/>
      <c r="G692" s="293" t="s">
        <v>373</v>
      </c>
      <c r="H692" s="97"/>
      <c r="I692" s="97"/>
      <c r="J692" s="294"/>
    </row>
    <row r="693" spans="2:10" x14ac:dyDescent="0.2">
      <c r="B693" s="295" t="s">
        <v>371</v>
      </c>
      <c r="C693" s="292"/>
      <c r="D693" s="349" t="s">
        <v>584</v>
      </c>
      <c r="E693" s="1665"/>
      <c r="G693" s="295" t="s">
        <v>371</v>
      </c>
      <c r="H693" s="292"/>
      <c r="I693" s="349" t="s">
        <v>584</v>
      </c>
      <c r="J693" s="1665"/>
    </row>
    <row r="694" spans="2:10" x14ac:dyDescent="0.2">
      <c r="B694" s="293"/>
      <c r="C694" s="97"/>
      <c r="D694" s="499">
        <v>0.3</v>
      </c>
      <c r="E694" s="1736"/>
      <c r="G694" s="293"/>
      <c r="H694" s="97"/>
      <c r="I694" s="499"/>
      <c r="J694" s="1736"/>
    </row>
    <row r="695" spans="2:10" x14ac:dyDescent="0.2">
      <c r="B695" s="1737" t="s">
        <v>304</v>
      </c>
      <c r="C695" s="1738"/>
      <c r="D695" s="1738"/>
      <c r="E695" s="1739"/>
      <c r="G695" s="1737" t="s">
        <v>304</v>
      </c>
      <c r="H695" s="1738"/>
      <c r="I695" s="1738"/>
      <c r="J695" s="1739"/>
    </row>
    <row r="696" spans="2:10" x14ac:dyDescent="0.2">
      <c r="B696" s="312"/>
      <c r="C696" s="1714" t="s">
        <v>368</v>
      </c>
      <c r="D696" s="1715"/>
      <c r="E696" s="1716"/>
      <c r="G696" s="1717" t="s">
        <v>368</v>
      </c>
      <c r="H696" s="1715"/>
      <c r="I696" s="1715"/>
      <c r="J696" s="1716"/>
    </row>
    <row r="697" spans="2:10" x14ac:dyDescent="0.2">
      <c r="B697" s="1718" t="s">
        <v>325</v>
      </c>
      <c r="C697" s="1720" t="s">
        <v>622</v>
      </c>
      <c r="D697" s="1721"/>
      <c r="E697" s="1722"/>
      <c r="G697" s="1726" t="s">
        <v>622</v>
      </c>
      <c r="H697" s="1727"/>
      <c r="I697" s="1727"/>
      <c r="J697" s="1728"/>
    </row>
    <row r="698" spans="2:10" x14ac:dyDescent="0.2">
      <c r="B698" s="1719"/>
      <c r="C698" s="1723"/>
      <c r="D698" s="1724"/>
      <c r="E698" s="1725"/>
      <c r="G698" s="1729"/>
      <c r="H698" s="1730"/>
      <c r="I698" s="1730"/>
      <c r="J698" s="1731"/>
    </row>
    <row r="699" spans="2:10" x14ac:dyDescent="0.2">
      <c r="B699" s="1718" t="s">
        <v>326</v>
      </c>
      <c r="C699" s="1720" t="s">
        <v>622</v>
      </c>
      <c r="D699" s="1721"/>
      <c r="E699" s="1722"/>
      <c r="G699" s="1729"/>
      <c r="H699" s="1730"/>
      <c r="I699" s="1730"/>
      <c r="J699" s="1731"/>
    </row>
    <row r="700" spans="2:10" x14ac:dyDescent="0.2">
      <c r="B700" s="1719"/>
      <c r="C700" s="1723"/>
      <c r="D700" s="1724"/>
      <c r="E700" s="1725"/>
      <c r="G700" s="1729"/>
      <c r="H700" s="1730"/>
      <c r="I700" s="1730"/>
      <c r="J700" s="1731"/>
    </row>
    <row r="701" spans="2:10" x14ac:dyDescent="0.2">
      <c r="B701" s="1718" t="s">
        <v>327</v>
      </c>
      <c r="C701" s="1720" t="s">
        <v>622</v>
      </c>
      <c r="D701" s="1721"/>
      <c r="E701" s="1722"/>
      <c r="G701" s="1729"/>
      <c r="H701" s="1730"/>
      <c r="I701" s="1730"/>
      <c r="J701" s="1731"/>
    </row>
    <row r="702" spans="2:10" ht="13.5" thickBot="1" x14ac:dyDescent="0.25">
      <c r="B702" s="1735"/>
      <c r="C702" s="1723"/>
      <c r="D702" s="1724"/>
      <c r="E702" s="1725"/>
      <c r="G702" s="1732"/>
      <c r="H702" s="1733"/>
      <c r="I702" s="1733"/>
      <c r="J702" s="1734"/>
    </row>
    <row r="703" spans="2:10" ht="13.5" thickBot="1" x14ac:dyDescent="0.25"/>
    <row r="704" spans="2:10" ht="18" x14ac:dyDescent="0.25">
      <c r="B704" s="1693" t="str">
        <f>'DATA SHEET'!E411</f>
        <v>4.5 Cooker hob test with 4 burners on</v>
      </c>
      <c r="C704" s="1694"/>
      <c r="D704" s="1694"/>
      <c r="E704" s="1695"/>
      <c r="G704" s="1693" t="str">
        <f>'DATA SHEET'!E421</f>
        <v xml:space="preserve">4.6 Influence of wind   </v>
      </c>
      <c r="H704" s="1694"/>
      <c r="I704" s="1694"/>
      <c r="J704" s="1695"/>
    </row>
    <row r="705" spans="2:19" x14ac:dyDescent="0.2">
      <c r="B705" s="293" t="s">
        <v>373</v>
      </c>
      <c r="C705" s="97"/>
      <c r="D705" s="97"/>
      <c r="E705" s="294"/>
      <c r="G705" s="293" t="s">
        <v>373</v>
      </c>
      <c r="H705" s="97"/>
      <c r="I705" s="97"/>
      <c r="J705" s="294"/>
    </row>
    <row r="706" spans="2:19" x14ac:dyDescent="0.2">
      <c r="B706" s="295" t="s">
        <v>371</v>
      </c>
      <c r="C706" s="292"/>
      <c r="D706" s="349" t="s">
        <v>584</v>
      </c>
      <c r="E706" s="1665"/>
      <c r="G706" s="295" t="s">
        <v>371</v>
      </c>
      <c r="H706" s="292"/>
      <c r="I706" s="349" t="s">
        <v>584</v>
      </c>
      <c r="J706" s="1665"/>
    </row>
    <row r="707" spans="2:19" x14ac:dyDescent="0.2">
      <c r="B707" s="293"/>
      <c r="C707" s="97"/>
      <c r="D707" s="499"/>
      <c r="E707" s="1736"/>
      <c r="G707" s="293"/>
      <c r="H707" s="97"/>
      <c r="I707" s="499"/>
      <c r="J707" s="1736"/>
    </row>
    <row r="708" spans="2:19" x14ac:dyDescent="0.2">
      <c r="B708" s="1737" t="s">
        <v>304</v>
      </c>
      <c r="C708" s="1738"/>
      <c r="D708" s="1738"/>
      <c r="E708" s="1739"/>
      <c r="G708" s="1737" t="s">
        <v>304</v>
      </c>
      <c r="H708" s="1738"/>
      <c r="I708" s="1738"/>
      <c r="J708" s="1739"/>
    </row>
    <row r="709" spans="2:19" x14ac:dyDescent="0.2">
      <c r="B709" s="1717" t="s">
        <v>368</v>
      </c>
      <c r="C709" s="1715"/>
      <c r="D709" s="1715"/>
      <c r="E709" s="1716"/>
      <c r="G709" s="1717" t="s">
        <v>368</v>
      </c>
      <c r="H709" s="1715"/>
      <c r="I709" s="1715"/>
      <c r="J709" s="1716"/>
    </row>
    <row r="710" spans="2:19" x14ac:dyDescent="0.2">
      <c r="B710" s="1726" t="s">
        <v>622</v>
      </c>
      <c r="C710" s="1727"/>
      <c r="D710" s="1727"/>
      <c r="E710" s="1728"/>
      <c r="G710" s="1726" t="s">
        <v>622</v>
      </c>
      <c r="H710" s="1727"/>
      <c r="I710" s="1727"/>
      <c r="J710" s="1728"/>
    </row>
    <row r="711" spans="2:19" x14ac:dyDescent="0.2">
      <c r="B711" s="1729"/>
      <c r="C711" s="1730"/>
      <c r="D711" s="1730"/>
      <c r="E711" s="1731"/>
      <c r="G711" s="1729"/>
      <c r="H711" s="1730"/>
      <c r="I711" s="1730"/>
      <c r="J711" s="1731"/>
    </row>
    <row r="712" spans="2:19" x14ac:dyDescent="0.2">
      <c r="B712" s="1729"/>
      <c r="C712" s="1730"/>
      <c r="D712" s="1730"/>
      <c r="E712" s="1731"/>
      <c r="G712" s="1729"/>
      <c r="H712" s="1730"/>
      <c r="I712" s="1730"/>
      <c r="J712" s="1731"/>
    </row>
    <row r="713" spans="2:19" x14ac:dyDescent="0.2">
      <c r="B713" s="1729"/>
      <c r="C713" s="1730"/>
      <c r="D713" s="1730"/>
      <c r="E713" s="1731"/>
      <c r="G713" s="1729"/>
      <c r="H713" s="1730"/>
      <c r="I713" s="1730"/>
      <c r="J713" s="1731"/>
      <c r="O713" s="98"/>
      <c r="P713" s="98"/>
      <c r="Q713" s="98"/>
      <c r="R713" s="98"/>
      <c r="S713" s="98"/>
    </row>
    <row r="714" spans="2:19" x14ac:dyDescent="0.2">
      <c r="B714" s="1729"/>
      <c r="C714" s="1730"/>
      <c r="D714" s="1730"/>
      <c r="E714" s="1731"/>
      <c r="G714" s="1729"/>
      <c r="H714" s="1730"/>
      <c r="I714" s="1730"/>
      <c r="J714" s="1731"/>
      <c r="O714" s="98"/>
      <c r="P714" s="98"/>
      <c r="Q714" s="98"/>
      <c r="R714" s="98"/>
      <c r="S714" s="98"/>
    </row>
    <row r="715" spans="2:19" ht="13.5" thickBot="1" x14ac:dyDescent="0.25">
      <c r="B715" s="1732"/>
      <c r="C715" s="1733"/>
      <c r="D715" s="1733"/>
      <c r="E715" s="1734"/>
      <c r="G715" s="1732"/>
      <c r="H715" s="1733"/>
      <c r="I715" s="1733"/>
      <c r="J715" s="1734"/>
      <c r="O715" s="98"/>
      <c r="P715" s="98"/>
      <c r="Q715" s="98"/>
      <c r="R715" s="98"/>
      <c r="S715" s="98"/>
    </row>
    <row r="716" spans="2:19" ht="13.5" thickBot="1" x14ac:dyDescent="0.25">
      <c r="M716" s="12"/>
      <c r="O716" s="313" t="s">
        <v>693</v>
      </c>
      <c r="P716" s="98"/>
      <c r="Q716" s="98"/>
      <c r="R716" s="98"/>
      <c r="S716" s="98"/>
    </row>
    <row r="717" spans="2:19" ht="18" x14ac:dyDescent="0.25">
      <c r="B717" s="1693" t="str">
        <f>'DATA SHEET'!E434</f>
        <v>4.7 Long tem (limited time)    Appliances shall run from 1 hour to few hours (at the end of the testing)</v>
      </c>
      <c r="C717" s="1694"/>
      <c r="D717" s="1694"/>
      <c r="E717" s="1695"/>
      <c r="G717" s="1693" t="str">
        <f>'DATA SHEET'!E447</f>
        <v>4.8 Fluctuation of the auxiliary energy</v>
      </c>
      <c r="H717" s="1694"/>
      <c r="I717" s="1694"/>
      <c r="J717" s="1695"/>
      <c r="M717" s="12"/>
      <c r="O717" s="98"/>
      <c r="P717" s="98"/>
      <c r="Q717" s="98"/>
      <c r="R717" s="98"/>
      <c r="S717" s="98"/>
    </row>
    <row r="718" spans="2:19" x14ac:dyDescent="0.2">
      <c r="B718" s="293" t="s">
        <v>373</v>
      </c>
      <c r="C718" s="97"/>
      <c r="D718" s="97"/>
      <c r="E718" s="294"/>
      <c r="G718" s="293" t="s">
        <v>373</v>
      </c>
      <c r="H718" s="97"/>
      <c r="I718" s="97"/>
      <c r="J718" s="294"/>
      <c r="M718" s="12"/>
      <c r="O718" s="98"/>
      <c r="P718" s="98"/>
      <c r="Q718" s="98"/>
      <c r="R718" s="98"/>
      <c r="S718" s="98"/>
    </row>
    <row r="719" spans="2:19" x14ac:dyDescent="0.2">
      <c r="B719" s="295" t="s">
        <v>371</v>
      </c>
      <c r="C719" s="292"/>
      <c r="D719" s="349" t="s">
        <v>584</v>
      </c>
      <c r="E719" s="1665"/>
      <c r="G719" s="295" t="s">
        <v>371</v>
      </c>
      <c r="H719" s="292"/>
      <c r="I719" s="349" t="s">
        <v>584</v>
      </c>
      <c r="J719" s="1665"/>
      <c r="M719" s="12"/>
      <c r="O719" s="98"/>
      <c r="P719" s="98"/>
      <c r="Q719" s="98"/>
      <c r="R719" s="98"/>
      <c r="S719" s="98"/>
    </row>
    <row r="720" spans="2:19" x14ac:dyDescent="0.2">
      <c r="B720" s="293"/>
      <c r="C720" s="97"/>
      <c r="D720" s="499"/>
      <c r="E720" s="1736"/>
      <c r="G720" s="293"/>
      <c r="H720" s="97"/>
      <c r="I720" s="499"/>
      <c r="J720" s="1736"/>
      <c r="M720" s="12"/>
      <c r="O720" s="98"/>
      <c r="P720" s="98"/>
      <c r="Q720" s="98"/>
      <c r="R720" s="98"/>
      <c r="S720" s="98"/>
    </row>
    <row r="721" spans="2:19" x14ac:dyDescent="0.2">
      <c r="B721" s="1737" t="s">
        <v>304</v>
      </c>
      <c r="C721" s="1738"/>
      <c r="D721" s="1738"/>
      <c r="E721" s="1739"/>
      <c r="G721" s="1737" t="s">
        <v>304</v>
      </c>
      <c r="H721" s="1738"/>
      <c r="I721" s="1738"/>
      <c r="J721" s="1739"/>
      <c r="M721" s="12"/>
      <c r="O721" s="98"/>
      <c r="P721" s="98"/>
      <c r="Q721" s="98"/>
      <c r="R721" s="98"/>
      <c r="S721" s="98"/>
    </row>
    <row r="722" spans="2:19" x14ac:dyDescent="0.2">
      <c r="B722" s="1717" t="s">
        <v>368</v>
      </c>
      <c r="C722" s="1715"/>
      <c r="D722" s="1715"/>
      <c r="E722" s="1716"/>
      <c r="G722" s="1717" t="s">
        <v>368</v>
      </c>
      <c r="H722" s="1715"/>
      <c r="I722" s="1715"/>
      <c r="J722" s="1716"/>
      <c r="M722" s="12"/>
      <c r="O722" s="98"/>
      <c r="P722" s="98"/>
      <c r="Q722" s="98"/>
      <c r="R722" s="98"/>
      <c r="S722" s="98"/>
    </row>
    <row r="723" spans="2:19" x14ac:dyDescent="0.2">
      <c r="B723" s="1726" t="s">
        <v>622</v>
      </c>
      <c r="C723" s="1727"/>
      <c r="D723" s="1727"/>
      <c r="E723" s="1728"/>
      <c r="G723" s="1726" t="s">
        <v>622</v>
      </c>
      <c r="H723" s="1727"/>
      <c r="I723" s="1727"/>
      <c r="J723" s="1728"/>
      <c r="M723" s="12"/>
      <c r="O723" s="98"/>
      <c r="P723" s="98"/>
      <c r="Q723" s="98"/>
      <c r="R723" s="98"/>
      <c r="S723" s="98"/>
    </row>
    <row r="724" spans="2:19" x14ac:dyDescent="0.2">
      <c r="B724" s="1729"/>
      <c r="C724" s="1730"/>
      <c r="D724" s="1730"/>
      <c r="E724" s="1731"/>
      <c r="G724" s="1729"/>
      <c r="H724" s="1730"/>
      <c r="I724" s="1730"/>
      <c r="J724" s="1731"/>
      <c r="M724" s="12"/>
      <c r="O724" s="98"/>
      <c r="P724" s="98"/>
      <c r="Q724" s="98"/>
      <c r="R724" s="98"/>
      <c r="S724" s="98"/>
    </row>
    <row r="725" spans="2:19" x14ac:dyDescent="0.2">
      <c r="B725" s="1729"/>
      <c r="C725" s="1730"/>
      <c r="D725" s="1730"/>
      <c r="E725" s="1731"/>
      <c r="G725" s="1729"/>
      <c r="H725" s="1730"/>
      <c r="I725" s="1730"/>
      <c r="J725" s="1731"/>
      <c r="M725" s="12"/>
      <c r="O725" s="98"/>
      <c r="P725" s="98"/>
      <c r="Q725" s="98"/>
      <c r="R725" s="98"/>
      <c r="S725" s="98"/>
    </row>
    <row r="726" spans="2:19" x14ac:dyDescent="0.2">
      <c r="B726" s="1729"/>
      <c r="C726" s="1730"/>
      <c r="D726" s="1730"/>
      <c r="E726" s="1731"/>
      <c r="G726" s="1729"/>
      <c r="H726" s="1730"/>
      <c r="I726" s="1730"/>
      <c r="J726" s="1731"/>
      <c r="M726" s="12"/>
      <c r="O726" s="98"/>
      <c r="P726" s="98"/>
      <c r="Q726" s="98"/>
      <c r="R726" s="98"/>
      <c r="S726" s="98"/>
    </row>
    <row r="727" spans="2:19" ht="15" customHeight="1" x14ac:dyDescent="0.2">
      <c r="B727" s="1729"/>
      <c r="C727" s="1730"/>
      <c r="D727" s="1730"/>
      <c r="E727" s="1731"/>
      <c r="G727" s="1729"/>
      <c r="H727" s="1730"/>
      <c r="I727" s="1730"/>
      <c r="J727" s="1731"/>
      <c r="M727" s="12"/>
      <c r="O727" s="98"/>
      <c r="P727" s="98"/>
      <c r="Q727" s="98"/>
      <c r="R727" s="98"/>
      <c r="S727" s="98"/>
    </row>
    <row r="728" spans="2:19" ht="15" customHeight="1" thickBot="1" x14ac:dyDescent="0.25">
      <c r="B728" s="1732"/>
      <c r="C728" s="1733"/>
      <c r="D728" s="1733"/>
      <c r="E728" s="1734"/>
      <c r="G728" s="1732"/>
      <c r="H728" s="1733"/>
      <c r="I728" s="1733"/>
      <c r="J728" s="1734"/>
      <c r="M728" s="12"/>
      <c r="O728" s="98"/>
      <c r="P728" s="98"/>
      <c r="Q728" s="98"/>
      <c r="R728" s="98"/>
      <c r="S728" s="98"/>
    </row>
    <row r="729" spans="2:19" ht="15" customHeight="1" thickBot="1" x14ac:dyDescent="0.25">
      <c r="M729" s="12"/>
      <c r="O729" s="98"/>
      <c r="P729" s="98"/>
      <c r="Q729" s="98"/>
      <c r="R729" s="98"/>
      <c r="S729" s="98"/>
    </row>
    <row r="730" spans="2:19" ht="18" x14ac:dyDescent="0.25">
      <c r="B730" s="1693" t="s">
        <v>911</v>
      </c>
      <c r="C730" s="1694"/>
      <c r="D730" s="1694"/>
      <c r="E730" s="1695"/>
      <c r="M730" s="12"/>
      <c r="O730" s="98"/>
      <c r="P730" s="98"/>
      <c r="Q730" s="98"/>
      <c r="R730" s="98"/>
      <c r="S730" s="98"/>
    </row>
    <row r="731" spans="2:19" x14ac:dyDescent="0.2">
      <c r="B731" s="293" t="s">
        <v>373</v>
      </c>
      <c r="C731" s="97"/>
      <c r="D731" s="97"/>
      <c r="E731" s="294"/>
      <c r="F731" s="537"/>
      <c r="G731" s="537"/>
      <c r="H731" s="537"/>
      <c r="I731" s="537"/>
      <c r="J731" s="537"/>
      <c r="K731" s="537"/>
      <c r="L731" s="537"/>
      <c r="M731" s="12"/>
      <c r="O731" s="98"/>
      <c r="P731" s="98"/>
      <c r="Q731" s="98"/>
      <c r="R731" s="98"/>
      <c r="S731" s="98"/>
    </row>
    <row r="732" spans="2:19" x14ac:dyDescent="0.2">
      <c r="B732" s="295" t="s">
        <v>371</v>
      </c>
      <c r="C732" s="292"/>
      <c r="D732" s="349" t="s">
        <v>584</v>
      </c>
      <c r="E732" s="1665"/>
      <c r="F732" s="537"/>
      <c r="G732" s="537"/>
      <c r="H732" s="537"/>
      <c r="I732" s="537"/>
      <c r="J732" s="537"/>
      <c r="K732" s="537"/>
      <c r="L732" s="537"/>
      <c r="M732" s="12"/>
      <c r="O732" s="98"/>
      <c r="P732" s="98"/>
      <c r="Q732" s="98"/>
      <c r="R732" s="98"/>
      <c r="S732" s="98"/>
    </row>
    <row r="733" spans="2:19" x14ac:dyDescent="0.2">
      <c r="B733" s="293"/>
      <c r="C733" s="97"/>
      <c r="D733" s="499"/>
      <c r="E733" s="1736"/>
      <c r="F733" s="537"/>
      <c r="G733" s="537"/>
      <c r="H733" s="537"/>
      <c r="I733" s="537"/>
      <c r="J733" s="537"/>
      <c r="K733" s="537"/>
      <c r="L733" s="537"/>
      <c r="M733" s="12"/>
      <c r="O733" s="98"/>
      <c r="P733" s="98"/>
      <c r="Q733" s="98"/>
      <c r="R733" s="98"/>
      <c r="S733" s="98"/>
    </row>
    <row r="734" spans="2:19" x14ac:dyDescent="0.2">
      <c r="B734" s="1737" t="s">
        <v>304</v>
      </c>
      <c r="C734" s="1738"/>
      <c r="D734" s="1738"/>
      <c r="E734" s="1739"/>
      <c r="F734" s="537"/>
      <c r="G734" s="537"/>
      <c r="H734" s="537"/>
      <c r="I734" s="537"/>
      <c r="J734" s="537"/>
      <c r="K734" s="537"/>
      <c r="L734" s="537"/>
      <c r="M734" s="12"/>
      <c r="O734" s="98"/>
      <c r="P734" s="98"/>
      <c r="Q734" s="98"/>
      <c r="R734" s="98"/>
      <c r="S734" s="98"/>
    </row>
    <row r="735" spans="2:19" x14ac:dyDescent="0.2">
      <c r="B735" s="1717" t="s">
        <v>368</v>
      </c>
      <c r="C735" s="1715"/>
      <c r="D735" s="1715"/>
      <c r="E735" s="1716"/>
      <c r="F735" s="537"/>
      <c r="G735" s="537"/>
      <c r="H735" s="537"/>
      <c r="I735" s="537"/>
      <c r="J735" s="537"/>
      <c r="K735" s="537"/>
      <c r="L735" s="537"/>
      <c r="M735" s="12"/>
      <c r="O735" s="98"/>
      <c r="P735" s="98"/>
      <c r="Q735" s="98"/>
      <c r="R735" s="98"/>
      <c r="S735" s="98"/>
    </row>
    <row r="736" spans="2:19" x14ac:dyDescent="0.2">
      <c r="B736" s="1726" t="s">
        <v>622</v>
      </c>
      <c r="C736" s="1727"/>
      <c r="D736" s="1727"/>
      <c r="E736" s="1728"/>
      <c r="F736" s="537"/>
      <c r="G736" s="537"/>
      <c r="H736" s="537"/>
      <c r="I736" s="537"/>
      <c r="J736" s="537"/>
      <c r="K736" s="537"/>
      <c r="L736" s="537"/>
      <c r="M736" s="12"/>
      <c r="O736" s="98"/>
      <c r="P736" s="98"/>
      <c r="Q736" s="98"/>
      <c r="R736" s="98"/>
      <c r="S736" s="98"/>
    </row>
    <row r="737" spans="2:19" x14ac:dyDescent="0.2">
      <c r="B737" s="1729"/>
      <c r="C737" s="1730"/>
      <c r="D737" s="1730"/>
      <c r="E737" s="1731"/>
      <c r="F737" s="537"/>
      <c r="G737" s="537"/>
      <c r="H737" s="537"/>
      <c r="I737" s="537"/>
      <c r="J737" s="537"/>
      <c r="K737" s="537"/>
      <c r="L737" s="537"/>
      <c r="M737" s="12"/>
      <c r="O737" s="98"/>
      <c r="P737" s="98"/>
      <c r="Q737" s="98"/>
      <c r="R737" s="98"/>
      <c r="S737" s="98"/>
    </row>
    <row r="738" spans="2:19" x14ac:dyDescent="0.2">
      <c r="B738" s="1729"/>
      <c r="C738" s="1730"/>
      <c r="D738" s="1730"/>
      <c r="E738" s="1731"/>
      <c r="F738" s="537"/>
      <c r="G738" s="537"/>
      <c r="H738" s="537"/>
      <c r="I738" s="537"/>
      <c r="J738" s="537"/>
      <c r="K738" s="537"/>
      <c r="L738" s="537"/>
      <c r="M738" s="12"/>
      <c r="O738" s="98"/>
      <c r="P738" s="98"/>
      <c r="Q738" s="98"/>
      <c r="R738" s="98"/>
      <c r="S738" s="98"/>
    </row>
    <row r="739" spans="2:19" x14ac:dyDescent="0.2">
      <c r="B739" s="1729"/>
      <c r="C739" s="1730"/>
      <c r="D739" s="1730"/>
      <c r="E739" s="1731"/>
      <c r="F739" s="537"/>
      <c r="G739" s="537"/>
      <c r="H739" s="537"/>
      <c r="I739" s="537"/>
      <c r="J739" s="537"/>
      <c r="K739" s="537"/>
      <c r="L739" s="537"/>
      <c r="M739" s="12"/>
      <c r="O739" s="98"/>
      <c r="P739" s="98"/>
      <c r="Q739" s="98"/>
      <c r="R739" s="98"/>
      <c r="S739" s="98"/>
    </row>
    <row r="740" spans="2:19" x14ac:dyDescent="0.2">
      <c r="B740" s="1729"/>
      <c r="C740" s="1730"/>
      <c r="D740" s="1730"/>
      <c r="E740" s="1731"/>
      <c r="F740" s="537"/>
      <c r="G740" s="537"/>
      <c r="H740" s="537"/>
      <c r="I740" s="537"/>
      <c r="J740" s="537"/>
      <c r="K740" s="537"/>
      <c r="L740" s="537"/>
      <c r="M740" s="12"/>
    </row>
    <row r="741" spans="2:19" ht="13.5" thickBot="1" x14ac:dyDescent="0.25">
      <c r="B741" s="1732"/>
      <c r="C741" s="1733"/>
      <c r="D741" s="1733"/>
      <c r="E741" s="1734"/>
      <c r="M741" s="12"/>
    </row>
  </sheetData>
  <sheetProtection formatRows="0"/>
  <scenarios current="0" show="0">
    <scenario name="red cell" locked="1" count="1" user="Jean Schweitzer" comment="Oprettet af Jean Schweitzer d. 10-08-2020_x000a_Ændret af Jean Schweitzer d. 10-08-2020">
      <inputCells r="D148" undone="1" val="y"/>
    </scenario>
  </scenarios>
  <mergeCells count="237">
    <mergeCell ref="Z4:AB4"/>
    <mergeCell ref="N29:Q29"/>
    <mergeCell ref="N30:Q30"/>
    <mergeCell ref="B135:D135"/>
    <mergeCell ref="B136:D136"/>
    <mergeCell ref="B137:D137"/>
    <mergeCell ref="G130:J130"/>
    <mergeCell ref="G131:J131"/>
    <mergeCell ref="G132:J132"/>
    <mergeCell ref="G133:J133"/>
    <mergeCell ref="G134:J134"/>
    <mergeCell ref="G135:J135"/>
    <mergeCell ref="G136:J136"/>
    <mergeCell ref="G137:J137"/>
    <mergeCell ref="B133:D133"/>
    <mergeCell ref="G124:J124"/>
    <mergeCell ref="B119:D119"/>
    <mergeCell ref="B120:D120"/>
    <mergeCell ref="B121:D121"/>
    <mergeCell ref="B116:D116"/>
    <mergeCell ref="B117:D117"/>
    <mergeCell ref="B118:D118"/>
    <mergeCell ref="B122:D122"/>
    <mergeCell ref="B123:D123"/>
    <mergeCell ref="B735:E735"/>
    <mergeCell ref="B736:E741"/>
    <mergeCell ref="B130:D130"/>
    <mergeCell ref="B131:D131"/>
    <mergeCell ref="B132:D132"/>
    <mergeCell ref="B134:D134"/>
    <mergeCell ref="B138:J141"/>
    <mergeCell ref="G125:J125"/>
    <mergeCell ref="G126:J126"/>
    <mergeCell ref="G127:J127"/>
    <mergeCell ref="G128:J128"/>
    <mergeCell ref="G129:J129"/>
    <mergeCell ref="B723:E728"/>
    <mergeCell ref="G717:J717"/>
    <mergeCell ref="J719:J720"/>
    <mergeCell ref="G721:J721"/>
    <mergeCell ref="G722:J722"/>
    <mergeCell ref="G723:J728"/>
    <mergeCell ref="B730:E730"/>
    <mergeCell ref="E732:E733"/>
    <mergeCell ref="B734:E734"/>
    <mergeCell ref="G704:J704"/>
    <mergeCell ref="J706:J707"/>
    <mergeCell ref="G708:J708"/>
    <mergeCell ref="G709:J709"/>
    <mergeCell ref="G710:J715"/>
    <mergeCell ref="B717:E717"/>
    <mergeCell ref="E719:E720"/>
    <mergeCell ref="B721:E721"/>
    <mergeCell ref="B722:E722"/>
    <mergeCell ref="B710:E715"/>
    <mergeCell ref="B704:E704"/>
    <mergeCell ref="E706:E707"/>
    <mergeCell ref="B708:E708"/>
    <mergeCell ref="B709:E709"/>
    <mergeCell ref="B650:C650"/>
    <mergeCell ref="B651:E652"/>
    <mergeCell ref="B653:E658"/>
    <mergeCell ref="G650:H650"/>
    <mergeCell ref="G651:J652"/>
    <mergeCell ref="G653:J658"/>
    <mergeCell ref="G489:H489"/>
    <mergeCell ref="G490:J491"/>
    <mergeCell ref="G492:J497"/>
    <mergeCell ref="B527:C527"/>
    <mergeCell ref="B608:C608"/>
    <mergeCell ref="B609:E610"/>
    <mergeCell ref="B611:E616"/>
    <mergeCell ref="G608:H608"/>
    <mergeCell ref="G609:J610"/>
    <mergeCell ref="G611:J616"/>
    <mergeCell ref="B555:E555"/>
    <mergeCell ref="G555:J555"/>
    <mergeCell ref="B566:C566"/>
    <mergeCell ref="G566:H566"/>
    <mergeCell ref="B567:E568"/>
    <mergeCell ref="G567:J568"/>
    <mergeCell ref="B569:E574"/>
    <mergeCell ref="G569:J574"/>
    <mergeCell ref="B597:D597"/>
    <mergeCell ref="G597:I597"/>
    <mergeCell ref="P155:U158"/>
    <mergeCell ref="B516:E516"/>
    <mergeCell ref="G516:J516"/>
    <mergeCell ref="B528:E529"/>
    <mergeCell ref="B530:E535"/>
    <mergeCell ref="G527:H527"/>
    <mergeCell ref="G528:J529"/>
    <mergeCell ref="G530:J535"/>
    <mergeCell ref="E302:E306"/>
    <mergeCell ref="J301:J302"/>
    <mergeCell ref="N275:N276"/>
    <mergeCell ref="N292:N293"/>
    <mergeCell ref="B300:E300"/>
    <mergeCell ref="G300:J300"/>
    <mergeCell ref="C301:D301"/>
    <mergeCell ref="H301:I301"/>
    <mergeCell ref="B404:E409"/>
    <mergeCell ref="B402:E403"/>
    <mergeCell ref="B401:C401"/>
    <mergeCell ref="G401:H401"/>
    <mergeCell ref="G402:J403"/>
    <mergeCell ref="G404:J409"/>
    <mergeCell ref="B691:E691"/>
    <mergeCell ref="G691:J691"/>
    <mergeCell ref="E693:E694"/>
    <mergeCell ref="J693:J694"/>
    <mergeCell ref="B695:E695"/>
    <mergeCell ref="G695:J695"/>
    <mergeCell ref="G679:J679"/>
    <mergeCell ref="B682:E682"/>
    <mergeCell ref="G682:J682"/>
    <mergeCell ref="C683:E683"/>
    <mergeCell ref="G683:J683"/>
    <mergeCell ref="C684:E689"/>
    <mergeCell ref="G684:J689"/>
    <mergeCell ref="C696:E696"/>
    <mergeCell ref="G696:J696"/>
    <mergeCell ref="B697:B698"/>
    <mergeCell ref="C697:E698"/>
    <mergeCell ref="G697:J702"/>
    <mergeCell ref="B699:B700"/>
    <mergeCell ref="C699:E700"/>
    <mergeCell ref="B701:B702"/>
    <mergeCell ref="C701:E702"/>
    <mergeCell ref="B678:E678"/>
    <mergeCell ref="G678:J678"/>
    <mergeCell ref="B639:E639"/>
    <mergeCell ref="G639:J639"/>
    <mergeCell ref="B478:E478"/>
    <mergeCell ref="G478:J478"/>
    <mergeCell ref="B429:E429"/>
    <mergeCell ref="G429:J429"/>
    <mergeCell ref="B329:E329"/>
    <mergeCell ref="G329:J329"/>
    <mergeCell ref="C330:D330"/>
    <mergeCell ref="H330:I330"/>
    <mergeCell ref="J330:J335"/>
    <mergeCell ref="B390:E390"/>
    <mergeCell ref="G390:J390"/>
    <mergeCell ref="G443:J448"/>
    <mergeCell ref="B440:C440"/>
    <mergeCell ref="B441:E442"/>
    <mergeCell ref="B443:E448"/>
    <mergeCell ref="B489:C489"/>
    <mergeCell ref="B490:E491"/>
    <mergeCell ref="B492:E497"/>
    <mergeCell ref="G440:H440"/>
    <mergeCell ref="G441:J442"/>
    <mergeCell ref="B186:J187"/>
    <mergeCell ref="N196:N197"/>
    <mergeCell ref="B228:J229"/>
    <mergeCell ref="N238:N239"/>
    <mergeCell ref="B271:J272"/>
    <mergeCell ref="B145:E145"/>
    <mergeCell ref="G145:J145"/>
    <mergeCell ref="E147:E148"/>
    <mergeCell ref="J147:J148"/>
    <mergeCell ref="B149:E149"/>
    <mergeCell ref="E150:E152"/>
    <mergeCell ref="E153:E159"/>
    <mergeCell ref="G149:J152"/>
    <mergeCell ref="G156:J156"/>
    <mergeCell ref="J158:J159"/>
    <mergeCell ref="G161:J179"/>
    <mergeCell ref="E123:J123"/>
    <mergeCell ref="B39:F39"/>
    <mergeCell ref="G39:I39"/>
    <mergeCell ref="B114:D114"/>
    <mergeCell ref="B115:D115"/>
    <mergeCell ref="B33:F33"/>
    <mergeCell ref="G33:I33"/>
    <mergeCell ref="B34:F34"/>
    <mergeCell ref="G34:I34"/>
    <mergeCell ref="B38:F38"/>
    <mergeCell ref="G38:I38"/>
    <mergeCell ref="G113:J113"/>
    <mergeCell ref="B71:C81"/>
    <mergeCell ref="B30:F30"/>
    <mergeCell ref="G30:I30"/>
    <mergeCell ref="B31:F31"/>
    <mergeCell ref="G31:I31"/>
    <mergeCell ref="B32:F32"/>
    <mergeCell ref="G32:I32"/>
    <mergeCell ref="B27:F27"/>
    <mergeCell ref="G27:I27"/>
    <mergeCell ref="B28:F28"/>
    <mergeCell ref="G28:I28"/>
    <mergeCell ref="B29:F29"/>
    <mergeCell ref="G29:I29"/>
    <mergeCell ref="B25:F25"/>
    <mergeCell ref="G25:I25"/>
    <mergeCell ref="B26:F26"/>
    <mergeCell ref="G26:I26"/>
    <mergeCell ref="B21:F21"/>
    <mergeCell ref="G21:I21"/>
    <mergeCell ref="B22:F22"/>
    <mergeCell ref="G22:I22"/>
    <mergeCell ref="B23:F23"/>
    <mergeCell ref="G23:I23"/>
    <mergeCell ref="G12:H12"/>
    <mergeCell ref="B15:F15"/>
    <mergeCell ref="G15:I15"/>
    <mergeCell ref="B16:F16"/>
    <mergeCell ref="G16:I16"/>
    <mergeCell ref="B17:F17"/>
    <mergeCell ref="G17:I17"/>
    <mergeCell ref="B24:F24"/>
    <mergeCell ref="G24:I24"/>
    <mergeCell ref="B8:F8"/>
    <mergeCell ref="G8:I8"/>
    <mergeCell ref="B9:F9"/>
    <mergeCell ref="G9:H9"/>
    <mergeCell ref="G10:H10"/>
    <mergeCell ref="G11:H11"/>
    <mergeCell ref="N11:Q11"/>
    <mergeCell ref="B124:D124"/>
    <mergeCell ref="B125:D125"/>
    <mergeCell ref="G114:J114"/>
    <mergeCell ref="G115:J115"/>
    <mergeCell ref="G116:J116"/>
    <mergeCell ref="G117:J117"/>
    <mergeCell ref="G118:J118"/>
    <mergeCell ref="G119:J119"/>
    <mergeCell ref="G120:J120"/>
    <mergeCell ref="G121:J121"/>
    <mergeCell ref="G122:J122"/>
    <mergeCell ref="B18:F18"/>
    <mergeCell ref="G18:I18"/>
    <mergeCell ref="B19:F19"/>
    <mergeCell ref="G19:I19"/>
    <mergeCell ref="B20:F20"/>
    <mergeCell ref="G20:I20"/>
  </mergeCells>
  <phoneticPr fontId="6" type="noConversion"/>
  <conditionalFormatting sqref="B710">
    <cfRule type="containsText" dxfId="33" priority="14" operator="containsText" text="&quot;-&quot;">
      <formula>NOT(ISERROR(SEARCH("""-""",B710)))</formula>
    </cfRule>
  </conditionalFormatting>
  <conditionalFormatting sqref="B723">
    <cfRule type="containsText" dxfId="32" priority="10" operator="containsText" text="&quot;-&quot;">
      <formula>NOT(ISERROR(SEARCH("""-""",B723)))</formula>
    </cfRule>
  </conditionalFormatting>
  <conditionalFormatting sqref="B736">
    <cfRule type="containsText" dxfId="31" priority="6" operator="containsText" text="&quot;-&quot;">
      <formula>NOT(ISERROR(SEARCH("""-""",B736)))</formula>
    </cfRule>
  </conditionalFormatting>
  <conditionalFormatting sqref="C697 C699 C701">
    <cfRule type="containsText" dxfId="30" priority="50" operator="containsText" text="&quot;-&quot;">
      <formula>NOT(ISERROR(SEARCH("""-""",C697)))</formula>
    </cfRule>
  </conditionalFormatting>
  <conditionalFormatting sqref="D148">
    <cfRule type="containsText" dxfId="29" priority="54" operator="containsText" text="&quot;-&quot;">
      <formula>NOT(ISERROR(SEARCH("""-""",D148)))</formula>
    </cfRule>
  </conditionalFormatting>
  <conditionalFormatting sqref="F114:G137">
    <cfRule type="containsText" dxfId="28" priority="1" operator="containsText" text="&quot;-&quot;">
      <formula>NOT(ISERROR(SEARCH("""-""",F114)))</formula>
    </cfRule>
  </conditionalFormatting>
  <conditionalFormatting sqref="G161">
    <cfRule type="containsText" dxfId="27" priority="17" operator="containsText" text="No safety issues observed">
      <formula>NOT(ISERROR(SEARCH("No safety issues observed",G161)))</formula>
    </cfRule>
  </conditionalFormatting>
  <conditionalFormatting sqref="G684">
    <cfRule type="containsText" dxfId="26" priority="28" operator="containsText" text="&quot;-&quot;">
      <formula>NOT(ISERROR(SEARCH("""-""",G684)))</formula>
    </cfRule>
  </conditionalFormatting>
  <conditionalFormatting sqref="G697">
    <cfRule type="containsText" dxfId="25" priority="48" operator="containsText" text="&quot;-&quot;">
      <formula>NOT(ISERROR(SEARCH("""-""",G697)))</formula>
    </cfRule>
  </conditionalFormatting>
  <conditionalFormatting sqref="G710">
    <cfRule type="containsText" dxfId="24" priority="12" operator="containsText" text="&quot;-&quot;">
      <formula>NOT(ISERROR(SEARCH("""-""",G710)))</formula>
    </cfRule>
  </conditionalFormatting>
  <conditionalFormatting sqref="G723">
    <cfRule type="containsText" dxfId="23" priority="8" operator="containsText" text="&quot;-&quot;">
      <formula>NOT(ISERROR(SEARCH("""-""",G723)))</formula>
    </cfRule>
  </conditionalFormatting>
  <conditionalFormatting sqref="I10:I12">
    <cfRule type="containsText" dxfId="22" priority="66" operator="containsText" text="&quot;-&quot;">
      <formula>NOT(ISERROR(SEARCH("""-""",I10)))</formula>
    </cfRule>
  </conditionalFormatting>
  <conditionalFormatting sqref="I148">
    <cfRule type="containsText" dxfId="21" priority="16" operator="containsText" text="&quot;-&quot;">
      <formula>NOT(ISERROR(SEARCH("""-""",I148)))</formula>
    </cfRule>
  </conditionalFormatting>
  <conditionalFormatting sqref="I159">
    <cfRule type="containsText" dxfId="20" priority="20" operator="containsText" text="&quot;-&quot;">
      <formula>NOT(ISERROR(SEARCH("""-""",I159)))</formula>
    </cfRule>
  </conditionalFormatting>
  <pageMargins left="0.39370078740157483" right="0" top="0.78740157480314965" bottom="0.19685039370078741" header="0" footer="0.19685039370078741"/>
  <pageSetup paperSize="9" scale="22" fitToHeight="0" orientation="portrait" r:id="rId1"/>
  <headerFooter alignWithMargins="0">
    <oddFooter>&amp;R&amp;P</oddFooter>
  </headerFooter>
  <rowBreaks count="6" manualBreakCount="6">
    <brk id="109" max="16383" man="1"/>
    <brk id="181" max="16383" man="1"/>
    <brk id="268" max="16383" man="1"/>
    <brk id="378" max="16383" man="1"/>
    <brk id="466" max="16383" man="1"/>
    <brk id="675" max="16383" man="1"/>
  </rowBreaks>
  <drawing r:id="rId2"/>
  <extLst>
    <ext xmlns:x14="http://schemas.microsoft.com/office/spreadsheetml/2009/9/main" uri="{78C0D931-6437-407d-A8EE-F0AAD7539E65}">
      <x14:conditionalFormattings>
        <x14:conditionalFormatting xmlns:xm="http://schemas.microsoft.com/office/excel/2006/main">
          <x14:cfRule type="containsText" priority="13" operator="containsText" id="{BEE8526C-FA4D-4E93-B62E-3332A17BB4EB}">
            <xm:f>NOT(ISERROR(SEARCH("-",B710)))</xm:f>
            <xm:f>"-"</xm:f>
            <x14:dxf>
              <fill>
                <patternFill>
                  <bgColor rgb="FFFFC7CE"/>
                </patternFill>
              </fill>
            </x14:dxf>
          </x14:cfRule>
          <xm:sqref>B710</xm:sqref>
        </x14:conditionalFormatting>
        <x14:conditionalFormatting xmlns:xm="http://schemas.microsoft.com/office/excel/2006/main">
          <x14:cfRule type="containsText" priority="9" operator="containsText" id="{5F0C1831-B963-4070-85C9-BE5412956E8B}">
            <xm:f>NOT(ISERROR(SEARCH("-",B723)))</xm:f>
            <xm:f>"-"</xm:f>
            <x14:dxf>
              <fill>
                <patternFill>
                  <bgColor rgb="FFFFC7CE"/>
                </patternFill>
              </fill>
            </x14:dxf>
          </x14:cfRule>
          <xm:sqref>B723</xm:sqref>
        </x14:conditionalFormatting>
        <x14:conditionalFormatting xmlns:xm="http://schemas.microsoft.com/office/excel/2006/main">
          <x14:cfRule type="containsText" priority="5" operator="containsText" id="{6D24259F-A90C-465F-900A-5310DE38CFB3}">
            <xm:f>NOT(ISERROR(SEARCH("-",B736)))</xm:f>
            <xm:f>"-"</xm:f>
            <x14:dxf>
              <fill>
                <patternFill>
                  <bgColor rgb="FFFFC7CE"/>
                </patternFill>
              </fill>
            </x14:dxf>
          </x14:cfRule>
          <xm:sqref>B736</xm:sqref>
        </x14:conditionalFormatting>
        <x14:conditionalFormatting xmlns:xm="http://schemas.microsoft.com/office/excel/2006/main">
          <x14:cfRule type="containsText" priority="49" operator="containsText" id="{BA0E9D0C-C41C-4F80-942B-BE12B925E2D9}">
            <xm:f>NOT(ISERROR(SEARCH("-",C697)))</xm:f>
            <xm:f>"-"</xm:f>
            <x14:dxf>
              <fill>
                <patternFill>
                  <bgColor rgb="FFFFC7CE"/>
                </patternFill>
              </fill>
            </x14:dxf>
          </x14:cfRule>
          <xm:sqref>C697 C699 C701</xm:sqref>
        </x14:conditionalFormatting>
        <x14:conditionalFormatting xmlns:xm="http://schemas.microsoft.com/office/excel/2006/main">
          <x14:cfRule type="containsText" priority="29" operator="containsText" id="{1F8D59D4-45F2-4F19-A2BD-131AE6787AEB}">
            <xm:f>NOT(ISERROR(SEARCH("-",C684)))</xm:f>
            <xm:f>"-"</xm:f>
            <x14:dxf>
              <font>
                <color rgb="FF9C0006"/>
              </font>
              <fill>
                <patternFill>
                  <bgColor rgb="FFFFC7CE"/>
                </patternFill>
              </fill>
            </x14:dxf>
          </x14:cfRule>
          <xm:sqref>C684:E689</xm:sqref>
        </x14:conditionalFormatting>
        <x14:conditionalFormatting xmlns:xm="http://schemas.microsoft.com/office/excel/2006/main">
          <x14:cfRule type="containsText" priority="53" operator="containsText" id="{3B809EAA-18B9-4018-8CC1-9D1EB8945EAD}">
            <xm:f>NOT(ISERROR(SEARCH("-",D148)))</xm:f>
            <xm:f>"-"</xm:f>
            <x14:dxf>
              <fill>
                <patternFill>
                  <bgColor rgb="FFFFC7CE"/>
                </patternFill>
              </fill>
            </x14:dxf>
          </x14:cfRule>
          <xm:sqref>D148</xm:sqref>
        </x14:conditionalFormatting>
        <x14:conditionalFormatting xmlns:xm="http://schemas.microsoft.com/office/excel/2006/main">
          <x14:cfRule type="containsText" priority="18" operator="containsText" id="{D8C761EB-4E02-4FA3-A572-7F459D704E91}">
            <xm:f>NOT(ISERROR(SEARCH("-",G161)))</xm:f>
            <xm:f>"-"</xm:f>
            <x14:dxf>
              <font>
                <color rgb="FF9C0006"/>
              </font>
              <fill>
                <patternFill>
                  <bgColor rgb="FFFFC7CE"/>
                </patternFill>
              </fill>
            </x14:dxf>
          </x14:cfRule>
          <xm:sqref>G161</xm:sqref>
        </x14:conditionalFormatting>
        <x14:conditionalFormatting xmlns:xm="http://schemas.microsoft.com/office/excel/2006/main">
          <x14:cfRule type="containsText" priority="27" operator="containsText" id="{BC990F52-FFD9-4817-AD8D-ED63C193E6F1}">
            <xm:f>NOT(ISERROR(SEARCH("-",G684)))</xm:f>
            <xm:f>"-"</xm:f>
            <x14:dxf>
              <fill>
                <patternFill>
                  <bgColor rgb="FFFFC7CE"/>
                </patternFill>
              </fill>
            </x14:dxf>
          </x14:cfRule>
          <xm:sqref>G684</xm:sqref>
        </x14:conditionalFormatting>
        <x14:conditionalFormatting xmlns:xm="http://schemas.microsoft.com/office/excel/2006/main">
          <x14:cfRule type="containsText" priority="47" operator="containsText" id="{77EF8C3D-1503-4E70-9D48-B882A43FBDBE}">
            <xm:f>NOT(ISERROR(SEARCH("-",G697)))</xm:f>
            <xm:f>"-"</xm:f>
            <x14:dxf>
              <fill>
                <patternFill>
                  <bgColor rgb="FFFFC7CE"/>
                </patternFill>
              </fill>
            </x14:dxf>
          </x14:cfRule>
          <xm:sqref>G697</xm:sqref>
        </x14:conditionalFormatting>
        <x14:conditionalFormatting xmlns:xm="http://schemas.microsoft.com/office/excel/2006/main">
          <x14:cfRule type="containsText" priority="11" operator="containsText" id="{682449CC-1B81-426E-9768-9CA7417195EE}">
            <xm:f>NOT(ISERROR(SEARCH("-",G710)))</xm:f>
            <xm:f>"-"</xm:f>
            <x14:dxf>
              <fill>
                <patternFill>
                  <bgColor rgb="FFFFC7CE"/>
                </patternFill>
              </fill>
            </x14:dxf>
          </x14:cfRule>
          <xm:sqref>G710</xm:sqref>
        </x14:conditionalFormatting>
        <x14:conditionalFormatting xmlns:xm="http://schemas.microsoft.com/office/excel/2006/main">
          <x14:cfRule type="containsText" priority="7" operator="containsText" id="{FF87B001-FA47-43AC-971A-B3467B31F2A8}">
            <xm:f>NOT(ISERROR(SEARCH("-",G723)))</xm:f>
            <xm:f>"-"</xm:f>
            <x14:dxf>
              <fill>
                <patternFill>
                  <bgColor rgb="FFFFC7CE"/>
                </patternFill>
              </fill>
            </x14:dxf>
          </x14:cfRule>
          <xm:sqref>G723</xm:sqref>
        </x14:conditionalFormatting>
        <x14:conditionalFormatting xmlns:xm="http://schemas.microsoft.com/office/excel/2006/main">
          <x14:cfRule type="containsText" priority="65" operator="containsText" id="{96530D59-1112-4913-8E4C-7E061CCB6689}">
            <xm:f>NOT(ISERROR(SEARCH("-",I9)))</xm:f>
            <xm:f>"-"</xm:f>
            <x14:dxf>
              <fill>
                <patternFill>
                  <bgColor rgb="FFFFC7CE"/>
                </patternFill>
              </fill>
            </x14:dxf>
          </x14:cfRule>
          <xm:sqref>I9:I12</xm:sqref>
        </x14:conditionalFormatting>
        <x14:conditionalFormatting xmlns:xm="http://schemas.microsoft.com/office/excel/2006/main">
          <x14:cfRule type="containsText" priority="15" operator="containsText" id="{8EF5833E-6CEA-490B-B247-FD0E65B4D827}">
            <xm:f>NOT(ISERROR(SEARCH("-",I148)))</xm:f>
            <xm:f>"-"</xm:f>
            <x14:dxf>
              <fill>
                <patternFill>
                  <bgColor rgb="FFFFC7CE"/>
                </patternFill>
              </fill>
            </x14:dxf>
          </x14:cfRule>
          <xm:sqref>I148</xm:sqref>
        </x14:conditionalFormatting>
        <x14:conditionalFormatting xmlns:xm="http://schemas.microsoft.com/office/excel/2006/main">
          <x14:cfRule type="containsText" priority="19" operator="containsText" id="{F6409A02-EBEF-48AE-8E45-A260148FA3E9}">
            <xm:f>NOT(ISERROR(SEARCH("-",I159)))</xm:f>
            <xm:f>"-"</xm:f>
            <x14:dxf>
              <fill>
                <patternFill>
                  <bgColor rgb="FFFFC7CE"/>
                </patternFill>
              </fill>
            </x14:dxf>
          </x14:cfRule>
          <xm:sqref>I159</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0000"/>
  </sheetPr>
  <dimension ref="A1:S74"/>
  <sheetViews>
    <sheetView zoomScale="85" zoomScaleNormal="85" workbookViewId="0">
      <pane ySplit="2" topLeftCell="A3" activePane="bottomLeft" state="frozen"/>
      <selection pane="bottomLeft"/>
    </sheetView>
  </sheetViews>
  <sheetFormatPr baseColWidth="10" defaultColWidth="9.140625" defaultRowHeight="12.75" x14ac:dyDescent="0.2"/>
  <cols>
    <col min="1" max="1" width="9.140625" style="170"/>
    <col min="2" max="2" width="51.85546875" style="170" bestFit="1" customWidth="1"/>
    <col min="3" max="3" width="39.140625" style="170" customWidth="1"/>
    <col min="4" max="15" width="9.140625" style="170"/>
    <col min="16" max="16" width="20.7109375" style="170" customWidth="1"/>
    <col min="17" max="18" width="45.7109375" style="170" customWidth="1"/>
    <col min="19" max="19" width="20.7109375" style="170" customWidth="1"/>
    <col min="20" max="16384" width="9.140625" style="170"/>
  </cols>
  <sheetData>
    <row r="1" spans="1:19" ht="20.25" x14ac:dyDescent="0.3">
      <c r="A1" s="1046" t="s">
        <v>1062</v>
      </c>
    </row>
    <row r="2" spans="1:19" ht="13.5" customHeight="1" thickBot="1" x14ac:dyDescent="0.4">
      <c r="A2" s="1355" t="s">
        <v>697</v>
      </c>
      <c r="O2" s="1295" t="s">
        <v>886</v>
      </c>
      <c r="P2" s="1295"/>
      <c r="Q2" s="1295"/>
      <c r="R2" s="1295"/>
      <c r="S2" s="1295"/>
    </row>
    <row r="3" spans="1:19" ht="12.75" customHeight="1" thickBot="1" x14ac:dyDescent="0.25">
      <c r="C3" s="883"/>
      <c r="D3" s="883"/>
      <c r="E3" s="883"/>
      <c r="O3" s="771" t="s">
        <v>778</v>
      </c>
      <c r="P3" s="1296" t="s">
        <v>779</v>
      </c>
      <c r="Q3" s="1297" t="s">
        <v>780</v>
      </c>
      <c r="R3" s="1297" t="s">
        <v>37</v>
      </c>
      <c r="S3" s="1298" t="s">
        <v>781</v>
      </c>
    </row>
    <row r="4" spans="1:19" ht="12.75" customHeight="1" x14ac:dyDescent="0.2">
      <c r="B4" s="883"/>
      <c r="O4" s="1306">
        <v>101</v>
      </c>
      <c r="P4" s="1794" t="s">
        <v>782</v>
      </c>
      <c r="Q4" s="1798" t="s">
        <v>783</v>
      </c>
      <c r="R4" s="1307" t="s">
        <v>784</v>
      </c>
      <c r="S4" s="1801" t="s">
        <v>612</v>
      </c>
    </row>
    <row r="5" spans="1:19" ht="12.75" customHeight="1" x14ac:dyDescent="0.2">
      <c r="O5" s="1308">
        <v>102</v>
      </c>
      <c r="P5" s="1795"/>
      <c r="Q5" s="1799"/>
      <c r="R5" s="1309" t="s">
        <v>785</v>
      </c>
      <c r="S5" s="1802"/>
    </row>
    <row r="6" spans="1:19" ht="19.5" customHeight="1" thickBot="1" x14ac:dyDescent="0.3">
      <c r="B6" s="884" t="s">
        <v>45</v>
      </c>
      <c r="H6" s="883"/>
      <c r="I6" s="883"/>
      <c r="J6" s="883"/>
      <c r="K6" s="883"/>
      <c r="O6" s="1308">
        <v>103</v>
      </c>
      <c r="P6" s="1795"/>
      <c r="Q6" s="1800"/>
      <c r="R6" s="1309" t="s">
        <v>786</v>
      </c>
      <c r="S6" s="1802"/>
    </row>
    <row r="7" spans="1:19" ht="12.75" customHeight="1" x14ac:dyDescent="0.2">
      <c r="B7" s="1363" t="s">
        <v>381</v>
      </c>
      <c r="C7" s="1365"/>
      <c r="D7" s="891" t="s">
        <v>1065</v>
      </c>
      <c r="O7" s="1308">
        <v>104</v>
      </c>
      <c r="P7" s="1795"/>
      <c r="Q7" s="1797" t="s">
        <v>787</v>
      </c>
      <c r="R7" s="1309" t="s">
        <v>784</v>
      </c>
      <c r="S7" s="1802"/>
    </row>
    <row r="8" spans="1:19" ht="12.75" customHeight="1" x14ac:dyDescent="0.2">
      <c r="B8" s="1364" t="s">
        <v>459</v>
      </c>
      <c r="C8" s="1366"/>
      <c r="D8" s="891" t="s">
        <v>887</v>
      </c>
      <c r="O8" s="1308">
        <v>105</v>
      </c>
      <c r="P8" s="1795"/>
      <c r="Q8" s="1797"/>
      <c r="R8" s="1309" t="s">
        <v>785</v>
      </c>
      <c r="S8" s="1802"/>
    </row>
    <row r="9" spans="1:19" ht="12.75" customHeight="1" x14ac:dyDescent="0.2">
      <c r="B9" s="1359" t="s">
        <v>609</v>
      </c>
      <c r="C9" s="1366"/>
      <c r="D9" s="1043" t="s">
        <v>194</v>
      </c>
      <c r="E9" s="1043" t="s">
        <v>507</v>
      </c>
      <c r="F9" s="1043"/>
      <c r="G9" s="1043" t="s">
        <v>608</v>
      </c>
      <c r="H9" s="1043"/>
      <c r="I9" s="1043" t="s">
        <v>195</v>
      </c>
      <c r="J9" s="1043"/>
      <c r="K9" s="1043" t="s">
        <v>196</v>
      </c>
      <c r="M9" s="1043" t="s">
        <v>402</v>
      </c>
      <c r="O9" s="1308">
        <v>106</v>
      </c>
      <c r="P9" s="1795"/>
      <c r="Q9" s="1797"/>
      <c r="R9" s="1309" t="s">
        <v>786</v>
      </c>
      <c r="S9" s="1802"/>
    </row>
    <row r="10" spans="1:19" ht="12.75" customHeight="1" x14ac:dyDescent="0.2">
      <c r="B10" s="1359"/>
      <c r="C10" s="1366"/>
      <c r="O10" s="1308">
        <v>107</v>
      </c>
      <c r="P10" s="1795"/>
      <c r="Q10" s="1797" t="s">
        <v>788</v>
      </c>
      <c r="R10" s="1309" t="s">
        <v>789</v>
      </c>
      <c r="S10" s="1802"/>
    </row>
    <row r="11" spans="1:19" ht="12.75" customHeight="1" x14ac:dyDescent="0.2">
      <c r="B11" s="1358" t="s">
        <v>37</v>
      </c>
      <c r="C11" s="1366"/>
      <c r="G11" s="883" t="s">
        <v>695</v>
      </c>
      <c r="O11" s="1308">
        <v>108</v>
      </c>
      <c r="P11" s="1795"/>
      <c r="Q11" s="1797"/>
      <c r="R11" s="1309" t="s">
        <v>790</v>
      </c>
      <c r="S11" s="1802"/>
    </row>
    <row r="12" spans="1:19" ht="12.75" customHeight="1" thickBot="1" x14ac:dyDescent="0.25">
      <c r="B12" s="1356" t="s">
        <v>382</v>
      </c>
      <c r="C12" s="1366"/>
      <c r="G12" s="1805" t="s">
        <v>696</v>
      </c>
      <c r="H12" s="1805"/>
      <c r="I12" s="1805"/>
      <c r="J12" s="1805"/>
      <c r="K12" s="1805"/>
      <c r="L12" s="1805"/>
      <c r="O12" s="1310">
        <v>109</v>
      </c>
      <c r="P12" s="1796"/>
      <c r="Q12" s="1311" t="s">
        <v>791</v>
      </c>
      <c r="R12" s="1311" t="s">
        <v>792</v>
      </c>
      <c r="S12" s="1803"/>
    </row>
    <row r="13" spans="1:19" ht="12.75" customHeight="1" x14ac:dyDescent="0.2">
      <c r="B13" s="1357" t="s">
        <v>38</v>
      </c>
      <c r="C13" s="1366"/>
      <c r="G13" s="1805"/>
      <c r="H13" s="1805"/>
      <c r="I13" s="1805"/>
      <c r="J13" s="1805"/>
      <c r="K13" s="1805"/>
      <c r="L13" s="1805"/>
      <c r="O13" s="1312">
        <v>201</v>
      </c>
      <c r="P13" s="1791" t="s">
        <v>793</v>
      </c>
      <c r="Q13" s="1313" t="s">
        <v>794</v>
      </c>
      <c r="R13" s="1313" t="s">
        <v>795</v>
      </c>
      <c r="S13" s="1791" t="s">
        <v>796</v>
      </c>
    </row>
    <row r="14" spans="1:19" ht="12.75" customHeight="1" x14ac:dyDescent="0.2">
      <c r="B14" s="1358" t="s">
        <v>39</v>
      </c>
      <c r="C14" s="1366"/>
      <c r="G14" s="1805"/>
      <c r="H14" s="1805"/>
      <c r="I14" s="1805"/>
      <c r="J14" s="1805"/>
      <c r="K14" s="1805"/>
      <c r="L14" s="1805"/>
      <c r="O14" s="1314">
        <v>202</v>
      </c>
      <c r="P14" s="1792"/>
      <c r="Q14" s="1315" t="s">
        <v>797</v>
      </c>
      <c r="R14" s="1315" t="s">
        <v>798</v>
      </c>
      <c r="S14" s="1792"/>
    </row>
    <row r="15" spans="1:19" ht="12.75" customHeight="1" x14ac:dyDescent="0.2">
      <c r="B15" s="1358" t="s">
        <v>41</v>
      </c>
      <c r="C15" s="1366"/>
      <c r="G15" s="1805"/>
      <c r="H15" s="1805"/>
      <c r="I15" s="1805"/>
      <c r="J15" s="1805"/>
      <c r="K15" s="1805"/>
      <c r="L15" s="1805"/>
      <c r="O15" s="1314">
        <v>203</v>
      </c>
      <c r="P15" s="1792"/>
      <c r="Q15" s="1315" t="s">
        <v>799</v>
      </c>
      <c r="R15" s="1315" t="s">
        <v>795</v>
      </c>
      <c r="S15" s="1792" t="s">
        <v>800</v>
      </c>
    </row>
    <row r="16" spans="1:19" ht="12.75" customHeight="1" thickBot="1" x14ac:dyDescent="0.25">
      <c r="B16" s="1359" t="s">
        <v>614</v>
      </c>
      <c r="C16" s="1367"/>
      <c r="G16" s="1805"/>
      <c r="H16" s="1805"/>
      <c r="I16" s="1805"/>
      <c r="J16" s="1805"/>
      <c r="K16" s="1805"/>
      <c r="L16" s="1805"/>
      <c r="O16" s="1316">
        <v>204</v>
      </c>
      <c r="P16" s="1793"/>
      <c r="Q16" s="1317" t="s">
        <v>801</v>
      </c>
      <c r="R16" s="1317" t="s">
        <v>798</v>
      </c>
      <c r="S16" s="1793"/>
    </row>
    <row r="17" spans="2:19" ht="12.75" customHeight="1" x14ac:dyDescent="0.2">
      <c r="B17" s="1358" t="s">
        <v>70</v>
      </c>
      <c r="C17" s="1366"/>
      <c r="G17" s="1805"/>
      <c r="H17" s="1805"/>
      <c r="I17" s="1805"/>
      <c r="J17" s="1805"/>
      <c r="K17" s="1805"/>
      <c r="L17" s="1805"/>
      <c r="O17" s="1349">
        <v>301</v>
      </c>
      <c r="P17" s="1818" t="s">
        <v>802</v>
      </c>
      <c r="Q17" s="1810" t="s">
        <v>803</v>
      </c>
      <c r="R17" s="1320" t="s">
        <v>804</v>
      </c>
      <c r="S17" s="1822" t="s">
        <v>805</v>
      </c>
    </row>
    <row r="18" spans="2:19" ht="12.75" customHeight="1" x14ac:dyDescent="0.2">
      <c r="B18" s="1356" t="s">
        <v>302</v>
      </c>
      <c r="C18" s="1366"/>
      <c r="G18" s="1805"/>
      <c r="H18" s="1805"/>
      <c r="I18" s="1805"/>
      <c r="J18" s="1805"/>
      <c r="K18" s="1805"/>
      <c r="L18" s="1805"/>
      <c r="O18" s="1350">
        <v>302</v>
      </c>
      <c r="P18" s="1819"/>
      <c r="Q18" s="1811"/>
      <c r="R18" s="1322" t="s">
        <v>806</v>
      </c>
      <c r="S18" s="1823"/>
    </row>
    <row r="19" spans="2:19" ht="12.75" customHeight="1" thickBot="1" x14ac:dyDescent="0.25">
      <c r="B19" s="1357" t="s">
        <v>42</v>
      </c>
      <c r="C19" s="1368"/>
      <c r="G19" s="1805"/>
      <c r="H19" s="1805"/>
      <c r="I19" s="1805"/>
      <c r="J19" s="1805"/>
      <c r="K19" s="1805"/>
      <c r="L19" s="1805"/>
      <c r="O19" s="1351">
        <v>303</v>
      </c>
      <c r="P19" s="1819"/>
      <c r="Q19" s="1812"/>
      <c r="R19" s="1323" t="s">
        <v>807</v>
      </c>
      <c r="S19" s="1823"/>
    </row>
    <row r="20" spans="2:19" ht="12.75" customHeight="1" x14ac:dyDescent="0.2">
      <c r="B20" s="1357" t="s">
        <v>43</v>
      </c>
      <c r="C20" s="1369"/>
      <c r="G20" s="1805"/>
      <c r="H20" s="1805"/>
      <c r="I20" s="1805"/>
      <c r="J20" s="1805"/>
      <c r="K20" s="1805"/>
      <c r="L20" s="1805"/>
      <c r="O20" s="1349">
        <v>304</v>
      </c>
      <c r="P20" s="1790"/>
      <c r="Q20" s="1810" t="s">
        <v>808</v>
      </c>
      <c r="R20" s="1320" t="s">
        <v>804</v>
      </c>
      <c r="S20" s="1823"/>
    </row>
    <row r="21" spans="2:19" ht="12.75" customHeight="1" x14ac:dyDescent="0.2">
      <c r="B21" s="1357" t="s">
        <v>1</v>
      </c>
      <c r="C21" s="1368"/>
      <c r="G21" s="1805"/>
      <c r="H21" s="1805"/>
      <c r="I21" s="1805"/>
      <c r="J21" s="1805"/>
      <c r="K21" s="1805"/>
      <c r="L21" s="1805"/>
      <c r="O21" s="1350">
        <v>305</v>
      </c>
      <c r="P21" s="1790"/>
      <c r="Q21" s="1811"/>
      <c r="R21" s="1322" t="s">
        <v>806</v>
      </c>
      <c r="S21" s="1823"/>
    </row>
    <row r="22" spans="2:19" ht="12.75" customHeight="1" x14ac:dyDescent="0.2">
      <c r="B22" s="1357" t="s">
        <v>48</v>
      </c>
      <c r="C22" s="1368"/>
      <c r="G22" s="1805"/>
      <c r="H22" s="1805"/>
      <c r="I22" s="1805"/>
      <c r="J22" s="1805"/>
      <c r="K22" s="1805"/>
      <c r="L22" s="1805"/>
      <c r="O22" s="1350">
        <v>306</v>
      </c>
      <c r="P22" s="1790"/>
      <c r="Q22" s="1811"/>
      <c r="R22" s="1322" t="s">
        <v>807</v>
      </c>
      <c r="S22" s="1823"/>
    </row>
    <row r="23" spans="2:19" ht="12.75" customHeight="1" x14ac:dyDescent="0.2">
      <c r="B23" s="1357" t="s">
        <v>40</v>
      </c>
      <c r="C23" s="1368"/>
      <c r="G23" s="1805"/>
      <c r="H23" s="1805"/>
      <c r="I23" s="1805"/>
      <c r="J23" s="1805"/>
      <c r="K23" s="1805"/>
      <c r="L23" s="1805"/>
      <c r="O23" s="1352">
        <v>307</v>
      </c>
      <c r="P23" s="1790"/>
      <c r="Q23" s="1813" t="s">
        <v>809</v>
      </c>
      <c r="R23" s="1325" t="s">
        <v>810</v>
      </c>
      <c r="S23" s="1823"/>
    </row>
    <row r="24" spans="2:19" ht="12.75" customHeight="1" x14ac:dyDescent="0.2">
      <c r="B24" s="1357" t="s">
        <v>2</v>
      </c>
      <c r="C24" s="1368"/>
      <c r="G24" s="1805"/>
      <c r="H24" s="1805"/>
      <c r="I24" s="1805"/>
      <c r="J24" s="1805"/>
      <c r="K24" s="1805"/>
      <c r="L24" s="1805"/>
      <c r="O24" s="1350">
        <v>308</v>
      </c>
      <c r="P24" s="1790"/>
      <c r="Q24" s="1813"/>
      <c r="R24" s="1322" t="s">
        <v>811</v>
      </c>
      <c r="S24" s="1823"/>
    </row>
    <row r="25" spans="2:19" ht="12.75" customHeight="1" x14ac:dyDescent="0.2">
      <c r="B25" s="1357" t="s">
        <v>46</v>
      </c>
      <c r="C25" s="1370"/>
      <c r="G25" s="1805"/>
      <c r="H25" s="1805"/>
      <c r="I25" s="1805"/>
      <c r="J25" s="1805"/>
      <c r="K25" s="1805"/>
      <c r="L25" s="1805"/>
      <c r="O25" s="1350">
        <v>309</v>
      </c>
      <c r="P25" s="1790"/>
      <c r="Q25" s="1813"/>
      <c r="R25" s="1322" t="s">
        <v>812</v>
      </c>
      <c r="S25" s="1823"/>
    </row>
    <row r="26" spans="2:19" ht="12.75" customHeight="1" thickBot="1" x14ac:dyDescent="0.25">
      <c r="B26" s="1360" t="s">
        <v>66</v>
      </c>
      <c r="C26" s="1371"/>
      <c r="G26" s="1805"/>
      <c r="H26" s="1805"/>
      <c r="I26" s="1805"/>
      <c r="J26" s="1805"/>
      <c r="K26" s="1805"/>
      <c r="L26" s="1805"/>
      <c r="O26" s="1350">
        <v>310</v>
      </c>
      <c r="P26" s="1790"/>
      <c r="Q26" s="1814"/>
      <c r="R26" s="1322" t="s">
        <v>813</v>
      </c>
      <c r="S26" s="1823"/>
    </row>
    <row r="27" spans="2:19" ht="12.75" customHeight="1" x14ac:dyDescent="0.2">
      <c r="B27" s="1299"/>
      <c r="C27" s="1300"/>
      <c r="G27" s="1805"/>
      <c r="H27" s="1805"/>
      <c r="I27" s="1805"/>
      <c r="J27" s="1805"/>
      <c r="K27" s="1805"/>
      <c r="L27" s="1805"/>
      <c r="O27" s="1352">
        <v>311</v>
      </c>
      <c r="P27" s="1790"/>
      <c r="Q27" s="1812" t="s">
        <v>814</v>
      </c>
      <c r="R27" s="1325" t="s">
        <v>810</v>
      </c>
      <c r="S27" s="1823"/>
    </row>
    <row r="28" spans="2:19" ht="12.75" customHeight="1" thickBot="1" x14ac:dyDescent="0.25">
      <c r="B28" s="477" t="s">
        <v>69</v>
      </c>
      <c r="C28" s="1301"/>
      <c r="O28" s="1350">
        <v>312</v>
      </c>
      <c r="P28" s="1820"/>
      <c r="Q28" s="1813"/>
      <c r="R28" s="1322" t="s">
        <v>811</v>
      </c>
      <c r="S28" s="1823"/>
    </row>
    <row r="29" spans="2:19" ht="12.75" customHeight="1" x14ac:dyDescent="0.2">
      <c r="B29" s="1361" t="s">
        <v>67</v>
      </c>
      <c r="C29" s="1372"/>
      <c r="G29" s="883" t="s">
        <v>694</v>
      </c>
      <c r="H29" s="883"/>
      <c r="I29" s="883"/>
      <c r="J29" s="883"/>
      <c r="K29" s="883"/>
      <c r="O29" s="1350">
        <v>313</v>
      </c>
      <c r="P29" s="1820"/>
      <c r="Q29" s="1813"/>
      <c r="R29" s="1322" t="s">
        <v>812</v>
      </c>
      <c r="S29" s="1823"/>
    </row>
    <row r="30" spans="2:19" ht="12.75" customHeight="1" thickBot="1" x14ac:dyDescent="0.25">
      <c r="B30" s="1357" t="s">
        <v>68</v>
      </c>
      <c r="C30" s="1373"/>
      <c r="G30" s="1805" t="s">
        <v>1066</v>
      </c>
      <c r="H30" s="1805"/>
      <c r="I30" s="1805"/>
      <c r="J30" s="1805"/>
      <c r="K30" s="1805"/>
      <c r="L30" s="1805"/>
      <c r="O30" s="1353">
        <v>314</v>
      </c>
      <c r="P30" s="1821"/>
      <c r="Q30" s="1815"/>
      <c r="R30" s="1327" t="s">
        <v>813</v>
      </c>
      <c r="S30" s="1824"/>
    </row>
    <row r="31" spans="2:19" ht="12.75" customHeight="1" thickBot="1" x14ac:dyDescent="0.25">
      <c r="B31" s="1362" t="s">
        <v>384</v>
      </c>
      <c r="C31" s="1374"/>
      <c r="G31" s="1805"/>
      <c r="H31" s="1805"/>
      <c r="I31" s="1805"/>
      <c r="J31" s="1805"/>
      <c r="K31" s="1805"/>
      <c r="L31" s="1805"/>
      <c r="O31" s="1318">
        <v>401</v>
      </c>
      <c r="P31" s="1818" t="s">
        <v>815</v>
      </c>
      <c r="Q31" s="1810" t="s">
        <v>816</v>
      </c>
      <c r="R31" s="1319" t="s">
        <v>817</v>
      </c>
      <c r="S31" s="1818" t="s">
        <v>818</v>
      </c>
    </row>
    <row r="32" spans="2:19" ht="12.75" customHeight="1" x14ac:dyDescent="0.2">
      <c r="G32" s="1805"/>
      <c r="H32" s="1805"/>
      <c r="I32" s="1805"/>
      <c r="J32" s="1805"/>
      <c r="K32" s="1805"/>
      <c r="L32" s="1805"/>
      <c r="O32" s="1324">
        <v>402</v>
      </c>
      <c r="P32" s="1819"/>
      <c r="Q32" s="1811"/>
      <c r="R32" s="1321" t="s">
        <v>819</v>
      </c>
      <c r="S32" s="1790"/>
    </row>
    <row r="33" spans="2:19" ht="12.75" customHeight="1" x14ac:dyDescent="0.2">
      <c r="G33" s="1805"/>
      <c r="H33" s="1805"/>
      <c r="I33" s="1805"/>
      <c r="J33" s="1805"/>
      <c r="K33" s="1805"/>
      <c r="L33" s="1805"/>
      <c r="O33" s="1324">
        <v>403</v>
      </c>
      <c r="P33" s="1819"/>
      <c r="Q33" s="1321" t="s">
        <v>820</v>
      </c>
      <c r="R33" s="1321" t="s">
        <v>821</v>
      </c>
      <c r="S33" s="1790" t="s">
        <v>822</v>
      </c>
    </row>
    <row r="34" spans="2:19" ht="12.75" customHeight="1" x14ac:dyDescent="0.2">
      <c r="G34" s="1805"/>
      <c r="H34" s="1805"/>
      <c r="I34" s="1805"/>
      <c r="J34" s="1805"/>
      <c r="K34" s="1805"/>
      <c r="L34" s="1805"/>
      <c r="O34" s="1324">
        <v>404</v>
      </c>
      <c r="P34" s="1819"/>
      <c r="Q34" s="1321" t="s">
        <v>823</v>
      </c>
      <c r="R34" s="1321" t="s">
        <v>824</v>
      </c>
      <c r="S34" s="1790"/>
    </row>
    <row r="35" spans="2:19" ht="12.75" customHeight="1" x14ac:dyDescent="0.2">
      <c r="G35" s="1805"/>
      <c r="H35" s="1805"/>
      <c r="I35" s="1805"/>
      <c r="J35" s="1805"/>
      <c r="K35" s="1805"/>
      <c r="L35" s="1805"/>
      <c r="O35" s="1324">
        <v>405</v>
      </c>
      <c r="P35" s="1819"/>
      <c r="Q35" s="1321" t="s">
        <v>825</v>
      </c>
      <c r="R35" s="1321" t="s">
        <v>826</v>
      </c>
      <c r="S35" s="1324" t="s">
        <v>827</v>
      </c>
    </row>
    <row r="36" spans="2:19" ht="12.75" customHeight="1" x14ac:dyDescent="0.2">
      <c r="G36" s="1805"/>
      <c r="H36" s="1805"/>
      <c r="I36" s="1805"/>
      <c r="J36" s="1805"/>
      <c r="K36" s="1805"/>
      <c r="L36" s="1805"/>
      <c r="O36" s="1324">
        <v>406</v>
      </c>
      <c r="P36" s="1819"/>
      <c r="Q36" s="1321" t="s">
        <v>828</v>
      </c>
      <c r="R36" s="1321" t="s">
        <v>829</v>
      </c>
      <c r="S36" s="1324" t="s">
        <v>830</v>
      </c>
    </row>
    <row r="37" spans="2:19" ht="12.75" customHeight="1" x14ac:dyDescent="0.2">
      <c r="G37" s="1805"/>
      <c r="H37" s="1805"/>
      <c r="I37" s="1805"/>
      <c r="J37" s="1805"/>
      <c r="K37" s="1805"/>
      <c r="L37" s="1805"/>
      <c r="O37" s="1324">
        <v>407</v>
      </c>
      <c r="P37" s="1790"/>
      <c r="Q37" s="1321" t="s">
        <v>831</v>
      </c>
      <c r="R37" s="1321" t="s">
        <v>832</v>
      </c>
      <c r="S37" s="1324" t="s">
        <v>833</v>
      </c>
    </row>
    <row r="38" spans="2:19" ht="14.25" customHeight="1" x14ac:dyDescent="0.25">
      <c r="B38" s="884" t="s">
        <v>383</v>
      </c>
      <c r="G38" s="1805"/>
      <c r="H38" s="1805"/>
      <c r="I38" s="1805"/>
      <c r="J38" s="1805"/>
      <c r="K38" s="1805"/>
      <c r="L38" s="1805"/>
      <c r="O38" s="1324">
        <v>408</v>
      </c>
      <c r="P38" s="1790"/>
      <c r="Q38" s="1321" t="s">
        <v>834</v>
      </c>
      <c r="R38" s="1321" t="s">
        <v>835</v>
      </c>
      <c r="S38" s="1324" t="s">
        <v>836</v>
      </c>
    </row>
    <row r="39" spans="2:19" ht="12.75" customHeight="1" x14ac:dyDescent="0.2">
      <c r="B39" s="1806"/>
      <c r="C39" s="1806"/>
      <c r="G39" s="1805"/>
      <c r="H39" s="1805"/>
      <c r="I39" s="1805"/>
      <c r="J39" s="1805"/>
      <c r="K39" s="1805"/>
      <c r="L39" s="1805"/>
      <c r="O39" s="1324">
        <v>409</v>
      </c>
      <c r="P39" s="1790"/>
      <c r="Q39" s="1321" t="s">
        <v>837</v>
      </c>
      <c r="R39" s="1321" t="s">
        <v>838</v>
      </c>
      <c r="S39" s="1324" t="s">
        <v>839</v>
      </c>
    </row>
    <row r="40" spans="2:19" ht="12.75" customHeight="1" thickBot="1" x14ac:dyDescent="0.25">
      <c r="B40" s="1806"/>
      <c r="C40" s="1806"/>
      <c r="G40" s="1805"/>
      <c r="H40" s="1805"/>
      <c r="I40" s="1805"/>
      <c r="J40" s="1805"/>
      <c r="K40" s="1805"/>
      <c r="L40" s="1805"/>
      <c r="O40" s="1326">
        <v>410</v>
      </c>
      <c r="P40" s="1821"/>
      <c r="Q40" s="1328" t="s">
        <v>840</v>
      </c>
      <c r="R40" s="1328"/>
      <c r="S40" s="1326" t="s">
        <v>841</v>
      </c>
    </row>
    <row r="41" spans="2:19" ht="12.75" customHeight="1" x14ac:dyDescent="0.2">
      <c r="B41" s="1806"/>
      <c r="C41" s="1806"/>
      <c r="G41" s="1805"/>
      <c r="H41" s="1805"/>
      <c r="I41" s="1805"/>
      <c r="J41" s="1805"/>
      <c r="K41" s="1805"/>
      <c r="L41" s="1805"/>
      <c r="O41" s="1329">
        <v>501</v>
      </c>
      <c r="P41" s="1804" t="s">
        <v>842</v>
      </c>
      <c r="Q41" s="1330" t="s">
        <v>843</v>
      </c>
      <c r="R41" s="1330" t="s">
        <v>844</v>
      </c>
      <c r="S41" s="1804" t="s">
        <v>845</v>
      </c>
    </row>
    <row r="42" spans="2:19" ht="12.75" customHeight="1" x14ac:dyDescent="0.2">
      <c r="B42" s="1806"/>
      <c r="C42" s="1806"/>
      <c r="G42" s="1805"/>
      <c r="H42" s="1805"/>
      <c r="I42" s="1805"/>
      <c r="J42" s="1805"/>
      <c r="K42" s="1805"/>
      <c r="L42" s="1805"/>
      <c r="O42" s="1331">
        <v>502</v>
      </c>
      <c r="P42" s="1779"/>
      <c r="Q42" s="1332" t="s">
        <v>846</v>
      </c>
      <c r="R42" s="1332" t="s">
        <v>844</v>
      </c>
      <c r="S42" s="1779"/>
    </row>
    <row r="43" spans="2:19" ht="12.75" customHeight="1" x14ac:dyDescent="0.2">
      <c r="B43" s="1806"/>
      <c r="C43" s="1806"/>
      <c r="G43" s="1805"/>
      <c r="H43" s="1805"/>
      <c r="I43" s="1805"/>
      <c r="J43" s="1805"/>
      <c r="K43" s="1805"/>
      <c r="L43" s="1805"/>
      <c r="O43" s="1331">
        <v>503</v>
      </c>
      <c r="P43" s="1779"/>
      <c r="Q43" s="1332" t="s">
        <v>847</v>
      </c>
      <c r="R43" s="1332" t="s">
        <v>844</v>
      </c>
      <c r="S43" s="1779"/>
    </row>
    <row r="44" spans="2:19" ht="12.75" customHeight="1" x14ac:dyDescent="0.2">
      <c r="B44" s="1806"/>
      <c r="C44" s="1806"/>
      <c r="G44" s="1805"/>
      <c r="H44" s="1805"/>
      <c r="I44" s="1805"/>
      <c r="J44" s="1805"/>
      <c r="K44" s="1805"/>
      <c r="L44" s="1805"/>
      <c r="O44" s="1331">
        <v>504</v>
      </c>
      <c r="P44" s="1779"/>
      <c r="Q44" s="1332" t="s">
        <v>848</v>
      </c>
      <c r="R44" s="1332" t="s">
        <v>844</v>
      </c>
      <c r="S44" s="1331" t="s">
        <v>849</v>
      </c>
    </row>
    <row r="45" spans="2:19" ht="12.75" customHeight="1" x14ac:dyDescent="0.2">
      <c r="B45" s="1806"/>
      <c r="C45" s="1806"/>
      <c r="G45" s="1805"/>
      <c r="H45" s="1805"/>
      <c r="I45" s="1805"/>
      <c r="J45" s="1805"/>
      <c r="K45" s="1805"/>
      <c r="L45" s="1805"/>
      <c r="O45" s="1331">
        <v>505</v>
      </c>
      <c r="P45" s="1779"/>
      <c r="Q45" s="1332" t="s">
        <v>850</v>
      </c>
      <c r="R45" s="1332" t="s">
        <v>851</v>
      </c>
      <c r="S45" s="1331" t="s">
        <v>852</v>
      </c>
    </row>
    <row r="46" spans="2:19" ht="12.75" customHeight="1" x14ac:dyDescent="0.2">
      <c r="B46" s="1806"/>
      <c r="C46" s="1806"/>
      <c r="O46" s="1331">
        <v>506</v>
      </c>
      <c r="P46" s="1779"/>
      <c r="Q46" s="1332" t="s">
        <v>853</v>
      </c>
      <c r="R46" s="1332" t="s">
        <v>844</v>
      </c>
      <c r="S46" s="1331" t="s">
        <v>854</v>
      </c>
    </row>
    <row r="47" spans="2:19" ht="12.75" customHeight="1" x14ac:dyDescent="0.2">
      <c r="B47" s="1806"/>
      <c r="C47" s="1806"/>
      <c r="O47" s="1331">
        <v>507</v>
      </c>
      <c r="P47" s="1779"/>
      <c r="Q47" s="1332" t="s">
        <v>855</v>
      </c>
      <c r="R47" s="1332" t="s">
        <v>844</v>
      </c>
      <c r="S47" s="1779" t="s">
        <v>845</v>
      </c>
    </row>
    <row r="48" spans="2:19" ht="12.75" customHeight="1" thickBot="1" x14ac:dyDescent="0.25">
      <c r="B48" s="1806"/>
      <c r="C48" s="1806"/>
      <c r="O48" s="1334">
        <v>508</v>
      </c>
      <c r="P48" s="1779"/>
      <c r="Q48" s="1333" t="s">
        <v>856</v>
      </c>
      <c r="R48" s="1333" t="s">
        <v>857</v>
      </c>
      <c r="S48" s="1780"/>
    </row>
    <row r="49" spans="2:19" ht="12.75" customHeight="1" x14ac:dyDescent="0.2">
      <c r="B49" s="1806"/>
      <c r="C49" s="1806"/>
      <c r="O49" s="1335">
        <v>601</v>
      </c>
      <c r="P49" s="1781" t="s">
        <v>858</v>
      </c>
      <c r="Q49" s="1336" t="s">
        <v>859</v>
      </c>
      <c r="R49" s="1784" t="s">
        <v>860</v>
      </c>
      <c r="S49" s="1781" t="s">
        <v>861</v>
      </c>
    </row>
    <row r="50" spans="2:19" ht="12.75" customHeight="1" x14ac:dyDescent="0.2">
      <c r="B50" s="1806"/>
      <c r="C50" s="1806"/>
      <c r="O50" s="1337">
        <v>602</v>
      </c>
      <c r="P50" s="1782"/>
      <c r="Q50" s="1338" t="s">
        <v>862</v>
      </c>
      <c r="R50" s="1785"/>
      <c r="S50" s="1782"/>
    </row>
    <row r="51" spans="2:19" ht="12.75" customHeight="1" x14ac:dyDescent="0.2">
      <c r="B51" s="1806"/>
      <c r="C51" s="1806"/>
      <c r="O51" s="1337">
        <v>603</v>
      </c>
      <c r="P51" s="1782"/>
      <c r="Q51" s="1338" t="s">
        <v>863</v>
      </c>
      <c r="R51" s="1785"/>
      <c r="S51" s="1782"/>
    </row>
    <row r="52" spans="2:19" ht="12.75" customHeight="1" x14ac:dyDescent="0.2">
      <c r="B52" s="1806"/>
      <c r="C52" s="1806"/>
      <c r="O52" s="1337">
        <v>604</v>
      </c>
      <c r="P52" s="1782"/>
      <c r="Q52" s="1338" t="s">
        <v>864</v>
      </c>
      <c r="R52" s="1785"/>
      <c r="S52" s="1782"/>
    </row>
    <row r="53" spans="2:19" ht="12.75" customHeight="1" thickBot="1" x14ac:dyDescent="0.25">
      <c r="B53" s="1806"/>
      <c r="C53" s="1806"/>
      <c r="O53" s="1339">
        <v>605</v>
      </c>
      <c r="P53" s="1783"/>
      <c r="Q53" s="1340" t="s">
        <v>865</v>
      </c>
      <c r="R53" s="1786"/>
      <c r="S53" s="1787"/>
    </row>
    <row r="54" spans="2:19" ht="12.75" customHeight="1" x14ac:dyDescent="0.2">
      <c r="B54" s="1806"/>
      <c r="C54" s="1806"/>
      <c r="O54" s="881">
        <v>702</v>
      </c>
      <c r="P54" s="1816"/>
      <c r="Q54" s="1341" t="s">
        <v>866</v>
      </c>
      <c r="R54" s="1341"/>
      <c r="S54" s="772" t="s">
        <v>867</v>
      </c>
    </row>
    <row r="55" spans="2:19" ht="12.75" customHeight="1" x14ac:dyDescent="0.2">
      <c r="B55" s="1806"/>
      <c r="C55" s="1806"/>
      <c r="O55" s="881">
        <v>703</v>
      </c>
      <c r="P55" s="1816"/>
      <c r="Q55" s="1341" t="s">
        <v>868</v>
      </c>
      <c r="R55" s="1341"/>
      <c r="S55" s="1788" t="s">
        <v>869</v>
      </c>
    </row>
    <row r="56" spans="2:19" ht="12.75" customHeight="1" thickBot="1" x14ac:dyDescent="0.25">
      <c r="B56" s="1806"/>
      <c r="C56" s="1806"/>
      <c r="O56" s="882">
        <v>704</v>
      </c>
      <c r="P56" s="1817"/>
      <c r="Q56" s="1342" t="s">
        <v>870</v>
      </c>
      <c r="R56" s="1342"/>
      <c r="S56" s="1789"/>
    </row>
    <row r="57" spans="2:19" ht="12.75" customHeight="1" x14ac:dyDescent="0.2">
      <c r="B57" s="1806"/>
      <c r="C57" s="1806"/>
      <c r="O57" s="1354">
        <v>801</v>
      </c>
      <c r="P57" s="1807" t="s">
        <v>871</v>
      </c>
      <c r="Q57" s="1343" t="s">
        <v>872</v>
      </c>
      <c r="R57" s="1343"/>
      <c r="S57" s="1344" t="s">
        <v>873</v>
      </c>
    </row>
    <row r="58" spans="2:19" ht="12.75" customHeight="1" x14ac:dyDescent="0.2">
      <c r="B58" s="1806"/>
      <c r="C58" s="1806"/>
      <c r="O58" s="1346">
        <v>802</v>
      </c>
      <c r="P58" s="1808"/>
      <c r="Q58" s="1345" t="s">
        <v>874</v>
      </c>
      <c r="R58" s="1345"/>
      <c r="S58" s="1346" t="s">
        <v>875</v>
      </c>
    </row>
    <row r="59" spans="2:19" ht="12.75" customHeight="1" x14ac:dyDescent="0.2">
      <c r="B59" s="1806"/>
      <c r="C59" s="1806"/>
      <c r="O59" s="1346">
        <v>803</v>
      </c>
      <c r="P59" s="1808"/>
      <c r="Q59" s="1345" t="s">
        <v>876</v>
      </c>
      <c r="R59" s="1345"/>
      <c r="S59" s="1346" t="s">
        <v>877</v>
      </c>
    </row>
    <row r="60" spans="2:19" ht="12.75" customHeight="1" x14ac:dyDescent="0.2">
      <c r="B60" s="1806"/>
      <c r="C60" s="1806"/>
      <c r="O60" s="1346">
        <v>804</v>
      </c>
      <c r="P60" s="1808"/>
      <c r="Q60" s="1345" t="s">
        <v>878</v>
      </c>
      <c r="R60" s="1345"/>
      <c r="S60" s="1346"/>
    </row>
    <row r="61" spans="2:19" ht="12.75" customHeight="1" x14ac:dyDescent="0.2">
      <c r="B61" s="1806"/>
      <c r="C61" s="1806"/>
      <c r="O61" s="1346">
        <v>805</v>
      </c>
      <c r="P61" s="1808"/>
      <c r="Q61" s="1345" t="s">
        <v>879</v>
      </c>
      <c r="R61" s="1345"/>
      <c r="S61" s="1346">
        <v>17082</v>
      </c>
    </row>
    <row r="62" spans="2:19" ht="12.75" customHeight="1" x14ac:dyDescent="0.2">
      <c r="B62" s="1806"/>
      <c r="C62" s="1806"/>
      <c r="O62" s="1346">
        <v>806</v>
      </c>
      <c r="P62" s="1808"/>
      <c r="Q62" s="1345" t="s">
        <v>880</v>
      </c>
      <c r="R62" s="1345"/>
      <c r="S62" s="1346">
        <v>17082</v>
      </c>
    </row>
    <row r="63" spans="2:19" ht="12.75" customHeight="1" x14ac:dyDescent="0.2">
      <c r="B63" s="1806"/>
      <c r="C63" s="1806"/>
      <c r="O63" s="1346">
        <v>807</v>
      </c>
      <c r="P63" s="1808"/>
      <c r="Q63" s="1345" t="s">
        <v>881</v>
      </c>
      <c r="R63" s="1345" t="s">
        <v>882</v>
      </c>
      <c r="S63" s="1346">
        <v>17082</v>
      </c>
    </row>
    <row r="64" spans="2:19" ht="12.75" customHeight="1" x14ac:dyDescent="0.2">
      <c r="B64" s="1806"/>
      <c r="C64" s="1806"/>
      <c r="O64" s="1346">
        <v>808</v>
      </c>
      <c r="P64" s="1808"/>
      <c r="Q64" s="1345" t="s">
        <v>883</v>
      </c>
      <c r="R64" s="1345"/>
      <c r="S64" s="1346" t="s">
        <v>884</v>
      </c>
    </row>
    <row r="65" spans="2:19" ht="12.75" customHeight="1" thickBot="1" x14ac:dyDescent="0.25">
      <c r="B65" s="1806"/>
      <c r="C65" s="1806"/>
      <c r="O65" s="1348">
        <v>809</v>
      </c>
      <c r="P65" s="1809"/>
      <c r="Q65" s="1347" t="s">
        <v>885</v>
      </c>
      <c r="R65" s="1347"/>
      <c r="S65" s="1348" t="s">
        <v>884</v>
      </c>
    </row>
    <row r="66" spans="2:19" x14ac:dyDescent="0.2">
      <c r="B66" s="1806"/>
      <c r="C66" s="1806"/>
    </row>
    <row r="67" spans="2:19" x14ac:dyDescent="0.2">
      <c r="B67" s="1806"/>
      <c r="C67" s="1806"/>
    </row>
    <row r="68" spans="2:19" x14ac:dyDescent="0.2">
      <c r="B68" s="1806"/>
      <c r="C68" s="1806"/>
    </row>
    <row r="69" spans="2:19" x14ac:dyDescent="0.2">
      <c r="B69" s="1806"/>
      <c r="C69" s="1806"/>
    </row>
    <row r="70" spans="2:19" x14ac:dyDescent="0.2">
      <c r="B70" s="1806"/>
      <c r="C70" s="1806"/>
    </row>
    <row r="71" spans="2:19" x14ac:dyDescent="0.2">
      <c r="B71" s="1806"/>
      <c r="C71" s="1806"/>
    </row>
    <row r="72" spans="2:19" x14ac:dyDescent="0.2">
      <c r="B72" s="1806"/>
      <c r="C72" s="1806"/>
    </row>
    <row r="73" spans="2:19" x14ac:dyDescent="0.2">
      <c r="B73" s="1806"/>
      <c r="C73" s="1806"/>
    </row>
    <row r="74" spans="2:19" x14ac:dyDescent="0.2">
      <c r="B74" s="1806"/>
      <c r="C74" s="1806"/>
    </row>
  </sheetData>
  <mergeCells count="30">
    <mergeCell ref="S41:S43"/>
    <mergeCell ref="G30:L45"/>
    <mergeCell ref="B39:C74"/>
    <mergeCell ref="P57:P65"/>
    <mergeCell ref="Q17:Q19"/>
    <mergeCell ref="Q20:Q22"/>
    <mergeCell ref="Q23:Q26"/>
    <mergeCell ref="Q27:Q30"/>
    <mergeCell ref="P41:P48"/>
    <mergeCell ref="P54:P56"/>
    <mergeCell ref="G12:L27"/>
    <mergeCell ref="P17:P30"/>
    <mergeCell ref="S17:S30"/>
    <mergeCell ref="P31:P40"/>
    <mergeCell ref="Q31:Q32"/>
    <mergeCell ref="S31:S32"/>
    <mergeCell ref="S33:S34"/>
    <mergeCell ref="P13:P16"/>
    <mergeCell ref="S13:S14"/>
    <mergeCell ref="S15:S16"/>
    <mergeCell ref="P4:P12"/>
    <mergeCell ref="Q7:Q9"/>
    <mergeCell ref="Q10:Q11"/>
    <mergeCell ref="Q4:Q6"/>
    <mergeCell ref="S4:S12"/>
    <mergeCell ref="S47:S48"/>
    <mergeCell ref="P49:P53"/>
    <mergeCell ref="R49:R53"/>
    <mergeCell ref="S49:S53"/>
    <mergeCell ref="S55:S56"/>
  </mergeCells>
  <conditionalFormatting sqref="C7:C10">
    <cfRule type="expression" dxfId="5" priority="1" stopIfTrue="1">
      <formula>C7=""</formula>
    </cfRule>
  </conditionalFormatting>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0000"/>
    <pageSetUpPr fitToPage="1"/>
  </sheetPr>
  <dimension ref="A1:NC477"/>
  <sheetViews>
    <sheetView tabSelected="1" zoomScale="85" zoomScaleNormal="85" workbookViewId="0">
      <pane xSplit="13" ySplit="11" topLeftCell="N12" activePane="bottomRight" state="frozen"/>
      <selection pane="topRight" activeCell="P1" sqref="P1"/>
      <selection pane="bottomLeft" activeCell="A12" sqref="A12"/>
      <selection pane="bottomRight" activeCell="IB1" sqref="AB1:IB1048576"/>
    </sheetView>
  </sheetViews>
  <sheetFormatPr baseColWidth="10" defaultColWidth="9.140625" defaultRowHeight="12.75" x14ac:dyDescent="0.2"/>
  <cols>
    <col min="1" max="3" width="6.7109375" hidden="1" customWidth="1"/>
    <col min="4" max="4" width="10.7109375" customWidth="1"/>
    <col min="5" max="5" width="5.42578125" style="1" customWidth="1"/>
    <col min="6" max="6" width="7.5703125" style="1" bestFit="1" customWidth="1"/>
    <col min="7" max="7" width="10.140625" style="2" bestFit="1" customWidth="1"/>
    <col min="8" max="11" width="10.140625" style="2" customWidth="1"/>
    <col min="12" max="12" width="6.85546875" style="5" bestFit="1" customWidth="1"/>
    <col min="13" max="13" width="5.7109375" style="5" customWidth="1"/>
    <col min="14" max="14" width="7.7109375" style="5" customWidth="1"/>
    <col min="15" max="15" width="10.5703125" style="5" bestFit="1" customWidth="1"/>
    <col min="16" max="16" width="5.7109375" style="5" bestFit="1" customWidth="1"/>
    <col min="17" max="26" width="4.7109375" style="5" customWidth="1"/>
    <col min="27" max="27" width="6.7109375" style="5" customWidth="1"/>
    <col min="28" max="28" width="5.7109375" style="5" customWidth="1"/>
    <col min="29" max="234" width="5.7109375" style="5" hidden="1" customWidth="1"/>
    <col min="235" max="235" width="2.28515625" style="5" hidden="1" customWidth="1"/>
    <col min="236" max="236" width="5.7109375" style="5" customWidth="1"/>
    <col min="237" max="237" width="6.7109375" style="5" customWidth="1"/>
    <col min="238" max="238" width="8.5703125" style="5" bestFit="1" customWidth="1"/>
    <col min="239" max="240" width="6.7109375" style="5" customWidth="1"/>
    <col min="241" max="243" width="6.7109375" style="3" customWidth="1"/>
    <col min="244" max="244" width="11.140625" style="3" customWidth="1"/>
    <col min="245" max="247" width="5.7109375" style="3" customWidth="1"/>
    <col min="248" max="252" width="5.7109375" customWidth="1"/>
    <col min="253" max="260" width="7.7109375" customWidth="1"/>
    <col min="261" max="263" width="5.7109375" customWidth="1"/>
    <col min="264" max="267" width="6.7109375" customWidth="1"/>
    <col min="268" max="270" width="6.7109375" style="3" customWidth="1"/>
    <col min="271" max="271" width="6.7109375" customWidth="1"/>
    <col min="272" max="275" width="5.7109375" customWidth="1"/>
    <col min="280" max="281" width="6.7109375" customWidth="1"/>
    <col min="282" max="282" width="8.7109375" customWidth="1"/>
    <col min="283" max="285" width="6.7109375" customWidth="1"/>
    <col min="286" max="286" width="10.7109375" customWidth="1"/>
    <col min="287" max="294" width="6.7109375" customWidth="1"/>
    <col min="295" max="296" width="24.7109375" customWidth="1"/>
    <col min="297" max="303" width="12.7109375" customWidth="1"/>
    <col min="304" max="308" width="13.7109375" customWidth="1"/>
  </cols>
  <sheetData>
    <row r="1" spans="1:310" ht="21" customHeight="1" thickBot="1" x14ac:dyDescent="0.35">
      <c r="D1" s="1046" t="s">
        <v>1067</v>
      </c>
      <c r="F1" s="9"/>
      <c r="I1" s="785"/>
      <c r="O1" s="200"/>
      <c r="P1" s="200" t="s">
        <v>743</v>
      </c>
      <c r="Q1" s="200"/>
      <c r="R1" s="786" t="str">
        <f>REPORT!D3</f>
        <v>D3.2  THY_WP3_019_DataSheet March 2022</v>
      </c>
      <c r="S1" s="200"/>
      <c r="T1" s="200"/>
      <c r="U1" s="200"/>
      <c r="V1" s="200"/>
      <c r="W1" s="200"/>
      <c r="X1" s="200"/>
      <c r="Y1" s="200"/>
      <c r="Z1" s="200"/>
      <c r="AA1" s="200"/>
      <c r="AB1" s="200"/>
      <c r="AC1" s="200"/>
      <c r="AD1" s="200"/>
      <c r="AE1" s="200"/>
      <c r="AF1" s="200"/>
      <c r="AG1" s="200"/>
      <c r="AH1" s="200"/>
      <c r="AI1" s="200"/>
      <c r="AJ1" s="200"/>
      <c r="AK1" s="200"/>
      <c r="AL1" s="200"/>
      <c r="AM1" s="200"/>
      <c r="AN1" s="200"/>
      <c r="AO1" s="200"/>
      <c r="AP1" s="200"/>
      <c r="AQ1" s="200"/>
      <c r="AR1" s="200"/>
      <c r="AS1" s="200"/>
      <c r="AT1" s="200"/>
      <c r="AU1" s="200"/>
      <c r="AV1" s="200"/>
      <c r="AW1" s="200"/>
      <c r="AX1" s="200"/>
      <c r="AY1" s="200"/>
      <c r="AZ1" s="200"/>
      <c r="BA1" s="200"/>
      <c r="BB1" s="200"/>
      <c r="BC1" s="200"/>
      <c r="BD1" s="200"/>
      <c r="BE1" s="200"/>
      <c r="BF1" s="200"/>
      <c r="BG1" s="200"/>
      <c r="BH1" s="200"/>
      <c r="BI1" s="200"/>
      <c r="BJ1" s="200"/>
      <c r="BK1" s="200"/>
      <c r="BL1" s="200"/>
      <c r="BM1" s="200"/>
      <c r="BN1" s="200"/>
      <c r="BO1" s="200"/>
      <c r="BP1" s="200"/>
      <c r="BQ1" s="200"/>
      <c r="BR1" s="200"/>
      <c r="BS1" s="200"/>
      <c r="BT1" s="200"/>
      <c r="BU1" s="200"/>
      <c r="BV1" s="200"/>
      <c r="BW1" s="200"/>
      <c r="BX1" s="200"/>
      <c r="BY1" s="200"/>
      <c r="BZ1" s="200"/>
      <c r="CA1" s="200"/>
      <c r="CB1" s="200"/>
      <c r="CC1" s="200"/>
      <c r="CD1" s="200"/>
      <c r="CE1" s="200"/>
      <c r="CF1" s="200"/>
      <c r="CG1" s="200"/>
      <c r="CH1" s="200"/>
      <c r="CI1" s="200"/>
      <c r="CJ1" s="200"/>
      <c r="CK1" s="200"/>
      <c r="CL1" s="200"/>
      <c r="CM1" s="200"/>
      <c r="CN1" s="200"/>
      <c r="CO1" s="200"/>
      <c r="CP1" s="200"/>
      <c r="CQ1" s="200"/>
      <c r="CR1" s="200"/>
      <c r="CS1" s="200"/>
      <c r="CT1" s="200"/>
      <c r="CU1" s="200"/>
      <c r="CV1" s="200"/>
      <c r="CW1" s="200"/>
      <c r="CX1" s="200"/>
      <c r="CY1" s="200"/>
      <c r="CZ1" s="200"/>
      <c r="DA1" s="200"/>
      <c r="DB1" s="200"/>
      <c r="DC1" s="200"/>
      <c r="DD1" s="200"/>
      <c r="DE1" s="200"/>
      <c r="DF1" s="200"/>
      <c r="DG1" s="200"/>
      <c r="DH1" s="200"/>
      <c r="DI1" s="200"/>
      <c r="DJ1" s="200"/>
      <c r="DK1" s="200"/>
      <c r="DL1" s="200"/>
      <c r="DM1" s="200"/>
      <c r="DN1" s="200"/>
      <c r="DO1" s="200"/>
      <c r="DP1" s="200"/>
      <c r="DQ1" s="200"/>
      <c r="DR1" s="200"/>
      <c r="DS1" s="200"/>
      <c r="DT1" s="200"/>
      <c r="DU1" s="200"/>
      <c r="DV1" s="200"/>
      <c r="DW1" s="200"/>
      <c r="DX1" s="200"/>
      <c r="DY1" s="200"/>
      <c r="DZ1" s="200"/>
      <c r="EA1" s="200"/>
      <c r="EB1" s="200"/>
      <c r="EC1" s="200"/>
      <c r="ED1" s="200"/>
      <c r="EE1" s="200"/>
      <c r="EF1" s="200"/>
      <c r="EG1" s="200"/>
      <c r="EH1" s="200"/>
      <c r="EI1" s="200"/>
      <c r="EJ1" s="200"/>
      <c r="EK1" s="200"/>
      <c r="EL1" s="200"/>
      <c r="EM1" s="200"/>
      <c r="EN1" s="200"/>
      <c r="EO1" s="200"/>
      <c r="EP1" s="200"/>
      <c r="EQ1" s="200"/>
      <c r="ER1" s="200"/>
      <c r="ES1" s="200"/>
      <c r="ET1" s="200"/>
      <c r="EU1" s="200"/>
      <c r="EV1" s="200"/>
      <c r="EW1" s="200"/>
      <c r="EX1" s="200"/>
      <c r="EY1" s="200"/>
      <c r="EZ1" s="200"/>
      <c r="FA1" s="200"/>
      <c r="FB1" s="200"/>
      <c r="FC1" s="200"/>
      <c r="FD1" s="200"/>
      <c r="FE1" s="200"/>
      <c r="FF1" s="200"/>
      <c r="FG1" s="200"/>
      <c r="FH1" s="200"/>
      <c r="FI1" s="200"/>
      <c r="FJ1" s="200"/>
      <c r="FK1" s="200"/>
      <c r="FL1" s="200"/>
      <c r="FM1" s="200"/>
      <c r="FN1" s="200"/>
      <c r="FO1" s="200"/>
      <c r="FP1" s="200"/>
      <c r="FQ1" s="200"/>
      <c r="FR1" s="200"/>
      <c r="FS1" s="200"/>
      <c r="FT1" s="200"/>
      <c r="FU1" s="200"/>
      <c r="FV1" s="200"/>
      <c r="FW1" s="200"/>
      <c r="FX1" s="200"/>
      <c r="FY1" s="200"/>
      <c r="FZ1" s="200"/>
      <c r="GA1" s="200"/>
      <c r="GB1" s="200"/>
      <c r="GC1" s="200"/>
      <c r="GD1" s="200"/>
      <c r="GE1" s="200"/>
      <c r="GF1" s="200"/>
      <c r="GG1" s="200"/>
      <c r="GH1" s="200"/>
      <c r="GI1" s="200"/>
      <c r="GJ1" s="200"/>
      <c r="GK1" s="200"/>
      <c r="GL1" s="200"/>
      <c r="GM1" s="200"/>
      <c r="GN1" s="200"/>
      <c r="GO1" s="200"/>
      <c r="GP1" s="200"/>
      <c r="GQ1" s="200"/>
      <c r="GR1" s="200"/>
      <c r="GS1" s="200"/>
      <c r="GT1" s="200"/>
      <c r="GU1" s="200"/>
      <c r="GV1" s="200"/>
      <c r="GW1" s="200"/>
      <c r="GX1" s="200"/>
      <c r="GY1" s="200"/>
      <c r="GZ1" s="200"/>
      <c r="HA1" s="200"/>
      <c r="HB1" s="200"/>
      <c r="HC1" s="200"/>
      <c r="HD1" s="200"/>
      <c r="HE1" s="200"/>
      <c r="HF1" s="200"/>
      <c r="HG1" s="200"/>
      <c r="HH1" s="200"/>
      <c r="HI1" s="200"/>
      <c r="HJ1" s="200"/>
      <c r="HK1" s="200"/>
      <c r="HL1" s="200"/>
      <c r="HM1" s="200"/>
      <c r="HN1" s="200"/>
      <c r="HO1" s="200"/>
      <c r="HP1" s="200"/>
      <c r="HQ1" s="200"/>
      <c r="HR1" s="200"/>
      <c r="HS1" s="200"/>
      <c r="HT1" s="200"/>
      <c r="HU1" s="200"/>
      <c r="HV1" s="200"/>
      <c r="HW1" s="200"/>
      <c r="HX1" s="200"/>
      <c r="HY1" s="200"/>
      <c r="HZ1" s="200"/>
      <c r="IA1" s="200"/>
      <c r="IB1" s="200"/>
      <c r="IC1" s="200"/>
      <c r="ID1" s="200"/>
      <c r="IE1" s="200"/>
      <c r="IF1" s="6"/>
      <c r="IG1" s="4"/>
      <c r="IN1" s="3"/>
      <c r="IO1" s="3"/>
      <c r="IP1" s="3"/>
      <c r="IQ1" s="3"/>
      <c r="IR1" s="3"/>
      <c r="IS1" s="3"/>
      <c r="IT1" s="3"/>
      <c r="IU1" s="3"/>
      <c r="IV1" s="688" t="s">
        <v>723</v>
      </c>
      <c r="IW1" s="675" t="s">
        <v>89</v>
      </c>
      <c r="IX1" s="675"/>
      <c r="IY1" s="1833" t="s">
        <v>725</v>
      </c>
      <c r="IZ1" s="1834"/>
      <c r="JA1" s="1837" t="s">
        <v>721</v>
      </c>
      <c r="JB1" s="1837"/>
      <c r="JC1" s="1838"/>
      <c r="JT1" s="788"/>
      <c r="JU1" s="788"/>
      <c r="JV1" s="788"/>
      <c r="JW1" s="791" t="s">
        <v>944</v>
      </c>
      <c r="JX1" s="788"/>
      <c r="JY1" s="788"/>
      <c r="JZ1" s="788"/>
    </row>
    <row r="2" spans="1:310" ht="18.75" thickBot="1" x14ac:dyDescent="0.3">
      <c r="F2" s="9"/>
      <c r="I2" s="725"/>
      <c r="HZ2" s="699"/>
      <c r="IH2"/>
      <c r="II2"/>
      <c r="IJ2" s="14" t="s">
        <v>737</v>
      </c>
      <c r="IK2" s="14"/>
      <c r="IL2" s="14"/>
      <c r="IM2" s="14"/>
      <c r="IV2" s="689"/>
      <c r="IW2" s="690" t="s">
        <v>145</v>
      </c>
      <c r="IX2" s="690"/>
      <c r="IY2" s="1835" t="s">
        <v>724</v>
      </c>
      <c r="IZ2" s="1836"/>
      <c r="JA2" s="1839" t="s">
        <v>721</v>
      </c>
      <c r="JB2" s="1839"/>
      <c r="JC2" s="1840"/>
      <c r="KK2" s="107"/>
      <c r="KL2" s="107"/>
      <c r="KM2" s="107"/>
      <c r="KN2" s="107"/>
      <c r="KO2" s="107"/>
      <c r="KP2" s="107"/>
      <c r="KQ2" s="139"/>
      <c r="KR2" s="107"/>
      <c r="KS2" s="107"/>
      <c r="KT2" s="107"/>
      <c r="KU2" s="107"/>
      <c r="KV2" s="107"/>
    </row>
    <row r="3" spans="1:310" ht="16.5" thickBot="1" x14ac:dyDescent="0.3">
      <c r="Q3" s="1868" t="s">
        <v>771</v>
      </c>
      <c r="R3" s="1868"/>
      <c r="S3" s="1868"/>
      <c r="T3" s="1868"/>
      <c r="U3" s="1868"/>
      <c r="V3" s="1868"/>
      <c r="W3" s="1868"/>
      <c r="X3" s="1868"/>
      <c r="Y3" s="1868"/>
      <c r="Z3" s="1868"/>
      <c r="AA3" s="1868"/>
      <c r="AB3" s="1868"/>
      <c r="IB3" s="1841" t="s">
        <v>766</v>
      </c>
      <c r="IC3" s="1841"/>
      <c r="ID3" s="1841"/>
      <c r="IE3" s="1841"/>
      <c r="IF3" s="1841"/>
      <c r="IG3" s="5"/>
      <c r="JL3" s="1842" t="s">
        <v>538</v>
      </c>
      <c r="JM3" s="1842"/>
      <c r="JN3" s="1842"/>
      <c r="JO3" s="1842"/>
      <c r="JP3" s="1842"/>
      <c r="JQ3" t="s">
        <v>537</v>
      </c>
      <c r="KK3" s="107"/>
      <c r="KL3" s="107"/>
      <c r="KM3" s="107"/>
      <c r="KN3" s="107"/>
      <c r="KO3" s="107"/>
      <c r="KP3" s="107"/>
      <c r="KQ3" s="107"/>
      <c r="KR3" s="107"/>
      <c r="KS3" s="107"/>
      <c r="KT3" s="107"/>
      <c r="KU3" s="107"/>
      <c r="KV3" s="107"/>
    </row>
    <row r="4" spans="1:310" ht="9" customHeight="1" x14ac:dyDescent="0.2">
      <c r="A4" s="579"/>
      <c r="B4" s="580"/>
      <c r="C4" s="580"/>
      <c r="E4" s="249"/>
      <c r="F4" s="1990" t="s">
        <v>284</v>
      </c>
      <c r="G4" s="1991"/>
      <c r="H4" s="1991"/>
      <c r="I4" s="1991"/>
      <c r="J4" s="1991"/>
      <c r="K4" s="1991"/>
      <c r="L4" s="1991"/>
      <c r="M4" s="1991"/>
      <c r="N4" s="1955" t="s">
        <v>651</v>
      </c>
      <c r="O4" s="1965" t="s">
        <v>113</v>
      </c>
      <c r="P4" s="1966"/>
      <c r="Q4" s="1946" t="s">
        <v>524</v>
      </c>
      <c r="R4" s="1947"/>
      <c r="S4" s="1947"/>
      <c r="T4" s="1947"/>
      <c r="U4" s="1947"/>
      <c r="V4" s="1947"/>
      <c r="W4" s="1947"/>
      <c r="X4" s="1947"/>
      <c r="Y4" s="1947"/>
      <c r="Z4" s="1947"/>
      <c r="AA4" s="1947"/>
      <c r="AB4" s="1948"/>
      <c r="AC4" s="327"/>
      <c r="AD4" s="327"/>
      <c r="AE4" s="327"/>
      <c r="AF4" s="327"/>
      <c r="AG4" s="327"/>
      <c r="AH4" s="327"/>
      <c r="AI4" s="327"/>
      <c r="AJ4" s="327"/>
      <c r="AK4" s="327"/>
      <c r="AL4" s="327"/>
      <c r="AM4" s="327"/>
      <c r="AN4" s="327"/>
      <c r="AO4" s="327"/>
      <c r="AP4" s="327"/>
      <c r="AQ4" s="327"/>
      <c r="AR4" s="327"/>
      <c r="AS4" s="327"/>
      <c r="AT4" s="327"/>
      <c r="AU4" s="327"/>
      <c r="AV4" s="327"/>
      <c r="AW4" s="327"/>
      <c r="AX4" s="327"/>
      <c r="AY4" s="327"/>
      <c r="AZ4" s="327"/>
      <c r="BA4" s="327"/>
      <c r="BB4" s="327"/>
      <c r="BC4" s="327"/>
      <c r="BD4" s="327"/>
      <c r="BE4" s="327"/>
      <c r="BF4" s="327"/>
      <c r="BG4" s="327"/>
      <c r="BH4" s="327"/>
      <c r="BI4" s="327"/>
      <c r="BJ4" s="327"/>
      <c r="BK4" s="327"/>
      <c r="BL4" s="327"/>
      <c r="BM4" s="327"/>
      <c r="BN4" s="327"/>
      <c r="BO4" s="327"/>
      <c r="BP4" s="327"/>
      <c r="BQ4" s="327"/>
      <c r="BR4" s="327"/>
      <c r="BS4" s="327"/>
      <c r="BT4" s="327"/>
      <c r="BU4" s="327"/>
      <c r="BV4" s="327"/>
      <c r="BW4" s="327"/>
      <c r="BX4" s="327"/>
      <c r="BY4" s="327"/>
      <c r="BZ4" s="327"/>
      <c r="CA4" s="327"/>
      <c r="CB4" s="327"/>
      <c r="CC4" s="327"/>
      <c r="CD4" s="327"/>
      <c r="CE4" s="327"/>
      <c r="CF4" s="327"/>
      <c r="CG4" s="327"/>
      <c r="CH4" s="327"/>
      <c r="CI4" s="327"/>
      <c r="CJ4" s="327"/>
      <c r="CK4" s="327"/>
      <c r="CL4" s="327"/>
      <c r="CM4" s="327"/>
      <c r="CN4" s="327"/>
      <c r="CO4" s="327"/>
      <c r="CP4" s="327"/>
      <c r="CQ4" s="327"/>
      <c r="CR4" s="327"/>
      <c r="CS4" s="327"/>
      <c r="CT4" s="327"/>
      <c r="CU4" s="327"/>
      <c r="CV4" s="327"/>
      <c r="CW4" s="327"/>
      <c r="CX4" s="327"/>
      <c r="CY4" s="327"/>
      <c r="CZ4" s="327"/>
      <c r="DA4" s="327"/>
      <c r="DB4" s="327"/>
      <c r="DC4" s="327"/>
      <c r="DD4" s="327"/>
      <c r="DE4" s="327"/>
      <c r="DF4" s="327"/>
      <c r="DG4" s="327"/>
      <c r="DH4" s="327"/>
      <c r="DI4" s="327"/>
      <c r="DJ4" s="327"/>
      <c r="DK4" s="327"/>
      <c r="DL4" s="327"/>
      <c r="DM4" s="327"/>
      <c r="DN4" s="327"/>
      <c r="DO4" s="327"/>
      <c r="DP4" s="327"/>
      <c r="DQ4" s="327"/>
      <c r="DR4" s="327"/>
      <c r="DS4" s="327"/>
      <c r="DT4" s="327"/>
      <c r="DU4" s="327"/>
      <c r="DV4" s="327"/>
      <c r="DW4" s="327"/>
      <c r="DX4" s="327"/>
      <c r="DY4" s="327"/>
      <c r="DZ4" s="327"/>
      <c r="EA4" s="327"/>
      <c r="EB4" s="327"/>
      <c r="EC4" s="327"/>
      <c r="ED4" s="327"/>
      <c r="EE4" s="327"/>
      <c r="EF4" s="327"/>
      <c r="EG4" s="327"/>
      <c r="EH4" s="327"/>
      <c r="EI4" s="327"/>
      <c r="EJ4" s="327"/>
      <c r="EK4" s="327"/>
      <c r="EL4" s="327"/>
      <c r="EM4" s="327"/>
      <c r="EN4" s="327"/>
      <c r="EO4" s="327"/>
      <c r="EP4" s="327"/>
      <c r="EQ4" s="327"/>
      <c r="ER4" s="327"/>
      <c r="ES4" s="327"/>
      <c r="ET4" s="327"/>
      <c r="EU4" s="327"/>
      <c r="EV4" s="327"/>
      <c r="EW4" s="327"/>
      <c r="EX4" s="327"/>
      <c r="EY4" s="327"/>
      <c r="EZ4" s="327"/>
      <c r="FA4" s="327"/>
      <c r="FB4" s="327"/>
      <c r="FC4" s="327"/>
      <c r="FD4" s="327"/>
      <c r="FE4" s="327"/>
      <c r="FF4" s="327"/>
      <c r="FG4" s="327"/>
      <c r="FH4" s="327"/>
      <c r="FI4" s="327"/>
      <c r="FJ4" s="327"/>
      <c r="FK4" s="327"/>
      <c r="FL4" s="327"/>
      <c r="FM4" s="327"/>
      <c r="FN4" s="327"/>
      <c r="FO4" s="327"/>
      <c r="FP4" s="327"/>
      <c r="FQ4" s="327"/>
      <c r="FR4" s="327"/>
      <c r="FS4" s="327"/>
      <c r="FT4" s="327"/>
      <c r="FU4" s="327"/>
      <c r="FV4" s="327"/>
      <c r="FW4" s="327"/>
      <c r="FX4" s="327"/>
      <c r="FY4" s="327"/>
      <c r="FZ4" s="327"/>
      <c r="GA4" s="327"/>
      <c r="GB4" s="327"/>
      <c r="GC4" s="327"/>
      <c r="GD4" s="327"/>
      <c r="GE4" s="327"/>
      <c r="GF4" s="327"/>
      <c r="GG4" s="327"/>
      <c r="GH4" s="327"/>
      <c r="GI4" s="327"/>
      <c r="GJ4" s="327"/>
      <c r="GK4" s="327"/>
      <c r="GL4" s="327"/>
      <c r="GM4" s="327"/>
      <c r="GN4" s="327"/>
      <c r="GO4" s="327"/>
      <c r="GP4" s="327"/>
      <c r="GQ4" s="327"/>
      <c r="GR4" s="327"/>
      <c r="GS4" s="327"/>
      <c r="GT4" s="327"/>
      <c r="GU4" s="327"/>
      <c r="GV4" s="327"/>
      <c r="GW4" s="327"/>
      <c r="GX4" s="327"/>
      <c r="GY4" s="327"/>
      <c r="GZ4" s="327"/>
      <c r="HA4" s="327"/>
      <c r="HB4" s="327"/>
      <c r="HC4" s="327"/>
      <c r="HD4" s="327"/>
      <c r="HE4" s="327"/>
      <c r="HF4" s="327"/>
      <c r="HG4" s="327"/>
      <c r="HH4" s="327"/>
      <c r="HI4" s="327"/>
      <c r="HJ4" s="327"/>
      <c r="HK4" s="327"/>
      <c r="HL4" s="327"/>
      <c r="HM4" s="327"/>
      <c r="HN4" s="327"/>
      <c r="HO4" s="327"/>
      <c r="HP4" s="327"/>
      <c r="HQ4" s="327"/>
      <c r="HR4" s="327"/>
      <c r="HS4" s="327"/>
      <c r="HT4" s="327"/>
      <c r="HU4" s="327"/>
      <c r="HV4" s="327"/>
      <c r="HW4" s="327"/>
      <c r="HX4" s="327"/>
      <c r="HY4" s="327"/>
      <c r="HZ4" s="327"/>
      <c r="IA4" s="327"/>
      <c r="IB4" s="1946" t="s">
        <v>339</v>
      </c>
      <c r="IC4" s="1947"/>
      <c r="ID4" s="1947"/>
      <c r="IE4" s="1947"/>
      <c r="IF4" s="1948"/>
      <c r="IG4" s="1940" t="s">
        <v>108</v>
      </c>
      <c r="IH4" s="1940"/>
      <c r="II4" s="1941"/>
      <c r="IJ4" s="1887" t="s">
        <v>740</v>
      </c>
      <c r="IK4" s="1878" t="s">
        <v>105</v>
      </c>
      <c r="IL4" s="1879"/>
      <c r="IM4" s="1880"/>
      <c r="IN4" s="1978" t="s">
        <v>107</v>
      </c>
      <c r="IO4" s="1978"/>
      <c r="IP4" s="1978"/>
      <c r="IQ4" s="1978"/>
      <c r="IR4" s="1978"/>
      <c r="IS4" s="1978"/>
      <c r="IT4" s="1978"/>
      <c r="IU4" s="1978"/>
      <c r="IV4" s="1978"/>
      <c r="IW4" s="1978"/>
      <c r="IX4" s="1978"/>
      <c r="IY4" s="1978"/>
      <c r="IZ4" s="1978"/>
      <c r="JA4" s="1978"/>
      <c r="JB4" s="1978"/>
      <c r="JC4" s="1978"/>
      <c r="JD4" s="2039" t="s">
        <v>726</v>
      </c>
      <c r="JE4" s="2040"/>
      <c r="JF4" s="2040"/>
      <c r="JG4" s="2040"/>
      <c r="JH4" s="2040"/>
      <c r="JI4" s="2040"/>
      <c r="JJ4" s="2040"/>
      <c r="JK4" s="2041"/>
      <c r="JL4" s="2048" t="s">
        <v>106</v>
      </c>
      <c r="JM4" s="2049"/>
      <c r="JN4" s="2050"/>
      <c r="JO4" s="2014" t="s">
        <v>220</v>
      </c>
      <c r="JP4" s="2015"/>
      <c r="JQ4" s="2030" t="s">
        <v>543</v>
      </c>
      <c r="JR4" s="2031"/>
      <c r="JS4" s="2032"/>
      <c r="JT4" s="2061" t="s">
        <v>124</v>
      </c>
      <c r="JU4" s="2062"/>
      <c r="JV4" s="2062"/>
      <c r="JW4" s="2062"/>
      <c r="JX4" s="2062"/>
      <c r="JY4" s="2062"/>
      <c r="JZ4" s="2063"/>
      <c r="KA4" s="1959" t="s">
        <v>133</v>
      </c>
      <c r="KB4" s="1960"/>
      <c r="KC4" s="1960"/>
      <c r="KD4" s="1960"/>
      <c r="KE4" s="1960"/>
      <c r="KF4" s="1960"/>
      <c r="KG4" s="1960"/>
      <c r="KH4" s="1960"/>
      <c r="KI4" s="2020" t="s">
        <v>456</v>
      </c>
      <c r="KJ4" s="2020" t="s">
        <v>458</v>
      </c>
      <c r="KK4" s="1969" t="s">
        <v>109</v>
      </c>
      <c r="KL4" s="1970"/>
      <c r="KM4" s="1970"/>
      <c r="KN4" s="1970"/>
      <c r="KO4" s="1970"/>
      <c r="KP4" s="1970"/>
      <c r="KQ4" s="1971"/>
      <c r="KR4" s="1911" t="s">
        <v>212</v>
      </c>
      <c r="KS4" s="1912"/>
      <c r="KT4" s="1912"/>
      <c r="KU4" s="1912"/>
      <c r="KV4" s="1913"/>
    </row>
    <row r="5" spans="1:310" ht="9" customHeight="1" x14ac:dyDescent="0.2">
      <c r="A5" s="581"/>
      <c r="B5" s="582"/>
      <c r="C5" s="582"/>
      <c r="E5" s="250"/>
      <c r="F5" s="1992"/>
      <c r="G5" s="1993"/>
      <c r="H5" s="1993"/>
      <c r="I5" s="1993"/>
      <c r="J5" s="1993"/>
      <c r="K5" s="1993"/>
      <c r="L5" s="1993"/>
      <c r="M5" s="1993"/>
      <c r="N5" s="1956"/>
      <c r="O5" s="1967"/>
      <c r="P5" s="1968"/>
      <c r="Q5" s="1949"/>
      <c r="R5" s="1950"/>
      <c r="S5" s="1950"/>
      <c r="T5" s="1950"/>
      <c r="U5" s="1950"/>
      <c r="V5" s="1950"/>
      <c r="W5" s="1950"/>
      <c r="X5" s="1950"/>
      <c r="Y5" s="1950"/>
      <c r="Z5" s="1950"/>
      <c r="AA5" s="1950"/>
      <c r="AB5" s="1951"/>
      <c r="AC5" s="328"/>
      <c r="AD5" s="328"/>
      <c r="AE5" s="328"/>
      <c r="AF5" s="328"/>
      <c r="AG5" s="328"/>
      <c r="AH5" s="328"/>
      <c r="AI5" s="328"/>
      <c r="AJ5" s="328"/>
      <c r="AK5" s="328"/>
      <c r="AL5" s="328"/>
      <c r="AM5" s="328"/>
      <c r="AN5" s="328"/>
      <c r="AO5" s="328"/>
      <c r="AP5" s="328"/>
      <c r="AQ5" s="328"/>
      <c r="AR5" s="328"/>
      <c r="AS5" s="328"/>
      <c r="AT5" s="328"/>
      <c r="AU5" s="328"/>
      <c r="AV5" s="328"/>
      <c r="AW5" s="328"/>
      <c r="AX5" s="328"/>
      <c r="AY5" s="328"/>
      <c r="AZ5" s="328"/>
      <c r="BA5" s="328"/>
      <c r="BB5" s="328"/>
      <c r="BC5" s="328"/>
      <c r="BD5" s="328"/>
      <c r="BE5" s="328"/>
      <c r="BF5" s="328"/>
      <c r="BG5" s="328"/>
      <c r="BH5" s="328"/>
      <c r="BI5" s="328"/>
      <c r="BJ5" s="328"/>
      <c r="BK5" s="328"/>
      <c r="BL5" s="328"/>
      <c r="BM5" s="328"/>
      <c r="BN5" s="328"/>
      <c r="BO5" s="328"/>
      <c r="BP5" s="328"/>
      <c r="BQ5" s="328"/>
      <c r="BR5" s="328"/>
      <c r="BS5" s="328"/>
      <c r="BT5" s="328"/>
      <c r="BU5" s="328"/>
      <c r="BV5" s="328"/>
      <c r="BW5" s="328"/>
      <c r="BX5" s="328"/>
      <c r="BY5" s="328"/>
      <c r="BZ5" s="328"/>
      <c r="CA5" s="328"/>
      <c r="CB5" s="328"/>
      <c r="CC5" s="328"/>
      <c r="CD5" s="328"/>
      <c r="CE5" s="328"/>
      <c r="CF5" s="328"/>
      <c r="CG5" s="328"/>
      <c r="CH5" s="328"/>
      <c r="CI5" s="328"/>
      <c r="CJ5" s="328"/>
      <c r="CK5" s="328"/>
      <c r="CL5" s="328"/>
      <c r="CM5" s="328"/>
      <c r="CN5" s="328"/>
      <c r="CO5" s="328"/>
      <c r="CP5" s="328"/>
      <c r="CQ5" s="328"/>
      <c r="CR5" s="328"/>
      <c r="CS5" s="328"/>
      <c r="CT5" s="328"/>
      <c r="CU5" s="328"/>
      <c r="CV5" s="328"/>
      <c r="CW5" s="328"/>
      <c r="CX5" s="328"/>
      <c r="CY5" s="328"/>
      <c r="CZ5" s="328"/>
      <c r="DA5" s="328"/>
      <c r="DB5" s="328"/>
      <c r="DC5" s="328"/>
      <c r="DD5" s="328"/>
      <c r="DE5" s="328"/>
      <c r="DF5" s="328"/>
      <c r="DG5" s="328"/>
      <c r="DH5" s="328"/>
      <c r="DI5" s="328"/>
      <c r="DJ5" s="328"/>
      <c r="DK5" s="328"/>
      <c r="DL5" s="328"/>
      <c r="DM5" s="328"/>
      <c r="DN5" s="328"/>
      <c r="DO5" s="328"/>
      <c r="DP5" s="328"/>
      <c r="DQ5" s="328"/>
      <c r="DR5" s="328"/>
      <c r="DS5" s="328"/>
      <c r="DT5" s="328"/>
      <c r="DU5" s="328"/>
      <c r="DV5" s="328"/>
      <c r="DW5" s="328"/>
      <c r="DX5" s="328"/>
      <c r="DY5" s="328"/>
      <c r="DZ5" s="328"/>
      <c r="EA5" s="328"/>
      <c r="EB5" s="328"/>
      <c r="EC5" s="328"/>
      <c r="ED5" s="328"/>
      <c r="EE5" s="328"/>
      <c r="EF5" s="328"/>
      <c r="EG5" s="328"/>
      <c r="EH5" s="328"/>
      <c r="EI5" s="328"/>
      <c r="EJ5" s="328"/>
      <c r="EK5" s="328"/>
      <c r="EL5" s="328"/>
      <c r="EM5" s="328"/>
      <c r="EN5" s="328"/>
      <c r="EO5" s="328"/>
      <c r="EP5" s="328"/>
      <c r="EQ5" s="328"/>
      <c r="ER5" s="328"/>
      <c r="ES5" s="328"/>
      <c r="ET5" s="328"/>
      <c r="EU5" s="328"/>
      <c r="EV5" s="328"/>
      <c r="EW5" s="328"/>
      <c r="EX5" s="328"/>
      <c r="EY5" s="328"/>
      <c r="EZ5" s="328"/>
      <c r="FA5" s="328"/>
      <c r="FB5" s="328"/>
      <c r="FC5" s="328"/>
      <c r="FD5" s="328"/>
      <c r="FE5" s="328"/>
      <c r="FF5" s="328"/>
      <c r="FG5" s="328"/>
      <c r="FH5" s="328"/>
      <c r="FI5" s="328"/>
      <c r="FJ5" s="328"/>
      <c r="FK5" s="328"/>
      <c r="FL5" s="328"/>
      <c r="FM5" s="328"/>
      <c r="FN5" s="328"/>
      <c r="FO5" s="328"/>
      <c r="FP5" s="328"/>
      <c r="FQ5" s="328"/>
      <c r="FR5" s="328"/>
      <c r="FS5" s="328"/>
      <c r="FT5" s="328"/>
      <c r="FU5" s="328"/>
      <c r="FV5" s="328"/>
      <c r="FW5" s="328"/>
      <c r="FX5" s="328"/>
      <c r="FY5" s="328"/>
      <c r="FZ5" s="328"/>
      <c r="GA5" s="328"/>
      <c r="GB5" s="328"/>
      <c r="GC5" s="328"/>
      <c r="GD5" s="328"/>
      <c r="GE5" s="328"/>
      <c r="GF5" s="328"/>
      <c r="GG5" s="328"/>
      <c r="GH5" s="328"/>
      <c r="GI5" s="328"/>
      <c r="GJ5" s="328"/>
      <c r="GK5" s="328"/>
      <c r="GL5" s="328"/>
      <c r="GM5" s="328"/>
      <c r="GN5" s="328"/>
      <c r="GO5" s="328"/>
      <c r="GP5" s="328"/>
      <c r="GQ5" s="328"/>
      <c r="GR5" s="328"/>
      <c r="GS5" s="328"/>
      <c r="GT5" s="328"/>
      <c r="GU5" s="328"/>
      <c r="GV5" s="328"/>
      <c r="GW5" s="328"/>
      <c r="GX5" s="328"/>
      <c r="GY5" s="328"/>
      <c r="GZ5" s="328"/>
      <c r="HA5" s="328"/>
      <c r="HB5" s="328"/>
      <c r="HC5" s="328"/>
      <c r="HD5" s="328"/>
      <c r="HE5" s="328"/>
      <c r="HF5" s="328"/>
      <c r="HG5" s="328"/>
      <c r="HH5" s="328"/>
      <c r="HI5" s="328"/>
      <c r="HJ5" s="328"/>
      <c r="HK5" s="328"/>
      <c r="HL5" s="328"/>
      <c r="HM5" s="328"/>
      <c r="HN5" s="328"/>
      <c r="HO5" s="328"/>
      <c r="HP5" s="328"/>
      <c r="HQ5" s="328"/>
      <c r="HR5" s="328"/>
      <c r="HS5" s="328"/>
      <c r="HT5" s="328"/>
      <c r="HU5" s="328"/>
      <c r="HV5" s="328"/>
      <c r="HW5" s="328"/>
      <c r="HX5" s="328"/>
      <c r="HY5" s="328"/>
      <c r="HZ5" s="328"/>
      <c r="IA5" s="328"/>
      <c r="IB5" s="1949"/>
      <c r="IC5" s="1950"/>
      <c r="ID5" s="1950"/>
      <c r="IE5" s="1950"/>
      <c r="IF5" s="1951"/>
      <c r="IG5" s="1942"/>
      <c r="IH5" s="1942"/>
      <c r="II5" s="1943"/>
      <c r="IJ5" s="1888"/>
      <c r="IK5" s="1881"/>
      <c r="IL5" s="1882"/>
      <c r="IM5" s="1883"/>
      <c r="IN5" s="1979"/>
      <c r="IO5" s="1979"/>
      <c r="IP5" s="1979"/>
      <c r="IQ5" s="1979"/>
      <c r="IR5" s="1979"/>
      <c r="IS5" s="1979"/>
      <c r="IT5" s="1979"/>
      <c r="IU5" s="1979"/>
      <c r="IV5" s="1979"/>
      <c r="IW5" s="1979"/>
      <c r="IX5" s="1979"/>
      <c r="IY5" s="1979"/>
      <c r="IZ5" s="1979"/>
      <c r="JA5" s="1979"/>
      <c r="JB5" s="1979"/>
      <c r="JC5" s="1979"/>
      <c r="JD5" s="2042"/>
      <c r="JE5" s="2043"/>
      <c r="JF5" s="2043"/>
      <c r="JG5" s="2043"/>
      <c r="JH5" s="2043"/>
      <c r="JI5" s="2043"/>
      <c r="JJ5" s="2043"/>
      <c r="JK5" s="2044"/>
      <c r="JL5" s="2051"/>
      <c r="JM5" s="2052"/>
      <c r="JN5" s="2053"/>
      <c r="JO5" s="2016"/>
      <c r="JP5" s="2017"/>
      <c r="JQ5" s="2033"/>
      <c r="JR5" s="2034"/>
      <c r="JS5" s="2035"/>
      <c r="JT5" s="2064"/>
      <c r="JU5" s="2065"/>
      <c r="JV5" s="2065"/>
      <c r="JW5" s="2065"/>
      <c r="JX5" s="2065"/>
      <c r="JY5" s="2065"/>
      <c r="JZ5" s="2066"/>
      <c r="KA5" s="1961"/>
      <c r="KB5" s="1962"/>
      <c r="KC5" s="1962"/>
      <c r="KD5" s="1962"/>
      <c r="KE5" s="1962"/>
      <c r="KF5" s="1962"/>
      <c r="KG5" s="1962"/>
      <c r="KH5" s="1962"/>
      <c r="KI5" s="2021"/>
      <c r="KJ5" s="2023"/>
      <c r="KK5" s="1972"/>
      <c r="KL5" s="1973"/>
      <c r="KM5" s="1973"/>
      <c r="KN5" s="1973"/>
      <c r="KO5" s="1973"/>
      <c r="KP5" s="1973"/>
      <c r="KQ5" s="1974"/>
      <c r="KR5" s="1914"/>
      <c r="KS5" s="1915"/>
      <c r="KT5" s="1915"/>
      <c r="KU5" s="1915"/>
      <c r="KV5" s="1916"/>
    </row>
    <row r="6" spans="1:310" ht="9" customHeight="1" thickBot="1" x14ac:dyDescent="0.25">
      <c r="A6" s="581"/>
      <c r="B6" s="582"/>
      <c r="C6" s="582"/>
      <c r="E6" s="250"/>
      <c r="F6" s="1992"/>
      <c r="G6" s="1993"/>
      <c r="H6" s="1993"/>
      <c r="I6" s="1993"/>
      <c r="J6" s="1993"/>
      <c r="K6" s="1993"/>
      <c r="L6" s="1993"/>
      <c r="M6" s="1993"/>
      <c r="N6" s="1956"/>
      <c r="O6" s="1967"/>
      <c r="P6" s="1968"/>
      <c r="Q6" s="1949"/>
      <c r="R6" s="1950"/>
      <c r="S6" s="1950"/>
      <c r="T6" s="1950"/>
      <c r="U6" s="1950"/>
      <c r="V6" s="1950"/>
      <c r="W6" s="1950"/>
      <c r="X6" s="1950"/>
      <c r="Y6" s="1950"/>
      <c r="Z6" s="1950"/>
      <c r="AA6" s="1950"/>
      <c r="AB6" s="1951"/>
      <c r="AC6" s="328"/>
      <c r="AD6" s="328"/>
      <c r="AE6" s="328"/>
      <c r="AF6" s="328"/>
      <c r="AG6" s="328"/>
      <c r="AH6" s="328"/>
      <c r="AI6" s="328"/>
      <c r="AJ6" s="328"/>
      <c r="AK6" s="328"/>
      <c r="AL6" s="328"/>
      <c r="AM6" s="328"/>
      <c r="AN6" s="328"/>
      <c r="AO6" s="328"/>
      <c r="AP6" s="328"/>
      <c r="AQ6" s="328"/>
      <c r="AR6" s="328"/>
      <c r="AS6" s="328"/>
      <c r="AT6" s="328"/>
      <c r="AU6" s="328"/>
      <c r="AV6" s="328"/>
      <c r="AW6" s="328"/>
      <c r="AX6" s="328"/>
      <c r="AY6" s="328"/>
      <c r="AZ6" s="328"/>
      <c r="BA6" s="328"/>
      <c r="BB6" s="328"/>
      <c r="BC6" s="328"/>
      <c r="BD6" s="328"/>
      <c r="BE6" s="328"/>
      <c r="BF6" s="328"/>
      <c r="BG6" s="328"/>
      <c r="BH6" s="328"/>
      <c r="BI6" s="328"/>
      <c r="BJ6" s="328"/>
      <c r="BK6" s="328"/>
      <c r="BL6" s="328"/>
      <c r="BM6" s="328"/>
      <c r="BN6" s="328"/>
      <c r="BO6" s="328"/>
      <c r="BP6" s="328"/>
      <c r="BQ6" s="328"/>
      <c r="BR6" s="328"/>
      <c r="BS6" s="328"/>
      <c r="BT6" s="328"/>
      <c r="BU6" s="328"/>
      <c r="BV6" s="328"/>
      <c r="BW6" s="328"/>
      <c r="BX6" s="328"/>
      <c r="BY6" s="328"/>
      <c r="BZ6" s="328"/>
      <c r="CA6" s="328"/>
      <c r="CB6" s="328"/>
      <c r="CC6" s="328"/>
      <c r="CD6" s="328"/>
      <c r="CE6" s="328"/>
      <c r="CF6" s="328"/>
      <c r="CG6" s="328"/>
      <c r="CH6" s="328"/>
      <c r="CI6" s="328"/>
      <c r="CJ6" s="328"/>
      <c r="CK6" s="328"/>
      <c r="CL6" s="328"/>
      <c r="CM6" s="328"/>
      <c r="CN6" s="328"/>
      <c r="CO6" s="328"/>
      <c r="CP6" s="328"/>
      <c r="CQ6" s="328"/>
      <c r="CR6" s="328"/>
      <c r="CS6" s="328"/>
      <c r="CT6" s="328"/>
      <c r="CU6" s="328"/>
      <c r="CV6" s="328"/>
      <c r="CW6" s="328"/>
      <c r="CX6" s="328"/>
      <c r="CY6" s="328"/>
      <c r="CZ6" s="328"/>
      <c r="DA6" s="328"/>
      <c r="DB6" s="328"/>
      <c r="DC6" s="328"/>
      <c r="DD6" s="328"/>
      <c r="DE6" s="328"/>
      <c r="DF6" s="328"/>
      <c r="DG6" s="328"/>
      <c r="DH6" s="328"/>
      <c r="DI6" s="328"/>
      <c r="DJ6" s="328"/>
      <c r="DK6" s="328"/>
      <c r="DL6" s="328"/>
      <c r="DM6" s="328"/>
      <c r="DN6" s="328"/>
      <c r="DO6" s="328"/>
      <c r="DP6" s="328"/>
      <c r="DQ6" s="328"/>
      <c r="DR6" s="328"/>
      <c r="DS6" s="328"/>
      <c r="DT6" s="328"/>
      <c r="DU6" s="328"/>
      <c r="DV6" s="328"/>
      <c r="DW6" s="328"/>
      <c r="DX6" s="328"/>
      <c r="DY6" s="328"/>
      <c r="DZ6" s="328"/>
      <c r="EA6" s="328"/>
      <c r="EB6" s="328"/>
      <c r="EC6" s="328"/>
      <c r="ED6" s="328"/>
      <c r="EE6" s="328"/>
      <c r="EF6" s="328"/>
      <c r="EG6" s="328"/>
      <c r="EH6" s="328"/>
      <c r="EI6" s="328"/>
      <c r="EJ6" s="328"/>
      <c r="EK6" s="328"/>
      <c r="EL6" s="328"/>
      <c r="EM6" s="328"/>
      <c r="EN6" s="328"/>
      <c r="EO6" s="328"/>
      <c r="EP6" s="328"/>
      <c r="EQ6" s="328"/>
      <c r="ER6" s="328"/>
      <c r="ES6" s="328"/>
      <c r="ET6" s="328"/>
      <c r="EU6" s="328"/>
      <c r="EV6" s="328"/>
      <c r="EW6" s="328"/>
      <c r="EX6" s="328"/>
      <c r="EY6" s="328"/>
      <c r="EZ6" s="328"/>
      <c r="FA6" s="328"/>
      <c r="FB6" s="328"/>
      <c r="FC6" s="328"/>
      <c r="FD6" s="328"/>
      <c r="FE6" s="328"/>
      <c r="FF6" s="328"/>
      <c r="FG6" s="328"/>
      <c r="FH6" s="328"/>
      <c r="FI6" s="328"/>
      <c r="FJ6" s="328"/>
      <c r="FK6" s="328"/>
      <c r="FL6" s="328"/>
      <c r="FM6" s="328"/>
      <c r="FN6" s="328"/>
      <c r="FO6" s="328"/>
      <c r="FP6" s="328"/>
      <c r="FQ6" s="328"/>
      <c r="FR6" s="328"/>
      <c r="FS6" s="328"/>
      <c r="FT6" s="328"/>
      <c r="FU6" s="328"/>
      <c r="FV6" s="328"/>
      <c r="FW6" s="328"/>
      <c r="FX6" s="328"/>
      <c r="FY6" s="328"/>
      <c r="FZ6" s="328"/>
      <c r="GA6" s="328"/>
      <c r="GB6" s="328"/>
      <c r="GC6" s="328"/>
      <c r="GD6" s="328"/>
      <c r="GE6" s="328"/>
      <c r="GF6" s="328"/>
      <c r="GG6" s="328"/>
      <c r="GH6" s="328"/>
      <c r="GI6" s="328"/>
      <c r="GJ6" s="328"/>
      <c r="GK6" s="328"/>
      <c r="GL6" s="328"/>
      <c r="GM6" s="328"/>
      <c r="GN6" s="328"/>
      <c r="GO6" s="328"/>
      <c r="GP6" s="328"/>
      <c r="GQ6" s="328"/>
      <c r="GR6" s="328"/>
      <c r="GS6" s="328"/>
      <c r="GT6" s="328"/>
      <c r="GU6" s="328"/>
      <c r="GV6" s="328"/>
      <c r="GW6" s="328"/>
      <c r="GX6" s="328"/>
      <c r="GY6" s="328"/>
      <c r="GZ6" s="328"/>
      <c r="HA6" s="328"/>
      <c r="HB6" s="328"/>
      <c r="HC6" s="328"/>
      <c r="HD6" s="328"/>
      <c r="HE6" s="328"/>
      <c r="HF6" s="328"/>
      <c r="HG6" s="328"/>
      <c r="HH6" s="328"/>
      <c r="HI6" s="328"/>
      <c r="HJ6" s="328"/>
      <c r="HK6" s="328"/>
      <c r="HL6" s="328"/>
      <c r="HM6" s="328"/>
      <c r="HN6" s="328"/>
      <c r="HO6" s="328"/>
      <c r="HP6" s="328"/>
      <c r="HQ6" s="328"/>
      <c r="HR6" s="328"/>
      <c r="HS6" s="328"/>
      <c r="HT6" s="328"/>
      <c r="HU6" s="328"/>
      <c r="HV6" s="328"/>
      <c r="HW6" s="328"/>
      <c r="HX6" s="328"/>
      <c r="HY6" s="328"/>
      <c r="HZ6" s="328"/>
      <c r="IA6" s="328"/>
      <c r="IB6" s="1949"/>
      <c r="IC6" s="1950"/>
      <c r="ID6" s="1950"/>
      <c r="IE6" s="1950"/>
      <c r="IF6" s="1951"/>
      <c r="IG6" s="1942"/>
      <c r="IH6" s="1942"/>
      <c r="II6" s="1943"/>
      <c r="IJ6" s="1888"/>
      <c r="IK6" s="1881"/>
      <c r="IL6" s="1882"/>
      <c r="IM6" s="1883"/>
      <c r="IN6" s="1979"/>
      <c r="IO6" s="1979"/>
      <c r="IP6" s="1979"/>
      <c r="IQ6" s="1979"/>
      <c r="IR6" s="1979"/>
      <c r="IS6" s="1979"/>
      <c r="IT6" s="1979"/>
      <c r="IU6" s="1979"/>
      <c r="IV6" s="1979"/>
      <c r="IW6" s="1979"/>
      <c r="IX6" s="1979"/>
      <c r="IY6" s="1979"/>
      <c r="IZ6" s="1979"/>
      <c r="JA6" s="1979"/>
      <c r="JB6" s="1979"/>
      <c r="JC6" s="1979"/>
      <c r="JD6" s="2042"/>
      <c r="JE6" s="2043"/>
      <c r="JF6" s="2043"/>
      <c r="JG6" s="2043"/>
      <c r="JH6" s="2043"/>
      <c r="JI6" s="2043"/>
      <c r="JJ6" s="2043"/>
      <c r="JK6" s="2044"/>
      <c r="JL6" s="2051"/>
      <c r="JM6" s="2052"/>
      <c r="JN6" s="2053"/>
      <c r="JO6" s="2016"/>
      <c r="JP6" s="2017"/>
      <c r="JQ6" s="2033"/>
      <c r="JR6" s="2034"/>
      <c r="JS6" s="2035"/>
      <c r="JT6" s="2064"/>
      <c r="JU6" s="2065"/>
      <c r="JV6" s="2065"/>
      <c r="JW6" s="2065"/>
      <c r="JX6" s="2065"/>
      <c r="JY6" s="2065"/>
      <c r="JZ6" s="2066"/>
      <c r="KA6" s="1961"/>
      <c r="KB6" s="1962"/>
      <c r="KC6" s="1962"/>
      <c r="KD6" s="1962"/>
      <c r="KE6" s="1962"/>
      <c r="KF6" s="1962"/>
      <c r="KG6" s="1962"/>
      <c r="KH6" s="1962"/>
      <c r="KI6" s="2021"/>
      <c r="KJ6" s="2023"/>
      <c r="KK6" s="1972"/>
      <c r="KL6" s="1973"/>
      <c r="KM6" s="1973"/>
      <c r="KN6" s="1973"/>
      <c r="KO6" s="1973"/>
      <c r="KP6" s="1973"/>
      <c r="KQ6" s="1974"/>
      <c r="KR6" s="1914"/>
      <c r="KS6" s="1915"/>
      <c r="KT6" s="1915"/>
      <c r="KU6" s="1915"/>
      <c r="KV6" s="1916"/>
    </row>
    <row r="7" spans="1:310" ht="9" customHeight="1" x14ac:dyDescent="0.2">
      <c r="A7" s="581"/>
      <c r="B7" s="582"/>
      <c r="C7" s="582"/>
      <c r="E7" s="250"/>
      <c r="F7" s="1992"/>
      <c r="G7" s="1993"/>
      <c r="H7" s="1993"/>
      <c r="I7" s="1993"/>
      <c r="J7" s="1993"/>
      <c r="K7" s="1993"/>
      <c r="L7" s="1993"/>
      <c r="M7" s="1993"/>
      <c r="N7" s="1956"/>
      <c r="O7" s="1967"/>
      <c r="P7" s="1968"/>
      <c r="Q7" s="1949"/>
      <c r="R7" s="1950"/>
      <c r="S7" s="1950"/>
      <c r="T7" s="1950"/>
      <c r="U7" s="1950"/>
      <c r="V7" s="1950"/>
      <c r="W7" s="1950"/>
      <c r="X7" s="1950"/>
      <c r="Y7" s="1950"/>
      <c r="Z7" s="1950"/>
      <c r="AA7" s="1950"/>
      <c r="AB7" s="1951"/>
      <c r="AC7" s="1874" t="s">
        <v>296</v>
      </c>
      <c r="AD7" s="1875"/>
      <c r="AE7" s="1875"/>
      <c r="AF7" s="1875"/>
      <c r="AG7" s="1875"/>
      <c r="AH7" s="1875"/>
      <c r="AI7" s="1875"/>
      <c r="AJ7" s="1875"/>
      <c r="AK7" s="1875"/>
      <c r="AL7" s="1875"/>
      <c r="AM7" s="1875"/>
      <c r="AN7" s="1875"/>
      <c r="AO7" s="1875"/>
      <c r="AP7" s="1875"/>
      <c r="AQ7" s="1875"/>
      <c r="AR7" s="1890"/>
      <c r="AS7" s="1874" t="s">
        <v>444</v>
      </c>
      <c r="AT7" s="1875"/>
      <c r="AU7" s="1875"/>
      <c r="AV7" s="1875"/>
      <c r="AW7" s="1875"/>
      <c r="AX7" s="1875"/>
      <c r="AY7" s="1875"/>
      <c r="AZ7" s="1875"/>
      <c r="BA7" s="1875"/>
      <c r="BB7" s="1875"/>
      <c r="BC7" s="1875"/>
      <c r="BD7" s="1875"/>
      <c r="BE7" s="1875"/>
      <c r="BF7" s="1875"/>
      <c r="BG7" s="1875"/>
      <c r="BH7" s="1875"/>
      <c r="BI7" s="1874" t="s">
        <v>445</v>
      </c>
      <c r="BJ7" s="1875"/>
      <c r="BK7" s="1875"/>
      <c r="BL7" s="1875"/>
      <c r="BM7" s="1875"/>
      <c r="BN7" s="1875"/>
      <c r="BO7" s="1875"/>
      <c r="BP7" s="1875"/>
      <c r="BQ7" s="1875"/>
      <c r="BR7" s="1875"/>
      <c r="BS7" s="1875"/>
      <c r="BT7" s="1875"/>
      <c r="BU7" s="1875"/>
      <c r="BV7" s="1875"/>
      <c r="BW7" s="1875"/>
      <c r="BX7" s="1875"/>
      <c r="BY7" s="1874" t="s">
        <v>752</v>
      </c>
      <c r="BZ7" s="1875"/>
      <c r="CA7" s="1875"/>
      <c r="CB7" s="1875"/>
      <c r="CC7" s="1875"/>
      <c r="CD7" s="1875"/>
      <c r="CE7" s="1875"/>
      <c r="CF7" s="1875"/>
      <c r="CG7" s="1875"/>
      <c r="CH7" s="1875"/>
      <c r="CI7" s="1875"/>
      <c r="CJ7" s="1875"/>
      <c r="CK7" s="1875"/>
      <c r="CL7" s="1875"/>
      <c r="CM7" s="1875"/>
      <c r="CN7" s="1875"/>
      <c r="CO7" s="1874" t="s">
        <v>296</v>
      </c>
      <c r="CP7" s="1875"/>
      <c r="CQ7" s="1875"/>
      <c r="CR7" s="1875"/>
      <c r="CS7" s="1875"/>
      <c r="CT7" s="1875"/>
      <c r="CU7" s="1875"/>
      <c r="CV7" s="1875"/>
      <c r="CW7" s="1875"/>
      <c r="CX7" s="1875"/>
      <c r="CY7" s="1875"/>
      <c r="CZ7" s="1875"/>
      <c r="DA7" s="1875"/>
      <c r="DB7" s="1875"/>
      <c r="DC7" s="1875"/>
      <c r="DD7" s="1890"/>
      <c r="DE7" s="1891" t="s">
        <v>527</v>
      </c>
      <c r="DF7" s="1892"/>
      <c r="DG7" s="1892"/>
      <c r="DH7" s="1892"/>
      <c r="DI7" s="1892"/>
      <c r="DJ7" s="1892"/>
      <c r="DK7" s="1892"/>
      <c r="DL7" s="1892"/>
      <c r="DM7" s="1892"/>
      <c r="DN7" s="1892"/>
      <c r="DO7" s="1892"/>
      <c r="DP7" s="1892"/>
      <c r="DQ7" s="1892"/>
      <c r="DR7" s="1892"/>
      <c r="DS7" s="1892"/>
      <c r="DT7" s="1893"/>
      <c r="DU7" s="1891" t="s">
        <v>259</v>
      </c>
      <c r="DV7" s="1892"/>
      <c r="DW7" s="1892"/>
      <c r="DX7" s="1892"/>
      <c r="DY7" s="1892"/>
      <c r="DZ7" s="1892"/>
      <c r="EA7" s="1892"/>
      <c r="EB7" s="1892"/>
      <c r="EC7" s="1892"/>
      <c r="ED7" s="1892"/>
      <c r="EE7" s="1892"/>
      <c r="EF7" s="1892"/>
      <c r="EG7" s="1892"/>
      <c r="EH7" s="1892"/>
      <c r="EI7" s="1892"/>
      <c r="EJ7" s="1893"/>
      <c r="EK7" s="1891" t="s">
        <v>526</v>
      </c>
      <c r="EL7" s="1892"/>
      <c r="EM7" s="1892"/>
      <c r="EN7" s="1892"/>
      <c r="EO7" s="1892"/>
      <c r="EP7" s="1892"/>
      <c r="EQ7" s="1892"/>
      <c r="ER7" s="1892"/>
      <c r="ES7" s="1892"/>
      <c r="ET7" s="1892"/>
      <c r="EU7" s="1892"/>
      <c r="EV7" s="1892"/>
      <c r="EW7" s="1892"/>
      <c r="EX7" s="1892"/>
      <c r="EY7" s="1892"/>
      <c r="EZ7" s="1893"/>
      <c r="FA7" s="1891" t="s">
        <v>528</v>
      </c>
      <c r="FB7" s="1892"/>
      <c r="FC7" s="1892"/>
      <c r="FD7" s="1892"/>
      <c r="FE7" s="1892"/>
      <c r="FF7" s="1892"/>
      <c r="FG7" s="1892"/>
      <c r="FH7" s="1892"/>
      <c r="FI7" s="1892"/>
      <c r="FJ7" s="1892"/>
      <c r="FK7" s="1892"/>
      <c r="FL7" s="1892"/>
      <c r="FM7" s="1892"/>
      <c r="FN7" s="1892"/>
      <c r="FO7" s="1892"/>
      <c r="FP7" s="1893"/>
      <c r="FQ7" s="1891" t="s">
        <v>529</v>
      </c>
      <c r="FR7" s="1892"/>
      <c r="FS7" s="1892"/>
      <c r="FT7" s="1892"/>
      <c r="FU7" s="1892"/>
      <c r="FV7" s="1892"/>
      <c r="FW7" s="1892"/>
      <c r="FX7" s="1892"/>
      <c r="FY7" s="1892"/>
      <c r="FZ7" s="1892"/>
      <c r="GA7" s="1892"/>
      <c r="GB7" s="1892"/>
      <c r="GC7" s="1892"/>
      <c r="GD7" s="1892"/>
      <c r="GE7" s="1892"/>
      <c r="GF7" s="1893"/>
      <c r="GG7" s="1891" t="s">
        <v>530</v>
      </c>
      <c r="GH7" s="1892"/>
      <c r="GI7" s="1892"/>
      <c r="GJ7" s="1892"/>
      <c r="GK7" s="1892"/>
      <c r="GL7" s="1892"/>
      <c r="GM7" s="1892"/>
      <c r="GN7" s="1892"/>
      <c r="GO7" s="1892"/>
      <c r="GP7" s="1892"/>
      <c r="GQ7" s="1892"/>
      <c r="GR7" s="1892"/>
      <c r="GS7" s="1892"/>
      <c r="GT7" s="1892"/>
      <c r="GU7" s="1892"/>
      <c r="GV7" s="1893"/>
      <c r="GW7" s="1874" t="s">
        <v>525</v>
      </c>
      <c r="GX7" s="1875"/>
      <c r="GY7" s="1875"/>
      <c r="GZ7" s="1875"/>
      <c r="HA7" s="1875"/>
      <c r="HB7" s="1875"/>
      <c r="HC7" s="1875"/>
      <c r="HD7" s="1875"/>
      <c r="HE7" s="1875"/>
      <c r="HF7" s="1875"/>
      <c r="HG7" s="1875"/>
      <c r="HH7" s="1875"/>
      <c r="HI7" s="1875"/>
      <c r="HJ7" s="1875"/>
      <c r="HK7" s="1875"/>
      <c r="HL7" s="1875"/>
      <c r="HM7" s="1875"/>
      <c r="HN7" s="1875"/>
      <c r="HO7" s="1875"/>
      <c r="HP7" s="1875"/>
      <c r="HQ7" s="1986" t="s">
        <v>447</v>
      </c>
      <c r="HR7" s="1987"/>
      <c r="HS7" s="1987"/>
      <c r="HT7" s="1987"/>
      <c r="HU7" s="1987"/>
      <c r="HV7" s="1987"/>
      <c r="HW7" s="1987"/>
      <c r="HX7" s="1987"/>
      <c r="HY7" s="1987"/>
      <c r="HZ7" s="1987"/>
      <c r="IA7" s="1988"/>
      <c r="IB7" s="1949"/>
      <c r="IC7" s="1950"/>
      <c r="ID7" s="1950"/>
      <c r="IE7" s="1950"/>
      <c r="IF7" s="1951"/>
      <c r="IG7" s="1942"/>
      <c r="IH7" s="1942"/>
      <c r="II7" s="1943"/>
      <c r="IJ7" s="1888"/>
      <c r="IK7" s="1881"/>
      <c r="IL7" s="1882"/>
      <c r="IM7" s="1883"/>
      <c r="IN7" s="1979"/>
      <c r="IO7" s="1979"/>
      <c r="IP7" s="1979"/>
      <c r="IQ7" s="1979"/>
      <c r="IR7" s="1979"/>
      <c r="IS7" s="1979"/>
      <c r="IT7" s="1979"/>
      <c r="IU7" s="1979"/>
      <c r="IV7" s="1979"/>
      <c r="IW7" s="1979"/>
      <c r="IX7" s="1979"/>
      <c r="IY7" s="1979"/>
      <c r="IZ7" s="1979"/>
      <c r="JA7" s="1979"/>
      <c r="JB7" s="1979"/>
      <c r="JC7" s="1979"/>
      <c r="JD7" s="2042"/>
      <c r="JE7" s="2043"/>
      <c r="JF7" s="2043"/>
      <c r="JG7" s="2043"/>
      <c r="JH7" s="2043"/>
      <c r="JI7" s="2043"/>
      <c r="JJ7" s="2043"/>
      <c r="JK7" s="2044"/>
      <c r="JL7" s="2051"/>
      <c r="JM7" s="2052"/>
      <c r="JN7" s="2053"/>
      <c r="JO7" s="2016"/>
      <c r="JP7" s="2017"/>
      <c r="JQ7" s="2033"/>
      <c r="JR7" s="2034"/>
      <c r="JS7" s="2035"/>
      <c r="JT7" s="2064"/>
      <c r="JU7" s="2065"/>
      <c r="JV7" s="2065"/>
      <c r="JW7" s="2065"/>
      <c r="JX7" s="2065"/>
      <c r="JY7" s="2065"/>
      <c r="JZ7" s="2066"/>
      <c r="KA7" s="1961"/>
      <c r="KB7" s="1962"/>
      <c r="KC7" s="1962"/>
      <c r="KD7" s="1962"/>
      <c r="KE7" s="1962"/>
      <c r="KF7" s="1962"/>
      <c r="KG7" s="1962"/>
      <c r="KH7" s="1962"/>
      <c r="KI7" s="2021"/>
      <c r="KJ7" s="2023"/>
      <c r="KK7" s="1972"/>
      <c r="KL7" s="1973"/>
      <c r="KM7" s="1973"/>
      <c r="KN7" s="1973"/>
      <c r="KO7" s="1973"/>
      <c r="KP7" s="1973"/>
      <c r="KQ7" s="1974"/>
      <c r="KR7" s="1914"/>
      <c r="KS7" s="1915"/>
      <c r="KT7" s="1915"/>
      <c r="KU7" s="1915"/>
      <c r="KV7" s="1916"/>
    </row>
    <row r="8" spans="1:310" ht="9" customHeight="1" thickBot="1" x14ac:dyDescent="0.25">
      <c r="A8" s="583"/>
      <c r="B8" s="584"/>
      <c r="C8" s="584"/>
      <c r="E8" s="251"/>
      <c r="F8" s="1994"/>
      <c r="G8" s="1995"/>
      <c r="H8" s="1995"/>
      <c r="I8" s="1995"/>
      <c r="J8" s="1995"/>
      <c r="K8" s="1995"/>
      <c r="L8" s="1995"/>
      <c r="M8" s="1995"/>
      <c r="N8" s="1957"/>
      <c r="O8" s="1967"/>
      <c r="P8" s="1968"/>
      <c r="Q8" s="1952"/>
      <c r="R8" s="1953"/>
      <c r="S8" s="1953"/>
      <c r="T8" s="1953"/>
      <c r="U8" s="1953"/>
      <c r="V8" s="1953"/>
      <c r="W8" s="1953"/>
      <c r="X8" s="1953"/>
      <c r="Y8" s="1953"/>
      <c r="Z8" s="1953"/>
      <c r="AA8" s="1953"/>
      <c r="AB8" s="1954"/>
      <c r="AC8" s="1876"/>
      <c r="AD8" s="1877"/>
      <c r="AE8" s="1877"/>
      <c r="AF8" s="1877"/>
      <c r="AG8" s="1877"/>
      <c r="AH8" s="1877"/>
      <c r="AI8" s="1877"/>
      <c r="AJ8" s="1877"/>
      <c r="AK8" s="1877"/>
      <c r="AL8" s="1877"/>
      <c r="AM8" s="1877"/>
      <c r="AN8" s="1877"/>
      <c r="AO8" s="1877"/>
      <c r="AP8" s="1877"/>
      <c r="AQ8" s="1877"/>
      <c r="AR8" s="1989"/>
      <c r="AS8" s="1876"/>
      <c r="AT8" s="1877"/>
      <c r="AU8" s="1877"/>
      <c r="AV8" s="1877"/>
      <c r="AW8" s="1877"/>
      <c r="AX8" s="1877"/>
      <c r="AY8" s="1877"/>
      <c r="AZ8" s="1877"/>
      <c r="BA8" s="1877"/>
      <c r="BB8" s="1877"/>
      <c r="BC8" s="1877"/>
      <c r="BD8" s="1877"/>
      <c r="BE8" s="1877"/>
      <c r="BF8" s="1877"/>
      <c r="BG8" s="1877"/>
      <c r="BH8" s="1877"/>
      <c r="BI8" s="1876"/>
      <c r="BJ8" s="1877"/>
      <c r="BK8" s="1877"/>
      <c r="BL8" s="1877"/>
      <c r="BM8" s="1877"/>
      <c r="BN8" s="1877"/>
      <c r="BO8" s="1877"/>
      <c r="BP8" s="1877"/>
      <c r="BQ8" s="1877"/>
      <c r="BR8" s="1877"/>
      <c r="BS8" s="1877"/>
      <c r="BT8" s="1877"/>
      <c r="BU8" s="1877"/>
      <c r="BV8" s="1877"/>
      <c r="BW8" s="1877"/>
      <c r="BX8" s="1877"/>
      <c r="BY8" s="1876"/>
      <c r="BZ8" s="1877"/>
      <c r="CA8" s="1877"/>
      <c r="CB8" s="1877"/>
      <c r="CC8" s="1877"/>
      <c r="CD8" s="1877"/>
      <c r="CE8" s="1877"/>
      <c r="CF8" s="1877"/>
      <c r="CG8" s="1877"/>
      <c r="CH8" s="1877"/>
      <c r="CI8" s="1877"/>
      <c r="CJ8" s="1877"/>
      <c r="CK8" s="1877"/>
      <c r="CL8" s="1877"/>
      <c r="CM8" s="1877"/>
      <c r="CN8" s="1877"/>
      <c r="CO8" s="1874"/>
      <c r="CP8" s="1875"/>
      <c r="CQ8" s="1875"/>
      <c r="CR8" s="1875"/>
      <c r="CS8" s="1875"/>
      <c r="CT8" s="1875"/>
      <c r="CU8" s="1875"/>
      <c r="CV8" s="1875"/>
      <c r="CW8" s="1875"/>
      <c r="CX8" s="1875"/>
      <c r="CY8" s="1875"/>
      <c r="CZ8" s="1875"/>
      <c r="DA8" s="1875"/>
      <c r="DB8" s="1875"/>
      <c r="DC8" s="1875"/>
      <c r="DD8" s="1890"/>
      <c r="DE8" s="1894"/>
      <c r="DF8" s="1895"/>
      <c r="DG8" s="1895"/>
      <c r="DH8" s="1895"/>
      <c r="DI8" s="1895"/>
      <c r="DJ8" s="1895"/>
      <c r="DK8" s="1895"/>
      <c r="DL8" s="1895"/>
      <c r="DM8" s="1895"/>
      <c r="DN8" s="1895"/>
      <c r="DO8" s="1895"/>
      <c r="DP8" s="1895"/>
      <c r="DQ8" s="1895"/>
      <c r="DR8" s="1895"/>
      <c r="DS8" s="1895"/>
      <c r="DT8" s="1896"/>
      <c r="DU8" s="1894"/>
      <c r="DV8" s="1895"/>
      <c r="DW8" s="1895"/>
      <c r="DX8" s="1895"/>
      <c r="DY8" s="1895"/>
      <c r="DZ8" s="1895"/>
      <c r="EA8" s="1895"/>
      <c r="EB8" s="1895"/>
      <c r="EC8" s="1895"/>
      <c r="ED8" s="1895"/>
      <c r="EE8" s="1895"/>
      <c r="EF8" s="1895"/>
      <c r="EG8" s="1895"/>
      <c r="EH8" s="1895"/>
      <c r="EI8" s="1895"/>
      <c r="EJ8" s="1896"/>
      <c r="EK8" s="1894"/>
      <c r="EL8" s="1895"/>
      <c r="EM8" s="1895"/>
      <c r="EN8" s="1895"/>
      <c r="EO8" s="1895"/>
      <c r="EP8" s="1895"/>
      <c r="EQ8" s="1895"/>
      <c r="ER8" s="1895"/>
      <c r="ES8" s="1895"/>
      <c r="ET8" s="1895"/>
      <c r="EU8" s="1895"/>
      <c r="EV8" s="1895"/>
      <c r="EW8" s="1895"/>
      <c r="EX8" s="1895"/>
      <c r="EY8" s="1895"/>
      <c r="EZ8" s="1896"/>
      <c r="FA8" s="1894"/>
      <c r="FB8" s="1895"/>
      <c r="FC8" s="1895"/>
      <c r="FD8" s="1895"/>
      <c r="FE8" s="1895"/>
      <c r="FF8" s="1895"/>
      <c r="FG8" s="1895"/>
      <c r="FH8" s="1895"/>
      <c r="FI8" s="1895"/>
      <c r="FJ8" s="1895"/>
      <c r="FK8" s="1895"/>
      <c r="FL8" s="1895"/>
      <c r="FM8" s="1895"/>
      <c r="FN8" s="1895"/>
      <c r="FO8" s="1895"/>
      <c r="FP8" s="1896"/>
      <c r="FQ8" s="1894"/>
      <c r="FR8" s="1895"/>
      <c r="FS8" s="1895"/>
      <c r="FT8" s="1895"/>
      <c r="FU8" s="1895"/>
      <c r="FV8" s="1895"/>
      <c r="FW8" s="1895"/>
      <c r="FX8" s="1895"/>
      <c r="FY8" s="1895"/>
      <c r="FZ8" s="1895"/>
      <c r="GA8" s="1895"/>
      <c r="GB8" s="1895"/>
      <c r="GC8" s="1895"/>
      <c r="GD8" s="1895"/>
      <c r="GE8" s="1895"/>
      <c r="GF8" s="1896"/>
      <c r="GG8" s="1894"/>
      <c r="GH8" s="1895"/>
      <c r="GI8" s="1895"/>
      <c r="GJ8" s="1895"/>
      <c r="GK8" s="1895"/>
      <c r="GL8" s="1895"/>
      <c r="GM8" s="1895"/>
      <c r="GN8" s="1895"/>
      <c r="GO8" s="1895"/>
      <c r="GP8" s="1895"/>
      <c r="GQ8" s="1895"/>
      <c r="GR8" s="1895"/>
      <c r="GS8" s="1895"/>
      <c r="GT8" s="1895"/>
      <c r="GU8" s="1895"/>
      <c r="GV8" s="1896"/>
      <c r="GW8" s="1874"/>
      <c r="GX8" s="1875"/>
      <c r="GY8" s="1875"/>
      <c r="GZ8" s="1875"/>
      <c r="HA8" s="1875"/>
      <c r="HB8" s="1875"/>
      <c r="HC8" s="1875"/>
      <c r="HD8" s="1875"/>
      <c r="HE8" s="1875"/>
      <c r="HF8" s="1875"/>
      <c r="HG8" s="1875"/>
      <c r="HH8" s="1875"/>
      <c r="HI8" s="1875"/>
      <c r="HJ8" s="1875"/>
      <c r="HK8" s="1875"/>
      <c r="HL8" s="1875"/>
      <c r="HM8" s="1875"/>
      <c r="HN8" s="1875"/>
      <c r="HO8" s="1875"/>
      <c r="HP8" s="1875"/>
      <c r="HQ8" s="1876"/>
      <c r="HR8" s="1877"/>
      <c r="HS8" s="1877"/>
      <c r="HT8" s="1877"/>
      <c r="HU8" s="1877"/>
      <c r="HV8" s="1877"/>
      <c r="HW8" s="1877"/>
      <c r="HX8" s="1877"/>
      <c r="HY8" s="1877"/>
      <c r="HZ8" s="1877"/>
      <c r="IA8" s="1989"/>
      <c r="IB8" s="1952"/>
      <c r="IC8" s="1953"/>
      <c r="ID8" s="1953"/>
      <c r="IE8" s="1953"/>
      <c r="IF8" s="1954"/>
      <c r="IG8" s="1944"/>
      <c r="IH8" s="1944"/>
      <c r="II8" s="1945"/>
      <c r="IJ8" s="1889"/>
      <c r="IK8" s="1884"/>
      <c r="IL8" s="1885"/>
      <c r="IM8" s="1886"/>
      <c r="IN8" s="1980"/>
      <c r="IO8" s="1980"/>
      <c r="IP8" s="1980"/>
      <c r="IQ8" s="1980"/>
      <c r="IR8" s="1980"/>
      <c r="IS8" s="1980"/>
      <c r="IT8" s="1980"/>
      <c r="IU8" s="1980"/>
      <c r="IV8" s="1980"/>
      <c r="IW8" s="1980"/>
      <c r="IX8" s="1980"/>
      <c r="IY8" s="1980"/>
      <c r="IZ8" s="1980"/>
      <c r="JA8" s="1980"/>
      <c r="JB8" s="1980"/>
      <c r="JC8" s="1980"/>
      <c r="JD8" s="2045"/>
      <c r="JE8" s="2046"/>
      <c r="JF8" s="2046"/>
      <c r="JG8" s="2046"/>
      <c r="JH8" s="2046"/>
      <c r="JI8" s="2046"/>
      <c r="JJ8" s="2046"/>
      <c r="JK8" s="2047"/>
      <c r="JL8" s="2054"/>
      <c r="JM8" s="2055"/>
      <c r="JN8" s="2056"/>
      <c r="JO8" s="2018"/>
      <c r="JP8" s="2019"/>
      <c r="JQ8" s="2036"/>
      <c r="JR8" s="2037"/>
      <c r="JS8" s="2038"/>
      <c r="JT8" s="2064"/>
      <c r="JU8" s="2065"/>
      <c r="JV8" s="2065"/>
      <c r="JW8" s="2065"/>
      <c r="JX8" s="2065"/>
      <c r="JY8" s="2065"/>
      <c r="JZ8" s="2066"/>
      <c r="KA8" s="1963"/>
      <c r="KB8" s="1964"/>
      <c r="KC8" s="1964"/>
      <c r="KD8" s="1964"/>
      <c r="KE8" s="1964"/>
      <c r="KF8" s="1964"/>
      <c r="KG8" s="1964"/>
      <c r="KH8" s="1964"/>
      <c r="KI8" s="2022"/>
      <c r="KJ8" s="2024"/>
      <c r="KK8" s="1975"/>
      <c r="KL8" s="1976"/>
      <c r="KM8" s="1976"/>
      <c r="KN8" s="1976"/>
      <c r="KO8" s="1976"/>
      <c r="KP8" s="1976"/>
      <c r="KQ8" s="1977"/>
      <c r="KR8" s="1917"/>
      <c r="KS8" s="1918"/>
      <c r="KT8" s="1918"/>
      <c r="KU8" s="1918"/>
      <c r="KV8" s="1919"/>
    </row>
    <row r="9" spans="1:310" ht="26.1" customHeight="1" thickTop="1" thickBot="1" x14ac:dyDescent="0.35">
      <c r="E9" s="2117" t="s">
        <v>110</v>
      </c>
      <c r="F9" s="1996" t="s">
        <v>130</v>
      </c>
      <c r="G9" s="1997"/>
      <c r="H9" s="1997"/>
      <c r="I9" s="1997"/>
      <c r="J9" s="1997"/>
      <c r="K9" s="1998"/>
      <c r="L9" s="2000" t="s">
        <v>128</v>
      </c>
      <c r="M9" s="2001"/>
      <c r="N9" s="1958" t="s">
        <v>652</v>
      </c>
      <c r="O9" s="1872" t="s">
        <v>112</v>
      </c>
      <c r="P9" s="2121" t="s">
        <v>96</v>
      </c>
      <c r="Q9" s="2004" t="s">
        <v>176</v>
      </c>
      <c r="R9" s="2006" t="s">
        <v>233</v>
      </c>
      <c r="S9" s="2123" t="s">
        <v>237</v>
      </c>
      <c r="T9" s="1907" t="s">
        <v>298</v>
      </c>
      <c r="U9" s="1907" t="s">
        <v>297</v>
      </c>
      <c r="V9" s="1907" t="s">
        <v>299</v>
      </c>
      <c r="W9" s="1907" t="s">
        <v>300</v>
      </c>
      <c r="X9" s="1907" t="s">
        <v>245</v>
      </c>
      <c r="Y9" s="2123" t="s">
        <v>251</v>
      </c>
      <c r="Z9" s="1907" t="s">
        <v>247</v>
      </c>
      <c r="AA9" s="1907" t="s">
        <v>249</v>
      </c>
      <c r="AB9" s="2079" t="s">
        <v>44</v>
      </c>
      <c r="AC9" s="363" t="s">
        <v>229</v>
      </c>
      <c r="AD9" s="364" t="s">
        <v>232</v>
      </c>
      <c r="AE9" s="363" t="s">
        <v>236</v>
      </c>
      <c r="AF9" s="364" t="s">
        <v>240</v>
      </c>
      <c r="AG9" s="364" t="s">
        <v>241</v>
      </c>
      <c r="AH9" s="364" t="s">
        <v>242</v>
      </c>
      <c r="AI9" s="364" t="s">
        <v>243</v>
      </c>
      <c r="AJ9" s="364" t="s">
        <v>244</v>
      </c>
      <c r="AK9" s="363" t="s">
        <v>250</v>
      </c>
      <c r="AL9" s="364" t="s">
        <v>246</v>
      </c>
      <c r="AM9" s="364" t="s">
        <v>248</v>
      </c>
      <c r="AN9" s="363" t="s">
        <v>440</v>
      </c>
      <c r="AO9" s="365" t="s">
        <v>234</v>
      </c>
      <c r="AP9" s="366" t="s">
        <v>230</v>
      </c>
      <c r="AQ9" s="366" t="s">
        <v>238</v>
      </c>
      <c r="AR9" s="366" t="s">
        <v>228</v>
      </c>
      <c r="AS9" s="363" t="s">
        <v>229</v>
      </c>
      <c r="AT9" s="364" t="s">
        <v>232</v>
      </c>
      <c r="AU9" s="363" t="s">
        <v>236</v>
      </c>
      <c r="AV9" s="364" t="s">
        <v>240</v>
      </c>
      <c r="AW9" s="364" t="s">
        <v>241</v>
      </c>
      <c r="AX9" s="364" t="s">
        <v>242</v>
      </c>
      <c r="AY9" s="364" t="s">
        <v>243</v>
      </c>
      <c r="AZ9" s="364" t="s">
        <v>244</v>
      </c>
      <c r="BA9" s="363" t="s">
        <v>250</v>
      </c>
      <c r="BB9" s="364" t="s">
        <v>246</v>
      </c>
      <c r="BC9" s="364" t="s">
        <v>248</v>
      </c>
      <c r="BD9" s="363" t="s">
        <v>440</v>
      </c>
      <c r="BE9" s="365" t="s">
        <v>234</v>
      </c>
      <c r="BF9" s="366" t="s">
        <v>230</v>
      </c>
      <c r="BG9" s="366" t="s">
        <v>238</v>
      </c>
      <c r="BH9" s="366" t="s">
        <v>228</v>
      </c>
      <c r="BI9" s="363" t="s">
        <v>229</v>
      </c>
      <c r="BJ9" s="364" t="s">
        <v>232</v>
      </c>
      <c r="BK9" s="363" t="s">
        <v>236</v>
      </c>
      <c r="BL9" s="364" t="s">
        <v>240</v>
      </c>
      <c r="BM9" s="364" t="s">
        <v>241</v>
      </c>
      <c r="BN9" s="364" t="s">
        <v>242</v>
      </c>
      <c r="BO9" s="364" t="s">
        <v>243</v>
      </c>
      <c r="BP9" s="364" t="s">
        <v>244</v>
      </c>
      <c r="BQ9" s="363" t="s">
        <v>250</v>
      </c>
      <c r="BR9" s="364" t="s">
        <v>246</v>
      </c>
      <c r="BS9" s="364" t="s">
        <v>248</v>
      </c>
      <c r="BT9" s="363" t="s">
        <v>440</v>
      </c>
      <c r="BU9" s="365" t="s">
        <v>234</v>
      </c>
      <c r="BV9" s="366" t="s">
        <v>230</v>
      </c>
      <c r="BW9" s="366" t="s">
        <v>238</v>
      </c>
      <c r="BX9" s="366" t="s">
        <v>228</v>
      </c>
      <c r="BY9" s="363" t="s">
        <v>229</v>
      </c>
      <c r="BZ9" s="364" t="s">
        <v>232</v>
      </c>
      <c r="CA9" s="363" t="s">
        <v>236</v>
      </c>
      <c r="CB9" s="364" t="s">
        <v>240</v>
      </c>
      <c r="CC9" s="364" t="s">
        <v>241</v>
      </c>
      <c r="CD9" s="364" t="s">
        <v>242</v>
      </c>
      <c r="CE9" s="364" t="s">
        <v>243</v>
      </c>
      <c r="CF9" s="364" t="s">
        <v>244</v>
      </c>
      <c r="CG9" s="363" t="s">
        <v>250</v>
      </c>
      <c r="CH9" s="364" t="s">
        <v>246</v>
      </c>
      <c r="CI9" s="364" t="s">
        <v>248</v>
      </c>
      <c r="CJ9" s="363" t="s">
        <v>440</v>
      </c>
      <c r="CK9" s="365" t="s">
        <v>234</v>
      </c>
      <c r="CL9" s="366" t="s">
        <v>230</v>
      </c>
      <c r="CM9" s="366" t="s">
        <v>238</v>
      </c>
      <c r="CN9" s="366" t="s">
        <v>228</v>
      </c>
      <c r="CO9" s="440" t="s">
        <v>229</v>
      </c>
      <c r="CP9" s="441" t="s">
        <v>232</v>
      </c>
      <c r="CQ9" s="442" t="s">
        <v>236</v>
      </c>
      <c r="CR9" s="441" t="s">
        <v>240</v>
      </c>
      <c r="CS9" s="441" t="s">
        <v>241</v>
      </c>
      <c r="CT9" s="441" t="s">
        <v>242</v>
      </c>
      <c r="CU9" s="441" t="s">
        <v>243</v>
      </c>
      <c r="CV9" s="441" t="s">
        <v>244</v>
      </c>
      <c r="CW9" s="442" t="s">
        <v>250</v>
      </c>
      <c r="CX9" s="441" t="s">
        <v>246</v>
      </c>
      <c r="CY9" s="441" t="s">
        <v>248</v>
      </c>
      <c r="CZ9" s="442" t="s">
        <v>440</v>
      </c>
      <c r="DA9" s="443" t="s">
        <v>234</v>
      </c>
      <c r="DB9" s="444" t="s">
        <v>230</v>
      </c>
      <c r="DC9" s="444" t="s">
        <v>238</v>
      </c>
      <c r="DD9" s="445" t="s">
        <v>228</v>
      </c>
      <c r="DE9" s="440" t="s">
        <v>229</v>
      </c>
      <c r="DF9" s="441" t="s">
        <v>232</v>
      </c>
      <c r="DG9" s="442" t="s">
        <v>236</v>
      </c>
      <c r="DH9" s="441" t="s">
        <v>240</v>
      </c>
      <c r="DI9" s="441" t="s">
        <v>241</v>
      </c>
      <c r="DJ9" s="441" t="s">
        <v>242</v>
      </c>
      <c r="DK9" s="441" t="s">
        <v>243</v>
      </c>
      <c r="DL9" s="441" t="s">
        <v>244</v>
      </c>
      <c r="DM9" s="442" t="s">
        <v>250</v>
      </c>
      <c r="DN9" s="441" t="s">
        <v>246</v>
      </c>
      <c r="DO9" s="441" t="s">
        <v>248</v>
      </c>
      <c r="DP9" s="442" t="s">
        <v>440</v>
      </c>
      <c r="DQ9" s="443" t="s">
        <v>234</v>
      </c>
      <c r="DR9" s="444" t="s">
        <v>230</v>
      </c>
      <c r="DS9" s="444" t="s">
        <v>238</v>
      </c>
      <c r="DT9" s="445" t="s">
        <v>228</v>
      </c>
      <c r="DU9" s="440" t="s">
        <v>229</v>
      </c>
      <c r="DV9" s="441" t="s">
        <v>232</v>
      </c>
      <c r="DW9" s="442" t="s">
        <v>236</v>
      </c>
      <c r="DX9" s="441" t="s">
        <v>240</v>
      </c>
      <c r="DY9" s="441" t="s">
        <v>241</v>
      </c>
      <c r="DZ9" s="441" t="s">
        <v>242</v>
      </c>
      <c r="EA9" s="441" t="s">
        <v>243</v>
      </c>
      <c r="EB9" s="441" t="s">
        <v>244</v>
      </c>
      <c r="EC9" s="442" t="s">
        <v>250</v>
      </c>
      <c r="ED9" s="441" t="s">
        <v>246</v>
      </c>
      <c r="EE9" s="441" t="s">
        <v>248</v>
      </c>
      <c r="EF9" s="442" t="s">
        <v>440</v>
      </c>
      <c r="EG9" s="443" t="s">
        <v>234</v>
      </c>
      <c r="EH9" s="444" t="s">
        <v>230</v>
      </c>
      <c r="EI9" s="444" t="s">
        <v>238</v>
      </c>
      <c r="EJ9" s="445" t="s">
        <v>228</v>
      </c>
      <c r="EK9" s="440" t="s">
        <v>229</v>
      </c>
      <c r="EL9" s="441" t="s">
        <v>232</v>
      </c>
      <c r="EM9" s="442" t="s">
        <v>236</v>
      </c>
      <c r="EN9" s="441" t="s">
        <v>240</v>
      </c>
      <c r="EO9" s="441" t="s">
        <v>241</v>
      </c>
      <c r="EP9" s="441" t="s">
        <v>242</v>
      </c>
      <c r="EQ9" s="441" t="s">
        <v>243</v>
      </c>
      <c r="ER9" s="441" t="s">
        <v>244</v>
      </c>
      <c r="ES9" s="442" t="s">
        <v>250</v>
      </c>
      <c r="ET9" s="441" t="s">
        <v>246</v>
      </c>
      <c r="EU9" s="441" t="s">
        <v>248</v>
      </c>
      <c r="EV9" s="442" t="s">
        <v>440</v>
      </c>
      <c r="EW9" s="443" t="s">
        <v>234</v>
      </c>
      <c r="EX9" s="444" t="s">
        <v>230</v>
      </c>
      <c r="EY9" s="444" t="s">
        <v>238</v>
      </c>
      <c r="EZ9" s="445" t="s">
        <v>228</v>
      </c>
      <c r="FA9" s="440" t="s">
        <v>229</v>
      </c>
      <c r="FB9" s="441" t="s">
        <v>232</v>
      </c>
      <c r="FC9" s="442" t="s">
        <v>236</v>
      </c>
      <c r="FD9" s="441" t="s">
        <v>240</v>
      </c>
      <c r="FE9" s="441" t="s">
        <v>241</v>
      </c>
      <c r="FF9" s="441" t="s">
        <v>242</v>
      </c>
      <c r="FG9" s="441" t="s">
        <v>243</v>
      </c>
      <c r="FH9" s="441" t="s">
        <v>244</v>
      </c>
      <c r="FI9" s="442" t="s">
        <v>250</v>
      </c>
      <c r="FJ9" s="441" t="s">
        <v>246</v>
      </c>
      <c r="FK9" s="441" t="s">
        <v>248</v>
      </c>
      <c r="FL9" s="442" t="s">
        <v>440</v>
      </c>
      <c r="FM9" s="443" t="s">
        <v>234</v>
      </c>
      <c r="FN9" s="444" t="s">
        <v>230</v>
      </c>
      <c r="FO9" s="444" t="s">
        <v>238</v>
      </c>
      <c r="FP9" s="445" t="s">
        <v>228</v>
      </c>
      <c r="FQ9" s="440" t="s">
        <v>229</v>
      </c>
      <c r="FR9" s="441" t="s">
        <v>232</v>
      </c>
      <c r="FS9" s="442" t="s">
        <v>236</v>
      </c>
      <c r="FT9" s="441" t="s">
        <v>240</v>
      </c>
      <c r="FU9" s="441" t="s">
        <v>241</v>
      </c>
      <c r="FV9" s="441" t="s">
        <v>242</v>
      </c>
      <c r="FW9" s="441" t="s">
        <v>243</v>
      </c>
      <c r="FX9" s="441" t="s">
        <v>244</v>
      </c>
      <c r="FY9" s="442" t="s">
        <v>250</v>
      </c>
      <c r="FZ9" s="441" t="s">
        <v>246</v>
      </c>
      <c r="GA9" s="441" t="s">
        <v>248</v>
      </c>
      <c r="GB9" s="442" t="s">
        <v>440</v>
      </c>
      <c r="GC9" s="443" t="s">
        <v>234</v>
      </c>
      <c r="GD9" s="444" t="s">
        <v>230</v>
      </c>
      <c r="GE9" s="444" t="s">
        <v>238</v>
      </c>
      <c r="GF9" s="445" t="s">
        <v>228</v>
      </c>
      <c r="GG9" s="440" t="s">
        <v>229</v>
      </c>
      <c r="GH9" s="441" t="s">
        <v>232</v>
      </c>
      <c r="GI9" s="442" t="s">
        <v>236</v>
      </c>
      <c r="GJ9" s="441" t="s">
        <v>240</v>
      </c>
      <c r="GK9" s="441" t="s">
        <v>241</v>
      </c>
      <c r="GL9" s="441" t="s">
        <v>242</v>
      </c>
      <c r="GM9" s="441" t="s">
        <v>243</v>
      </c>
      <c r="GN9" s="441" t="s">
        <v>244</v>
      </c>
      <c r="GO9" s="442" t="s">
        <v>250</v>
      </c>
      <c r="GP9" s="441" t="s">
        <v>246</v>
      </c>
      <c r="GQ9" s="441" t="s">
        <v>248</v>
      </c>
      <c r="GR9" s="442" t="s">
        <v>440</v>
      </c>
      <c r="GS9" s="443" t="s">
        <v>234</v>
      </c>
      <c r="GT9" s="444" t="s">
        <v>230</v>
      </c>
      <c r="GU9" s="444" t="s">
        <v>238</v>
      </c>
      <c r="GV9" s="445" t="s">
        <v>228</v>
      </c>
      <c r="GW9" s="450" t="s">
        <v>531</v>
      </c>
      <c r="GX9" s="450" t="s">
        <v>532</v>
      </c>
      <c r="GY9" s="451" t="s">
        <v>533</v>
      </c>
      <c r="GZ9" s="451" t="s">
        <v>534</v>
      </c>
      <c r="HA9" s="452" t="s">
        <v>535</v>
      </c>
      <c r="HB9" s="692" t="s">
        <v>592</v>
      </c>
      <c r="HC9" s="452" t="s">
        <v>518</v>
      </c>
      <c r="HD9" s="452" t="s">
        <v>586</v>
      </c>
      <c r="HE9" s="452" t="s">
        <v>587</v>
      </c>
      <c r="HF9" s="453" t="s">
        <v>588</v>
      </c>
      <c r="HG9" s="692" t="s">
        <v>593</v>
      </c>
      <c r="HH9" s="451" t="s">
        <v>589</v>
      </c>
      <c r="HI9" s="452" t="s">
        <v>590</v>
      </c>
      <c r="HJ9" s="452" t="s">
        <v>591</v>
      </c>
      <c r="HK9" s="454" t="s">
        <v>448</v>
      </c>
      <c r="HL9" s="454" t="s">
        <v>259</v>
      </c>
      <c r="HM9" s="424" t="s">
        <v>521</v>
      </c>
      <c r="HN9" s="424" t="s">
        <v>522</v>
      </c>
      <c r="HO9" s="424" t="s">
        <v>523</v>
      </c>
      <c r="HP9" s="426" t="s">
        <v>451</v>
      </c>
      <c r="HQ9" s="361" t="s">
        <v>448</v>
      </c>
      <c r="HR9" s="198" t="s">
        <v>259</v>
      </c>
      <c r="HS9" s="1900" t="s">
        <v>451</v>
      </c>
      <c r="HT9" s="1900"/>
      <c r="HU9" s="1900"/>
      <c r="HV9" s="198" t="s">
        <v>746</v>
      </c>
      <c r="HW9" s="198" t="s">
        <v>751</v>
      </c>
      <c r="HX9" s="198" t="s">
        <v>747</v>
      </c>
      <c r="HY9" s="198" t="s">
        <v>448</v>
      </c>
      <c r="HZ9" s="198" t="s">
        <v>751</v>
      </c>
      <c r="IA9" s="362" t="s">
        <v>261</v>
      </c>
      <c r="IB9" s="723" t="s">
        <v>767</v>
      </c>
      <c r="IC9" s="129" t="s">
        <v>22</v>
      </c>
      <c r="ID9" s="695" t="s">
        <v>746</v>
      </c>
      <c r="IE9" s="695" t="s">
        <v>751</v>
      </c>
      <c r="IF9" s="455" t="s">
        <v>536</v>
      </c>
      <c r="IG9" s="134" t="s">
        <v>15</v>
      </c>
      <c r="IH9" s="130" t="s">
        <v>12</v>
      </c>
      <c r="II9" s="777" t="s">
        <v>119</v>
      </c>
      <c r="IJ9" s="131" t="s">
        <v>23</v>
      </c>
      <c r="IK9" s="1933" t="s">
        <v>11</v>
      </c>
      <c r="IL9" s="1930" t="s">
        <v>94</v>
      </c>
      <c r="IM9" s="2096" t="s">
        <v>120</v>
      </c>
      <c r="IN9" s="2097" t="s">
        <v>10</v>
      </c>
      <c r="IO9" s="1982" t="s">
        <v>21</v>
      </c>
      <c r="IP9" s="1982" t="s">
        <v>4</v>
      </c>
      <c r="IQ9" s="1982" t="s">
        <v>9</v>
      </c>
      <c r="IR9" s="1982" t="s">
        <v>36</v>
      </c>
      <c r="IS9" s="1936" t="s">
        <v>494</v>
      </c>
      <c r="IT9" s="1938" t="s">
        <v>501</v>
      </c>
      <c r="IU9" s="1938" t="s">
        <v>503</v>
      </c>
      <c r="IV9" s="1936" t="s">
        <v>631</v>
      </c>
      <c r="IW9" s="1936" t="s">
        <v>495</v>
      </c>
      <c r="IX9" s="2134" t="s">
        <v>44</v>
      </c>
      <c r="IY9" s="673" t="s">
        <v>44</v>
      </c>
      <c r="IZ9" s="1936" t="s">
        <v>360</v>
      </c>
      <c r="JA9" s="1931" t="s">
        <v>123</v>
      </c>
      <c r="JB9" s="1931" t="s">
        <v>121</v>
      </c>
      <c r="JC9" s="2125" t="s">
        <v>103</v>
      </c>
      <c r="JD9" s="768" t="s">
        <v>126</v>
      </c>
      <c r="JE9" s="767" t="s">
        <v>462</v>
      </c>
      <c r="JF9" s="768" t="s">
        <v>126</v>
      </c>
      <c r="JG9" s="767" t="s">
        <v>462</v>
      </c>
      <c r="JH9" s="2137" t="s">
        <v>888</v>
      </c>
      <c r="JI9" s="1936" t="s">
        <v>361</v>
      </c>
      <c r="JJ9" s="1936" t="s">
        <v>362</v>
      </c>
      <c r="JK9" s="2074" t="s">
        <v>127</v>
      </c>
      <c r="JL9" s="2103" t="s">
        <v>60</v>
      </c>
      <c r="JM9" s="2067" t="s">
        <v>13</v>
      </c>
      <c r="JN9" s="2069" t="s">
        <v>14</v>
      </c>
      <c r="JO9" s="464" t="s">
        <v>62</v>
      </c>
      <c r="JP9" s="465" t="s">
        <v>338</v>
      </c>
      <c r="JQ9" s="2028" t="s">
        <v>539</v>
      </c>
      <c r="JR9" s="466" t="s">
        <v>540</v>
      </c>
      <c r="JS9" s="466" t="s">
        <v>541</v>
      </c>
      <c r="JT9" s="2070" t="s">
        <v>547</v>
      </c>
      <c r="JU9" s="2070" t="s">
        <v>548</v>
      </c>
      <c r="JV9" s="2072" t="s">
        <v>136</v>
      </c>
      <c r="JW9" s="2107" t="s">
        <v>140</v>
      </c>
      <c r="JX9" s="2008" t="s">
        <v>138</v>
      </c>
      <c r="JY9" s="2010" t="s">
        <v>141</v>
      </c>
      <c r="JZ9" s="2010" t="s">
        <v>610</v>
      </c>
      <c r="KA9" s="2012" t="s">
        <v>35</v>
      </c>
      <c r="KB9" s="2057" t="s">
        <v>34</v>
      </c>
      <c r="KC9" s="2059" t="s">
        <v>32</v>
      </c>
      <c r="KD9" s="2059" t="s">
        <v>31</v>
      </c>
      <c r="KE9" s="2057" t="s">
        <v>25</v>
      </c>
      <c r="KF9" s="2057" t="s">
        <v>27</v>
      </c>
      <c r="KG9" s="2059" t="s">
        <v>125</v>
      </c>
      <c r="KH9" s="2099" t="s">
        <v>180</v>
      </c>
      <c r="KI9" s="2025" t="s">
        <v>461</v>
      </c>
      <c r="KJ9" s="2104" t="s">
        <v>461</v>
      </c>
      <c r="KK9" s="2090" t="s">
        <v>432</v>
      </c>
      <c r="KL9" s="2101" t="s">
        <v>433</v>
      </c>
      <c r="KM9" s="1931" t="s">
        <v>116</v>
      </c>
      <c r="KN9" s="1931" t="s">
        <v>219</v>
      </c>
      <c r="KO9" s="1931" t="s">
        <v>117</v>
      </c>
      <c r="KP9" s="337" t="s">
        <v>205</v>
      </c>
      <c r="KQ9" s="1934" t="s">
        <v>206</v>
      </c>
      <c r="KR9" s="2081" t="s">
        <v>168</v>
      </c>
      <c r="KS9" s="2093" t="s">
        <v>435</v>
      </c>
      <c r="KT9" s="2084" t="s">
        <v>170</v>
      </c>
      <c r="KU9" s="2085"/>
      <c r="KV9" s="2076" t="s">
        <v>173</v>
      </c>
    </row>
    <row r="10" spans="1:310" ht="21.95" customHeight="1" thickTop="1" thickBot="1" x14ac:dyDescent="0.3">
      <c r="E10" s="2118"/>
      <c r="F10" s="1999" t="s">
        <v>33</v>
      </c>
      <c r="G10" s="2119" t="s">
        <v>129</v>
      </c>
      <c r="H10" s="84" t="s">
        <v>194</v>
      </c>
      <c r="I10" s="85" t="s">
        <v>201</v>
      </c>
      <c r="J10" s="85" t="s">
        <v>195</v>
      </c>
      <c r="K10" s="86" t="s">
        <v>196</v>
      </c>
      <c r="L10" s="2002" t="s">
        <v>294</v>
      </c>
      <c r="M10" s="58" t="s">
        <v>54</v>
      </c>
      <c r="N10" s="1958"/>
      <c r="O10" s="1873"/>
      <c r="P10" s="2122"/>
      <c r="Q10" s="2005"/>
      <c r="R10" s="2007"/>
      <c r="S10" s="2124"/>
      <c r="T10" s="1908"/>
      <c r="U10" s="1908"/>
      <c r="V10" s="1908"/>
      <c r="W10" s="1908"/>
      <c r="X10" s="1908"/>
      <c r="Y10" s="2124"/>
      <c r="Z10" s="1908"/>
      <c r="AA10" s="1908"/>
      <c r="AB10" s="2080"/>
      <c r="AC10" s="363" t="s">
        <v>176</v>
      </c>
      <c r="AD10" s="364" t="s">
        <v>233</v>
      </c>
      <c r="AE10" s="363" t="s">
        <v>237</v>
      </c>
      <c r="AF10" s="364" t="s">
        <v>441</v>
      </c>
      <c r="AG10" s="364" t="s">
        <v>441</v>
      </c>
      <c r="AH10" s="364" t="s">
        <v>442</v>
      </c>
      <c r="AI10" s="364" t="s">
        <v>442</v>
      </c>
      <c r="AJ10" s="364" t="s">
        <v>245</v>
      </c>
      <c r="AK10" s="363" t="s">
        <v>251</v>
      </c>
      <c r="AL10" s="364" t="s">
        <v>247</v>
      </c>
      <c r="AM10" s="364" t="s">
        <v>249</v>
      </c>
      <c r="AN10" s="363" t="s">
        <v>44</v>
      </c>
      <c r="AO10" s="365" t="s">
        <v>235</v>
      </c>
      <c r="AP10" s="367" t="s">
        <v>231</v>
      </c>
      <c r="AQ10" s="367" t="s">
        <v>239</v>
      </c>
      <c r="AR10" s="367" t="s">
        <v>4</v>
      </c>
      <c r="AS10" s="363" t="s">
        <v>176</v>
      </c>
      <c r="AT10" s="364" t="s">
        <v>233</v>
      </c>
      <c r="AU10" s="363" t="s">
        <v>237</v>
      </c>
      <c r="AV10" s="364" t="s">
        <v>441</v>
      </c>
      <c r="AW10" s="364" t="s">
        <v>441</v>
      </c>
      <c r="AX10" s="364" t="s">
        <v>442</v>
      </c>
      <c r="AY10" s="364" t="s">
        <v>442</v>
      </c>
      <c r="AZ10" s="364" t="s">
        <v>245</v>
      </c>
      <c r="BA10" s="363" t="s">
        <v>251</v>
      </c>
      <c r="BB10" s="364" t="s">
        <v>247</v>
      </c>
      <c r="BC10" s="364" t="s">
        <v>249</v>
      </c>
      <c r="BD10" s="363" t="s">
        <v>44</v>
      </c>
      <c r="BE10" s="365" t="s">
        <v>235</v>
      </c>
      <c r="BF10" s="367" t="s">
        <v>231</v>
      </c>
      <c r="BG10" s="367" t="s">
        <v>239</v>
      </c>
      <c r="BH10" s="367" t="s">
        <v>4</v>
      </c>
      <c r="BI10" s="363" t="s">
        <v>176</v>
      </c>
      <c r="BJ10" s="364" t="s">
        <v>233</v>
      </c>
      <c r="BK10" s="363" t="s">
        <v>237</v>
      </c>
      <c r="BL10" s="364" t="s">
        <v>441</v>
      </c>
      <c r="BM10" s="364" t="s">
        <v>441</v>
      </c>
      <c r="BN10" s="364" t="s">
        <v>442</v>
      </c>
      <c r="BO10" s="364" t="s">
        <v>442</v>
      </c>
      <c r="BP10" s="364" t="s">
        <v>245</v>
      </c>
      <c r="BQ10" s="363" t="s">
        <v>251</v>
      </c>
      <c r="BR10" s="364" t="s">
        <v>247</v>
      </c>
      <c r="BS10" s="364" t="s">
        <v>249</v>
      </c>
      <c r="BT10" s="363" t="s">
        <v>44</v>
      </c>
      <c r="BU10" s="365" t="s">
        <v>235</v>
      </c>
      <c r="BV10" s="367" t="s">
        <v>231</v>
      </c>
      <c r="BW10" s="367" t="s">
        <v>239</v>
      </c>
      <c r="BX10" s="367" t="s">
        <v>4</v>
      </c>
      <c r="BY10" s="363" t="s">
        <v>176</v>
      </c>
      <c r="BZ10" s="364" t="s">
        <v>233</v>
      </c>
      <c r="CA10" s="363" t="s">
        <v>237</v>
      </c>
      <c r="CB10" s="364" t="s">
        <v>441</v>
      </c>
      <c r="CC10" s="364" t="s">
        <v>441</v>
      </c>
      <c r="CD10" s="364" t="s">
        <v>442</v>
      </c>
      <c r="CE10" s="364" t="s">
        <v>442</v>
      </c>
      <c r="CF10" s="364" t="s">
        <v>245</v>
      </c>
      <c r="CG10" s="363" t="s">
        <v>251</v>
      </c>
      <c r="CH10" s="364" t="s">
        <v>247</v>
      </c>
      <c r="CI10" s="364" t="s">
        <v>249</v>
      </c>
      <c r="CJ10" s="363" t="s">
        <v>44</v>
      </c>
      <c r="CK10" s="365" t="s">
        <v>235</v>
      </c>
      <c r="CL10" s="367" t="s">
        <v>231</v>
      </c>
      <c r="CM10" s="367" t="s">
        <v>239</v>
      </c>
      <c r="CN10" s="367" t="s">
        <v>4</v>
      </c>
      <c r="CO10" s="446" t="s">
        <v>176</v>
      </c>
      <c r="CP10" s="447" t="s">
        <v>233</v>
      </c>
      <c r="CQ10" s="448" t="s">
        <v>237</v>
      </c>
      <c r="CR10" s="447" t="s">
        <v>298</v>
      </c>
      <c r="CS10" s="447" t="s">
        <v>297</v>
      </c>
      <c r="CT10" s="447" t="s">
        <v>299</v>
      </c>
      <c r="CU10" s="447" t="s">
        <v>300</v>
      </c>
      <c r="CV10" s="447" t="s">
        <v>245</v>
      </c>
      <c r="CW10" s="448" t="s">
        <v>251</v>
      </c>
      <c r="CX10" s="447" t="s">
        <v>247</v>
      </c>
      <c r="CY10" s="447" t="s">
        <v>249</v>
      </c>
      <c r="CZ10" s="448" t="s">
        <v>44</v>
      </c>
      <c r="DA10" s="447" t="s">
        <v>235</v>
      </c>
      <c r="DB10" s="447" t="s">
        <v>231</v>
      </c>
      <c r="DC10" s="447" t="s">
        <v>239</v>
      </c>
      <c r="DD10" s="449" t="s">
        <v>4</v>
      </c>
      <c r="DE10" s="446" t="s">
        <v>176</v>
      </c>
      <c r="DF10" s="447" t="s">
        <v>233</v>
      </c>
      <c r="DG10" s="448" t="s">
        <v>237</v>
      </c>
      <c r="DH10" s="447" t="s">
        <v>298</v>
      </c>
      <c r="DI10" s="447" t="s">
        <v>297</v>
      </c>
      <c r="DJ10" s="447" t="s">
        <v>299</v>
      </c>
      <c r="DK10" s="447" t="s">
        <v>300</v>
      </c>
      <c r="DL10" s="447" t="s">
        <v>245</v>
      </c>
      <c r="DM10" s="448" t="s">
        <v>251</v>
      </c>
      <c r="DN10" s="447" t="s">
        <v>247</v>
      </c>
      <c r="DO10" s="447" t="s">
        <v>249</v>
      </c>
      <c r="DP10" s="448" t="s">
        <v>44</v>
      </c>
      <c r="DQ10" s="447" t="s">
        <v>235</v>
      </c>
      <c r="DR10" s="447" t="s">
        <v>231</v>
      </c>
      <c r="DS10" s="447" t="s">
        <v>239</v>
      </c>
      <c r="DT10" s="449" t="s">
        <v>4</v>
      </c>
      <c r="DU10" s="446" t="s">
        <v>176</v>
      </c>
      <c r="DV10" s="447" t="s">
        <v>233</v>
      </c>
      <c r="DW10" s="448" t="s">
        <v>237</v>
      </c>
      <c r="DX10" s="447" t="s">
        <v>298</v>
      </c>
      <c r="DY10" s="447" t="s">
        <v>297</v>
      </c>
      <c r="DZ10" s="447" t="s">
        <v>299</v>
      </c>
      <c r="EA10" s="447" t="s">
        <v>300</v>
      </c>
      <c r="EB10" s="447" t="s">
        <v>245</v>
      </c>
      <c r="EC10" s="448" t="s">
        <v>251</v>
      </c>
      <c r="ED10" s="447" t="s">
        <v>247</v>
      </c>
      <c r="EE10" s="447" t="s">
        <v>249</v>
      </c>
      <c r="EF10" s="448" t="s">
        <v>44</v>
      </c>
      <c r="EG10" s="447" t="s">
        <v>235</v>
      </c>
      <c r="EH10" s="447" t="s">
        <v>231</v>
      </c>
      <c r="EI10" s="447" t="s">
        <v>239</v>
      </c>
      <c r="EJ10" s="449" t="s">
        <v>4</v>
      </c>
      <c r="EK10" s="446" t="s">
        <v>176</v>
      </c>
      <c r="EL10" s="447" t="s">
        <v>233</v>
      </c>
      <c r="EM10" s="448" t="s">
        <v>237</v>
      </c>
      <c r="EN10" s="447" t="s">
        <v>298</v>
      </c>
      <c r="EO10" s="447" t="s">
        <v>297</v>
      </c>
      <c r="EP10" s="447" t="s">
        <v>299</v>
      </c>
      <c r="EQ10" s="447" t="s">
        <v>300</v>
      </c>
      <c r="ER10" s="447" t="s">
        <v>245</v>
      </c>
      <c r="ES10" s="448" t="s">
        <v>251</v>
      </c>
      <c r="ET10" s="447" t="s">
        <v>247</v>
      </c>
      <c r="EU10" s="447" t="s">
        <v>249</v>
      </c>
      <c r="EV10" s="448" t="s">
        <v>44</v>
      </c>
      <c r="EW10" s="447" t="s">
        <v>235</v>
      </c>
      <c r="EX10" s="447" t="s">
        <v>231</v>
      </c>
      <c r="EY10" s="447" t="s">
        <v>239</v>
      </c>
      <c r="EZ10" s="449" t="s">
        <v>4</v>
      </c>
      <c r="FA10" s="446" t="s">
        <v>176</v>
      </c>
      <c r="FB10" s="447" t="s">
        <v>233</v>
      </c>
      <c r="FC10" s="448" t="s">
        <v>237</v>
      </c>
      <c r="FD10" s="447" t="s">
        <v>298</v>
      </c>
      <c r="FE10" s="447" t="s">
        <v>297</v>
      </c>
      <c r="FF10" s="447" t="s">
        <v>299</v>
      </c>
      <c r="FG10" s="447" t="s">
        <v>300</v>
      </c>
      <c r="FH10" s="447" t="s">
        <v>245</v>
      </c>
      <c r="FI10" s="448" t="s">
        <v>251</v>
      </c>
      <c r="FJ10" s="447" t="s">
        <v>247</v>
      </c>
      <c r="FK10" s="447" t="s">
        <v>249</v>
      </c>
      <c r="FL10" s="448" t="s">
        <v>44</v>
      </c>
      <c r="FM10" s="447" t="s">
        <v>235</v>
      </c>
      <c r="FN10" s="447" t="s">
        <v>231</v>
      </c>
      <c r="FO10" s="447" t="s">
        <v>239</v>
      </c>
      <c r="FP10" s="449" t="s">
        <v>4</v>
      </c>
      <c r="FQ10" s="446" t="s">
        <v>176</v>
      </c>
      <c r="FR10" s="447" t="s">
        <v>233</v>
      </c>
      <c r="FS10" s="448" t="s">
        <v>237</v>
      </c>
      <c r="FT10" s="447" t="s">
        <v>298</v>
      </c>
      <c r="FU10" s="447" t="s">
        <v>297</v>
      </c>
      <c r="FV10" s="447" t="s">
        <v>299</v>
      </c>
      <c r="FW10" s="447" t="s">
        <v>300</v>
      </c>
      <c r="FX10" s="447" t="s">
        <v>245</v>
      </c>
      <c r="FY10" s="448" t="s">
        <v>251</v>
      </c>
      <c r="FZ10" s="447" t="s">
        <v>247</v>
      </c>
      <c r="GA10" s="447" t="s">
        <v>249</v>
      </c>
      <c r="GB10" s="448" t="s">
        <v>44</v>
      </c>
      <c r="GC10" s="447" t="s">
        <v>235</v>
      </c>
      <c r="GD10" s="447" t="s">
        <v>231</v>
      </c>
      <c r="GE10" s="447" t="s">
        <v>239</v>
      </c>
      <c r="GF10" s="449" t="s">
        <v>4</v>
      </c>
      <c r="GG10" s="446" t="s">
        <v>176</v>
      </c>
      <c r="GH10" s="447" t="s">
        <v>233</v>
      </c>
      <c r="GI10" s="448" t="s">
        <v>237</v>
      </c>
      <c r="GJ10" s="447" t="s">
        <v>298</v>
      </c>
      <c r="GK10" s="447" t="s">
        <v>297</v>
      </c>
      <c r="GL10" s="447" t="s">
        <v>299</v>
      </c>
      <c r="GM10" s="447" t="s">
        <v>300</v>
      </c>
      <c r="GN10" s="447" t="s">
        <v>245</v>
      </c>
      <c r="GO10" s="448" t="s">
        <v>251</v>
      </c>
      <c r="GP10" s="447" t="s">
        <v>247</v>
      </c>
      <c r="GQ10" s="447" t="s">
        <v>249</v>
      </c>
      <c r="GR10" s="448" t="s">
        <v>44</v>
      </c>
      <c r="GS10" s="447" t="s">
        <v>235</v>
      </c>
      <c r="GT10" s="447" t="s">
        <v>231</v>
      </c>
      <c r="GU10" s="447" t="s">
        <v>239</v>
      </c>
      <c r="GV10" s="449" t="s">
        <v>4</v>
      </c>
      <c r="GW10" s="506" t="s">
        <v>512</v>
      </c>
      <c r="GX10" s="506" t="s">
        <v>514</v>
      </c>
      <c r="GY10" s="507" t="s">
        <v>513</v>
      </c>
      <c r="GZ10" s="507" t="s">
        <v>512</v>
      </c>
      <c r="HA10" s="506" t="s">
        <v>516</v>
      </c>
      <c r="HB10" s="693" t="s">
        <v>517</v>
      </c>
      <c r="HC10" s="506" t="s">
        <v>512</v>
      </c>
      <c r="HD10" s="506" t="s">
        <v>519</v>
      </c>
      <c r="HE10" s="506" t="s">
        <v>520</v>
      </c>
      <c r="HF10" s="508" t="s">
        <v>512</v>
      </c>
      <c r="HG10" s="693" t="s">
        <v>515</v>
      </c>
      <c r="HH10" s="507" t="s">
        <v>513</v>
      </c>
      <c r="HI10" s="506" t="s">
        <v>513</v>
      </c>
      <c r="HJ10" s="506" t="s">
        <v>512</v>
      </c>
      <c r="HK10" s="426" t="s">
        <v>252</v>
      </c>
      <c r="HL10" s="426" t="s">
        <v>252</v>
      </c>
      <c r="HM10" s="426"/>
      <c r="HN10" s="426"/>
      <c r="HO10" s="426"/>
      <c r="HP10" s="426"/>
      <c r="HQ10" s="707" t="s">
        <v>252</v>
      </c>
      <c r="HR10" s="708" t="s">
        <v>252</v>
      </c>
      <c r="HS10" s="708" t="s">
        <v>449</v>
      </c>
      <c r="HT10" s="703" t="s">
        <v>443</v>
      </c>
      <c r="HU10" s="703" t="s">
        <v>450</v>
      </c>
      <c r="HV10" s="703" t="s">
        <v>735</v>
      </c>
      <c r="HW10" s="703" t="s">
        <v>745</v>
      </c>
      <c r="HX10" s="703" t="s">
        <v>748</v>
      </c>
      <c r="HY10" s="703" t="s">
        <v>745</v>
      </c>
      <c r="HZ10" s="703" t="s">
        <v>745</v>
      </c>
      <c r="IA10" s="705" t="s">
        <v>750</v>
      </c>
      <c r="IB10" s="136"/>
      <c r="IC10" s="132"/>
      <c r="ID10" s="509"/>
      <c r="IE10" s="509"/>
      <c r="IF10" s="137"/>
      <c r="IG10" s="135"/>
      <c r="IH10" s="132"/>
      <c r="II10" s="778" t="s">
        <v>893</v>
      </c>
      <c r="IJ10" s="133" t="s">
        <v>17</v>
      </c>
      <c r="IK10" s="1933"/>
      <c r="IL10" s="1930"/>
      <c r="IM10" s="2096"/>
      <c r="IN10" s="2098"/>
      <c r="IO10" s="1937"/>
      <c r="IP10" s="1937"/>
      <c r="IQ10" s="1937"/>
      <c r="IR10" s="1937"/>
      <c r="IS10" s="1937"/>
      <c r="IT10" s="1939"/>
      <c r="IU10" s="1939"/>
      <c r="IV10" s="1937"/>
      <c r="IW10" s="1937"/>
      <c r="IX10" s="2135"/>
      <c r="IY10" s="674"/>
      <c r="IZ10" s="1937"/>
      <c r="JA10" s="1937"/>
      <c r="JB10" s="1932"/>
      <c r="JC10" s="2126"/>
      <c r="JD10" s="2109" t="s">
        <v>889</v>
      </c>
      <c r="JE10" s="2110"/>
      <c r="JF10" s="2110"/>
      <c r="JG10" s="2111"/>
      <c r="JH10" s="2138"/>
      <c r="JI10" s="1937"/>
      <c r="JJ10" s="1937"/>
      <c r="JK10" s="2075"/>
      <c r="JL10" s="2029"/>
      <c r="JM10" s="2068"/>
      <c r="JN10" s="2068"/>
      <c r="JO10" s="467"/>
      <c r="JP10" s="468"/>
      <c r="JQ10" s="2029"/>
      <c r="JR10" s="467"/>
      <c r="JS10" s="467"/>
      <c r="JT10" s="2071"/>
      <c r="JU10" s="2071"/>
      <c r="JV10" s="2073"/>
      <c r="JW10" s="2108"/>
      <c r="JX10" s="2009"/>
      <c r="JY10" s="2011"/>
      <c r="JZ10" s="2011"/>
      <c r="KA10" s="2013"/>
      <c r="KB10" s="2058"/>
      <c r="KC10" s="2060"/>
      <c r="KD10" s="2060"/>
      <c r="KE10" s="2058"/>
      <c r="KF10" s="2058"/>
      <c r="KG10" s="2060" t="s">
        <v>18</v>
      </c>
      <c r="KH10" s="2100" t="s">
        <v>8</v>
      </c>
      <c r="KI10" s="2026"/>
      <c r="KJ10" s="2105"/>
      <c r="KK10" s="2091"/>
      <c r="KL10" s="2102"/>
      <c r="KM10" s="1932"/>
      <c r="KN10" s="1932"/>
      <c r="KO10" s="1932"/>
      <c r="KP10" s="338"/>
      <c r="KQ10" s="1935"/>
      <c r="KR10" s="2082"/>
      <c r="KS10" s="2094"/>
      <c r="KT10" s="2086"/>
      <c r="KU10" s="2087"/>
      <c r="KV10" s="2077"/>
    </row>
    <row r="11" spans="1:310" ht="26.25" thickBot="1" x14ac:dyDescent="0.3">
      <c r="A11" s="61" t="s">
        <v>95</v>
      </c>
      <c r="B11" s="121" t="s">
        <v>96</v>
      </c>
      <c r="C11" s="122"/>
      <c r="E11" s="2118"/>
      <c r="F11" s="1999"/>
      <c r="G11" s="2120"/>
      <c r="H11" s="210"/>
      <c r="I11" s="210"/>
      <c r="J11" s="210"/>
      <c r="K11" s="211" t="s">
        <v>135</v>
      </c>
      <c r="L11" s="2003"/>
      <c r="M11" s="212" t="s">
        <v>52</v>
      </c>
      <c r="N11" s="1958"/>
      <c r="O11" s="82" t="s">
        <v>114</v>
      </c>
      <c r="P11" s="118" t="s">
        <v>115</v>
      </c>
      <c r="Q11" s="317" t="s">
        <v>301</v>
      </c>
      <c r="R11" s="318" t="s">
        <v>301</v>
      </c>
      <c r="S11" s="318" t="s">
        <v>301</v>
      </c>
      <c r="T11" s="318" t="s">
        <v>301</v>
      </c>
      <c r="U11" s="318" t="s">
        <v>301</v>
      </c>
      <c r="V11" s="318" t="s">
        <v>301</v>
      </c>
      <c r="W11" s="318" t="s">
        <v>301</v>
      </c>
      <c r="X11" s="318" t="s">
        <v>301</v>
      </c>
      <c r="Y11" s="318" t="s">
        <v>301</v>
      </c>
      <c r="Z11" s="318" t="s">
        <v>301</v>
      </c>
      <c r="AA11" s="318" t="s">
        <v>301</v>
      </c>
      <c r="AB11" s="319" t="s">
        <v>301</v>
      </c>
      <c r="AC11" s="355"/>
      <c r="AD11" s="355"/>
      <c r="AE11" s="355"/>
      <c r="AF11" s="355"/>
      <c r="AG11" s="355"/>
      <c r="AH11" s="355"/>
      <c r="AI11" s="355"/>
      <c r="AJ11" s="355"/>
      <c r="AK11" s="355"/>
      <c r="AL11" s="355"/>
      <c r="AM11" s="355"/>
      <c r="AN11" s="355"/>
      <c r="AO11" s="355"/>
      <c r="AP11" s="355"/>
      <c r="AQ11" s="355"/>
      <c r="AR11" s="355"/>
      <c r="AS11" s="1897" t="s">
        <v>738</v>
      </c>
      <c r="AT11" s="1897"/>
      <c r="AU11" s="1897"/>
      <c r="AV11" s="1897"/>
      <c r="AW11" s="1897"/>
      <c r="AX11" s="1897"/>
      <c r="AY11" s="1897"/>
      <c r="AZ11" s="1897"/>
      <c r="BA11" s="1897"/>
      <c r="BB11" s="1897"/>
      <c r="BC11" s="1897"/>
      <c r="BD11" s="1897"/>
      <c r="BE11" s="1897"/>
      <c r="BF11" s="1897"/>
      <c r="BG11" s="1897"/>
      <c r="BH11" s="1897"/>
      <c r="BI11" s="1897"/>
      <c r="BJ11" s="1897"/>
      <c r="BK11" s="1897"/>
      <c r="BL11" s="1897"/>
      <c r="BM11" s="1897"/>
      <c r="BN11" s="1897"/>
      <c r="BO11" s="1897"/>
      <c r="BP11" s="1897"/>
      <c r="BQ11" s="1897"/>
      <c r="BR11" s="1897"/>
      <c r="BS11" s="1897"/>
      <c r="BT11" s="1897"/>
      <c r="BU11" s="1897"/>
      <c r="BV11" s="1897"/>
      <c r="BW11" s="1897"/>
      <c r="BX11" s="1897"/>
      <c r="BY11" s="355"/>
      <c r="BZ11" s="355"/>
      <c r="CA11" s="355"/>
      <c r="CB11" s="355"/>
      <c r="CC11" s="355"/>
      <c r="CD11" s="355"/>
      <c r="CE11" s="355"/>
      <c r="CF11" s="355"/>
      <c r="CG11" s="355"/>
      <c r="CH11" s="355"/>
      <c r="CI11" s="355"/>
      <c r="CJ11" s="355"/>
      <c r="CK11" s="355"/>
      <c r="CL11" s="355"/>
      <c r="CM11" s="355"/>
      <c r="CN11" s="355"/>
      <c r="HQ11" s="1901" t="s">
        <v>739</v>
      </c>
      <c r="HR11" s="1902"/>
      <c r="HS11" s="1902"/>
      <c r="HT11" s="1903"/>
      <c r="HU11" s="1899" t="s">
        <v>753</v>
      </c>
      <c r="HV11" s="1899"/>
      <c r="HW11" s="1899"/>
      <c r="HX11" s="1904"/>
      <c r="HY11" s="1901" t="s">
        <v>739</v>
      </c>
      <c r="HZ11" s="1902"/>
      <c r="IA11" s="1903"/>
      <c r="IB11" s="316" t="s">
        <v>20</v>
      </c>
      <c r="IC11" s="144" t="s">
        <v>111</v>
      </c>
      <c r="ID11" s="316" t="s">
        <v>20</v>
      </c>
      <c r="IE11" s="316" t="s">
        <v>20</v>
      </c>
      <c r="IF11" s="456" t="s">
        <v>322</v>
      </c>
      <c r="IG11" s="145" t="s">
        <v>16</v>
      </c>
      <c r="IH11" s="146" t="s">
        <v>7</v>
      </c>
      <c r="II11" s="779" t="s">
        <v>1045</v>
      </c>
      <c r="IJ11" s="147" t="s">
        <v>0</v>
      </c>
      <c r="IK11" s="148" t="s">
        <v>7</v>
      </c>
      <c r="IL11" s="149" t="s">
        <v>16</v>
      </c>
      <c r="IM11" s="150" t="s">
        <v>5</v>
      </c>
      <c r="IN11" s="151" t="s">
        <v>5</v>
      </c>
      <c r="IO11" s="152" t="s">
        <v>5</v>
      </c>
      <c r="IP11" s="152" t="s">
        <v>6</v>
      </c>
      <c r="IQ11" s="152" t="s">
        <v>6</v>
      </c>
      <c r="IR11" s="152" t="s">
        <v>6</v>
      </c>
      <c r="IS11" s="152" t="s">
        <v>6</v>
      </c>
      <c r="IT11" s="672" t="s">
        <v>502</v>
      </c>
      <c r="IU11" s="672" t="s">
        <v>504</v>
      </c>
      <c r="IV11" s="559" t="s">
        <v>262</v>
      </c>
      <c r="IW11" s="152" t="s">
        <v>6</v>
      </c>
      <c r="IX11" s="672" t="s">
        <v>502</v>
      </c>
      <c r="IY11" s="672" t="s">
        <v>504</v>
      </c>
      <c r="IZ11" s="152" t="s">
        <v>6</v>
      </c>
      <c r="JA11" s="152" t="s">
        <v>7</v>
      </c>
      <c r="JB11" s="153" t="s">
        <v>19</v>
      </c>
      <c r="JC11" s="154" t="s">
        <v>122</v>
      </c>
      <c r="JD11" s="155" t="s">
        <v>6</v>
      </c>
      <c r="JE11" s="152" t="s">
        <v>6</v>
      </c>
      <c r="JF11" s="505" t="s">
        <v>502</v>
      </c>
      <c r="JG11" s="505" t="s">
        <v>502</v>
      </c>
      <c r="JH11" s="156" t="s">
        <v>85</v>
      </c>
      <c r="JI11" s="308" t="s">
        <v>344</v>
      </c>
      <c r="JJ11" s="308" t="s">
        <v>344</v>
      </c>
      <c r="JK11" s="420" t="s">
        <v>5</v>
      </c>
      <c r="JL11" s="157" t="s">
        <v>61</v>
      </c>
      <c r="JM11" s="158" t="s">
        <v>7</v>
      </c>
      <c r="JN11" s="158" t="s">
        <v>7</v>
      </c>
      <c r="JO11" s="159" t="s">
        <v>3</v>
      </c>
      <c r="JP11" s="462" t="s">
        <v>322</v>
      </c>
      <c r="JQ11" s="463" t="s">
        <v>542</v>
      </c>
      <c r="JR11" s="291" t="s">
        <v>542</v>
      </c>
      <c r="JS11" s="291" t="s">
        <v>322</v>
      </c>
      <c r="JT11" s="160" t="s">
        <v>7</v>
      </c>
      <c r="JU11" s="160" t="s">
        <v>7</v>
      </c>
      <c r="JV11" s="161" t="s">
        <v>137</v>
      </c>
      <c r="JW11" s="792" t="s">
        <v>945</v>
      </c>
      <c r="JX11" s="161"/>
      <c r="JY11" s="162"/>
      <c r="JZ11" s="162" t="s">
        <v>611</v>
      </c>
      <c r="KA11" s="163" t="s">
        <v>6</v>
      </c>
      <c r="KB11" s="158" t="s">
        <v>6</v>
      </c>
      <c r="KC11" s="164" t="s">
        <v>24</v>
      </c>
      <c r="KD11" s="164" t="s">
        <v>24</v>
      </c>
      <c r="KE11" s="165" t="s">
        <v>24</v>
      </c>
      <c r="KF11" s="165" t="s">
        <v>24</v>
      </c>
      <c r="KG11" s="166" t="s">
        <v>26</v>
      </c>
      <c r="KH11" s="166" t="s">
        <v>26</v>
      </c>
      <c r="KI11" s="2027"/>
      <c r="KJ11" s="2106"/>
      <c r="KK11" s="2092"/>
      <c r="KL11" s="7" t="s">
        <v>28</v>
      </c>
      <c r="KM11" s="7" t="s">
        <v>28</v>
      </c>
      <c r="KN11" s="7" t="s">
        <v>28</v>
      </c>
      <c r="KO11" s="7" t="s">
        <v>28</v>
      </c>
      <c r="KP11" s="7" t="s">
        <v>28</v>
      </c>
      <c r="KQ11" s="117" t="s">
        <v>28</v>
      </c>
      <c r="KR11" s="2083"/>
      <c r="KS11" s="2095"/>
      <c r="KT11" s="2088"/>
      <c r="KU11" s="2089"/>
      <c r="KV11" s="2078"/>
    </row>
    <row r="12" spans="1:310" ht="35.1" customHeight="1" thickBot="1" x14ac:dyDescent="0.4">
      <c r="A12" s="213"/>
      <c r="B12" s="203"/>
      <c r="C12" s="2172"/>
      <c r="D12" s="2173"/>
      <c r="E12" s="1984" t="s">
        <v>274</v>
      </c>
      <c r="F12" s="1985"/>
      <c r="G12" s="1985"/>
      <c r="H12" s="1985"/>
      <c r="I12" s="1985"/>
      <c r="J12" s="1985"/>
      <c r="K12" s="1985"/>
      <c r="L12" s="1985"/>
      <c r="M12" s="1985"/>
      <c r="N12" s="573"/>
      <c r="O12" s="214"/>
      <c r="P12" s="206"/>
      <c r="Q12" s="1925" t="s">
        <v>768</v>
      </c>
      <c r="R12" s="1926"/>
      <c r="S12" s="1926"/>
      <c r="T12" s="1926"/>
      <c r="U12" s="1926"/>
      <c r="V12" s="1926"/>
      <c r="W12" s="1926"/>
      <c r="X12" s="1926"/>
      <c r="Y12" s="1926"/>
      <c r="Z12" s="1926"/>
      <c r="AA12" s="1926"/>
      <c r="AB12" s="1927"/>
      <c r="AC12" s="329"/>
      <c r="AD12" s="329"/>
      <c r="AE12" s="329"/>
      <c r="AF12" s="329"/>
      <c r="AG12" s="329"/>
      <c r="AH12" s="329"/>
      <c r="AI12" s="329"/>
      <c r="AJ12" s="329"/>
      <c r="AK12" s="329"/>
      <c r="AL12" s="329"/>
      <c r="AM12" s="329"/>
      <c r="AN12" s="329"/>
      <c r="AO12" s="329"/>
      <c r="AP12" s="329"/>
      <c r="AQ12" s="329"/>
      <c r="AR12" s="329"/>
      <c r="AS12" s="329"/>
      <c r="AT12" s="329"/>
      <c r="AU12" s="329"/>
      <c r="AV12" s="329"/>
      <c r="AW12" s="329"/>
      <c r="AX12" s="329"/>
      <c r="AY12" s="329"/>
      <c r="AZ12" s="329"/>
      <c r="BA12" s="329"/>
      <c r="BB12" s="329"/>
      <c r="BC12" s="329"/>
      <c r="BD12" s="329"/>
      <c r="BE12" s="329"/>
      <c r="BF12" s="329"/>
      <c r="BG12" s="329"/>
      <c r="BH12" s="329"/>
      <c r="BI12" s="329"/>
      <c r="BJ12" s="329"/>
      <c r="BK12" s="329"/>
      <c r="BL12" s="329"/>
      <c r="BM12" s="329"/>
      <c r="BN12" s="329"/>
      <c r="BO12" s="329"/>
      <c r="BP12" s="329"/>
      <c r="BQ12" s="329"/>
      <c r="BR12" s="329"/>
      <c r="BS12" s="329"/>
      <c r="BT12" s="329"/>
      <c r="BU12" s="329"/>
      <c r="BV12" s="329"/>
      <c r="BW12" s="329"/>
      <c r="BX12" s="329"/>
      <c r="BY12" s="329"/>
      <c r="BZ12" s="329"/>
      <c r="CA12" s="329"/>
      <c r="CB12" s="329"/>
      <c r="CC12" s="329"/>
      <c r="CD12" s="329"/>
      <c r="CE12" s="329"/>
      <c r="CF12" s="329"/>
      <c r="CG12" s="329"/>
      <c r="CH12" s="329"/>
      <c r="CI12" s="329"/>
      <c r="CJ12" s="329"/>
      <c r="CK12" s="329"/>
      <c r="CL12" s="329"/>
      <c r="CM12" s="329"/>
      <c r="CN12" s="329"/>
      <c r="CO12" s="329"/>
      <c r="CP12" s="329"/>
      <c r="CQ12" s="329"/>
      <c r="CR12" s="329"/>
      <c r="CS12" s="329"/>
      <c r="CT12" s="329"/>
      <c r="CU12" s="329"/>
      <c r="CV12" s="329"/>
      <c r="CW12" s="329"/>
      <c r="CX12" s="329"/>
      <c r="CY12" s="329"/>
      <c r="CZ12" s="329"/>
      <c r="DA12" s="329"/>
      <c r="DB12" s="329"/>
      <c r="DC12" s="329"/>
      <c r="DD12" s="329"/>
      <c r="DE12" s="1898" t="s">
        <v>738</v>
      </c>
      <c r="DF12" s="1898"/>
      <c r="DG12" s="1898"/>
      <c r="DH12" s="1898"/>
      <c r="DI12" s="1898"/>
      <c r="DJ12" s="1898"/>
      <c r="DK12" s="1898"/>
      <c r="DL12" s="1898"/>
      <c r="DM12" s="1898"/>
      <c r="DN12" s="1898"/>
      <c r="DO12" s="1898"/>
      <c r="DP12" s="1898"/>
      <c r="DQ12" s="1898"/>
      <c r="DR12" s="1898"/>
      <c r="DS12" s="1898"/>
      <c r="DT12" s="1898"/>
      <c r="DU12" s="1898" t="s">
        <v>738</v>
      </c>
      <c r="DV12" s="1898"/>
      <c r="DW12" s="1898"/>
      <c r="DX12" s="1898"/>
      <c r="DY12" s="1898"/>
      <c r="DZ12" s="1898"/>
      <c r="EA12" s="1898"/>
      <c r="EB12" s="1898"/>
      <c r="EC12" s="1898"/>
      <c r="ED12" s="1898"/>
      <c r="EE12" s="1898"/>
      <c r="EF12" s="1898"/>
      <c r="EG12" s="1898"/>
      <c r="EH12" s="1898"/>
      <c r="EI12" s="1898"/>
      <c r="EJ12" s="1898"/>
      <c r="EK12" s="329"/>
      <c r="EL12" s="329"/>
      <c r="EM12" s="329"/>
      <c r="EN12" s="329"/>
      <c r="EO12" s="329"/>
      <c r="EP12" s="329"/>
      <c r="EQ12" s="329"/>
      <c r="ER12" s="329"/>
      <c r="ES12" s="329"/>
      <c r="ET12" s="329"/>
      <c r="EU12" s="329"/>
      <c r="EV12" s="329"/>
      <c r="EW12" s="329"/>
      <c r="EX12" s="329"/>
      <c r="EY12" s="329"/>
      <c r="EZ12" s="329"/>
      <c r="FA12" s="329"/>
      <c r="FB12" s="329"/>
      <c r="FC12" s="329"/>
      <c r="FD12" s="329"/>
      <c r="FE12" s="329"/>
      <c r="FF12" s="329"/>
      <c r="FG12" s="329"/>
      <c r="FH12" s="329"/>
      <c r="FI12" s="329"/>
      <c r="FJ12" s="329"/>
      <c r="FK12" s="329"/>
      <c r="FL12" s="329"/>
      <c r="FM12" s="329"/>
      <c r="FN12" s="329"/>
      <c r="FO12" s="329"/>
      <c r="FP12" s="329"/>
      <c r="FQ12" s="329"/>
      <c r="FR12" s="329"/>
      <c r="FS12" s="329"/>
      <c r="FT12" s="329"/>
      <c r="FU12" s="329"/>
      <c r="FV12" s="329"/>
      <c r="FW12" s="329"/>
      <c r="FX12" s="329"/>
      <c r="FY12" s="329"/>
      <c r="FZ12" s="329"/>
      <c r="GA12" s="329"/>
      <c r="GB12" s="329"/>
      <c r="GC12" s="329"/>
      <c r="GD12" s="329"/>
      <c r="GE12" s="329"/>
      <c r="GF12" s="329"/>
      <c r="GG12" s="329"/>
      <c r="GH12" s="329"/>
      <c r="GI12" s="329"/>
      <c r="GJ12" s="329"/>
      <c r="GK12" s="329"/>
      <c r="GL12" s="329"/>
      <c r="GM12" s="329"/>
      <c r="GN12" s="329"/>
      <c r="GO12" s="329"/>
      <c r="GP12" s="329"/>
      <c r="GQ12" s="329"/>
      <c r="GR12" s="329"/>
      <c r="GS12" s="329"/>
      <c r="GT12" s="329"/>
      <c r="GU12" s="329"/>
      <c r="GV12" s="329"/>
      <c r="GW12" s="329"/>
      <c r="GX12" s="329"/>
      <c r="GY12" s="329"/>
      <c r="GZ12" s="329"/>
      <c r="HA12" s="329"/>
      <c r="HB12" s="329"/>
      <c r="HC12" s="329"/>
      <c r="HD12" s="329"/>
      <c r="HE12" s="329"/>
      <c r="HF12" s="329"/>
      <c r="HG12" s="329"/>
      <c r="HH12" s="329"/>
      <c r="HI12" s="329"/>
      <c r="HJ12" s="329"/>
      <c r="HK12" s="329"/>
      <c r="HL12" s="329"/>
      <c r="HM12" s="329"/>
      <c r="HN12" s="329"/>
      <c r="HO12" s="329"/>
      <c r="HP12" s="329"/>
      <c r="HQ12" s="1909">
        <v>1</v>
      </c>
      <c r="HR12" s="1910"/>
      <c r="HS12" s="709" t="s">
        <v>755</v>
      </c>
      <c r="HT12" s="709"/>
      <c r="HU12" s="710" t="s">
        <v>755</v>
      </c>
      <c r="HV12" s="1909">
        <v>3</v>
      </c>
      <c r="HW12" s="2208"/>
      <c r="HX12" s="1910"/>
      <c r="HY12" s="1909">
        <v>2</v>
      </c>
      <c r="HZ12" s="2208"/>
      <c r="IA12" s="1910"/>
      <c r="IB12" s="1841" t="s">
        <v>766</v>
      </c>
      <c r="IC12" s="1841"/>
      <c r="ID12" s="1841"/>
      <c r="IE12" s="1841"/>
      <c r="IF12" s="1841"/>
      <c r="IG12" s="215"/>
      <c r="IH12" s="216"/>
      <c r="II12" s="776" t="s">
        <v>894</v>
      </c>
      <c r="IJ12" s="217"/>
      <c r="IK12" s="218"/>
      <c r="IL12" s="204"/>
      <c r="IM12" s="219"/>
      <c r="IN12" s="205"/>
      <c r="IO12" s="205"/>
      <c r="IP12" s="205"/>
      <c r="IQ12" s="205"/>
      <c r="IR12" s="205"/>
      <c r="IS12" s="206" t="s">
        <v>87</v>
      </c>
      <c r="IT12" s="206" t="s">
        <v>87</v>
      </c>
      <c r="IU12" s="206"/>
      <c r="IV12" s="206"/>
      <c r="IW12" s="206"/>
      <c r="IX12" s="206"/>
      <c r="IY12" s="206"/>
      <c r="IZ12" s="206"/>
      <c r="JA12" s="205"/>
      <c r="JB12" s="87" t="s">
        <v>102</v>
      </c>
      <c r="JC12" s="309" t="s">
        <v>134</v>
      </c>
      <c r="JD12" s="220"/>
      <c r="JE12" s="205"/>
      <c r="JF12" s="1983" t="s">
        <v>594</v>
      </c>
      <c r="JG12" s="1983"/>
      <c r="JH12" s="206" t="s">
        <v>273</v>
      </c>
      <c r="JI12" s="206"/>
      <c r="JJ12" s="206"/>
      <c r="JK12" s="290" t="s">
        <v>337</v>
      </c>
      <c r="JL12" s="2112" t="s">
        <v>71</v>
      </c>
      <c r="JM12" s="2113"/>
      <c r="JN12" s="2113"/>
      <c r="JO12" s="2113"/>
      <c r="JP12" s="2114"/>
      <c r="JQ12" s="421"/>
      <c r="JR12" s="421"/>
      <c r="JS12" s="421"/>
      <c r="JT12" s="333" t="s">
        <v>549</v>
      </c>
      <c r="JU12" s="333" t="s">
        <v>549</v>
      </c>
      <c r="JV12" s="334" t="s">
        <v>142</v>
      </c>
      <c r="JW12" s="335" t="s">
        <v>139</v>
      </c>
      <c r="JX12" s="335" t="s">
        <v>139</v>
      </c>
      <c r="JY12" s="335"/>
      <c r="JZ12" s="336" t="s">
        <v>177</v>
      </c>
      <c r="KA12" s="207" t="s">
        <v>182</v>
      </c>
      <c r="KB12" s="207" t="s">
        <v>182</v>
      </c>
      <c r="KC12" s="138" t="s">
        <v>104</v>
      </c>
      <c r="KD12" s="138" t="s">
        <v>179</v>
      </c>
      <c r="KE12" s="207" t="s">
        <v>182</v>
      </c>
      <c r="KF12" s="207" t="s">
        <v>182</v>
      </c>
      <c r="KG12" s="208" t="s">
        <v>181</v>
      </c>
      <c r="KH12" s="397" t="s">
        <v>143</v>
      </c>
      <c r="KI12" s="398" t="s">
        <v>457</v>
      </c>
      <c r="KJ12" s="398" t="s">
        <v>460</v>
      </c>
      <c r="KK12" s="214" t="s">
        <v>118</v>
      </c>
      <c r="KL12" s="203"/>
      <c r="KM12" s="221" t="s">
        <v>208</v>
      </c>
      <c r="KN12" s="203"/>
      <c r="KO12" s="222" t="s">
        <v>434</v>
      </c>
      <c r="KP12" s="222" t="s">
        <v>169</v>
      </c>
      <c r="KQ12" s="339" t="s">
        <v>209</v>
      </c>
      <c r="KR12" s="340" t="s">
        <v>207</v>
      </c>
      <c r="KS12" s="341" t="s">
        <v>210</v>
      </c>
      <c r="KT12" s="221" t="s">
        <v>171</v>
      </c>
      <c r="KU12" s="223" t="s">
        <v>172</v>
      </c>
      <c r="KV12" s="209" t="s">
        <v>211</v>
      </c>
    </row>
    <row r="13" spans="1:310" ht="28.5" thickBot="1" x14ac:dyDescent="0.45">
      <c r="A13" s="243" t="s">
        <v>550</v>
      </c>
      <c r="B13" s="239"/>
      <c r="C13" s="2172"/>
      <c r="D13" s="2173"/>
      <c r="E13" s="241"/>
      <c r="F13" s="242"/>
      <c r="G13" s="242"/>
      <c r="H13" s="226"/>
      <c r="I13" s="226"/>
      <c r="J13" s="226"/>
      <c r="K13" s="226"/>
      <c r="L13" s="226"/>
      <c r="M13" s="226"/>
      <c r="N13" s="226"/>
      <c r="O13" s="227"/>
      <c r="P13" s="227"/>
      <c r="Q13" s="228"/>
      <c r="R13" s="228"/>
      <c r="S13" s="228"/>
      <c r="T13" s="228"/>
      <c r="U13" s="228"/>
      <c r="V13" s="228"/>
      <c r="W13" s="228"/>
      <c r="X13" s="228"/>
      <c r="Y13" s="228"/>
      <c r="Z13" s="228"/>
      <c r="AA13" s="228"/>
      <c r="AB13" s="228"/>
      <c r="AC13" s="228"/>
      <c r="AD13" s="228"/>
      <c r="AE13" s="228"/>
      <c r="AF13" s="228"/>
      <c r="AG13" s="228"/>
      <c r="AH13" s="228"/>
      <c r="AI13" s="228"/>
      <c r="AJ13" s="228"/>
      <c r="AK13" s="228"/>
      <c r="AL13" s="228"/>
      <c r="AM13" s="228"/>
      <c r="AN13" s="228"/>
      <c r="AO13" s="228"/>
      <c r="AP13" s="228"/>
      <c r="AQ13" s="228"/>
      <c r="AR13" s="228"/>
      <c r="AS13" s="228"/>
      <c r="AT13" s="228"/>
      <c r="AU13" s="228"/>
      <c r="AV13" s="228"/>
      <c r="AW13" s="228"/>
      <c r="AX13" s="228"/>
      <c r="AY13" s="228"/>
      <c r="AZ13" s="228"/>
      <c r="BA13" s="228"/>
      <c r="BB13" s="228"/>
      <c r="BC13" s="228"/>
      <c r="BD13" s="228"/>
      <c r="BE13" s="228"/>
      <c r="BF13" s="228"/>
      <c r="BG13" s="228"/>
      <c r="BH13" s="228"/>
      <c r="BI13" s="228"/>
      <c r="BJ13" s="228"/>
      <c r="BK13" s="228"/>
      <c r="BL13" s="228"/>
      <c r="BM13" s="228"/>
      <c r="BN13" s="228"/>
      <c r="BO13" s="228"/>
      <c r="BP13" s="228"/>
      <c r="BQ13" s="228"/>
      <c r="BR13" s="228"/>
      <c r="BS13" s="228"/>
      <c r="BT13" s="228"/>
      <c r="BU13" s="228"/>
      <c r="BV13" s="228"/>
      <c r="BW13" s="228"/>
      <c r="BX13" s="228"/>
      <c r="BY13" s="228"/>
      <c r="BZ13" s="228"/>
      <c r="CA13" s="228"/>
      <c r="CB13" s="228"/>
      <c r="CC13" s="228"/>
      <c r="CD13" s="228"/>
      <c r="CE13" s="228"/>
      <c r="CF13" s="228"/>
      <c r="CG13" s="228"/>
      <c r="CH13" s="228"/>
      <c r="CI13" s="228"/>
      <c r="CJ13" s="228"/>
      <c r="CK13" s="228"/>
      <c r="CL13" s="228"/>
      <c r="CM13" s="228"/>
      <c r="CN13" s="228"/>
      <c r="CO13" s="228"/>
      <c r="CP13" s="228"/>
      <c r="CQ13" s="228"/>
      <c r="CR13" s="228"/>
      <c r="CS13" s="228"/>
      <c r="CT13" s="228"/>
      <c r="CU13" s="228"/>
      <c r="CV13" s="228"/>
      <c r="CW13" s="228"/>
      <c r="CX13" s="228"/>
      <c r="CY13" s="228"/>
      <c r="CZ13" s="228"/>
      <c r="DA13" s="228"/>
      <c r="DB13" s="228"/>
      <c r="DC13" s="228"/>
      <c r="DD13" s="228"/>
      <c r="DE13" s="228"/>
      <c r="DF13" s="228"/>
      <c r="DG13" s="228"/>
      <c r="DH13" s="228"/>
      <c r="DI13" s="228"/>
      <c r="DJ13" s="228"/>
      <c r="DK13" s="228"/>
      <c r="DL13" s="228"/>
      <c r="DM13" s="228"/>
      <c r="DN13" s="228"/>
      <c r="DO13" s="228"/>
      <c r="DP13" s="228"/>
      <c r="DQ13" s="228"/>
      <c r="DR13" s="228"/>
      <c r="DS13" s="228"/>
      <c r="DT13" s="228"/>
      <c r="DU13" s="228"/>
      <c r="DV13" s="228"/>
      <c r="DW13" s="228"/>
      <c r="DX13" s="228"/>
      <c r="DY13" s="228"/>
      <c r="DZ13" s="228"/>
      <c r="EA13" s="228"/>
      <c r="EB13" s="228"/>
      <c r="EC13" s="228"/>
      <c r="ED13" s="228"/>
      <c r="EE13" s="228"/>
      <c r="EF13" s="228"/>
      <c r="EG13" s="228"/>
      <c r="EH13" s="228"/>
      <c r="EI13" s="228"/>
      <c r="EJ13" s="228"/>
      <c r="EK13" s="228"/>
      <c r="EL13" s="228"/>
      <c r="EM13" s="228"/>
      <c r="EN13" s="228"/>
      <c r="EO13" s="228"/>
      <c r="EP13" s="228"/>
      <c r="EQ13" s="228"/>
      <c r="ER13" s="228"/>
      <c r="ES13" s="228"/>
      <c r="ET13" s="228"/>
      <c r="EU13" s="228"/>
      <c r="EV13" s="228"/>
      <c r="EW13" s="228"/>
      <c r="EX13" s="228"/>
      <c r="EY13" s="228"/>
      <c r="EZ13" s="228"/>
      <c r="FA13" s="228"/>
      <c r="FB13" s="228"/>
      <c r="FC13" s="228"/>
      <c r="FD13" s="228"/>
      <c r="FE13" s="228"/>
      <c r="FF13" s="228"/>
      <c r="FG13" s="228"/>
      <c r="FH13" s="228"/>
      <c r="FI13" s="228"/>
      <c r="FJ13" s="228"/>
      <c r="FK13" s="228"/>
      <c r="FL13" s="228"/>
      <c r="FM13" s="228"/>
      <c r="FN13" s="228"/>
      <c r="FO13" s="228"/>
      <c r="FP13" s="228"/>
      <c r="FQ13" s="228"/>
      <c r="FR13" s="228"/>
      <c r="FS13" s="228"/>
      <c r="FT13" s="228"/>
      <c r="FU13" s="228"/>
      <c r="FV13" s="228"/>
      <c r="FW13" s="228"/>
      <c r="FX13" s="228"/>
      <c r="FY13" s="228"/>
      <c r="FZ13" s="228"/>
      <c r="GA13" s="228"/>
      <c r="GB13" s="228"/>
      <c r="GC13" s="228"/>
      <c r="GD13" s="228"/>
      <c r="GE13" s="228"/>
      <c r="GF13" s="228"/>
      <c r="GG13" s="228"/>
      <c r="GH13" s="228"/>
      <c r="GI13" s="228"/>
      <c r="GJ13" s="228"/>
      <c r="GK13" s="228"/>
      <c r="GL13" s="228"/>
      <c r="GM13" s="228"/>
      <c r="GN13" s="228"/>
      <c r="GO13" s="228"/>
      <c r="GP13" s="228"/>
      <c r="GQ13" s="228"/>
      <c r="GR13" s="228"/>
      <c r="GS13" s="228"/>
      <c r="GT13" s="228"/>
      <c r="GU13" s="228"/>
      <c r="GV13" s="228"/>
      <c r="GW13" s="228"/>
      <c r="GX13" s="228"/>
      <c r="GY13" s="228"/>
      <c r="GZ13" s="228"/>
      <c r="HA13" s="228"/>
      <c r="HB13" s="228"/>
      <c r="HC13" s="228"/>
      <c r="HD13" s="228"/>
      <c r="HE13" s="228"/>
      <c r="HF13" s="228"/>
      <c r="HG13" s="228"/>
      <c r="HH13" s="228"/>
      <c r="HI13" s="228"/>
      <c r="HJ13" s="228"/>
      <c r="HK13" s="228"/>
      <c r="HL13" s="228"/>
      <c r="HM13" s="228"/>
      <c r="HN13" s="228"/>
      <c r="HO13" s="228"/>
      <c r="HP13" s="228"/>
      <c r="HQ13" s="702"/>
      <c r="HR13" s="702"/>
      <c r="HS13" s="228"/>
      <c r="HT13" s="228"/>
      <c r="HU13" s="228"/>
      <c r="HV13" s="228"/>
      <c r="HW13" s="228"/>
      <c r="HX13" s="228"/>
      <c r="HY13" s="228"/>
      <c r="HZ13" s="228"/>
      <c r="IA13" s="228"/>
      <c r="IB13" s="229"/>
      <c r="IC13" s="229"/>
      <c r="ID13" s="229"/>
      <c r="IE13" s="229"/>
      <c r="IF13" s="230"/>
      <c r="IG13" s="227"/>
      <c r="IH13" s="227"/>
      <c r="II13" s="227"/>
      <c r="IJ13" s="229"/>
      <c r="IK13" s="231"/>
      <c r="IL13" s="231"/>
      <c r="IM13" s="231"/>
      <c r="IN13" s="229"/>
      <c r="IO13" s="229"/>
      <c r="IP13" s="229"/>
      <c r="IQ13" s="229"/>
      <c r="IR13" s="229"/>
      <c r="IS13" s="227"/>
      <c r="IT13" s="227"/>
      <c r="IU13" s="227"/>
      <c r="IV13" s="227"/>
      <c r="IW13" s="227"/>
      <c r="IX13" s="227"/>
      <c r="IY13" s="227"/>
      <c r="IZ13" s="227"/>
      <c r="JA13" s="229"/>
      <c r="JB13" s="232"/>
      <c r="JC13" s="227"/>
      <c r="JD13" s="229"/>
      <c r="JE13" s="229"/>
      <c r="JF13" s="229"/>
      <c r="JG13" s="229"/>
      <c r="JH13" s="227"/>
      <c r="JI13" s="227"/>
      <c r="JJ13" s="227"/>
      <c r="JK13" s="229"/>
      <c r="JL13" s="233"/>
      <c r="JM13" s="233"/>
      <c r="JN13" s="233"/>
      <c r="JO13" s="233"/>
      <c r="JP13" s="233"/>
      <c r="JQ13" s="233"/>
      <c r="JR13" s="233"/>
      <c r="JS13" s="233"/>
      <c r="JT13" s="227"/>
      <c r="JU13" s="227"/>
      <c r="JV13" s="227"/>
      <c r="JW13" s="227"/>
      <c r="JX13" s="227"/>
      <c r="JY13" s="227"/>
      <c r="JZ13" s="227"/>
      <c r="KA13" s="234"/>
      <c r="KB13" s="234"/>
      <c r="KC13" s="235"/>
      <c r="KD13" s="235"/>
      <c r="KE13" s="234"/>
      <c r="KF13" s="234"/>
      <c r="KG13" s="236"/>
      <c r="KH13" s="236"/>
      <c r="KI13" s="236"/>
      <c r="KJ13" s="236"/>
      <c r="KK13" s="227"/>
      <c r="KL13" s="224"/>
      <c r="KM13" s="224"/>
      <c r="KN13" s="224"/>
      <c r="KO13" s="224"/>
      <c r="KP13" s="237"/>
      <c r="KQ13" s="237"/>
      <c r="KR13" s="232"/>
      <c r="KS13" s="232"/>
      <c r="KT13" s="232"/>
      <c r="KU13" s="232"/>
      <c r="KV13" s="238"/>
      <c r="KX13" s="252" t="s">
        <v>642</v>
      </c>
    </row>
    <row r="14" spans="1:310" ht="48" thickBot="1" x14ac:dyDescent="0.45">
      <c r="B14" s="201"/>
      <c r="C14" s="202"/>
      <c r="D14" s="202"/>
      <c r="E14" s="244" t="s">
        <v>653</v>
      </c>
      <c r="F14" s="201"/>
      <c r="G14" s="201"/>
      <c r="H14" s="201"/>
      <c r="I14" s="201"/>
      <c r="J14" s="201"/>
      <c r="K14" s="201"/>
      <c r="L14" s="201"/>
      <c r="M14" s="201"/>
      <c r="N14" s="201"/>
      <c r="O14" s="201"/>
      <c r="P14" s="201"/>
      <c r="Q14" s="201"/>
      <c r="R14" s="201"/>
      <c r="S14" s="201"/>
      <c r="T14" s="201"/>
      <c r="U14" s="201"/>
      <c r="V14" s="201"/>
      <c r="W14" s="201"/>
      <c r="X14" s="201"/>
      <c r="Y14" s="201"/>
      <c r="Z14" s="201"/>
      <c r="AA14" s="201"/>
      <c r="AB14" s="201"/>
      <c r="AC14" s="201"/>
      <c r="AD14" s="201"/>
      <c r="AE14" s="201"/>
      <c r="AF14" s="201"/>
      <c r="AG14" s="201"/>
      <c r="AH14" s="201"/>
      <c r="AI14" s="201"/>
      <c r="AJ14" s="201"/>
      <c r="AK14" s="201"/>
      <c r="AL14" s="201"/>
      <c r="AM14" s="201"/>
      <c r="AN14" s="201"/>
      <c r="AO14" s="201"/>
      <c r="AP14" s="201"/>
      <c r="AQ14" s="201"/>
      <c r="AR14" s="201"/>
      <c r="AS14" s="201"/>
      <c r="AT14" s="201"/>
      <c r="AU14" s="201"/>
      <c r="AV14" s="201"/>
      <c r="AW14" s="201"/>
      <c r="AX14" s="201"/>
      <c r="AY14" s="201"/>
      <c r="AZ14" s="201"/>
      <c r="BA14" s="201"/>
      <c r="BB14" s="201"/>
      <c r="BC14" s="201"/>
      <c r="BD14" s="201"/>
      <c r="BE14" s="201"/>
      <c r="BF14" s="201"/>
      <c r="BG14" s="201"/>
      <c r="BH14" s="201"/>
      <c r="BI14" s="201"/>
      <c r="BJ14" s="201"/>
      <c r="BK14" s="201"/>
      <c r="BL14" s="201"/>
      <c r="BM14" s="201"/>
      <c r="BN14" s="201"/>
      <c r="BO14" s="201"/>
      <c r="BP14" s="201"/>
      <c r="BQ14" s="201"/>
      <c r="BR14" s="201"/>
      <c r="BS14" s="201"/>
      <c r="BT14" s="201"/>
      <c r="BU14" s="201"/>
      <c r="BV14" s="201"/>
      <c r="BW14" s="201"/>
      <c r="BX14" s="201"/>
      <c r="BY14" s="201"/>
      <c r="BZ14" s="201"/>
      <c r="CA14" s="201"/>
      <c r="CB14" s="201"/>
      <c r="CC14" s="201"/>
      <c r="CD14" s="201"/>
      <c r="CE14" s="201"/>
      <c r="CF14" s="201"/>
      <c r="CG14" s="201"/>
      <c r="CH14" s="201"/>
      <c r="CI14" s="201"/>
      <c r="CJ14" s="201"/>
      <c r="CK14" s="201"/>
      <c r="CL14" s="201"/>
      <c r="CM14" s="201"/>
      <c r="CN14" s="201"/>
      <c r="CO14" s="201"/>
      <c r="CP14" s="201"/>
      <c r="CQ14" s="201"/>
      <c r="CR14" s="201"/>
      <c r="CS14" s="201"/>
      <c r="CT14" s="201"/>
      <c r="CU14" s="201"/>
      <c r="CV14" s="201"/>
      <c r="CW14" s="201"/>
      <c r="CX14" s="201"/>
      <c r="CY14" s="201"/>
      <c r="CZ14" s="201"/>
      <c r="DA14" s="201"/>
      <c r="DB14" s="201"/>
      <c r="DC14" s="201"/>
      <c r="DD14" s="201"/>
      <c r="DE14" s="201"/>
      <c r="DF14" s="201"/>
      <c r="DG14" s="201"/>
      <c r="DH14" s="201"/>
      <c r="DI14" s="201"/>
      <c r="DJ14" s="201"/>
      <c r="DK14" s="201"/>
      <c r="DL14" s="201"/>
      <c r="DM14" s="201"/>
      <c r="DN14" s="201"/>
      <c r="DO14" s="201"/>
      <c r="DP14" s="201"/>
      <c r="DQ14" s="201"/>
      <c r="DR14" s="201"/>
      <c r="DS14" s="201"/>
      <c r="DT14" s="201"/>
      <c r="DU14" s="201"/>
      <c r="DV14" s="201"/>
      <c r="DW14" s="201"/>
      <c r="DX14" s="201"/>
      <c r="DY14" s="201"/>
      <c r="DZ14" s="201"/>
      <c r="EA14" s="201"/>
      <c r="EB14" s="201"/>
      <c r="EC14" s="201"/>
      <c r="ED14" s="201"/>
      <c r="EE14" s="201"/>
      <c r="EF14" s="201"/>
      <c r="EG14" s="201"/>
      <c r="EH14" s="201"/>
      <c r="EI14" s="201"/>
      <c r="EJ14" s="201"/>
      <c r="EK14" s="201"/>
      <c r="EL14" s="201"/>
      <c r="EM14" s="201"/>
      <c r="EN14" s="201"/>
      <c r="EO14" s="201"/>
      <c r="EP14" s="201"/>
      <c r="EQ14" s="201"/>
      <c r="ER14" s="201"/>
      <c r="ES14" s="201"/>
      <c r="ET14" s="201"/>
      <c r="EU14" s="201"/>
      <c r="EV14" s="201"/>
      <c r="EW14" s="201"/>
      <c r="EX14" s="201"/>
      <c r="EY14" s="201"/>
      <c r="EZ14" s="201"/>
      <c r="FA14" s="201"/>
      <c r="FB14" s="201"/>
      <c r="FC14" s="201"/>
      <c r="FD14" s="201"/>
      <c r="FE14" s="201"/>
      <c r="FF14" s="201"/>
      <c r="FG14" s="201"/>
      <c r="FH14" s="201"/>
      <c r="FI14" s="201"/>
      <c r="FJ14" s="201"/>
      <c r="FK14" s="201"/>
      <c r="FL14" s="201"/>
      <c r="FM14" s="201"/>
      <c r="FN14" s="201"/>
      <c r="FO14" s="201"/>
      <c r="FP14" s="201"/>
      <c r="FQ14" s="201"/>
      <c r="FR14" s="201"/>
      <c r="FS14" s="201"/>
      <c r="FT14" s="201"/>
      <c r="FU14" s="201"/>
      <c r="FV14" s="201"/>
      <c r="FW14" s="201"/>
      <c r="FX14" s="201"/>
      <c r="FY14" s="201"/>
      <c r="FZ14" s="201"/>
      <c r="GA14" s="201"/>
      <c r="GB14" s="201"/>
      <c r="GC14" s="201"/>
      <c r="GD14" s="201"/>
      <c r="GE14" s="201"/>
      <c r="GF14" s="201"/>
      <c r="GG14" s="201"/>
      <c r="GH14" s="201"/>
      <c r="GI14" s="201"/>
      <c r="GJ14" s="201"/>
      <c r="GK14" s="201"/>
      <c r="GL14" s="201"/>
      <c r="GM14" s="201"/>
      <c r="GN14" s="201"/>
      <c r="GO14" s="201"/>
      <c r="GP14" s="201"/>
      <c r="GQ14" s="201"/>
      <c r="GR14" s="201"/>
      <c r="GS14" s="201"/>
      <c r="GT14" s="201"/>
      <c r="GU14" s="201"/>
      <c r="GV14" s="201"/>
      <c r="GW14" s="201"/>
      <c r="GX14" s="201"/>
      <c r="GY14" s="201"/>
      <c r="GZ14" s="201"/>
      <c r="HA14" s="201"/>
      <c r="HB14" s="201"/>
      <c r="HC14" s="201"/>
      <c r="HD14" s="201"/>
      <c r="HE14" s="201"/>
      <c r="HF14" s="201"/>
      <c r="HG14" s="201"/>
      <c r="HH14" s="201"/>
      <c r="HI14" s="201"/>
      <c r="HJ14" s="201"/>
      <c r="HK14" s="201"/>
      <c r="HL14" s="201"/>
      <c r="HM14" s="201"/>
      <c r="HN14" s="201"/>
      <c r="HO14" s="201"/>
      <c r="HP14" s="201"/>
      <c r="HQ14" s="706" t="s">
        <v>754</v>
      </c>
      <c r="HR14" s="400">
        <v>1.2250000000000001</v>
      </c>
      <c r="HT14" s="694" t="s">
        <v>756</v>
      </c>
      <c r="HU14" s="715">
        <f>'Gas parameters'!D30</f>
        <v>1.0549148819330039</v>
      </c>
      <c r="HV14" s="715">
        <f>'Gas parameters'!C33</f>
        <v>1.0550999999999999</v>
      </c>
      <c r="HW14" s="715">
        <f>'Gas parameters'!C32</f>
        <v>1.0566</v>
      </c>
      <c r="HX14" s="715">
        <f>'Gas parameters'!C34</f>
        <v>1.0566</v>
      </c>
      <c r="HY14" s="201"/>
      <c r="HZ14" s="201"/>
      <c r="IA14" s="201"/>
      <c r="IB14" s="577" t="s">
        <v>640</v>
      </c>
      <c r="IC14" s="577"/>
      <c r="ID14" s="577"/>
      <c r="IE14" s="577"/>
      <c r="IF14" s="577"/>
      <c r="IG14" s="201"/>
      <c r="IH14" s="201"/>
      <c r="II14" s="201"/>
      <c r="IJ14" s="201"/>
      <c r="IK14" s="201"/>
      <c r="IL14" s="201"/>
      <c r="IM14" s="201"/>
      <c r="IN14" s="201"/>
      <c r="IO14" s="201"/>
      <c r="IP14" s="201"/>
      <c r="IQ14" s="201"/>
      <c r="IR14" s="201"/>
      <c r="IS14" s="687" t="s">
        <v>722</v>
      </c>
      <c r="IT14" s="687"/>
      <c r="IU14" s="687"/>
      <c r="IV14" s="687"/>
      <c r="IW14" s="687"/>
      <c r="IX14" s="687"/>
      <c r="IY14" s="687"/>
      <c r="IZ14" s="687"/>
      <c r="JA14" s="676"/>
      <c r="JB14" s="676"/>
      <c r="JC14" s="201"/>
      <c r="JD14" s="201"/>
      <c r="JE14" s="201"/>
      <c r="JF14" s="201"/>
      <c r="JG14" s="201"/>
      <c r="JH14" s="201"/>
      <c r="JI14" s="201"/>
      <c r="JJ14" s="201"/>
      <c r="JK14" s="201"/>
      <c r="JL14" s="201"/>
      <c r="JM14" s="201"/>
      <c r="JN14" s="201"/>
      <c r="JO14" s="201"/>
      <c r="JP14" s="201"/>
      <c r="JQ14" s="201"/>
      <c r="JR14" s="201"/>
      <c r="JS14" s="201"/>
      <c r="JT14" s="201"/>
      <c r="JU14" s="201"/>
      <c r="JV14" s="201"/>
      <c r="JW14" s="201"/>
      <c r="JX14" s="201"/>
      <c r="JY14" s="201"/>
      <c r="JZ14" s="201"/>
      <c r="KA14" s="201"/>
      <c r="KB14" s="201"/>
      <c r="KC14" s="201"/>
      <c r="KD14" s="201"/>
      <c r="KE14" s="201"/>
      <c r="KF14" s="201"/>
      <c r="KG14" s="201"/>
      <c r="KH14" s="201"/>
      <c r="KI14" s="201"/>
      <c r="KJ14" s="201"/>
      <c r="KK14" s="201"/>
      <c r="KL14" s="201"/>
      <c r="KM14" s="201"/>
      <c r="KN14" s="201"/>
      <c r="KO14" s="201"/>
      <c r="KP14" s="201"/>
      <c r="KQ14" s="201"/>
      <c r="KR14" s="201"/>
      <c r="KS14" s="201"/>
      <c r="KT14" s="201"/>
      <c r="KU14" s="201"/>
      <c r="KV14" s="201"/>
      <c r="KW14" s="201"/>
    </row>
    <row r="15" spans="1:310" ht="13.5" thickBot="1" x14ac:dyDescent="0.25">
      <c r="A15" s="63" t="s">
        <v>98</v>
      </c>
      <c r="B15" s="63" t="s">
        <v>97</v>
      </c>
      <c r="C15" s="119"/>
      <c r="E15" s="245" t="s">
        <v>649</v>
      </c>
      <c r="F15" s="246"/>
      <c r="G15" s="246"/>
      <c r="H15" s="246"/>
      <c r="I15" s="246"/>
      <c r="J15" s="246"/>
      <c r="K15" s="246"/>
      <c r="L15" s="246"/>
      <c r="M15" s="246"/>
      <c r="N15" s="246"/>
      <c r="O15" s="800"/>
      <c r="P15" s="800"/>
      <c r="Q15" s="588"/>
      <c r="R15" s="588"/>
      <c r="S15" s="588"/>
      <c r="T15" s="588" t="s">
        <v>648</v>
      </c>
      <c r="U15" s="589"/>
      <c r="V15" s="588"/>
      <c r="W15" s="588"/>
      <c r="X15" s="588"/>
      <c r="Y15" s="588"/>
      <c r="Z15" s="588"/>
      <c r="AA15" s="588"/>
      <c r="AB15" s="588"/>
      <c r="AC15" s="588"/>
      <c r="AD15" s="588"/>
      <c r="AE15" s="611"/>
      <c r="AF15" s="611"/>
      <c r="AG15" s="611"/>
      <c r="AH15" s="611"/>
      <c r="AI15" s="611"/>
      <c r="AJ15" s="611"/>
      <c r="AK15" s="611"/>
      <c r="AL15" s="611"/>
      <c r="AM15" s="611"/>
      <c r="AN15" s="611"/>
      <c r="AO15" s="611"/>
      <c r="AP15" s="611"/>
      <c r="AQ15" s="611"/>
      <c r="AR15" s="611"/>
      <c r="AS15" s="611"/>
      <c r="AT15" s="611"/>
      <c r="AU15" s="611"/>
      <c r="AV15" s="611"/>
      <c r="AW15" s="611"/>
      <c r="AX15" s="611"/>
      <c r="AY15" s="611"/>
      <c r="AZ15" s="611"/>
      <c r="BA15" s="611"/>
      <c r="BB15" s="611"/>
      <c r="BC15" s="611"/>
      <c r="BD15" s="611"/>
      <c r="BE15" s="611"/>
      <c r="BF15" s="611"/>
      <c r="BG15" s="611"/>
      <c r="BH15" s="611"/>
      <c r="BI15" s="611"/>
      <c r="BJ15" s="611"/>
      <c r="BK15" s="611"/>
      <c r="BL15" s="611"/>
      <c r="BM15" s="611"/>
      <c r="BN15" s="611"/>
      <c r="BO15" s="611"/>
      <c r="BP15" s="611"/>
      <c r="BQ15" s="611"/>
      <c r="BR15" s="611"/>
      <c r="BS15" s="611"/>
      <c r="BT15" s="611"/>
      <c r="BU15" s="611"/>
      <c r="BV15" s="611"/>
      <c r="BW15" s="611"/>
      <c r="BX15" s="611"/>
      <c r="BY15" s="611"/>
      <c r="BZ15" s="611"/>
      <c r="CA15" s="611"/>
      <c r="CB15" s="611"/>
      <c r="CC15" s="611"/>
      <c r="CD15" s="611"/>
      <c r="CE15" s="611"/>
      <c r="CF15" s="611"/>
      <c r="CG15" s="611"/>
      <c r="CH15" s="611"/>
      <c r="CI15" s="611"/>
      <c r="CJ15" s="611"/>
      <c r="CK15" s="611"/>
      <c r="CL15" s="611"/>
      <c r="CM15" s="611"/>
      <c r="CN15" s="611"/>
      <c r="CO15" s="611"/>
      <c r="CP15" s="611"/>
      <c r="CQ15" s="611"/>
      <c r="CR15" s="611"/>
      <c r="CS15" s="611"/>
      <c r="CT15" s="611"/>
      <c r="CU15" s="611"/>
      <c r="CV15" s="611"/>
      <c r="CW15" s="611"/>
      <c r="CX15" s="611"/>
      <c r="CY15" s="611"/>
      <c r="CZ15" s="611"/>
      <c r="DA15" s="611"/>
      <c r="DB15" s="611"/>
      <c r="DC15" s="611"/>
      <c r="DD15" s="611"/>
      <c r="DE15" s="611"/>
      <c r="DF15" s="611"/>
      <c r="DG15" s="611"/>
      <c r="DH15" s="611"/>
      <c r="DI15" s="611"/>
      <c r="DJ15" s="611"/>
      <c r="DK15" s="611"/>
      <c r="DL15" s="611"/>
      <c r="DM15" s="611"/>
      <c r="DN15" s="611"/>
      <c r="DO15" s="611"/>
      <c r="DP15" s="611"/>
      <c r="DQ15" s="611"/>
      <c r="DR15" s="611"/>
      <c r="DS15" s="611"/>
      <c r="DT15" s="611"/>
      <c r="DU15" s="611"/>
      <c r="DV15" s="611"/>
      <c r="DW15" s="611"/>
      <c r="DX15" s="611"/>
      <c r="DY15" s="611"/>
      <c r="DZ15" s="611"/>
      <c r="EA15" s="611"/>
      <c r="EB15" s="611"/>
      <c r="EC15" s="611"/>
      <c r="ED15" s="611"/>
      <c r="EE15" s="611"/>
      <c r="EF15" s="611"/>
      <c r="EG15" s="611"/>
      <c r="EH15" s="611"/>
      <c r="EI15" s="611"/>
      <c r="EJ15" s="611"/>
      <c r="EK15" s="611"/>
      <c r="EL15" s="611"/>
      <c r="EM15" s="611"/>
      <c r="EN15" s="611"/>
      <c r="EO15" s="611"/>
      <c r="EP15" s="611"/>
      <c r="EQ15" s="611"/>
      <c r="ER15" s="611"/>
      <c r="ES15" s="611"/>
      <c r="ET15" s="611"/>
      <c r="EU15" s="611"/>
      <c r="EV15" s="611"/>
      <c r="EW15" s="611"/>
      <c r="EX15" s="611"/>
      <c r="EY15" s="611"/>
      <c r="EZ15" s="611"/>
      <c r="FA15" s="611"/>
      <c r="FB15" s="611"/>
      <c r="FC15" s="611"/>
      <c r="FD15" s="611"/>
      <c r="FE15" s="611"/>
      <c r="FF15" s="611"/>
      <c r="FG15" s="611"/>
      <c r="FH15" s="611"/>
      <c r="FI15" s="611"/>
      <c r="FJ15" s="611"/>
      <c r="FK15" s="611"/>
      <c r="FL15" s="611"/>
      <c r="FM15" s="611"/>
      <c r="FN15" s="611"/>
      <c r="FO15" s="611"/>
      <c r="FP15" s="611"/>
      <c r="FQ15" s="611"/>
      <c r="FR15" s="611"/>
      <c r="FS15" s="611"/>
      <c r="FT15" s="611"/>
      <c r="FU15" s="611"/>
      <c r="FV15" s="611"/>
      <c r="FW15" s="611"/>
      <c r="FX15" s="611"/>
      <c r="FY15" s="611"/>
      <c r="FZ15" s="611"/>
      <c r="GA15" s="611"/>
      <c r="GB15" s="611"/>
      <c r="GC15" s="611"/>
      <c r="GD15" s="611"/>
      <c r="GE15" s="611"/>
      <c r="GF15" s="611"/>
      <c r="GG15" s="611"/>
      <c r="GH15" s="611"/>
      <c r="GI15" s="611"/>
      <c r="GJ15" s="611"/>
      <c r="GK15" s="611"/>
      <c r="GL15" s="611"/>
      <c r="GM15" s="611"/>
      <c r="GN15" s="611"/>
      <c r="GO15" s="611"/>
      <c r="GP15" s="611"/>
      <c r="GQ15" s="611"/>
      <c r="GR15" s="611"/>
      <c r="GS15" s="611"/>
      <c r="GT15" s="611"/>
      <c r="GU15" s="611"/>
      <c r="GV15" s="611"/>
      <c r="GW15" s="611"/>
      <c r="GX15" s="611"/>
      <c r="GY15" s="611"/>
      <c r="GZ15" s="611"/>
      <c r="HA15" s="611"/>
      <c r="HB15" s="611"/>
      <c r="HC15" s="611"/>
      <c r="HD15" s="611"/>
      <c r="HE15" s="611"/>
      <c r="HF15" s="611"/>
      <c r="HG15" s="611"/>
      <c r="HH15" s="611"/>
      <c r="HI15" s="611"/>
      <c r="HJ15" s="611"/>
      <c r="HK15" s="611"/>
      <c r="HL15" s="611"/>
      <c r="HM15" s="611"/>
      <c r="HN15" s="611"/>
      <c r="HO15" s="611"/>
      <c r="HP15" s="611"/>
      <c r="HQ15" s="611"/>
      <c r="HR15" s="611"/>
      <c r="HS15" s="611"/>
      <c r="HT15" s="611"/>
      <c r="HU15" s="611"/>
      <c r="HV15" s="611"/>
      <c r="HW15" s="611"/>
      <c r="HX15" s="611"/>
      <c r="HY15" s="611"/>
      <c r="HZ15" s="611"/>
      <c r="IA15" s="611"/>
      <c r="IB15" s="696"/>
      <c r="IC15" s="611"/>
      <c r="ID15" s="697"/>
      <c r="IE15" s="697"/>
      <c r="IF15" s="611"/>
      <c r="IG15" s="611"/>
      <c r="IH15" s="612"/>
      <c r="II15" s="612"/>
      <c r="IJ15" s="612"/>
      <c r="IK15" s="246"/>
      <c r="IL15" s="246"/>
      <c r="IM15" s="246"/>
      <c r="IN15" s="246"/>
      <c r="IO15" s="246"/>
      <c r="IP15" s="246"/>
      <c r="IQ15" s="246"/>
      <c r="IR15" s="246"/>
      <c r="IS15" s="246"/>
      <c r="IT15" s="246"/>
      <c r="IU15" s="246"/>
      <c r="IV15" s="246"/>
      <c r="IW15" s="246"/>
      <c r="IX15" s="246"/>
      <c r="IY15" s="246"/>
      <c r="IZ15" s="246"/>
      <c r="JA15" s="246"/>
      <c r="JB15" s="246"/>
      <c r="JC15" s="246"/>
      <c r="JD15" s="246"/>
      <c r="JE15" s="246"/>
      <c r="JF15" s="246"/>
      <c r="JG15" s="246"/>
      <c r="JH15" s="246"/>
      <c r="JI15" s="246"/>
      <c r="JJ15" s="246"/>
      <c r="JK15" s="246"/>
      <c r="JL15" s="246"/>
      <c r="JM15" s="246"/>
      <c r="JN15" s="246"/>
      <c r="JO15" s="246"/>
      <c r="JP15" s="246"/>
      <c r="JQ15" s="246"/>
      <c r="JR15" s="246"/>
      <c r="JS15" s="246"/>
      <c r="JT15" s="246"/>
      <c r="JU15" s="246"/>
      <c r="JV15" s="246"/>
      <c r="JW15" s="246"/>
      <c r="JX15" s="246"/>
      <c r="JY15" s="246"/>
      <c r="JZ15" s="247" t="s">
        <v>178</v>
      </c>
      <c r="KA15" s="246"/>
      <c r="KB15" s="246"/>
      <c r="KC15" s="246"/>
      <c r="KD15" s="246"/>
      <c r="KE15" s="246"/>
      <c r="KF15" s="246"/>
      <c r="KG15" s="246"/>
      <c r="KH15" s="246"/>
      <c r="KI15" s="246"/>
      <c r="KJ15" s="246"/>
      <c r="KK15" s="246"/>
      <c r="KL15" s="246"/>
      <c r="KM15" s="246"/>
      <c r="KN15" s="246"/>
      <c r="KO15" s="246"/>
      <c r="KP15" s="246"/>
      <c r="KQ15" s="248"/>
      <c r="KR15" s="248"/>
      <c r="KS15" s="248"/>
      <c r="KT15" s="248"/>
      <c r="KU15" s="248"/>
      <c r="KV15" s="248"/>
    </row>
    <row r="16" spans="1:310" ht="30.95" customHeight="1" thickBot="1" x14ac:dyDescent="0.3">
      <c r="A16" s="62" t="s">
        <v>57</v>
      </c>
      <c r="B16" s="80" t="e">
        <f>IF(A16="X",IF(#REF!="F",#REF!,IF(#REF!="C",#REF!,IF(#REF!="WH",#REF!,IF(#REF!="B",#REF!,"")))),"")</f>
        <v>#REF!</v>
      </c>
      <c r="C16" s="120"/>
      <c r="D16" s="120"/>
      <c r="E16" s="1846" t="s">
        <v>305</v>
      </c>
      <c r="F16" s="1846"/>
      <c r="G16" s="1846"/>
      <c r="H16" s="1846"/>
      <c r="I16" s="1847"/>
      <c r="J16" s="1928" t="s">
        <v>602</v>
      </c>
      <c r="K16" s="1929"/>
      <c r="L16" s="2174" t="s">
        <v>305</v>
      </c>
      <c r="M16" s="2174"/>
      <c r="N16" s="2175"/>
      <c r="O16" s="74"/>
      <c r="P16" s="2212" t="s">
        <v>891</v>
      </c>
      <c r="Q16" s="2212"/>
      <c r="R16" s="2212"/>
      <c r="S16" s="2212"/>
      <c r="T16" s="2212"/>
      <c r="U16" s="2212"/>
      <c r="V16" s="2212"/>
      <c r="W16" s="2212"/>
      <c r="X16" s="2212"/>
      <c r="Y16" s="2212"/>
      <c r="Z16" s="2212"/>
      <c r="AA16" s="2212"/>
      <c r="AB16" s="541"/>
      <c r="HK16" s="1899" t="s">
        <v>739</v>
      </c>
      <c r="HL16" s="1899"/>
      <c r="HQ16" s="1901" t="s">
        <v>739</v>
      </c>
      <c r="HR16" s="1902"/>
      <c r="HS16" s="1902"/>
      <c r="HT16" s="1903"/>
      <c r="HU16" s="1899" t="s">
        <v>753</v>
      </c>
      <c r="HV16" s="1899"/>
      <c r="HW16" s="1899"/>
      <c r="HX16" s="1904"/>
      <c r="HY16" s="1901" t="s">
        <v>739</v>
      </c>
      <c r="HZ16" s="1902"/>
      <c r="IA16" s="1903"/>
      <c r="IB16" s="698"/>
      <c r="IG16" s="5"/>
      <c r="IH16" s="5"/>
      <c r="II16" s="5"/>
      <c r="IJ16" s="5"/>
      <c r="IK16" s="5"/>
      <c r="IL16" s="5"/>
      <c r="IM16" s="5"/>
      <c r="IN16" s="5"/>
      <c r="IO16" s="5"/>
      <c r="IP16" s="5"/>
      <c r="IQ16" s="5"/>
      <c r="IR16" s="5"/>
      <c r="IS16" s="5"/>
      <c r="IT16" s="35"/>
      <c r="IU16" s="35"/>
      <c r="IV16" s="35"/>
      <c r="IW16" s="35"/>
      <c r="IX16" s="35"/>
      <c r="IY16" s="35"/>
      <c r="IZ16" s="35"/>
      <c r="JA16" s="35"/>
      <c r="JB16" s="35"/>
      <c r="JC16" s="35"/>
      <c r="JD16" s="574"/>
      <c r="JE16" s="574"/>
      <c r="JF16" s="574"/>
      <c r="JG16" s="574"/>
      <c r="JH16" s="574"/>
      <c r="JI16" s="574"/>
      <c r="JJ16" s="574"/>
      <c r="JK16" s="574"/>
      <c r="JL16" s="1825" t="s">
        <v>287</v>
      </c>
      <c r="JM16" s="1826"/>
      <c r="JN16" s="1826"/>
      <c r="JO16" s="1826"/>
      <c r="JP16" s="1826"/>
      <c r="JQ16" s="34"/>
      <c r="JR16" s="34"/>
      <c r="JS16" s="34"/>
      <c r="JT16" s="35"/>
      <c r="JU16" s="35"/>
      <c r="JV16" s="35"/>
      <c r="JW16" s="35"/>
      <c r="JX16" s="35"/>
      <c r="JY16" s="35"/>
      <c r="JZ16" s="35"/>
      <c r="KA16" s="35"/>
      <c r="KB16" s="35"/>
      <c r="KC16" s="35"/>
      <c r="KD16" s="35"/>
      <c r="KE16" s="35"/>
      <c r="KF16" s="35"/>
      <c r="KG16" s="35"/>
      <c r="KH16" s="35"/>
      <c r="KI16" s="35"/>
      <c r="KJ16" s="35"/>
      <c r="KK16" s="35"/>
      <c r="KL16" s="35"/>
      <c r="KM16" s="35"/>
      <c r="KN16" s="35"/>
      <c r="KO16" s="35"/>
      <c r="KP16" s="35"/>
      <c r="KQ16" s="36"/>
      <c r="KR16" s="36"/>
      <c r="KS16" s="36"/>
      <c r="KT16" s="36"/>
      <c r="KU16" s="36"/>
      <c r="KV16" s="36"/>
    </row>
    <row r="17" spans="1:310" ht="15.95" customHeight="1" thickTop="1" thickBot="1" x14ac:dyDescent="0.3">
      <c r="A17" s="62" t="s">
        <v>57</v>
      </c>
      <c r="B17" s="80" t="e">
        <f>IF(A17="X",IF(#REF!="F",#REF!,IF(#REF!="C",#REF!,IF(#REF!="WH",#REF!,IF(#REF!="B",#REF!,"")))),"")</f>
        <v>#REF!</v>
      </c>
      <c r="C17" s="120"/>
      <c r="D17" s="571" t="s">
        <v>131</v>
      </c>
      <c r="E17" s="518">
        <v>1</v>
      </c>
      <c r="F17" s="2127" t="s">
        <v>30</v>
      </c>
      <c r="G17" s="2130" t="s">
        <v>132</v>
      </c>
      <c r="H17" s="1843" t="s">
        <v>288</v>
      </c>
      <c r="I17" s="1923" t="s">
        <v>375</v>
      </c>
      <c r="J17" s="1843" t="s">
        <v>288</v>
      </c>
      <c r="K17" s="38" t="s">
        <v>200</v>
      </c>
      <c r="L17" s="1920" t="s">
        <v>176</v>
      </c>
      <c r="M17" s="619">
        <v>0</v>
      </c>
      <c r="N17" s="77"/>
      <c r="O17" s="521"/>
      <c r="P17" s="590"/>
      <c r="Q17" s="726">
        <v>100</v>
      </c>
      <c r="R17" s="727"/>
      <c r="S17" s="727"/>
      <c r="T17" s="727"/>
      <c r="U17" s="727"/>
      <c r="V17" s="727"/>
      <c r="W17" s="727"/>
      <c r="X17" s="727"/>
      <c r="Y17" s="727"/>
      <c r="Z17" s="727"/>
      <c r="AA17" s="727"/>
      <c r="AB17" s="727"/>
      <c r="AC17" s="368">
        <f t="shared" ref="AC17" si="0">Q17/100</f>
        <v>1</v>
      </c>
      <c r="AD17" s="368">
        <f t="shared" ref="AD17" si="1">R17/100</f>
        <v>0</v>
      </c>
      <c r="AE17" s="368">
        <f t="shared" ref="AE17" si="2">S17/100</f>
        <v>0</v>
      </c>
      <c r="AF17" s="368">
        <f t="shared" ref="AF17" si="3">T17/100</f>
        <v>0</v>
      </c>
      <c r="AG17" s="368">
        <f t="shared" ref="AG17" si="4">U17/100</f>
        <v>0</v>
      </c>
      <c r="AH17" s="368">
        <f t="shared" ref="AH17" si="5">V17/100</f>
        <v>0</v>
      </c>
      <c r="AI17" s="368">
        <f t="shared" ref="AI17" si="6">W17/100</f>
        <v>0</v>
      </c>
      <c r="AJ17" s="368">
        <f t="shared" ref="AJ17" si="7">X17/100</f>
        <v>0</v>
      </c>
      <c r="AK17" s="368">
        <f t="shared" ref="AK17" si="8">Y17/100</f>
        <v>0</v>
      </c>
      <c r="AL17" s="368">
        <f t="shared" ref="AL17" si="9">Z17/100</f>
        <v>0</v>
      </c>
      <c r="AM17" s="368">
        <f t="shared" ref="AM17" si="10">AA17/100</f>
        <v>0</v>
      </c>
      <c r="AN17" s="368">
        <f t="shared" ref="AN17" si="11">AB17/100</f>
        <v>0</v>
      </c>
      <c r="AO17" s="369">
        <v>0</v>
      </c>
      <c r="AP17" s="370">
        <v>0</v>
      </c>
      <c r="AQ17" s="370">
        <v>0</v>
      </c>
      <c r="AR17" s="370">
        <v>0</v>
      </c>
      <c r="AS17" s="378">
        <f>AC17*'Gas parameters'!$B$10</f>
        <v>35818</v>
      </c>
      <c r="AT17" s="371">
        <f>AD17*'Gas parameters'!$C$10</f>
        <v>0</v>
      </c>
      <c r="AU17" s="371">
        <f>AE17*'Gas parameters'!$D$10</f>
        <v>0</v>
      </c>
      <c r="AV17" s="371">
        <f>AF17*'Gas parameters'!$E$10</f>
        <v>0</v>
      </c>
      <c r="AW17" s="371">
        <f>AG17*'Gas parameters'!$F$10</f>
        <v>0</v>
      </c>
      <c r="AX17" s="371">
        <f>AH17*'Gas parameters'!$G$10</f>
        <v>0</v>
      </c>
      <c r="AY17" s="371">
        <f>AI17*'Gas parameters'!$H$10</f>
        <v>0</v>
      </c>
      <c r="AZ17" s="371">
        <f>AJ17*'Gas parameters'!$I$10</f>
        <v>0</v>
      </c>
      <c r="BA17" s="371">
        <f>AK17*'Gas parameters'!$J$10</f>
        <v>0</v>
      </c>
      <c r="BB17" s="371">
        <f>AL17*'Gas parameters'!$K$10</f>
        <v>0</v>
      </c>
      <c r="BC17" s="371">
        <f>AM17*'Gas parameters'!$L$10</f>
        <v>0</v>
      </c>
      <c r="BD17" s="371">
        <f>AN17*'Gas parameters'!$M$10</f>
        <v>0</v>
      </c>
      <c r="BE17" s="372">
        <f>AO17*'Gas parameters'!$N$10</f>
        <v>0</v>
      </c>
      <c r="BF17" s="373">
        <f>AP17*'Gas parameters'!$O$10</f>
        <v>0</v>
      </c>
      <c r="BG17" s="373">
        <f>AQ17*'Gas parameters'!$P$10</f>
        <v>0</v>
      </c>
      <c r="BH17" s="379">
        <f>AR17*'Gas parameters'!$Q$10</f>
        <v>0</v>
      </c>
      <c r="BI17" s="386">
        <f>AC17*'Gas parameters'!$B$11</f>
        <v>39840</v>
      </c>
      <c r="BJ17" s="387">
        <f>AD17*'Gas parameters'!$C$11</f>
        <v>0</v>
      </c>
      <c r="BK17" s="387">
        <f>AE17*'Gas parameters'!$D$11</f>
        <v>0</v>
      </c>
      <c r="BL17" s="387">
        <f>AF17*'Gas parameters'!$E$11</f>
        <v>0</v>
      </c>
      <c r="BM17" s="387">
        <f>AG17*'Gas parameters'!$F$11</f>
        <v>0</v>
      </c>
      <c r="BN17" s="387">
        <f>AH17*'Gas parameters'!$G$11</f>
        <v>0</v>
      </c>
      <c r="BO17" s="387">
        <f>AI17*'Gas parameters'!$H$11</f>
        <v>0</v>
      </c>
      <c r="BP17" s="387">
        <f>AJ17*'Gas parameters'!$I$11</f>
        <v>0</v>
      </c>
      <c r="BQ17" s="387">
        <f>AK17*'Gas parameters'!$J$11</f>
        <v>0</v>
      </c>
      <c r="BR17" s="387">
        <f>AL17*'Gas parameters'!$K$11</f>
        <v>0</v>
      </c>
      <c r="BS17" s="387">
        <f>AM17*'Gas parameters'!$L$11</f>
        <v>0</v>
      </c>
      <c r="BT17" s="387">
        <f>AN17*'Gas parameters'!$M$11</f>
        <v>0</v>
      </c>
      <c r="BU17" s="388">
        <f>AO17*'Gas parameters'!$N$11</f>
        <v>0</v>
      </c>
      <c r="BV17" s="389">
        <f>AP17*'Gas parameters'!$O$11</f>
        <v>0</v>
      </c>
      <c r="BW17" s="389">
        <f>AQ17*'Gas parameters'!$P$11</f>
        <v>0</v>
      </c>
      <c r="BX17" s="390">
        <f>AR17*'Gas parameters'!$Q$11</f>
        <v>0</v>
      </c>
      <c r="BY17" s="385">
        <f>AC17*'Gas parameters'!$B$12</f>
        <v>0.71740000000000004</v>
      </c>
      <c r="BZ17" s="374">
        <f>AD17*'Gas parameters'!$C$12</f>
        <v>0</v>
      </c>
      <c r="CA17" s="374">
        <f>AE17*'Gas parameters'!$D$12</f>
        <v>0</v>
      </c>
      <c r="CB17" s="374">
        <f>AF17*'Gas parameters'!$E$12</f>
        <v>0</v>
      </c>
      <c r="CC17" s="374">
        <f>AG17*'Gas parameters'!$F$12</f>
        <v>0</v>
      </c>
      <c r="CD17" s="374">
        <f>AH17*'Gas parameters'!$G$12</f>
        <v>0</v>
      </c>
      <c r="CE17" s="374">
        <f>AI17*'Gas parameters'!$H$12</f>
        <v>0</v>
      </c>
      <c r="CF17" s="374">
        <f>AJ17*'Gas parameters'!$I$12</f>
        <v>0</v>
      </c>
      <c r="CG17" s="374">
        <f>AK17*'Gas parameters'!$J$12</f>
        <v>0</v>
      </c>
      <c r="CH17" s="374">
        <f>AL17*'Gas parameters'!$K$12</f>
        <v>0</v>
      </c>
      <c r="CI17" s="374">
        <f>AM17*'Gas parameters'!$L$12</f>
        <v>0</v>
      </c>
      <c r="CJ17" s="374">
        <f>AN17*'Gas parameters'!$M$12</f>
        <v>0</v>
      </c>
      <c r="CK17" s="375">
        <f>AO17*'Gas parameters'!$N$12</f>
        <v>0</v>
      </c>
      <c r="CL17" s="376">
        <f>AP17*'Gas parameters'!$O$12</f>
        <v>0</v>
      </c>
      <c r="CM17" s="376">
        <f>AQ17*'Gas parameters'!$P$12</f>
        <v>0</v>
      </c>
      <c r="CN17" s="376">
        <f>AR17*'Gas parameters'!$Q$12</f>
        <v>0</v>
      </c>
      <c r="CO17" s="432">
        <f t="shared" ref="CO17" si="12">AC17</f>
        <v>1</v>
      </c>
      <c r="CP17" s="432">
        <f t="shared" ref="CP17" si="13">AD17</f>
        <v>0</v>
      </c>
      <c r="CQ17" s="432">
        <f t="shared" ref="CQ17" si="14">AE17</f>
        <v>0</v>
      </c>
      <c r="CR17" s="432">
        <f t="shared" ref="CR17" si="15">AF17</f>
        <v>0</v>
      </c>
      <c r="CS17" s="432">
        <f t="shared" ref="CS17" si="16">AG17</f>
        <v>0</v>
      </c>
      <c r="CT17" s="432">
        <f t="shared" ref="CT17" si="17">AH17</f>
        <v>0</v>
      </c>
      <c r="CU17" s="432">
        <f t="shared" ref="CU17" si="18">AI17</f>
        <v>0</v>
      </c>
      <c r="CV17" s="432">
        <f t="shared" ref="CV17" si="19">AJ17</f>
        <v>0</v>
      </c>
      <c r="CW17" s="432">
        <f t="shared" ref="CW17" si="20">AK17</f>
        <v>0</v>
      </c>
      <c r="CX17" s="432">
        <f t="shared" ref="CX17" si="21">AL17</f>
        <v>0</v>
      </c>
      <c r="CY17" s="432">
        <f t="shared" ref="CY17" si="22">AM17</f>
        <v>0</v>
      </c>
      <c r="CZ17" s="432">
        <f t="shared" ref="CZ17" si="23">AN17</f>
        <v>0</v>
      </c>
      <c r="DA17" s="432">
        <f t="shared" ref="DA17" si="24">AO17</f>
        <v>0</v>
      </c>
      <c r="DB17" s="432">
        <f t="shared" ref="DB17" si="25">AP17</f>
        <v>0</v>
      </c>
      <c r="DC17" s="432">
        <f t="shared" ref="DC17" si="26">AQ17</f>
        <v>0</v>
      </c>
      <c r="DD17" s="432">
        <f t="shared" ref="DD17" si="27">AR17</f>
        <v>0</v>
      </c>
      <c r="DE17" s="428">
        <f>'DATA SHEET'!CO17*'Gas parameters'!$B$13</f>
        <v>35883</v>
      </c>
      <c r="DF17" s="428">
        <f>'DATA SHEET'!CP17*'Gas parameters'!$C$13</f>
        <v>0</v>
      </c>
      <c r="DG17" s="428">
        <f>'DATA SHEET'!CQ17*'Gas parameters'!$D$13</f>
        <v>0</v>
      </c>
      <c r="DH17" s="428">
        <f>'DATA SHEET'!CR17*'Gas parameters'!$E$13</f>
        <v>0</v>
      </c>
      <c r="DI17" s="428">
        <f>'DATA SHEET'!CS17*'Gas parameters'!$F$13</f>
        <v>0</v>
      </c>
      <c r="DJ17" s="428">
        <f>'DATA SHEET'!CT17*'Gas parameters'!$G$13</f>
        <v>0</v>
      </c>
      <c r="DK17" s="428">
        <f>'DATA SHEET'!CU17*'Gas parameters'!$H$13</f>
        <v>0</v>
      </c>
      <c r="DL17" s="428">
        <f>'DATA SHEET'!CV17*'Gas parameters'!$I$13</f>
        <v>0</v>
      </c>
      <c r="DM17" s="428">
        <f>'DATA SHEET'!CW17*'Gas parameters'!$J$13</f>
        <v>0</v>
      </c>
      <c r="DN17" s="428">
        <f>'DATA SHEET'!CX17*'Gas parameters'!$K$13</f>
        <v>0</v>
      </c>
      <c r="DO17" s="428">
        <f>'DATA SHEET'!CY17*'Gas parameters'!$L$13</f>
        <v>0</v>
      </c>
      <c r="DP17" s="428">
        <f>'DATA SHEET'!CZ17*'Gas parameters'!$M$13</f>
        <v>0</v>
      </c>
      <c r="DQ17" s="428">
        <f>'DATA SHEET'!DA17*'Gas parameters'!$N$13</f>
        <v>0</v>
      </c>
      <c r="DR17" s="428">
        <f>'DATA SHEET'!DB17*'Gas parameters'!$O$13</f>
        <v>0</v>
      </c>
      <c r="DS17" s="428">
        <f>'DATA SHEET'!DC17*'Gas parameters'!$P$13</f>
        <v>0</v>
      </c>
      <c r="DT17" s="428">
        <f>'DATA SHEET'!DD17*'Gas parameters'!$Q$13</f>
        <v>0</v>
      </c>
      <c r="DU17" s="431">
        <f>'DATA SHEET'!CO17*'Gas parameters'!$B$14</f>
        <v>39819</v>
      </c>
      <c r="DV17" s="431">
        <f>'DATA SHEET'!CP17*'Gas parameters'!$C$14</f>
        <v>0</v>
      </c>
      <c r="DW17" s="431">
        <f>'DATA SHEET'!CQ17*'Gas parameters'!$D$14</f>
        <v>0</v>
      </c>
      <c r="DX17" s="431">
        <f>'DATA SHEET'!CR17*'Gas parameters'!$E$14</f>
        <v>0</v>
      </c>
      <c r="DY17" s="431">
        <f>'DATA SHEET'!CS17*'Gas parameters'!$F$14</f>
        <v>0</v>
      </c>
      <c r="DZ17" s="431">
        <f>'DATA SHEET'!CT17*'Gas parameters'!$G$14</f>
        <v>0</v>
      </c>
      <c r="EA17" s="431">
        <f>'DATA SHEET'!CU17*'Gas parameters'!$H$14</f>
        <v>0</v>
      </c>
      <c r="EB17" s="431">
        <f>'DATA SHEET'!CV17*'Gas parameters'!$I$14</f>
        <v>0</v>
      </c>
      <c r="EC17" s="431">
        <f>'DATA SHEET'!CW17*'Gas parameters'!$J$14</f>
        <v>0</v>
      </c>
      <c r="ED17" s="431">
        <f>'DATA SHEET'!CX17*'Gas parameters'!$K$14</f>
        <v>0</v>
      </c>
      <c r="EE17" s="431">
        <f>'DATA SHEET'!CY17*'Gas parameters'!$L$14</f>
        <v>0</v>
      </c>
      <c r="EF17" s="431">
        <f>'DATA SHEET'!CZ17*'Gas parameters'!$M$14</f>
        <v>0</v>
      </c>
      <c r="EG17" s="431">
        <f>'DATA SHEET'!DA17*'Gas parameters'!$N$14</f>
        <v>0</v>
      </c>
      <c r="EH17" s="431">
        <f>'DATA SHEET'!DB17*'Gas parameters'!$O$14</f>
        <v>0</v>
      </c>
      <c r="EI17" s="431">
        <f>'DATA SHEET'!DC17*'Gas parameters'!$P$14</f>
        <v>0</v>
      </c>
      <c r="EJ17" s="431">
        <f>'DATA SHEET'!DD17*'Gas parameters'!$Q$14</f>
        <v>0</v>
      </c>
      <c r="EK17" s="425">
        <f>'DATA SHEET'!CO17*'Gas parameters'!$B$15</f>
        <v>2.0030000000000001</v>
      </c>
      <c r="EL17" s="434">
        <f>'DATA SHEET'!CP17*'Gas parameters'!$C$15</f>
        <v>0</v>
      </c>
      <c r="EM17" s="434">
        <f>'DATA SHEET'!CQ17*'Gas parameters'!$D$15</f>
        <v>0</v>
      </c>
      <c r="EN17" s="434">
        <f>'DATA SHEET'!CR17*'Gas parameters'!$E$15</f>
        <v>0</v>
      </c>
      <c r="EO17" s="434">
        <f>'DATA SHEET'!CS17*'Gas parameters'!$F$15</f>
        <v>0</v>
      </c>
      <c r="EP17" s="434">
        <f>'DATA SHEET'!CT17*'Gas parameters'!$G$15</f>
        <v>0</v>
      </c>
      <c r="EQ17" s="434">
        <f>'DATA SHEET'!CU17*'Gas parameters'!$H$15</f>
        <v>0</v>
      </c>
      <c r="ER17" s="434">
        <f>'DATA SHEET'!CV17*'Gas parameters'!$I$15</f>
        <v>0</v>
      </c>
      <c r="ES17" s="434">
        <f>'DATA SHEET'!CW17*'Gas parameters'!$J$15</f>
        <v>0</v>
      </c>
      <c r="ET17" s="434">
        <f>'DATA SHEET'!CX17*'Gas parameters'!$K$15</f>
        <v>0</v>
      </c>
      <c r="EU17" s="434">
        <f>'DATA SHEET'!CY17*'Gas parameters'!$L$15</f>
        <v>0</v>
      </c>
      <c r="EV17" s="434">
        <f>'DATA SHEET'!CZ17*'Gas parameters'!$M$15</f>
        <v>0</v>
      </c>
      <c r="EW17" s="434">
        <f>'DATA SHEET'!DA17*'Gas parameters'!$N$15</f>
        <v>0</v>
      </c>
      <c r="EX17" s="434">
        <f>'DATA SHEET'!DB17*'Gas parameters'!$O$15</f>
        <v>0</v>
      </c>
      <c r="EY17" s="434">
        <f>'DATA SHEET'!DC17*'Gas parameters'!$P$15</f>
        <v>0</v>
      </c>
      <c r="EZ17" s="434">
        <f>'DATA SHEET'!DD17*'Gas parameters'!$Q$15</f>
        <v>0</v>
      </c>
      <c r="FA17" s="429">
        <f>'DATA SHEET'!CO17*'Gas parameters'!$B$16</f>
        <v>0.996</v>
      </c>
      <c r="FB17" s="429">
        <f>'DATA SHEET'!CP17*'Gas parameters'!$C$16</f>
        <v>0</v>
      </c>
      <c r="FC17" s="429">
        <f>'DATA SHEET'!CQ17*'Gas parameters'!$D$16</f>
        <v>0</v>
      </c>
      <c r="FD17" s="429">
        <f>'DATA SHEET'!CR17*'Gas parameters'!$E$16</f>
        <v>0</v>
      </c>
      <c r="FE17" s="429">
        <f>'DATA SHEET'!CS17*'Gas parameters'!$F$16</f>
        <v>0</v>
      </c>
      <c r="FF17" s="429">
        <f>'DATA SHEET'!CT17*'Gas parameters'!$G$16</f>
        <v>0</v>
      </c>
      <c r="FG17" s="429">
        <f>'DATA SHEET'!CU17*'Gas parameters'!$H$16</f>
        <v>0</v>
      </c>
      <c r="FH17" s="429">
        <f>'DATA SHEET'!CV17*'Gas parameters'!$I$16</f>
        <v>0</v>
      </c>
      <c r="FI17" s="429">
        <f>'DATA SHEET'!CW17*'Gas parameters'!$J$16</f>
        <v>0</v>
      </c>
      <c r="FJ17" s="429">
        <f>'DATA SHEET'!CX17*'Gas parameters'!$K$16</f>
        <v>0</v>
      </c>
      <c r="FK17" s="429">
        <f>'DATA SHEET'!CY17*'Gas parameters'!$L$16</f>
        <v>0</v>
      </c>
      <c r="FL17" s="429">
        <f>'DATA SHEET'!CZ17*'Gas parameters'!$M$16</f>
        <v>0</v>
      </c>
      <c r="FM17" s="429">
        <f>'DATA SHEET'!DA17*'Gas parameters'!$N$16</f>
        <v>0</v>
      </c>
      <c r="FN17" s="429">
        <f>'DATA SHEET'!DB17*'Gas parameters'!$O$16</f>
        <v>0</v>
      </c>
      <c r="FO17" s="429">
        <f>'DATA SHEET'!DC17*'Gas parameters'!$P$16</f>
        <v>0</v>
      </c>
      <c r="FP17" s="429">
        <f>'DATA SHEET'!DD17*'Gas parameters'!$Q$16</f>
        <v>0</v>
      </c>
      <c r="FQ17" s="457">
        <f>'DATA SHEET'!CO17*'Gas parameters'!$B$17</f>
        <v>1.94</v>
      </c>
      <c r="FR17" s="457">
        <f>'DATA SHEET'!CP17*'Gas parameters'!$C$17</f>
        <v>0</v>
      </c>
      <c r="FS17" s="457">
        <f>'DATA SHEET'!CQ17*'Gas parameters'!$D$17</f>
        <v>0</v>
      </c>
      <c r="FT17" s="457">
        <f>'DATA SHEET'!CR17*'Gas parameters'!$E$17</f>
        <v>0</v>
      </c>
      <c r="FU17" s="457">
        <f>'DATA SHEET'!CS17*'Gas parameters'!$F$17</f>
        <v>0</v>
      </c>
      <c r="FV17" s="457">
        <f>'DATA SHEET'!CT17*'Gas parameters'!$G$17</f>
        <v>0</v>
      </c>
      <c r="FW17" s="457">
        <f>'DATA SHEET'!CU17*'Gas parameters'!$H$17</f>
        <v>0</v>
      </c>
      <c r="FX17" s="457">
        <f>'DATA SHEET'!CV17*'Gas parameters'!$I$17</f>
        <v>0</v>
      </c>
      <c r="FY17" s="457">
        <f>'DATA SHEET'!CW17*'Gas parameters'!$J$17</f>
        <v>0</v>
      </c>
      <c r="FZ17" s="457">
        <f>'DATA SHEET'!CX17*'Gas parameters'!$K$17</f>
        <v>0</v>
      </c>
      <c r="GA17" s="457">
        <f>'DATA SHEET'!CY17*'Gas parameters'!$L$17</f>
        <v>0</v>
      </c>
      <c r="GB17" s="457">
        <f>'DATA SHEET'!CZ17*'Gas parameters'!$M$17</f>
        <v>0</v>
      </c>
      <c r="GC17" s="457">
        <f>'DATA SHEET'!DA17*'Gas parameters'!$N$17</f>
        <v>0</v>
      </c>
      <c r="GD17" s="457">
        <f>'DATA SHEET'!DB17*'Gas parameters'!$O$17</f>
        <v>0</v>
      </c>
      <c r="GE17" s="457">
        <f>'DATA SHEET'!DC17*'Gas parameters'!$P$17</f>
        <v>0</v>
      </c>
      <c r="GF17" s="457">
        <f>'DATA SHEET'!DD17*'Gas parameters'!$Q$17</f>
        <v>0</v>
      </c>
      <c r="GG17" s="429">
        <f>'DATA SHEET'!CO17*'Gas parameters'!$B$18</f>
        <v>0.71740000000000004</v>
      </c>
      <c r="GH17" s="429">
        <f>'DATA SHEET'!CP17*'Gas parameters'!$C$18</f>
        <v>0</v>
      </c>
      <c r="GI17" s="429">
        <f>'DATA SHEET'!CQ17*'Gas parameters'!$D$18</f>
        <v>0</v>
      </c>
      <c r="GJ17" s="429">
        <f>'DATA SHEET'!CR17*'Gas parameters'!$E$18</f>
        <v>0</v>
      </c>
      <c r="GK17" s="429">
        <f>'DATA SHEET'!CS17*'Gas parameters'!$F$18</f>
        <v>0</v>
      </c>
      <c r="GL17" s="429">
        <f>'DATA SHEET'!CT17*'Gas parameters'!$G$18</f>
        <v>0</v>
      </c>
      <c r="GM17" s="429">
        <f>'DATA SHEET'!CU17*'Gas parameters'!$H$18</f>
        <v>0</v>
      </c>
      <c r="GN17" s="429">
        <f>'DATA SHEET'!CV17*'Gas parameters'!$I$18</f>
        <v>0</v>
      </c>
      <c r="GO17" s="429">
        <f>'DATA SHEET'!CW17*'Gas parameters'!$J$18</f>
        <v>0</v>
      </c>
      <c r="GP17" s="429">
        <f>'DATA SHEET'!CX17*'Gas parameters'!$K$18</f>
        <v>0</v>
      </c>
      <c r="GQ17" s="429">
        <f>'DATA SHEET'!CY17*'Gas parameters'!$L$18</f>
        <v>0</v>
      </c>
      <c r="GR17" s="429">
        <f>'DATA SHEET'!CZ17*'Gas parameters'!$M$18</f>
        <v>0</v>
      </c>
      <c r="GS17" s="429">
        <f>'DATA SHEET'!DA17*'Gas parameters'!$N$18</f>
        <v>0</v>
      </c>
      <c r="GT17" s="429">
        <f>'DATA SHEET'!DB17*'Gas parameters'!$O$18</f>
        <v>0</v>
      </c>
      <c r="GU17" s="429">
        <f>'DATA SHEET'!DC17*'Gas parameters'!$P$18</f>
        <v>0</v>
      </c>
      <c r="GV17" s="429">
        <f>'DATA SHEET'!DD17*'Gas parameters'!$Q$18</f>
        <v>0</v>
      </c>
      <c r="GW17" s="430">
        <v>7</v>
      </c>
      <c r="GX17" s="430">
        <v>1E-3</v>
      </c>
      <c r="GY17" s="435">
        <f t="shared" ref="GY17" si="28">HM17/0.2094</f>
        <v>9.5654250238777472</v>
      </c>
      <c r="GZ17" s="435">
        <f t="shared" ref="GZ17" si="29">HN17/HH17*100</f>
        <v>11.637655260415206</v>
      </c>
      <c r="HA17" s="433">
        <f t="shared" ref="HA17" si="30">(HG17-HH17)/GY17+1</f>
        <v>1.264097033619618</v>
      </c>
      <c r="HB17" s="433">
        <f t="shared" ref="HB17" si="31">HG17+HI17</f>
        <v>13.044076096725263</v>
      </c>
      <c r="HC17" s="433">
        <f t="shared" ref="HC17" si="32">HI17/HB17*100</f>
        <v>15.021766848036574</v>
      </c>
      <c r="HD17" s="433">
        <f t="shared" ref="HD17" si="33">HJ17*0.01977+HF17*0.01429+(100-HF17-HJ17)*0.01251</f>
        <v>1.3247287497268407</v>
      </c>
      <c r="HE17" s="433">
        <f t="shared" ref="HE17" si="34">(HD17+HI17*0.8038/HG17)/(HI17/HG17+1)</f>
        <v>1.2464760474984826</v>
      </c>
      <c r="HF17" s="436">
        <f t="shared" ref="HF17" si="35">IO17</f>
        <v>4.7722529119999999</v>
      </c>
      <c r="HG17" s="433">
        <f t="shared" ref="HG17" si="36">HN17/HJ17*100</f>
        <v>11.084625397994724</v>
      </c>
      <c r="HH17" s="435">
        <f>GY17*0.7906+'DATA SHEET'!CW17/100+HN17</f>
        <v>8.5584250238777475</v>
      </c>
      <c r="HI17" s="433">
        <f t="shared" ref="HI17" si="37">GX17/0.8038*1.293*HA17*GY17+HO17</f>
        <v>1.9594506987305389</v>
      </c>
      <c r="HJ17" s="433">
        <f t="shared" ref="HJ17" si="38">(1-HF17/20.94)*GZ17</f>
        <v>8.9854186699009464</v>
      </c>
      <c r="HK17" s="437">
        <f t="shared" ref="HK17" si="39">SUM(DE17:DT17)</f>
        <v>35883</v>
      </c>
      <c r="HL17" s="437">
        <f t="shared" ref="HL17" si="40">SUM(DU17:EJ17)</f>
        <v>39819</v>
      </c>
      <c r="HM17" s="438">
        <f t="shared" ref="HM17" si="41">SUM(EK17:EZ17)</f>
        <v>2.0030000000000001</v>
      </c>
      <c r="HN17" s="439">
        <f t="shared" ref="HN17" si="42">SUM(FA17:FP17)</f>
        <v>0.996</v>
      </c>
      <c r="HO17" s="436">
        <f t="shared" ref="HO17" si="43">SUM(FQ17:GF17)</f>
        <v>1.94</v>
      </c>
      <c r="HP17" s="427">
        <f t="shared" ref="HP17" si="44">SUM(GG17:GV17)</f>
        <v>0.71740000000000004</v>
      </c>
      <c r="HQ17" s="357">
        <f t="shared" ref="HQ17" si="45">SUM(AS17:BH17)</f>
        <v>35818</v>
      </c>
      <c r="HR17" s="358">
        <f t="shared" ref="HR17" si="46">SUM(BI17:BX17)</f>
        <v>39840</v>
      </c>
      <c r="HS17" s="712">
        <f t="shared" ref="HS17" si="47">SUM(BY17:CN17)</f>
        <v>0.71740000000000004</v>
      </c>
      <c r="HT17" s="713">
        <f t="shared" ref="HT17" si="48">HU17/$HR$14</f>
        <v>0.55514683041358137</v>
      </c>
      <c r="HU17" s="711">
        <f t="shared" ref="HU17" si="49">HS17/$HU$14</f>
        <v>0.68005486725663722</v>
      </c>
      <c r="HV17" s="711">
        <f t="shared" ref="HV17" si="50">HY17/$HV$14</f>
        <v>33.947493128613402</v>
      </c>
      <c r="HW17" s="711">
        <f t="shared" ref="HW17" si="51">HZ17/$HW$14</f>
        <v>37.705848949460538</v>
      </c>
      <c r="HX17" s="711">
        <f t="shared" ref="HX17" si="52">IA17/$HX$14</f>
        <v>50.606323934612639</v>
      </c>
      <c r="HY17" s="714">
        <f t="shared" ref="HY17" si="53">HQ17/1000</f>
        <v>35.817999999999998</v>
      </c>
      <c r="HZ17" s="359">
        <f t="shared" ref="HZ17" si="54">HR17/1000</f>
        <v>39.840000000000003</v>
      </c>
      <c r="IA17" s="360">
        <f t="shared" ref="IA17" si="55">HR17/SQRT(HT17)/1000</f>
        <v>53.470641869311713</v>
      </c>
      <c r="IB17" s="75">
        <f t="shared" ref="IB17" si="56">HX17</f>
        <v>50.606323934612639</v>
      </c>
      <c r="IC17" s="724">
        <f t="shared" ref="IC17" si="57">HT17</f>
        <v>0.55514683041358137</v>
      </c>
      <c r="ID17" s="724">
        <f t="shared" ref="ID17" si="58">HY17</f>
        <v>35.817999999999998</v>
      </c>
      <c r="IE17" s="724">
        <f t="shared" ref="IE17" si="59">HZ17</f>
        <v>39.840000000000003</v>
      </c>
      <c r="IF17" s="76">
        <f t="shared" ref="IF17" si="60">GZ17</f>
        <v>11.637655260415206</v>
      </c>
      <c r="IG17" s="520">
        <v>20.28090183028246</v>
      </c>
      <c r="IH17" s="520">
        <v>19.835322795341096</v>
      </c>
      <c r="II17" s="542">
        <v>2.0165671166279373</v>
      </c>
      <c r="IJ17" s="700">
        <f>II17*(273.15/(273.15+15))*ID17/3.6</f>
        <v>19.019280928731273</v>
      </c>
      <c r="IK17" s="520"/>
      <c r="IL17" s="520"/>
      <c r="IM17" s="520"/>
      <c r="IN17" s="520">
        <v>9.0653211309999993</v>
      </c>
      <c r="IO17" s="520">
        <v>4.7722529119999999</v>
      </c>
      <c r="IP17" s="520">
        <v>22</v>
      </c>
      <c r="IQ17" s="520">
        <v>45</v>
      </c>
      <c r="IR17" s="520"/>
      <c r="IS17" s="30" t="s">
        <v>720</v>
      </c>
      <c r="IT17" s="419"/>
      <c r="IU17" s="419"/>
      <c r="IV17" s="43"/>
      <c r="IW17" s="30"/>
      <c r="IX17" s="419"/>
      <c r="IY17" s="419"/>
      <c r="JA17" s="520"/>
      <c r="JB17" s="23" t="s">
        <v>88</v>
      </c>
      <c r="JC17" s="23"/>
      <c r="JD17" s="22">
        <f t="shared" ref="JD17:JD24" si="61">IF(IN17&lt;&gt;0,IP17*IF17/IN17,"NM")</f>
        <v>28.242619542027406</v>
      </c>
      <c r="JE17" s="22">
        <f t="shared" ref="JE17:JE24" si="62">IF(IN17&lt;&gt;0,IQ17*IF17/IN17,"NM")</f>
        <v>57.768994517783327</v>
      </c>
      <c r="JF17" s="22">
        <f t="shared" ref="JF17:JF24" si="63">IF(IN17&lt;&gt;0,JD17*1.07,"NM")</f>
        <v>30.219602909969325</v>
      </c>
      <c r="JG17" s="22">
        <f>IF(IN17&lt;&gt;0,JE17*1.764,"NM")</f>
        <v>101.9045063293698</v>
      </c>
      <c r="JH17" s="21">
        <f t="shared" ref="JH17:JH24" si="64">IF(IN17&lt;&gt;0,(21/(21-IO17)),"NM")</f>
        <v>1.2940798181115947</v>
      </c>
      <c r="JI17" s="21"/>
      <c r="JJ17" s="21"/>
      <c r="JK17" s="21"/>
      <c r="JL17" s="520"/>
      <c r="JM17" s="520"/>
      <c r="JN17" s="520"/>
      <c r="JO17" s="520"/>
      <c r="JP17" s="520"/>
      <c r="JQ17" s="34"/>
      <c r="JR17" s="34"/>
      <c r="JS17" s="34"/>
      <c r="JT17" s="142"/>
      <c r="JU17" s="142"/>
      <c r="JV17" s="520"/>
      <c r="JW17" s="142"/>
      <c r="JX17" s="142"/>
      <c r="JY17" s="142"/>
      <c r="JZ17" s="142"/>
      <c r="KA17" s="23" t="s">
        <v>88</v>
      </c>
      <c r="KB17" s="24" t="s">
        <v>88</v>
      </c>
      <c r="KC17" s="24" t="s">
        <v>88</v>
      </c>
      <c r="KD17" s="24" t="s">
        <v>88</v>
      </c>
      <c r="KE17" s="24" t="s">
        <v>88</v>
      </c>
      <c r="KF17" s="24" t="s">
        <v>88</v>
      </c>
      <c r="KG17" s="24" t="s">
        <v>88</v>
      </c>
      <c r="KH17" s="24" t="s">
        <v>88</v>
      </c>
      <c r="KI17" s="48"/>
      <c r="KJ17" s="471"/>
      <c r="KK17" s="48"/>
      <c r="KL17" s="523" t="s">
        <v>88</v>
      </c>
      <c r="KM17" s="523"/>
      <c r="KN17" s="48"/>
      <c r="KO17" s="48"/>
      <c r="KP17" s="48"/>
      <c r="KQ17" s="49"/>
      <c r="KR17" s="49"/>
      <c r="KS17" s="49"/>
      <c r="KT17" s="49"/>
      <c r="KU17" s="49"/>
      <c r="KV17" s="49"/>
      <c r="KX17" s="540">
        <f>SUM(Q17:AB17)</f>
        <v>100</v>
      </c>
    </row>
    <row r="18" spans="1:310" ht="15.95" customHeight="1" thickTop="1" thickBot="1" x14ac:dyDescent="0.3">
      <c r="A18" s="62" t="s">
        <v>57</v>
      </c>
      <c r="B18" s="80" t="e">
        <f>IF(A18="X",IF(#REF!="F",#REF!,IF(#REF!="C",#REF!,IF(#REF!="WH",#REF!,IF(#REF!="B",#REF!,"")))),"")</f>
        <v>#REF!</v>
      </c>
      <c r="C18" s="120"/>
      <c r="D18" s="578"/>
      <c r="E18" s="518">
        <f t="shared" ref="E18:E24" si="65">E17+1</f>
        <v>2</v>
      </c>
      <c r="F18" s="2128"/>
      <c r="G18" s="2131"/>
      <c r="H18" s="1844"/>
      <c r="I18" s="2140"/>
      <c r="J18" s="1844"/>
      <c r="K18" s="472"/>
      <c r="L18" s="1921"/>
      <c r="M18" s="620">
        <v>10</v>
      </c>
      <c r="N18" s="458"/>
      <c r="O18" s="521"/>
      <c r="P18" s="590"/>
      <c r="Q18" s="726">
        <v>100</v>
      </c>
      <c r="R18" s="727"/>
      <c r="S18" s="727"/>
      <c r="T18" s="727"/>
      <c r="U18" s="727"/>
      <c r="V18" s="727"/>
      <c r="W18" s="727"/>
      <c r="X18" s="727"/>
      <c r="Y18" s="727"/>
      <c r="Z18" s="727"/>
      <c r="AA18" s="727"/>
      <c r="AB18" s="727"/>
      <c r="AC18" s="368">
        <f t="shared" ref="AC18:AC21" si="66">Q18/100</f>
        <v>1</v>
      </c>
      <c r="AD18" s="368">
        <f t="shared" ref="AD18:AD21" si="67">R18/100</f>
        <v>0</v>
      </c>
      <c r="AE18" s="368">
        <f t="shared" ref="AE18:AE21" si="68">S18/100</f>
        <v>0</v>
      </c>
      <c r="AF18" s="368">
        <f t="shared" ref="AF18:AF21" si="69">T18/100</f>
        <v>0</v>
      </c>
      <c r="AG18" s="368">
        <f t="shared" ref="AG18:AG21" si="70">U18/100</f>
        <v>0</v>
      </c>
      <c r="AH18" s="368">
        <f t="shared" ref="AH18:AH21" si="71">V18/100</f>
        <v>0</v>
      </c>
      <c r="AI18" s="368">
        <f t="shared" ref="AI18:AI21" si="72">W18/100</f>
        <v>0</v>
      </c>
      <c r="AJ18" s="368">
        <f t="shared" ref="AJ18:AJ21" si="73">X18/100</f>
        <v>0</v>
      </c>
      <c r="AK18" s="368">
        <f t="shared" ref="AK18:AK21" si="74">Y18/100</f>
        <v>0</v>
      </c>
      <c r="AL18" s="368">
        <f t="shared" ref="AL18:AL21" si="75">Z18/100</f>
        <v>0</v>
      </c>
      <c r="AM18" s="368">
        <f t="shared" ref="AM18:AM21" si="76">AA18/100</f>
        <v>0</v>
      </c>
      <c r="AN18" s="368">
        <f t="shared" ref="AN18:AN21" si="77">AB18/100</f>
        <v>0</v>
      </c>
      <c r="AO18" s="369">
        <v>0</v>
      </c>
      <c r="AP18" s="370">
        <v>0</v>
      </c>
      <c r="AQ18" s="370">
        <v>0</v>
      </c>
      <c r="AR18" s="370">
        <v>0</v>
      </c>
      <c r="AS18" s="378">
        <f>AC18*'Gas parameters'!$B$10</f>
        <v>35818</v>
      </c>
      <c r="AT18" s="371">
        <f>AD18*'Gas parameters'!$C$10</f>
        <v>0</v>
      </c>
      <c r="AU18" s="371">
        <f>AE18*'Gas parameters'!$D$10</f>
        <v>0</v>
      </c>
      <c r="AV18" s="371">
        <f>AF18*'Gas parameters'!$E$10</f>
        <v>0</v>
      </c>
      <c r="AW18" s="371">
        <f>AG18*'Gas parameters'!$F$10</f>
        <v>0</v>
      </c>
      <c r="AX18" s="371">
        <f>AH18*'Gas parameters'!$G$10</f>
        <v>0</v>
      </c>
      <c r="AY18" s="371">
        <f>AI18*'Gas parameters'!$H$10</f>
        <v>0</v>
      </c>
      <c r="AZ18" s="371">
        <f>AJ18*'Gas parameters'!$I$10</f>
        <v>0</v>
      </c>
      <c r="BA18" s="371">
        <f>AK18*'Gas parameters'!$J$10</f>
        <v>0</v>
      </c>
      <c r="BB18" s="371">
        <f>AL18*'Gas parameters'!$K$10</f>
        <v>0</v>
      </c>
      <c r="BC18" s="371">
        <f>AM18*'Gas parameters'!$L$10</f>
        <v>0</v>
      </c>
      <c r="BD18" s="371">
        <f>AN18*'Gas parameters'!$M$10</f>
        <v>0</v>
      </c>
      <c r="BE18" s="372">
        <f>AO18*'Gas parameters'!$N$10</f>
        <v>0</v>
      </c>
      <c r="BF18" s="373">
        <f>AP18*'Gas parameters'!$O$10</f>
        <v>0</v>
      </c>
      <c r="BG18" s="373">
        <f>AQ18*'Gas parameters'!$P$10</f>
        <v>0</v>
      </c>
      <c r="BH18" s="379">
        <f>AR18*'Gas parameters'!$Q$10</f>
        <v>0</v>
      </c>
      <c r="BI18" s="386">
        <f>AC18*'Gas parameters'!$B$11</f>
        <v>39840</v>
      </c>
      <c r="BJ18" s="387">
        <f>AD18*'Gas parameters'!$C$11</f>
        <v>0</v>
      </c>
      <c r="BK18" s="387">
        <f>AE18*'Gas parameters'!$D$11</f>
        <v>0</v>
      </c>
      <c r="BL18" s="387">
        <f>AF18*'Gas parameters'!$E$11</f>
        <v>0</v>
      </c>
      <c r="BM18" s="387">
        <f>AG18*'Gas parameters'!$F$11</f>
        <v>0</v>
      </c>
      <c r="BN18" s="387">
        <f>AH18*'Gas parameters'!$G$11</f>
        <v>0</v>
      </c>
      <c r="BO18" s="387">
        <f>AI18*'Gas parameters'!$H$11</f>
        <v>0</v>
      </c>
      <c r="BP18" s="387">
        <f>AJ18*'Gas parameters'!$I$11</f>
        <v>0</v>
      </c>
      <c r="BQ18" s="387">
        <f>AK18*'Gas parameters'!$J$11</f>
        <v>0</v>
      </c>
      <c r="BR18" s="387">
        <f>AL18*'Gas parameters'!$K$11</f>
        <v>0</v>
      </c>
      <c r="BS18" s="387">
        <f>AM18*'Gas parameters'!$L$11</f>
        <v>0</v>
      </c>
      <c r="BT18" s="387">
        <f>AN18*'Gas parameters'!$M$11</f>
        <v>0</v>
      </c>
      <c r="BU18" s="388">
        <f>AO18*'Gas parameters'!$N$11</f>
        <v>0</v>
      </c>
      <c r="BV18" s="389">
        <f>AP18*'Gas parameters'!$O$11</f>
        <v>0</v>
      </c>
      <c r="BW18" s="389">
        <f>AQ18*'Gas parameters'!$P$11</f>
        <v>0</v>
      </c>
      <c r="BX18" s="390">
        <f>AR18*'Gas parameters'!$Q$11</f>
        <v>0</v>
      </c>
      <c r="BY18" s="385">
        <f>AC18*'Gas parameters'!$B$12</f>
        <v>0.71740000000000004</v>
      </c>
      <c r="BZ18" s="374">
        <f>AD18*'Gas parameters'!$C$12</f>
        <v>0</v>
      </c>
      <c r="CA18" s="374">
        <f>AE18*'Gas parameters'!$D$12</f>
        <v>0</v>
      </c>
      <c r="CB18" s="374">
        <f>AF18*'Gas parameters'!$E$12</f>
        <v>0</v>
      </c>
      <c r="CC18" s="374">
        <f>AG18*'Gas parameters'!$F$12</f>
        <v>0</v>
      </c>
      <c r="CD18" s="374">
        <f>AH18*'Gas parameters'!$G$12</f>
        <v>0</v>
      </c>
      <c r="CE18" s="374">
        <f>AI18*'Gas parameters'!$H$12</f>
        <v>0</v>
      </c>
      <c r="CF18" s="374">
        <f>AJ18*'Gas parameters'!$I$12</f>
        <v>0</v>
      </c>
      <c r="CG18" s="374">
        <f>AK18*'Gas parameters'!$J$12</f>
        <v>0</v>
      </c>
      <c r="CH18" s="374">
        <f>AL18*'Gas parameters'!$K$12</f>
        <v>0</v>
      </c>
      <c r="CI18" s="374">
        <f>AM18*'Gas parameters'!$L$12</f>
        <v>0</v>
      </c>
      <c r="CJ18" s="374">
        <f>AN18*'Gas parameters'!$M$12</f>
        <v>0</v>
      </c>
      <c r="CK18" s="375">
        <f>AO18*'Gas parameters'!$N$12</f>
        <v>0</v>
      </c>
      <c r="CL18" s="376">
        <f>AP18*'Gas parameters'!$O$12</f>
        <v>0</v>
      </c>
      <c r="CM18" s="376">
        <f>AQ18*'Gas parameters'!$P$12</f>
        <v>0</v>
      </c>
      <c r="CN18" s="376">
        <f>AR18*'Gas parameters'!$Q$12</f>
        <v>0</v>
      </c>
      <c r="CO18" s="432">
        <f t="shared" ref="CO18:CO21" si="78">AC18</f>
        <v>1</v>
      </c>
      <c r="CP18" s="432">
        <f t="shared" ref="CP18:CP21" si="79">AD18</f>
        <v>0</v>
      </c>
      <c r="CQ18" s="432">
        <f t="shared" ref="CQ18:CQ21" si="80">AE18</f>
        <v>0</v>
      </c>
      <c r="CR18" s="432">
        <f t="shared" ref="CR18:CR21" si="81">AF18</f>
        <v>0</v>
      </c>
      <c r="CS18" s="432">
        <f t="shared" ref="CS18:CS21" si="82">AG18</f>
        <v>0</v>
      </c>
      <c r="CT18" s="432">
        <f t="shared" ref="CT18:CT21" si="83">AH18</f>
        <v>0</v>
      </c>
      <c r="CU18" s="432">
        <f t="shared" ref="CU18:CU21" si="84">AI18</f>
        <v>0</v>
      </c>
      <c r="CV18" s="432">
        <f t="shared" ref="CV18:CV21" si="85">AJ18</f>
        <v>0</v>
      </c>
      <c r="CW18" s="432">
        <f t="shared" ref="CW18:CW21" si="86">AK18</f>
        <v>0</v>
      </c>
      <c r="CX18" s="432">
        <f t="shared" ref="CX18:CX21" si="87">AL18</f>
        <v>0</v>
      </c>
      <c r="CY18" s="432">
        <f t="shared" ref="CY18:CY21" si="88">AM18</f>
        <v>0</v>
      </c>
      <c r="CZ18" s="432">
        <f t="shared" ref="CZ18:CZ21" si="89">AN18</f>
        <v>0</v>
      </c>
      <c r="DA18" s="432">
        <f t="shared" ref="DA18:DA21" si="90">AO18</f>
        <v>0</v>
      </c>
      <c r="DB18" s="432">
        <f t="shared" ref="DB18:DB21" si="91">AP18</f>
        <v>0</v>
      </c>
      <c r="DC18" s="432">
        <f t="shared" ref="DC18:DC21" si="92">AQ18</f>
        <v>0</v>
      </c>
      <c r="DD18" s="432">
        <f t="shared" ref="DD18:DD21" si="93">AR18</f>
        <v>0</v>
      </c>
      <c r="DE18" s="428">
        <f>'DATA SHEET'!CO18*'Gas parameters'!$B$13</f>
        <v>35883</v>
      </c>
      <c r="DF18" s="428">
        <f>'DATA SHEET'!CP18*'Gas parameters'!$C$13</f>
        <v>0</v>
      </c>
      <c r="DG18" s="428">
        <f>'DATA SHEET'!CQ18*'Gas parameters'!$D$13</f>
        <v>0</v>
      </c>
      <c r="DH18" s="428">
        <f>'DATA SHEET'!CR18*'Gas parameters'!$E$13</f>
        <v>0</v>
      </c>
      <c r="DI18" s="428">
        <f>'DATA SHEET'!CS18*'Gas parameters'!$F$13</f>
        <v>0</v>
      </c>
      <c r="DJ18" s="428">
        <f>'DATA SHEET'!CT18*'Gas parameters'!$G$13</f>
        <v>0</v>
      </c>
      <c r="DK18" s="428">
        <f>'DATA SHEET'!CU18*'Gas parameters'!$H$13</f>
        <v>0</v>
      </c>
      <c r="DL18" s="428">
        <f>'DATA SHEET'!CV18*'Gas parameters'!$I$13</f>
        <v>0</v>
      </c>
      <c r="DM18" s="428">
        <f>'DATA SHEET'!CW18*'Gas parameters'!$J$13</f>
        <v>0</v>
      </c>
      <c r="DN18" s="428">
        <f>'DATA SHEET'!CX18*'Gas parameters'!$K$13</f>
        <v>0</v>
      </c>
      <c r="DO18" s="428">
        <f>'DATA SHEET'!CY18*'Gas parameters'!$L$13</f>
        <v>0</v>
      </c>
      <c r="DP18" s="428">
        <f>'DATA SHEET'!CZ18*'Gas parameters'!$M$13</f>
        <v>0</v>
      </c>
      <c r="DQ18" s="428">
        <f>'DATA SHEET'!DA18*'Gas parameters'!$N$13</f>
        <v>0</v>
      </c>
      <c r="DR18" s="428">
        <f>'DATA SHEET'!DB18*'Gas parameters'!$O$13</f>
        <v>0</v>
      </c>
      <c r="DS18" s="428">
        <f>'DATA SHEET'!DC18*'Gas parameters'!$P$13</f>
        <v>0</v>
      </c>
      <c r="DT18" s="428">
        <f>'DATA SHEET'!DD18*'Gas parameters'!$Q$13</f>
        <v>0</v>
      </c>
      <c r="DU18" s="431">
        <f>'DATA SHEET'!CO18*'Gas parameters'!$B$14</f>
        <v>39819</v>
      </c>
      <c r="DV18" s="431">
        <f>'DATA SHEET'!CP18*'Gas parameters'!$C$14</f>
        <v>0</v>
      </c>
      <c r="DW18" s="431">
        <f>'DATA SHEET'!CQ18*'Gas parameters'!$D$14</f>
        <v>0</v>
      </c>
      <c r="DX18" s="431">
        <f>'DATA SHEET'!CR18*'Gas parameters'!$E$14</f>
        <v>0</v>
      </c>
      <c r="DY18" s="431">
        <f>'DATA SHEET'!CS18*'Gas parameters'!$F$14</f>
        <v>0</v>
      </c>
      <c r="DZ18" s="431">
        <f>'DATA SHEET'!CT18*'Gas parameters'!$G$14</f>
        <v>0</v>
      </c>
      <c r="EA18" s="431">
        <f>'DATA SHEET'!CU18*'Gas parameters'!$H$14</f>
        <v>0</v>
      </c>
      <c r="EB18" s="431">
        <f>'DATA SHEET'!CV18*'Gas parameters'!$I$14</f>
        <v>0</v>
      </c>
      <c r="EC18" s="431">
        <f>'DATA SHEET'!CW18*'Gas parameters'!$J$14</f>
        <v>0</v>
      </c>
      <c r="ED18" s="431">
        <f>'DATA SHEET'!CX18*'Gas parameters'!$K$14</f>
        <v>0</v>
      </c>
      <c r="EE18" s="431">
        <f>'DATA SHEET'!CY18*'Gas parameters'!$L$14</f>
        <v>0</v>
      </c>
      <c r="EF18" s="431">
        <f>'DATA SHEET'!CZ18*'Gas parameters'!$M$14</f>
        <v>0</v>
      </c>
      <c r="EG18" s="431">
        <f>'DATA SHEET'!DA18*'Gas parameters'!$N$14</f>
        <v>0</v>
      </c>
      <c r="EH18" s="431">
        <f>'DATA SHEET'!DB18*'Gas parameters'!$O$14</f>
        <v>0</v>
      </c>
      <c r="EI18" s="431">
        <f>'DATA SHEET'!DC18*'Gas parameters'!$P$14</f>
        <v>0</v>
      </c>
      <c r="EJ18" s="431">
        <f>'DATA SHEET'!DD18*'Gas parameters'!$Q$14</f>
        <v>0</v>
      </c>
      <c r="EK18" s="425">
        <f>'DATA SHEET'!CO18*'Gas parameters'!$B$15</f>
        <v>2.0030000000000001</v>
      </c>
      <c r="EL18" s="434">
        <f>'DATA SHEET'!CP18*'Gas parameters'!$C$15</f>
        <v>0</v>
      </c>
      <c r="EM18" s="434">
        <f>'DATA SHEET'!CQ18*'Gas parameters'!$D$15</f>
        <v>0</v>
      </c>
      <c r="EN18" s="434">
        <f>'DATA SHEET'!CR18*'Gas parameters'!$E$15</f>
        <v>0</v>
      </c>
      <c r="EO18" s="434">
        <f>'DATA SHEET'!CS18*'Gas parameters'!$F$15</f>
        <v>0</v>
      </c>
      <c r="EP18" s="434">
        <f>'DATA SHEET'!CT18*'Gas parameters'!$G$15</f>
        <v>0</v>
      </c>
      <c r="EQ18" s="434">
        <f>'DATA SHEET'!CU18*'Gas parameters'!$H$15</f>
        <v>0</v>
      </c>
      <c r="ER18" s="434">
        <f>'DATA SHEET'!CV18*'Gas parameters'!$I$15</f>
        <v>0</v>
      </c>
      <c r="ES18" s="434">
        <f>'DATA SHEET'!CW18*'Gas parameters'!$J$15</f>
        <v>0</v>
      </c>
      <c r="ET18" s="434">
        <f>'DATA SHEET'!CX18*'Gas parameters'!$K$15</f>
        <v>0</v>
      </c>
      <c r="EU18" s="434">
        <f>'DATA SHEET'!CY18*'Gas parameters'!$L$15</f>
        <v>0</v>
      </c>
      <c r="EV18" s="434">
        <f>'DATA SHEET'!CZ18*'Gas parameters'!$M$15</f>
        <v>0</v>
      </c>
      <c r="EW18" s="434">
        <f>'DATA SHEET'!DA18*'Gas parameters'!$N$15</f>
        <v>0</v>
      </c>
      <c r="EX18" s="434">
        <f>'DATA SHEET'!DB18*'Gas parameters'!$O$15</f>
        <v>0</v>
      </c>
      <c r="EY18" s="434">
        <f>'DATA SHEET'!DC18*'Gas parameters'!$P$15</f>
        <v>0</v>
      </c>
      <c r="EZ18" s="434">
        <f>'DATA SHEET'!DD18*'Gas parameters'!$Q$15</f>
        <v>0</v>
      </c>
      <c r="FA18" s="429">
        <f>'DATA SHEET'!CO18*'Gas parameters'!$B$16</f>
        <v>0.996</v>
      </c>
      <c r="FB18" s="429">
        <f>'DATA SHEET'!CP18*'Gas parameters'!$C$16</f>
        <v>0</v>
      </c>
      <c r="FC18" s="429">
        <f>'DATA SHEET'!CQ18*'Gas parameters'!$D$16</f>
        <v>0</v>
      </c>
      <c r="FD18" s="429">
        <f>'DATA SHEET'!CR18*'Gas parameters'!$E$16</f>
        <v>0</v>
      </c>
      <c r="FE18" s="429">
        <f>'DATA SHEET'!CS18*'Gas parameters'!$F$16</f>
        <v>0</v>
      </c>
      <c r="FF18" s="429">
        <f>'DATA SHEET'!CT18*'Gas parameters'!$G$16</f>
        <v>0</v>
      </c>
      <c r="FG18" s="429">
        <f>'DATA SHEET'!CU18*'Gas parameters'!$H$16</f>
        <v>0</v>
      </c>
      <c r="FH18" s="429">
        <f>'DATA SHEET'!CV18*'Gas parameters'!$I$16</f>
        <v>0</v>
      </c>
      <c r="FI18" s="429">
        <f>'DATA SHEET'!CW18*'Gas parameters'!$J$16</f>
        <v>0</v>
      </c>
      <c r="FJ18" s="429">
        <f>'DATA SHEET'!CX18*'Gas parameters'!$K$16</f>
        <v>0</v>
      </c>
      <c r="FK18" s="429">
        <f>'DATA SHEET'!CY18*'Gas parameters'!$L$16</f>
        <v>0</v>
      </c>
      <c r="FL18" s="429">
        <f>'DATA SHEET'!CZ18*'Gas parameters'!$M$16</f>
        <v>0</v>
      </c>
      <c r="FM18" s="429">
        <f>'DATA SHEET'!DA18*'Gas parameters'!$N$16</f>
        <v>0</v>
      </c>
      <c r="FN18" s="429">
        <f>'DATA SHEET'!DB18*'Gas parameters'!$O$16</f>
        <v>0</v>
      </c>
      <c r="FO18" s="429">
        <f>'DATA SHEET'!DC18*'Gas parameters'!$P$16</f>
        <v>0</v>
      </c>
      <c r="FP18" s="429">
        <f>'DATA SHEET'!DD18*'Gas parameters'!$Q$16</f>
        <v>0</v>
      </c>
      <c r="FQ18" s="457">
        <f>'DATA SHEET'!CO18*'Gas parameters'!$B$17</f>
        <v>1.94</v>
      </c>
      <c r="FR18" s="457">
        <f>'DATA SHEET'!CP18*'Gas parameters'!$C$17</f>
        <v>0</v>
      </c>
      <c r="FS18" s="457">
        <f>'DATA SHEET'!CQ18*'Gas parameters'!$D$17</f>
        <v>0</v>
      </c>
      <c r="FT18" s="457">
        <f>'DATA SHEET'!CR18*'Gas parameters'!$E$17</f>
        <v>0</v>
      </c>
      <c r="FU18" s="457">
        <f>'DATA SHEET'!CS18*'Gas parameters'!$F$17</f>
        <v>0</v>
      </c>
      <c r="FV18" s="457">
        <f>'DATA SHEET'!CT18*'Gas parameters'!$G$17</f>
        <v>0</v>
      </c>
      <c r="FW18" s="457">
        <f>'DATA SHEET'!CU18*'Gas parameters'!$H$17</f>
        <v>0</v>
      </c>
      <c r="FX18" s="457">
        <f>'DATA SHEET'!CV18*'Gas parameters'!$I$17</f>
        <v>0</v>
      </c>
      <c r="FY18" s="457">
        <f>'DATA SHEET'!CW18*'Gas parameters'!$J$17</f>
        <v>0</v>
      </c>
      <c r="FZ18" s="457">
        <f>'DATA SHEET'!CX18*'Gas parameters'!$K$17</f>
        <v>0</v>
      </c>
      <c r="GA18" s="457">
        <f>'DATA SHEET'!CY18*'Gas parameters'!$L$17</f>
        <v>0</v>
      </c>
      <c r="GB18" s="457">
        <f>'DATA SHEET'!CZ18*'Gas parameters'!$M$17</f>
        <v>0</v>
      </c>
      <c r="GC18" s="457">
        <f>'DATA SHEET'!DA18*'Gas parameters'!$N$17</f>
        <v>0</v>
      </c>
      <c r="GD18" s="457">
        <f>'DATA SHEET'!DB18*'Gas parameters'!$O$17</f>
        <v>0</v>
      </c>
      <c r="GE18" s="457">
        <f>'DATA SHEET'!DC18*'Gas parameters'!$P$17</f>
        <v>0</v>
      </c>
      <c r="GF18" s="457">
        <f>'DATA SHEET'!DD18*'Gas parameters'!$Q$17</f>
        <v>0</v>
      </c>
      <c r="GG18" s="429">
        <f>'DATA SHEET'!CO18*'Gas parameters'!$B$18</f>
        <v>0.71740000000000004</v>
      </c>
      <c r="GH18" s="429">
        <f>'DATA SHEET'!CP18*'Gas parameters'!$C$18</f>
        <v>0</v>
      </c>
      <c r="GI18" s="429">
        <f>'DATA SHEET'!CQ18*'Gas parameters'!$D$18</f>
        <v>0</v>
      </c>
      <c r="GJ18" s="429">
        <f>'DATA SHEET'!CR18*'Gas parameters'!$E$18</f>
        <v>0</v>
      </c>
      <c r="GK18" s="429">
        <f>'DATA SHEET'!CS18*'Gas parameters'!$F$18</f>
        <v>0</v>
      </c>
      <c r="GL18" s="429">
        <f>'DATA SHEET'!CT18*'Gas parameters'!$G$18</f>
        <v>0</v>
      </c>
      <c r="GM18" s="429">
        <f>'DATA SHEET'!CU18*'Gas parameters'!$H$18</f>
        <v>0</v>
      </c>
      <c r="GN18" s="429">
        <f>'DATA SHEET'!CV18*'Gas parameters'!$I$18</f>
        <v>0</v>
      </c>
      <c r="GO18" s="429">
        <f>'DATA SHEET'!CW18*'Gas parameters'!$J$18</f>
        <v>0</v>
      </c>
      <c r="GP18" s="429">
        <f>'DATA SHEET'!CX18*'Gas parameters'!$K$18</f>
        <v>0</v>
      </c>
      <c r="GQ18" s="429">
        <f>'DATA SHEET'!CY18*'Gas parameters'!$L$18</f>
        <v>0</v>
      </c>
      <c r="GR18" s="429">
        <f>'DATA SHEET'!CZ18*'Gas parameters'!$M$18</f>
        <v>0</v>
      </c>
      <c r="GS18" s="429">
        <f>'DATA SHEET'!DA18*'Gas parameters'!$N$18</f>
        <v>0</v>
      </c>
      <c r="GT18" s="429">
        <f>'DATA SHEET'!DB18*'Gas parameters'!$O$18</f>
        <v>0</v>
      </c>
      <c r="GU18" s="429">
        <f>'DATA SHEET'!DC18*'Gas parameters'!$P$18</f>
        <v>0</v>
      </c>
      <c r="GV18" s="429">
        <f>'DATA SHEET'!DD18*'Gas parameters'!$Q$18</f>
        <v>0</v>
      </c>
      <c r="GW18" s="430">
        <v>7</v>
      </c>
      <c r="GX18" s="430">
        <v>1E-3</v>
      </c>
      <c r="GY18" s="435">
        <f t="shared" ref="GY18:GY21" si="94">HM18/0.2094</f>
        <v>9.5654250238777472</v>
      </c>
      <c r="GZ18" s="435">
        <f t="shared" ref="GZ18:GZ21" si="95">HN18/HH18*100</f>
        <v>11.637655260415206</v>
      </c>
      <c r="HA18" s="433">
        <f t="shared" ref="HA18:HA21" si="96">(HG18-HH18)/GY18+1</f>
        <v>1</v>
      </c>
      <c r="HB18" s="433">
        <f t="shared" ref="HB18:HB21" si="97">HG18+HI18</f>
        <v>10.513812053681024</v>
      </c>
      <c r="HC18" s="433">
        <f t="shared" ref="HC18:HC21" si="98">HI18/HB18*100</f>
        <v>18.598268827895492</v>
      </c>
      <c r="HD18" s="433">
        <f t="shared" ref="HD18:HD21" si="99">HJ18*0.01977+HF18*0.01429+(100-HF18-HJ18)*0.01251</f>
        <v>1.3354893771906144</v>
      </c>
      <c r="HE18" s="433">
        <f t="shared" ref="HE18:HE21" si="100">(HD18+HI18*0.8038/HG18)/(HI18/HG18+1)</f>
        <v>1.2366043574913408</v>
      </c>
      <c r="HF18" s="436">
        <f t="shared" ref="HF18:HF21" si="101">IO18</f>
        <v>0</v>
      </c>
      <c r="HG18" s="433">
        <f t="shared" ref="HG18:HG21" si="102">HN18/HJ18*100</f>
        <v>8.5584250238777475</v>
      </c>
      <c r="HH18" s="435">
        <f>GY18*0.7906+'DATA SHEET'!CW18/100+HN18</f>
        <v>8.5584250238777475</v>
      </c>
      <c r="HI18" s="433">
        <f t="shared" ref="HI18:HI21" si="103">GX18/0.8038*1.293*HA18*GY18+HO18</f>
        <v>1.9553870298032767</v>
      </c>
      <c r="HJ18" s="433">
        <f t="shared" ref="HJ18:HJ21" si="104">(1-HF18/20.94)*GZ18</f>
        <v>11.637655260415206</v>
      </c>
      <c r="HK18" s="437">
        <f t="shared" ref="HK18:HK21" si="105">SUM(DE18:DT18)</f>
        <v>35883</v>
      </c>
      <c r="HL18" s="437">
        <f t="shared" ref="HL18:HL21" si="106">SUM(DU18:EJ18)</f>
        <v>39819</v>
      </c>
      <c r="HM18" s="438">
        <f t="shared" ref="HM18:HM21" si="107">SUM(EK18:EZ18)</f>
        <v>2.0030000000000001</v>
      </c>
      <c r="HN18" s="439">
        <f t="shared" ref="HN18:HN21" si="108">SUM(FA18:FP18)</f>
        <v>0.996</v>
      </c>
      <c r="HO18" s="436">
        <f t="shared" ref="HO18:HO21" si="109">SUM(FQ18:GF18)</f>
        <v>1.94</v>
      </c>
      <c r="HP18" s="427">
        <f t="shared" ref="HP18:HP21" si="110">SUM(GG18:GV18)</f>
        <v>0.71740000000000004</v>
      </c>
      <c r="HQ18" s="357">
        <f t="shared" ref="HQ18:HQ21" si="111">SUM(AS18:BH18)</f>
        <v>35818</v>
      </c>
      <c r="HR18" s="358">
        <f t="shared" ref="HR18:HR21" si="112">SUM(BI18:BX18)</f>
        <v>39840</v>
      </c>
      <c r="HS18" s="712">
        <f t="shared" ref="HS18:HS21" si="113">SUM(BY18:CN18)</f>
        <v>0.71740000000000004</v>
      </c>
      <c r="HT18" s="713">
        <f t="shared" ref="HT18:HT21" si="114">HU18/$HR$14</f>
        <v>0.55514683041358137</v>
      </c>
      <c r="HU18" s="711">
        <f t="shared" ref="HU18:HU21" si="115">HS18/$HU$14</f>
        <v>0.68005486725663722</v>
      </c>
      <c r="HV18" s="711">
        <f t="shared" ref="HV18:HV21" si="116">HY18/$HV$14</f>
        <v>33.947493128613402</v>
      </c>
      <c r="HW18" s="711">
        <f t="shared" ref="HW18:HW21" si="117">HZ18/$HW$14</f>
        <v>37.705848949460538</v>
      </c>
      <c r="HX18" s="711">
        <f t="shared" ref="HX18:HX21" si="118">IA18/$HX$14</f>
        <v>50.606323934612639</v>
      </c>
      <c r="HY18" s="714">
        <f t="shared" ref="HY18:HY21" si="119">HQ18/1000</f>
        <v>35.817999999999998</v>
      </c>
      <c r="HZ18" s="359">
        <f t="shared" ref="HZ18:HZ21" si="120">HR18/1000</f>
        <v>39.840000000000003</v>
      </c>
      <c r="IA18" s="360">
        <f t="shared" ref="IA18:IA21" si="121">HR18/SQRT(HT18)/1000</f>
        <v>53.470641869311713</v>
      </c>
      <c r="IB18" s="75">
        <f t="shared" ref="IB18:IB21" si="122">HX18</f>
        <v>50.606323934612639</v>
      </c>
      <c r="IC18" s="724">
        <f t="shared" ref="IC18:IC21" si="123">HT18</f>
        <v>0.55514683041358137</v>
      </c>
      <c r="ID18" s="724">
        <f t="shared" ref="ID18:ID21" si="124">HY18</f>
        <v>35.817999999999998</v>
      </c>
      <c r="IE18" s="724">
        <f t="shared" ref="IE18:IE21" si="125">HZ18</f>
        <v>39.840000000000003</v>
      </c>
      <c r="IF18" s="76">
        <f t="shared" ref="IF18:IF21" si="126">GZ18</f>
        <v>11.637655260415206</v>
      </c>
      <c r="IG18" s="520"/>
      <c r="IH18" s="520"/>
      <c r="II18" s="520"/>
      <c r="IJ18" s="700">
        <f t="shared" ref="IJ18:IJ24" si="127">II18*(273.15/(273.15+15))*ID18/3.6</f>
        <v>0</v>
      </c>
      <c r="IK18" s="520"/>
      <c r="IL18" s="520"/>
      <c r="IM18" s="520"/>
      <c r="IN18" s="520"/>
      <c r="IO18" s="520"/>
      <c r="IP18" s="520"/>
      <c r="IQ18" s="520"/>
      <c r="IR18" s="520"/>
      <c r="IS18" s="30" t="s">
        <v>720</v>
      </c>
      <c r="IT18" s="419"/>
      <c r="IU18" s="419"/>
      <c r="IV18" s="43"/>
      <c r="IW18" s="30"/>
      <c r="IX18" s="419"/>
      <c r="IY18" s="419"/>
      <c r="JA18" s="532"/>
      <c r="JB18" s="23" t="s">
        <v>88</v>
      </c>
      <c r="JC18" s="23"/>
      <c r="JD18" s="22" t="str">
        <f t="shared" si="61"/>
        <v>NM</v>
      </c>
      <c r="JE18" s="22" t="str">
        <f t="shared" si="62"/>
        <v>NM</v>
      </c>
      <c r="JF18" s="22" t="str">
        <f t="shared" si="63"/>
        <v>NM</v>
      </c>
      <c r="JG18" s="22" t="str">
        <f t="shared" ref="JG18:JG24" si="128">IF(IN18&lt;&gt;0,JE18*1.764,"NM")</f>
        <v>NM</v>
      </c>
      <c r="JH18" s="21" t="str">
        <f t="shared" si="64"/>
        <v>NM</v>
      </c>
      <c r="JI18" s="21"/>
      <c r="JJ18" s="21"/>
      <c r="JK18" s="21"/>
      <c r="JL18" s="520"/>
      <c r="JM18" s="520"/>
      <c r="JN18" s="520"/>
      <c r="JO18" s="520"/>
      <c r="JP18" s="520"/>
      <c r="JQ18" s="34"/>
      <c r="JR18" s="34"/>
      <c r="JS18" s="34"/>
      <c r="JT18" s="142"/>
      <c r="JU18" s="142"/>
      <c r="JV18" s="520"/>
      <c r="JW18" s="277"/>
      <c r="JX18" s="277"/>
      <c r="JY18" s="277"/>
      <c r="JZ18" s="277"/>
      <c r="KA18" s="276"/>
      <c r="KB18" s="284"/>
      <c r="KC18" s="284"/>
      <c r="KD18" s="284"/>
      <c r="KE18" s="284"/>
      <c r="KF18" s="284"/>
      <c r="KG18" s="284"/>
      <c r="KH18" s="284"/>
      <c r="KI18" s="284"/>
      <c r="KJ18" s="517"/>
      <c r="KK18" s="284"/>
      <c r="KL18" s="523" t="s">
        <v>88</v>
      </c>
      <c r="KM18" s="523"/>
      <c r="KN18" s="284"/>
      <c r="KO18" s="284"/>
      <c r="KP18" s="284"/>
      <c r="KQ18" s="286"/>
      <c r="KR18" s="286"/>
      <c r="KS18" s="286"/>
      <c r="KT18" s="286"/>
      <c r="KU18" s="286"/>
      <c r="KV18" s="286"/>
      <c r="KX18" s="540">
        <f t="shared" ref="KX18:KX80" si="129">SUM(Q18:AB18)</f>
        <v>100</v>
      </c>
    </row>
    <row r="19" spans="1:310" ht="15.95" customHeight="1" thickTop="1" thickBot="1" x14ac:dyDescent="0.3">
      <c r="A19" s="62" t="s">
        <v>57</v>
      </c>
      <c r="B19" s="80" t="e">
        <f>IF(A19="X",IF(#REF!="F",#REF!,IF(#REF!="C",#REF!,IF(#REF!="WH",#REF!,IF(#REF!="B",#REF!,"")))),"")</f>
        <v>#REF!</v>
      </c>
      <c r="C19" s="120"/>
      <c r="D19" s="578"/>
      <c r="E19" s="518">
        <f t="shared" si="65"/>
        <v>3</v>
      </c>
      <c r="F19" s="2128"/>
      <c r="G19" s="2131"/>
      <c r="H19" s="1844"/>
      <c r="I19" s="2140"/>
      <c r="J19" s="1844"/>
      <c r="K19" s="472"/>
      <c r="L19" s="1921"/>
      <c r="M19" s="620">
        <v>20</v>
      </c>
      <c r="N19" s="458"/>
      <c r="O19" s="521"/>
      <c r="P19" s="590"/>
      <c r="Q19" s="726"/>
      <c r="R19" s="727"/>
      <c r="S19" s="727"/>
      <c r="T19" s="727"/>
      <c r="U19" s="727"/>
      <c r="V19" s="727"/>
      <c r="W19" s="727"/>
      <c r="X19" s="727"/>
      <c r="Y19" s="727"/>
      <c r="Z19" s="727"/>
      <c r="AA19" s="727"/>
      <c r="AB19" s="727"/>
      <c r="AC19" s="368">
        <f t="shared" si="66"/>
        <v>0</v>
      </c>
      <c r="AD19" s="368">
        <f t="shared" si="67"/>
        <v>0</v>
      </c>
      <c r="AE19" s="368">
        <f t="shared" si="68"/>
        <v>0</v>
      </c>
      <c r="AF19" s="368">
        <f t="shared" si="69"/>
        <v>0</v>
      </c>
      <c r="AG19" s="368">
        <f t="shared" si="70"/>
        <v>0</v>
      </c>
      <c r="AH19" s="368">
        <f t="shared" si="71"/>
        <v>0</v>
      </c>
      <c r="AI19" s="368">
        <f t="shared" si="72"/>
        <v>0</v>
      </c>
      <c r="AJ19" s="368">
        <f t="shared" si="73"/>
        <v>0</v>
      </c>
      <c r="AK19" s="368">
        <f t="shared" si="74"/>
        <v>0</v>
      </c>
      <c r="AL19" s="368">
        <f t="shared" si="75"/>
        <v>0</v>
      </c>
      <c r="AM19" s="368">
        <f t="shared" si="76"/>
        <v>0</v>
      </c>
      <c r="AN19" s="368">
        <f t="shared" si="77"/>
        <v>0</v>
      </c>
      <c r="AO19" s="369">
        <v>0</v>
      </c>
      <c r="AP19" s="370">
        <v>0</v>
      </c>
      <c r="AQ19" s="370">
        <v>0</v>
      </c>
      <c r="AR19" s="370">
        <v>0</v>
      </c>
      <c r="AS19" s="378">
        <f>AC19*'Gas parameters'!$B$10</f>
        <v>0</v>
      </c>
      <c r="AT19" s="371">
        <f>AD19*'Gas parameters'!$C$10</f>
        <v>0</v>
      </c>
      <c r="AU19" s="371">
        <f>AE19*'Gas parameters'!$D$10</f>
        <v>0</v>
      </c>
      <c r="AV19" s="371">
        <f>AF19*'Gas parameters'!$E$10</f>
        <v>0</v>
      </c>
      <c r="AW19" s="371">
        <f>AG19*'Gas parameters'!$F$10</f>
        <v>0</v>
      </c>
      <c r="AX19" s="371">
        <f>AH19*'Gas parameters'!$G$10</f>
        <v>0</v>
      </c>
      <c r="AY19" s="371">
        <f>AI19*'Gas parameters'!$H$10</f>
        <v>0</v>
      </c>
      <c r="AZ19" s="371">
        <f>AJ19*'Gas parameters'!$I$10</f>
        <v>0</v>
      </c>
      <c r="BA19" s="371">
        <f>AK19*'Gas parameters'!$J$10</f>
        <v>0</v>
      </c>
      <c r="BB19" s="371">
        <f>AL19*'Gas parameters'!$K$10</f>
        <v>0</v>
      </c>
      <c r="BC19" s="371">
        <f>AM19*'Gas parameters'!$L$10</f>
        <v>0</v>
      </c>
      <c r="BD19" s="371">
        <f>AN19*'Gas parameters'!$M$10</f>
        <v>0</v>
      </c>
      <c r="BE19" s="372">
        <f>AO19*'Gas parameters'!$N$10</f>
        <v>0</v>
      </c>
      <c r="BF19" s="373">
        <f>AP19*'Gas parameters'!$O$10</f>
        <v>0</v>
      </c>
      <c r="BG19" s="373">
        <f>AQ19*'Gas parameters'!$P$10</f>
        <v>0</v>
      </c>
      <c r="BH19" s="379">
        <f>AR19*'Gas parameters'!$Q$10</f>
        <v>0</v>
      </c>
      <c r="BI19" s="386">
        <f>AC19*'Gas parameters'!$B$11</f>
        <v>0</v>
      </c>
      <c r="BJ19" s="387">
        <f>AD19*'Gas parameters'!$C$11</f>
        <v>0</v>
      </c>
      <c r="BK19" s="387">
        <f>AE19*'Gas parameters'!$D$11</f>
        <v>0</v>
      </c>
      <c r="BL19" s="387">
        <f>AF19*'Gas parameters'!$E$11</f>
        <v>0</v>
      </c>
      <c r="BM19" s="387">
        <f>AG19*'Gas parameters'!$F$11</f>
        <v>0</v>
      </c>
      <c r="BN19" s="387">
        <f>AH19*'Gas parameters'!$G$11</f>
        <v>0</v>
      </c>
      <c r="BO19" s="387">
        <f>AI19*'Gas parameters'!$H$11</f>
        <v>0</v>
      </c>
      <c r="BP19" s="387">
        <f>AJ19*'Gas parameters'!$I$11</f>
        <v>0</v>
      </c>
      <c r="BQ19" s="387">
        <f>AK19*'Gas parameters'!$J$11</f>
        <v>0</v>
      </c>
      <c r="BR19" s="387">
        <f>AL19*'Gas parameters'!$K$11</f>
        <v>0</v>
      </c>
      <c r="BS19" s="387">
        <f>AM19*'Gas parameters'!$L$11</f>
        <v>0</v>
      </c>
      <c r="BT19" s="387">
        <f>AN19*'Gas parameters'!$M$11</f>
        <v>0</v>
      </c>
      <c r="BU19" s="388">
        <f>AO19*'Gas parameters'!$N$11</f>
        <v>0</v>
      </c>
      <c r="BV19" s="389">
        <f>AP19*'Gas parameters'!$O$11</f>
        <v>0</v>
      </c>
      <c r="BW19" s="389">
        <f>AQ19*'Gas parameters'!$P$11</f>
        <v>0</v>
      </c>
      <c r="BX19" s="390">
        <f>AR19*'Gas parameters'!$Q$11</f>
        <v>0</v>
      </c>
      <c r="BY19" s="385">
        <f>AC19*'Gas parameters'!$B$12</f>
        <v>0</v>
      </c>
      <c r="BZ19" s="374">
        <f>AD19*'Gas parameters'!$C$12</f>
        <v>0</v>
      </c>
      <c r="CA19" s="374">
        <f>AE19*'Gas parameters'!$D$12</f>
        <v>0</v>
      </c>
      <c r="CB19" s="374">
        <f>AF19*'Gas parameters'!$E$12</f>
        <v>0</v>
      </c>
      <c r="CC19" s="374">
        <f>AG19*'Gas parameters'!$F$12</f>
        <v>0</v>
      </c>
      <c r="CD19" s="374">
        <f>AH19*'Gas parameters'!$G$12</f>
        <v>0</v>
      </c>
      <c r="CE19" s="374">
        <f>AI19*'Gas parameters'!$H$12</f>
        <v>0</v>
      </c>
      <c r="CF19" s="374">
        <f>AJ19*'Gas parameters'!$I$12</f>
        <v>0</v>
      </c>
      <c r="CG19" s="374">
        <f>AK19*'Gas parameters'!$J$12</f>
        <v>0</v>
      </c>
      <c r="CH19" s="374">
        <f>AL19*'Gas parameters'!$K$12</f>
        <v>0</v>
      </c>
      <c r="CI19" s="374">
        <f>AM19*'Gas parameters'!$L$12</f>
        <v>0</v>
      </c>
      <c r="CJ19" s="374">
        <f>AN19*'Gas parameters'!$M$12</f>
        <v>0</v>
      </c>
      <c r="CK19" s="375">
        <f>AO19*'Gas parameters'!$N$12</f>
        <v>0</v>
      </c>
      <c r="CL19" s="376">
        <f>AP19*'Gas parameters'!$O$12</f>
        <v>0</v>
      </c>
      <c r="CM19" s="376">
        <f>AQ19*'Gas parameters'!$P$12</f>
        <v>0</v>
      </c>
      <c r="CN19" s="376">
        <f>AR19*'Gas parameters'!$Q$12</f>
        <v>0</v>
      </c>
      <c r="CO19" s="432">
        <f t="shared" si="78"/>
        <v>0</v>
      </c>
      <c r="CP19" s="432">
        <f t="shared" si="79"/>
        <v>0</v>
      </c>
      <c r="CQ19" s="432">
        <f t="shared" si="80"/>
        <v>0</v>
      </c>
      <c r="CR19" s="432">
        <f t="shared" si="81"/>
        <v>0</v>
      </c>
      <c r="CS19" s="432">
        <f t="shared" si="82"/>
        <v>0</v>
      </c>
      <c r="CT19" s="432">
        <f t="shared" si="83"/>
        <v>0</v>
      </c>
      <c r="CU19" s="432">
        <f t="shared" si="84"/>
        <v>0</v>
      </c>
      <c r="CV19" s="432">
        <f t="shared" si="85"/>
        <v>0</v>
      </c>
      <c r="CW19" s="432">
        <f t="shared" si="86"/>
        <v>0</v>
      </c>
      <c r="CX19" s="432">
        <f t="shared" si="87"/>
        <v>0</v>
      </c>
      <c r="CY19" s="432">
        <f t="shared" si="88"/>
        <v>0</v>
      </c>
      <c r="CZ19" s="432">
        <f t="shared" si="89"/>
        <v>0</v>
      </c>
      <c r="DA19" s="432">
        <f t="shared" si="90"/>
        <v>0</v>
      </c>
      <c r="DB19" s="432">
        <f t="shared" si="91"/>
        <v>0</v>
      </c>
      <c r="DC19" s="432">
        <f t="shared" si="92"/>
        <v>0</v>
      </c>
      <c r="DD19" s="432">
        <f t="shared" si="93"/>
        <v>0</v>
      </c>
      <c r="DE19" s="428">
        <f>'DATA SHEET'!CO19*'Gas parameters'!$B$13</f>
        <v>0</v>
      </c>
      <c r="DF19" s="428">
        <f>'DATA SHEET'!CP19*'Gas parameters'!$C$13</f>
        <v>0</v>
      </c>
      <c r="DG19" s="428">
        <f>'DATA SHEET'!CQ19*'Gas parameters'!$D$13</f>
        <v>0</v>
      </c>
      <c r="DH19" s="428">
        <f>'DATA SHEET'!CR19*'Gas parameters'!$E$13</f>
        <v>0</v>
      </c>
      <c r="DI19" s="428">
        <f>'DATA SHEET'!CS19*'Gas parameters'!$F$13</f>
        <v>0</v>
      </c>
      <c r="DJ19" s="428">
        <f>'DATA SHEET'!CT19*'Gas parameters'!$G$13</f>
        <v>0</v>
      </c>
      <c r="DK19" s="428">
        <f>'DATA SHEET'!CU19*'Gas parameters'!$H$13</f>
        <v>0</v>
      </c>
      <c r="DL19" s="428">
        <f>'DATA SHEET'!CV19*'Gas parameters'!$I$13</f>
        <v>0</v>
      </c>
      <c r="DM19" s="428">
        <f>'DATA SHEET'!CW19*'Gas parameters'!$J$13</f>
        <v>0</v>
      </c>
      <c r="DN19" s="428">
        <f>'DATA SHEET'!CX19*'Gas parameters'!$K$13</f>
        <v>0</v>
      </c>
      <c r="DO19" s="428">
        <f>'DATA SHEET'!CY19*'Gas parameters'!$L$13</f>
        <v>0</v>
      </c>
      <c r="DP19" s="428">
        <f>'DATA SHEET'!CZ19*'Gas parameters'!$M$13</f>
        <v>0</v>
      </c>
      <c r="DQ19" s="428">
        <f>'DATA SHEET'!DA19*'Gas parameters'!$N$13</f>
        <v>0</v>
      </c>
      <c r="DR19" s="428">
        <f>'DATA SHEET'!DB19*'Gas parameters'!$O$13</f>
        <v>0</v>
      </c>
      <c r="DS19" s="428">
        <f>'DATA SHEET'!DC19*'Gas parameters'!$P$13</f>
        <v>0</v>
      </c>
      <c r="DT19" s="428">
        <f>'DATA SHEET'!DD19*'Gas parameters'!$Q$13</f>
        <v>0</v>
      </c>
      <c r="DU19" s="431">
        <f>'DATA SHEET'!CO19*'Gas parameters'!$B$14</f>
        <v>0</v>
      </c>
      <c r="DV19" s="431">
        <f>'DATA SHEET'!CP19*'Gas parameters'!$C$14</f>
        <v>0</v>
      </c>
      <c r="DW19" s="431">
        <f>'DATA SHEET'!CQ19*'Gas parameters'!$D$14</f>
        <v>0</v>
      </c>
      <c r="DX19" s="431">
        <f>'DATA SHEET'!CR19*'Gas parameters'!$E$14</f>
        <v>0</v>
      </c>
      <c r="DY19" s="431">
        <f>'DATA SHEET'!CS19*'Gas parameters'!$F$14</f>
        <v>0</v>
      </c>
      <c r="DZ19" s="431">
        <f>'DATA SHEET'!CT19*'Gas parameters'!$G$14</f>
        <v>0</v>
      </c>
      <c r="EA19" s="431">
        <f>'DATA SHEET'!CU19*'Gas parameters'!$H$14</f>
        <v>0</v>
      </c>
      <c r="EB19" s="431">
        <f>'DATA SHEET'!CV19*'Gas parameters'!$I$14</f>
        <v>0</v>
      </c>
      <c r="EC19" s="431">
        <f>'DATA SHEET'!CW19*'Gas parameters'!$J$14</f>
        <v>0</v>
      </c>
      <c r="ED19" s="431">
        <f>'DATA SHEET'!CX19*'Gas parameters'!$K$14</f>
        <v>0</v>
      </c>
      <c r="EE19" s="431">
        <f>'DATA SHEET'!CY19*'Gas parameters'!$L$14</f>
        <v>0</v>
      </c>
      <c r="EF19" s="431">
        <f>'DATA SHEET'!CZ19*'Gas parameters'!$M$14</f>
        <v>0</v>
      </c>
      <c r="EG19" s="431">
        <f>'DATA SHEET'!DA19*'Gas parameters'!$N$14</f>
        <v>0</v>
      </c>
      <c r="EH19" s="431">
        <f>'DATA SHEET'!DB19*'Gas parameters'!$O$14</f>
        <v>0</v>
      </c>
      <c r="EI19" s="431">
        <f>'DATA SHEET'!DC19*'Gas parameters'!$P$14</f>
        <v>0</v>
      </c>
      <c r="EJ19" s="431">
        <f>'DATA SHEET'!DD19*'Gas parameters'!$Q$14</f>
        <v>0</v>
      </c>
      <c r="EK19" s="425">
        <f>'DATA SHEET'!CO19*'Gas parameters'!$B$15</f>
        <v>0</v>
      </c>
      <c r="EL19" s="434">
        <f>'DATA SHEET'!CP19*'Gas parameters'!$C$15</f>
        <v>0</v>
      </c>
      <c r="EM19" s="434">
        <f>'DATA SHEET'!CQ19*'Gas parameters'!$D$15</f>
        <v>0</v>
      </c>
      <c r="EN19" s="434">
        <f>'DATA SHEET'!CR19*'Gas parameters'!$E$15</f>
        <v>0</v>
      </c>
      <c r="EO19" s="434">
        <f>'DATA SHEET'!CS19*'Gas parameters'!$F$15</f>
        <v>0</v>
      </c>
      <c r="EP19" s="434">
        <f>'DATA SHEET'!CT19*'Gas parameters'!$G$15</f>
        <v>0</v>
      </c>
      <c r="EQ19" s="434">
        <f>'DATA SHEET'!CU19*'Gas parameters'!$H$15</f>
        <v>0</v>
      </c>
      <c r="ER19" s="434">
        <f>'DATA SHEET'!CV19*'Gas parameters'!$I$15</f>
        <v>0</v>
      </c>
      <c r="ES19" s="434">
        <f>'DATA SHEET'!CW19*'Gas parameters'!$J$15</f>
        <v>0</v>
      </c>
      <c r="ET19" s="434">
        <f>'DATA SHEET'!CX19*'Gas parameters'!$K$15</f>
        <v>0</v>
      </c>
      <c r="EU19" s="434">
        <f>'DATA SHEET'!CY19*'Gas parameters'!$L$15</f>
        <v>0</v>
      </c>
      <c r="EV19" s="434">
        <f>'DATA SHEET'!CZ19*'Gas parameters'!$M$15</f>
        <v>0</v>
      </c>
      <c r="EW19" s="434">
        <f>'DATA SHEET'!DA19*'Gas parameters'!$N$15</f>
        <v>0</v>
      </c>
      <c r="EX19" s="434">
        <f>'DATA SHEET'!DB19*'Gas parameters'!$O$15</f>
        <v>0</v>
      </c>
      <c r="EY19" s="434">
        <f>'DATA SHEET'!DC19*'Gas parameters'!$P$15</f>
        <v>0</v>
      </c>
      <c r="EZ19" s="434">
        <f>'DATA SHEET'!DD19*'Gas parameters'!$Q$15</f>
        <v>0</v>
      </c>
      <c r="FA19" s="429">
        <f>'DATA SHEET'!CO19*'Gas parameters'!$B$16</f>
        <v>0</v>
      </c>
      <c r="FB19" s="429">
        <f>'DATA SHEET'!CP19*'Gas parameters'!$C$16</f>
        <v>0</v>
      </c>
      <c r="FC19" s="429">
        <f>'DATA SHEET'!CQ19*'Gas parameters'!$D$16</f>
        <v>0</v>
      </c>
      <c r="FD19" s="429">
        <f>'DATA SHEET'!CR19*'Gas parameters'!$E$16</f>
        <v>0</v>
      </c>
      <c r="FE19" s="429">
        <f>'DATA SHEET'!CS19*'Gas parameters'!$F$16</f>
        <v>0</v>
      </c>
      <c r="FF19" s="429">
        <f>'DATA SHEET'!CT19*'Gas parameters'!$G$16</f>
        <v>0</v>
      </c>
      <c r="FG19" s="429">
        <f>'DATA SHEET'!CU19*'Gas parameters'!$H$16</f>
        <v>0</v>
      </c>
      <c r="FH19" s="429">
        <f>'DATA SHEET'!CV19*'Gas parameters'!$I$16</f>
        <v>0</v>
      </c>
      <c r="FI19" s="429">
        <f>'DATA SHEET'!CW19*'Gas parameters'!$J$16</f>
        <v>0</v>
      </c>
      <c r="FJ19" s="429">
        <f>'DATA SHEET'!CX19*'Gas parameters'!$K$16</f>
        <v>0</v>
      </c>
      <c r="FK19" s="429">
        <f>'DATA SHEET'!CY19*'Gas parameters'!$L$16</f>
        <v>0</v>
      </c>
      <c r="FL19" s="429">
        <f>'DATA SHEET'!CZ19*'Gas parameters'!$M$16</f>
        <v>0</v>
      </c>
      <c r="FM19" s="429">
        <f>'DATA SHEET'!DA19*'Gas parameters'!$N$16</f>
        <v>0</v>
      </c>
      <c r="FN19" s="429">
        <f>'DATA SHEET'!DB19*'Gas parameters'!$O$16</f>
        <v>0</v>
      </c>
      <c r="FO19" s="429">
        <f>'DATA SHEET'!DC19*'Gas parameters'!$P$16</f>
        <v>0</v>
      </c>
      <c r="FP19" s="429">
        <f>'DATA SHEET'!DD19*'Gas parameters'!$Q$16</f>
        <v>0</v>
      </c>
      <c r="FQ19" s="457">
        <f>'DATA SHEET'!CO19*'Gas parameters'!$B$17</f>
        <v>0</v>
      </c>
      <c r="FR19" s="457">
        <f>'DATA SHEET'!CP19*'Gas parameters'!$C$17</f>
        <v>0</v>
      </c>
      <c r="FS19" s="457">
        <f>'DATA SHEET'!CQ19*'Gas parameters'!$D$17</f>
        <v>0</v>
      </c>
      <c r="FT19" s="457">
        <f>'DATA SHEET'!CR19*'Gas parameters'!$E$17</f>
        <v>0</v>
      </c>
      <c r="FU19" s="457">
        <f>'DATA SHEET'!CS19*'Gas parameters'!$F$17</f>
        <v>0</v>
      </c>
      <c r="FV19" s="457">
        <f>'DATA SHEET'!CT19*'Gas parameters'!$G$17</f>
        <v>0</v>
      </c>
      <c r="FW19" s="457">
        <f>'DATA SHEET'!CU19*'Gas parameters'!$H$17</f>
        <v>0</v>
      </c>
      <c r="FX19" s="457">
        <f>'DATA SHEET'!CV19*'Gas parameters'!$I$17</f>
        <v>0</v>
      </c>
      <c r="FY19" s="457">
        <f>'DATA SHEET'!CW19*'Gas parameters'!$J$17</f>
        <v>0</v>
      </c>
      <c r="FZ19" s="457">
        <f>'DATA SHEET'!CX19*'Gas parameters'!$K$17</f>
        <v>0</v>
      </c>
      <c r="GA19" s="457">
        <f>'DATA SHEET'!CY19*'Gas parameters'!$L$17</f>
        <v>0</v>
      </c>
      <c r="GB19" s="457">
        <f>'DATA SHEET'!CZ19*'Gas parameters'!$M$17</f>
        <v>0</v>
      </c>
      <c r="GC19" s="457">
        <f>'DATA SHEET'!DA19*'Gas parameters'!$N$17</f>
        <v>0</v>
      </c>
      <c r="GD19" s="457">
        <f>'DATA SHEET'!DB19*'Gas parameters'!$O$17</f>
        <v>0</v>
      </c>
      <c r="GE19" s="457">
        <f>'DATA SHEET'!DC19*'Gas parameters'!$P$17</f>
        <v>0</v>
      </c>
      <c r="GF19" s="457">
        <f>'DATA SHEET'!DD19*'Gas parameters'!$Q$17</f>
        <v>0</v>
      </c>
      <c r="GG19" s="429">
        <f>'DATA SHEET'!CO19*'Gas parameters'!$B$18</f>
        <v>0</v>
      </c>
      <c r="GH19" s="429">
        <f>'DATA SHEET'!CP19*'Gas parameters'!$C$18</f>
        <v>0</v>
      </c>
      <c r="GI19" s="429">
        <f>'DATA SHEET'!CQ19*'Gas parameters'!$D$18</f>
        <v>0</v>
      </c>
      <c r="GJ19" s="429">
        <f>'DATA SHEET'!CR19*'Gas parameters'!$E$18</f>
        <v>0</v>
      </c>
      <c r="GK19" s="429">
        <f>'DATA SHEET'!CS19*'Gas parameters'!$F$18</f>
        <v>0</v>
      </c>
      <c r="GL19" s="429">
        <f>'DATA SHEET'!CT19*'Gas parameters'!$G$18</f>
        <v>0</v>
      </c>
      <c r="GM19" s="429">
        <f>'DATA SHEET'!CU19*'Gas parameters'!$H$18</f>
        <v>0</v>
      </c>
      <c r="GN19" s="429">
        <f>'DATA SHEET'!CV19*'Gas parameters'!$I$18</f>
        <v>0</v>
      </c>
      <c r="GO19" s="429">
        <f>'DATA SHEET'!CW19*'Gas parameters'!$J$18</f>
        <v>0</v>
      </c>
      <c r="GP19" s="429">
        <f>'DATA SHEET'!CX19*'Gas parameters'!$K$18</f>
        <v>0</v>
      </c>
      <c r="GQ19" s="429">
        <f>'DATA SHEET'!CY19*'Gas parameters'!$L$18</f>
        <v>0</v>
      </c>
      <c r="GR19" s="429">
        <f>'DATA SHEET'!CZ19*'Gas parameters'!$M$18</f>
        <v>0</v>
      </c>
      <c r="GS19" s="429">
        <f>'DATA SHEET'!DA19*'Gas parameters'!$N$18</f>
        <v>0</v>
      </c>
      <c r="GT19" s="429">
        <f>'DATA SHEET'!DB19*'Gas parameters'!$O$18</f>
        <v>0</v>
      </c>
      <c r="GU19" s="429">
        <f>'DATA SHEET'!DC19*'Gas parameters'!$P$18</f>
        <v>0</v>
      </c>
      <c r="GV19" s="429">
        <f>'DATA SHEET'!DD19*'Gas parameters'!$Q$18</f>
        <v>0</v>
      </c>
      <c r="GW19" s="430">
        <v>7</v>
      </c>
      <c r="GX19" s="430">
        <v>1E-3</v>
      </c>
      <c r="GY19" s="435">
        <f t="shared" si="94"/>
        <v>0</v>
      </c>
      <c r="GZ19" s="435" t="e">
        <f t="shared" si="95"/>
        <v>#DIV/0!</v>
      </c>
      <c r="HA19" s="433" t="e">
        <f t="shared" si="96"/>
        <v>#DIV/0!</v>
      </c>
      <c r="HB19" s="433" t="e">
        <f t="shared" si="97"/>
        <v>#DIV/0!</v>
      </c>
      <c r="HC19" s="433" t="e">
        <f t="shared" si="98"/>
        <v>#DIV/0!</v>
      </c>
      <c r="HD19" s="433" t="e">
        <f t="shared" si="99"/>
        <v>#DIV/0!</v>
      </c>
      <c r="HE19" s="433" t="e">
        <f t="shared" si="100"/>
        <v>#DIV/0!</v>
      </c>
      <c r="HF19" s="436">
        <f t="shared" si="101"/>
        <v>0</v>
      </c>
      <c r="HG19" s="433" t="e">
        <f t="shared" si="102"/>
        <v>#DIV/0!</v>
      </c>
      <c r="HH19" s="435">
        <f>GY19*0.7906+'DATA SHEET'!CW19/100+HN19</f>
        <v>0</v>
      </c>
      <c r="HI19" s="433" t="e">
        <f t="shared" si="103"/>
        <v>#DIV/0!</v>
      </c>
      <c r="HJ19" s="433" t="e">
        <f t="shared" si="104"/>
        <v>#DIV/0!</v>
      </c>
      <c r="HK19" s="437">
        <f t="shared" si="105"/>
        <v>0</v>
      </c>
      <c r="HL19" s="437">
        <f t="shared" si="106"/>
        <v>0</v>
      </c>
      <c r="HM19" s="438">
        <f t="shared" si="107"/>
        <v>0</v>
      </c>
      <c r="HN19" s="439">
        <f t="shared" si="108"/>
        <v>0</v>
      </c>
      <c r="HO19" s="436">
        <f t="shared" si="109"/>
        <v>0</v>
      </c>
      <c r="HP19" s="427">
        <f t="shared" si="110"/>
        <v>0</v>
      </c>
      <c r="HQ19" s="357">
        <f t="shared" si="111"/>
        <v>0</v>
      </c>
      <c r="HR19" s="358">
        <f t="shared" si="112"/>
        <v>0</v>
      </c>
      <c r="HS19" s="712">
        <f t="shared" si="113"/>
        <v>0</v>
      </c>
      <c r="HT19" s="713">
        <f t="shared" si="114"/>
        <v>0</v>
      </c>
      <c r="HU19" s="711">
        <f t="shared" si="115"/>
        <v>0</v>
      </c>
      <c r="HV19" s="711">
        <f t="shared" si="116"/>
        <v>0</v>
      </c>
      <c r="HW19" s="711">
        <f t="shared" si="117"/>
        <v>0</v>
      </c>
      <c r="HX19" s="711" t="e">
        <f t="shared" si="118"/>
        <v>#DIV/0!</v>
      </c>
      <c r="HY19" s="714">
        <f t="shared" si="119"/>
        <v>0</v>
      </c>
      <c r="HZ19" s="359">
        <f t="shared" si="120"/>
        <v>0</v>
      </c>
      <c r="IA19" s="360" t="e">
        <f t="shared" si="121"/>
        <v>#DIV/0!</v>
      </c>
      <c r="IB19" s="75" t="e">
        <f t="shared" si="122"/>
        <v>#DIV/0!</v>
      </c>
      <c r="IC19" s="724">
        <f t="shared" si="123"/>
        <v>0</v>
      </c>
      <c r="ID19" s="724">
        <f t="shared" si="124"/>
        <v>0</v>
      </c>
      <c r="IE19" s="724">
        <f t="shared" si="125"/>
        <v>0</v>
      </c>
      <c r="IF19" s="76" t="e">
        <f t="shared" si="126"/>
        <v>#DIV/0!</v>
      </c>
      <c r="IG19" s="520"/>
      <c r="IH19" s="520"/>
      <c r="II19" s="520"/>
      <c r="IJ19" s="700">
        <f t="shared" si="127"/>
        <v>0</v>
      </c>
      <c r="IK19" s="520"/>
      <c r="IL19" s="520"/>
      <c r="IM19" s="520"/>
      <c r="IN19" s="520"/>
      <c r="IO19" s="520"/>
      <c r="IP19" s="520"/>
      <c r="IQ19" s="520"/>
      <c r="IR19" s="520"/>
      <c r="IS19" s="30" t="s">
        <v>720</v>
      </c>
      <c r="IT19" s="419"/>
      <c r="IU19" s="419"/>
      <c r="IV19" s="43"/>
      <c r="IW19" s="30"/>
      <c r="IX19" s="419"/>
      <c r="IY19" s="419"/>
      <c r="JA19" s="520"/>
      <c r="JB19" s="23" t="s">
        <v>88</v>
      </c>
      <c r="JC19" s="23"/>
      <c r="JD19" s="22" t="str">
        <f t="shared" si="61"/>
        <v>NM</v>
      </c>
      <c r="JE19" s="22" t="str">
        <f t="shared" si="62"/>
        <v>NM</v>
      </c>
      <c r="JF19" s="22" t="str">
        <f t="shared" si="63"/>
        <v>NM</v>
      </c>
      <c r="JG19" s="22" t="str">
        <f t="shared" si="128"/>
        <v>NM</v>
      </c>
      <c r="JH19" s="21" t="str">
        <f t="shared" si="64"/>
        <v>NM</v>
      </c>
      <c r="JI19" s="21"/>
      <c r="JJ19" s="21"/>
      <c r="JK19" s="21"/>
      <c r="JL19" s="520"/>
      <c r="JM19" s="520"/>
      <c r="JN19" s="520"/>
      <c r="JO19" s="520"/>
      <c r="JP19" s="520"/>
      <c r="JQ19" s="34"/>
      <c r="JR19" s="34"/>
      <c r="JS19" s="34"/>
      <c r="JT19" s="142"/>
      <c r="JU19" s="142"/>
      <c r="JV19" s="520"/>
      <c r="KL19" s="523" t="s">
        <v>88</v>
      </c>
      <c r="KM19" s="523"/>
      <c r="KX19" s="540">
        <f t="shared" si="129"/>
        <v>0</v>
      </c>
    </row>
    <row r="20" spans="1:310" ht="15.95" customHeight="1" thickTop="1" thickBot="1" x14ac:dyDescent="0.3">
      <c r="A20" s="62" t="s">
        <v>57</v>
      </c>
      <c r="B20" s="80" t="e">
        <f>IF(A20="X",IF(#REF!="F",#REF!,IF(#REF!="C",#REF!,IF(#REF!="WH",#REF!,IF(#REF!="B",#REF!,"")))),"")</f>
        <v>#REF!</v>
      </c>
      <c r="C20" s="120"/>
      <c r="D20" s="571" t="s">
        <v>131</v>
      </c>
      <c r="E20" s="518">
        <f t="shared" si="65"/>
        <v>4</v>
      </c>
      <c r="F20" s="2128"/>
      <c r="G20" s="2132"/>
      <c r="H20" s="1844"/>
      <c r="I20" s="2141"/>
      <c r="J20" s="1844"/>
      <c r="K20" s="2130" t="s">
        <v>224</v>
      </c>
      <c r="L20" s="1921"/>
      <c r="M20" s="619">
        <v>23</v>
      </c>
      <c r="N20" s="1905"/>
      <c r="O20" s="521"/>
      <c r="P20" s="590"/>
      <c r="Q20" s="726"/>
      <c r="R20" s="727"/>
      <c r="S20" s="727"/>
      <c r="T20" s="727"/>
      <c r="U20" s="727"/>
      <c r="V20" s="727"/>
      <c r="W20" s="727"/>
      <c r="X20" s="727"/>
      <c r="Y20" s="727"/>
      <c r="Z20" s="727"/>
      <c r="AA20" s="727"/>
      <c r="AB20" s="727"/>
      <c r="AC20" s="368">
        <f t="shared" si="66"/>
        <v>0</v>
      </c>
      <c r="AD20" s="368">
        <f t="shared" si="67"/>
        <v>0</v>
      </c>
      <c r="AE20" s="368">
        <f t="shared" si="68"/>
        <v>0</v>
      </c>
      <c r="AF20" s="368">
        <f t="shared" si="69"/>
        <v>0</v>
      </c>
      <c r="AG20" s="368">
        <f t="shared" si="70"/>
        <v>0</v>
      </c>
      <c r="AH20" s="368">
        <f t="shared" si="71"/>
        <v>0</v>
      </c>
      <c r="AI20" s="368">
        <f t="shared" si="72"/>
        <v>0</v>
      </c>
      <c r="AJ20" s="368">
        <f t="shared" si="73"/>
        <v>0</v>
      </c>
      <c r="AK20" s="368">
        <f t="shared" si="74"/>
        <v>0</v>
      </c>
      <c r="AL20" s="368">
        <f t="shared" si="75"/>
        <v>0</v>
      </c>
      <c r="AM20" s="368">
        <f t="shared" si="76"/>
        <v>0</v>
      </c>
      <c r="AN20" s="368">
        <f t="shared" si="77"/>
        <v>0</v>
      </c>
      <c r="AO20" s="369">
        <v>0</v>
      </c>
      <c r="AP20" s="370">
        <v>0</v>
      </c>
      <c r="AQ20" s="370">
        <v>0</v>
      </c>
      <c r="AR20" s="370">
        <v>0</v>
      </c>
      <c r="AS20" s="378">
        <f>AC20*'Gas parameters'!$B$10</f>
        <v>0</v>
      </c>
      <c r="AT20" s="371">
        <f>AD20*'Gas parameters'!$C$10</f>
        <v>0</v>
      </c>
      <c r="AU20" s="371">
        <f>AE20*'Gas parameters'!$D$10</f>
        <v>0</v>
      </c>
      <c r="AV20" s="371">
        <f>AF20*'Gas parameters'!$E$10</f>
        <v>0</v>
      </c>
      <c r="AW20" s="371">
        <f>AG20*'Gas parameters'!$F$10</f>
        <v>0</v>
      </c>
      <c r="AX20" s="371">
        <f>AH20*'Gas parameters'!$G$10</f>
        <v>0</v>
      </c>
      <c r="AY20" s="371">
        <f>AI20*'Gas parameters'!$H$10</f>
        <v>0</v>
      </c>
      <c r="AZ20" s="371">
        <f>AJ20*'Gas parameters'!$I$10</f>
        <v>0</v>
      </c>
      <c r="BA20" s="371">
        <f>AK20*'Gas parameters'!$J$10</f>
        <v>0</v>
      </c>
      <c r="BB20" s="371">
        <f>AL20*'Gas parameters'!$K$10</f>
        <v>0</v>
      </c>
      <c r="BC20" s="371">
        <f>AM20*'Gas parameters'!$L$10</f>
        <v>0</v>
      </c>
      <c r="BD20" s="371">
        <f>AN20*'Gas parameters'!$M$10</f>
        <v>0</v>
      </c>
      <c r="BE20" s="372">
        <f>AO20*'Gas parameters'!$N$10</f>
        <v>0</v>
      </c>
      <c r="BF20" s="373">
        <f>AP20*'Gas parameters'!$O$10</f>
        <v>0</v>
      </c>
      <c r="BG20" s="373">
        <f>AQ20*'Gas parameters'!$P$10</f>
        <v>0</v>
      </c>
      <c r="BH20" s="379">
        <f>AR20*'Gas parameters'!$Q$10</f>
        <v>0</v>
      </c>
      <c r="BI20" s="386">
        <f>AC20*'Gas parameters'!$B$11</f>
        <v>0</v>
      </c>
      <c r="BJ20" s="387">
        <f>AD20*'Gas parameters'!$C$11</f>
        <v>0</v>
      </c>
      <c r="BK20" s="387">
        <f>AE20*'Gas parameters'!$D$11</f>
        <v>0</v>
      </c>
      <c r="BL20" s="387">
        <f>AF20*'Gas parameters'!$E$11</f>
        <v>0</v>
      </c>
      <c r="BM20" s="387">
        <f>AG20*'Gas parameters'!$F$11</f>
        <v>0</v>
      </c>
      <c r="BN20" s="387">
        <f>AH20*'Gas parameters'!$G$11</f>
        <v>0</v>
      </c>
      <c r="BO20" s="387">
        <f>AI20*'Gas parameters'!$H$11</f>
        <v>0</v>
      </c>
      <c r="BP20" s="387">
        <f>AJ20*'Gas parameters'!$I$11</f>
        <v>0</v>
      </c>
      <c r="BQ20" s="387">
        <f>AK20*'Gas parameters'!$J$11</f>
        <v>0</v>
      </c>
      <c r="BR20" s="387">
        <f>AL20*'Gas parameters'!$K$11</f>
        <v>0</v>
      </c>
      <c r="BS20" s="387">
        <f>AM20*'Gas parameters'!$L$11</f>
        <v>0</v>
      </c>
      <c r="BT20" s="387">
        <f>AN20*'Gas parameters'!$M$11</f>
        <v>0</v>
      </c>
      <c r="BU20" s="388">
        <f>AO20*'Gas parameters'!$N$11</f>
        <v>0</v>
      </c>
      <c r="BV20" s="389">
        <f>AP20*'Gas parameters'!$O$11</f>
        <v>0</v>
      </c>
      <c r="BW20" s="389">
        <f>AQ20*'Gas parameters'!$P$11</f>
        <v>0</v>
      </c>
      <c r="BX20" s="390">
        <f>AR20*'Gas parameters'!$Q$11</f>
        <v>0</v>
      </c>
      <c r="BY20" s="385">
        <f>AC20*'Gas parameters'!$B$12</f>
        <v>0</v>
      </c>
      <c r="BZ20" s="374">
        <f>AD20*'Gas parameters'!$C$12</f>
        <v>0</v>
      </c>
      <c r="CA20" s="374">
        <f>AE20*'Gas parameters'!$D$12</f>
        <v>0</v>
      </c>
      <c r="CB20" s="374">
        <f>AF20*'Gas parameters'!$E$12</f>
        <v>0</v>
      </c>
      <c r="CC20" s="374">
        <f>AG20*'Gas parameters'!$F$12</f>
        <v>0</v>
      </c>
      <c r="CD20" s="374">
        <f>AH20*'Gas parameters'!$G$12</f>
        <v>0</v>
      </c>
      <c r="CE20" s="374">
        <f>AI20*'Gas parameters'!$H$12</f>
        <v>0</v>
      </c>
      <c r="CF20" s="374">
        <f>AJ20*'Gas parameters'!$I$12</f>
        <v>0</v>
      </c>
      <c r="CG20" s="374">
        <f>AK20*'Gas parameters'!$J$12</f>
        <v>0</v>
      </c>
      <c r="CH20" s="374">
        <f>AL20*'Gas parameters'!$K$12</f>
        <v>0</v>
      </c>
      <c r="CI20" s="374">
        <f>AM20*'Gas parameters'!$L$12</f>
        <v>0</v>
      </c>
      <c r="CJ20" s="374">
        <f>AN20*'Gas parameters'!$M$12</f>
        <v>0</v>
      </c>
      <c r="CK20" s="375">
        <f>AO20*'Gas parameters'!$N$12</f>
        <v>0</v>
      </c>
      <c r="CL20" s="376">
        <f>AP20*'Gas parameters'!$O$12</f>
        <v>0</v>
      </c>
      <c r="CM20" s="376">
        <f>AQ20*'Gas parameters'!$P$12</f>
        <v>0</v>
      </c>
      <c r="CN20" s="376">
        <f>AR20*'Gas parameters'!$Q$12</f>
        <v>0</v>
      </c>
      <c r="CO20" s="432">
        <f t="shared" si="78"/>
        <v>0</v>
      </c>
      <c r="CP20" s="432">
        <f t="shared" si="79"/>
        <v>0</v>
      </c>
      <c r="CQ20" s="432">
        <f t="shared" si="80"/>
        <v>0</v>
      </c>
      <c r="CR20" s="432">
        <f t="shared" si="81"/>
        <v>0</v>
      </c>
      <c r="CS20" s="432">
        <f t="shared" si="82"/>
        <v>0</v>
      </c>
      <c r="CT20" s="432">
        <f t="shared" si="83"/>
        <v>0</v>
      </c>
      <c r="CU20" s="432">
        <f t="shared" si="84"/>
        <v>0</v>
      </c>
      <c r="CV20" s="432">
        <f t="shared" si="85"/>
        <v>0</v>
      </c>
      <c r="CW20" s="432">
        <f t="shared" si="86"/>
        <v>0</v>
      </c>
      <c r="CX20" s="432">
        <f t="shared" si="87"/>
        <v>0</v>
      </c>
      <c r="CY20" s="432">
        <f t="shared" si="88"/>
        <v>0</v>
      </c>
      <c r="CZ20" s="432">
        <f t="shared" si="89"/>
        <v>0</v>
      </c>
      <c r="DA20" s="432">
        <f t="shared" si="90"/>
        <v>0</v>
      </c>
      <c r="DB20" s="432">
        <f t="shared" si="91"/>
        <v>0</v>
      </c>
      <c r="DC20" s="432">
        <f t="shared" si="92"/>
        <v>0</v>
      </c>
      <c r="DD20" s="432">
        <f t="shared" si="93"/>
        <v>0</v>
      </c>
      <c r="DE20" s="428">
        <f>'DATA SHEET'!CO20*'Gas parameters'!$B$13</f>
        <v>0</v>
      </c>
      <c r="DF20" s="428">
        <f>'DATA SHEET'!CP20*'Gas parameters'!$C$13</f>
        <v>0</v>
      </c>
      <c r="DG20" s="428">
        <f>'DATA SHEET'!CQ20*'Gas parameters'!$D$13</f>
        <v>0</v>
      </c>
      <c r="DH20" s="428">
        <f>'DATA SHEET'!CR20*'Gas parameters'!$E$13</f>
        <v>0</v>
      </c>
      <c r="DI20" s="428">
        <f>'DATA SHEET'!CS20*'Gas parameters'!$F$13</f>
        <v>0</v>
      </c>
      <c r="DJ20" s="428">
        <f>'DATA SHEET'!CT20*'Gas parameters'!$G$13</f>
        <v>0</v>
      </c>
      <c r="DK20" s="428">
        <f>'DATA SHEET'!CU20*'Gas parameters'!$H$13</f>
        <v>0</v>
      </c>
      <c r="DL20" s="428">
        <f>'DATA SHEET'!CV20*'Gas parameters'!$I$13</f>
        <v>0</v>
      </c>
      <c r="DM20" s="428">
        <f>'DATA SHEET'!CW20*'Gas parameters'!$J$13</f>
        <v>0</v>
      </c>
      <c r="DN20" s="428">
        <f>'DATA SHEET'!CX20*'Gas parameters'!$K$13</f>
        <v>0</v>
      </c>
      <c r="DO20" s="428">
        <f>'DATA SHEET'!CY20*'Gas parameters'!$L$13</f>
        <v>0</v>
      </c>
      <c r="DP20" s="428">
        <f>'DATA SHEET'!CZ20*'Gas parameters'!$M$13</f>
        <v>0</v>
      </c>
      <c r="DQ20" s="428">
        <f>'DATA SHEET'!DA20*'Gas parameters'!$N$13</f>
        <v>0</v>
      </c>
      <c r="DR20" s="428">
        <f>'DATA SHEET'!DB20*'Gas parameters'!$O$13</f>
        <v>0</v>
      </c>
      <c r="DS20" s="428">
        <f>'DATA SHEET'!DC20*'Gas parameters'!$P$13</f>
        <v>0</v>
      </c>
      <c r="DT20" s="428">
        <f>'DATA SHEET'!DD20*'Gas parameters'!$Q$13</f>
        <v>0</v>
      </c>
      <c r="DU20" s="431">
        <f>'DATA SHEET'!CO20*'Gas parameters'!$B$14</f>
        <v>0</v>
      </c>
      <c r="DV20" s="431">
        <f>'DATA SHEET'!CP20*'Gas parameters'!$C$14</f>
        <v>0</v>
      </c>
      <c r="DW20" s="431">
        <f>'DATA SHEET'!CQ20*'Gas parameters'!$D$14</f>
        <v>0</v>
      </c>
      <c r="DX20" s="431">
        <f>'DATA SHEET'!CR20*'Gas parameters'!$E$14</f>
        <v>0</v>
      </c>
      <c r="DY20" s="431">
        <f>'DATA SHEET'!CS20*'Gas parameters'!$F$14</f>
        <v>0</v>
      </c>
      <c r="DZ20" s="431">
        <f>'DATA SHEET'!CT20*'Gas parameters'!$G$14</f>
        <v>0</v>
      </c>
      <c r="EA20" s="431">
        <f>'DATA SHEET'!CU20*'Gas parameters'!$H$14</f>
        <v>0</v>
      </c>
      <c r="EB20" s="431">
        <f>'DATA SHEET'!CV20*'Gas parameters'!$I$14</f>
        <v>0</v>
      </c>
      <c r="EC20" s="431">
        <f>'DATA SHEET'!CW20*'Gas parameters'!$J$14</f>
        <v>0</v>
      </c>
      <c r="ED20" s="431">
        <f>'DATA SHEET'!CX20*'Gas parameters'!$K$14</f>
        <v>0</v>
      </c>
      <c r="EE20" s="431">
        <f>'DATA SHEET'!CY20*'Gas parameters'!$L$14</f>
        <v>0</v>
      </c>
      <c r="EF20" s="431">
        <f>'DATA SHEET'!CZ20*'Gas parameters'!$M$14</f>
        <v>0</v>
      </c>
      <c r="EG20" s="431">
        <f>'DATA SHEET'!DA20*'Gas parameters'!$N$14</f>
        <v>0</v>
      </c>
      <c r="EH20" s="431">
        <f>'DATA SHEET'!DB20*'Gas parameters'!$O$14</f>
        <v>0</v>
      </c>
      <c r="EI20" s="431">
        <f>'DATA SHEET'!DC20*'Gas parameters'!$P$14</f>
        <v>0</v>
      </c>
      <c r="EJ20" s="431">
        <f>'DATA SHEET'!DD20*'Gas parameters'!$Q$14</f>
        <v>0</v>
      </c>
      <c r="EK20" s="425">
        <f>'DATA SHEET'!CO20*'Gas parameters'!$B$15</f>
        <v>0</v>
      </c>
      <c r="EL20" s="434">
        <f>'DATA SHEET'!CP20*'Gas parameters'!$C$15</f>
        <v>0</v>
      </c>
      <c r="EM20" s="434">
        <f>'DATA SHEET'!CQ20*'Gas parameters'!$D$15</f>
        <v>0</v>
      </c>
      <c r="EN20" s="434">
        <f>'DATA SHEET'!CR20*'Gas parameters'!$E$15</f>
        <v>0</v>
      </c>
      <c r="EO20" s="434">
        <f>'DATA SHEET'!CS20*'Gas parameters'!$F$15</f>
        <v>0</v>
      </c>
      <c r="EP20" s="434">
        <f>'DATA SHEET'!CT20*'Gas parameters'!$G$15</f>
        <v>0</v>
      </c>
      <c r="EQ20" s="434">
        <f>'DATA SHEET'!CU20*'Gas parameters'!$H$15</f>
        <v>0</v>
      </c>
      <c r="ER20" s="434">
        <f>'DATA SHEET'!CV20*'Gas parameters'!$I$15</f>
        <v>0</v>
      </c>
      <c r="ES20" s="434">
        <f>'DATA SHEET'!CW20*'Gas parameters'!$J$15</f>
        <v>0</v>
      </c>
      <c r="ET20" s="434">
        <f>'DATA SHEET'!CX20*'Gas parameters'!$K$15</f>
        <v>0</v>
      </c>
      <c r="EU20" s="434">
        <f>'DATA SHEET'!CY20*'Gas parameters'!$L$15</f>
        <v>0</v>
      </c>
      <c r="EV20" s="434">
        <f>'DATA SHEET'!CZ20*'Gas parameters'!$M$15</f>
        <v>0</v>
      </c>
      <c r="EW20" s="434">
        <f>'DATA SHEET'!DA20*'Gas parameters'!$N$15</f>
        <v>0</v>
      </c>
      <c r="EX20" s="434">
        <f>'DATA SHEET'!DB20*'Gas parameters'!$O$15</f>
        <v>0</v>
      </c>
      <c r="EY20" s="434">
        <f>'DATA SHEET'!DC20*'Gas parameters'!$P$15</f>
        <v>0</v>
      </c>
      <c r="EZ20" s="434">
        <f>'DATA SHEET'!DD20*'Gas parameters'!$Q$15</f>
        <v>0</v>
      </c>
      <c r="FA20" s="429">
        <f>'DATA SHEET'!CO20*'Gas parameters'!$B$16</f>
        <v>0</v>
      </c>
      <c r="FB20" s="429">
        <f>'DATA SHEET'!CP20*'Gas parameters'!$C$16</f>
        <v>0</v>
      </c>
      <c r="FC20" s="429">
        <f>'DATA SHEET'!CQ20*'Gas parameters'!$D$16</f>
        <v>0</v>
      </c>
      <c r="FD20" s="429">
        <f>'DATA SHEET'!CR20*'Gas parameters'!$E$16</f>
        <v>0</v>
      </c>
      <c r="FE20" s="429">
        <f>'DATA SHEET'!CS20*'Gas parameters'!$F$16</f>
        <v>0</v>
      </c>
      <c r="FF20" s="429">
        <f>'DATA SHEET'!CT20*'Gas parameters'!$G$16</f>
        <v>0</v>
      </c>
      <c r="FG20" s="429">
        <f>'DATA SHEET'!CU20*'Gas parameters'!$H$16</f>
        <v>0</v>
      </c>
      <c r="FH20" s="429">
        <f>'DATA SHEET'!CV20*'Gas parameters'!$I$16</f>
        <v>0</v>
      </c>
      <c r="FI20" s="429">
        <f>'DATA SHEET'!CW20*'Gas parameters'!$J$16</f>
        <v>0</v>
      </c>
      <c r="FJ20" s="429">
        <f>'DATA SHEET'!CX20*'Gas parameters'!$K$16</f>
        <v>0</v>
      </c>
      <c r="FK20" s="429">
        <f>'DATA SHEET'!CY20*'Gas parameters'!$L$16</f>
        <v>0</v>
      </c>
      <c r="FL20" s="429">
        <f>'DATA SHEET'!CZ20*'Gas parameters'!$M$16</f>
        <v>0</v>
      </c>
      <c r="FM20" s="429">
        <f>'DATA SHEET'!DA20*'Gas parameters'!$N$16</f>
        <v>0</v>
      </c>
      <c r="FN20" s="429">
        <f>'DATA SHEET'!DB20*'Gas parameters'!$O$16</f>
        <v>0</v>
      </c>
      <c r="FO20" s="429">
        <f>'DATA SHEET'!DC20*'Gas parameters'!$P$16</f>
        <v>0</v>
      </c>
      <c r="FP20" s="429">
        <f>'DATA SHEET'!DD20*'Gas parameters'!$Q$16</f>
        <v>0</v>
      </c>
      <c r="FQ20" s="457">
        <f>'DATA SHEET'!CO20*'Gas parameters'!$B$17</f>
        <v>0</v>
      </c>
      <c r="FR20" s="457">
        <f>'DATA SHEET'!CP20*'Gas parameters'!$C$17</f>
        <v>0</v>
      </c>
      <c r="FS20" s="457">
        <f>'DATA SHEET'!CQ20*'Gas parameters'!$D$17</f>
        <v>0</v>
      </c>
      <c r="FT20" s="457">
        <f>'DATA SHEET'!CR20*'Gas parameters'!$E$17</f>
        <v>0</v>
      </c>
      <c r="FU20" s="457">
        <f>'DATA SHEET'!CS20*'Gas parameters'!$F$17</f>
        <v>0</v>
      </c>
      <c r="FV20" s="457">
        <f>'DATA SHEET'!CT20*'Gas parameters'!$G$17</f>
        <v>0</v>
      </c>
      <c r="FW20" s="457">
        <f>'DATA SHEET'!CU20*'Gas parameters'!$H$17</f>
        <v>0</v>
      </c>
      <c r="FX20" s="457">
        <f>'DATA SHEET'!CV20*'Gas parameters'!$I$17</f>
        <v>0</v>
      </c>
      <c r="FY20" s="457">
        <f>'DATA SHEET'!CW20*'Gas parameters'!$J$17</f>
        <v>0</v>
      </c>
      <c r="FZ20" s="457">
        <f>'DATA SHEET'!CX20*'Gas parameters'!$K$17</f>
        <v>0</v>
      </c>
      <c r="GA20" s="457">
        <f>'DATA SHEET'!CY20*'Gas parameters'!$L$17</f>
        <v>0</v>
      </c>
      <c r="GB20" s="457">
        <f>'DATA SHEET'!CZ20*'Gas parameters'!$M$17</f>
        <v>0</v>
      </c>
      <c r="GC20" s="457">
        <f>'DATA SHEET'!DA20*'Gas parameters'!$N$17</f>
        <v>0</v>
      </c>
      <c r="GD20" s="457">
        <f>'DATA SHEET'!DB20*'Gas parameters'!$O$17</f>
        <v>0</v>
      </c>
      <c r="GE20" s="457">
        <f>'DATA SHEET'!DC20*'Gas parameters'!$P$17</f>
        <v>0</v>
      </c>
      <c r="GF20" s="457">
        <f>'DATA SHEET'!DD20*'Gas parameters'!$Q$17</f>
        <v>0</v>
      </c>
      <c r="GG20" s="429">
        <f>'DATA SHEET'!CO20*'Gas parameters'!$B$18</f>
        <v>0</v>
      </c>
      <c r="GH20" s="429">
        <f>'DATA SHEET'!CP20*'Gas parameters'!$C$18</f>
        <v>0</v>
      </c>
      <c r="GI20" s="429">
        <f>'DATA SHEET'!CQ20*'Gas parameters'!$D$18</f>
        <v>0</v>
      </c>
      <c r="GJ20" s="429">
        <f>'DATA SHEET'!CR20*'Gas parameters'!$E$18</f>
        <v>0</v>
      </c>
      <c r="GK20" s="429">
        <f>'DATA SHEET'!CS20*'Gas parameters'!$F$18</f>
        <v>0</v>
      </c>
      <c r="GL20" s="429">
        <f>'DATA SHEET'!CT20*'Gas parameters'!$G$18</f>
        <v>0</v>
      </c>
      <c r="GM20" s="429">
        <f>'DATA SHEET'!CU20*'Gas parameters'!$H$18</f>
        <v>0</v>
      </c>
      <c r="GN20" s="429">
        <f>'DATA SHEET'!CV20*'Gas parameters'!$I$18</f>
        <v>0</v>
      </c>
      <c r="GO20" s="429">
        <f>'DATA SHEET'!CW20*'Gas parameters'!$J$18</f>
        <v>0</v>
      </c>
      <c r="GP20" s="429">
        <f>'DATA SHEET'!CX20*'Gas parameters'!$K$18</f>
        <v>0</v>
      </c>
      <c r="GQ20" s="429">
        <f>'DATA SHEET'!CY20*'Gas parameters'!$L$18</f>
        <v>0</v>
      </c>
      <c r="GR20" s="429">
        <f>'DATA SHEET'!CZ20*'Gas parameters'!$M$18</f>
        <v>0</v>
      </c>
      <c r="GS20" s="429">
        <f>'DATA SHEET'!DA20*'Gas parameters'!$N$18</f>
        <v>0</v>
      </c>
      <c r="GT20" s="429">
        <f>'DATA SHEET'!DB20*'Gas parameters'!$O$18</f>
        <v>0</v>
      </c>
      <c r="GU20" s="429">
        <f>'DATA SHEET'!DC20*'Gas parameters'!$P$18</f>
        <v>0</v>
      </c>
      <c r="GV20" s="429">
        <f>'DATA SHEET'!DD20*'Gas parameters'!$Q$18</f>
        <v>0</v>
      </c>
      <c r="GW20" s="430">
        <v>7</v>
      </c>
      <c r="GX20" s="430">
        <v>1E-3</v>
      </c>
      <c r="GY20" s="435">
        <f t="shared" si="94"/>
        <v>0</v>
      </c>
      <c r="GZ20" s="435" t="e">
        <f t="shared" si="95"/>
        <v>#DIV/0!</v>
      </c>
      <c r="HA20" s="433" t="e">
        <f t="shared" si="96"/>
        <v>#DIV/0!</v>
      </c>
      <c r="HB20" s="433" t="e">
        <f t="shared" si="97"/>
        <v>#DIV/0!</v>
      </c>
      <c r="HC20" s="433" t="e">
        <f t="shared" si="98"/>
        <v>#DIV/0!</v>
      </c>
      <c r="HD20" s="433" t="e">
        <f t="shared" si="99"/>
        <v>#DIV/0!</v>
      </c>
      <c r="HE20" s="433" t="e">
        <f t="shared" si="100"/>
        <v>#DIV/0!</v>
      </c>
      <c r="HF20" s="436">
        <f t="shared" si="101"/>
        <v>0</v>
      </c>
      <c r="HG20" s="433" t="e">
        <f t="shared" si="102"/>
        <v>#DIV/0!</v>
      </c>
      <c r="HH20" s="435">
        <f>GY20*0.7906+'DATA SHEET'!CW20/100+HN20</f>
        <v>0</v>
      </c>
      <c r="HI20" s="433" t="e">
        <f t="shared" si="103"/>
        <v>#DIV/0!</v>
      </c>
      <c r="HJ20" s="433" t="e">
        <f t="shared" si="104"/>
        <v>#DIV/0!</v>
      </c>
      <c r="HK20" s="437">
        <f t="shared" si="105"/>
        <v>0</v>
      </c>
      <c r="HL20" s="437">
        <f t="shared" si="106"/>
        <v>0</v>
      </c>
      <c r="HM20" s="438">
        <f t="shared" si="107"/>
        <v>0</v>
      </c>
      <c r="HN20" s="439">
        <f t="shared" si="108"/>
        <v>0</v>
      </c>
      <c r="HO20" s="436">
        <f t="shared" si="109"/>
        <v>0</v>
      </c>
      <c r="HP20" s="427">
        <f t="shared" si="110"/>
        <v>0</v>
      </c>
      <c r="HQ20" s="357">
        <f t="shared" si="111"/>
        <v>0</v>
      </c>
      <c r="HR20" s="358">
        <f t="shared" si="112"/>
        <v>0</v>
      </c>
      <c r="HS20" s="712">
        <f t="shared" si="113"/>
        <v>0</v>
      </c>
      <c r="HT20" s="713">
        <f t="shared" si="114"/>
        <v>0</v>
      </c>
      <c r="HU20" s="711">
        <f t="shared" si="115"/>
        <v>0</v>
      </c>
      <c r="HV20" s="711">
        <f t="shared" si="116"/>
        <v>0</v>
      </c>
      <c r="HW20" s="711">
        <f t="shared" si="117"/>
        <v>0</v>
      </c>
      <c r="HX20" s="711" t="e">
        <f t="shared" si="118"/>
        <v>#DIV/0!</v>
      </c>
      <c r="HY20" s="714">
        <f t="shared" si="119"/>
        <v>0</v>
      </c>
      <c r="HZ20" s="359">
        <f t="shared" si="120"/>
        <v>0</v>
      </c>
      <c r="IA20" s="360" t="e">
        <f t="shared" si="121"/>
        <v>#DIV/0!</v>
      </c>
      <c r="IB20" s="75" t="e">
        <f t="shared" si="122"/>
        <v>#DIV/0!</v>
      </c>
      <c r="IC20" s="724">
        <f t="shared" si="123"/>
        <v>0</v>
      </c>
      <c r="ID20" s="724">
        <f t="shared" si="124"/>
        <v>0</v>
      </c>
      <c r="IE20" s="724">
        <f t="shared" si="125"/>
        <v>0</v>
      </c>
      <c r="IF20" s="76" t="e">
        <f t="shared" si="126"/>
        <v>#DIV/0!</v>
      </c>
      <c r="IG20" s="520"/>
      <c r="IH20" s="520"/>
      <c r="II20" s="520"/>
      <c r="IJ20" s="700">
        <f t="shared" si="127"/>
        <v>0</v>
      </c>
      <c r="IK20" s="520"/>
      <c r="IL20" s="520"/>
      <c r="IM20" s="520"/>
      <c r="IN20" s="520"/>
      <c r="IO20" s="520"/>
      <c r="IP20" s="520"/>
      <c r="IQ20" s="520"/>
      <c r="IR20" s="520"/>
      <c r="IS20" s="30" t="s">
        <v>720</v>
      </c>
      <c r="IT20" s="419"/>
      <c r="IU20" s="419"/>
      <c r="IV20" s="43"/>
      <c r="IW20" s="30"/>
      <c r="IX20" s="419"/>
      <c r="IY20" s="419"/>
      <c r="JA20" s="520"/>
      <c r="JB20" s="23" t="s">
        <v>88</v>
      </c>
      <c r="JC20" s="23"/>
      <c r="JD20" s="22" t="str">
        <f t="shared" si="61"/>
        <v>NM</v>
      </c>
      <c r="JE20" s="22" t="str">
        <f t="shared" si="62"/>
        <v>NM</v>
      </c>
      <c r="JF20" s="22" t="str">
        <f t="shared" si="63"/>
        <v>NM</v>
      </c>
      <c r="JG20" s="22" t="str">
        <f t="shared" si="128"/>
        <v>NM</v>
      </c>
      <c r="JH20" s="21" t="str">
        <f t="shared" si="64"/>
        <v>NM</v>
      </c>
      <c r="JI20" s="21"/>
      <c r="JJ20" s="21"/>
      <c r="JK20" s="21"/>
      <c r="JL20" s="520"/>
      <c r="JM20" s="520"/>
      <c r="JN20" s="520"/>
      <c r="JO20" s="520"/>
      <c r="JP20" s="520"/>
      <c r="JQ20" s="34"/>
      <c r="JR20" s="34"/>
      <c r="JS20" s="34"/>
      <c r="JT20" s="142"/>
      <c r="JU20" s="142"/>
      <c r="JV20" s="520"/>
      <c r="JW20" s="142"/>
      <c r="JX20" s="142"/>
      <c r="JY20" s="142"/>
      <c r="JZ20" s="142"/>
      <c r="KA20" s="26" t="s">
        <v>88</v>
      </c>
      <c r="KB20" s="27" t="s">
        <v>88</v>
      </c>
      <c r="KC20" s="27" t="s">
        <v>88</v>
      </c>
      <c r="KD20" s="27" t="s">
        <v>88</v>
      </c>
      <c r="KE20" s="27" t="s">
        <v>88</v>
      </c>
      <c r="KF20" s="27" t="s">
        <v>88</v>
      </c>
      <c r="KG20" s="27" t="s">
        <v>88</v>
      </c>
      <c r="KH20" s="27" t="s">
        <v>88</v>
      </c>
      <c r="KI20" s="396"/>
      <c r="KJ20" s="396"/>
      <c r="KK20" s="48"/>
      <c r="KL20" s="523" t="s">
        <v>88</v>
      </c>
      <c r="KM20" s="523"/>
      <c r="KN20" s="48"/>
      <c r="KO20" s="48"/>
      <c r="KP20" s="48"/>
      <c r="KQ20" s="49"/>
      <c r="KR20" s="49"/>
      <c r="KS20" s="49"/>
      <c r="KT20" s="49"/>
      <c r="KU20" s="49"/>
      <c r="KV20" s="49"/>
      <c r="KX20" s="540">
        <f t="shared" si="129"/>
        <v>0</v>
      </c>
    </row>
    <row r="21" spans="1:310" ht="15.95" customHeight="1" thickTop="1" thickBot="1" x14ac:dyDescent="0.3">
      <c r="A21" s="62" t="s">
        <v>57</v>
      </c>
      <c r="B21" s="80" t="e">
        <f>IF(A21="X",IF(#REF!="F",#REF!,IF(#REF!="C",#REF!,IF(#REF!="WH",#REF!,IF(#REF!="B",#REF!,"")))),"")</f>
        <v>#REF!</v>
      </c>
      <c r="C21" s="120"/>
      <c r="D21" s="578"/>
      <c r="E21" s="518">
        <f t="shared" si="65"/>
        <v>5</v>
      </c>
      <c r="F21" s="2128"/>
      <c r="G21" s="2132"/>
      <c r="H21" s="1844"/>
      <c r="I21" s="2141"/>
      <c r="J21" s="1844"/>
      <c r="K21" s="2131"/>
      <c r="L21" s="1921"/>
      <c r="M21" s="620">
        <v>30</v>
      </c>
      <c r="N21" s="1905"/>
      <c r="O21" s="521"/>
      <c r="P21" s="590"/>
      <c r="Q21" s="726"/>
      <c r="R21" s="727"/>
      <c r="S21" s="727"/>
      <c r="T21" s="727"/>
      <c r="U21" s="727"/>
      <c r="V21" s="727"/>
      <c r="W21" s="727"/>
      <c r="X21" s="727"/>
      <c r="Y21" s="727"/>
      <c r="Z21" s="727"/>
      <c r="AA21" s="727"/>
      <c r="AB21" s="727"/>
      <c r="AC21" s="368">
        <f t="shared" si="66"/>
        <v>0</v>
      </c>
      <c r="AD21" s="368">
        <f t="shared" si="67"/>
        <v>0</v>
      </c>
      <c r="AE21" s="368">
        <f t="shared" si="68"/>
        <v>0</v>
      </c>
      <c r="AF21" s="368">
        <f t="shared" si="69"/>
        <v>0</v>
      </c>
      <c r="AG21" s="368">
        <f t="shared" si="70"/>
        <v>0</v>
      </c>
      <c r="AH21" s="368">
        <f t="shared" si="71"/>
        <v>0</v>
      </c>
      <c r="AI21" s="368">
        <f t="shared" si="72"/>
        <v>0</v>
      </c>
      <c r="AJ21" s="368">
        <f t="shared" si="73"/>
        <v>0</v>
      </c>
      <c r="AK21" s="368">
        <f t="shared" si="74"/>
        <v>0</v>
      </c>
      <c r="AL21" s="368">
        <f t="shared" si="75"/>
        <v>0</v>
      </c>
      <c r="AM21" s="368">
        <f t="shared" si="76"/>
        <v>0</v>
      </c>
      <c r="AN21" s="368">
        <f t="shared" si="77"/>
        <v>0</v>
      </c>
      <c r="AO21" s="369">
        <v>0</v>
      </c>
      <c r="AP21" s="370">
        <v>0</v>
      </c>
      <c r="AQ21" s="370">
        <v>0</v>
      </c>
      <c r="AR21" s="370">
        <v>0</v>
      </c>
      <c r="AS21" s="378">
        <f>AC21*'Gas parameters'!$B$10</f>
        <v>0</v>
      </c>
      <c r="AT21" s="371">
        <f>AD21*'Gas parameters'!$C$10</f>
        <v>0</v>
      </c>
      <c r="AU21" s="371">
        <f>AE21*'Gas parameters'!$D$10</f>
        <v>0</v>
      </c>
      <c r="AV21" s="371">
        <f>AF21*'Gas parameters'!$E$10</f>
        <v>0</v>
      </c>
      <c r="AW21" s="371">
        <f>AG21*'Gas parameters'!$F$10</f>
        <v>0</v>
      </c>
      <c r="AX21" s="371">
        <f>AH21*'Gas parameters'!$G$10</f>
        <v>0</v>
      </c>
      <c r="AY21" s="371">
        <f>AI21*'Gas parameters'!$H$10</f>
        <v>0</v>
      </c>
      <c r="AZ21" s="371">
        <f>AJ21*'Gas parameters'!$I$10</f>
        <v>0</v>
      </c>
      <c r="BA21" s="371">
        <f>AK21*'Gas parameters'!$J$10</f>
        <v>0</v>
      </c>
      <c r="BB21" s="371">
        <f>AL21*'Gas parameters'!$K$10</f>
        <v>0</v>
      </c>
      <c r="BC21" s="371">
        <f>AM21*'Gas parameters'!$L$10</f>
        <v>0</v>
      </c>
      <c r="BD21" s="371">
        <f>AN21*'Gas parameters'!$M$10</f>
        <v>0</v>
      </c>
      <c r="BE21" s="372">
        <f>AO21*'Gas parameters'!$N$10</f>
        <v>0</v>
      </c>
      <c r="BF21" s="373">
        <f>AP21*'Gas parameters'!$O$10</f>
        <v>0</v>
      </c>
      <c r="BG21" s="373">
        <f>AQ21*'Gas parameters'!$P$10</f>
        <v>0</v>
      </c>
      <c r="BH21" s="379">
        <f>AR21*'Gas parameters'!$Q$10</f>
        <v>0</v>
      </c>
      <c r="BI21" s="386">
        <f>AC21*'Gas parameters'!$B$11</f>
        <v>0</v>
      </c>
      <c r="BJ21" s="387">
        <f>AD21*'Gas parameters'!$C$11</f>
        <v>0</v>
      </c>
      <c r="BK21" s="387">
        <f>AE21*'Gas parameters'!$D$11</f>
        <v>0</v>
      </c>
      <c r="BL21" s="387">
        <f>AF21*'Gas parameters'!$E$11</f>
        <v>0</v>
      </c>
      <c r="BM21" s="387">
        <f>AG21*'Gas parameters'!$F$11</f>
        <v>0</v>
      </c>
      <c r="BN21" s="387">
        <f>AH21*'Gas parameters'!$G$11</f>
        <v>0</v>
      </c>
      <c r="BO21" s="387">
        <f>AI21*'Gas parameters'!$H$11</f>
        <v>0</v>
      </c>
      <c r="BP21" s="387">
        <f>AJ21*'Gas parameters'!$I$11</f>
        <v>0</v>
      </c>
      <c r="BQ21" s="387">
        <f>AK21*'Gas parameters'!$J$11</f>
        <v>0</v>
      </c>
      <c r="BR21" s="387">
        <f>AL21*'Gas parameters'!$K$11</f>
        <v>0</v>
      </c>
      <c r="BS21" s="387">
        <f>AM21*'Gas parameters'!$L$11</f>
        <v>0</v>
      </c>
      <c r="BT21" s="387">
        <f>AN21*'Gas parameters'!$M$11</f>
        <v>0</v>
      </c>
      <c r="BU21" s="388">
        <f>AO21*'Gas parameters'!$N$11</f>
        <v>0</v>
      </c>
      <c r="BV21" s="389">
        <f>AP21*'Gas parameters'!$O$11</f>
        <v>0</v>
      </c>
      <c r="BW21" s="389">
        <f>AQ21*'Gas parameters'!$P$11</f>
        <v>0</v>
      </c>
      <c r="BX21" s="390">
        <f>AR21*'Gas parameters'!$Q$11</f>
        <v>0</v>
      </c>
      <c r="BY21" s="385">
        <f>AC21*'Gas parameters'!$B$12</f>
        <v>0</v>
      </c>
      <c r="BZ21" s="374">
        <f>AD21*'Gas parameters'!$C$12</f>
        <v>0</v>
      </c>
      <c r="CA21" s="374">
        <f>AE21*'Gas parameters'!$D$12</f>
        <v>0</v>
      </c>
      <c r="CB21" s="374">
        <f>AF21*'Gas parameters'!$E$12</f>
        <v>0</v>
      </c>
      <c r="CC21" s="374">
        <f>AG21*'Gas parameters'!$F$12</f>
        <v>0</v>
      </c>
      <c r="CD21" s="374">
        <f>AH21*'Gas parameters'!$G$12</f>
        <v>0</v>
      </c>
      <c r="CE21" s="374">
        <f>AI21*'Gas parameters'!$H$12</f>
        <v>0</v>
      </c>
      <c r="CF21" s="374">
        <f>AJ21*'Gas parameters'!$I$12</f>
        <v>0</v>
      </c>
      <c r="CG21" s="374">
        <f>AK21*'Gas parameters'!$J$12</f>
        <v>0</v>
      </c>
      <c r="CH21" s="374">
        <f>AL21*'Gas parameters'!$K$12</f>
        <v>0</v>
      </c>
      <c r="CI21" s="374">
        <f>AM21*'Gas parameters'!$L$12</f>
        <v>0</v>
      </c>
      <c r="CJ21" s="374">
        <f>AN21*'Gas parameters'!$M$12</f>
        <v>0</v>
      </c>
      <c r="CK21" s="375">
        <f>AO21*'Gas parameters'!$N$12</f>
        <v>0</v>
      </c>
      <c r="CL21" s="376">
        <f>AP21*'Gas parameters'!$O$12</f>
        <v>0</v>
      </c>
      <c r="CM21" s="376">
        <f>AQ21*'Gas parameters'!$P$12</f>
        <v>0</v>
      </c>
      <c r="CN21" s="376">
        <f>AR21*'Gas parameters'!$Q$12</f>
        <v>0</v>
      </c>
      <c r="CO21" s="432">
        <f t="shared" si="78"/>
        <v>0</v>
      </c>
      <c r="CP21" s="432">
        <f t="shared" si="79"/>
        <v>0</v>
      </c>
      <c r="CQ21" s="432">
        <f t="shared" si="80"/>
        <v>0</v>
      </c>
      <c r="CR21" s="432">
        <f t="shared" si="81"/>
        <v>0</v>
      </c>
      <c r="CS21" s="432">
        <f t="shared" si="82"/>
        <v>0</v>
      </c>
      <c r="CT21" s="432">
        <f t="shared" si="83"/>
        <v>0</v>
      </c>
      <c r="CU21" s="432">
        <f t="shared" si="84"/>
        <v>0</v>
      </c>
      <c r="CV21" s="432">
        <f t="shared" si="85"/>
        <v>0</v>
      </c>
      <c r="CW21" s="432">
        <f t="shared" si="86"/>
        <v>0</v>
      </c>
      <c r="CX21" s="432">
        <f t="shared" si="87"/>
        <v>0</v>
      </c>
      <c r="CY21" s="432">
        <f t="shared" si="88"/>
        <v>0</v>
      </c>
      <c r="CZ21" s="432">
        <f t="shared" si="89"/>
        <v>0</v>
      </c>
      <c r="DA21" s="432">
        <f t="shared" si="90"/>
        <v>0</v>
      </c>
      <c r="DB21" s="432">
        <f t="shared" si="91"/>
        <v>0</v>
      </c>
      <c r="DC21" s="432">
        <f t="shared" si="92"/>
        <v>0</v>
      </c>
      <c r="DD21" s="432">
        <f t="shared" si="93"/>
        <v>0</v>
      </c>
      <c r="DE21" s="428">
        <f>'DATA SHEET'!CO21*'Gas parameters'!$B$13</f>
        <v>0</v>
      </c>
      <c r="DF21" s="428">
        <f>'DATA SHEET'!CP21*'Gas parameters'!$C$13</f>
        <v>0</v>
      </c>
      <c r="DG21" s="428">
        <f>'DATA SHEET'!CQ21*'Gas parameters'!$D$13</f>
        <v>0</v>
      </c>
      <c r="DH21" s="428">
        <f>'DATA SHEET'!CR21*'Gas parameters'!$E$13</f>
        <v>0</v>
      </c>
      <c r="DI21" s="428">
        <f>'DATA SHEET'!CS21*'Gas parameters'!$F$13</f>
        <v>0</v>
      </c>
      <c r="DJ21" s="428">
        <f>'DATA SHEET'!CT21*'Gas parameters'!$G$13</f>
        <v>0</v>
      </c>
      <c r="DK21" s="428">
        <f>'DATA SHEET'!CU21*'Gas parameters'!$H$13</f>
        <v>0</v>
      </c>
      <c r="DL21" s="428">
        <f>'DATA SHEET'!CV21*'Gas parameters'!$I$13</f>
        <v>0</v>
      </c>
      <c r="DM21" s="428">
        <f>'DATA SHEET'!CW21*'Gas parameters'!$J$13</f>
        <v>0</v>
      </c>
      <c r="DN21" s="428">
        <f>'DATA SHEET'!CX21*'Gas parameters'!$K$13</f>
        <v>0</v>
      </c>
      <c r="DO21" s="428">
        <f>'DATA SHEET'!CY21*'Gas parameters'!$L$13</f>
        <v>0</v>
      </c>
      <c r="DP21" s="428">
        <f>'DATA SHEET'!CZ21*'Gas parameters'!$M$13</f>
        <v>0</v>
      </c>
      <c r="DQ21" s="428">
        <f>'DATA SHEET'!DA21*'Gas parameters'!$N$13</f>
        <v>0</v>
      </c>
      <c r="DR21" s="428">
        <f>'DATA SHEET'!DB21*'Gas parameters'!$O$13</f>
        <v>0</v>
      </c>
      <c r="DS21" s="428">
        <f>'DATA SHEET'!DC21*'Gas parameters'!$P$13</f>
        <v>0</v>
      </c>
      <c r="DT21" s="428">
        <f>'DATA SHEET'!DD21*'Gas parameters'!$Q$13</f>
        <v>0</v>
      </c>
      <c r="DU21" s="431">
        <f>'DATA SHEET'!CO21*'Gas parameters'!$B$14</f>
        <v>0</v>
      </c>
      <c r="DV21" s="431">
        <f>'DATA SHEET'!CP21*'Gas parameters'!$C$14</f>
        <v>0</v>
      </c>
      <c r="DW21" s="431">
        <f>'DATA SHEET'!CQ21*'Gas parameters'!$D$14</f>
        <v>0</v>
      </c>
      <c r="DX21" s="431">
        <f>'DATA SHEET'!CR21*'Gas parameters'!$E$14</f>
        <v>0</v>
      </c>
      <c r="DY21" s="431">
        <f>'DATA SHEET'!CS21*'Gas parameters'!$F$14</f>
        <v>0</v>
      </c>
      <c r="DZ21" s="431">
        <f>'DATA SHEET'!CT21*'Gas parameters'!$G$14</f>
        <v>0</v>
      </c>
      <c r="EA21" s="431">
        <f>'DATA SHEET'!CU21*'Gas parameters'!$H$14</f>
        <v>0</v>
      </c>
      <c r="EB21" s="431">
        <f>'DATA SHEET'!CV21*'Gas parameters'!$I$14</f>
        <v>0</v>
      </c>
      <c r="EC21" s="431">
        <f>'DATA SHEET'!CW21*'Gas parameters'!$J$14</f>
        <v>0</v>
      </c>
      <c r="ED21" s="431">
        <f>'DATA SHEET'!CX21*'Gas parameters'!$K$14</f>
        <v>0</v>
      </c>
      <c r="EE21" s="431">
        <f>'DATA SHEET'!CY21*'Gas parameters'!$L$14</f>
        <v>0</v>
      </c>
      <c r="EF21" s="431">
        <f>'DATA SHEET'!CZ21*'Gas parameters'!$M$14</f>
        <v>0</v>
      </c>
      <c r="EG21" s="431">
        <f>'DATA SHEET'!DA21*'Gas parameters'!$N$14</f>
        <v>0</v>
      </c>
      <c r="EH21" s="431">
        <f>'DATA SHEET'!DB21*'Gas parameters'!$O$14</f>
        <v>0</v>
      </c>
      <c r="EI21" s="431">
        <f>'DATA SHEET'!DC21*'Gas parameters'!$P$14</f>
        <v>0</v>
      </c>
      <c r="EJ21" s="431">
        <f>'DATA SHEET'!DD21*'Gas parameters'!$Q$14</f>
        <v>0</v>
      </c>
      <c r="EK21" s="425">
        <f>'DATA SHEET'!CO21*'Gas parameters'!$B$15</f>
        <v>0</v>
      </c>
      <c r="EL21" s="434">
        <f>'DATA SHEET'!CP21*'Gas parameters'!$C$15</f>
        <v>0</v>
      </c>
      <c r="EM21" s="434">
        <f>'DATA SHEET'!CQ21*'Gas parameters'!$D$15</f>
        <v>0</v>
      </c>
      <c r="EN21" s="434">
        <f>'DATA SHEET'!CR21*'Gas parameters'!$E$15</f>
        <v>0</v>
      </c>
      <c r="EO21" s="434">
        <f>'DATA SHEET'!CS21*'Gas parameters'!$F$15</f>
        <v>0</v>
      </c>
      <c r="EP21" s="434">
        <f>'DATA SHEET'!CT21*'Gas parameters'!$G$15</f>
        <v>0</v>
      </c>
      <c r="EQ21" s="434">
        <f>'DATA SHEET'!CU21*'Gas parameters'!$H$15</f>
        <v>0</v>
      </c>
      <c r="ER21" s="434">
        <f>'DATA SHEET'!CV21*'Gas parameters'!$I$15</f>
        <v>0</v>
      </c>
      <c r="ES21" s="434">
        <f>'DATA SHEET'!CW21*'Gas parameters'!$J$15</f>
        <v>0</v>
      </c>
      <c r="ET21" s="434">
        <f>'DATA SHEET'!CX21*'Gas parameters'!$K$15</f>
        <v>0</v>
      </c>
      <c r="EU21" s="434">
        <f>'DATA SHEET'!CY21*'Gas parameters'!$L$15</f>
        <v>0</v>
      </c>
      <c r="EV21" s="434">
        <f>'DATA SHEET'!CZ21*'Gas parameters'!$M$15</f>
        <v>0</v>
      </c>
      <c r="EW21" s="434">
        <f>'DATA SHEET'!DA21*'Gas parameters'!$N$15</f>
        <v>0</v>
      </c>
      <c r="EX21" s="434">
        <f>'DATA SHEET'!DB21*'Gas parameters'!$O$15</f>
        <v>0</v>
      </c>
      <c r="EY21" s="434">
        <f>'DATA SHEET'!DC21*'Gas parameters'!$P$15</f>
        <v>0</v>
      </c>
      <c r="EZ21" s="434">
        <f>'DATA SHEET'!DD21*'Gas parameters'!$Q$15</f>
        <v>0</v>
      </c>
      <c r="FA21" s="429">
        <f>'DATA SHEET'!CO21*'Gas parameters'!$B$16</f>
        <v>0</v>
      </c>
      <c r="FB21" s="429">
        <f>'DATA SHEET'!CP21*'Gas parameters'!$C$16</f>
        <v>0</v>
      </c>
      <c r="FC21" s="429">
        <f>'DATA SHEET'!CQ21*'Gas parameters'!$D$16</f>
        <v>0</v>
      </c>
      <c r="FD21" s="429">
        <f>'DATA SHEET'!CR21*'Gas parameters'!$E$16</f>
        <v>0</v>
      </c>
      <c r="FE21" s="429">
        <f>'DATA SHEET'!CS21*'Gas parameters'!$F$16</f>
        <v>0</v>
      </c>
      <c r="FF21" s="429">
        <f>'DATA SHEET'!CT21*'Gas parameters'!$G$16</f>
        <v>0</v>
      </c>
      <c r="FG21" s="429">
        <f>'DATA SHEET'!CU21*'Gas parameters'!$H$16</f>
        <v>0</v>
      </c>
      <c r="FH21" s="429">
        <f>'DATA SHEET'!CV21*'Gas parameters'!$I$16</f>
        <v>0</v>
      </c>
      <c r="FI21" s="429">
        <f>'DATA SHEET'!CW21*'Gas parameters'!$J$16</f>
        <v>0</v>
      </c>
      <c r="FJ21" s="429">
        <f>'DATA SHEET'!CX21*'Gas parameters'!$K$16</f>
        <v>0</v>
      </c>
      <c r="FK21" s="429">
        <f>'DATA SHEET'!CY21*'Gas parameters'!$L$16</f>
        <v>0</v>
      </c>
      <c r="FL21" s="429">
        <f>'DATA SHEET'!CZ21*'Gas parameters'!$M$16</f>
        <v>0</v>
      </c>
      <c r="FM21" s="429">
        <f>'DATA SHEET'!DA21*'Gas parameters'!$N$16</f>
        <v>0</v>
      </c>
      <c r="FN21" s="429">
        <f>'DATA SHEET'!DB21*'Gas parameters'!$O$16</f>
        <v>0</v>
      </c>
      <c r="FO21" s="429">
        <f>'DATA SHEET'!DC21*'Gas parameters'!$P$16</f>
        <v>0</v>
      </c>
      <c r="FP21" s="429">
        <f>'DATA SHEET'!DD21*'Gas parameters'!$Q$16</f>
        <v>0</v>
      </c>
      <c r="FQ21" s="457">
        <f>'DATA SHEET'!CO21*'Gas parameters'!$B$17</f>
        <v>0</v>
      </c>
      <c r="FR21" s="457">
        <f>'DATA SHEET'!CP21*'Gas parameters'!$C$17</f>
        <v>0</v>
      </c>
      <c r="FS21" s="457">
        <f>'DATA SHEET'!CQ21*'Gas parameters'!$D$17</f>
        <v>0</v>
      </c>
      <c r="FT21" s="457">
        <f>'DATA SHEET'!CR21*'Gas parameters'!$E$17</f>
        <v>0</v>
      </c>
      <c r="FU21" s="457">
        <f>'DATA SHEET'!CS21*'Gas parameters'!$F$17</f>
        <v>0</v>
      </c>
      <c r="FV21" s="457">
        <f>'DATA SHEET'!CT21*'Gas parameters'!$G$17</f>
        <v>0</v>
      </c>
      <c r="FW21" s="457">
        <f>'DATA SHEET'!CU21*'Gas parameters'!$H$17</f>
        <v>0</v>
      </c>
      <c r="FX21" s="457">
        <f>'DATA SHEET'!CV21*'Gas parameters'!$I$17</f>
        <v>0</v>
      </c>
      <c r="FY21" s="457">
        <f>'DATA SHEET'!CW21*'Gas parameters'!$J$17</f>
        <v>0</v>
      </c>
      <c r="FZ21" s="457">
        <f>'DATA SHEET'!CX21*'Gas parameters'!$K$17</f>
        <v>0</v>
      </c>
      <c r="GA21" s="457">
        <f>'DATA SHEET'!CY21*'Gas parameters'!$L$17</f>
        <v>0</v>
      </c>
      <c r="GB21" s="457">
        <f>'DATA SHEET'!CZ21*'Gas parameters'!$M$17</f>
        <v>0</v>
      </c>
      <c r="GC21" s="457">
        <f>'DATA SHEET'!DA21*'Gas parameters'!$N$17</f>
        <v>0</v>
      </c>
      <c r="GD21" s="457">
        <f>'DATA SHEET'!DB21*'Gas parameters'!$O$17</f>
        <v>0</v>
      </c>
      <c r="GE21" s="457">
        <f>'DATA SHEET'!DC21*'Gas parameters'!$P$17</f>
        <v>0</v>
      </c>
      <c r="GF21" s="457">
        <f>'DATA SHEET'!DD21*'Gas parameters'!$Q$17</f>
        <v>0</v>
      </c>
      <c r="GG21" s="429">
        <f>'DATA SHEET'!CO21*'Gas parameters'!$B$18</f>
        <v>0</v>
      </c>
      <c r="GH21" s="429">
        <f>'DATA SHEET'!CP21*'Gas parameters'!$C$18</f>
        <v>0</v>
      </c>
      <c r="GI21" s="429">
        <f>'DATA SHEET'!CQ21*'Gas parameters'!$D$18</f>
        <v>0</v>
      </c>
      <c r="GJ21" s="429">
        <f>'DATA SHEET'!CR21*'Gas parameters'!$E$18</f>
        <v>0</v>
      </c>
      <c r="GK21" s="429">
        <f>'DATA SHEET'!CS21*'Gas parameters'!$F$18</f>
        <v>0</v>
      </c>
      <c r="GL21" s="429">
        <f>'DATA SHEET'!CT21*'Gas parameters'!$G$18</f>
        <v>0</v>
      </c>
      <c r="GM21" s="429">
        <f>'DATA SHEET'!CU21*'Gas parameters'!$H$18</f>
        <v>0</v>
      </c>
      <c r="GN21" s="429">
        <f>'DATA SHEET'!CV21*'Gas parameters'!$I$18</f>
        <v>0</v>
      </c>
      <c r="GO21" s="429">
        <f>'DATA SHEET'!CW21*'Gas parameters'!$J$18</f>
        <v>0</v>
      </c>
      <c r="GP21" s="429">
        <f>'DATA SHEET'!CX21*'Gas parameters'!$K$18</f>
        <v>0</v>
      </c>
      <c r="GQ21" s="429">
        <f>'DATA SHEET'!CY21*'Gas parameters'!$L$18</f>
        <v>0</v>
      </c>
      <c r="GR21" s="429">
        <f>'DATA SHEET'!CZ21*'Gas parameters'!$M$18</f>
        <v>0</v>
      </c>
      <c r="GS21" s="429">
        <f>'DATA SHEET'!DA21*'Gas parameters'!$N$18</f>
        <v>0</v>
      </c>
      <c r="GT21" s="429">
        <f>'DATA SHEET'!DB21*'Gas parameters'!$O$18</f>
        <v>0</v>
      </c>
      <c r="GU21" s="429">
        <f>'DATA SHEET'!DC21*'Gas parameters'!$P$18</f>
        <v>0</v>
      </c>
      <c r="GV21" s="429">
        <f>'DATA SHEET'!DD21*'Gas parameters'!$Q$18</f>
        <v>0</v>
      </c>
      <c r="GW21" s="430">
        <v>7</v>
      </c>
      <c r="GX21" s="430">
        <v>1E-3</v>
      </c>
      <c r="GY21" s="435">
        <f t="shared" si="94"/>
        <v>0</v>
      </c>
      <c r="GZ21" s="435" t="e">
        <f t="shared" si="95"/>
        <v>#DIV/0!</v>
      </c>
      <c r="HA21" s="433" t="e">
        <f t="shared" si="96"/>
        <v>#DIV/0!</v>
      </c>
      <c r="HB21" s="433" t="e">
        <f t="shared" si="97"/>
        <v>#DIV/0!</v>
      </c>
      <c r="HC21" s="433" t="e">
        <f t="shared" si="98"/>
        <v>#DIV/0!</v>
      </c>
      <c r="HD21" s="433" t="e">
        <f t="shared" si="99"/>
        <v>#DIV/0!</v>
      </c>
      <c r="HE21" s="433" t="e">
        <f t="shared" si="100"/>
        <v>#DIV/0!</v>
      </c>
      <c r="HF21" s="436">
        <f t="shared" si="101"/>
        <v>0</v>
      </c>
      <c r="HG21" s="433" t="e">
        <f t="shared" si="102"/>
        <v>#DIV/0!</v>
      </c>
      <c r="HH21" s="435">
        <f>GY21*0.7906+'DATA SHEET'!CW21/100+HN21</f>
        <v>0</v>
      </c>
      <c r="HI21" s="433" t="e">
        <f t="shared" si="103"/>
        <v>#DIV/0!</v>
      </c>
      <c r="HJ21" s="433" t="e">
        <f t="shared" si="104"/>
        <v>#DIV/0!</v>
      </c>
      <c r="HK21" s="437">
        <f t="shared" si="105"/>
        <v>0</v>
      </c>
      <c r="HL21" s="437">
        <f t="shared" si="106"/>
        <v>0</v>
      </c>
      <c r="HM21" s="438">
        <f t="shared" si="107"/>
        <v>0</v>
      </c>
      <c r="HN21" s="439">
        <f t="shared" si="108"/>
        <v>0</v>
      </c>
      <c r="HO21" s="436">
        <f t="shared" si="109"/>
        <v>0</v>
      </c>
      <c r="HP21" s="427">
        <f t="shared" si="110"/>
        <v>0</v>
      </c>
      <c r="HQ21" s="357">
        <f t="shared" si="111"/>
        <v>0</v>
      </c>
      <c r="HR21" s="358">
        <f t="shared" si="112"/>
        <v>0</v>
      </c>
      <c r="HS21" s="712">
        <f t="shared" si="113"/>
        <v>0</v>
      </c>
      <c r="HT21" s="713">
        <f t="shared" si="114"/>
        <v>0</v>
      </c>
      <c r="HU21" s="711">
        <f t="shared" si="115"/>
        <v>0</v>
      </c>
      <c r="HV21" s="711">
        <f t="shared" si="116"/>
        <v>0</v>
      </c>
      <c r="HW21" s="711">
        <f t="shared" si="117"/>
        <v>0</v>
      </c>
      <c r="HX21" s="711" t="e">
        <f t="shared" si="118"/>
        <v>#DIV/0!</v>
      </c>
      <c r="HY21" s="714">
        <f t="shared" si="119"/>
        <v>0</v>
      </c>
      <c r="HZ21" s="359">
        <f t="shared" si="120"/>
        <v>0</v>
      </c>
      <c r="IA21" s="360" t="e">
        <f t="shared" si="121"/>
        <v>#DIV/0!</v>
      </c>
      <c r="IB21" s="75" t="e">
        <f t="shared" si="122"/>
        <v>#DIV/0!</v>
      </c>
      <c r="IC21" s="724">
        <f t="shared" si="123"/>
        <v>0</v>
      </c>
      <c r="ID21" s="724">
        <f t="shared" si="124"/>
        <v>0</v>
      </c>
      <c r="IE21" s="724">
        <f t="shared" si="125"/>
        <v>0</v>
      </c>
      <c r="IF21" s="76" t="e">
        <f t="shared" si="126"/>
        <v>#DIV/0!</v>
      </c>
      <c r="IG21" s="520"/>
      <c r="IH21" s="520"/>
      <c r="II21" s="520"/>
      <c r="IJ21" s="700">
        <f t="shared" si="127"/>
        <v>0</v>
      </c>
      <c r="IK21" s="520"/>
      <c r="IL21" s="520"/>
      <c r="IM21" s="520"/>
      <c r="IN21" s="520"/>
      <c r="IO21" s="520"/>
      <c r="IP21" s="520"/>
      <c r="IQ21" s="520"/>
      <c r="IR21" s="520"/>
      <c r="IS21" s="30" t="s">
        <v>720</v>
      </c>
      <c r="IT21" s="419"/>
      <c r="IU21" s="419"/>
      <c r="IV21" s="43"/>
      <c r="IW21" s="30"/>
      <c r="IX21" s="419"/>
      <c r="IY21" s="419"/>
      <c r="JA21" s="520"/>
      <c r="JB21" s="23" t="s">
        <v>88</v>
      </c>
      <c r="JC21" s="23"/>
      <c r="JD21" s="22" t="str">
        <f t="shared" si="61"/>
        <v>NM</v>
      </c>
      <c r="JE21" s="22" t="str">
        <f t="shared" si="62"/>
        <v>NM</v>
      </c>
      <c r="JF21" s="22" t="str">
        <f t="shared" si="63"/>
        <v>NM</v>
      </c>
      <c r="JG21" s="22" t="str">
        <f t="shared" si="128"/>
        <v>NM</v>
      </c>
      <c r="JH21" s="21" t="str">
        <f t="shared" si="64"/>
        <v>NM</v>
      </c>
      <c r="JI21" s="21"/>
      <c r="JJ21" s="21"/>
      <c r="JK21" s="21"/>
      <c r="JL21" s="520"/>
      <c r="JM21" s="520"/>
      <c r="JN21" s="520"/>
      <c r="JO21" s="520"/>
      <c r="JP21" s="520"/>
      <c r="JQ21" s="34"/>
      <c r="JR21" s="34"/>
      <c r="JS21" s="34"/>
      <c r="JT21" s="142"/>
      <c r="JU21" s="142"/>
      <c r="JV21" s="520"/>
      <c r="KL21" s="523" t="s">
        <v>88</v>
      </c>
      <c r="KM21" s="523"/>
      <c r="KX21" s="540">
        <f t="shared" si="129"/>
        <v>0</v>
      </c>
    </row>
    <row r="22" spans="1:310" ht="15.95" customHeight="1" thickTop="1" thickBot="1" x14ac:dyDescent="0.3">
      <c r="A22" s="62" t="s">
        <v>57</v>
      </c>
      <c r="B22" s="80" t="e">
        <f>IF(A22="X",IF(#REF!="F",#REF!,IF(#REF!="C",#REF!,IF(#REF!="WH",#REF!,IF(#REF!="B",#REF!,"")))),"")</f>
        <v>#REF!</v>
      </c>
      <c r="C22" s="120"/>
      <c r="D22" s="571" t="s">
        <v>131</v>
      </c>
      <c r="E22" s="518">
        <f t="shared" si="65"/>
        <v>6</v>
      </c>
      <c r="F22" s="2128"/>
      <c r="G22" s="2132"/>
      <c r="H22" s="1844"/>
      <c r="I22" s="2141"/>
      <c r="J22" s="1844"/>
      <c r="K22" s="2131"/>
      <c r="L22" s="1921"/>
      <c r="M22" s="619">
        <f>M21+10</f>
        <v>40</v>
      </c>
      <c r="N22" s="1905"/>
      <c r="O22" s="521"/>
      <c r="P22" s="590"/>
      <c r="Q22" s="726">
        <v>60</v>
      </c>
      <c r="R22" s="727"/>
      <c r="S22" s="727"/>
      <c r="T22" s="727"/>
      <c r="U22" s="727"/>
      <c r="V22" s="727"/>
      <c r="W22" s="727"/>
      <c r="X22" s="727"/>
      <c r="Y22" s="727"/>
      <c r="Z22" s="727"/>
      <c r="AA22" s="727"/>
      <c r="AB22" s="727">
        <v>40</v>
      </c>
      <c r="AC22" s="368">
        <f t="shared" ref="AC22:AC24" si="130">Q22/100</f>
        <v>0.6</v>
      </c>
      <c r="AD22" s="368">
        <f t="shared" ref="AD22:AD24" si="131">R22/100</f>
        <v>0</v>
      </c>
      <c r="AE22" s="368">
        <f t="shared" ref="AE22:AE24" si="132">S22/100</f>
        <v>0</v>
      </c>
      <c r="AF22" s="368">
        <f t="shared" ref="AF22:AF24" si="133">T22/100</f>
        <v>0</v>
      </c>
      <c r="AG22" s="368">
        <f t="shared" ref="AG22:AG24" si="134">U22/100</f>
        <v>0</v>
      </c>
      <c r="AH22" s="368">
        <f t="shared" ref="AH22:AH24" si="135">V22/100</f>
        <v>0</v>
      </c>
      <c r="AI22" s="368">
        <f t="shared" ref="AI22:AI24" si="136">W22/100</f>
        <v>0</v>
      </c>
      <c r="AJ22" s="368">
        <f t="shared" ref="AJ22:AJ24" si="137">X22/100</f>
        <v>0</v>
      </c>
      <c r="AK22" s="368">
        <f t="shared" ref="AK22:AK24" si="138">Y22/100</f>
        <v>0</v>
      </c>
      <c r="AL22" s="368">
        <f t="shared" ref="AL22:AL24" si="139">Z22/100</f>
        <v>0</v>
      </c>
      <c r="AM22" s="368">
        <f t="shared" ref="AM22:AM24" si="140">AA22/100</f>
        <v>0</v>
      </c>
      <c r="AN22" s="368">
        <f t="shared" ref="AN22:AN24" si="141">AB22/100</f>
        <v>0.4</v>
      </c>
      <c r="AO22" s="369">
        <v>0</v>
      </c>
      <c r="AP22" s="370">
        <v>0</v>
      </c>
      <c r="AQ22" s="370">
        <v>0</v>
      </c>
      <c r="AR22" s="370">
        <v>0</v>
      </c>
      <c r="AS22" s="378">
        <f>AC22*'Gas parameters'!$B$10</f>
        <v>21490.799999999999</v>
      </c>
      <c r="AT22" s="371">
        <f>AD22*'Gas parameters'!$C$10</f>
        <v>0</v>
      </c>
      <c r="AU22" s="371">
        <f>AE22*'Gas parameters'!$D$10</f>
        <v>0</v>
      </c>
      <c r="AV22" s="371">
        <f>AF22*'Gas parameters'!$E$10</f>
        <v>0</v>
      </c>
      <c r="AW22" s="371">
        <f>AG22*'Gas parameters'!$F$10</f>
        <v>0</v>
      </c>
      <c r="AX22" s="371">
        <f>AH22*'Gas parameters'!$G$10</f>
        <v>0</v>
      </c>
      <c r="AY22" s="371">
        <f>AI22*'Gas parameters'!$H$10</f>
        <v>0</v>
      </c>
      <c r="AZ22" s="371">
        <f>AJ22*'Gas parameters'!$I$10</f>
        <v>0</v>
      </c>
      <c r="BA22" s="371">
        <f>AK22*'Gas parameters'!$J$10</f>
        <v>0</v>
      </c>
      <c r="BB22" s="371">
        <f>AL22*'Gas parameters'!$K$10</f>
        <v>0</v>
      </c>
      <c r="BC22" s="371">
        <f>AM22*'Gas parameters'!$L$10</f>
        <v>0</v>
      </c>
      <c r="BD22" s="371">
        <f>AN22*'Gas parameters'!$M$10</f>
        <v>4310.8</v>
      </c>
      <c r="BE22" s="372">
        <f>AO22*'Gas parameters'!$N$10</f>
        <v>0</v>
      </c>
      <c r="BF22" s="373">
        <f>AP22*'Gas parameters'!$O$10</f>
        <v>0</v>
      </c>
      <c r="BG22" s="373">
        <f>AQ22*'Gas parameters'!$P$10</f>
        <v>0</v>
      </c>
      <c r="BH22" s="379">
        <f>AR22*'Gas parameters'!$Q$10</f>
        <v>0</v>
      </c>
      <c r="BI22" s="386">
        <f>AC22*'Gas parameters'!$B$11</f>
        <v>23904</v>
      </c>
      <c r="BJ22" s="387">
        <f>AD22*'Gas parameters'!$C$11</f>
        <v>0</v>
      </c>
      <c r="BK22" s="387">
        <f>AE22*'Gas parameters'!$D$11</f>
        <v>0</v>
      </c>
      <c r="BL22" s="387">
        <f>AF22*'Gas parameters'!$E$11</f>
        <v>0</v>
      </c>
      <c r="BM22" s="387">
        <f>AG22*'Gas parameters'!$F$11</f>
        <v>0</v>
      </c>
      <c r="BN22" s="387">
        <f>AH22*'Gas parameters'!$G$11</f>
        <v>0</v>
      </c>
      <c r="BO22" s="387">
        <f>AI22*'Gas parameters'!$H$11</f>
        <v>0</v>
      </c>
      <c r="BP22" s="387">
        <f>AJ22*'Gas parameters'!$I$11</f>
        <v>0</v>
      </c>
      <c r="BQ22" s="387">
        <f>AK22*'Gas parameters'!$J$11</f>
        <v>0</v>
      </c>
      <c r="BR22" s="387">
        <f>AL22*'Gas parameters'!$K$11</f>
        <v>0</v>
      </c>
      <c r="BS22" s="387">
        <f>AM22*'Gas parameters'!$L$11</f>
        <v>0</v>
      </c>
      <c r="BT22" s="387">
        <f>AN22*'Gas parameters'!$M$11</f>
        <v>5115.2000000000007</v>
      </c>
      <c r="BU22" s="388">
        <f>AO22*'Gas parameters'!$N$11</f>
        <v>0</v>
      </c>
      <c r="BV22" s="389">
        <f>AP22*'Gas parameters'!$O$11</f>
        <v>0</v>
      </c>
      <c r="BW22" s="389">
        <f>AQ22*'Gas parameters'!$P$11</f>
        <v>0</v>
      </c>
      <c r="BX22" s="390">
        <f>AR22*'Gas parameters'!$Q$11</f>
        <v>0</v>
      </c>
      <c r="BY22" s="385">
        <f>AC22*'Gas parameters'!$B$12</f>
        <v>0.43043999999999999</v>
      </c>
      <c r="BZ22" s="374">
        <f>AD22*'Gas parameters'!$C$12</f>
        <v>0</v>
      </c>
      <c r="CA22" s="374">
        <f>AE22*'Gas parameters'!$D$12</f>
        <v>0</v>
      </c>
      <c r="CB22" s="374">
        <f>AF22*'Gas parameters'!$E$12</f>
        <v>0</v>
      </c>
      <c r="CC22" s="374">
        <f>AG22*'Gas parameters'!$F$12</f>
        <v>0</v>
      </c>
      <c r="CD22" s="374">
        <f>AH22*'Gas parameters'!$G$12</f>
        <v>0</v>
      </c>
      <c r="CE22" s="374">
        <f>AI22*'Gas parameters'!$H$12</f>
        <v>0</v>
      </c>
      <c r="CF22" s="374">
        <f>AJ22*'Gas parameters'!$I$12</f>
        <v>0</v>
      </c>
      <c r="CG22" s="374">
        <f>AK22*'Gas parameters'!$J$12</f>
        <v>0</v>
      </c>
      <c r="CH22" s="374">
        <f>AL22*'Gas parameters'!$K$12</f>
        <v>0</v>
      </c>
      <c r="CI22" s="374">
        <f>AM22*'Gas parameters'!$L$12</f>
        <v>0</v>
      </c>
      <c r="CJ22" s="374">
        <f>AN22*'Gas parameters'!$M$12</f>
        <v>3.5999999999999997E-2</v>
      </c>
      <c r="CK22" s="375">
        <f>AO22*'Gas parameters'!$N$12</f>
        <v>0</v>
      </c>
      <c r="CL22" s="376">
        <f>AP22*'Gas parameters'!$O$12</f>
        <v>0</v>
      </c>
      <c r="CM22" s="376">
        <f>AQ22*'Gas parameters'!$P$12</f>
        <v>0</v>
      </c>
      <c r="CN22" s="376">
        <f>AR22*'Gas parameters'!$Q$12</f>
        <v>0</v>
      </c>
      <c r="CO22" s="432">
        <f t="shared" ref="CO22:CO24" si="142">AC22</f>
        <v>0.6</v>
      </c>
      <c r="CP22" s="432">
        <f t="shared" ref="CP22:DD24" si="143">AD22</f>
        <v>0</v>
      </c>
      <c r="CQ22" s="432">
        <f t="shared" si="143"/>
        <v>0</v>
      </c>
      <c r="CR22" s="432">
        <f t="shared" si="143"/>
        <v>0</v>
      </c>
      <c r="CS22" s="432">
        <f t="shared" si="143"/>
        <v>0</v>
      </c>
      <c r="CT22" s="432">
        <f t="shared" si="143"/>
        <v>0</v>
      </c>
      <c r="CU22" s="432">
        <f t="shared" si="143"/>
        <v>0</v>
      </c>
      <c r="CV22" s="432">
        <f t="shared" si="143"/>
        <v>0</v>
      </c>
      <c r="CW22" s="432">
        <f t="shared" si="143"/>
        <v>0</v>
      </c>
      <c r="CX22" s="432">
        <f t="shared" si="143"/>
        <v>0</v>
      </c>
      <c r="CY22" s="432">
        <f t="shared" si="143"/>
        <v>0</v>
      </c>
      <c r="CZ22" s="432">
        <f t="shared" si="143"/>
        <v>0.4</v>
      </c>
      <c r="DA22" s="432">
        <f t="shared" si="143"/>
        <v>0</v>
      </c>
      <c r="DB22" s="432">
        <f t="shared" si="143"/>
        <v>0</v>
      </c>
      <c r="DC22" s="432">
        <f t="shared" si="143"/>
        <v>0</v>
      </c>
      <c r="DD22" s="432">
        <f t="shared" si="143"/>
        <v>0</v>
      </c>
      <c r="DE22" s="428">
        <f>'DATA SHEET'!CO22*'Gas parameters'!$B$13</f>
        <v>21529.8</v>
      </c>
      <c r="DF22" s="428">
        <f>'DATA SHEET'!CP22*'Gas parameters'!$C$13</f>
        <v>0</v>
      </c>
      <c r="DG22" s="428">
        <f>'DATA SHEET'!CQ22*'Gas parameters'!$D$13</f>
        <v>0</v>
      </c>
      <c r="DH22" s="428">
        <f>'DATA SHEET'!CR22*'Gas parameters'!$E$13</f>
        <v>0</v>
      </c>
      <c r="DI22" s="428">
        <f>'DATA SHEET'!CS22*'Gas parameters'!$F$13</f>
        <v>0</v>
      </c>
      <c r="DJ22" s="428">
        <f>'DATA SHEET'!CT22*'Gas parameters'!$G$13</f>
        <v>0</v>
      </c>
      <c r="DK22" s="428">
        <f>'DATA SHEET'!CU22*'Gas parameters'!$H$13</f>
        <v>0</v>
      </c>
      <c r="DL22" s="428">
        <f>'DATA SHEET'!CV22*'Gas parameters'!$I$13</f>
        <v>0</v>
      </c>
      <c r="DM22" s="428">
        <f>'DATA SHEET'!CW22*'Gas parameters'!$J$13</f>
        <v>0</v>
      </c>
      <c r="DN22" s="428">
        <f>'DATA SHEET'!CX22*'Gas parameters'!$K$13</f>
        <v>0</v>
      </c>
      <c r="DO22" s="428">
        <f>'DATA SHEET'!CY22*'Gas parameters'!$L$13</f>
        <v>0</v>
      </c>
      <c r="DP22" s="428">
        <f>'DATA SHEET'!CZ22*'Gas parameters'!$M$13</f>
        <v>4313.2</v>
      </c>
      <c r="DQ22" s="428">
        <f>'DATA SHEET'!DA22*'Gas parameters'!$N$13</f>
        <v>0</v>
      </c>
      <c r="DR22" s="428">
        <f>'DATA SHEET'!DB22*'Gas parameters'!$O$13</f>
        <v>0</v>
      </c>
      <c r="DS22" s="428">
        <f>'DATA SHEET'!DC22*'Gas parameters'!$P$13</f>
        <v>0</v>
      </c>
      <c r="DT22" s="428">
        <f>'DATA SHEET'!DD22*'Gas parameters'!$Q$13</f>
        <v>0</v>
      </c>
      <c r="DU22" s="431">
        <f>'DATA SHEET'!CO22*'Gas parameters'!$B$14</f>
        <v>23891.399999999998</v>
      </c>
      <c r="DV22" s="431">
        <f>'DATA SHEET'!CP22*'Gas parameters'!$C$14</f>
        <v>0</v>
      </c>
      <c r="DW22" s="431">
        <f>'DATA SHEET'!CQ22*'Gas parameters'!$D$14</f>
        <v>0</v>
      </c>
      <c r="DX22" s="431">
        <f>'DATA SHEET'!CR22*'Gas parameters'!$E$14</f>
        <v>0</v>
      </c>
      <c r="DY22" s="431">
        <f>'DATA SHEET'!CS22*'Gas parameters'!$F$14</f>
        <v>0</v>
      </c>
      <c r="DZ22" s="431">
        <f>'DATA SHEET'!CT22*'Gas parameters'!$G$14</f>
        <v>0</v>
      </c>
      <c r="EA22" s="431">
        <f>'DATA SHEET'!CU22*'Gas parameters'!$H$14</f>
        <v>0</v>
      </c>
      <c r="EB22" s="431">
        <f>'DATA SHEET'!CV22*'Gas parameters'!$I$14</f>
        <v>0</v>
      </c>
      <c r="EC22" s="431">
        <f>'DATA SHEET'!CW22*'Gas parameters'!$J$14</f>
        <v>0</v>
      </c>
      <c r="ED22" s="431">
        <f>'DATA SHEET'!CX22*'Gas parameters'!$K$14</f>
        <v>0</v>
      </c>
      <c r="EE22" s="431">
        <f>'DATA SHEET'!CY22*'Gas parameters'!$L$14</f>
        <v>0</v>
      </c>
      <c r="EF22" s="431">
        <f>'DATA SHEET'!CZ22*'Gas parameters'!$M$14</f>
        <v>5098</v>
      </c>
      <c r="EG22" s="431">
        <f>'DATA SHEET'!DA22*'Gas parameters'!$N$14</f>
        <v>0</v>
      </c>
      <c r="EH22" s="431">
        <f>'DATA SHEET'!DB22*'Gas parameters'!$O$14</f>
        <v>0</v>
      </c>
      <c r="EI22" s="431">
        <f>'DATA SHEET'!DC22*'Gas parameters'!$P$14</f>
        <v>0</v>
      </c>
      <c r="EJ22" s="431">
        <f>'DATA SHEET'!DD22*'Gas parameters'!$Q$14</f>
        <v>0</v>
      </c>
      <c r="EK22" s="425">
        <f>'DATA SHEET'!CO22*'Gas parameters'!$B$15</f>
        <v>1.2018</v>
      </c>
      <c r="EL22" s="434">
        <f>'DATA SHEET'!CP22*'Gas parameters'!$C$15</f>
        <v>0</v>
      </c>
      <c r="EM22" s="434">
        <f>'DATA SHEET'!CQ22*'Gas parameters'!$D$15</f>
        <v>0</v>
      </c>
      <c r="EN22" s="434">
        <f>'DATA SHEET'!CR22*'Gas parameters'!$E$15</f>
        <v>0</v>
      </c>
      <c r="EO22" s="434">
        <f>'DATA SHEET'!CS22*'Gas parameters'!$F$15</f>
        <v>0</v>
      </c>
      <c r="EP22" s="434">
        <f>'DATA SHEET'!CT22*'Gas parameters'!$G$15</f>
        <v>0</v>
      </c>
      <c r="EQ22" s="434">
        <f>'DATA SHEET'!CU22*'Gas parameters'!$H$15</f>
        <v>0</v>
      </c>
      <c r="ER22" s="434">
        <f>'DATA SHEET'!CV22*'Gas parameters'!$I$15</f>
        <v>0</v>
      </c>
      <c r="ES22" s="434">
        <f>'DATA SHEET'!CW22*'Gas parameters'!$J$15</f>
        <v>0</v>
      </c>
      <c r="ET22" s="434">
        <f>'DATA SHEET'!CX22*'Gas parameters'!$K$15</f>
        <v>0</v>
      </c>
      <c r="EU22" s="434">
        <f>'DATA SHEET'!CY22*'Gas parameters'!$L$15</f>
        <v>0</v>
      </c>
      <c r="EV22" s="434">
        <f>'DATA SHEET'!CZ22*'Gas parameters'!$M$15</f>
        <v>0.1996</v>
      </c>
      <c r="EW22" s="434">
        <f>'DATA SHEET'!DA22*'Gas parameters'!$N$15</f>
        <v>0</v>
      </c>
      <c r="EX22" s="434">
        <f>'DATA SHEET'!DB22*'Gas parameters'!$O$15</f>
        <v>0</v>
      </c>
      <c r="EY22" s="434">
        <f>'DATA SHEET'!DC22*'Gas parameters'!$P$15</f>
        <v>0</v>
      </c>
      <c r="EZ22" s="434">
        <f>'DATA SHEET'!DD22*'Gas parameters'!$Q$15</f>
        <v>0</v>
      </c>
      <c r="FA22" s="429">
        <f>'DATA SHEET'!CO22*'Gas parameters'!$B$16</f>
        <v>0.59760000000000002</v>
      </c>
      <c r="FB22" s="429">
        <f>'DATA SHEET'!CP22*'Gas parameters'!$C$16</f>
        <v>0</v>
      </c>
      <c r="FC22" s="429">
        <f>'DATA SHEET'!CQ22*'Gas parameters'!$D$16</f>
        <v>0</v>
      </c>
      <c r="FD22" s="429">
        <f>'DATA SHEET'!CR22*'Gas parameters'!$E$16</f>
        <v>0</v>
      </c>
      <c r="FE22" s="429">
        <f>'DATA SHEET'!CS22*'Gas parameters'!$F$16</f>
        <v>0</v>
      </c>
      <c r="FF22" s="429">
        <f>'DATA SHEET'!CT22*'Gas parameters'!$G$16</f>
        <v>0</v>
      </c>
      <c r="FG22" s="429">
        <f>'DATA SHEET'!CU22*'Gas parameters'!$H$16</f>
        <v>0</v>
      </c>
      <c r="FH22" s="429">
        <f>'DATA SHEET'!CV22*'Gas parameters'!$I$16</f>
        <v>0</v>
      </c>
      <c r="FI22" s="429">
        <f>'DATA SHEET'!CW22*'Gas parameters'!$J$16</f>
        <v>0</v>
      </c>
      <c r="FJ22" s="429">
        <f>'DATA SHEET'!CX22*'Gas parameters'!$K$16</f>
        <v>0</v>
      </c>
      <c r="FK22" s="429">
        <f>'DATA SHEET'!CY22*'Gas parameters'!$L$16</f>
        <v>0</v>
      </c>
      <c r="FL22" s="429">
        <f>'DATA SHEET'!CZ22*'Gas parameters'!$M$16</f>
        <v>0</v>
      </c>
      <c r="FM22" s="429">
        <f>'DATA SHEET'!DA22*'Gas parameters'!$N$16</f>
        <v>0</v>
      </c>
      <c r="FN22" s="429">
        <f>'DATA SHEET'!DB22*'Gas parameters'!$O$16</f>
        <v>0</v>
      </c>
      <c r="FO22" s="429">
        <f>'DATA SHEET'!DC22*'Gas parameters'!$P$16</f>
        <v>0</v>
      </c>
      <c r="FP22" s="429">
        <f>'DATA SHEET'!DD22*'Gas parameters'!$Q$16</f>
        <v>0</v>
      </c>
      <c r="FQ22" s="457">
        <f>'DATA SHEET'!CO22*'Gas parameters'!$B$17</f>
        <v>1.1639999999999999</v>
      </c>
      <c r="FR22" s="457">
        <f>'DATA SHEET'!CP22*'Gas parameters'!$C$17</f>
        <v>0</v>
      </c>
      <c r="FS22" s="457">
        <f>'DATA SHEET'!CQ22*'Gas parameters'!$D$17</f>
        <v>0</v>
      </c>
      <c r="FT22" s="457">
        <f>'DATA SHEET'!CR22*'Gas parameters'!$E$17</f>
        <v>0</v>
      </c>
      <c r="FU22" s="457">
        <f>'DATA SHEET'!CS22*'Gas parameters'!$F$17</f>
        <v>0</v>
      </c>
      <c r="FV22" s="457">
        <f>'DATA SHEET'!CT22*'Gas parameters'!$G$17</f>
        <v>0</v>
      </c>
      <c r="FW22" s="457">
        <f>'DATA SHEET'!CU22*'Gas parameters'!$H$17</f>
        <v>0</v>
      </c>
      <c r="FX22" s="457">
        <f>'DATA SHEET'!CV22*'Gas parameters'!$I$17</f>
        <v>0</v>
      </c>
      <c r="FY22" s="457">
        <f>'DATA SHEET'!CW22*'Gas parameters'!$J$17</f>
        <v>0</v>
      </c>
      <c r="FZ22" s="457">
        <f>'DATA SHEET'!CX22*'Gas parameters'!$K$17</f>
        <v>0</v>
      </c>
      <c r="GA22" s="457">
        <f>'DATA SHEET'!CY22*'Gas parameters'!$L$17</f>
        <v>0</v>
      </c>
      <c r="GB22" s="457">
        <f>'DATA SHEET'!CZ22*'Gas parameters'!$M$17</f>
        <v>0.38680000000000003</v>
      </c>
      <c r="GC22" s="457">
        <f>'DATA SHEET'!DA22*'Gas parameters'!$N$17</f>
        <v>0</v>
      </c>
      <c r="GD22" s="457">
        <f>'DATA SHEET'!DB22*'Gas parameters'!$O$17</f>
        <v>0</v>
      </c>
      <c r="GE22" s="457">
        <f>'DATA SHEET'!DC22*'Gas parameters'!$P$17</f>
        <v>0</v>
      </c>
      <c r="GF22" s="457">
        <f>'DATA SHEET'!DD22*'Gas parameters'!$Q$17</f>
        <v>0</v>
      </c>
      <c r="GG22" s="429">
        <f>'DATA SHEET'!CO22*'Gas parameters'!$B$18</f>
        <v>0.43043999999999999</v>
      </c>
      <c r="GH22" s="429">
        <f>'DATA SHEET'!CP22*'Gas parameters'!$C$18</f>
        <v>0</v>
      </c>
      <c r="GI22" s="429">
        <f>'DATA SHEET'!CQ22*'Gas parameters'!$D$18</f>
        <v>0</v>
      </c>
      <c r="GJ22" s="429">
        <f>'DATA SHEET'!CR22*'Gas parameters'!$E$18</f>
        <v>0</v>
      </c>
      <c r="GK22" s="429">
        <f>'DATA SHEET'!CS22*'Gas parameters'!$F$18</f>
        <v>0</v>
      </c>
      <c r="GL22" s="429">
        <f>'DATA SHEET'!CT22*'Gas parameters'!$G$18</f>
        <v>0</v>
      </c>
      <c r="GM22" s="429">
        <f>'DATA SHEET'!CU22*'Gas parameters'!$H$18</f>
        <v>0</v>
      </c>
      <c r="GN22" s="429">
        <f>'DATA SHEET'!CV22*'Gas parameters'!$I$18</f>
        <v>0</v>
      </c>
      <c r="GO22" s="429">
        <f>'DATA SHEET'!CW22*'Gas parameters'!$J$18</f>
        <v>0</v>
      </c>
      <c r="GP22" s="429">
        <f>'DATA SHEET'!CX22*'Gas parameters'!$K$18</f>
        <v>0</v>
      </c>
      <c r="GQ22" s="429">
        <f>'DATA SHEET'!CY22*'Gas parameters'!$L$18</f>
        <v>0</v>
      </c>
      <c r="GR22" s="429">
        <f>'DATA SHEET'!CZ22*'Gas parameters'!$M$18</f>
        <v>3.5999999999999997E-2</v>
      </c>
      <c r="GS22" s="429">
        <f>'DATA SHEET'!DA22*'Gas parameters'!$N$18</f>
        <v>0</v>
      </c>
      <c r="GT22" s="429">
        <f>'DATA SHEET'!DB22*'Gas parameters'!$O$18</f>
        <v>0</v>
      </c>
      <c r="GU22" s="429">
        <f>'DATA SHEET'!DC22*'Gas parameters'!$P$18</f>
        <v>0</v>
      </c>
      <c r="GV22" s="429">
        <f>'DATA SHEET'!DD22*'Gas parameters'!$Q$18</f>
        <v>0</v>
      </c>
      <c r="GW22" s="430">
        <v>7</v>
      </c>
      <c r="GX22" s="430">
        <v>1E-3</v>
      </c>
      <c r="GY22" s="435">
        <f t="shared" ref="GY22:GY24" si="144">HM22/0.2094</f>
        <v>6.6924546322827121</v>
      </c>
      <c r="GZ22" s="435">
        <f t="shared" ref="GZ22:GZ24" si="145">HN22/HH22*100</f>
        <v>10.148328222950017</v>
      </c>
      <c r="HA22" s="433">
        <f t="shared" ref="HA22:HA24" si="146">(HG22-HH22)/GY22+1</f>
        <v>1</v>
      </c>
      <c r="HB22" s="433">
        <f t="shared" ref="HB22:HB24" si="147">HG22+HI22</f>
        <v>7.4502201757506663</v>
      </c>
      <c r="HC22" s="433">
        <f t="shared" ref="HC22:HC24" si="148">HI22/HB22*100</f>
        <v>20.959991874476575</v>
      </c>
      <c r="HD22" s="433">
        <f t="shared" ref="HD22:HD24" si="149">HJ22*0.01977+HF22*0.01429+(100-HF22-HJ22)*0.01251</f>
        <v>1.3246768628986172</v>
      </c>
      <c r="HE22" s="433">
        <f t="shared" ref="HE22:HE24" si="150">(HD22+HI22*0.8038/HG22)/(HI22/HG22+1)</f>
        <v>1.2155011147590387</v>
      </c>
      <c r="HF22" s="436">
        <f t="shared" ref="HF22:HF41" si="151">IO22</f>
        <v>0</v>
      </c>
      <c r="HG22" s="433">
        <f t="shared" ref="HG22:HG24" si="152">HN22/HJ22*100</f>
        <v>5.8886546322827122</v>
      </c>
      <c r="HH22" s="435">
        <f>GY22*0.7906+'DATA SHEET'!CW22/100+HN22</f>
        <v>5.8886546322827122</v>
      </c>
      <c r="HI22" s="433">
        <f t="shared" ref="HI22:HI24" si="153">GX22/0.8038*1.293*HA22*GY22+HO22</f>
        <v>1.5615655434679541</v>
      </c>
      <c r="HJ22" s="433">
        <f t="shared" ref="HJ22:HJ24" si="154">(1-HF22/20.94)*GZ22</f>
        <v>10.148328222950017</v>
      </c>
      <c r="HK22" s="437">
        <f t="shared" ref="HK22:HK24" si="155">SUM(DE22:DT22)</f>
        <v>25843</v>
      </c>
      <c r="HL22" s="437">
        <f t="shared" ref="HL22:HL24" si="156">SUM(DU22:EJ22)</f>
        <v>28989.399999999998</v>
      </c>
      <c r="HM22" s="438">
        <f t="shared" ref="HM22:HM24" si="157">SUM(EK22:EZ22)</f>
        <v>1.4014</v>
      </c>
      <c r="HN22" s="439">
        <f t="shared" ref="HN22:HN24" si="158">SUM(FA22:FP22)</f>
        <v>0.59760000000000002</v>
      </c>
      <c r="HO22" s="436">
        <f t="shared" ref="HO22:HO24" si="159">SUM(FQ22:GF22)</f>
        <v>1.5508</v>
      </c>
      <c r="HP22" s="427">
        <f t="shared" ref="HP22:HP24" si="160">SUM(GG22:GV22)</f>
        <v>0.46643999999999997</v>
      </c>
      <c r="HQ22" s="357">
        <f t="shared" ref="HQ22:HQ24" si="161">SUM(AS22:BH22)</f>
        <v>25801.599999999999</v>
      </c>
      <c r="HR22" s="358">
        <f t="shared" ref="HR22:HR24" si="162">SUM(BI22:BX22)</f>
        <v>29019.200000000001</v>
      </c>
      <c r="HS22" s="712">
        <f t="shared" ref="HS22:HS24" si="163">SUM(BY22:CN22)</f>
        <v>0.46643999999999997</v>
      </c>
      <c r="HT22" s="713">
        <f t="shared" ref="HT22:HT24" si="164">HU22/$HR$14</f>
        <v>0.36094603788418017</v>
      </c>
      <c r="HU22" s="711">
        <f t="shared" ref="HU22:HU24" si="165">HS22/$HU$14</f>
        <v>0.44215889640812073</v>
      </c>
      <c r="HV22" s="711">
        <f t="shared" ref="HV22:HV24" si="166">HY22/$HV$14</f>
        <v>24.454174959719456</v>
      </c>
      <c r="HW22" s="711">
        <f t="shared" ref="HW22:HW24" si="167">HZ22/$HW$14</f>
        <v>27.464698088207459</v>
      </c>
      <c r="HX22" s="711">
        <f t="shared" ref="HX22:HX24" si="168">IA22/$HX$14</f>
        <v>45.714470083951518</v>
      </c>
      <c r="HY22" s="714">
        <f t="shared" ref="HY22:HY24" si="169">HQ22/1000</f>
        <v>25.801599999999997</v>
      </c>
      <c r="HZ22" s="359">
        <f t="shared" ref="HZ22:HZ24" si="170">HR22/1000</f>
        <v>29.019200000000001</v>
      </c>
      <c r="IA22" s="360">
        <f t="shared" ref="IA22:IA24" si="171">HR22/SQRT(HT22)/1000</f>
        <v>48.30190909070317</v>
      </c>
      <c r="IB22" s="75">
        <f t="shared" ref="IB22:IB24" si="172">HX22</f>
        <v>45.714470083951518</v>
      </c>
      <c r="IC22" s="724">
        <f t="shared" ref="IC22:IC24" si="173">HT22</f>
        <v>0.36094603788418017</v>
      </c>
      <c r="ID22" s="724">
        <f t="shared" ref="ID22:ID24" si="174">HY22</f>
        <v>25.801599999999997</v>
      </c>
      <c r="IE22" s="724">
        <f t="shared" ref="IE22:IE24" si="175">HZ22</f>
        <v>29.019200000000001</v>
      </c>
      <c r="IF22" s="76">
        <f t="shared" ref="IF22:IF24" si="176">GZ22</f>
        <v>10.148328222950017</v>
      </c>
      <c r="IG22" s="520"/>
      <c r="IH22" s="520"/>
      <c r="II22" s="520"/>
      <c r="IJ22" s="700">
        <f t="shared" si="127"/>
        <v>0</v>
      </c>
      <c r="IK22" s="520"/>
      <c r="IL22" s="520"/>
      <c r="IM22" s="520"/>
      <c r="IN22" s="520"/>
      <c r="IO22" s="520"/>
      <c r="IP22" s="520"/>
      <c r="IQ22" s="520"/>
      <c r="IR22" s="520"/>
      <c r="IS22" s="30" t="s">
        <v>720</v>
      </c>
      <c r="IT22" s="419"/>
      <c r="IU22" s="419"/>
      <c r="IV22" s="43"/>
      <c r="IW22" s="30"/>
      <c r="IX22" s="419"/>
      <c r="IY22" s="419"/>
      <c r="JA22" s="520"/>
      <c r="JB22" s="23" t="s">
        <v>88</v>
      </c>
      <c r="JC22" s="23"/>
      <c r="JD22" s="22" t="str">
        <f t="shared" si="61"/>
        <v>NM</v>
      </c>
      <c r="JE22" s="22" t="str">
        <f t="shared" si="62"/>
        <v>NM</v>
      </c>
      <c r="JF22" s="22" t="str">
        <f t="shared" si="63"/>
        <v>NM</v>
      </c>
      <c r="JG22" s="22" t="str">
        <f t="shared" si="128"/>
        <v>NM</v>
      </c>
      <c r="JH22" s="21" t="str">
        <f t="shared" si="64"/>
        <v>NM</v>
      </c>
      <c r="JI22" s="21"/>
      <c r="JJ22" s="21"/>
      <c r="JK22" s="21"/>
      <c r="JL22" s="520"/>
      <c r="JM22" s="520"/>
      <c r="JN22" s="520"/>
      <c r="JO22" s="520"/>
      <c r="JP22" s="520"/>
      <c r="JQ22" s="34"/>
      <c r="JR22" s="34"/>
      <c r="JS22" s="34"/>
      <c r="JT22" s="142"/>
      <c r="JU22" s="142"/>
      <c r="JV22" s="520"/>
      <c r="JW22" s="142"/>
      <c r="JX22" s="142"/>
      <c r="JY22" s="142"/>
      <c r="JZ22" s="142"/>
      <c r="KA22" s="26" t="s">
        <v>88</v>
      </c>
      <c r="KB22" s="27" t="s">
        <v>88</v>
      </c>
      <c r="KC22" s="27" t="s">
        <v>88</v>
      </c>
      <c r="KD22" s="27" t="s">
        <v>88</v>
      </c>
      <c r="KE22" s="27" t="s">
        <v>88</v>
      </c>
      <c r="KF22" s="27" t="s">
        <v>88</v>
      </c>
      <c r="KG22" s="27" t="s">
        <v>88</v>
      </c>
      <c r="KH22" s="27" t="s">
        <v>88</v>
      </c>
      <c r="KI22" s="396"/>
      <c r="KJ22" s="396"/>
      <c r="KK22" s="48"/>
      <c r="KL22" s="523" t="s">
        <v>88</v>
      </c>
      <c r="KM22" s="523"/>
      <c r="KN22" s="48"/>
      <c r="KO22" s="48"/>
      <c r="KP22" s="48"/>
      <c r="KQ22" s="49"/>
      <c r="KR22" s="49"/>
      <c r="KS22" s="49"/>
      <c r="KT22" s="49"/>
      <c r="KU22" s="49"/>
      <c r="KV22" s="49"/>
      <c r="KX22" s="540">
        <f t="shared" si="129"/>
        <v>100</v>
      </c>
    </row>
    <row r="23" spans="1:310" ht="15.95" customHeight="1" thickTop="1" thickBot="1" x14ac:dyDescent="0.3">
      <c r="A23" s="62" t="s">
        <v>57</v>
      </c>
      <c r="B23" s="80" t="e">
        <f>IF(A23="X",IF(#REF!="F",#REF!,IF(#REF!="C",#REF!,IF(#REF!="WH",#REF!,IF(#REF!="B",#REF!,"")))),"")</f>
        <v>#REF!</v>
      </c>
      <c r="C23" s="120"/>
      <c r="D23" s="578"/>
      <c r="E23" s="518">
        <f t="shared" si="65"/>
        <v>7</v>
      </c>
      <c r="F23" s="2128"/>
      <c r="G23" s="2132"/>
      <c r="H23" s="1844"/>
      <c r="I23" s="2141"/>
      <c r="J23" s="1844"/>
      <c r="K23" s="2131"/>
      <c r="L23" s="1921"/>
      <c r="M23" s="620">
        <f>M22+10</f>
        <v>50</v>
      </c>
      <c r="N23" s="1905"/>
      <c r="O23" s="521"/>
      <c r="P23" s="590"/>
      <c r="Q23" s="726"/>
      <c r="R23" s="727"/>
      <c r="S23" s="727"/>
      <c r="T23" s="727"/>
      <c r="U23" s="727"/>
      <c r="V23" s="727"/>
      <c r="W23" s="727"/>
      <c r="X23" s="727"/>
      <c r="Y23" s="727"/>
      <c r="Z23" s="727"/>
      <c r="AA23" s="727"/>
      <c r="AB23" s="727"/>
      <c r="AC23" s="368">
        <f t="shared" si="130"/>
        <v>0</v>
      </c>
      <c r="AD23" s="368">
        <f t="shared" si="131"/>
        <v>0</v>
      </c>
      <c r="AE23" s="368">
        <f t="shared" si="132"/>
        <v>0</v>
      </c>
      <c r="AF23" s="368">
        <f t="shared" si="133"/>
        <v>0</v>
      </c>
      <c r="AG23" s="368">
        <f t="shared" si="134"/>
        <v>0</v>
      </c>
      <c r="AH23" s="368">
        <f t="shared" si="135"/>
        <v>0</v>
      </c>
      <c r="AI23" s="368">
        <f t="shared" si="136"/>
        <v>0</v>
      </c>
      <c r="AJ23" s="368">
        <f t="shared" si="137"/>
        <v>0</v>
      </c>
      <c r="AK23" s="368">
        <f t="shared" si="138"/>
        <v>0</v>
      </c>
      <c r="AL23" s="368">
        <f t="shared" si="139"/>
        <v>0</v>
      </c>
      <c r="AM23" s="368">
        <f t="shared" si="140"/>
        <v>0</v>
      </c>
      <c r="AN23" s="368">
        <f t="shared" si="141"/>
        <v>0</v>
      </c>
      <c r="AO23" s="369">
        <v>0</v>
      </c>
      <c r="AP23" s="370">
        <v>0</v>
      </c>
      <c r="AQ23" s="370">
        <v>0</v>
      </c>
      <c r="AR23" s="370">
        <v>0</v>
      </c>
      <c r="AS23" s="378">
        <f>AC23*'Gas parameters'!$B$10</f>
        <v>0</v>
      </c>
      <c r="AT23" s="371">
        <f>AD23*'Gas parameters'!$C$10</f>
        <v>0</v>
      </c>
      <c r="AU23" s="371">
        <f>AE23*'Gas parameters'!$D$10</f>
        <v>0</v>
      </c>
      <c r="AV23" s="371">
        <f>AF23*'Gas parameters'!$E$10</f>
        <v>0</v>
      </c>
      <c r="AW23" s="371">
        <f>AG23*'Gas parameters'!$F$10</f>
        <v>0</v>
      </c>
      <c r="AX23" s="371">
        <f>AH23*'Gas parameters'!$G$10</f>
        <v>0</v>
      </c>
      <c r="AY23" s="371">
        <f>AI23*'Gas parameters'!$H$10</f>
        <v>0</v>
      </c>
      <c r="AZ23" s="371">
        <f>AJ23*'Gas parameters'!$I$10</f>
        <v>0</v>
      </c>
      <c r="BA23" s="371">
        <f>AK23*'Gas parameters'!$J$10</f>
        <v>0</v>
      </c>
      <c r="BB23" s="371">
        <f>AL23*'Gas parameters'!$K$10</f>
        <v>0</v>
      </c>
      <c r="BC23" s="371">
        <f>AM23*'Gas parameters'!$L$10</f>
        <v>0</v>
      </c>
      <c r="BD23" s="371">
        <f>AN23*'Gas parameters'!$M$10</f>
        <v>0</v>
      </c>
      <c r="BE23" s="372">
        <f>AO23*'Gas parameters'!$N$10</f>
        <v>0</v>
      </c>
      <c r="BF23" s="373">
        <f>AP23*'Gas parameters'!$O$10</f>
        <v>0</v>
      </c>
      <c r="BG23" s="373">
        <f>AQ23*'Gas parameters'!$P$10</f>
        <v>0</v>
      </c>
      <c r="BH23" s="379">
        <f>AR23*'Gas parameters'!$Q$10</f>
        <v>0</v>
      </c>
      <c r="BI23" s="386">
        <f>AC23*'Gas parameters'!$B$11</f>
        <v>0</v>
      </c>
      <c r="BJ23" s="387">
        <f>AD23*'Gas parameters'!$C$11</f>
        <v>0</v>
      </c>
      <c r="BK23" s="387">
        <f>AE23*'Gas parameters'!$D$11</f>
        <v>0</v>
      </c>
      <c r="BL23" s="387">
        <f>AF23*'Gas parameters'!$E$11</f>
        <v>0</v>
      </c>
      <c r="BM23" s="387">
        <f>AG23*'Gas parameters'!$F$11</f>
        <v>0</v>
      </c>
      <c r="BN23" s="387">
        <f>AH23*'Gas parameters'!$G$11</f>
        <v>0</v>
      </c>
      <c r="BO23" s="387">
        <f>AI23*'Gas parameters'!$H$11</f>
        <v>0</v>
      </c>
      <c r="BP23" s="387">
        <f>AJ23*'Gas parameters'!$I$11</f>
        <v>0</v>
      </c>
      <c r="BQ23" s="387">
        <f>AK23*'Gas parameters'!$J$11</f>
        <v>0</v>
      </c>
      <c r="BR23" s="387">
        <f>AL23*'Gas parameters'!$K$11</f>
        <v>0</v>
      </c>
      <c r="BS23" s="387">
        <f>AM23*'Gas parameters'!$L$11</f>
        <v>0</v>
      </c>
      <c r="BT23" s="387">
        <f>AN23*'Gas parameters'!$M$11</f>
        <v>0</v>
      </c>
      <c r="BU23" s="388">
        <f>AO23*'Gas parameters'!$N$11</f>
        <v>0</v>
      </c>
      <c r="BV23" s="389">
        <f>AP23*'Gas parameters'!$O$11</f>
        <v>0</v>
      </c>
      <c r="BW23" s="389">
        <f>AQ23*'Gas parameters'!$P$11</f>
        <v>0</v>
      </c>
      <c r="BX23" s="390">
        <f>AR23*'Gas parameters'!$Q$11</f>
        <v>0</v>
      </c>
      <c r="BY23" s="385">
        <f>AC23*'Gas parameters'!$B$12</f>
        <v>0</v>
      </c>
      <c r="BZ23" s="374">
        <f>AD23*'Gas parameters'!$C$12</f>
        <v>0</v>
      </c>
      <c r="CA23" s="374">
        <f>AE23*'Gas parameters'!$D$12</f>
        <v>0</v>
      </c>
      <c r="CB23" s="374">
        <f>AF23*'Gas parameters'!$E$12</f>
        <v>0</v>
      </c>
      <c r="CC23" s="374">
        <f>AG23*'Gas parameters'!$F$12</f>
        <v>0</v>
      </c>
      <c r="CD23" s="374">
        <f>AH23*'Gas parameters'!$G$12</f>
        <v>0</v>
      </c>
      <c r="CE23" s="374">
        <f>AI23*'Gas parameters'!$H$12</f>
        <v>0</v>
      </c>
      <c r="CF23" s="374">
        <f>AJ23*'Gas parameters'!$I$12</f>
        <v>0</v>
      </c>
      <c r="CG23" s="374">
        <f>AK23*'Gas parameters'!$J$12</f>
        <v>0</v>
      </c>
      <c r="CH23" s="374">
        <f>AL23*'Gas parameters'!$K$12</f>
        <v>0</v>
      </c>
      <c r="CI23" s="374">
        <f>AM23*'Gas parameters'!$L$12</f>
        <v>0</v>
      </c>
      <c r="CJ23" s="374">
        <f>AN23*'Gas parameters'!$M$12</f>
        <v>0</v>
      </c>
      <c r="CK23" s="375">
        <f>AO23*'Gas parameters'!$N$12</f>
        <v>0</v>
      </c>
      <c r="CL23" s="376">
        <f>AP23*'Gas parameters'!$O$12</f>
        <v>0</v>
      </c>
      <c r="CM23" s="376">
        <f>AQ23*'Gas parameters'!$P$12</f>
        <v>0</v>
      </c>
      <c r="CN23" s="376">
        <f>AR23*'Gas parameters'!$Q$12</f>
        <v>0</v>
      </c>
      <c r="CO23" s="432">
        <f t="shared" si="142"/>
        <v>0</v>
      </c>
      <c r="CP23" s="432">
        <f t="shared" si="143"/>
        <v>0</v>
      </c>
      <c r="CQ23" s="432">
        <f t="shared" si="143"/>
        <v>0</v>
      </c>
      <c r="CR23" s="432">
        <f t="shared" si="143"/>
        <v>0</v>
      </c>
      <c r="CS23" s="432">
        <f t="shared" si="143"/>
        <v>0</v>
      </c>
      <c r="CT23" s="432">
        <f t="shared" si="143"/>
        <v>0</v>
      </c>
      <c r="CU23" s="432">
        <f t="shared" si="143"/>
        <v>0</v>
      </c>
      <c r="CV23" s="432">
        <f t="shared" si="143"/>
        <v>0</v>
      </c>
      <c r="CW23" s="432">
        <f t="shared" si="143"/>
        <v>0</v>
      </c>
      <c r="CX23" s="432">
        <f t="shared" si="143"/>
        <v>0</v>
      </c>
      <c r="CY23" s="432">
        <f t="shared" si="143"/>
        <v>0</v>
      </c>
      <c r="CZ23" s="432">
        <f t="shared" si="143"/>
        <v>0</v>
      </c>
      <c r="DA23" s="432">
        <f t="shared" si="143"/>
        <v>0</v>
      </c>
      <c r="DB23" s="432">
        <f t="shared" si="143"/>
        <v>0</v>
      </c>
      <c r="DC23" s="432">
        <f t="shared" si="143"/>
        <v>0</v>
      </c>
      <c r="DD23" s="432">
        <f t="shared" si="143"/>
        <v>0</v>
      </c>
      <c r="DE23" s="428">
        <f>'DATA SHEET'!CO23*'Gas parameters'!$B$13</f>
        <v>0</v>
      </c>
      <c r="DF23" s="428">
        <f>'DATA SHEET'!CP23*'Gas parameters'!$C$13</f>
        <v>0</v>
      </c>
      <c r="DG23" s="428">
        <f>'DATA SHEET'!CQ23*'Gas parameters'!$D$13</f>
        <v>0</v>
      </c>
      <c r="DH23" s="428">
        <f>'DATA SHEET'!CR23*'Gas parameters'!$E$13</f>
        <v>0</v>
      </c>
      <c r="DI23" s="428">
        <f>'DATA SHEET'!CS23*'Gas parameters'!$F$13</f>
        <v>0</v>
      </c>
      <c r="DJ23" s="428">
        <f>'DATA SHEET'!CT23*'Gas parameters'!$G$13</f>
        <v>0</v>
      </c>
      <c r="DK23" s="428">
        <f>'DATA SHEET'!CU23*'Gas parameters'!$H$13</f>
        <v>0</v>
      </c>
      <c r="DL23" s="428">
        <f>'DATA SHEET'!CV23*'Gas parameters'!$I$13</f>
        <v>0</v>
      </c>
      <c r="DM23" s="428">
        <f>'DATA SHEET'!CW23*'Gas parameters'!$J$13</f>
        <v>0</v>
      </c>
      <c r="DN23" s="428">
        <f>'DATA SHEET'!CX23*'Gas parameters'!$K$13</f>
        <v>0</v>
      </c>
      <c r="DO23" s="428">
        <f>'DATA SHEET'!CY23*'Gas parameters'!$L$13</f>
        <v>0</v>
      </c>
      <c r="DP23" s="428">
        <f>'DATA SHEET'!CZ23*'Gas parameters'!$M$13</f>
        <v>0</v>
      </c>
      <c r="DQ23" s="428">
        <f>'DATA SHEET'!DA23*'Gas parameters'!$N$13</f>
        <v>0</v>
      </c>
      <c r="DR23" s="428">
        <f>'DATA SHEET'!DB23*'Gas parameters'!$O$13</f>
        <v>0</v>
      </c>
      <c r="DS23" s="428">
        <f>'DATA SHEET'!DC23*'Gas parameters'!$P$13</f>
        <v>0</v>
      </c>
      <c r="DT23" s="428">
        <f>'DATA SHEET'!DD23*'Gas parameters'!$Q$13</f>
        <v>0</v>
      </c>
      <c r="DU23" s="431">
        <f>'DATA SHEET'!CO23*'Gas parameters'!$B$14</f>
        <v>0</v>
      </c>
      <c r="DV23" s="431">
        <f>'DATA SHEET'!CP23*'Gas parameters'!$C$14</f>
        <v>0</v>
      </c>
      <c r="DW23" s="431">
        <f>'DATA SHEET'!CQ23*'Gas parameters'!$D$14</f>
        <v>0</v>
      </c>
      <c r="DX23" s="431">
        <f>'DATA SHEET'!CR23*'Gas parameters'!$E$14</f>
        <v>0</v>
      </c>
      <c r="DY23" s="431">
        <f>'DATA SHEET'!CS23*'Gas parameters'!$F$14</f>
        <v>0</v>
      </c>
      <c r="DZ23" s="431">
        <f>'DATA SHEET'!CT23*'Gas parameters'!$G$14</f>
        <v>0</v>
      </c>
      <c r="EA23" s="431">
        <f>'DATA SHEET'!CU23*'Gas parameters'!$H$14</f>
        <v>0</v>
      </c>
      <c r="EB23" s="431">
        <f>'DATA SHEET'!CV23*'Gas parameters'!$I$14</f>
        <v>0</v>
      </c>
      <c r="EC23" s="431">
        <f>'DATA SHEET'!CW23*'Gas parameters'!$J$14</f>
        <v>0</v>
      </c>
      <c r="ED23" s="431">
        <f>'DATA SHEET'!CX23*'Gas parameters'!$K$14</f>
        <v>0</v>
      </c>
      <c r="EE23" s="431">
        <f>'DATA SHEET'!CY23*'Gas parameters'!$L$14</f>
        <v>0</v>
      </c>
      <c r="EF23" s="431">
        <f>'DATA SHEET'!CZ23*'Gas parameters'!$M$14</f>
        <v>0</v>
      </c>
      <c r="EG23" s="431">
        <f>'DATA SHEET'!DA23*'Gas parameters'!$N$14</f>
        <v>0</v>
      </c>
      <c r="EH23" s="431">
        <f>'DATA SHEET'!DB23*'Gas parameters'!$O$14</f>
        <v>0</v>
      </c>
      <c r="EI23" s="431">
        <f>'DATA SHEET'!DC23*'Gas parameters'!$P$14</f>
        <v>0</v>
      </c>
      <c r="EJ23" s="431">
        <f>'DATA SHEET'!DD23*'Gas parameters'!$Q$14</f>
        <v>0</v>
      </c>
      <c r="EK23" s="425">
        <f>'DATA SHEET'!CO23*'Gas parameters'!$B$15</f>
        <v>0</v>
      </c>
      <c r="EL23" s="434">
        <f>'DATA SHEET'!CP23*'Gas parameters'!$C$15</f>
        <v>0</v>
      </c>
      <c r="EM23" s="434">
        <f>'DATA SHEET'!CQ23*'Gas parameters'!$D$15</f>
        <v>0</v>
      </c>
      <c r="EN23" s="434">
        <f>'DATA SHEET'!CR23*'Gas parameters'!$E$15</f>
        <v>0</v>
      </c>
      <c r="EO23" s="434">
        <f>'DATA SHEET'!CS23*'Gas parameters'!$F$15</f>
        <v>0</v>
      </c>
      <c r="EP23" s="434">
        <f>'DATA SHEET'!CT23*'Gas parameters'!$G$15</f>
        <v>0</v>
      </c>
      <c r="EQ23" s="434">
        <f>'DATA SHEET'!CU23*'Gas parameters'!$H$15</f>
        <v>0</v>
      </c>
      <c r="ER23" s="434">
        <f>'DATA SHEET'!CV23*'Gas parameters'!$I$15</f>
        <v>0</v>
      </c>
      <c r="ES23" s="434">
        <f>'DATA SHEET'!CW23*'Gas parameters'!$J$15</f>
        <v>0</v>
      </c>
      <c r="ET23" s="434">
        <f>'DATA SHEET'!CX23*'Gas parameters'!$K$15</f>
        <v>0</v>
      </c>
      <c r="EU23" s="434">
        <f>'DATA SHEET'!CY23*'Gas parameters'!$L$15</f>
        <v>0</v>
      </c>
      <c r="EV23" s="434">
        <f>'DATA SHEET'!CZ23*'Gas parameters'!$M$15</f>
        <v>0</v>
      </c>
      <c r="EW23" s="434">
        <f>'DATA SHEET'!DA23*'Gas parameters'!$N$15</f>
        <v>0</v>
      </c>
      <c r="EX23" s="434">
        <f>'DATA SHEET'!DB23*'Gas parameters'!$O$15</f>
        <v>0</v>
      </c>
      <c r="EY23" s="434">
        <f>'DATA SHEET'!DC23*'Gas parameters'!$P$15</f>
        <v>0</v>
      </c>
      <c r="EZ23" s="434">
        <f>'DATA SHEET'!DD23*'Gas parameters'!$Q$15</f>
        <v>0</v>
      </c>
      <c r="FA23" s="429">
        <f>'DATA SHEET'!CO23*'Gas parameters'!$B$16</f>
        <v>0</v>
      </c>
      <c r="FB23" s="429">
        <f>'DATA SHEET'!CP23*'Gas parameters'!$C$16</f>
        <v>0</v>
      </c>
      <c r="FC23" s="429">
        <f>'DATA SHEET'!CQ23*'Gas parameters'!$D$16</f>
        <v>0</v>
      </c>
      <c r="FD23" s="429">
        <f>'DATA SHEET'!CR23*'Gas parameters'!$E$16</f>
        <v>0</v>
      </c>
      <c r="FE23" s="429">
        <f>'DATA SHEET'!CS23*'Gas parameters'!$F$16</f>
        <v>0</v>
      </c>
      <c r="FF23" s="429">
        <f>'DATA SHEET'!CT23*'Gas parameters'!$G$16</f>
        <v>0</v>
      </c>
      <c r="FG23" s="429">
        <f>'DATA SHEET'!CU23*'Gas parameters'!$H$16</f>
        <v>0</v>
      </c>
      <c r="FH23" s="429">
        <f>'DATA SHEET'!CV23*'Gas parameters'!$I$16</f>
        <v>0</v>
      </c>
      <c r="FI23" s="429">
        <f>'DATA SHEET'!CW23*'Gas parameters'!$J$16</f>
        <v>0</v>
      </c>
      <c r="FJ23" s="429">
        <f>'DATA SHEET'!CX23*'Gas parameters'!$K$16</f>
        <v>0</v>
      </c>
      <c r="FK23" s="429">
        <f>'DATA SHEET'!CY23*'Gas parameters'!$L$16</f>
        <v>0</v>
      </c>
      <c r="FL23" s="429">
        <f>'DATA SHEET'!CZ23*'Gas parameters'!$M$16</f>
        <v>0</v>
      </c>
      <c r="FM23" s="429">
        <f>'DATA SHEET'!DA23*'Gas parameters'!$N$16</f>
        <v>0</v>
      </c>
      <c r="FN23" s="429">
        <f>'DATA SHEET'!DB23*'Gas parameters'!$O$16</f>
        <v>0</v>
      </c>
      <c r="FO23" s="429">
        <f>'DATA SHEET'!DC23*'Gas parameters'!$P$16</f>
        <v>0</v>
      </c>
      <c r="FP23" s="429">
        <f>'DATA SHEET'!DD23*'Gas parameters'!$Q$16</f>
        <v>0</v>
      </c>
      <c r="FQ23" s="457">
        <f>'DATA SHEET'!CO23*'Gas parameters'!$B$17</f>
        <v>0</v>
      </c>
      <c r="FR23" s="457">
        <f>'DATA SHEET'!CP23*'Gas parameters'!$C$17</f>
        <v>0</v>
      </c>
      <c r="FS23" s="457">
        <f>'DATA SHEET'!CQ23*'Gas parameters'!$D$17</f>
        <v>0</v>
      </c>
      <c r="FT23" s="457">
        <f>'DATA SHEET'!CR23*'Gas parameters'!$E$17</f>
        <v>0</v>
      </c>
      <c r="FU23" s="457">
        <f>'DATA SHEET'!CS23*'Gas parameters'!$F$17</f>
        <v>0</v>
      </c>
      <c r="FV23" s="457">
        <f>'DATA SHEET'!CT23*'Gas parameters'!$G$17</f>
        <v>0</v>
      </c>
      <c r="FW23" s="457">
        <f>'DATA SHEET'!CU23*'Gas parameters'!$H$17</f>
        <v>0</v>
      </c>
      <c r="FX23" s="457">
        <f>'DATA SHEET'!CV23*'Gas parameters'!$I$17</f>
        <v>0</v>
      </c>
      <c r="FY23" s="457">
        <f>'DATA SHEET'!CW23*'Gas parameters'!$J$17</f>
        <v>0</v>
      </c>
      <c r="FZ23" s="457">
        <f>'DATA SHEET'!CX23*'Gas parameters'!$K$17</f>
        <v>0</v>
      </c>
      <c r="GA23" s="457">
        <f>'DATA SHEET'!CY23*'Gas parameters'!$L$17</f>
        <v>0</v>
      </c>
      <c r="GB23" s="457">
        <f>'DATA SHEET'!CZ23*'Gas parameters'!$M$17</f>
        <v>0</v>
      </c>
      <c r="GC23" s="457">
        <f>'DATA SHEET'!DA23*'Gas parameters'!$N$17</f>
        <v>0</v>
      </c>
      <c r="GD23" s="457">
        <f>'DATA SHEET'!DB23*'Gas parameters'!$O$17</f>
        <v>0</v>
      </c>
      <c r="GE23" s="457">
        <f>'DATA SHEET'!DC23*'Gas parameters'!$P$17</f>
        <v>0</v>
      </c>
      <c r="GF23" s="457">
        <f>'DATA SHEET'!DD23*'Gas parameters'!$Q$17</f>
        <v>0</v>
      </c>
      <c r="GG23" s="429">
        <f>'DATA SHEET'!CO23*'Gas parameters'!$B$18</f>
        <v>0</v>
      </c>
      <c r="GH23" s="429">
        <f>'DATA SHEET'!CP23*'Gas parameters'!$C$18</f>
        <v>0</v>
      </c>
      <c r="GI23" s="429">
        <f>'DATA SHEET'!CQ23*'Gas parameters'!$D$18</f>
        <v>0</v>
      </c>
      <c r="GJ23" s="429">
        <f>'DATA SHEET'!CR23*'Gas parameters'!$E$18</f>
        <v>0</v>
      </c>
      <c r="GK23" s="429">
        <f>'DATA SHEET'!CS23*'Gas parameters'!$F$18</f>
        <v>0</v>
      </c>
      <c r="GL23" s="429">
        <f>'DATA SHEET'!CT23*'Gas parameters'!$G$18</f>
        <v>0</v>
      </c>
      <c r="GM23" s="429">
        <f>'DATA SHEET'!CU23*'Gas parameters'!$H$18</f>
        <v>0</v>
      </c>
      <c r="GN23" s="429">
        <f>'DATA SHEET'!CV23*'Gas parameters'!$I$18</f>
        <v>0</v>
      </c>
      <c r="GO23" s="429">
        <f>'DATA SHEET'!CW23*'Gas parameters'!$J$18</f>
        <v>0</v>
      </c>
      <c r="GP23" s="429">
        <f>'DATA SHEET'!CX23*'Gas parameters'!$K$18</f>
        <v>0</v>
      </c>
      <c r="GQ23" s="429">
        <f>'DATA SHEET'!CY23*'Gas parameters'!$L$18</f>
        <v>0</v>
      </c>
      <c r="GR23" s="429">
        <f>'DATA SHEET'!CZ23*'Gas parameters'!$M$18</f>
        <v>0</v>
      </c>
      <c r="GS23" s="429">
        <f>'DATA SHEET'!DA23*'Gas parameters'!$N$18</f>
        <v>0</v>
      </c>
      <c r="GT23" s="429">
        <f>'DATA SHEET'!DB23*'Gas parameters'!$O$18</f>
        <v>0</v>
      </c>
      <c r="GU23" s="429">
        <f>'DATA SHEET'!DC23*'Gas parameters'!$P$18</f>
        <v>0</v>
      </c>
      <c r="GV23" s="429">
        <f>'DATA SHEET'!DD23*'Gas parameters'!$Q$18</f>
        <v>0</v>
      </c>
      <c r="GW23" s="430">
        <v>7</v>
      </c>
      <c r="GX23" s="430">
        <v>1E-3</v>
      </c>
      <c r="GY23" s="435">
        <f t="shared" si="144"/>
        <v>0</v>
      </c>
      <c r="GZ23" s="435" t="e">
        <f t="shared" si="145"/>
        <v>#DIV/0!</v>
      </c>
      <c r="HA23" s="433" t="e">
        <f t="shared" si="146"/>
        <v>#DIV/0!</v>
      </c>
      <c r="HB23" s="433" t="e">
        <f t="shared" si="147"/>
        <v>#DIV/0!</v>
      </c>
      <c r="HC23" s="433" t="e">
        <f t="shared" si="148"/>
        <v>#DIV/0!</v>
      </c>
      <c r="HD23" s="433" t="e">
        <f t="shared" si="149"/>
        <v>#DIV/0!</v>
      </c>
      <c r="HE23" s="433" t="e">
        <f t="shared" si="150"/>
        <v>#DIV/0!</v>
      </c>
      <c r="HF23" s="436">
        <f>IO23</f>
        <v>0</v>
      </c>
      <c r="HG23" s="433" t="e">
        <f t="shared" si="152"/>
        <v>#DIV/0!</v>
      </c>
      <c r="HH23" s="435">
        <f>GY23*0.7906+'DATA SHEET'!CW23/100+HN23</f>
        <v>0</v>
      </c>
      <c r="HI23" s="433" t="e">
        <f t="shared" si="153"/>
        <v>#DIV/0!</v>
      </c>
      <c r="HJ23" s="433" t="e">
        <f t="shared" si="154"/>
        <v>#DIV/0!</v>
      </c>
      <c r="HK23" s="437">
        <f t="shared" si="155"/>
        <v>0</v>
      </c>
      <c r="HL23" s="437">
        <f t="shared" si="156"/>
        <v>0</v>
      </c>
      <c r="HM23" s="438">
        <f t="shared" si="157"/>
        <v>0</v>
      </c>
      <c r="HN23" s="439">
        <f t="shared" si="158"/>
        <v>0</v>
      </c>
      <c r="HO23" s="436">
        <f t="shared" si="159"/>
        <v>0</v>
      </c>
      <c r="HP23" s="427">
        <f t="shared" si="160"/>
        <v>0</v>
      </c>
      <c r="HQ23" s="357">
        <f t="shared" si="161"/>
        <v>0</v>
      </c>
      <c r="HR23" s="358">
        <f>SUM(BI23:BX23)</f>
        <v>0</v>
      </c>
      <c r="HS23" s="712">
        <f t="shared" si="163"/>
        <v>0</v>
      </c>
      <c r="HT23" s="713">
        <f t="shared" si="164"/>
        <v>0</v>
      </c>
      <c r="HU23" s="711">
        <f t="shared" si="165"/>
        <v>0</v>
      </c>
      <c r="HV23" s="711">
        <f t="shared" si="166"/>
        <v>0</v>
      </c>
      <c r="HW23" s="711">
        <f t="shared" si="167"/>
        <v>0</v>
      </c>
      <c r="HX23" s="711" t="e">
        <f t="shared" si="168"/>
        <v>#DIV/0!</v>
      </c>
      <c r="HY23" s="714">
        <f t="shared" si="169"/>
        <v>0</v>
      </c>
      <c r="HZ23" s="359">
        <f t="shared" si="170"/>
        <v>0</v>
      </c>
      <c r="IA23" s="360" t="e">
        <f t="shared" si="171"/>
        <v>#DIV/0!</v>
      </c>
      <c r="IB23" s="75" t="e">
        <f t="shared" si="172"/>
        <v>#DIV/0!</v>
      </c>
      <c r="IC23" s="724">
        <f t="shared" si="173"/>
        <v>0</v>
      </c>
      <c r="ID23" s="724">
        <f t="shared" si="174"/>
        <v>0</v>
      </c>
      <c r="IE23" s="724">
        <f t="shared" si="175"/>
        <v>0</v>
      </c>
      <c r="IF23" s="76" t="e">
        <f t="shared" si="176"/>
        <v>#DIV/0!</v>
      </c>
      <c r="IG23" s="520"/>
      <c r="IH23" s="520"/>
      <c r="II23" s="520"/>
      <c r="IJ23" s="700">
        <f t="shared" si="127"/>
        <v>0</v>
      </c>
      <c r="IK23" s="520"/>
      <c r="IL23" s="520"/>
      <c r="IM23" s="520"/>
      <c r="IN23" s="520"/>
      <c r="IO23" s="520"/>
      <c r="IP23" s="520"/>
      <c r="IQ23" s="520"/>
      <c r="IR23" s="520"/>
      <c r="IS23" s="30" t="s">
        <v>720</v>
      </c>
      <c r="IT23" s="419"/>
      <c r="IU23" s="419"/>
      <c r="IV23" s="43"/>
      <c r="IW23" s="30"/>
      <c r="IX23" s="419"/>
      <c r="IY23" s="419"/>
      <c r="JA23" s="520"/>
      <c r="JB23" s="23" t="s">
        <v>88</v>
      </c>
      <c r="JC23" s="23"/>
      <c r="JD23" s="22" t="str">
        <f t="shared" si="61"/>
        <v>NM</v>
      </c>
      <c r="JE23" s="22" t="str">
        <f t="shared" si="62"/>
        <v>NM</v>
      </c>
      <c r="JF23" s="22" t="str">
        <f t="shared" si="63"/>
        <v>NM</v>
      </c>
      <c r="JG23" s="22" t="str">
        <f t="shared" si="128"/>
        <v>NM</v>
      </c>
      <c r="JH23" s="21" t="str">
        <f t="shared" si="64"/>
        <v>NM</v>
      </c>
      <c r="JI23" s="21"/>
      <c r="JJ23" s="21"/>
      <c r="JK23" s="21"/>
      <c r="JL23" s="520"/>
      <c r="JM23" s="520"/>
      <c r="JN23" s="520"/>
      <c r="JO23" s="520"/>
      <c r="JP23" s="520"/>
      <c r="JQ23" s="34"/>
      <c r="JR23" s="34"/>
      <c r="JS23" s="34"/>
      <c r="JT23" s="142"/>
      <c r="JU23" s="142"/>
      <c r="JV23" s="520"/>
      <c r="KL23" s="523" t="s">
        <v>88</v>
      </c>
      <c r="KM23" s="523"/>
      <c r="KX23" s="540">
        <f t="shared" si="129"/>
        <v>0</v>
      </c>
    </row>
    <row r="24" spans="1:310" ht="15.95" customHeight="1" thickTop="1" thickBot="1" x14ac:dyDescent="0.3">
      <c r="A24" s="62" t="s">
        <v>57</v>
      </c>
      <c r="B24" s="80" t="e">
        <f>IF(A24="X",IF(#REF!="F",#REF!,IF(#REF!="C",#REF!,IF(#REF!="WH",#REF!,IF(#REF!="B",#REF!,"")))),"")</f>
        <v>#REF!</v>
      </c>
      <c r="C24" s="120"/>
      <c r="D24" s="578"/>
      <c r="E24" s="518">
        <f t="shared" si="65"/>
        <v>8</v>
      </c>
      <c r="F24" s="2129"/>
      <c r="G24" s="2133"/>
      <c r="H24" s="1845"/>
      <c r="I24" s="1924"/>
      <c r="J24" s="1845"/>
      <c r="K24" s="2139"/>
      <c r="L24" s="1922"/>
      <c r="M24" s="620">
        <f>M23+10</f>
        <v>60</v>
      </c>
      <c r="N24" s="1906"/>
      <c r="O24" s="521"/>
      <c r="P24" s="590"/>
      <c r="Q24" s="726"/>
      <c r="R24" s="727"/>
      <c r="S24" s="727"/>
      <c r="T24" s="727"/>
      <c r="U24" s="727"/>
      <c r="V24" s="727"/>
      <c r="W24" s="727"/>
      <c r="X24" s="727"/>
      <c r="Y24" s="727"/>
      <c r="Z24" s="727"/>
      <c r="AA24" s="727"/>
      <c r="AB24" s="727"/>
      <c r="AC24" s="368">
        <f t="shared" si="130"/>
        <v>0</v>
      </c>
      <c r="AD24" s="368">
        <f t="shared" si="131"/>
        <v>0</v>
      </c>
      <c r="AE24" s="368">
        <f t="shared" si="132"/>
        <v>0</v>
      </c>
      <c r="AF24" s="368">
        <f t="shared" si="133"/>
        <v>0</v>
      </c>
      <c r="AG24" s="368">
        <f t="shared" si="134"/>
        <v>0</v>
      </c>
      <c r="AH24" s="368">
        <f t="shared" si="135"/>
        <v>0</v>
      </c>
      <c r="AI24" s="368">
        <f t="shared" si="136"/>
        <v>0</v>
      </c>
      <c r="AJ24" s="368">
        <f t="shared" si="137"/>
        <v>0</v>
      </c>
      <c r="AK24" s="368">
        <f t="shared" si="138"/>
        <v>0</v>
      </c>
      <c r="AL24" s="368">
        <f t="shared" si="139"/>
        <v>0</v>
      </c>
      <c r="AM24" s="368">
        <f t="shared" si="140"/>
        <v>0</v>
      </c>
      <c r="AN24" s="368">
        <f t="shared" si="141"/>
        <v>0</v>
      </c>
      <c r="AO24" s="369">
        <v>0</v>
      </c>
      <c r="AP24" s="370">
        <v>0</v>
      </c>
      <c r="AQ24" s="370">
        <v>0</v>
      </c>
      <c r="AR24" s="370">
        <v>0</v>
      </c>
      <c r="AS24" s="380">
        <f>AC24*'Gas parameters'!$B$10</f>
        <v>0</v>
      </c>
      <c r="AT24" s="381">
        <f>AD24*'Gas parameters'!$C$10</f>
        <v>0</v>
      </c>
      <c r="AU24" s="381">
        <f>AE24*'Gas parameters'!$D$10</f>
        <v>0</v>
      </c>
      <c r="AV24" s="381">
        <f>AF24*'Gas parameters'!$E$10</f>
        <v>0</v>
      </c>
      <c r="AW24" s="381">
        <f>AG24*'Gas parameters'!$F$10</f>
        <v>0</v>
      </c>
      <c r="AX24" s="381">
        <f>AH24*'Gas parameters'!$G$10</f>
        <v>0</v>
      </c>
      <c r="AY24" s="381">
        <f>AI24*'Gas parameters'!$H$10</f>
        <v>0</v>
      </c>
      <c r="AZ24" s="381">
        <f>AJ24*'Gas parameters'!$I$10</f>
        <v>0</v>
      </c>
      <c r="BA24" s="381">
        <f>AK24*'Gas parameters'!$J$10</f>
        <v>0</v>
      </c>
      <c r="BB24" s="381">
        <f>AL24*'Gas parameters'!$K$10</f>
        <v>0</v>
      </c>
      <c r="BC24" s="381">
        <f>AM24*'Gas parameters'!$L$10</f>
        <v>0</v>
      </c>
      <c r="BD24" s="381">
        <f>AN24*'Gas parameters'!$M$10</f>
        <v>0</v>
      </c>
      <c r="BE24" s="382">
        <f>AO24*'Gas parameters'!$N$10</f>
        <v>0</v>
      </c>
      <c r="BF24" s="383">
        <f>AP24*'Gas parameters'!$O$10</f>
        <v>0</v>
      </c>
      <c r="BG24" s="383">
        <f>AQ24*'Gas parameters'!$P$10</f>
        <v>0</v>
      </c>
      <c r="BH24" s="384">
        <f>AR24*'Gas parameters'!$Q$10</f>
        <v>0</v>
      </c>
      <c r="BI24" s="391">
        <f>AC24*'Gas parameters'!$B$11</f>
        <v>0</v>
      </c>
      <c r="BJ24" s="392">
        <f>AD24*'Gas parameters'!$C$11</f>
        <v>0</v>
      </c>
      <c r="BK24" s="392">
        <f>AE24*'Gas parameters'!$D$11</f>
        <v>0</v>
      </c>
      <c r="BL24" s="392">
        <f>AF24*'Gas parameters'!$E$11</f>
        <v>0</v>
      </c>
      <c r="BM24" s="392">
        <f>AG24*'Gas parameters'!$F$11</f>
        <v>0</v>
      </c>
      <c r="BN24" s="392">
        <f>AH24*'Gas parameters'!$G$11</f>
        <v>0</v>
      </c>
      <c r="BO24" s="392">
        <f>AI24*'Gas parameters'!$H$11</f>
        <v>0</v>
      </c>
      <c r="BP24" s="392">
        <f>AJ24*'Gas parameters'!$I$11</f>
        <v>0</v>
      </c>
      <c r="BQ24" s="392">
        <f>AK24*'Gas parameters'!$J$11</f>
        <v>0</v>
      </c>
      <c r="BR24" s="392">
        <f>AL24*'Gas parameters'!$K$11</f>
        <v>0</v>
      </c>
      <c r="BS24" s="392">
        <f>AM24*'Gas parameters'!$L$11</f>
        <v>0</v>
      </c>
      <c r="BT24" s="392">
        <f>AN24*'Gas parameters'!$M$11</f>
        <v>0</v>
      </c>
      <c r="BU24" s="393">
        <f>AO24*'Gas parameters'!$N$11</f>
        <v>0</v>
      </c>
      <c r="BV24" s="394">
        <f>AP24*'Gas parameters'!$O$11</f>
        <v>0</v>
      </c>
      <c r="BW24" s="394">
        <f>AQ24*'Gas parameters'!$P$11</f>
        <v>0</v>
      </c>
      <c r="BX24" s="395">
        <f>AR24*'Gas parameters'!$Q$11</f>
        <v>0</v>
      </c>
      <c r="BY24" s="385">
        <f>AC24*'Gas parameters'!$B$12</f>
        <v>0</v>
      </c>
      <c r="BZ24" s="374">
        <f>AD24*'Gas parameters'!$C$12</f>
        <v>0</v>
      </c>
      <c r="CA24" s="374">
        <f>AE24*'Gas parameters'!$D$12</f>
        <v>0</v>
      </c>
      <c r="CB24" s="374">
        <f>AF24*'Gas parameters'!$E$12</f>
        <v>0</v>
      </c>
      <c r="CC24" s="374">
        <f>AG24*'Gas parameters'!$F$12</f>
        <v>0</v>
      </c>
      <c r="CD24" s="374">
        <f>AH24*'Gas parameters'!$G$12</f>
        <v>0</v>
      </c>
      <c r="CE24" s="374">
        <f>AI24*'Gas parameters'!$H$12</f>
        <v>0</v>
      </c>
      <c r="CF24" s="374">
        <f>AJ24*'Gas parameters'!$I$12</f>
        <v>0</v>
      </c>
      <c r="CG24" s="374">
        <f>AK24*'Gas parameters'!$J$12</f>
        <v>0</v>
      </c>
      <c r="CH24" s="374">
        <f>AL24*'Gas parameters'!$K$12</f>
        <v>0</v>
      </c>
      <c r="CI24" s="374">
        <f>AM24*'Gas parameters'!$L$12</f>
        <v>0</v>
      </c>
      <c r="CJ24" s="374">
        <f>AN24*'Gas parameters'!$M$12</f>
        <v>0</v>
      </c>
      <c r="CK24" s="375">
        <f>AO24*'Gas parameters'!$N$12</f>
        <v>0</v>
      </c>
      <c r="CL24" s="376">
        <f>AP24*'Gas parameters'!$O$12</f>
        <v>0</v>
      </c>
      <c r="CM24" s="376">
        <f>AQ24*'Gas parameters'!$P$12</f>
        <v>0</v>
      </c>
      <c r="CN24" s="376">
        <f>AR24*'Gas parameters'!$Q$12</f>
        <v>0</v>
      </c>
      <c r="CO24" s="432">
        <f t="shared" si="142"/>
        <v>0</v>
      </c>
      <c r="CP24" s="432">
        <f t="shared" si="143"/>
        <v>0</v>
      </c>
      <c r="CQ24" s="432">
        <f t="shared" si="143"/>
        <v>0</v>
      </c>
      <c r="CR24" s="432">
        <f t="shared" si="143"/>
        <v>0</v>
      </c>
      <c r="CS24" s="432">
        <f t="shared" si="143"/>
        <v>0</v>
      </c>
      <c r="CT24" s="432">
        <f t="shared" si="143"/>
        <v>0</v>
      </c>
      <c r="CU24" s="432">
        <f t="shared" si="143"/>
        <v>0</v>
      </c>
      <c r="CV24" s="432">
        <f t="shared" si="143"/>
        <v>0</v>
      </c>
      <c r="CW24" s="432">
        <f t="shared" si="143"/>
        <v>0</v>
      </c>
      <c r="CX24" s="432">
        <f t="shared" si="143"/>
        <v>0</v>
      </c>
      <c r="CY24" s="432">
        <f t="shared" si="143"/>
        <v>0</v>
      </c>
      <c r="CZ24" s="432">
        <f t="shared" si="143"/>
        <v>0</v>
      </c>
      <c r="DA24" s="432">
        <f t="shared" si="143"/>
        <v>0</v>
      </c>
      <c r="DB24" s="432">
        <f t="shared" si="143"/>
        <v>0</v>
      </c>
      <c r="DC24" s="432">
        <f t="shared" si="143"/>
        <v>0</v>
      </c>
      <c r="DD24" s="432">
        <f t="shared" si="143"/>
        <v>0</v>
      </c>
      <c r="DE24" s="428">
        <f>'DATA SHEET'!CO24*'Gas parameters'!$B$13</f>
        <v>0</v>
      </c>
      <c r="DF24" s="428">
        <f>'DATA SHEET'!CP24*'Gas parameters'!$C$13</f>
        <v>0</v>
      </c>
      <c r="DG24" s="428">
        <f>'DATA SHEET'!CQ24*'Gas parameters'!$D$13</f>
        <v>0</v>
      </c>
      <c r="DH24" s="428">
        <f>'DATA SHEET'!CR24*'Gas parameters'!$E$13</f>
        <v>0</v>
      </c>
      <c r="DI24" s="428">
        <f>'DATA SHEET'!CS24*'Gas parameters'!$F$13</f>
        <v>0</v>
      </c>
      <c r="DJ24" s="428">
        <f>'DATA SHEET'!CT24*'Gas parameters'!$G$13</f>
        <v>0</v>
      </c>
      <c r="DK24" s="428">
        <f>'DATA SHEET'!CU24*'Gas parameters'!$H$13</f>
        <v>0</v>
      </c>
      <c r="DL24" s="428">
        <f>'DATA SHEET'!CV24*'Gas parameters'!$I$13</f>
        <v>0</v>
      </c>
      <c r="DM24" s="428">
        <f>'DATA SHEET'!CW24*'Gas parameters'!$J$13</f>
        <v>0</v>
      </c>
      <c r="DN24" s="428">
        <f>'DATA SHEET'!CX24*'Gas parameters'!$K$13</f>
        <v>0</v>
      </c>
      <c r="DO24" s="428">
        <f>'DATA SHEET'!CY24*'Gas parameters'!$L$13</f>
        <v>0</v>
      </c>
      <c r="DP24" s="428">
        <f>'DATA SHEET'!CZ24*'Gas parameters'!$M$13</f>
        <v>0</v>
      </c>
      <c r="DQ24" s="428">
        <f>'DATA SHEET'!DA24*'Gas parameters'!$N$13</f>
        <v>0</v>
      </c>
      <c r="DR24" s="428">
        <f>'DATA SHEET'!DB24*'Gas parameters'!$O$13</f>
        <v>0</v>
      </c>
      <c r="DS24" s="428">
        <f>'DATA SHEET'!DC24*'Gas parameters'!$P$13</f>
        <v>0</v>
      </c>
      <c r="DT24" s="428">
        <f>'DATA SHEET'!DD24*'Gas parameters'!$Q$13</f>
        <v>0</v>
      </c>
      <c r="DU24" s="431">
        <f>'DATA SHEET'!CO24*'Gas parameters'!$B$14</f>
        <v>0</v>
      </c>
      <c r="DV24" s="431">
        <f>'DATA SHEET'!CP24*'Gas parameters'!$C$14</f>
        <v>0</v>
      </c>
      <c r="DW24" s="431">
        <f>'DATA SHEET'!CQ24*'Gas parameters'!$D$14</f>
        <v>0</v>
      </c>
      <c r="DX24" s="431">
        <f>'DATA SHEET'!CR24*'Gas parameters'!$E$14</f>
        <v>0</v>
      </c>
      <c r="DY24" s="431">
        <f>'DATA SHEET'!CS24*'Gas parameters'!$F$14</f>
        <v>0</v>
      </c>
      <c r="DZ24" s="431">
        <f>'DATA SHEET'!CT24*'Gas parameters'!$G$14</f>
        <v>0</v>
      </c>
      <c r="EA24" s="431">
        <f>'DATA SHEET'!CU24*'Gas parameters'!$H$14</f>
        <v>0</v>
      </c>
      <c r="EB24" s="431">
        <f>'DATA SHEET'!CV24*'Gas parameters'!$I$14</f>
        <v>0</v>
      </c>
      <c r="EC24" s="431">
        <f>'DATA SHEET'!CW24*'Gas parameters'!$J$14</f>
        <v>0</v>
      </c>
      <c r="ED24" s="431">
        <f>'DATA SHEET'!CX24*'Gas parameters'!$K$14</f>
        <v>0</v>
      </c>
      <c r="EE24" s="431">
        <f>'DATA SHEET'!CY24*'Gas parameters'!$L$14</f>
        <v>0</v>
      </c>
      <c r="EF24" s="431">
        <f>'DATA SHEET'!CZ24*'Gas parameters'!$M$14</f>
        <v>0</v>
      </c>
      <c r="EG24" s="431">
        <f>'DATA SHEET'!DA24*'Gas parameters'!$N$14</f>
        <v>0</v>
      </c>
      <c r="EH24" s="431">
        <f>'DATA SHEET'!DB24*'Gas parameters'!$O$14</f>
        <v>0</v>
      </c>
      <c r="EI24" s="431">
        <f>'DATA SHEET'!DC24*'Gas parameters'!$P$14</f>
        <v>0</v>
      </c>
      <c r="EJ24" s="431">
        <f>'DATA SHEET'!DD24*'Gas parameters'!$Q$14</f>
        <v>0</v>
      </c>
      <c r="EK24" s="425">
        <f>'DATA SHEET'!CO24*'Gas parameters'!$B$15</f>
        <v>0</v>
      </c>
      <c r="EL24" s="434">
        <f>'DATA SHEET'!CP24*'Gas parameters'!$C$15</f>
        <v>0</v>
      </c>
      <c r="EM24" s="434">
        <f>'DATA SHEET'!CQ24*'Gas parameters'!$D$15</f>
        <v>0</v>
      </c>
      <c r="EN24" s="434">
        <f>'DATA SHEET'!CR24*'Gas parameters'!$E$15</f>
        <v>0</v>
      </c>
      <c r="EO24" s="434">
        <f>'DATA SHEET'!CS24*'Gas parameters'!$F$15</f>
        <v>0</v>
      </c>
      <c r="EP24" s="434">
        <f>'DATA SHEET'!CT24*'Gas parameters'!$G$15</f>
        <v>0</v>
      </c>
      <c r="EQ24" s="434">
        <f>'DATA SHEET'!CU24*'Gas parameters'!$H$15</f>
        <v>0</v>
      </c>
      <c r="ER24" s="434">
        <f>'DATA SHEET'!CV24*'Gas parameters'!$I$15</f>
        <v>0</v>
      </c>
      <c r="ES24" s="434">
        <f>'DATA SHEET'!CW24*'Gas parameters'!$J$15</f>
        <v>0</v>
      </c>
      <c r="ET24" s="434">
        <f>'DATA SHEET'!CX24*'Gas parameters'!$K$15</f>
        <v>0</v>
      </c>
      <c r="EU24" s="434">
        <f>'DATA SHEET'!CY24*'Gas parameters'!$L$15</f>
        <v>0</v>
      </c>
      <c r="EV24" s="434">
        <f>'DATA SHEET'!CZ24*'Gas parameters'!$M$15</f>
        <v>0</v>
      </c>
      <c r="EW24" s="434">
        <f>'DATA SHEET'!DA24*'Gas parameters'!$N$15</f>
        <v>0</v>
      </c>
      <c r="EX24" s="434">
        <f>'DATA SHEET'!DB24*'Gas parameters'!$O$15</f>
        <v>0</v>
      </c>
      <c r="EY24" s="434">
        <f>'DATA SHEET'!DC24*'Gas parameters'!$P$15</f>
        <v>0</v>
      </c>
      <c r="EZ24" s="434">
        <f>'DATA SHEET'!DD24*'Gas parameters'!$Q$15</f>
        <v>0</v>
      </c>
      <c r="FA24" s="429">
        <f>'DATA SHEET'!CO24*'Gas parameters'!$B$16</f>
        <v>0</v>
      </c>
      <c r="FB24" s="429">
        <f>'DATA SHEET'!CP24*'Gas parameters'!$C$16</f>
        <v>0</v>
      </c>
      <c r="FC24" s="429">
        <f>'DATA SHEET'!CQ24*'Gas parameters'!$D$16</f>
        <v>0</v>
      </c>
      <c r="FD24" s="429">
        <f>'DATA SHEET'!CR24*'Gas parameters'!$E$16</f>
        <v>0</v>
      </c>
      <c r="FE24" s="429">
        <f>'DATA SHEET'!CS24*'Gas parameters'!$F$16</f>
        <v>0</v>
      </c>
      <c r="FF24" s="429">
        <f>'DATA SHEET'!CT24*'Gas parameters'!$G$16</f>
        <v>0</v>
      </c>
      <c r="FG24" s="429">
        <f>'DATA SHEET'!CU24*'Gas parameters'!$H$16</f>
        <v>0</v>
      </c>
      <c r="FH24" s="429">
        <f>'DATA SHEET'!CV24*'Gas parameters'!$I$16</f>
        <v>0</v>
      </c>
      <c r="FI24" s="429">
        <f>'DATA SHEET'!CW24*'Gas parameters'!$J$16</f>
        <v>0</v>
      </c>
      <c r="FJ24" s="429">
        <f>'DATA SHEET'!CX24*'Gas parameters'!$K$16</f>
        <v>0</v>
      </c>
      <c r="FK24" s="429">
        <f>'DATA SHEET'!CY24*'Gas parameters'!$L$16</f>
        <v>0</v>
      </c>
      <c r="FL24" s="429">
        <f>'DATA SHEET'!CZ24*'Gas parameters'!$M$16</f>
        <v>0</v>
      </c>
      <c r="FM24" s="429">
        <f>'DATA SHEET'!DA24*'Gas parameters'!$N$16</f>
        <v>0</v>
      </c>
      <c r="FN24" s="429">
        <f>'DATA SHEET'!DB24*'Gas parameters'!$O$16</f>
        <v>0</v>
      </c>
      <c r="FO24" s="429">
        <f>'DATA SHEET'!DC24*'Gas parameters'!$P$16</f>
        <v>0</v>
      </c>
      <c r="FP24" s="429">
        <f>'DATA SHEET'!DD24*'Gas parameters'!$Q$16</f>
        <v>0</v>
      </c>
      <c r="FQ24" s="457">
        <f>'DATA SHEET'!CO24*'Gas parameters'!$B$17</f>
        <v>0</v>
      </c>
      <c r="FR24" s="457">
        <f>'DATA SHEET'!CP24*'Gas parameters'!$C$17</f>
        <v>0</v>
      </c>
      <c r="FS24" s="457">
        <f>'DATA SHEET'!CQ24*'Gas parameters'!$D$17</f>
        <v>0</v>
      </c>
      <c r="FT24" s="457">
        <f>'DATA SHEET'!CR24*'Gas parameters'!$E$17</f>
        <v>0</v>
      </c>
      <c r="FU24" s="457">
        <f>'DATA SHEET'!CS24*'Gas parameters'!$F$17</f>
        <v>0</v>
      </c>
      <c r="FV24" s="457">
        <f>'DATA SHEET'!CT24*'Gas parameters'!$G$17</f>
        <v>0</v>
      </c>
      <c r="FW24" s="457">
        <f>'DATA SHEET'!CU24*'Gas parameters'!$H$17</f>
        <v>0</v>
      </c>
      <c r="FX24" s="457">
        <f>'DATA SHEET'!CV24*'Gas parameters'!$I$17</f>
        <v>0</v>
      </c>
      <c r="FY24" s="457">
        <f>'DATA SHEET'!CW24*'Gas parameters'!$J$17</f>
        <v>0</v>
      </c>
      <c r="FZ24" s="457">
        <f>'DATA SHEET'!CX24*'Gas parameters'!$K$17</f>
        <v>0</v>
      </c>
      <c r="GA24" s="457">
        <f>'DATA SHEET'!CY24*'Gas parameters'!$L$17</f>
        <v>0</v>
      </c>
      <c r="GB24" s="457">
        <f>'DATA SHEET'!CZ24*'Gas parameters'!$M$17</f>
        <v>0</v>
      </c>
      <c r="GC24" s="457">
        <f>'DATA SHEET'!DA24*'Gas parameters'!$N$17</f>
        <v>0</v>
      </c>
      <c r="GD24" s="457">
        <f>'DATA SHEET'!DB24*'Gas parameters'!$O$17</f>
        <v>0</v>
      </c>
      <c r="GE24" s="457">
        <f>'DATA SHEET'!DC24*'Gas parameters'!$P$17</f>
        <v>0</v>
      </c>
      <c r="GF24" s="457">
        <f>'DATA SHEET'!DD24*'Gas parameters'!$Q$17</f>
        <v>0</v>
      </c>
      <c r="GG24" s="429">
        <f>'DATA SHEET'!CO24*'Gas parameters'!$B$18</f>
        <v>0</v>
      </c>
      <c r="GH24" s="429">
        <f>'DATA SHEET'!CP24*'Gas parameters'!$C$18</f>
        <v>0</v>
      </c>
      <c r="GI24" s="429">
        <f>'DATA SHEET'!CQ24*'Gas parameters'!$D$18</f>
        <v>0</v>
      </c>
      <c r="GJ24" s="429">
        <f>'DATA SHEET'!CR24*'Gas parameters'!$E$18</f>
        <v>0</v>
      </c>
      <c r="GK24" s="429">
        <f>'DATA SHEET'!CS24*'Gas parameters'!$F$18</f>
        <v>0</v>
      </c>
      <c r="GL24" s="429">
        <f>'DATA SHEET'!CT24*'Gas parameters'!$G$18</f>
        <v>0</v>
      </c>
      <c r="GM24" s="429">
        <f>'DATA SHEET'!CU24*'Gas parameters'!$H$18</f>
        <v>0</v>
      </c>
      <c r="GN24" s="429">
        <f>'DATA SHEET'!CV24*'Gas parameters'!$I$18</f>
        <v>0</v>
      </c>
      <c r="GO24" s="429">
        <f>'DATA SHEET'!CW24*'Gas parameters'!$J$18</f>
        <v>0</v>
      </c>
      <c r="GP24" s="429">
        <f>'DATA SHEET'!CX24*'Gas parameters'!$K$18</f>
        <v>0</v>
      </c>
      <c r="GQ24" s="429">
        <f>'DATA SHEET'!CY24*'Gas parameters'!$L$18</f>
        <v>0</v>
      </c>
      <c r="GR24" s="429">
        <f>'DATA SHEET'!CZ24*'Gas parameters'!$M$18</f>
        <v>0</v>
      </c>
      <c r="GS24" s="429">
        <f>'DATA SHEET'!DA24*'Gas parameters'!$N$18</f>
        <v>0</v>
      </c>
      <c r="GT24" s="429">
        <f>'DATA SHEET'!DB24*'Gas parameters'!$O$18</f>
        <v>0</v>
      </c>
      <c r="GU24" s="429">
        <f>'DATA SHEET'!DC24*'Gas parameters'!$P$18</f>
        <v>0</v>
      </c>
      <c r="GV24" s="429">
        <f>'DATA SHEET'!DD24*'Gas parameters'!$Q$18</f>
        <v>0</v>
      </c>
      <c r="GW24" s="430">
        <v>7</v>
      </c>
      <c r="GX24" s="430">
        <v>1E-3</v>
      </c>
      <c r="GY24" s="435">
        <f t="shared" si="144"/>
        <v>0</v>
      </c>
      <c r="GZ24" s="435" t="e">
        <f t="shared" si="145"/>
        <v>#DIV/0!</v>
      </c>
      <c r="HA24" s="433" t="e">
        <f t="shared" si="146"/>
        <v>#DIV/0!</v>
      </c>
      <c r="HB24" s="433" t="e">
        <f t="shared" si="147"/>
        <v>#DIV/0!</v>
      </c>
      <c r="HC24" s="433" t="e">
        <f t="shared" si="148"/>
        <v>#DIV/0!</v>
      </c>
      <c r="HD24" s="433" t="e">
        <f t="shared" si="149"/>
        <v>#DIV/0!</v>
      </c>
      <c r="HE24" s="433" t="e">
        <f t="shared" si="150"/>
        <v>#DIV/0!</v>
      </c>
      <c r="HF24" s="436">
        <f t="shared" si="151"/>
        <v>0</v>
      </c>
      <c r="HG24" s="433" t="e">
        <f t="shared" si="152"/>
        <v>#DIV/0!</v>
      </c>
      <c r="HH24" s="435">
        <f>GY24*0.7906+'DATA SHEET'!CW24/100+HN24</f>
        <v>0</v>
      </c>
      <c r="HI24" s="433" t="e">
        <f t="shared" si="153"/>
        <v>#DIV/0!</v>
      </c>
      <c r="HJ24" s="433" t="e">
        <f t="shared" si="154"/>
        <v>#DIV/0!</v>
      </c>
      <c r="HK24" s="437">
        <f t="shared" si="155"/>
        <v>0</v>
      </c>
      <c r="HL24" s="437">
        <f t="shared" si="156"/>
        <v>0</v>
      </c>
      <c r="HM24" s="438">
        <f t="shared" si="157"/>
        <v>0</v>
      </c>
      <c r="HN24" s="439">
        <f t="shared" si="158"/>
        <v>0</v>
      </c>
      <c r="HO24" s="436">
        <f t="shared" si="159"/>
        <v>0</v>
      </c>
      <c r="HP24" s="427">
        <f t="shared" si="160"/>
        <v>0</v>
      </c>
      <c r="HQ24" s="357">
        <f t="shared" si="161"/>
        <v>0</v>
      </c>
      <c r="HR24" s="358">
        <f t="shared" si="162"/>
        <v>0</v>
      </c>
      <c r="HS24" s="712">
        <f t="shared" si="163"/>
        <v>0</v>
      </c>
      <c r="HT24" s="713">
        <f t="shared" si="164"/>
        <v>0</v>
      </c>
      <c r="HU24" s="711">
        <f t="shared" si="165"/>
        <v>0</v>
      </c>
      <c r="HV24" s="711">
        <f t="shared" si="166"/>
        <v>0</v>
      </c>
      <c r="HW24" s="711">
        <f t="shared" si="167"/>
        <v>0</v>
      </c>
      <c r="HX24" s="711" t="e">
        <f t="shared" si="168"/>
        <v>#DIV/0!</v>
      </c>
      <c r="HY24" s="714">
        <f t="shared" si="169"/>
        <v>0</v>
      </c>
      <c r="HZ24" s="359">
        <f t="shared" si="170"/>
        <v>0</v>
      </c>
      <c r="IA24" s="360" t="e">
        <f t="shared" si="171"/>
        <v>#DIV/0!</v>
      </c>
      <c r="IB24" s="75" t="e">
        <f t="shared" si="172"/>
        <v>#DIV/0!</v>
      </c>
      <c r="IC24" s="724">
        <f t="shared" si="173"/>
        <v>0</v>
      </c>
      <c r="ID24" s="724">
        <f t="shared" si="174"/>
        <v>0</v>
      </c>
      <c r="IE24" s="724">
        <f t="shared" si="175"/>
        <v>0</v>
      </c>
      <c r="IF24" s="76" t="e">
        <f t="shared" si="176"/>
        <v>#DIV/0!</v>
      </c>
      <c r="IG24" s="520"/>
      <c r="IH24" s="520"/>
      <c r="II24" s="520"/>
      <c r="IJ24" s="700">
        <f t="shared" si="127"/>
        <v>0</v>
      </c>
      <c r="IK24" s="520"/>
      <c r="IL24" s="520"/>
      <c r="IM24" s="520"/>
      <c r="IN24" s="520"/>
      <c r="IO24" s="520"/>
      <c r="IP24" s="520"/>
      <c r="IQ24" s="520"/>
      <c r="IR24" s="520"/>
      <c r="IS24" s="30" t="s">
        <v>720</v>
      </c>
      <c r="IT24" s="419"/>
      <c r="IU24" s="419"/>
      <c r="IV24" s="43"/>
      <c r="IW24" s="30"/>
      <c r="IX24" s="419"/>
      <c r="IY24" s="419"/>
      <c r="JA24" s="520"/>
      <c r="JB24" s="23" t="s">
        <v>88</v>
      </c>
      <c r="JC24" s="23"/>
      <c r="JD24" s="22" t="str">
        <f t="shared" si="61"/>
        <v>NM</v>
      </c>
      <c r="JE24" s="22" t="str">
        <f t="shared" si="62"/>
        <v>NM</v>
      </c>
      <c r="JF24" s="22" t="str">
        <f t="shared" si="63"/>
        <v>NM</v>
      </c>
      <c r="JG24" s="22" t="str">
        <f t="shared" si="128"/>
        <v>NM</v>
      </c>
      <c r="JH24" s="21" t="str">
        <f t="shared" si="64"/>
        <v>NM</v>
      </c>
      <c r="JI24" s="21"/>
      <c r="JJ24" s="21"/>
      <c r="JK24" s="21"/>
      <c r="JL24" s="520"/>
      <c r="JM24" s="520"/>
      <c r="JN24" s="520"/>
      <c r="JO24" s="520"/>
      <c r="JP24" s="520"/>
      <c r="JQ24" s="34"/>
      <c r="JR24" s="34"/>
      <c r="JS24" s="34"/>
      <c r="JT24" s="142"/>
      <c r="JU24" s="142"/>
      <c r="JV24" s="520"/>
      <c r="JW24" s="142"/>
      <c r="JX24" s="142"/>
      <c r="JY24" s="142"/>
      <c r="JZ24" s="142"/>
      <c r="KA24" s="26" t="s">
        <v>88</v>
      </c>
      <c r="KB24" s="27" t="s">
        <v>88</v>
      </c>
      <c r="KC24" s="27" t="s">
        <v>88</v>
      </c>
      <c r="KD24" s="27" t="s">
        <v>88</v>
      </c>
      <c r="KE24" s="27" t="s">
        <v>88</v>
      </c>
      <c r="KF24" s="27" t="s">
        <v>88</v>
      </c>
      <c r="KG24" s="27" t="s">
        <v>88</v>
      </c>
      <c r="KH24" s="27" t="s">
        <v>88</v>
      </c>
      <c r="KI24" s="396"/>
      <c r="KJ24" s="471"/>
      <c r="KK24" s="48"/>
      <c r="KL24" s="523" t="s">
        <v>88</v>
      </c>
      <c r="KM24" s="523"/>
      <c r="KN24" s="48"/>
      <c r="KO24" s="48"/>
      <c r="KP24" s="48"/>
      <c r="KQ24" s="49"/>
      <c r="KR24" s="49"/>
      <c r="KS24" s="49"/>
      <c r="KT24" s="49"/>
      <c r="KU24" s="49"/>
      <c r="KV24" s="49"/>
      <c r="KX24" s="540">
        <f t="shared" si="129"/>
        <v>0</v>
      </c>
    </row>
    <row r="25" spans="1:310" ht="15.95" customHeight="1" thickTop="1" thickBot="1" x14ac:dyDescent="0.3">
      <c r="A25" s="81"/>
      <c r="B25" s="81"/>
      <c r="D25" s="81"/>
      <c r="E25" s="50" t="s">
        <v>329</v>
      </c>
      <c r="F25" s="40"/>
      <c r="G25" s="40"/>
      <c r="H25" s="40"/>
      <c r="I25" s="40"/>
      <c r="J25" s="40"/>
      <c r="K25" s="40"/>
      <c r="L25" s="40"/>
      <c r="M25" s="40"/>
      <c r="N25" s="40"/>
      <c r="O25" s="83"/>
      <c r="P25" s="591"/>
      <c r="Q25" s="728"/>
      <c r="R25" s="728"/>
      <c r="S25" s="728"/>
      <c r="T25" s="728"/>
      <c r="U25" s="728"/>
      <c r="V25" s="728"/>
      <c r="W25" s="728"/>
      <c r="X25" s="728"/>
      <c r="Y25" s="728"/>
      <c r="Z25" s="728"/>
      <c r="AA25" s="728"/>
      <c r="AB25" s="728"/>
      <c r="AC25" s="40"/>
      <c r="AD25" s="40"/>
      <c r="AE25" s="40"/>
      <c r="AF25" s="40"/>
      <c r="AG25" s="40"/>
      <c r="AH25" s="40"/>
      <c r="AI25" s="40"/>
      <c r="AJ25" s="40"/>
      <c r="AK25" s="40"/>
      <c r="AL25" s="40"/>
      <c r="AM25" s="40"/>
      <c r="AN25" s="40"/>
      <c r="AO25" s="40"/>
      <c r="AP25" s="40"/>
      <c r="AQ25" s="40"/>
      <c r="AR25" s="40"/>
      <c r="AS25" s="377"/>
      <c r="AT25" s="377"/>
      <c r="AU25" s="377"/>
      <c r="AV25" s="377"/>
      <c r="AW25" s="377"/>
      <c r="AX25" s="377"/>
      <c r="AY25" s="377"/>
      <c r="AZ25" s="377"/>
      <c r="BA25" s="377"/>
      <c r="BB25" s="377"/>
      <c r="BC25" s="377"/>
      <c r="BD25" s="377"/>
      <c r="BE25" s="377"/>
      <c r="BF25" s="377"/>
      <c r="BG25" s="377"/>
      <c r="BH25" s="377"/>
      <c r="BI25" s="377"/>
      <c r="BJ25" s="377"/>
      <c r="BK25" s="377"/>
      <c r="BL25" s="377"/>
      <c r="BM25" s="377"/>
      <c r="BN25" s="377"/>
      <c r="BO25" s="377"/>
      <c r="BP25" s="377"/>
      <c r="BQ25" s="377"/>
      <c r="BR25" s="377"/>
      <c r="BS25" s="377"/>
      <c r="BT25" s="377"/>
      <c r="BU25" s="377"/>
      <c r="BV25" s="377"/>
      <c r="BW25" s="377"/>
      <c r="BX25" s="377"/>
      <c r="BY25" s="40"/>
      <c r="BZ25" s="40"/>
      <c r="CA25" s="40"/>
      <c r="CB25" s="40"/>
      <c r="CC25" s="40"/>
      <c r="CD25" s="40"/>
      <c r="CE25" s="40"/>
      <c r="CF25" s="40"/>
      <c r="CG25" s="40"/>
      <c r="CH25" s="40"/>
      <c r="CI25" s="40"/>
      <c r="CJ25" s="40"/>
      <c r="CK25" s="40"/>
      <c r="CL25" s="40"/>
      <c r="CM25" s="40"/>
      <c r="CN25" s="40"/>
      <c r="CO25" s="40"/>
      <c r="CP25" s="40"/>
      <c r="CQ25" s="40"/>
      <c r="CR25" s="40"/>
      <c r="CS25" s="40"/>
      <c r="CT25" s="40"/>
      <c r="CU25" s="40"/>
      <c r="CV25" s="40"/>
      <c r="CW25" s="40"/>
      <c r="CX25" s="40"/>
      <c r="CY25" s="40"/>
      <c r="CZ25" s="40"/>
      <c r="DA25" s="40"/>
      <c r="DB25" s="40"/>
      <c r="DC25" s="40"/>
      <c r="DD25" s="40"/>
      <c r="DE25" s="40"/>
      <c r="DF25" s="40"/>
      <c r="DG25" s="40"/>
      <c r="DH25" s="40"/>
      <c r="DI25" s="40"/>
      <c r="DJ25" s="40"/>
      <c r="DK25" s="40"/>
      <c r="DL25" s="40"/>
      <c r="DM25" s="40"/>
      <c r="DN25" s="40"/>
      <c r="DO25" s="40"/>
      <c r="DP25" s="40"/>
      <c r="DQ25" s="40"/>
      <c r="DR25" s="40"/>
      <c r="DS25" s="40"/>
      <c r="DT25" s="40"/>
      <c r="DU25" s="40"/>
      <c r="DV25" s="40"/>
      <c r="DW25" s="40"/>
      <c r="DX25" s="40"/>
      <c r="DY25" s="40"/>
      <c r="DZ25" s="40"/>
      <c r="EA25" s="40"/>
      <c r="EB25" s="40"/>
      <c r="EC25" s="40"/>
      <c r="ED25" s="40"/>
      <c r="EE25" s="40"/>
      <c r="EF25" s="40"/>
      <c r="EG25" s="40"/>
      <c r="EH25" s="40"/>
      <c r="EI25" s="40"/>
      <c r="EJ25" s="40"/>
      <c r="EK25" s="40"/>
      <c r="EL25" s="40"/>
      <c r="EM25" s="40"/>
      <c r="EN25" s="40"/>
      <c r="EO25" s="40"/>
      <c r="EP25" s="40"/>
      <c r="EQ25" s="40"/>
      <c r="ER25" s="40"/>
      <c r="ES25" s="40"/>
      <c r="ET25" s="40"/>
      <c r="EU25" s="40"/>
      <c r="EV25" s="40"/>
      <c r="EW25" s="40"/>
      <c r="EX25" s="40"/>
      <c r="EY25" s="40"/>
      <c r="EZ25" s="40"/>
      <c r="FA25" s="40"/>
      <c r="FB25" s="40"/>
      <c r="FC25" s="40"/>
      <c r="FD25" s="40"/>
      <c r="FE25" s="40"/>
      <c r="FF25" s="40"/>
      <c r="FG25" s="40"/>
      <c r="FH25" s="40"/>
      <c r="FI25" s="40"/>
      <c r="FJ25" s="40"/>
      <c r="FK25" s="40"/>
      <c r="FL25" s="40"/>
      <c r="FM25" s="40"/>
      <c r="FN25" s="40"/>
      <c r="FO25" s="40"/>
      <c r="FP25" s="40"/>
      <c r="FQ25" s="40"/>
      <c r="FR25" s="40"/>
      <c r="FS25" s="40"/>
      <c r="FT25" s="40"/>
      <c r="FU25" s="40"/>
      <c r="FV25" s="40"/>
      <c r="FW25" s="40"/>
      <c r="FX25" s="40"/>
      <c r="FY25" s="40"/>
      <c r="FZ25" s="40"/>
      <c r="GA25" s="40"/>
      <c r="GB25" s="40"/>
      <c r="GC25" s="40"/>
      <c r="GD25" s="40"/>
      <c r="GE25" s="40"/>
      <c r="GF25" s="40"/>
      <c r="GG25" s="40"/>
      <c r="GH25" s="40"/>
      <c r="GI25" s="40"/>
      <c r="GJ25" s="40"/>
      <c r="GK25" s="40"/>
      <c r="GL25" s="40"/>
      <c r="GM25" s="40"/>
      <c r="GN25" s="40"/>
      <c r="GO25" s="40"/>
      <c r="GP25" s="40"/>
      <c r="GQ25" s="40"/>
      <c r="GR25" s="40"/>
      <c r="GS25" s="40"/>
      <c r="GT25" s="40"/>
      <c r="GU25" s="40"/>
      <c r="GV25" s="40"/>
      <c r="GW25" s="40"/>
      <c r="GX25" s="40"/>
      <c r="GY25" s="40"/>
      <c r="GZ25" s="40"/>
      <c r="HA25" s="40"/>
      <c r="HB25" s="40"/>
      <c r="HC25" s="40"/>
      <c r="HD25" s="40"/>
      <c r="HE25" s="40"/>
      <c r="HF25" s="436">
        <f t="shared" si="151"/>
        <v>0</v>
      </c>
      <c r="HG25" s="40"/>
      <c r="HH25" s="40"/>
      <c r="HI25" s="40"/>
      <c r="HJ25" s="40"/>
      <c r="HK25" s="40"/>
      <c r="HL25" s="40"/>
      <c r="HM25" s="40"/>
      <c r="HN25" s="40"/>
      <c r="HO25" s="40"/>
      <c r="HP25" s="40"/>
      <c r="HQ25" s="40"/>
      <c r="HR25" s="40"/>
      <c r="HS25" s="40"/>
      <c r="HT25" s="40"/>
      <c r="HU25" s="40"/>
      <c r="HV25" s="40"/>
      <c r="HW25" s="40"/>
      <c r="HX25" s="40"/>
      <c r="HY25" s="40"/>
      <c r="HZ25" s="40"/>
      <c r="IA25" s="40"/>
      <c r="IB25" s="40"/>
      <c r="IC25" s="40"/>
      <c r="ID25" s="40"/>
      <c r="IE25" s="40"/>
      <c r="IF25" s="40"/>
      <c r="IG25" s="40"/>
      <c r="IH25" s="40"/>
      <c r="II25" s="40"/>
      <c r="IJ25" s="40"/>
      <c r="IK25" s="40"/>
      <c r="IL25" s="40"/>
      <c r="IM25" s="40"/>
      <c r="IN25" s="40"/>
      <c r="IO25" s="40"/>
      <c r="IP25" s="40"/>
      <c r="IQ25" s="40"/>
      <c r="IR25" s="40"/>
      <c r="IS25" s="40"/>
      <c r="IT25" s="40"/>
      <c r="IU25" s="40"/>
      <c r="IV25" s="40"/>
      <c r="IW25" s="40"/>
      <c r="IX25" s="40"/>
      <c r="IY25" s="40"/>
      <c r="JA25" s="40"/>
      <c r="JB25" s="40"/>
      <c r="JC25" s="40"/>
      <c r="JD25" s="40"/>
      <c r="JE25" s="40"/>
      <c r="JF25" s="40"/>
      <c r="JG25" s="40"/>
      <c r="JH25" s="40"/>
      <c r="JI25" s="40"/>
      <c r="JJ25" s="40"/>
      <c r="JK25" s="40"/>
      <c r="JL25" s="40"/>
      <c r="JM25" s="40"/>
      <c r="JN25" s="40"/>
      <c r="JO25" s="40"/>
      <c r="JP25" s="40"/>
      <c r="JQ25" s="830"/>
      <c r="JR25" s="830"/>
      <c r="JS25" s="830"/>
      <c r="JT25" s="83"/>
      <c r="JU25" s="83"/>
      <c r="JV25" s="83"/>
      <c r="JW25" s="83"/>
      <c r="JX25" s="83"/>
      <c r="JY25" s="83"/>
      <c r="JZ25" s="83"/>
      <c r="KA25" s="40"/>
      <c r="KB25" s="40"/>
      <c r="KC25" s="40"/>
      <c r="KD25" s="40"/>
      <c r="KE25" s="40"/>
      <c r="KF25" s="40"/>
      <c r="KG25" s="40"/>
      <c r="KH25" s="40"/>
      <c r="KI25" s="40"/>
      <c r="KJ25" s="40"/>
      <c r="KK25" s="40"/>
      <c r="KL25" s="523"/>
      <c r="KM25" s="523"/>
      <c r="KN25" s="40"/>
      <c r="KO25" s="40"/>
      <c r="KP25" s="40"/>
      <c r="KQ25" s="41"/>
      <c r="KR25" s="41"/>
      <c r="KS25" s="41"/>
      <c r="KT25" s="41"/>
      <c r="KU25" s="41"/>
      <c r="KV25" s="41"/>
      <c r="KX25" s="540">
        <f t="shared" si="129"/>
        <v>0</v>
      </c>
    </row>
    <row r="26" spans="1:310" ht="15.95" customHeight="1" thickBot="1" x14ac:dyDescent="0.3">
      <c r="A26" s="81"/>
      <c r="B26" s="81"/>
      <c r="D26" s="81"/>
      <c r="E26" s="88" t="s">
        <v>551</v>
      </c>
      <c r="F26" s="478"/>
      <c r="G26" s="40"/>
      <c r="H26" s="478"/>
      <c r="I26" s="478"/>
      <c r="J26" s="478"/>
      <c r="K26" s="40"/>
      <c r="L26" s="40"/>
      <c r="M26" s="40"/>
      <c r="N26" s="1869" t="s">
        <v>641</v>
      </c>
      <c r="O26" s="801"/>
      <c r="P26" s="801"/>
      <c r="Q26" s="729"/>
      <c r="R26" s="729"/>
      <c r="S26" s="729"/>
      <c r="T26" s="729" t="s">
        <v>654</v>
      </c>
      <c r="U26" s="730"/>
      <c r="V26" s="729"/>
      <c r="W26" s="729"/>
      <c r="X26" s="729"/>
      <c r="Y26" s="729"/>
      <c r="Z26" s="729"/>
      <c r="AA26" s="729"/>
      <c r="AB26" s="729"/>
      <c r="AC26" s="613"/>
      <c r="AD26" s="613"/>
      <c r="AE26" s="615"/>
      <c r="AF26" s="615"/>
      <c r="AG26" s="615"/>
      <c r="AH26" s="615"/>
      <c r="AI26" s="615"/>
      <c r="AJ26" s="615"/>
      <c r="AK26" s="615"/>
      <c r="AL26" s="615"/>
      <c r="AM26" s="615"/>
      <c r="AN26" s="615"/>
      <c r="AO26" s="615"/>
      <c r="AP26" s="615"/>
      <c r="AQ26" s="615"/>
      <c r="AR26" s="615"/>
      <c r="AS26" s="615"/>
      <c r="AT26" s="615"/>
      <c r="AU26" s="615"/>
      <c r="AV26" s="615"/>
      <c r="AW26" s="615"/>
      <c r="AX26" s="615"/>
      <c r="AY26" s="615"/>
      <c r="AZ26" s="615"/>
      <c r="BA26" s="615"/>
      <c r="BB26" s="615"/>
      <c r="BC26" s="615"/>
      <c r="BD26" s="615"/>
      <c r="BE26" s="615"/>
      <c r="BF26" s="615"/>
      <c r="BG26" s="615"/>
      <c r="BH26" s="615"/>
      <c r="BI26" s="615"/>
      <c r="BJ26" s="615"/>
      <c r="BK26" s="615"/>
      <c r="BL26" s="615"/>
      <c r="BM26" s="615"/>
      <c r="BN26" s="615"/>
      <c r="BO26" s="615"/>
      <c r="BP26" s="615"/>
      <c r="BQ26" s="615"/>
      <c r="BR26" s="615"/>
      <c r="BS26" s="615"/>
      <c r="BT26" s="615"/>
      <c r="BU26" s="615"/>
      <c r="BV26" s="615"/>
      <c r="BW26" s="615"/>
      <c r="BX26" s="615"/>
      <c r="BY26" s="615"/>
      <c r="BZ26" s="615"/>
      <c r="CA26" s="615"/>
      <c r="CB26" s="615"/>
      <c r="CC26" s="615"/>
      <c r="CD26" s="615"/>
      <c r="CE26" s="615"/>
      <c r="CF26" s="615"/>
      <c r="CG26" s="615"/>
      <c r="CH26" s="615"/>
      <c r="CI26" s="615"/>
      <c r="CJ26" s="615"/>
      <c r="CK26" s="615"/>
      <c r="CL26" s="615"/>
      <c r="CM26" s="615"/>
      <c r="CN26" s="615"/>
      <c r="CO26" s="615"/>
      <c r="CP26" s="615"/>
      <c r="CQ26" s="615"/>
      <c r="CR26" s="615"/>
      <c r="CS26" s="615"/>
      <c r="CT26" s="615"/>
      <c r="CU26" s="615"/>
      <c r="CV26" s="615"/>
      <c r="CW26" s="615"/>
      <c r="CX26" s="615"/>
      <c r="CY26" s="615"/>
      <c r="CZ26" s="615"/>
      <c r="DA26" s="615"/>
      <c r="DB26" s="615"/>
      <c r="DC26" s="615"/>
      <c r="DD26" s="615"/>
      <c r="DE26" s="615"/>
      <c r="DF26" s="615"/>
      <c r="DG26" s="615"/>
      <c r="DH26" s="615"/>
      <c r="DI26" s="615"/>
      <c r="DJ26" s="615"/>
      <c r="DK26" s="615"/>
      <c r="DL26" s="615"/>
      <c r="DM26" s="615"/>
      <c r="DN26" s="615"/>
      <c r="DO26" s="615"/>
      <c r="DP26" s="615"/>
      <c r="DQ26" s="615"/>
      <c r="DR26" s="615"/>
      <c r="DS26" s="615"/>
      <c r="DT26" s="615"/>
      <c r="DU26" s="615"/>
      <c r="DV26" s="615"/>
      <c r="DW26" s="615"/>
      <c r="DX26" s="615"/>
      <c r="DY26" s="615"/>
      <c r="DZ26" s="615"/>
      <c r="EA26" s="615"/>
      <c r="EB26" s="615"/>
      <c r="EC26" s="615"/>
      <c r="ED26" s="615"/>
      <c r="EE26" s="615"/>
      <c r="EF26" s="615"/>
      <c r="EG26" s="615"/>
      <c r="EH26" s="615"/>
      <c r="EI26" s="615"/>
      <c r="EJ26" s="615"/>
      <c r="EK26" s="615"/>
      <c r="EL26" s="615"/>
      <c r="EM26" s="615"/>
      <c r="EN26" s="615"/>
      <c r="EO26" s="615"/>
      <c r="EP26" s="615"/>
      <c r="EQ26" s="615"/>
      <c r="ER26" s="615"/>
      <c r="ES26" s="615"/>
      <c r="ET26" s="615"/>
      <c r="EU26" s="615"/>
      <c r="EV26" s="615"/>
      <c r="EW26" s="615"/>
      <c r="EX26" s="615"/>
      <c r="EY26" s="615"/>
      <c r="EZ26" s="615"/>
      <c r="FA26" s="615"/>
      <c r="FB26" s="615"/>
      <c r="FC26" s="615"/>
      <c r="FD26" s="615"/>
      <c r="FE26" s="615"/>
      <c r="FF26" s="615"/>
      <c r="FG26" s="615"/>
      <c r="FH26" s="615"/>
      <c r="FI26" s="615"/>
      <c r="FJ26" s="615"/>
      <c r="FK26" s="615"/>
      <c r="FL26" s="615"/>
      <c r="FM26" s="615"/>
      <c r="FN26" s="615"/>
      <c r="FO26" s="615"/>
      <c r="FP26" s="615"/>
      <c r="FQ26" s="615"/>
      <c r="FR26" s="615"/>
      <c r="FS26" s="615"/>
      <c r="FT26" s="615"/>
      <c r="FU26" s="615"/>
      <c r="FV26" s="615"/>
      <c r="FW26" s="615"/>
      <c r="FX26" s="615"/>
      <c r="FY26" s="615"/>
      <c r="FZ26" s="615"/>
      <c r="GA26" s="615"/>
      <c r="GB26" s="615"/>
      <c r="GC26" s="615"/>
      <c r="GD26" s="615"/>
      <c r="GE26" s="615"/>
      <c r="GF26" s="615"/>
      <c r="GG26" s="615"/>
      <c r="GH26" s="615"/>
      <c r="GI26" s="615"/>
      <c r="GJ26" s="615"/>
      <c r="GK26" s="615"/>
      <c r="GL26" s="615"/>
      <c r="GM26" s="615"/>
      <c r="GN26" s="615"/>
      <c r="GO26" s="615"/>
      <c r="GP26" s="615"/>
      <c r="GQ26" s="615"/>
      <c r="GR26" s="615"/>
      <c r="GS26" s="615"/>
      <c r="GT26" s="615"/>
      <c r="GU26" s="615"/>
      <c r="GV26" s="615"/>
      <c r="GW26" s="615"/>
      <c r="GX26" s="615"/>
      <c r="GY26" s="615"/>
      <c r="GZ26" s="615"/>
      <c r="HA26" s="615"/>
      <c r="HB26" s="615"/>
      <c r="HC26" s="615"/>
      <c r="HD26" s="615"/>
      <c r="HE26" s="615"/>
      <c r="HF26" s="615"/>
      <c r="HG26" s="615"/>
      <c r="HH26" s="615"/>
      <c r="HI26" s="615"/>
      <c r="HJ26" s="615"/>
      <c r="HK26" s="615"/>
      <c r="HL26" s="615"/>
      <c r="HM26" s="615"/>
      <c r="HN26" s="615"/>
      <c r="HO26" s="615"/>
      <c r="HP26" s="615"/>
      <c r="HQ26" s="615"/>
      <c r="HR26" s="615"/>
      <c r="HS26" s="615"/>
      <c r="HT26" s="615"/>
      <c r="HU26" s="615"/>
      <c r="HV26" s="615"/>
      <c r="HW26" s="615"/>
      <c r="HX26" s="615"/>
      <c r="HY26" s="615"/>
      <c r="HZ26" s="615"/>
      <c r="IA26" s="615"/>
      <c r="IB26" s="615"/>
      <c r="IC26" s="615"/>
      <c r="ID26" s="615"/>
      <c r="IE26" s="615"/>
      <c r="IF26" s="615"/>
      <c r="IG26" s="615"/>
      <c r="IH26" s="616"/>
      <c r="II26" s="616"/>
      <c r="IJ26" s="616"/>
      <c r="IK26" s="617"/>
      <c r="IL26" s="617"/>
      <c r="IM26" s="617"/>
      <c r="IN26" s="617"/>
      <c r="IO26" s="617"/>
      <c r="IP26" s="617"/>
      <c r="IQ26" s="617"/>
      <c r="IR26" s="617"/>
      <c r="IS26" s="618"/>
      <c r="IT26" s="40"/>
      <c r="IU26" s="40"/>
      <c r="IV26" s="40"/>
      <c r="IW26" s="40"/>
      <c r="IX26" s="40"/>
      <c r="IY26" s="40"/>
      <c r="JA26" s="40"/>
      <c r="JB26" s="40"/>
      <c r="JC26" s="40"/>
      <c r="JD26" s="40"/>
      <c r="JE26" s="40"/>
      <c r="JF26" s="40"/>
      <c r="JG26" s="40"/>
      <c r="JH26" s="40"/>
      <c r="JI26" s="40"/>
      <c r="JJ26" s="40"/>
      <c r="JK26" s="40"/>
      <c r="JL26" s="40"/>
      <c r="JM26" s="40"/>
      <c r="JN26" s="40"/>
      <c r="JO26" s="40"/>
      <c r="JP26" s="40"/>
      <c r="JQ26" s="34"/>
      <c r="JR26" s="34"/>
      <c r="JS26" s="34"/>
      <c r="JT26" s="83"/>
      <c r="JU26" s="83"/>
      <c r="JV26" s="83"/>
      <c r="JW26" s="83"/>
      <c r="JX26" s="83"/>
      <c r="JY26" s="83"/>
      <c r="JZ26" s="83"/>
      <c r="KA26" s="40"/>
      <c r="KB26" s="40"/>
      <c r="KC26" s="40"/>
      <c r="KD26" s="40"/>
      <c r="KE26" s="40"/>
      <c r="KF26" s="40"/>
      <c r="KG26" s="40"/>
      <c r="KH26" s="40"/>
      <c r="KI26" s="40"/>
      <c r="KJ26" s="40"/>
      <c r="KK26" s="40"/>
      <c r="KL26" s="40"/>
      <c r="KM26" s="40"/>
      <c r="KN26" s="40"/>
      <c r="KO26" s="40"/>
      <c r="KP26" s="40"/>
      <c r="KQ26" s="41"/>
      <c r="KR26" s="41"/>
      <c r="KS26" s="41"/>
      <c r="KT26" s="41"/>
      <c r="KU26" s="41"/>
      <c r="KV26" s="41"/>
      <c r="KX26" s="540">
        <f t="shared" si="129"/>
        <v>0</v>
      </c>
    </row>
    <row r="27" spans="1:310" ht="15.95" customHeight="1" thickTop="1" thickBot="1" x14ac:dyDescent="0.3">
      <c r="A27" s="62" t="s">
        <v>57</v>
      </c>
      <c r="B27" s="80" t="e">
        <f>IF(A27="X",IF(#REF!="F",#REF!,IF(#REF!="C",#REF!,IF(#REF!="WH",#REF!,IF(#REF!="B",#REF!,"")))),"")</f>
        <v>#REF!</v>
      </c>
      <c r="C27" s="120"/>
      <c r="D27" s="578"/>
      <c r="E27" s="518">
        <f>E24+1</f>
        <v>9</v>
      </c>
      <c r="F27" s="2127" t="s">
        <v>30</v>
      </c>
      <c r="G27" s="38" t="s">
        <v>50</v>
      </c>
      <c r="H27" s="1856" t="s">
        <v>606</v>
      </c>
      <c r="I27" s="1857"/>
      <c r="J27" s="1858"/>
      <c r="K27" s="38" t="s">
        <v>174</v>
      </c>
      <c r="L27" s="39" t="s">
        <v>176</v>
      </c>
      <c r="M27" s="2130" t="s">
        <v>191</v>
      </c>
      <c r="N27" s="1870"/>
      <c r="O27" s="521"/>
      <c r="P27" s="590"/>
      <c r="Q27" s="726">
        <v>60</v>
      </c>
      <c r="R27" s="727"/>
      <c r="S27" s="727"/>
      <c r="T27" s="727"/>
      <c r="U27" s="727"/>
      <c r="V27" s="727"/>
      <c r="W27" s="727"/>
      <c r="X27" s="727"/>
      <c r="Y27" s="727"/>
      <c r="Z27" s="727"/>
      <c r="AA27" s="727"/>
      <c r="AB27" s="727">
        <v>40</v>
      </c>
      <c r="AC27" s="368">
        <f t="shared" ref="AC27" si="177">Q27/100</f>
        <v>0.6</v>
      </c>
      <c r="AD27" s="368">
        <f t="shared" ref="AD27" si="178">R27/100</f>
        <v>0</v>
      </c>
      <c r="AE27" s="368">
        <f t="shared" ref="AE27" si="179">S27/100</f>
        <v>0</v>
      </c>
      <c r="AF27" s="368">
        <f t="shared" ref="AF27" si="180">T27/100</f>
        <v>0</v>
      </c>
      <c r="AG27" s="368">
        <f t="shared" ref="AG27" si="181">U27/100</f>
        <v>0</v>
      </c>
      <c r="AH27" s="368">
        <f t="shared" ref="AH27" si="182">V27/100</f>
        <v>0</v>
      </c>
      <c r="AI27" s="368">
        <f t="shared" ref="AI27" si="183">W27/100</f>
        <v>0</v>
      </c>
      <c r="AJ27" s="368">
        <f t="shared" ref="AJ27" si="184">X27/100</f>
        <v>0</v>
      </c>
      <c r="AK27" s="368">
        <f t="shared" ref="AK27" si="185">Y27/100</f>
        <v>0</v>
      </c>
      <c r="AL27" s="368">
        <f t="shared" ref="AL27" si="186">Z27/100</f>
        <v>0</v>
      </c>
      <c r="AM27" s="368">
        <f t="shared" ref="AM27" si="187">AA27/100</f>
        <v>0</v>
      </c>
      <c r="AN27" s="368">
        <f t="shared" ref="AN27" si="188">AB27/100</f>
        <v>0.4</v>
      </c>
      <c r="AO27" s="369">
        <v>0</v>
      </c>
      <c r="AP27" s="370">
        <v>0</v>
      </c>
      <c r="AQ27" s="370">
        <v>0</v>
      </c>
      <c r="AR27" s="370">
        <v>0</v>
      </c>
      <c r="AS27" s="378">
        <f>AC27*'Gas parameters'!$B$10</f>
        <v>21490.799999999999</v>
      </c>
      <c r="AT27" s="371">
        <f>AD27*'Gas parameters'!$C$10</f>
        <v>0</v>
      </c>
      <c r="AU27" s="371">
        <f>AE27*'Gas parameters'!$D$10</f>
        <v>0</v>
      </c>
      <c r="AV27" s="371">
        <f>AF27*'Gas parameters'!$E$10</f>
        <v>0</v>
      </c>
      <c r="AW27" s="371">
        <f>AG27*'Gas parameters'!$F$10</f>
        <v>0</v>
      </c>
      <c r="AX27" s="371">
        <f>AH27*'Gas parameters'!$G$10</f>
        <v>0</v>
      </c>
      <c r="AY27" s="371">
        <f>AI27*'Gas parameters'!$H$10</f>
        <v>0</v>
      </c>
      <c r="AZ27" s="371">
        <f>AJ27*'Gas parameters'!$I$10</f>
        <v>0</v>
      </c>
      <c r="BA27" s="371">
        <f>AK27*'Gas parameters'!$J$10</f>
        <v>0</v>
      </c>
      <c r="BB27" s="371">
        <f>AL27*'Gas parameters'!$K$10</f>
        <v>0</v>
      </c>
      <c r="BC27" s="371">
        <f>AM27*'Gas parameters'!$L$10</f>
        <v>0</v>
      </c>
      <c r="BD27" s="371">
        <f>AN27*'Gas parameters'!$M$10</f>
        <v>4310.8</v>
      </c>
      <c r="BE27" s="372">
        <f>AO27*'Gas parameters'!$N$10</f>
        <v>0</v>
      </c>
      <c r="BF27" s="373">
        <f>AP27*'Gas parameters'!$O$10</f>
        <v>0</v>
      </c>
      <c r="BG27" s="373">
        <f>AQ27*'Gas parameters'!$P$10</f>
        <v>0</v>
      </c>
      <c r="BH27" s="379">
        <f>AR27*'Gas parameters'!$Q$10</f>
        <v>0</v>
      </c>
      <c r="BI27" s="386">
        <f>AC27*'Gas parameters'!$B$11</f>
        <v>23904</v>
      </c>
      <c r="BJ27" s="387">
        <f>AD27*'Gas parameters'!$C$11</f>
        <v>0</v>
      </c>
      <c r="BK27" s="387">
        <f>AE27*'Gas parameters'!$D$11</f>
        <v>0</v>
      </c>
      <c r="BL27" s="387">
        <f>AF27*'Gas parameters'!$E$11</f>
        <v>0</v>
      </c>
      <c r="BM27" s="387">
        <f>AG27*'Gas parameters'!$F$11</f>
        <v>0</v>
      </c>
      <c r="BN27" s="387">
        <f>AH27*'Gas parameters'!$G$11</f>
        <v>0</v>
      </c>
      <c r="BO27" s="387">
        <f>AI27*'Gas parameters'!$H$11</f>
        <v>0</v>
      </c>
      <c r="BP27" s="387">
        <f>AJ27*'Gas parameters'!$I$11</f>
        <v>0</v>
      </c>
      <c r="BQ27" s="387">
        <f>AK27*'Gas parameters'!$J$11</f>
        <v>0</v>
      </c>
      <c r="BR27" s="387">
        <f>AL27*'Gas parameters'!$K$11</f>
        <v>0</v>
      </c>
      <c r="BS27" s="387">
        <f>AM27*'Gas parameters'!$L$11</f>
        <v>0</v>
      </c>
      <c r="BT27" s="387">
        <f>AN27*'Gas parameters'!$M$11</f>
        <v>5115.2000000000007</v>
      </c>
      <c r="BU27" s="388">
        <f>AO27*'Gas parameters'!$N$11</f>
        <v>0</v>
      </c>
      <c r="BV27" s="389">
        <f>AP27*'Gas parameters'!$O$11</f>
        <v>0</v>
      </c>
      <c r="BW27" s="389">
        <f>AQ27*'Gas parameters'!$P$11</f>
        <v>0</v>
      </c>
      <c r="BX27" s="390">
        <f>AR27*'Gas parameters'!$Q$11</f>
        <v>0</v>
      </c>
      <c r="BY27" s="385">
        <f>AC27*'Gas parameters'!$B$12</f>
        <v>0.43043999999999999</v>
      </c>
      <c r="BZ27" s="374">
        <f>AD27*'Gas parameters'!$C$12</f>
        <v>0</v>
      </c>
      <c r="CA27" s="374">
        <f>AE27*'Gas parameters'!$D$12</f>
        <v>0</v>
      </c>
      <c r="CB27" s="374">
        <f>AF27*'Gas parameters'!$E$12</f>
        <v>0</v>
      </c>
      <c r="CC27" s="374">
        <f>AG27*'Gas parameters'!$F$12</f>
        <v>0</v>
      </c>
      <c r="CD27" s="374">
        <f>AH27*'Gas parameters'!$G$12</f>
        <v>0</v>
      </c>
      <c r="CE27" s="374">
        <f>AI27*'Gas parameters'!$H$12</f>
        <v>0</v>
      </c>
      <c r="CF27" s="374">
        <f>AJ27*'Gas parameters'!$I$12</f>
        <v>0</v>
      </c>
      <c r="CG27" s="374">
        <f>AK27*'Gas parameters'!$J$12</f>
        <v>0</v>
      </c>
      <c r="CH27" s="374">
        <f>AL27*'Gas parameters'!$K$12</f>
        <v>0</v>
      </c>
      <c r="CI27" s="374">
        <f>AM27*'Gas parameters'!$L$12</f>
        <v>0</v>
      </c>
      <c r="CJ27" s="374">
        <f>AN27*'Gas parameters'!$M$12</f>
        <v>3.5999999999999997E-2</v>
      </c>
      <c r="CK27" s="375">
        <f>AO27*'Gas parameters'!$N$12</f>
        <v>0</v>
      </c>
      <c r="CL27" s="376">
        <f>AP27*'Gas parameters'!$O$12</f>
        <v>0</v>
      </c>
      <c r="CM27" s="376">
        <f>AQ27*'Gas parameters'!$P$12</f>
        <v>0</v>
      </c>
      <c r="CN27" s="376">
        <f>AR27*'Gas parameters'!$Q$12</f>
        <v>0</v>
      </c>
      <c r="CO27" s="432">
        <f t="shared" ref="CO27" si="189">AC27</f>
        <v>0.6</v>
      </c>
      <c r="CP27" s="432">
        <f t="shared" ref="CP27" si="190">AD27</f>
        <v>0</v>
      </c>
      <c r="CQ27" s="432">
        <f t="shared" ref="CQ27" si="191">AE27</f>
        <v>0</v>
      </c>
      <c r="CR27" s="432">
        <f t="shared" ref="CR27" si="192">AF27</f>
        <v>0</v>
      </c>
      <c r="CS27" s="432">
        <f t="shared" ref="CS27" si="193">AG27</f>
        <v>0</v>
      </c>
      <c r="CT27" s="432">
        <f t="shared" ref="CT27" si="194">AH27</f>
        <v>0</v>
      </c>
      <c r="CU27" s="432">
        <f t="shared" ref="CU27" si="195">AI27</f>
        <v>0</v>
      </c>
      <c r="CV27" s="432">
        <f t="shared" ref="CV27" si="196">AJ27</f>
        <v>0</v>
      </c>
      <c r="CW27" s="432">
        <f t="shared" ref="CW27" si="197">AK27</f>
        <v>0</v>
      </c>
      <c r="CX27" s="432">
        <f t="shared" ref="CX27" si="198">AL27</f>
        <v>0</v>
      </c>
      <c r="CY27" s="432">
        <f t="shared" ref="CY27" si="199">AM27</f>
        <v>0</v>
      </c>
      <c r="CZ27" s="432">
        <f t="shared" ref="CZ27" si="200">AN27</f>
        <v>0.4</v>
      </c>
      <c r="DA27" s="432">
        <f t="shared" ref="DA27" si="201">AO27</f>
        <v>0</v>
      </c>
      <c r="DB27" s="432">
        <f t="shared" ref="DB27" si="202">AP27</f>
        <v>0</v>
      </c>
      <c r="DC27" s="432">
        <f t="shared" ref="DC27" si="203">AQ27</f>
        <v>0</v>
      </c>
      <c r="DD27" s="432">
        <f t="shared" ref="DD27" si="204">AR27</f>
        <v>0</v>
      </c>
      <c r="DE27" s="428">
        <f>'DATA SHEET'!CO27*'Gas parameters'!$B$13</f>
        <v>21529.8</v>
      </c>
      <c r="DF27" s="428">
        <f>'DATA SHEET'!CP27*'Gas parameters'!$C$13</f>
        <v>0</v>
      </c>
      <c r="DG27" s="428">
        <f>'DATA SHEET'!CQ27*'Gas parameters'!$D$13</f>
        <v>0</v>
      </c>
      <c r="DH27" s="428">
        <f>'DATA SHEET'!CR27*'Gas parameters'!$E$13</f>
        <v>0</v>
      </c>
      <c r="DI27" s="428">
        <f>'DATA SHEET'!CS27*'Gas parameters'!$F$13</f>
        <v>0</v>
      </c>
      <c r="DJ27" s="428">
        <f>'DATA SHEET'!CT27*'Gas parameters'!$G$13</f>
        <v>0</v>
      </c>
      <c r="DK27" s="428">
        <f>'DATA SHEET'!CU27*'Gas parameters'!$H$13</f>
        <v>0</v>
      </c>
      <c r="DL27" s="428">
        <f>'DATA SHEET'!CV27*'Gas parameters'!$I$13</f>
        <v>0</v>
      </c>
      <c r="DM27" s="428">
        <f>'DATA SHEET'!CW27*'Gas parameters'!$J$13</f>
        <v>0</v>
      </c>
      <c r="DN27" s="428">
        <f>'DATA SHEET'!CX27*'Gas parameters'!$K$13</f>
        <v>0</v>
      </c>
      <c r="DO27" s="428">
        <f>'DATA SHEET'!CY27*'Gas parameters'!$L$13</f>
        <v>0</v>
      </c>
      <c r="DP27" s="428">
        <f>'DATA SHEET'!CZ27*'Gas parameters'!$M$13</f>
        <v>4313.2</v>
      </c>
      <c r="DQ27" s="428">
        <f>'DATA SHEET'!DA27*'Gas parameters'!$N$13</f>
        <v>0</v>
      </c>
      <c r="DR27" s="428">
        <f>'DATA SHEET'!DB27*'Gas parameters'!$O$13</f>
        <v>0</v>
      </c>
      <c r="DS27" s="428">
        <f>'DATA SHEET'!DC27*'Gas parameters'!$P$13</f>
        <v>0</v>
      </c>
      <c r="DT27" s="428">
        <f>'DATA SHEET'!DD27*'Gas parameters'!$Q$13</f>
        <v>0</v>
      </c>
      <c r="DU27" s="431">
        <f>'DATA SHEET'!CO27*'Gas parameters'!$B$14</f>
        <v>23891.399999999998</v>
      </c>
      <c r="DV27" s="431">
        <f>'DATA SHEET'!CP27*'Gas parameters'!$C$14</f>
        <v>0</v>
      </c>
      <c r="DW27" s="431">
        <f>'DATA SHEET'!CQ27*'Gas parameters'!$D$14</f>
        <v>0</v>
      </c>
      <c r="DX27" s="431">
        <f>'DATA SHEET'!CR27*'Gas parameters'!$E$14</f>
        <v>0</v>
      </c>
      <c r="DY27" s="431">
        <f>'DATA SHEET'!CS27*'Gas parameters'!$F$14</f>
        <v>0</v>
      </c>
      <c r="DZ27" s="431">
        <f>'DATA SHEET'!CT27*'Gas parameters'!$G$14</f>
        <v>0</v>
      </c>
      <c r="EA27" s="431">
        <f>'DATA SHEET'!CU27*'Gas parameters'!$H$14</f>
        <v>0</v>
      </c>
      <c r="EB27" s="431">
        <f>'DATA SHEET'!CV27*'Gas parameters'!$I$14</f>
        <v>0</v>
      </c>
      <c r="EC27" s="431">
        <f>'DATA SHEET'!CW27*'Gas parameters'!$J$14</f>
        <v>0</v>
      </c>
      <c r="ED27" s="431">
        <f>'DATA SHEET'!CX27*'Gas parameters'!$K$14</f>
        <v>0</v>
      </c>
      <c r="EE27" s="431">
        <f>'DATA SHEET'!CY27*'Gas parameters'!$L$14</f>
        <v>0</v>
      </c>
      <c r="EF27" s="431">
        <f>'DATA SHEET'!CZ27*'Gas parameters'!$M$14</f>
        <v>5098</v>
      </c>
      <c r="EG27" s="431">
        <f>'DATA SHEET'!DA27*'Gas parameters'!$N$14</f>
        <v>0</v>
      </c>
      <c r="EH27" s="431">
        <f>'DATA SHEET'!DB27*'Gas parameters'!$O$14</f>
        <v>0</v>
      </c>
      <c r="EI27" s="431">
        <f>'DATA SHEET'!DC27*'Gas parameters'!$P$14</f>
        <v>0</v>
      </c>
      <c r="EJ27" s="431">
        <f>'DATA SHEET'!DD27*'Gas parameters'!$Q$14</f>
        <v>0</v>
      </c>
      <c r="EK27" s="425">
        <f>'DATA SHEET'!CO27*'Gas parameters'!$B$15</f>
        <v>1.2018</v>
      </c>
      <c r="EL27" s="434">
        <f>'DATA SHEET'!CP27*'Gas parameters'!$C$15</f>
        <v>0</v>
      </c>
      <c r="EM27" s="434">
        <f>'DATA SHEET'!CQ27*'Gas parameters'!$D$15</f>
        <v>0</v>
      </c>
      <c r="EN27" s="434">
        <f>'DATA SHEET'!CR27*'Gas parameters'!$E$15</f>
        <v>0</v>
      </c>
      <c r="EO27" s="434">
        <f>'DATA SHEET'!CS27*'Gas parameters'!$F$15</f>
        <v>0</v>
      </c>
      <c r="EP27" s="434">
        <f>'DATA SHEET'!CT27*'Gas parameters'!$G$15</f>
        <v>0</v>
      </c>
      <c r="EQ27" s="434">
        <f>'DATA SHEET'!CU27*'Gas parameters'!$H$15</f>
        <v>0</v>
      </c>
      <c r="ER27" s="434">
        <f>'DATA SHEET'!CV27*'Gas parameters'!$I$15</f>
        <v>0</v>
      </c>
      <c r="ES27" s="434">
        <f>'DATA SHEET'!CW27*'Gas parameters'!$J$15</f>
        <v>0</v>
      </c>
      <c r="ET27" s="434">
        <f>'DATA SHEET'!CX27*'Gas parameters'!$K$15</f>
        <v>0</v>
      </c>
      <c r="EU27" s="434">
        <f>'DATA SHEET'!CY27*'Gas parameters'!$L$15</f>
        <v>0</v>
      </c>
      <c r="EV27" s="434">
        <f>'DATA SHEET'!CZ27*'Gas parameters'!$M$15</f>
        <v>0.1996</v>
      </c>
      <c r="EW27" s="434">
        <f>'DATA SHEET'!DA27*'Gas parameters'!$N$15</f>
        <v>0</v>
      </c>
      <c r="EX27" s="434">
        <f>'DATA SHEET'!DB27*'Gas parameters'!$O$15</f>
        <v>0</v>
      </c>
      <c r="EY27" s="434">
        <f>'DATA SHEET'!DC27*'Gas parameters'!$P$15</f>
        <v>0</v>
      </c>
      <c r="EZ27" s="434">
        <f>'DATA SHEET'!DD27*'Gas parameters'!$Q$15</f>
        <v>0</v>
      </c>
      <c r="FA27" s="429">
        <f>'DATA SHEET'!CO27*'Gas parameters'!$B$16</f>
        <v>0.59760000000000002</v>
      </c>
      <c r="FB27" s="429">
        <f>'DATA SHEET'!CP27*'Gas parameters'!$C$16</f>
        <v>0</v>
      </c>
      <c r="FC27" s="429">
        <f>'DATA SHEET'!CQ27*'Gas parameters'!$D$16</f>
        <v>0</v>
      </c>
      <c r="FD27" s="429">
        <f>'DATA SHEET'!CR27*'Gas parameters'!$E$16</f>
        <v>0</v>
      </c>
      <c r="FE27" s="429">
        <f>'DATA SHEET'!CS27*'Gas parameters'!$F$16</f>
        <v>0</v>
      </c>
      <c r="FF27" s="429">
        <f>'DATA SHEET'!CT27*'Gas parameters'!$G$16</f>
        <v>0</v>
      </c>
      <c r="FG27" s="429">
        <f>'DATA SHEET'!CU27*'Gas parameters'!$H$16</f>
        <v>0</v>
      </c>
      <c r="FH27" s="429">
        <f>'DATA SHEET'!CV27*'Gas parameters'!$I$16</f>
        <v>0</v>
      </c>
      <c r="FI27" s="429">
        <f>'DATA SHEET'!CW27*'Gas parameters'!$J$16</f>
        <v>0</v>
      </c>
      <c r="FJ27" s="429">
        <f>'DATA SHEET'!CX27*'Gas parameters'!$K$16</f>
        <v>0</v>
      </c>
      <c r="FK27" s="429">
        <f>'DATA SHEET'!CY27*'Gas parameters'!$L$16</f>
        <v>0</v>
      </c>
      <c r="FL27" s="429">
        <f>'DATA SHEET'!CZ27*'Gas parameters'!$M$16</f>
        <v>0</v>
      </c>
      <c r="FM27" s="429">
        <f>'DATA SHEET'!DA27*'Gas parameters'!$N$16</f>
        <v>0</v>
      </c>
      <c r="FN27" s="429">
        <f>'DATA SHEET'!DB27*'Gas parameters'!$O$16</f>
        <v>0</v>
      </c>
      <c r="FO27" s="429">
        <f>'DATA SHEET'!DC27*'Gas parameters'!$P$16</f>
        <v>0</v>
      </c>
      <c r="FP27" s="429">
        <f>'DATA SHEET'!DD27*'Gas parameters'!$Q$16</f>
        <v>0</v>
      </c>
      <c r="FQ27" s="457">
        <f>'DATA SHEET'!CO27*'Gas parameters'!$B$17</f>
        <v>1.1639999999999999</v>
      </c>
      <c r="FR27" s="457">
        <f>'DATA SHEET'!CP27*'Gas parameters'!$C$17</f>
        <v>0</v>
      </c>
      <c r="FS27" s="457">
        <f>'DATA SHEET'!CQ27*'Gas parameters'!$D$17</f>
        <v>0</v>
      </c>
      <c r="FT27" s="457">
        <f>'DATA SHEET'!CR27*'Gas parameters'!$E$17</f>
        <v>0</v>
      </c>
      <c r="FU27" s="457">
        <f>'DATA SHEET'!CS27*'Gas parameters'!$F$17</f>
        <v>0</v>
      </c>
      <c r="FV27" s="457">
        <f>'DATA SHEET'!CT27*'Gas parameters'!$G$17</f>
        <v>0</v>
      </c>
      <c r="FW27" s="457">
        <f>'DATA SHEET'!CU27*'Gas parameters'!$H$17</f>
        <v>0</v>
      </c>
      <c r="FX27" s="457">
        <f>'DATA SHEET'!CV27*'Gas parameters'!$I$17</f>
        <v>0</v>
      </c>
      <c r="FY27" s="457">
        <f>'DATA SHEET'!CW27*'Gas parameters'!$J$17</f>
        <v>0</v>
      </c>
      <c r="FZ27" s="457">
        <f>'DATA SHEET'!CX27*'Gas parameters'!$K$17</f>
        <v>0</v>
      </c>
      <c r="GA27" s="457">
        <f>'DATA SHEET'!CY27*'Gas parameters'!$L$17</f>
        <v>0</v>
      </c>
      <c r="GB27" s="457">
        <f>'DATA SHEET'!CZ27*'Gas parameters'!$M$17</f>
        <v>0.38680000000000003</v>
      </c>
      <c r="GC27" s="457">
        <f>'DATA SHEET'!DA27*'Gas parameters'!$N$17</f>
        <v>0</v>
      </c>
      <c r="GD27" s="457">
        <f>'DATA SHEET'!DB27*'Gas parameters'!$O$17</f>
        <v>0</v>
      </c>
      <c r="GE27" s="457">
        <f>'DATA SHEET'!DC27*'Gas parameters'!$P$17</f>
        <v>0</v>
      </c>
      <c r="GF27" s="457">
        <f>'DATA SHEET'!DD27*'Gas parameters'!$Q$17</f>
        <v>0</v>
      </c>
      <c r="GG27" s="429">
        <f>'DATA SHEET'!CO27*'Gas parameters'!$B$18</f>
        <v>0.43043999999999999</v>
      </c>
      <c r="GH27" s="429">
        <f>'DATA SHEET'!CP27*'Gas parameters'!$C$18</f>
        <v>0</v>
      </c>
      <c r="GI27" s="429">
        <f>'DATA SHEET'!CQ27*'Gas parameters'!$D$18</f>
        <v>0</v>
      </c>
      <c r="GJ27" s="429">
        <f>'DATA SHEET'!CR27*'Gas parameters'!$E$18</f>
        <v>0</v>
      </c>
      <c r="GK27" s="429">
        <f>'DATA SHEET'!CS27*'Gas parameters'!$F$18</f>
        <v>0</v>
      </c>
      <c r="GL27" s="429">
        <f>'DATA SHEET'!CT27*'Gas parameters'!$G$18</f>
        <v>0</v>
      </c>
      <c r="GM27" s="429">
        <f>'DATA SHEET'!CU27*'Gas parameters'!$H$18</f>
        <v>0</v>
      </c>
      <c r="GN27" s="429">
        <f>'DATA SHEET'!CV27*'Gas parameters'!$I$18</f>
        <v>0</v>
      </c>
      <c r="GO27" s="429">
        <f>'DATA SHEET'!CW27*'Gas parameters'!$J$18</f>
        <v>0</v>
      </c>
      <c r="GP27" s="429">
        <f>'DATA SHEET'!CX27*'Gas parameters'!$K$18</f>
        <v>0</v>
      </c>
      <c r="GQ27" s="429">
        <f>'DATA SHEET'!CY27*'Gas parameters'!$L$18</f>
        <v>0</v>
      </c>
      <c r="GR27" s="429">
        <f>'DATA SHEET'!CZ27*'Gas parameters'!$M$18</f>
        <v>3.5999999999999997E-2</v>
      </c>
      <c r="GS27" s="429">
        <f>'DATA SHEET'!DA27*'Gas parameters'!$N$18</f>
        <v>0</v>
      </c>
      <c r="GT27" s="429">
        <f>'DATA SHEET'!DB27*'Gas parameters'!$O$18</f>
        <v>0</v>
      </c>
      <c r="GU27" s="429">
        <f>'DATA SHEET'!DC27*'Gas parameters'!$P$18</f>
        <v>0</v>
      </c>
      <c r="GV27" s="429">
        <f>'DATA SHEET'!DD27*'Gas parameters'!$Q$18</f>
        <v>0</v>
      </c>
      <c r="GW27" s="430">
        <v>7</v>
      </c>
      <c r="GX27" s="430">
        <v>1E-3</v>
      </c>
      <c r="GY27" s="435">
        <f t="shared" ref="GY27" si="205">HM27/0.2094</f>
        <v>6.6924546322827121</v>
      </c>
      <c r="GZ27" s="435">
        <f t="shared" ref="GZ27" si="206">HN27/HH27*100</f>
        <v>10.148328222950017</v>
      </c>
      <c r="HA27" s="433">
        <f t="shared" ref="HA27" si="207">(HG27-HH27)/GY27+1</f>
        <v>1</v>
      </c>
      <c r="HB27" s="433">
        <f t="shared" ref="HB27" si="208">HG27+HI27</f>
        <v>7.4502201757506663</v>
      </c>
      <c r="HC27" s="433">
        <f t="shared" ref="HC27" si="209">HI27/HB27*100</f>
        <v>20.959991874476575</v>
      </c>
      <c r="HD27" s="433">
        <f t="shared" ref="HD27" si="210">HJ27*0.01977+HF27*0.01429+(100-HF27-HJ27)*0.01251</f>
        <v>1.3246768628986172</v>
      </c>
      <c r="HE27" s="433">
        <f t="shared" ref="HE27" si="211">(HD27+HI27*0.8038/HG27)/(HI27/HG27+1)</f>
        <v>1.2155011147590387</v>
      </c>
      <c r="HF27" s="436">
        <f t="shared" ref="HF27" si="212">IO27</f>
        <v>0</v>
      </c>
      <c r="HG27" s="433">
        <f t="shared" ref="HG27" si="213">HN27/HJ27*100</f>
        <v>5.8886546322827122</v>
      </c>
      <c r="HH27" s="435">
        <f>GY27*0.7906+'DATA SHEET'!CW27/100+HN27</f>
        <v>5.8886546322827122</v>
      </c>
      <c r="HI27" s="433">
        <f t="shared" ref="HI27" si="214">GX27/0.8038*1.293*HA27*GY27+HO27</f>
        <v>1.5615655434679541</v>
      </c>
      <c r="HJ27" s="433">
        <f t="shared" ref="HJ27" si="215">(1-HF27/20.94)*GZ27</f>
        <v>10.148328222950017</v>
      </c>
      <c r="HK27" s="437">
        <f t="shared" ref="HK27" si="216">SUM(DE27:DT27)</f>
        <v>25843</v>
      </c>
      <c r="HL27" s="437">
        <f t="shared" ref="HL27" si="217">SUM(DU27:EJ27)</f>
        <v>28989.399999999998</v>
      </c>
      <c r="HM27" s="438">
        <f t="shared" ref="HM27" si="218">SUM(EK27:EZ27)</f>
        <v>1.4014</v>
      </c>
      <c r="HN27" s="439">
        <f t="shared" ref="HN27" si="219">SUM(FA27:FP27)</f>
        <v>0.59760000000000002</v>
      </c>
      <c r="HO27" s="436">
        <f t="shared" ref="HO27" si="220">SUM(FQ27:GF27)</f>
        <v>1.5508</v>
      </c>
      <c r="HP27" s="427">
        <f t="shared" ref="HP27" si="221">SUM(GG27:GV27)</f>
        <v>0.46643999999999997</v>
      </c>
      <c r="HQ27" s="357">
        <f t="shared" ref="HQ27" si="222">SUM(AS27:BH27)</f>
        <v>25801.599999999999</v>
      </c>
      <c r="HR27" s="358">
        <f t="shared" ref="HR27" si="223">SUM(BI27:BX27)</f>
        <v>29019.200000000001</v>
      </c>
      <c r="HS27" s="712">
        <f t="shared" ref="HS27" si="224">SUM(BY27:CN27)</f>
        <v>0.46643999999999997</v>
      </c>
      <c r="HT27" s="713">
        <f t="shared" ref="HT27" si="225">HU27/$HR$14</f>
        <v>0.36094603788418017</v>
      </c>
      <c r="HU27" s="711">
        <f t="shared" ref="HU27" si="226">HS27/$HU$14</f>
        <v>0.44215889640812073</v>
      </c>
      <c r="HV27" s="711">
        <f t="shared" ref="HV27" si="227">HY27/$HV$14</f>
        <v>24.454174959719456</v>
      </c>
      <c r="HW27" s="711">
        <f t="shared" ref="HW27" si="228">HZ27/$HW$14</f>
        <v>27.464698088207459</v>
      </c>
      <c r="HX27" s="711">
        <f t="shared" ref="HX27" si="229">IA27/$HX$14</f>
        <v>45.714470083951518</v>
      </c>
      <c r="HY27" s="714">
        <f t="shared" ref="HY27" si="230">HQ27/1000</f>
        <v>25.801599999999997</v>
      </c>
      <c r="HZ27" s="359">
        <f t="shared" ref="HZ27" si="231">HR27/1000</f>
        <v>29.019200000000001</v>
      </c>
      <c r="IA27" s="360">
        <f t="shared" ref="IA27" si="232">HR27/SQRT(HT27)/1000</f>
        <v>48.30190909070317</v>
      </c>
      <c r="IB27" s="75">
        <f t="shared" ref="IB27" si="233">HX27</f>
        <v>45.714470083951518</v>
      </c>
      <c r="IC27" s="724">
        <f t="shared" ref="IC27" si="234">HT27</f>
        <v>0.36094603788418017</v>
      </c>
      <c r="ID27" s="724">
        <f t="shared" ref="ID27" si="235">HY27</f>
        <v>25.801599999999997</v>
      </c>
      <c r="IE27" s="724">
        <f t="shared" ref="IE27" si="236">HZ27</f>
        <v>29.019200000000001</v>
      </c>
      <c r="IF27" s="76">
        <f t="shared" ref="IF27" si="237">GZ27</f>
        <v>10.148328222950017</v>
      </c>
      <c r="IG27" s="520"/>
      <c r="IH27" s="520"/>
      <c r="II27" s="520"/>
      <c r="IJ27" s="700">
        <f t="shared" ref="IJ27:IJ30" si="238">II27*(273.15/(273.15+15))*ID27/3.6</f>
        <v>0</v>
      </c>
      <c r="IK27" s="520"/>
      <c r="IL27" s="520"/>
      <c r="IM27" s="520"/>
      <c r="IN27" s="520"/>
      <c r="IO27" s="520"/>
      <c r="IP27" s="520"/>
      <c r="IQ27" s="520"/>
      <c r="IR27" s="520"/>
      <c r="IS27" s="23" t="s">
        <v>88</v>
      </c>
      <c r="IT27" s="23" t="s">
        <v>88</v>
      </c>
      <c r="IU27" s="23" t="s">
        <v>88</v>
      </c>
      <c r="IV27" s="23" t="s">
        <v>88</v>
      </c>
      <c r="IW27" s="23" t="s">
        <v>88</v>
      </c>
      <c r="IX27" s="23" t="s">
        <v>88</v>
      </c>
      <c r="IY27" s="23" t="s">
        <v>88</v>
      </c>
      <c r="JA27" s="23"/>
      <c r="JB27" s="23" t="s">
        <v>88</v>
      </c>
      <c r="JC27" s="23"/>
      <c r="JD27" s="22" t="str">
        <f>IF(IN27&lt;&gt;0,IP27*IF27/IN27,"NM")</f>
        <v>NM</v>
      </c>
      <c r="JE27" s="22" t="str">
        <f>IF(IN27&lt;&gt;0,IQ27*IF27/IN27,"NM")</f>
        <v>NM</v>
      </c>
      <c r="JF27" s="22" t="str">
        <f>IF(IN27&lt;&gt;0,JD27*1.07,"NM")</f>
        <v>NM</v>
      </c>
      <c r="JG27" s="22" t="str">
        <f>IF(IN27&lt;&gt;0,JE27*1.76,"NM")</f>
        <v>NM</v>
      </c>
      <c r="JH27" s="21" t="str">
        <f>IF(IN27&lt;&gt;0,(21/(21-IO27)),"NM")</f>
        <v>NM</v>
      </c>
      <c r="JI27" s="21"/>
      <c r="JJ27" s="21"/>
      <c r="JK27" s="21"/>
      <c r="JL27" s="520"/>
      <c r="JM27" s="520"/>
      <c r="JN27" s="520"/>
      <c r="JO27" s="520"/>
      <c r="JP27" s="520"/>
      <c r="JQ27" s="34"/>
      <c r="JR27" s="34"/>
      <c r="JS27" s="34"/>
      <c r="JT27" s="142"/>
      <c r="JU27" s="142"/>
      <c r="JV27" s="520"/>
      <c r="JW27" s="142"/>
      <c r="JX27" s="142"/>
      <c r="JY27" s="142"/>
      <c r="JZ27" s="142"/>
      <c r="KA27" s="26" t="s">
        <v>88</v>
      </c>
      <c r="KB27" s="27" t="s">
        <v>88</v>
      </c>
      <c r="KC27" s="27" t="s">
        <v>88</v>
      </c>
      <c r="KD27" s="27" t="s">
        <v>88</v>
      </c>
      <c r="KE27" s="27" t="s">
        <v>88</v>
      </c>
      <c r="KF27" s="27" t="s">
        <v>88</v>
      </c>
      <c r="KG27" s="27" t="s">
        <v>88</v>
      </c>
      <c r="KH27" s="27" t="s">
        <v>88</v>
      </c>
      <c r="KI27" s="396"/>
      <c r="KJ27" s="396"/>
      <c r="KK27" s="48"/>
      <c r="KL27" s="523" t="s">
        <v>88</v>
      </c>
      <c r="KM27" s="523"/>
      <c r="KN27" s="48"/>
      <c r="KO27" s="48"/>
      <c r="KP27" s="48"/>
      <c r="KQ27" s="49"/>
      <c r="KR27" s="49"/>
      <c r="KS27" s="49"/>
      <c r="KT27" s="49"/>
      <c r="KU27" s="49"/>
      <c r="KV27" s="49"/>
      <c r="KX27" s="540">
        <f t="shared" si="129"/>
        <v>100</v>
      </c>
    </row>
    <row r="28" spans="1:310" ht="15.95" customHeight="1" thickTop="1" thickBot="1" x14ac:dyDescent="0.3">
      <c r="A28" s="62" t="s">
        <v>57</v>
      </c>
      <c r="B28" s="80" t="e">
        <f>IF(A28="X",IF(#REF!="F",#REF!,IF(#REF!="C",#REF!,IF(#REF!="WH",#REF!,IF(#REF!="B",#REF!,"")))),"")</f>
        <v>#REF!</v>
      </c>
      <c r="C28" s="120"/>
      <c r="D28" s="578"/>
      <c r="E28" s="518">
        <f>E27+1</f>
        <v>10</v>
      </c>
      <c r="F28" s="2128"/>
      <c r="G28" s="274" t="s">
        <v>184</v>
      </c>
      <c r="H28" s="1859"/>
      <c r="I28" s="1860"/>
      <c r="J28" s="1861"/>
      <c r="K28" s="38" t="s">
        <v>174</v>
      </c>
      <c r="L28" s="39" t="s">
        <v>176</v>
      </c>
      <c r="M28" s="2131"/>
      <c r="N28" s="1870"/>
      <c r="O28" s="521"/>
      <c r="P28" s="590"/>
      <c r="Q28" s="726">
        <v>60</v>
      </c>
      <c r="R28" s="727"/>
      <c r="S28" s="727"/>
      <c r="T28" s="727"/>
      <c r="U28" s="727"/>
      <c r="V28" s="727"/>
      <c r="W28" s="727"/>
      <c r="X28" s="727"/>
      <c r="Y28" s="727"/>
      <c r="Z28" s="727"/>
      <c r="AA28" s="727"/>
      <c r="AB28" s="727">
        <v>40</v>
      </c>
      <c r="AC28" s="368">
        <f t="shared" ref="AC28:AC30" si="239">Q28/100</f>
        <v>0.6</v>
      </c>
      <c r="AD28" s="368">
        <f t="shared" ref="AD28:AD30" si="240">R28/100</f>
        <v>0</v>
      </c>
      <c r="AE28" s="368">
        <f t="shared" ref="AE28:AE30" si="241">S28/100</f>
        <v>0</v>
      </c>
      <c r="AF28" s="368">
        <f t="shared" ref="AF28:AF30" si="242">T28/100</f>
        <v>0</v>
      </c>
      <c r="AG28" s="368">
        <f t="shared" ref="AG28:AG30" si="243">U28/100</f>
        <v>0</v>
      </c>
      <c r="AH28" s="368">
        <f t="shared" ref="AH28:AH30" si="244">V28/100</f>
        <v>0</v>
      </c>
      <c r="AI28" s="368">
        <f t="shared" ref="AI28:AI30" si="245">W28/100</f>
        <v>0</v>
      </c>
      <c r="AJ28" s="368">
        <f t="shared" ref="AJ28:AJ30" si="246">X28/100</f>
        <v>0</v>
      </c>
      <c r="AK28" s="368">
        <f t="shared" ref="AK28:AK30" si="247">Y28/100</f>
        <v>0</v>
      </c>
      <c r="AL28" s="368">
        <f t="shared" ref="AL28:AL30" si="248">Z28/100</f>
        <v>0</v>
      </c>
      <c r="AM28" s="368">
        <f t="shared" ref="AM28:AM30" si="249">AA28/100</f>
        <v>0</v>
      </c>
      <c r="AN28" s="368">
        <f t="shared" ref="AN28:AN30" si="250">AB28/100</f>
        <v>0.4</v>
      </c>
      <c r="AO28" s="369">
        <v>0</v>
      </c>
      <c r="AP28" s="370">
        <v>0</v>
      </c>
      <c r="AQ28" s="370">
        <v>0</v>
      </c>
      <c r="AR28" s="370">
        <v>0</v>
      </c>
      <c r="AS28" s="378">
        <f>AC28*'Gas parameters'!$B$10</f>
        <v>21490.799999999999</v>
      </c>
      <c r="AT28" s="371">
        <f>AD28*'Gas parameters'!$C$10</f>
        <v>0</v>
      </c>
      <c r="AU28" s="371">
        <f>AE28*'Gas parameters'!$D$10</f>
        <v>0</v>
      </c>
      <c r="AV28" s="371">
        <f>AF28*'Gas parameters'!$E$10</f>
        <v>0</v>
      </c>
      <c r="AW28" s="371">
        <f>AG28*'Gas parameters'!$F$10</f>
        <v>0</v>
      </c>
      <c r="AX28" s="371">
        <f>AH28*'Gas parameters'!$G$10</f>
        <v>0</v>
      </c>
      <c r="AY28" s="371">
        <f>AI28*'Gas parameters'!$H$10</f>
        <v>0</v>
      </c>
      <c r="AZ28" s="371">
        <f>AJ28*'Gas parameters'!$I$10</f>
        <v>0</v>
      </c>
      <c r="BA28" s="371">
        <f>AK28*'Gas parameters'!$J$10</f>
        <v>0</v>
      </c>
      <c r="BB28" s="371">
        <f>AL28*'Gas parameters'!$K$10</f>
        <v>0</v>
      </c>
      <c r="BC28" s="371">
        <f>AM28*'Gas parameters'!$L$10</f>
        <v>0</v>
      </c>
      <c r="BD28" s="371">
        <f>AN28*'Gas parameters'!$M$10</f>
        <v>4310.8</v>
      </c>
      <c r="BE28" s="372">
        <f>AO28*'Gas parameters'!$N$10</f>
        <v>0</v>
      </c>
      <c r="BF28" s="373">
        <f>AP28*'Gas parameters'!$O$10</f>
        <v>0</v>
      </c>
      <c r="BG28" s="373">
        <f>AQ28*'Gas parameters'!$P$10</f>
        <v>0</v>
      </c>
      <c r="BH28" s="379">
        <f>AR28*'Gas parameters'!$Q$10</f>
        <v>0</v>
      </c>
      <c r="BI28" s="386">
        <f>AC28*'Gas parameters'!$B$11</f>
        <v>23904</v>
      </c>
      <c r="BJ28" s="387">
        <f>AD28*'Gas parameters'!$C$11</f>
        <v>0</v>
      </c>
      <c r="BK28" s="387">
        <f>AE28*'Gas parameters'!$D$11</f>
        <v>0</v>
      </c>
      <c r="BL28" s="387">
        <f>AF28*'Gas parameters'!$E$11</f>
        <v>0</v>
      </c>
      <c r="BM28" s="387">
        <f>AG28*'Gas parameters'!$F$11</f>
        <v>0</v>
      </c>
      <c r="BN28" s="387">
        <f>AH28*'Gas parameters'!$G$11</f>
        <v>0</v>
      </c>
      <c r="BO28" s="387">
        <f>AI28*'Gas parameters'!$H$11</f>
        <v>0</v>
      </c>
      <c r="BP28" s="387">
        <f>AJ28*'Gas parameters'!$I$11</f>
        <v>0</v>
      </c>
      <c r="BQ28" s="387">
        <f>AK28*'Gas parameters'!$J$11</f>
        <v>0</v>
      </c>
      <c r="BR28" s="387">
        <f>AL28*'Gas parameters'!$K$11</f>
        <v>0</v>
      </c>
      <c r="BS28" s="387">
        <f>AM28*'Gas parameters'!$L$11</f>
        <v>0</v>
      </c>
      <c r="BT28" s="387">
        <f>AN28*'Gas parameters'!$M$11</f>
        <v>5115.2000000000007</v>
      </c>
      <c r="BU28" s="388">
        <f>AO28*'Gas parameters'!$N$11</f>
        <v>0</v>
      </c>
      <c r="BV28" s="389">
        <f>AP28*'Gas parameters'!$O$11</f>
        <v>0</v>
      </c>
      <c r="BW28" s="389">
        <f>AQ28*'Gas parameters'!$P$11</f>
        <v>0</v>
      </c>
      <c r="BX28" s="390">
        <f>AR28*'Gas parameters'!$Q$11</f>
        <v>0</v>
      </c>
      <c r="BY28" s="385">
        <f>AC28*'Gas parameters'!$B$12</f>
        <v>0.43043999999999999</v>
      </c>
      <c r="BZ28" s="374">
        <f>AD28*'Gas parameters'!$C$12</f>
        <v>0</v>
      </c>
      <c r="CA28" s="374">
        <f>AE28*'Gas parameters'!$D$12</f>
        <v>0</v>
      </c>
      <c r="CB28" s="374">
        <f>AF28*'Gas parameters'!$E$12</f>
        <v>0</v>
      </c>
      <c r="CC28" s="374">
        <f>AG28*'Gas parameters'!$F$12</f>
        <v>0</v>
      </c>
      <c r="CD28" s="374">
        <f>AH28*'Gas parameters'!$G$12</f>
        <v>0</v>
      </c>
      <c r="CE28" s="374">
        <f>AI28*'Gas parameters'!$H$12</f>
        <v>0</v>
      </c>
      <c r="CF28" s="374">
        <f>AJ28*'Gas parameters'!$I$12</f>
        <v>0</v>
      </c>
      <c r="CG28" s="374">
        <f>AK28*'Gas parameters'!$J$12</f>
        <v>0</v>
      </c>
      <c r="CH28" s="374">
        <f>AL28*'Gas parameters'!$K$12</f>
        <v>0</v>
      </c>
      <c r="CI28" s="374">
        <f>AM28*'Gas parameters'!$L$12</f>
        <v>0</v>
      </c>
      <c r="CJ28" s="374">
        <f>AN28*'Gas parameters'!$M$12</f>
        <v>3.5999999999999997E-2</v>
      </c>
      <c r="CK28" s="375">
        <f>AO28*'Gas parameters'!$N$12</f>
        <v>0</v>
      </c>
      <c r="CL28" s="376">
        <f>AP28*'Gas parameters'!$O$12</f>
        <v>0</v>
      </c>
      <c r="CM28" s="376">
        <f>AQ28*'Gas parameters'!$P$12</f>
        <v>0</v>
      </c>
      <c r="CN28" s="376">
        <f>AR28*'Gas parameters'!$Q$12</f>
        <v>0</v>
      </c>
      <c r="CO28" s="432">
        <f t="shared" ref="CO28:CO30" si="251">AC28</f>
        <v>0.6</v>
      </c>
      <c r="CP28" s="432">
        <f t="shared" ref="CP28:CP30" si="252">AD28</f>
        <v>0</v>
      </c>
      <c r="CQ28" s="432">
        <f t="shared" ref="CQ28:CQ30" si="253">AE28</f>
        <v>0</v>
      </c>
      <c r="CR28" s="432">
        <f t="shared" ref="CR28:CR30" si="254">AF28</f>
        <v>0</v>
      </c>
      <c r="CS28" s="432">
        <f t="shared" ref="CS28:CS30" si="255">AG28</f>
        <v>0</v>
      </c>
      <c r="CT28" s="432">
        <f t="shared" ref="CT28:CT30" si="256">AH28</f>
        <v>0</v>
      </c>
      <c r="CU28" s="432">
        <f t="shared" ref="CU28:CU30" si="257">AI28</f>
        <v>0</v>
      </c>
      <c r="CV28" s="432">
        <f t="shared" ref="CV28:CV30" si="258">AJ28</f>
        <v>0</v>
      </c>
      <c r="CW28" s="432">
        <f t="shared" ref="CW28:CW30" si="259">AK28</f>
        <v>0</v>
      </c>
      <c r="CX28" s="432">
        <f t="shared" ref="CX28:CX30" si="260">AL28</f>
        <v>0</v>
      </c>
      <c r="CY28" s="432">
        <f t="shared" ref="CY28:CY30" si="261">AM28</f>
        <v>0</v>
      </c>
      <c r="CZ28" s="432">
        <f t="shared" ref="CZ28:CZ30" si="262">AN28</f>
        <v>0.4</v>
      </c>
      <c r="DA28" s="432">
        <f t="shared" ref="DA28:DA30" si="263">AO28</f>
        <v>0</v>
      </c>
      <c r="DB28" s="432">
        <f t="shared" ref="DB28:DB30" si="264">AP28</f>
        <v>0</v>
      </c>
      <c r="DC28" s="432">
        <f t="shared" ref="DC28:DC30" si="265">AQ28</f>
        <v>0</v>
      </c>
      <c r="DD28" s="432">
        <f t="shared" ref="DD28:DD30" si="266">AR28</f>
        <v>0</v>
      </c>
      <c r="DE28" s="428">
        <f>'DATA SHEET'!CO28*'Gas parameters'!$B$13</f>
        <v>21529.8</v>
      </c>
      <c r="DF28" s="428">
        <f>'DATA SHEET'!CP28*'Gas parameters'!$C$13</f>
        <v>0</v>
      </c>
      <c r="DG28" s="428">
        <f>'DATA SHEET'!CQ28*'Gas parameters'!$D$13</f>
        <v>0</v>
      </c>
      <c r="DH28" s="428">
        <f>'DATA SHEET'!CR28*'Gas parameters'!$E$13</f>
        <v>0</v>
      </c>
      <c r="DI28" s="428">
        <f>'DATA SHEET'!CS28*'Gas parameters'!$F$13</f>
        <v>0</v>
      </c>
      <c r="DJ28" s="428">
        <f>'DATA SHEET'!CT28*'Gas parameters'!$G$13</f>
        <v>0</v>
      </c>
      <c r="DK28" s="428">
        <f>'DATA SHEET'!CU28*'Gas parameters'!$H$13</f>
        <v>0</v>
      </c>
      <c r="DL28" s="428">
        <f>'DATA SHEET'!CV28*'Gas parameters'!$I$13</f>
        <v>0</v>
      </c>
      <c r="DM28" s="428">
        <f>'DATA SHEET'!CW28*'Gas parameters'!$J$13</f>
        <v>0</v>
      </c>
      <c r="DN28" s="428">
        <f>'DATA SHEET'!CX28*'Gas parameters'!$K$13</f>
        <v>0</v>
      </c>
      <c r="DO28" s="428">
        <f>'DATA SHEET'!CY28*'Gas parameters'!$L$13</f>
        <v>0</v>
      </c>
      <c r="DP28" s="428">
        <f>'DATA SHEET'!CZ28*'Gas parameters'!$M$13</f>
        <v>4313.2</v>
      </c>
      <c r="DQ28" s="428">
        <f>'DATA SHEET'!DA28*'Gas parameters'!$N$13</f>
        <v>0</v>
      </c>
      <c r="DR28" s="428">
        <f>'DATA SHEET'!DB28*'Gas parameters'!$O$13</f>
        <v>0</v>
      </c>
      <c r="DS28" s="428">
        <f>'DATA SHEET'!DC28*'Gas parameters'!$P$13</f>
        <v>0</v>
      </c>
      <c r="DT28" s="428">
        <f>'DATA SHEET'!DD28*'Gas parameters'!$Q$13</f>
        <v>0</v>
      </c>
      <c r="DU28" s="431">
        <f>'DATA SHEET'!CO28*'Gas parameters'!$B$14</f>
        <v>23891.399999999998</v>
      </c>
      <c r="DV28" s="431">
        <f>'DATA SHEET'!CP28*'Gas parameters'!$C$14</f>
        <v>0</v>
      </c>
      <c r="DW28" s="431">
        <f>'DATA SHEET'!CQ28*'Gas parameters'!$D$14</f>
        <v>0</v>
      </c>
      <c r="DX28" s="431">
        <f>'DATA SHEET'!CR28*'Gas parameters'!$E$14</f>
        <v>0</v>
      </c>
      <c r="DY28" s="431">
        <f>'DATA SHEET'!CS28*'Gas parameters'!$F$14</f>
        <v>0</v>
      </c>
      <c r="DZ28" s="431">
        <f>'DATA SHEET'!CT28*'Gas parameters'!$G$14</f>
        <v>0</v>
      </c>
      <c r="EA28" s="431">
        <f>'DATA SHEET'!CU28*'Gas parameters'!$H$14</f>
        <v>0</v>
      </c>
      <c r="EB28" s="431">
        <f>'DATA SHEET'!CV28*'Gas parameters'!$I$14</f>
        <v>0</v>
      </c>
      <c r="EC28" s="431">
        <f>'DATA SHEET'!CW28*'Gas parameters'!$J$14</f>
        <v>0</v>
      </c>
      <c r="ED28" s="431">
        <f>'DATA SHEET'!CX28*'Gas parameters'!$K$14</f>
        <v>0</v>
      </c>
      <c r="EE28" s="431">
        <f>'DATA SHEET'!CY28*'Gas parameters'!$L$14</f>
        <v>0</v>
      </c>
      <c r="EF28" s="431">
        <f>'DATA SHEET'!CZ28*'Gas parameters'!$M$14</f>
        <v>5098</v>
      </c>
      <c r="EG28" s="431">
        <f>'DATA SHEET'!DA28*'Gas parameters'!$N$14</f>
        <v>0</v>
      </c>
      <c r="EH28" s="431">
        <f>'DATA SHEET'!DB28*'Gas parameters'!$O$14</f>
        <v>0</v>
      </c>
      <c r="EI28" s="431">
        <f>'DATA SHEET'!DC28*'Gas parameters'!$P$14</f>
        <v>0</v>
      </c>
      <c r="EJ28" s="431">
        <f>'DATA SHEET'!DD28*'Gas parameters'!$Q$14</f>
        <v>0</v>
      </c>
      <c r="EK28" s="425">
        <f>'DATA SHEET'!CO28*'Gas parameters'!$B$15</f>
        <v>1.2018</v>
      </c>
      <c r="EL28" s="434">
        <f>'DATA SHEET'!CP28*'Gas parameters'!$C$15</f>
        <v>0</v>
      </c>
      <c r="EM28" s="434">
        <f>'DATA SHEET'!CQ28*'Gas parameters'!$D$15</f>
        <v>0</v>
      </c>
      <c r="EN28" s="434">
        <f>'DATA SHEET'!CR28*'Gas parameters'!$E$15</f>
        <v>0</v>
      </c>
      <c r="EO28" s="434">
        <f>'DATA SHEET'!CS28*'Gas parameters'!$F$15</f>
        <v>0</v>
      </c>
      <c r="EP28" s="434">
        <f>'DATA SHEET'!CT28*'Gas parameters'!$G$15</f>
        <v>0</v>
      </c>
      <c r="EQ28" s="434">
        <f>'DATA SHEET'!CU28*'Gas parameters'!$H$15</f>
        <v>0</v>
      </c>
      <c r="ER28" s="434">
        <f>'DATA SHEET'!CV28*'Gas parameters'!$I$15</f>
        <v>0</v>
      </c>
      <c r="ES28" s="434">
        <f>'DATA SHEET'!CW28*'Gas parameters'!$J$15</f>
        <v>0</v>
      </c>
      <c r="ET28" s="434">
        <f>'DATA SHEET'!CX28*'Gas parameters'!$K$15</f>
        <v>0</v>
      </c>
      <c r="EU28" s="434">
        <f>'DATA SHEET'!CY28*'Gas parameters'!$L$15</f>
        <v>0</v>
      </c>
      <c r="EV28" s="434">
        <f>'DATA SHEET'!CZ28*'Gas parameters'!$M$15</f>
        <v>0.1996</v>
      </c>
      <c r="EW28" s="434">
        <f>'DATA SHEET'!DA28*'Gas parameters'!$N$15</f>
        <v>0</v>
      </c>
      <c r="EX28" s="434">
        <f>'DATA SHEET'!DB28*'Gas parameters'!$O$15</f>
        <v>0</v>
      </c>
      <c r="EY28" s="434">
        <f>'DATA SHEET'!DC28*'Gas parameters'!$P$15</f>
        <v>0</v>
      </c>
      <c r="EZ28" s="434">
        <f>'DATA SHEET'!DD28*'Gas parameters'!$Q$15</f>
        <v>0</v>
      </c>
      <c r="FA28" s="429">
        <f>'DATA SHEET'!CO28*'Gas parameters'!$B$16</f>
        <v>0.59760000000000002</v>
      </c>
      <c r="FB28" s="429">
        <f>'DATA SHEET'!CP28*'Gas parameters'!$C$16</f>
        <v>0</v>
      </c>
      <c r="FC28" s="429">
        <f>'DATA SHEET'!CQ28*'Gas parameters'!$D$16</f>
        <v>0</v>
      </c>
      <c r="FD28" s="429">
        <f>'DATA SHEET'!CR28*'Gas parameters'!$E$16</f>
        <v>0</v>
      </c>
      <c r="FE28" s="429">
        <f>'DATA SHEET'!CS28*'Gas parameters'!$F$16</f>
        <v>0</v>
      </c>
      <c r="FF28" s="429">
        <f>'DATA SHEET'!CT28*'Gas parameters'!$G$16</f>
        <v>0</v>
      </c>
      <c r="FG28" s="429">
        <f>'DATA SHEET'!CU28*'Gas parameters'!$H$16</f>
        <v>0</v>
      </c>
      <c r="FH28" s="429">
        <f>'DATA SHEET'!CV28*'Gas parameters'!$I$16</f>
        <v>0</v>
      </c>
      <c r="FI28" s="429">
        <f>'DATA SHEET'!CW28*'Gas parameters'!$J$16</f>
        <v>0</v>
      </c>
      <c r="FJ28" s="429">
        <f>'DATA SHEET'!CX28*'Gas parameters'!$K$16</f>
        <v>0</v>
      </c>
      <c r="FK28" s="429">
        <f>'DATA SHEET'!CY28*'Gas parameters'!$L$16</f>
        <v>0</v>
      </c>
      <c r="FL28" s="429">
        <f>'DATA SHEET'!CZ28*'Gas parameters'!$M$16</f>
        <v>0</v>
      </c>
      <c r="FM28" s="429">
        <f>'DATA SHEET'!DA28*'Gas parameters'!$N$16</f>
        <v>0</v>
      </c>
      <c r="FN28" s="429">
        <f>'DATA SHEET'!DB28*'Gas parameters'!$O$16</f>
        <v>0</v>
      </c>
      <c r="FO28" s="429">
        <f>'DATA SHEET'!DC28*'Gas parameters'!$P$16</f>
        <v>0</v>
      </c>
      <c r="FP28" s="429">
        <f>'DATA SHEET'!DD28*'Gas parameters'!$Q$16</f>
        <v>0</v>
      </c>
      <c r="FQ28" s="457">
        <f>'DATA SHEET'!CO28*'Gas parameters'!$B$17</f>
        <v>1.1639999999999999</v>
      </c>
      <c r="FR28" s="457">
        <f>'DATA SHEET'!CP28*'Gas parameters'!$C$17</f>
        <v>0</v>
      </c>
      <c r="FS28" s="457">
        <f>'DATA SHEET'!CQ28*'Gas parameters'!$D$17</f>
        <v>0</v>
      </c>
      <c r="FT28" s="457">
        <f>'DATA SHEET'!CR28*'Gas parameters'!$E$17</f>
        <v>0</v>
      </c>
      <c r="FU28" s="457">
        <f>'DATA SHEET'!CS28*'Gas parameters'!$F$17</f>
        <v>0</v>
      </c>
      <c r="FV28" s="457">
        <f>'DATA SHEET'!CT28*'Gas parameters'!$G$17</f>
        <v>0</v>
      </c>
      <c r="FW28" s="457">
        <f>'DATA SHEET'!CU28*'Gas parameters'!$H$17</f>
        <v>0</v>
      </c>
      <c r="FX28" s="457">
        <f>'DATA SHEET'!CV28*'Gas parameters'!$I$17</f>
        <v>0</v>
      </c>
      <c r="FY28" s="457">
        <f>'DATA SHEET'!CW28*'Gas parameters'!$J$17</f>
        <v>0</v>
      </c>
      <c r="FZ28" s="457">
        <f>'DATA SHEET'!CX28*'Gas parameters'!$K$17</f>
        <v>0</v>
      </c>
      <c r="GA28" s="457">
        <f>'DATA SHEET'!CY28*'Gas parameters'!$L$17</f>
        <v>0</v>
      </c>
      <c r="GB28" s="457">
        <f>'DATA SHEET'!CZ28*'Gas parameters'!$M$17</f>
        <v>0.38680000000000003</v>
      </c>
      <c r="GC28" s="457">
        <f>'DATA SHEET'!DA28*'Gas parameters'!$N$17</f>
        <v>0</v>
      </c>
      <c r="GD28" s="457">
        <f>'DATA SHEET'!DB28*'Gas parameters'!$O$17</f>
        <v>0</v>
      </c>
      <c r="GE28" s="457">
        <f>'DATA SHEET'!DC28*'Gas parameters'!$P$17</f>
        <v>0</v>
      </c>
      <c r="GF28" s="457">
        <f>'DATA SHEET'!DD28*'Gas parameters'!$Q$17</f>
        <v>0</v>
      </c>
      <c r="GG28" s="429">
        <f>'DATA SHEET'!CO28*'Gas parameters'!$B$18</f>
        <v>0.43043999999999999</v>
      </c>
      <c r="GH28" s="429">
        <f>'DATA SHEET'!CP28*'Gas parameters'!$C$18</f>
        <v>0</v>
      </c>
      <c r="GI28" s="429">
        <f>'DATA SHEET'!CQ28*'Gas parameters'!$D$18</f>
        <v>0</v>
      </c>
      <c r="GJ28" s="429">
        <f>'DATA SHEET'!CR28*'Gas parameters'!$E$18</f>
        <v>0</v>
      </c>
      <c r="GK28" s="429">
        <f>'DATA SHEET'!CS28*'Gas parameters'!$F$18</f>
        <v>0</v>
      </c>
      <c r="GL28" s="429">
        <f>'DATA SHEET'!CT28*'Gas parameters'!$G$18</f>
        <v>0</v>
      </c>
      <c r="GM28" s="429">
        <f>'DATA SHEET'!CU28*'Gas parameters'!$H$18</f>
        <v>0</v>
      </c>
      <c r="GN28" s="429">
        <f>'DATA SHEET'!CV28*'Gas parameters'!$I$18</f>
        <v>0</v>
      </c>
      <c r="GO28" s="429">
        <f>'DATA SHEET'!CW28*'Gas parameters'!$J$18</f>
        <v>0</v>
      </c>
      <c r="GP28" s="429">
        <f>'DATA SHEET'!CX28*'Gas parameters'!$K$18</f>
        <v>0</v>
      </c>
      <c r="GQ28" s="429">
        <f>'DATA SHEET'!CY28*'Gas parameters'!$L$18</f>
        <v>0</v>
      </c>
      <c r="GR28" s="429">
        <f>'DATA SHEET'!CZ28*'Gas parameters'!$M$18</f>
        <v>3.5999999999999997E-2</v>
      </c>
      <c r="GS28" s="429">
        <f>'DATA SHEET'!DA28*'Gas parameters'!$N$18</f>
        <v>0</v>
      </c>
      <c r="GT28" s="429">
        <f>'DATA SHEET'!DB28*'Gas parameters'!$O$18</f>
        <v>0</v>
      </c>
      <c r="GU28" s="429">
        <f>'DATA SHEET'!DC28*'Gas parameters'!$P$18</f>
        <v>0</v>
      </c>
      <c r="GV28" s="429">
        <f>'DATA SHEET'!DD28*'Gas parameters'!$Q$18</f>
        <v>0</v>
      </c>
      <c r="GW28" s="430">
        <v>7</v>
      </c>
      <c r="GX28" s="430">
        <v>1E-3</v>
      </c>
      <c r="GY28" s="435">
        <f t="shared" ref="GY28:GY30" si="267">HM28/0.2094</f>
        <v>6.6924546322827121</v>
      </c>
      <c r="GZ28" s="435">
        <f t="shared" ref="GZ28:GZ30" si="268">HN28/HH28*100</f>
        <v>10.148328222950017</v>
      </c>
      <c r="HA28" s="433">
        <f t="shared" ref="HA28:HA30" si="269">(HG28-HH28)/GY28+1</f>
        <v>1</v>
      </c>
      <c r="HB28" s="433">
        <f t="shared" ref="HB28:HB30" si="270">HG28+HI28</f>
        <v>7.4502201757506663</v>
      </c>
      <c r="HC28" s="433">
        <f t="shared" ref="HC28:HC30" si="271">HI28/HB28*100</f>
        <v>20.959991874476575</v>
      </c>
      <c r="HD28" s="433">
        <f t="shared" ref="HD28:HD30" si="272">HJ28*0.01977+HF28*0.01429+(100-HF28-HJ28)*0.01251</f>
        <v>1.3246768628986172</v>
      </c>
      <c r="HE28" s="433">
        <f t="shared" ref="HE28:HE30" si="273">(HD28+HI28*0.8038/HG28)/(HI28/HG28+1)</f>
        <v>1.2155011147590387</v>
      </c>
      <c r="HF28" s="436">
        <f t="shared" ref="HF28:HF30" si="274">IO28</f>
        <v>0</v>
      </c>
      <c r="HG28" s="433">
        <f t="shared" ref="HG28:HG30" si="275">HN28/HJ28*100</f>
        <v>5.8886546322827122</v>
      </c>
      <c r="HH28" s="435">
        <f>GY28*0.7906+'DATA SHEET'!CW28/100+HN28</f>
        <v>5.8886546322827122</v>
      </c>
      <c r="HI28" s="433">
        <f t="shared" ref="HI28:HI30" si="276">GX28/0.8038*1.293*HA28*GY28+HO28</f>
        <v>1.5615655434679541</v>
      </c>
      <c r="HJ28" s="433">
        <f t="shared" ref="HJ28:HJ30" si="277">(1-HF28/20.94)*GZ28</f>
        <v>10.148328222950017</v>
      </c>
      <c r="HK28" s="437">
        <f t="shared" ref="HK28:HK30" si="278">SUM(DE28:DT28)</f>
        <v>25843</v>
      </c>
      <c r="HL28" s="437">
        <f t="shared" ref="HL28:HL30" si="279">SUM(DU28:EJ28)</f>
        <v>28989.399999999998</v>
      </c>
      <c r="HM28" s="438">
        <f t="shared" ref="HM28:HM30" si="280">SUM(EK28:EZ28)</f>
        <v>1.4014</v>
      </c>
      <c r="HN28" s="439">
        <f t="shared" ref="HN28:HN30" si="281">SUM(FA28:FP28)</f>
        <v>0.59760000000000002</v>
      </c>
      <c r="HO28" s="436">
        <f t="shared" ref="HO28:HO30" si="282">SUM(FQ28:GF28)</f>
        <v>1.5508</v>
      </c>
      <c r="HP28" s="427">
        <f t="shared" ref="HP28:HP30" si="283">SUM(GG28:GV28)</f>
        <v>0.46643999999999997</v>
      </c>
      <c r="HQ28" s="357">
        <f t="shared" ref="HQ28:HQ30" si="284">SUM(AS28:BH28)</f>
        <v>25801.599999999999</v>
      </c>
      <c r="HR28" s="358">
        <f t="shared" ref="HR28:HR30" si="285">SUM(BI28:BX28)</f>
        <v>29019.200000000001</v>
      </c>
      <c r="HS28" s="712">
        <f t="shared" ref="HS28:HS30" si="286">SUM(BY28:CN28)</f>
        <v>0.46643999999999997</v>
      </c>
      <c r="HT28" s="713">
        <f t="shared" ref="HT28:HT30" si="287">HU28/$HR$14</f>
        <v>0.36094603788418017</v>
      </c>
      <c r="HU28" s="711">
        <f t="shared" ref="HU28:HU30" si="288">HS28/$HU$14</f>
        <v>0.44215889640812073</v>
      </c>
      <c r="HV28" s="711">
        <f t="shared" ref="HV28:HV30" si="289">HY28/$HV$14</f>
        <v>24.454174959719456</v>
      </c>
      <c r="HW28" s="711">
        <f t="shared" ref="HW28:HW30" si="290">HZ28/$HW$14</f>
        <v>27.464698088207459</v>
      </c>
      <c r="HX28" s="711">
        <f t="shared" ref="HX28:HX30" si="291">IA28/$HX$14</f>
        <v>45.714470083951518</v>
      </c>
      <c r="HY28" s="714">
        <f t="shared" ref="HY28:HY30" si="292">HQ28/1000</f>
        <v>25.801599999999997</v>
      </c>
      <c r="HZ28" s="359">
        <f t="shared" ref="HZ28:HZ30" si="293">HR28/1000</f>
        <v>29.019200000000001</v>
      </c>
      <c r="IA28" s="360">
        <f t="shared" ref="IA28:IA30" si="294">HR28/SQRT(HT28)/1000</f>
        <v>48.30190909070317</v>
      </c>
      <c r="IB28" s="75">
        <f t="shared" ref="IB28:IB30" si="295">HX28</f>
        <v>45.714470083951518</v>
      </c>
      <c r="IC28" s="724">
        <f t="shared" ref="IC28:IC30" si="296">HT28</f>
        <v>0.36094603788418017</v>
      </c>
      <c r="ID28" s="724">
        <f t="shared" ref="ID28:ID30" si="297">HY28</f>
        <v>25.801599999999997</v>
      </c>
      <c r="IE28" s="724">
        <f t="shared" ref="IE28:IE30" si="298">HZ28</f>
        <v>29.019200000000001</v>
      </c>
      <c r="IF28" s="76">
        <f t="shared" ref="IF28:IF30" si="299">GZ28</f>
        <v>10.148328222950017</v>
      </c>
      <c r="IG28" s="520"/>
      <c r="IH28" s="520"/>
      <c r="II28" s="520"/>
      <c r="IJ28" s="700">
        <f t="shared" si="238"/>
        <v>0</v>
      </c>
      <c r="IK28" s="520"/>
      <c r="IL28" s="520"/>
      <c r="IM28" s="520"/>
      <c r="IN28" s="520"/>
      <c r="IO28" s="520"/>
      <c r="IP28" s="520"/>
      <c r="IQ28" s="520"/>
      <c r="IR28" s="520"/>
      <c r="IS28" s="23" t="s">
        <v>88</v>
      </c>
      <c r="IT28" s="23" t="s">
        <v>88</v>
      </c>
      <c r="IU28" s="23" t="s">
        <v>88</v>
      </c>
      <c r="IV28" s="23" t="s">
        <v>88</v>
      </c>
      <c r="IW28" s="23" t="s">
        <v>88</v>
      </c>
      <c r="IX28" s="23" t="s">
        <v>88</v>
      </c>
      <c r="IY28" s="23" t="s">
        <v>88</v>
      </c>
      <c r="JA28" s="23"/>
      <c r="JB28" s="23" t="s">
        <v>88</v>
      </c>
      <c r="JC28" s="23"/>
      <c r="JD28" s="22" t="str">
        <f>IF(IN28&lt;&gt;0,IP28*IF28/IN28,"NM")</f>
        <v>NM</v>
      </c>
      <c r="JE28" s="22" t="str">
        <f>IF(IN28&lt;&gt;0,IQ28*IF28/IN28,"NM")</f>
        <v>NM</v>
      </c>
      <c r="JF28" s="22" t="str">
        <f>IF(IN28&lt;&gt;0,JD28*1.07,"NM")</f>
        <v>NM</v>
      </c>
      <c r="JG28" s="22" t="str">
        <f>IF(IN28&lt;&gt;0,JE28*1.76,"NM")</f>
        <v>NM</v>
      </c>
      <c r="JH28" s="21" t="str">
        <f>IF(IN28&lt;&gt;0,(21/(21-IO28)),"NM")</f>
        <v>NM</v>
      </c>
      <c r="JI28" s="21"/>
      <c r="JJ28" s="21"/>
      <c r="JK28" s="21"/>
      <c r="JL28" s="520"/>
      <c r="JM28" s="520"/>
      <c r="JN28" s="520"/>
      <c r="JO28" s="520"/>
      <c r="JP28" s="520"/>
      <c r="JQ28" s="34"/>
      <c r="JR28" s="34"/>
      <c r="JS28" s="34"/>
      <c r="JT28" s="142"/>
      <c r="JU28" s="142"/>
      <c r="JV28" s="520"/>
      <c r="JW28" s="142"/>
      <c r="JX28" s="142"/>
      <c r="JY28" s="142"/>
      <c r="JZ28" s="142"/>
      <c r="KA28" s="26" t="s">
        <v>88</v>
      </c>
      <c r="KB28" s="27" t="s">
        <v>88</v>
      </c>
      <c r="KC28" s="27" t="s">
        <v>88</v>
      </c>
      <c r="KD28" s="27" t="s">
        <v>88</v>
      </c>
      <c r="KE28" s="27" t="s">
        <v>88</v>
      </c>
      <c r="KF28" s="27" t="s">
        <v>88</v>
      </c>
      <c r="KG28" s="27" t="s">
        <v>88</v>
      </c>
      <c r="KH28" s="27" t="s">
        <v>88</v>
      </c>
      <c r="KI28" s="396"/>
      <c r="KJ28" s="396"/>
      <c r="KK28" s="48"/>
      <c r="KL28" s="523" t="s">
        <v>88</v>
      </c>
      <c r="KM28" s="523"/>
      <c r="KN28" s="48"/>
      <c r="KO28" s="48"/>
      <c r="KP28" s="48"/>
      <c r="KQ28" s="49"/>
      <c r="KR28" s="49"/>
      <c r="KS28" s="49"/>
      <c r="KT28" s="49"/>
      <c r="KU28" s="49"/>
      <c r="KV28" s="49"/>
      <c r="KX28" s="540">
        <f t="shared" si="129"/>
        <v>100</v>
      </c>
    </row>
    <row r="29" spans="1:310" ht="15.95" customHeight="1" thickTop="1" thickBot="1" x14ac:dyDescent="0.3">
      <c r="A29" s="62" t="s">
        <v>57</v>
      </c>
      <c r="B29" s="80" t="e">
        <f>IF(A29="X",IF(#REF!="F",#REF!,IF(#REF!="C",#REF!,IF(#REF!="WH",#REF!,IF(#REF!="B",#REF!,"")))),"")</f>
        <v>#REF!</v>
      </c>
      <c r="C29" s="120"/>
      <c r="D29" s="578"/>
      <c r="E29" s="518">
        <f>E28+1</f>
        <v>11</v>
      </c>
      <c r="F29" s="2128"/>
      <c r="G29" s="274" t="s">
        <v>330</v>
      </c>
      <c r="H29" s="1859"/>
      <c r="I29" s="1860"/>
      <c r="J29" s="1861"/>
      <c r="K29" s="38" t="s">
        <v>174</v>
      </c>
      <c r="L29" s="39" t="s">
        <v>176</v>
      </c>
      <c r="M29" s="2131"/>
      <c r="N29" s="1870"/>
      <c r="O29" s="521"/>
      <c r="P29" s="590"/>
      <c r="Q29" s="726">
        <v>60</v>
      </c>
      <c r="R29" s="727"/>
      <c r="S29" s="727"/>
      <c r="T29" s="727"/>
      <c r="U29" s="727"/>
      <c r="V29" s="727"/>
      <c r="W29" s="727"/>
      <c r="X29" s="727"/>
      <c r="Y29" s="727"/>
      <c r="Z29" s="727"/>
      <c r="AA29" s="727"/>
      <c r="AB29" s="727">
        <v>40</v>
      </c>
      <c r="AC29" s="368">
        <f t="shared" si="239"/>
        <v>0.6</v>
      </c>
      <c r="AD29" s="368">
        <f t="shared" si="240"/>
        <v>0</v>
      </c>
      <c r="AE29" s="368">
        <f t="shared" si="241"/>
        <v>0</v>
      </c>
      <c r="AF29" s="368">
        <f t="shared" si="242"/>
        <v>0</v>
      </c>
      <c r="AG29" s="368">
        <f t="shared" si="243"/>
        <v>0</v>
      </c>
      <c r="AH29" s="368">
        <f t="shared" si="244"/>
        <v>0</v>
      </c>
      <c r="AI29" s="368">
        <f t="shared" si="245"/>
        <v>0</v>
      </c>
      <c r="AJ29" s="368">
        <f t="shared" si="246"/>
        <v>0</v>
      </c>
      <c r="AK29" s="368">
        <f t="shared" si="247"/>
        <v>0</v>
      </c>
      <c r="AL29" s="368">
        <f t="shared" si="248"/>
        <v>0</v>
      </c>
      <c r="AM29" s="368">
        <f t="shared" si="249"/>
        <v>0</v>
      </c>
      <c r="AN29" s="368">
        <f t="shared" si="250"/>
        <v>0.4</v>
      </c>
      <c r="AO29" s="369">
        <v>0</v>
      </c>
      <c r="AP29" s="370">
        <v>0</v>
      </c>
      <c r="AQ29" s="370">
        <v>0</v>
      </c>
      <c r="AR29" s="370">
        <v>0</v>
      </c>
      <c r="AS29" s="378">
        <f>AC29*'Gas parameters'!$B$10</f>
        <v>21490.799999999999</v>
      </c>
      <c r="AT29" s="371">
        <f>AD29*'Gas parameters'!$C$10</f>
        <v>0</v>
      </c>
      <c r="AU29" s="371">
        <f>AE29*'Gas parameters'!$D$10</f>
        <v>0</v>
      </c>
      <c r="AV29" s="371">
        <f>AF29*'Gas parameters'!$E$10</f>
        <v>0</v>
      </c>
      <c r="AW29" s="371">
        <f>AG29*'Gas parameters'!$F$10</f>
        <v>0</v>
      </c>
      <c r="AX29" s="371">
        <f>AH29*'Gas parameters'!$G$10</f>
        <v>0</v>
      </c>
      <c r="AY29" s="371">
        <f>AI29*'Gas parameters'!$H$10</f>
        <v>0</v>
      </c>
      <c r="AZ29" s="371">
        <f>AJ29*'Gas parameters'!$I$10</f>
        <v>0</v>
      </c>
      <c r="BA29" s="371">
        <f>AK29*'Gas parameters'!$J$10</f>
        <v>0</v>
      </c>
      <c r="BB29" s="371">
        <f>AL29*'Gas parameters'!$K$10</f>
        <v>0</v>
      </c>
      <c r="BC29" s="371">
        <f>AM29*'Gas parameters'!$L$10</f>
        <v>0</v>
      </c>
      <c r="BD29" s="371">
        <f>AN29*'Gas parameters'!$M$10</f>
        <v>4310.8</v>
      </c>
      <c r="BE29" s="372">
        <f>AO29*'Gas parameters'!$N$10</f>
        <v>0</v>
      </c>
      <c r="BF29" s="373">
        <f>AP29*'Gas parameters'!$O$10</f>
        <v>0</v>
      </c>
      <c r="BG29" s="373">
        <f>AQ29*'Gas parameters'!$P$10</f>
        <v>0</v>
      </c>
      <c r="BH29" s="379">
        <f>AR29*'Gas parameters'!$Q$10</f>
        <v>0</v>
      </c>
      <c r="BI29" s="386">
        <f>AC29*'Gas parameters'!$B$11</f>
        <v>23904</v>
      </c>
      <c r="BJ29" s="387">
        <f>AD29*'Gas parameters'!$C$11</f>
        <v>0</v>
      </c>
      <c r="BK29" s="387">
        <f>AE29*'Gas parameters'!$D$11</f>
        <v>0</v>
      </c>
      <c r="BL29" s="387">
        <f>AF29*'Gas parameters'!$E$11</f>
        <v>0</v>
      </c>
      <c r="BM29" s="387">
        <f>AG29*'Gas parameters'!$F$11</f>
        <v>0</v>
      </c>
      <c r="BN29" s="387">
        <f>AH29*'Gas parameters'!$G$11</f>
        <v>0</v>
      </c>
      <c r="BO29" s="387">
        <f>AI29*'Gas parameters'!$H$11</f>
        <v>0</v>
      </c>
      <c r="BP29" s="387">
        <f>AJ29*'Gas parameters'!$I$11</f>
        <v>0</v>
      </c>
      <c r="BQ29" s="387">
        <f>AK29*'Gas parameters'!$J$11</f>
        <v>0</v>
      </c>
      <c r="BR29" s="387">
        <f>AL29*'Gas parameters'!$K$11</f>
        <v>0</v>
      </c>
      <c r="BS29" s="387">
        <f>AM29*'Gas parameters'!$L$11</f>
        <v>0</v>
      </c>
      <c r="BT29" s="387">
        <f>AN29*'Gas parameters'!$M$11</f>
        <v>5115.2000000000007</v>
      </c>
      <c r="BU29" s="388">
        <f>AO29*'Gas parameters'!$N$11</f>
        <v>0</v>
      </c>
      <c r="BV29" s="389">
        <f>AP29*'Gas parameters'!$O$11</f>
        <v>0</v>
      </c>
      <c r="BW29" s="389">
        <f>AQ29*'Gas parameters'!$P$11</f>
        <v>0</v>
      </c>
      <c r="BX29" s="390">
        <f>AR29*'Gas parameters'!$Q$11</f>
        <v>0</v>
      </c>
      <c r="BY29" s="385">
        <f>AC29*'Gas parameters'!$B$12</f>
        <v>0.43043999999999999</v>
      </c>
      <c r="BZ29" s="374">
        <f>AD29*'Gas parameters'!$C$12</f>
        <v>0</v>
      </c>
      <c r="CA29" s="374">
        <f>AE29*'Gas parameters'!$D$12</f>
        <v>0</v>
      </c>
      <c r="CB29" s="374">
        <f>AF29*'Gas parameters'!$E$12</f>
        <v>0</v>
      </c>
      <c r="CC29" s="374">
        <f>AG29*'Gas parameters'!$F$12</f>
        <v>0</v>
      </c>
      <c r="CD29" s="374">
        <f>AH29*'Gas parameters'!$G$12</f>
        <v>0</v>
      </c>
      <c r="CE29" s="374">
        <f>AI29*'Gas parameters'!$H$12</f>
        <v>0</v>
      </c>
      <c r="CF29" s="374">
        <f>AJ29*'Gas parameters'!$I$12</f>
        <v>0</v>
      </c>
      <c r="CG29" s="374">
        <f>AK29*'Gas parameters'!$J$12</f>
        <v>0</v>
      </c>
      <c r="CH29" s="374">
        <f>AL29*'Gas parameters'!$K$12</f>
        <v>0</v>
      </c>
      <c r="CI29" s="374">
        <f>AM29*'Gas parameters'!$L$12</f>
        <v>0</v>
      </c>
      <c r="CJ29" s="374">
        <f>AN29*'Gas parameters'!$M$12</f>
        <v>3.5999999999999997E-2</v>
      </c>
      <c r="CK29" s="375">
        <f>AO29*'Gas parameters'!$N$12</f>
        <v>0</v>
      </c>
      <c r="CL29" s="376">
        <f>AP29*'Gas parameters'!$O$12</f>
        <v>0</v>
      </c>
      <c r="CM29" s="376">
        <f>AQ29*'Gas parameters'!$P$12</f>
        <v>0</v>
      </c>
      <c r="CN29" s="376">
        <f>AR29*'Gas parameters'!$Q$12</f>
        <v>0</v>
      </c>
      <c r="CO29" s="432">
        <f t="shared" si="251"/>
        <v>0.6</v>
      </c>
      <c r="CP29" s="432">
        <f t="shared" si="252"/>
        <v>0</v>
      </c>
      <c r="CQ29" s="432">
        <f t="shared" si="253"/>
        <v>0</v>
      </c>
      <c r="CR29" s="432">
        <f t="shared" si="254"/>
        <v>0</v>
      </c>
      <c r="CS29" s="432">
        <f t="shared" si="255"/>
        <v>0</v>
      </c>
      <c r="CT29" s="432">
        <f t="shared" si="256"/>
        <v>0</v>
      </c>
      <c r="CU29" s="432">
        <f t="shared" si="257"/>
        <v>0</v>
      </c>
      <c r="CV29" s="432">
        <f t="shared" si="258"/>
        <v>0</v>
      </c>
      <c r="CW29" s="432">
        <f t="shared" si="259"/>
        <v>0</v>
      </c>
      <c r="CX29" s="432">
        <f t="shared" si="260"/>
        <v>0</v>
      </c>
      <c r="CY29" s="432">
        <f t="shared" si="261"/>
        <v>0</v>
      </c>
      <c r="CZ29" s="432">
        <f t="shared" si="262"/>
        <v>0.4</v>
      </c>
      <c r="DA29" s="432">
        <f t="shared" si="263"/>
        <v>0</v>
      </c>
      <c r="DB29" s="432">
        <f t="shared" si="264"/>
        <v>0</v>
      </c>
      <c r="DC29" s="432">
        <f t="shared" si="265"/>
        <v>0</v>
      </c>
      <c r="DD29" s="432">
        <f t="shared" si="266"/>
        <v>0</v>
      </c>
      <c r="DE29" s="428">
        <f>'DATA SHEET'!CO29*'Gas parameters'!$B$13</f>
        <v>21529.8</v>
      </c>
      <c r="DF29" s="428">
        <f>'DATA SHEET'!CP29*'Gas parameters'!$C$13</f>
        <v>0</v>
      </c>
      <c r="DG29" s="428">
        <f>'DATA SHEET'!CQ29*'Gas parameters'!$D$13</f>
        <v>0</v>
      </c>
      <c r="DH29" s="428">
        <f>'DATA SHEET'!CR29*'Gas parameters'!$E$13</f>
        <v>0</v>
      </c>
      <c r="DI29" s="428">
        <f>'DATA SHEET'!CS29*'Gas parameters'!$F$13</f>
        <v>0</v>
      </c>
      <c r="DJ29" s="428">
        <f>'DATA SHEET'!CT29*'Gas parameters'!$G$13</f>
        <v>0</v>
      </c>
      <c r="DK29" s="428">
        <f>'DATA SHEET'!CU29*'Gas parameters'!$H$13</f>
        <v>0</v>
      </c>
      <c r="DL29" s="428">
        <f>'DATA SHEET'!CV29*'Gas parameters'!$I$13</f>
        <v>0</v>
      </c>
      <c r="DM29" s="428">
        <f>'DATA SHEET'!CW29*'Gas parameters'!$J$13</f>
        <v>0</v>
      </c>
      <c r="DN29" s="428">
        <f>'DATA SHEET'!CX29*'Gas parameters'!$K$13</f>
        <v>0</v>
      </c>
      <c r="DO29" s="428">
        <f>'DATA SHEET'!CY29*'Gas parameters'!$L$13</f>
        <v>0</v>
      </c>
      <c r="DP29" s="428">
        <f>'DATA SHEET'!CZ29*'Gas parameters'!$M$13</f>
        <v>4313.2</v>
      </c>
      <c r="DQ29" s="428">
        <f>'DATA SHEET'!DA29*'Gas parameters'!$N$13</f>
        <v>0</v>
      </c>
      <c r="DR29" s="428">
        <f>'DATA SHEET'!DB29*'Gas parameters'!$O$13</f>
        <v>0</v>
      </c>
      <c r="DS29" s="428">
        <f>'DATA SHEET'!DC29*'Gas parameters'!$P$13</f>
        <v>0</v>
      </c>
      <c r="DT29" s="428">
        <f>'DATA SHEET'!DD29*'Gas parameters'!$Q$13</f>
        <v>0</v>
      </c>
      <c r="DU29" s="431">
        <f>'DATA SHEET'!CO29*'Gas parameters'!$B$14</f>
        <v>23891.399999999998</v>
      </c>
      <c r="DV29" s="431">
        <f>'DATA SHEET'!CP29*'Gas parameters'!$C$14</f>
        <v>0</v>
      </c>
      <c r="DW29" s="431">
        <f>'DATA SHEET'!CQ29*'Gas parameters'!$D$14</f>
        <v>0</v>
      </c>
      <c r="DX29" s="431">
        <f>'DATA SHEET'!CR29*'Gas parameters'!$E$14</f>
        <v>0</v>
      </c>
      <c r="DY29" s="431">
        <f>'DATA SHEET'!CS29*'Gas parameters'!$F$14</f>
        <v>0</v>
      </c>
      <c r="DZ29" s="431">
        <f>'DATA SHEET'!CT29*'Gas parameters'!$G$14</f>
        <v>0</v>
      </c>
      <c r="EA29" s="431">
        <f>'DATA SHEET'!CU29*'Gas parameters'!$H$14</f>
        <v>0</v>
      </c>
      <c r="EB29" s="431">
        <f>'DATA SHEET'!CV29*'Gas parameters'!$I$14</f>
        <v>0</v>
      </c>
      <c r="EC29" s="431">
        <f>'DATA SHEET'!CW29*'Gas parameters'!$J$14</f>
        <v>0</v>
      </c>
      <c r="ED29" s="431">
        <f>'DATA SHEET'!CX29*'Gas parameters'!$K$14</f>
        <v>0</v>
      </c>
      <c r="EE29" s="431">
        <f>'DATA SHEET'!CY29*'Gas parameters'!$L$14</f>
        <v>0</v>
      </c>
      <c r="EF29" s="431">
        <f>'DATA SHEET'!CZ29*'Gas parameters'!$M$14</f>
        <v>5098</v>
      </c>
      <c r="EG29" s="431">
        <f>'DATA SHEET'!DA29*'Gas parameters'!$N$14</f>
        <v>0</v>
      </c>
      <c r="EH29" s="431">
        <f>'DATA SHEET'!DB29*'Gas parameters'!$O$14</f>
        <v>0</v>
      </c>
      <c r="EI29" s="431">
        <f>'DATA SHEET'!DC29*'Gas parameters'!$P$14</f>
        <v>0</v>
      </c>
      <c r="EJ29" s="431">
        <f>'DATA SHEET'!DD29*'Gas parameters'!$Q$14</f>
        <v>0</v>
      </c>
      <c r="EK29" s="425">
        <f>'DATA SHEET'!CO29*'Gas parameters'!$B$15</f>
        <v>1.2018</v>
      </c>
      <c r="EL29" s="434">
        <f>'DATA SHEET'!CP29*'Gas parameters'!$C$15</f>
        <v>0</v>
      </c>
      <c r="EM29" s="434">
        <f>'DATA SHEET'!CQ29*'Gas parameters'!$D$15</f>
        <v>0</v>
      </c>
      <c r="EN29" s="434">
        <f>'DATA SHEET'!CR29*'Gas parameters'!$E$15</f>
        <v>0</v>
      </c>
      <c r="EO29" s="434">
        <f>'DATA SHEET'!CS29*'Gas parameters'!$F$15</f>
        <v>0</v>
      </c>
      <c r="EP29" s="434">
        <f>'DATA SHEET'!CT29*'Gas parameters'!$G$15</f>
        <v>0</v>
      </c>
      <c r="EQ29" s="434">
        <f>'DATA SHEET'!CU29*'Gas parameters'!$H$15</f>
        <v>0</v>
      </c>
      <c r="ER29" s="434">
        <f>'DATA SHEET'!CV29*'Gas parameters'!$I$15</f>
        <v>0</v>
      </c>
      <c r="ES29" s="434">
        <f>'DATA SHEET'!CW29*'Gas parameters'!$J$15</f>
        <v>0</v>
      </c>
      <c r="ET29" s="434">
        <f>'DATA SHEET'!CX29*'Gas parameters'!$K$15</f>
        <v>0</v>
      </c>
      <c r="EU29" s="434">
        <f>'DATA SHEET'!CY29*'Gas parameters'!$L$15</f>
        <v>0</v>
      </c>
      <c r="EV29" s="434">
        <f>'DATA SHEET'!CZ29*'Gas parameters'!$M$15</f>
        <v>0.1996</v>
      </c>
      <c r="EW29" s="434">
        <f>'DATA SHEET'!DA29*'Gas parameters'!$N$15</f>
        <v>0</v>
      </c>
      <c r="EX29" s="434">
        <f>'DATA SHEET'!DB29*'Gas parameters'!$O$15</f>
        <v>0</v>
      </c>
      <c r="EY29" s="434">
        <f>'DATA SHEET'!DC29*'Gas parameters'!$P$15</f>
        <v>0</v>
      </c>
      <c r="EZ29" s="434">
        <f>'DATA SHEET'!DD29*'Gas parameters'!$Q$15</f>
        <v>0</v>
      </c>
      <c r="FA29" s="429">
        <f>'DATA SHEET'!CO29*'Gas parameters'!$B$16</f>
        <v>0.59760000000000002</v>
      </c>
      <c r="FB29" s="429">
        <f>'DATA SHEET'!CP29*'Gas parameters'!$C$16</f>
        <v>0</v>
      </c>
      <c r="FC29" s="429">
        <f>'DATA SHEET'!CQ29*'Gas parameters'!$D$16</f>
        <v>0</v>
      </c>
      <c r="FD29" s="429">
        <f>'DATA SHEET'!CR29*'Gas parameters'!$E$16</f>
        <v>0</v>
      </c>
      <c r="FE29" s="429">
        <f>'DATA SHEET'!CS29*'Gas parameters'!$F$16</f>
        <v>0</v>
      </c>
      <c r="FF29" s="429">
        <f>'DATA SHEET'!CT29*'Gas parameters'!$G$16</f>
        <v>0</v>
      </c>
      <c r="FG29" s="429">
        <f>'DATA SHEET'!CU29*'Gas parameters'!$H$16</f>
        <v>0</v>
      </c>
      <c r="FH29" s="429">
        <f>'DATA SHEET'!CV29*'Gas parameters'!$I$16</f>
        <v>0</v>
      </c>
      <c r="FI29" s="429">
        <f>'DATA SHEET'!CW29*'Gas parameters'!$J$16</f>
        <v>0</v>
      </c>
      <c r="FJ29" s="429">
        <f>'DATA SHEET'!CX29*'Gas parameters'!$K$16</f>
        <v>0</v>
      </c>
      <c r="FK29" s="429">
        <f>'DATA SHEET'!CY29*'Gas parameters'!$L$16</f>
        <v>0</v>
      </c>
      <c r="FL29" s="429">
        <f>'DATA SHEET'!CZ29*'Gas parameters'!$M$16</f>
        <v>0</v>
      </c>
      <c r="FM29" s="429">
        <f>'DATA SHEET'!DA29*'Gas parameters'!$N$16</f>
        <v>0</v>
      </c>
      <c r="FN29" s="429">
        <f>'DATA SHEET'!DB29*'Gas parameters'!$O$16</f>
        <v>0</v>
      </c>
      <c r="FO29" s="429">
        <f>'DATA SHEET'!DC29*'Gas parameters'!$P$16</f>
        <v>0</v>
      </c>
      <c r="FP29" s="429">
        <f>'DATA SHEET'!DD29*'Gas parameters'!$Q$16</f>
        <v>0</v>
      </c>
      <c r="FQ29" s="457">
        <f>'DATA SHEET'!CO29*'Gas parameters'!$B$17</f>
        <v>1.1639999999999999</v>
      </c>
      <c r="FR29" s="457">
        <f>'DATA SHEET'!CP29*'Gas parameters'!$C$17</f>
        <v>0</v>
      </c>
      <c r="FS29" s="457">
        <f>'DATA SHEET'!CQ29*'Gas parameters'!$D$17</f>
        <v>0</v>
      </c>
      <c r="FT29" s="457">
        <f>'DATA SHEET'!CR29*'Gas parameters'!$E$17</f>
        <v>0</v>
      </c>
      <c r="FU29" s="457">
        <f>'DATA SHEET'!CS29*'Gas parameters'!$F$17</f>
        <v>0</v>
      </c>
      <c r="FV29" s="457">
        <f>'DATA SHEET'!CT29*'Gas parameters'!$G$17</f>
        <v>0</v>
      </c>
      <c r="FW29" s="457">
        <f>'DATA SHEET'!CU29*'Gas parameters'!$H$17</f>
        <v>0</v>
      </c>
      <c r="FX29" s="457">
        <f>'DATA SHEET'!CV29*'Gas parameters'!$I$17</f>
        <v>0</v>
      </c>
      <c r="FY29" s="457">
        <f>'DATA SHEET'!CW29*'Gas parameters'!$J$17</f>
        <v>0</v>
      </c>
      <c r="FZ29" s="457">
        <f>'DATA SHEET'!CX29*'Gas parameters'!$K$17</f>
        <v>0</v>
      </c>
      <c r="GA29" s="457">
        <f>'DATA SHEET'!CY29*'Gas parameters'!$L$17</f>
        <v>0</v>
      </c>
      <c r="GB29" s="457">
        <f>'DATA SHEET'!CZ29*'Gas parameters'!$M$17</f>
        <v>0.38680000000000003</v>
      </c>
      <c r="GC29" s="457">
        <f>'DATA SHEET'!DA29*'Gas parameters'!$N$17</f>
        <v>0</v>
      </c>
      <c r="GD29" s="457">
        <f>'DATA SHEET'!DB29*'Gas parameters'!$O$17</f>
        <v>0</v>
      </c>
      <c r="GE29" s="457">
        <f>'DATA SHEET'!DC29*'Gas parameters'!$P$17</f>
        <v>0</v>
      </c>
      <c r="GF29" s="457">
        <f>'DATA SHEET'!DD29*'Gas parameters'!$Q$17</f>
        <v>0</v>
      </c>
      <c r="GG29" s="429">
        <f>'DATA SHEET'!CO29*'Gas parameters'!$B$18</f>
        <v>0.43043999999999999</v>
      </c>
      <c r="GH29" s="429">
        <f>'DATA SHEET'!CP29*'Gas parameters'!$C$18</f>
        <v>0</v>
      </c>
      <c r="GI29" s="429">
        <f>'DATA SHEET'!CQ29*'Gas parameters'!$D$18</f>
        <v>0</v>
      </c>
      <c r="GJ29" s="429">
        <f>'DATA SHEET'!CR29*'Gas parameters'!$E$18</f>
        <v>0</v>
      </c>
      <c r="GK29" s="429">
        <f>'DATA SHEET'!CS29*'Gas parameters'!$F$18</f>
        <v>0</v>
      </c>
      <c r="GL29" s="429">
        <f>'DATA SHEET'!CT29*'Gas parameters'!$G$18</f>
        <v>0</v>
      </c>
      <c r="GM29" s="429">
        <f>'DATA SHEET'!CU29*'Gas parameters'!$H$18</f>
        <v>0</v>
      </c>
      <c r="GN29" s="429">
        <f>'DATA SHEET'!CV29*'Gas parameters'!$I$18</f>
        <v>0</v>
      </c>
      <c r="GO29" s="429">
        <f>'DATA SHEET'!CW29*'Gas parameters'!$J$18</f>
        <v>0</v>
      </c>
      <c r="GP29" s="429">
        <f>'DATA SHEET'!CX29*'Gas parameters'!$K$18</f>
        <v>0</v>
      </c>
      <c r="GQ29" s="429">
        <f>'DATA SHEET'!CY29*'Gas parameters'!$L$18</f>
        <v>0</v>
      </c>
      <c r="GR29" s="429">
        <f>'DATA SHEET'!CZ29*'Gas parameters'!$M$18</f>
        <v>3.5999999999999997E-2</v>
      </c>
      <c r="GS29" s="429">
        <f>'DATA SHEET'!DA29*'Gas parameters'!$N$18</f>
        <v>0</v>
      </c>
      <c r="GT29" s="429">
        <f>'DATA SHEET'!DB29*'Gas parameters'!$O$18</f>
        <v>0</v>
      </c>
      <c r="GU29" s="429">
        <f>'DATA SHEET'!DC29*'Gas parameters'!$P$18</f>
        <v>0</v>
      </c>
      <c r="GV29" s="429">
        <f>'DATA SHEET'!DD29*'Gas parameters'!$Q$18</f>
        <v>0</v>
      </c>
      <c r="GW29" s="430">
        <v>7</v>
      </c>
      <c r="GX29" s="430">
        <v>1E-3</v>
      </c>
      <c r="GY29" s="435">
        <f t="shared" si="267"/>
        <v>6.6924546322827121</v>
      </c>
      <c r="GZ29" s="435">
        <f t="shared" si="268"/>
        <v>10.148328222950017</v>
      </c>
      <c r="HA29" s="433">
        <f t="shared" si="269"/>
        <v>1</v>
      </c>
      <c r="HB29" s="433">
        <f t="shared" si="270"/>
        <v>7.4502201757506663</v>
      </c>
      <c r="HC29" s="433">
        <f t="shared" si="271"/>
        <v>20.959991874476575</v>
      </c>
      <c r="HD29" s="433">
        <f t="shared" si="272"/>
        <v>1.3246768628986172</v>
      </c>
      <c r="HE29" s="433">
        <f t="shared" si="273"/>
        <v>1.2155011147590387</v>
      </c>
      <c r="HF29" s="436">
        <f t="shared" si="274"/>
        <v>0</v>
      </c>
      <c r="HG29" s="433">
        <f t="shared" si="275"/>
        <v>5.8886546322827122</v>
      </c>
      <c r="HH29" s="435">
        <f>GY29*0.7906+'DATA SHEET'!CW29/100+HN29</f>
        <v>5.8886546322827122</v>
      </c>
      <c r="HI29" s="433">
        <f t="shared" si="276"/>
        <v>1.5615655434679541</v>
      </c>
      <c r="HJ29" s="433">
        <f t="shared" si="277"/>
        <v>10.148328222950017</v>
      </c>
      <c r="HK29" s="437">
        <f t="shared" si="278"/>
        <v>25843</v>
      </c>
      <c r="HL29" s="437">
        <f t="shared" si="279"/>
        <v>28989.399999999998</v>
      </c>
      <c r="HM29" s="438">
        <f t="shared" si="280"/>
        <v>1.4014</v>
      </c>
      <c r="HN29" s="439">
        <f t="shared" si="281"/>
        <v>0.59760000000000002</v>
      </c>
      <c r="HO29" s="436">
        <f t="shared" si="282"/>
        <v>1.5508</v>
      </c>
      <c r="HP29" s="427">
        <f t="shared" si="283"/>
        <v>0.46643999999999997</v>
      </c>
      <c r="HQ29" s="357">
        <f t="shared" si="284"/>
        <v>25801.599999999999</v>
      </c>
      <c r="HR29" s="358">
        <f t="shared" si="285"/>
        <v>29019.200000000001</v>
      </c>
      <c r="HS29" s="712">
        <f t="shared" si="286"/>
        <v>0.46643999999999997</v>
      </c>
      <c r="HT29" s="713">
        <f t="shared" si="287"/>
        <v>0.36094603788418017</v>
      </c>
      <c r="HU29" s="711">
        <f t="shared" si="288"/>
        <v>0.44215889640812073</v>
      </c>
      <c r="HV29" s="711">
        <f t="shared" si="289"/>
        <v>24.454174959719456</v>
      </c>
      <c r="HW29" s="711">
        <f t="shared" si="290"/>
        <v>27.464698088207459</v>
      </c>
      <c r="HX29" s="711">
        <f t="shared" si="291"/>
        <v>45.714470083951518</v>
      </c>
      <c r="HY29" s="714">
        <f t="shared" si="292"/>
        <v>25.801599999999997</v>
      </c>
      <c r="HZ29" s="359">
        <f t="shared" si="293"/>
        <v>29.019200000000001</v>
      </c>
      <c r="IA29" s="360">
        <f t="shared" si="294"/>
        <v>48.30190909070317</v>
      </c>
      <c r="IB29" s="75">
        <f t="shared" si="295"/>
        <v>45.714470083951518</v>
      </c>
      <c r="IC29" s="724">
        <f t="shared" si="296"/>
        <v>0.36094603788418017</v>
      </c>
      <c r="ID29" s="724">
        <f t="shared" si="297"/>
        <v>25.801599999999997</v>
      </c>
      <c r="IE29" s="724">
        <f t="shared" si="298"/>
        <v>29.019200000000001</v>
      </c>
      <c r="IF29" s="76">
        <f t="shared" si="299"/>
        <v>10.148328222950017</v>
      </c>
      <c r="IG29" s="520"/>
      <c r="IH29" s="520"/>
      <c r="II29" s="520"/>
      <c r="IJ29" s="700">
        <f t="shared" si="238"/>
        <v>0</v>
      </c>
      <c r="IK29" s="520"/>
      <c r="IL29" s="520"/>
      <c r="IM29" s="520"/>
      <c r="IN29" s="520"/>
      <c r="IO29" s="520"/>
      <c r="IP29" s="520"/>
      <c r="IQ29" s="520"/>
      <c r="IR29" s="520"/>
      <c r="IS29" s="23" t="s">
        <v>88</v>
      </c>
      <c r="IT29" s="23" t="s">
        <v>88</v>
      </c>
      <c r="IU29" s="23" t="s">
        <v>88</v>
      </c>
      <c r="IV29" s="23" t="s">
        <v>88</v>
      </c>
      <c r="IW29" s="23" t="s">
        <v>88</v>
      </c>
      <c r="IX29" s="23" t="s">
        <v>88</v>
      </c>
      <c r="IY29" s="23" t="s">
        <v>88</v>
      </c>
      <c r="JA29" s="23"/>
      <c r="JB29" s="23" t="s">
        <v>88</v>
      </c>
      <c r="JC29" s="23"/>
      <c r="JD29" s="22" t="str">
        <f>IF(IN29&lt;&gt;0,IP29*IF29/IN29,"NM")</f>
        <v>NM</v>
      </c>
      <c r="JE29" s="22" t="str">
        <f>IF(IN29&lt;&gt;0,IQ29*IF29/IN29,"NM")</f>
        <v>NM</v>
      </c>
      <c r="JF29" s="22" t="str">
        <f>IF(IN29&lt;&gt;0,JD29*1.07,"NM")</f>
        <v>NM</v>
      </c>
      <c r="JG29" s="22" t="str">
        <f>IF(IN29&lt;&gt;0,JE29*1.76,"NM")</f>
        <v>NM</v>
      </c>
      <c r="JH29" s="21" t="str">
        <f>IF(IN29&lt;&gt;0,(21/(21-IO29)),"NM")</f>
        <v>NM</v>
      </c>
      <c r="JI29" s="21"/>
      <c r="JJ29" s="21"/>
      <c r="JK29" s="21"/>
      <c r="JL29" s="520"/>
      <c r="JM29" s="520"/>
      <c r="JN29" s="520"/>
      <c r="JO29" s="520"/>
      <c r="JP29" s="520"/>
      <c r="JQ29" s="34"/>
      <c r="JR29" s="34"/>
      <c r="JS29" s="34"/>
      <c r="JT29" s="142"/>
      <c r="JU29" s="142"/>
      <c r="JV29" s="520"/>
      <c r="JW29" s="142"/>
      <c r="JX29" s="142"/>
      <c r="JY29" s="142"/>
      <c r="JZ29" s="142"/>
      <c r="KA29" s="26" t="s">
        <v>88</v>
      </c>
      <c r="KB29" s="27" t="s">
        <v>88</v>
      </c>
      <c r="KC29" s="27" t="s">
        <v>88</v>
      </c>
      <c r="KD29" s="27" t="s">
        <v>88</v>
      </c>
      <c r="KE29" s="27" t="s">
        <v>88</v>
      </c>
      <c r="KF29" s="27" t="s">
        <v>88</v>
      </c>
      <c r="KG29" s="27" t="s">
        <v>88</v>
      </c>
      <c r="KH29" s="27" t="s">
        <v>88</v>
      </c>
      <c r="KI29" s="396"/>
      <c r="KJ29" s="396"/>
      <c r="KK29" s="48"/>
      <c r="KL29" s="523" t="s">
        <v>88</v>
      </c>
      <c r="KM29" s="523"/>
      <c r="KN29" s="48"/>
      <c r="KO29" s="48"/>
      <c r="KP29" s="48"/>
      <c r="KQ29" s="49"/>
      <c r="KR29" s="49"/>
      <c r="KS29" s="49"/>
      <c r="KT29" s="49"/>
      <c r="KU29" s="49"/>
      <c r="KV29" s="49"/>
      <c r="KX29" s="540">
        <f t="shared" si="129"/>
        <v>100</v>
      </c>
    </row>
    <row r="30" spans="1:310" ht="15.95" customHeight="1" thickTop="1" thickBot="1" x14ac:dyDescent="0.3">
      <c r="A30" s="62" t="s">
        <v>57</v>
      </c>
      <c r="B30" s="80" t="e">
        <f>IF(A30="X",IF(#REF!="F",#REF!,IF(#REF!="C",#REF!,IF(#REF!="WH",#REF!,IF(#REF!="B",#REF!,"")))),"")</f>
        <v>#REF!</v>
      </c>
      <c r="C30" s="120"/>
      <c r="D30" s="578"/>
      <c r="E30" s="518">
        <f>E29+1</f>
        <v>12</v>
      </c>
      <c r="F30" s="2157"/>
      <c r="G30" s="274" t="s">
        <v>331</v>
      </c>
      <c r="H30" s="1862"/>
      <c r="I30" s="1863"/>
      <c r="J30" s="1864"/>
      <c r="K30" s="38" t="s">
        <v>174</v>
      </c>
      <c r="L30" s="39" t="s">
        <v>176</v>
      </c>
      <c r="M30" s="2204"/>
      <c r="N30" s="1871"/>
      <c r="O30" s="521"/>
      <c r="P30" s="590"/>
      <c r="Q30" s="726">
        <v>60</v>
      </c>
      <c r="R30" s="727"/>
      <c r="S30" s="727"/>
      <c r="T30" s="727"/>
      <c r="U30" s="727"/>
      <c r="V30" s="727"/>
      <c r="W30" s="727"/>
      <c r="X30" s="727"/>
      <c r="Y30" s="727"/>
      <c r="Z30" s="727"/>
      <c r="AA30" s="727"/>
      <c r="AB30" s="727">
        <v>40</v>
      </c>
      <c r="AC30" s="368">
        <f t="shared" si="239"/>
        <v>0.6</v>
      </c>
      <c r="AD30" s="368">
        <f t="shared" si="240"/>
        <v>0</v>
      </c>
      <c r="AE30" s="368">
        <f t="shared" si="241"/>
        <v>0</v>
      </c>
      <c r="AF30" s="368">
        <f t="shared" si="242"/>
        <v>0</v>
      </c>
      <c r="AG30" s="368">
        <f t="shared" si="243"/>
        <v>0</v>
      </c>
      <c r="AH30" s="368">
        <f t="shared" si="244"/>
        <v>0</v>
      </c>
      <c r="AI30" s="368">
        <f t="shared" si="245"/>
        <v>0</v>
      </c>
      <c r="AJ30" s="368">
        <f t="shared" si="246"/>
        <v>0</v>
      </c>
      <c r="AK30" s="368">
        <f t="shared" si="247"/>
        <v>0</v>
      </c>
      <c r="AL30" s="368">
        <f t="shared" si="248"/>
        <v>0</v>
      </c>
      <c r="AM30" s="368">
        <f t="shared" si="249"/>
        <v>0</v>
      </c>
      <c r="AN30" s="368">
        <f t="shared" si="250"/>
        <v>0.4</v>
      </c>
      <c r="AO30" s="369">
        <v>0</v>
      </c>
      <c r="AP30" s="370">
        <v>0</v>
      </c>
      <c r="AQ30" s="370">
        <v>0</v>
      </c>
      <c r="AR30" s="370">
        <v>0</v>
      </c>
      <c r="AS30" s="378">
        <f>AC30*'Gas parameters'!$B$10</f>
        <v>21490.799999999999</v>
      </c>
      <c r="AT30" s="371">
        <f>AD30*'Gas parameters'!$C$10</f>
        <v>0</v>
      </c>
      <c r="AU30" s="371">
        <f>AE30*'Gas parameters'!$D$10</f>
        <v>0</v>
      </c>
      <c r="AV30" s="371">
        <f>AF30*'Gas parameters'!$E$10</f>
        <v>0</v>
      </c>
      <c r="AW30" s="371">
        <f>AG30*'Gas parameters'!$F$10</f>
        <v>0</v>
      </c>
      <c r="AX30" s="371">
        <f>AH30*'Gas parameters'!$G$10</f>
        <v>0</v>
      </c>
      <c r="AY30" s="371">
        <f>AI30*'Gas parameters'!$H$10</f>
        <v>0</v>
      </c>
      <c r="AZ30" s="371">
        <f>AJ30*'Gas parameters'!$I$10</f>
        <v>0</v>
      </c>
      <c r="BA30" s="371">
        <f>AK30*'Gas parameters'!$J$10</f>
        <v>0</v>
      </c>
      <c r="BB30" s="371">
        <f>AL30*'Gas parameters'!$K$10</f>
        <v>0</v>
      </c>
      <c r="BC30" s="371">
        <f>AM30*'Gas parameters'!$L$10</f>
        <v>0</v>
      </c>
      <c r="BD30" s="371">
        <f>AN30*'Gas parameters'!$M$10</f>
        <v>4310.8</v>
      </c>
      <c r="BE30" s="372">
        <f>AO30*'Gas parameters'!$N$10</f>
        <v>0</v>
      </c>
      <c r="BF30" s="373">
        <f>AP30*'Gas parameters'!$O$10</f>
        <v>0</v>
      </c>
      <c r="BG30" s="373">
        <f>AQ30*'Gas parameters'!$P$10</f>
        <v>0</v>
      </c>
      <c r="BH30" s="379">
        <f>AR30*'Gas parameters'!$Q$10</f>
        <v>0</v>
      </c>
      <c r="BI30" s="386">
        <f>AC30*'Gas parameters'!$B$11</f>
        <v>23904</v>
      </c>
      <c r="BJ30" s="387">
        <f>AD30*'Gas parameters'!$C$11</f>
        <v>0</v>
      </c>
      <c r="BK30" s="387">
        <f>AE30*'Gas parameters'!$D$11</f>
        <v>0</v>
      </c>
      <c r="BL30" s="387">
        <f>AF30*'Gas parameters'!$E$11</f>
        <v>0</v>
      </c>
      <c r="BM30" s="387">
        <f>AG30*'Gas parameters'!$F$11</f>
        <v>0</v>
      </c>
      <c r="BN30" s="387">
        <f>AH30*'Gas parameters'!$G$11</f>
        <v>0</v>
      </c>
      <c r="BO30" s="387">
        <f>AI30*'Gas parameters'!$H$11</f>
        <v>0</v>
      </c>
      <c r="BP30" s="387">
        <f>AJ30*'Gas parameters'!$I$11</f>
        <v>0</v>
      </c>
      <c r="BQ30" s="387">
        <f>AK30*'Gas parameters'!$J$11</f>
        <v>0</v>
      </c>
      <c r="BR30" s="387">
        <f>AL30*'Gas parameters'!$K$11</f>
        <v>0</v>
      </c>
      <c r="BS30" s="387">
        <f>AM30*'Gas parameters'!$L$11</f>
        <v>0</v>
      </c>
      <c r="BT30" s="387">
        <f>AN30*'Gas parameters'!$M$11</f>
        <v>5115.2000000000007</v>
      </c>
      <c r="BU30" s="388">
        <f>AO30*'Gas parameters'!$N$11</f>
        <v>0</v>
      </c>
      <c r="BV30" s="389">
        <f>AP30*'Gas parameters'!$O$11</f>
        <v>0</v>
      </c>
      <c r="BW30" s="389">
        <f>AQ30*'Gas parameters'!$P$11</f>
        <v>0</v>
      </c>
      <c r="BX30" s="390">
        <f>AR30*'Gas parameters'!$Q$11</f>
        <v>0</v>
      </c>
      <c r="BY30" s="385">
        <f>AC30*'Gas parameters'!$B$12</f>
        <v>0.43043999999999999</v>
      </c>
      <c r="BZ30" s="374">
        <f>AD30*'Gas parameters'!$C$12</f>
        <v>0</v>
      </c>
      <c r="CA30" s="374">
        <f>AE30*'Gas parameters'!$D$12</f>
        <v>0</v>
      </c>
      <c r="CB30" s="374">
        <f>AF30*'Gas parameters'!$E$12</f>
        <v>0</v>
      </c>
      <c r="CC30" s="374">
        <f>AG30*'Gas parameters'!$F$12</f>
        <v>0</v>
      </c>
      <c r="CD30" s="374">
        <f>AH30*'Gas parameters'!$G$12</f>
        <v>0</v>
      </c>
      <c r="CE30" s="374">
        <f>AI30*'Gas parameters'!$H$12</f>
        <v>0</v>
      </c>
      <c r="CF30" s="374">
        <f>AJ30*'Gas parameters'!$I$12</f>
        <v>0</v>
      </c>
      <c r="CG30" s="374">
        <f>AK30*'Gas parameters'!$J$12</f>
        <v>0</v>
      </c>
      <c r="CH30" s="374">
        <f>AL30*'Gas parameters'!$K$12</f>
        <v>0</v>
      </c>
      <c r="CI30" s="374">
        <f>AM30*'Gas parameters'!$L$12</f>
        <v>0</v>
      </c>
      <c r="CJ30" s="374">
        <f>AN30*'Gas parameters'!$M$12</f>
        <v>3.5999999999999997E-2</v>
      </c>
      <c r="CK30" s="375">
        <f>AO30*'Gas parameters'!$N$12</f>
        <v>0</v>
      </c>
      <c r="CL30" s="376">
        <f>AP30*'Gas parameters'!$O$12</f>
        <v>0</v>
      </c>
      <c r="CM30" s="376">
        <f>AQ30*'Gas parameters'!$P$12</f>
        <v>0</v>
      </c>
      <c r="CN30" s="376">
        <f>AR30*'Gas parameters'!$Q$12</f>
        <v>0</v>
      </c>
      <c r="CO30" s="432">
        <f t="shared" si="251"/>
        <v>0.6</v>
      </c>
      <c r="CP30" s="432">
        <f t="shared" si="252"/>
        <v>0</v>
      </c>
      <c r="CQ30" s="432">
        <f t="shared" si="253"/>
        <v>0</v>
      </c>
      <c r="CR30" s="432">
        <f t="shared" si="254"/>
        <v>0</v>
      </c>
      <c r="CS30" s="432">
        <f t="shared" si="255"/>
        <v>0</v>
      </c>
      <c r="CT30" s="432">
        <f t="shared" si="256"/>
        <v>0</v>
      </c>
      <c r="CU30" s="432">
        <f t="shared" si="257"/>
        <v>0</v>
      </c>
      <c r="CV30" s="432">
        <f t="shared" si="258"/>
        <v>0</v>
      </c>
      <c r="CW30" s="432">
        <f t="shared" si="259"/>
        <v>0</v>
      </c>
      <c r="CX30" s="432">
        <f t="shared" si="260"/>
        <v>0</v>
      </c>
      <c r="CY30" s="432">
        <f t="shared" si="261"/>
        <v>0</v>
      </c>
      <c r="CZ30" s="432">
        <f t="shared" si="262"/>
        <v>0.4</v>
      </c>
      <c r="DA30" s="432">
        <f t="shared" si="263"/>
        <v>0</v>
      </c>
      <c r="DB30" s="432">
        <f t="shared" si="264"/>
        <v>0</v>
      </c>
      <c r="DC30" s="432">
        <f t="shared" si="265"/>
        <v>0</v>
      </c>
      <c r="DD30" s="432">
        <f t="shared" si="266"/>
        <v>0</v>
      </c>
      <c r="DE30" s="428">
        <f>'DATA SHEET'!CO30*'Gas parameters'!$B$13</f>
        <v>21529.8</v>
      </c>
      <c r="DF30" s="428">
        <f>'DATA SHEET'!CP30*'Gas parameters'!$C$13</f>
        <v>0</v>
      </c>
      <c r="DG30" s="428">
        <f>'DATA SHEET'!CQ30*'Gas parameters'!$D$13</f>
        <v>0</v>
      </c>
      <c r="DH30" s="428">
        <f>'DATA SHEET'!CR30*'Gas parameters'!$E$13</f>
        <v>0</v>
      </c>
      <c r="DI30" s="428">
        <f>'DATA SHEET'!CS30*'Gas parameters'!$F$13</f>
        <v>0</v>
      </c>
      <c r="DJ30" s="428">
        <f>'DATA SHEET'!CT30*'Gas parameters'!$G$13</f>
        <v>0</v>
      </c>
      <c r="DK30" s="428">
        <f>'DATA SHEET'!CU30*'Gas parameters'!$H$13</f>
        <v>0</v>
      </c>
      <c r="DL30" s="428">
        <f>'DATA SHEET'!CV30*'Gas parameters'!$I$13</f>
        <v>0</v>
      </c>
      <c r="DM30" s="428">
        <f>'DATA SHEET'!CW30*'Gas parameters'!$J$13</f>
        <v>0</v>
      </c>
      <c r="DN30" s="428">
        <f>'DATA SHEET'!CX30*'Gas parameters'!$K$13</f>
        <v>0</v>
      </c>
      <c r="DO30" s="428">
        <f>'DATA SHEET'!CY30*'Gas parameters'!$L$13</f>
        <v>0</v>
      </c>
      <c r="DP30" s="428">
        <f>'DATA SHEET'!CZ30*'Gas parameters'!$M$13</f>
        <v>4313.2</v>
      </c>
      <c r="DQ30" s="428">
        <f>'DATA SHEET'!DA30*'Gas parameters'!$N$13</f>
        <v>0</v>
      </c>
      <c r="DR30" s="428">
        <f>'DATA SHEET'!DB30*'Gas parameters'!$O$13</f>
        <v>0</v>
      </c>
      <c r="DS30" s="428">
        <f>'DATA SHEET'!DC30*'Gas parameters'!$P$13</f>
        <v>0</v>
      </c>
      <c r="DT30" s="428">
        <f>'DATA SHEET'!DD30*'Gas parameters'!$Q$13</f>
        <v>0</v>
      </c>
      <c r="DU30" s="431">
        <f>'DATA SHEET'!CO30*'Gas parameters'!$B$14</f>
        <v>23891.399999999998</v>
      </c>
      <c r="DV30" s="431">
        <f>'DATA SHEET'!CP30*'Gas parameters'!$C$14</f>
        <v>0</v>
      </c>
      <c r="DW30" s="431">
        <f>'DATA SHEET'!CQ30*'Gas parameters'!$D$14</f>
        <v>0</v>
      </c>
      <c r="DX30" s="431">
        <f>'DATA SHEET'!CR30*'Gas parameters'!$E$14</f>
        <v>0</v>
      </c>
      <c r="DY30" s="431">
        <f>'DATA SHEET'!CS30*'Gas parameters'!$F$14</f>
        <v>0</v>
      </c>
      <c r="DZ30" s="431">
        <f>'DATA SHEET'!CT30*'Gas parameters'!$G$14</f>
        <v>0</v>
      </c>
      <c r="EA30" s="431">
        <f>'DATA SHEET'!CU30*'Gas parameters'!$H$14</f>
        <v>0</v>
      </c>
      <c r="EB30" s="431">
        <f>'DATA SHEET'!CV30*'Gas parameters'!$I$14</f>
        <v>0</v>
      </c>
      <c r="EC30" s="431">
        <f>'DATA SHEET'!CW30*'Gas parameters'!$J$14</f>
        <v>0</v>
      </c>
      <c r="ED30" s="431">
        <f>'DATA SHEET'!CX30*'Gas parameters'!$K$14</f>
        <v>0</v>
      </c>
      <c r="EE30" s="431">
        <f>'DATA SHEET'!CY30*'Gas parameters'!$L$14</f>
        <v>0</v>
      </c>
      <c r="EF30" s="431">
        <f>'DATA SHEET'!CZ30*'Gas parameters'!$M$14</f>
        <v>5098</v>
      </c>
      <c r="EG30" s="431">
        <f>'DATA SHEET'!DA30*'Gas parameters'!$N$14</f>
        <v>0</v>
      </c>
      <c r="EH30" s="431">
        <f>'DATA SHEET'!DB30*'Gas parameters'!$O$14</f>
        <v>0</v>
      </c>
      <c r="EI30" s="431">
        <f>'DATA SHEET'!DC30*'Gas parameters'!$P$14</f>
        <v>0</v>
      </c>
      <c r="EJ30" s="431">
        <f>'DATA SHEET'!DD30*'Gas parameters'!$Q$14</f>
        <v>0</v>
      </c>
      <c r="EK30" s="425">
        <f>'DATA SHEET'!CO30*'Gas parameters'!$B$15</f>
        <v>1.2018</v>
      </c>
      <c r="EL30" s="434">
        <f>'DATA SHEET'!CP30*'Gas parameters'!$C$15</f>
        <v>0</v>
      </c>
      <c r="EM30" s="434">
        <f>'DATA SHEET'!CQ30*'Gas parameters'!$D$15</f>
        <v>0</v>
      </c>
      <c r="EN30" s="434">
        <f>'DATA SHEET'!CR30*'Gas parameters'!$E$15</f>
        <v>0</v>
      </c>
      <c r="EO30" s="434">
        <f>'DATA SHEET'!CS30*'Gas parameters'!$F$15</f>
        <v>0</v>
      </c>
      <c r="EP30" s="434">
        <f>'DATA SHEET'!CT30*'Gas parameters'!$G$15</f>
        <v>0</v>
      </c>
      <c r="EQ30" s="434">
        <f>'DATA SHEET'!CU30*'Gas parameters'!$H$15</f>
        <v>0</v>
      </c>
      <c r="ER30" s="434">
        <f>'DATA SHEET'!CV30*'Gas parameters'!$I$15</f>
        <v>0</v>
      </c>
      <c r="ES30" s="434">
        <f>'DATA SHEET'!CW30*'Gas parameters'!$J$15</f>
        <v>0</v>
      </c>
      <c r="ET30" s="434">
        <f>'DATA SHEET'!CX30*'Gas parameters'!$K$15</f>
        <v>0</v>
      </c>
      <c r="EU30" s="434">
        <f>'DATA SHEET'!CY30*'Gas parameters'!$L$15</f>
        <v>0</v>
      </c>
      <c r="EV30" s="434">
        <f>'DATA SHEET'!CZ30*'Gas parameters'!$M$15</f>
        <v>0.1996</v>
      </c>
      <c r="EW30" s="434">
        <f>'DATA SHEET'!DA30*'Gas parameters'!$N$15</f>
        <v>0</v>
      </c>
      <c r="EX30" s="434">
        <f>'DATA SHEET'!DB30*'Gas parameters'!$O$15</f>
        <v>0</v>
      </c>
      <c r="EY30" s="434">
        <f>'DATA SHEET'!DC30*'Gas parameters'!$P$15</f>
        <v>0</v>
      </c>
      <c r="EZ30" s="434">
        <f>'DATA SHEET'!DD30*'Gas parameters'!$Q$15</f>
        <v>0</v>
      </c>
      <c r="FA30" s="429">
        <f>'DATA SHEET'!CO30*'Gas parameters'!$B$16</f>
        <v>0.59760000000000002</v>
      </c>
      <c r="FB30" s="429">
        <f>'DATA SHEET'!CP30*'Gas parameters'!$C$16</f>
        <v>0</v>
      </c>
      <c r="FC30" s="429">
        <f>'DATA SHEET'!CQ30*'Gas parameters'!$D$16</f>
        <v>0</v>
      </c>
      <c r="FD30" s="429">
        <f>'DATA SHEET'!CR30*'Gas parameters'!$E$16</f>
        <v>0</v>
      </c>
      <c r="FE30" s="429">
        <f>'DATA SHEET'!CS30*'Gas parameters'!$F$16</f>
        <v>0</v>
      </c>
      <c r="FF30" s="429">
        <f>'DATA SHEET'!CT30*'Gas parameters'!$G$16</f>
        <v>0</v>
      </c>
      <c r="FG30" s="429">
        <f>'DATA SHEET'!CU30*'Gas parameters'!$H$16</f>
        <v>0</v>
      </c>
      <c r="FH30" s="429">
        <f>'DATA SHEET'!CV30*'Gas parameters'!$I$16</f>
        <v>0</v>
      </c>
      <c r="FI30" s="429">
        <f>'DATA SHEET'!CW30*'Gas parameters'!$J$16</f>
        <v>0</v>
      </c>
      <c r="FJ30" s="429">
        <f>'DATA SHEET'!CX30*'Gas parameters'!$K$16</f>
        <v>0</v>
      </c>
      <c r="FK30" s="429">
        <f>'DATA SHEET'!CY30*'Gas parameters'!$L$16</f>
        <v>0</v>
      </c>
      <c r="FL30" s="429">
        <f>'DATA SHEET'!CZ30*'Gas parameters'!$M$16</f>
        <v>0</v>
      </c>
      <c r="FM30" s="429">
        <f>'DATA SHEET'!DA30*'Gas parameters'!$N$16</f>
        <v>0</v>
      </c>
      <c r="FN30" s="429">
        <f>'DATA SHEET'!DB30*'Gas parameters'!$O$16</f>
        <v>0</v>
      </c>
      <c r="FO30" s="429">
        <f>'DATA SHEET'!DC30*'Gas parameters'!$P$16</f>
        <v>0</v>
      </c>
      <c r="FP30" s="429">
        <f>'DATA SHEET'!DD30*'Gas parameters'!$Q$16</f>
        <v>0</v>
      </c>
      <c r="FQ30" s="457">
        <f>'DATA SHEET'!CO30*'Gas parameters'!$B$17</f>
        <v>1.1639999999999999</v>
      </c>
      <c r="FR30" s="457">
        <f>'DATA SHEET'!CP30*'Gas parameters'!$C$17</f>
        <v>0</v>
      </c>
      <c r="FS30" s="457">
        <f>'DATA SHEET'!CQ30*'Gas parameters'!$D$17</f>
        <v>0</v>
      </c>
      <c r="FT30" s="457">
        <f>'DATA SHEET'!CR30*'Gas parameters'!$E$17</f>
        <v>0</v>
      </c>
      <c r="FU30" s="457">
        <f>'DATA SHEET'!CS30*'Gas parameters'!$F$17</f>
        <v>0</v>
      </c>
      <c r="FV30" s="457">
        <f>'DATA SHEET'!CT30*'Gas parameters'!$G$17</f>
        <v>0</v>
      </c>
      <c r="FW30" s="457">
        <f>'DATA SHEET'!CU30*'Gas parameters'!$H$17</f>
        <v>0</v>
      </c>
      <c r="FX30" s="457">
        <f>'DATA SHEET'!CV30*'Gas parameters'!$I$17</f>
        <v>0</v>
      </c>
      <c r="FY30" s="457">
        <f>'DATA SHEET'!CW30*'Gas parameters'!$J$17</f>
        <v>0</v>
      </c>
      <c r="FZ30" s="457">
        <f>'DATA SHEET'!CX30*'Gas parameters'!$K$17</f>
        <v>0</v>
      </c>
      <c r="GA30" s="457">
        <f>'DATA SHEET'!CY30*'Gas parameters'!$L$17</f>
        <v>0</v>
      </c>
      <c r="GB30" s="457">
        <f>'DATA SHEET'!CZ30*'Gas parameters'!$M$17</f>
        <v>0.38680000000000003</v>
      </c>
      <c r="GC30" s="457">
        <f>'DATA SHEET'!DA30*'Gas parameters'!$N$17</f>
        <v>0</v>
      </c>
      <c r="GD30" s="457">
        <f>'DATA SHEET'!DB30*'Gas parameters'!$O$17</f>
        <v>0</v>
      </c>
      <c r="GE30" s="457">
        <f>'DATA SHEET'!DC30*'Gas parameters'!$P$17</f>
        <v>0</v>
      </c>
      <c r="GF30" s="457">
        <f>'DATA SHEET'!DD30*'Gas parameters'!$Q$17</f>
        <v>0</v>
      </c>
      <c r="GG30" s="429">
        <f>'DATA SHEET'!CO30*'Gas parameters'!$B$18</f>
        <v>0.43043999999999999</v>
      </c>
      <c r="GH30" s="429">
        <f>'DATA SHEET'!CP30*'Gas parameters'!$C$18</f>
        <v>0</v>
      </c>
      <c r="GI30" s="429">
        <f>'DATA SHEET'!CQ30*'Gas parameters'!$D$18</f>
        <v>0</v>
      </c>
      <c r="GJ30" s="429">
        <f>'DATA SHEET'!CR30*'Gas parameters'!$E$18</f>
        <v>0</v>
      </c>
      <c r="GK30" s="429">
        <f>'DATA SHEET'!CS30*'Gas parameters'!$F$18</f>
        <v>0</v>
      </c>
      <c r="GL30" s="429">
        <f>'DATA SHEET'!CT30*'Gas parameters'!$G$18</f>
        <v>0</v>
      </c>
      <c r="GM30" s="429">
        <f>'DATA SHEET'!CU30*'Gas parameters'!$H$18</f>
        <v>0</v>
      </c>
      <c r="GN30" s="429">
        <f>'DATA SHEET'!CV30*'Gas parameters'!$I$18</f>
        <v>0</v>
      </c>
      <c r="GO30" s="429">
        <f>'DATA SHEET'!CW30*'Gas parameters'!$J$18</f>
        <v>0</v>
      </c>
      <c r="GP30" s="429">
        <f>'DATA SHEET'!CX30*'Gas parameters'!$K$18</f>
        <v>0</v>
      </c>
      <c r="GQ30" s="429">
        <f>'DATA SHEET'!CY30*'Gas parameters'!$L$18</f>
        <v>0</v>
      </c>
      <c r="GR30" s="429">
        <f>'DATA SHEET'!CZ30*'Gas parameters'!$M$18</f>
        <v>3.5999999999999997E-2</v>
      </c>
      <c r="GS30" s="429">
        <f>'DATA SHEET'!DA30*'Gas parameters'!$N$18</f>
        <v>0</v>
      </c>
      <c r="GT30" s="429">
        <f>'DATA SHEET'!DB30*'Gas parameters'!$O$18</f>
        <v>0</v>
      </c>
      <c r="GU30" s="429">
        <f>'DATA SHEET'!DC30*'Gas parameters'!$P$18</f>
        <v>0</v>
      </c>
      <c r="GV30" s="429">
        <f>'DATA SHEET'!DD30*'Gas parameters'!$Q$18</f>
        <v>0</v>
      </c>
      <c r="GW30" s="430">
        <v>7</v>
      </c>
      <c r="GX30" s="430">
        <v>1E-3</v>
      </c>
      <c r="GY30" s="435">
        <f t="shared" si="267"/>
        <v>6.6924546322827121</v>
      </c>
      <c r="GZ30" s="435">
        <f t="shared" si="268"/>
        <v>10.148328222950017</v>
      </c>
      <c r="HA30" s="433">
        <f t="shared" si="269"/>
        <v>1</v>
      </c>
      <c r="HB30" s="433">
        <f t="shared" si="270"/>
        <v>7.4502201757506663</v>
      </c>
      <c r="HC30" s="433">
        <f t="shared" si="271"/>
        <v>20.959991874476575</v>
      </c>
      <c r="HD30" s="433">
        <f t="shared" si="272"/>
        <v>1.3246768628986172</v>
      </c>
      <c r="HE30" s="433">
        <f t="shared" si="273"/>
        <v>1.2155011147590387</v>
      </c>
      <c r="HF30" s="436">
        <f t="shared" si="274"/>
        <v>0</v>
      </c>
      <c r="HG30" s="433">
        <f t="shared" si="275"/>
        <v>5.8886546322827122</v>
      </c>
      <c r="HH30" s="435">
        <f>GY30*0.7906+'DATA SHEET'!CW30/100+HN30</f>
        <v>5.8886546322827122</v>
      </c>
      <c r="HI30" s="433">
        <f t="shared" si="276"/>
        <v>1.5615655434679541</v>
      </c>
      <c r="HJ30" s="433">
        <f t="shared" si="277"/>
        <v>10.148328222950017</v>
      </c>
      <c r="HK30" s="437">
        <f t="shared" si="278"/>
        <v>25843</v>
      </c>
      <c r="HL30" s="437">
        <f t="shared" si="279"/>
        <v>28989.399999999998</v>
      </c>
      <c r="HM30" s="438">
        <f t="shared" si="280"/>
        <v>1.4014</v>
      </c>
      <c r="HN30" s="439">
        <f t="shared" si="281"/>
        <v>0.59760000000000002</v>
      </c>
      <c r="HO30" s="436">
        <f t="shared" si="282"/>
        <v>1.5508</v>
      </c>
      <c r="HP30" s="427">
        <f t="shared" si="283"/>
        <v>0.46643999999999997</v>
      </c>
      <c r="HQ30" s="357">
        <f t="shared" si="284"/>
        <v>25801.599999999999</v>
      </c>
      <c r="HR30" s="358">
        <f t="shared" si="285"/>
        <v>29019.200000000001</v>
      </c>
      <c r="HS30" s="712">
        <f t="shared" si="286"/>
        <v>0.46643999999999997</v>
      </c>
      <c r="HT30" s="713">
        <f t="shared" si="287"/>
        <v>0.36094603788418017</v>
      </c>
      <c r="HU30" s="711">
        <f t="shared" si="288"/>
        <v>0.44215889640812073</v>
      </c>
      <c r="HV30" s="711">
        <f t="shared" si="289"/>
        <v>24.454174959719456</v>
      </c>
      <c r="HW30" s="711">
        <f t="shared" si="290"/>
        <v>27.464698088207459</v>
      </c>
      <c r="HX30" s="711">
        <f t="shared" si="291"/>
        <v>45.714470083951518</v>
      </c>
      <c r="HY30" s="714">
        <f t="shared" si="292"/>
        <v>25.801599999999997</v>
      </c>
      <c r="HZ30" s="359">
        <f t="shared" si="293"/>
        <v>29.019200000000001</v>
      </c>
      <c r="IA30" s="360">
        <f t="shared" si="294"/>
        <v>48.30190909070317</v>
      </c>
      <c r="IB30" s="75">
        <f t="shared" si="295"/>
        <v>45.714470083951518</v>
      </c>
      <c r="IC30" s="724">
        <f t="shared" si="296"/>
        <v>0.36094603788418017</v>
      </c>
      <c r="ID30" s="724">
        <f t="shared" si="297"/>
        <v>25.801599999999997</v>
      </c>
      <c r="IE30" s="724">
        <f t="shared" si="298"/>
        <v>29.019200000000001</v>
      </c>
      <c r="IF30" s="76">
        <f t="shared" si="299"/>
        <v>10.148328222950017</v>
      </c>
      <c r="IG30" s="520"/>
      <c r="IH30" s="520"/>
      <c r="II30" s="520"/>
      <c r="IJ30" s="700">
        <f t="shared" si="238"/>
        <v>0</v>
      </c>
      <c r="IK30" s="520"/>
      <c r="IL30" s="520"/>
      <c r="IM30" s="520"/>
      <c r="IN30" s="520"/>
      <c r="IO30" s="520"/>
      <c r="IP30" s="520"/>
      <c r="IQ30" s="520"/>
      <c r="IR30" s="520"/>
      <c r="IS30" s="23" t="s">
        <v>88</v>
      </c>
      <c r="IT30" s="23" t="s">
        <v>88</v>
      </c>
      <c r="IU30" s="23" t="s">
        <v>88</v>
      </c>
      <c r="IV30" s="23" t="s">
        <v>88</v>
      </c>
      <c r="IW30" s="23" t="s">
        <v>88</v>
      </c>
      <c r="IX30" s="23" t="s">
        <v>88</v>
      </c>
      <c r="IY30" s="23" t="s">
        <v>88</v>
      </c>
      <c r="JA30" s="23"/>
      <c r="JB30" s="23" t="s">
        <v>88</v>
      </c>
      <c r="JC30" s="23"/>
      <c r="JD30" s="22" t="str">
        <f>IF(IN30&lt;&gt;0,IP30*IF30/IN30,"NM")</f>
        <v>NM</v>
      </c>
      <c r="JE30" s="22" t="str">
        <f>IF(IN30&lt;&gt;0,IQ30*IF30/IN30,"NM")</f>
        <v>NM</v>
      </c>
      <c r="JF30" s="22" t="str">
        <f>IF(IN30&lt;&gt;0,JD30*1.07,"NM")</f>
        <v>NM</v>
      </c>
      <c r="JG30" s="22" t="str">
        <f>IF(IN30&lt;&gt;0,JE30*1.76,"NM")</f>
        <v>NM</v>
      </c>
      <c r="JH30" s="21" t="str">
        <f>IF(IN30&lt;&gt;0,(21/(21-IO30)),"NM")</f>
        <v>NM</v>
      </c>
      <c r="JI30" s="21"/>
      <c r="JJ30" s="21"/>
      <c r="JK30" s="21"/>
      <c r="JL30" s="520"/>
      <c r="JM30" s="520"/>
      <c r="JN30" s="520"/>
      <c r="JO30" s="520"/>
      <c r="JP30" s="520"/>
      <c r="JQ30" s="34"/>
      <c r="JR30" s="34"/>
      <c r="JS30" s="34"/>
      <c r="JT30" s="142"/>
      <c r="JU30" s="142"/>
      <c r="JV30" s="520"/>
      <c r="JW30" s="142"/>
      <c r="JX30" s="142"/>
      <c r="JY30" s="142"/>
      <c r="JZ30" s="142"/>
      <c r="KA30" s="26" t="s">
        <v>88</v>
      </c>
      <c r="KB30" s="27" t="s">
        <v>88</v>
      </c>
      <c r="KC30" s="27" t="s">
        <v>88</v>
      </c>
      <c r="KD30" s="27" t="s">
        <v>88</v>
      </c>
      <c r="KE30" s="27" t="s">
        <v>88</v>
      </c>
      <c r="KF30" s="27" t="s">
        <v>88</v>
      </c>
      <c r="KG30" s="27" t="s">
        <v>88</v>
      </c>
      <c r="KH30" s="27" t="s">
        <v>88</v>
      </c>
      <c r="KI30" s="396"/>
      <c r="KJ30" s="396"/>
      <c r="KK30" s="48"/>
      <c r="KL30" s="523" t="s">
        <v>88</v>
      </c>
      <c r="KM30" s="523"/>
      <c r="KN30" s="48"/>
      <c r="KO30" s="48"/>
      <c r="KP30" s="48"/>
      <c r="KQ30" s="49"/>
      <c r="KR30" s="49"/>
      <c r="KS30" s="49"/>
      <c r="KT30" s="49"/>
      <c r="KU30" s="49"/>
      <c r="KV30" s="49"/>
      <c r="KX30" s="540">
        <f t="shared" si="129"/>
        <v>100</v>
      </c>
    </row>
    <row r="31" spans="1:310" ht="15.95" customHeight="1" thickBot="1" x14ac:dyDescent="0.3">
      <c r="A31" s="81"/>
      <c r="B31" s="81"/>
      <c r="C31" s="81"/>
      <c r="D31" s="81"/>
      <c r="E31" s="52" t="s">
        <v>650</v>
      </c>
      <c r="F31" s="53"/>
      <c r="G31" s="53"/>
      <c r="H31" s="53"/>
      <c r="I31" s="53"/>
      <c r="J31" s="53"/>
      <c r="K31" s="53"/>
      <c r="L31" s="53"/>
      <c r="M31" s="53"/>
      <c r="N31" s="53"/>
      <c r="O31" s="53"/>
      <c r="P31" s="547"/>
      <c r="Q31" s="731"/>
      <c r="R31" s="731"/>
      <c r="S31" s="731"/>
      <c r="T31" s="795"/>
      <c r="U31" s="795"/>
      <c r="V31" s="795"/>
      <c r="W31" s="795"/>
      <c r="X31" s="795"/>
      <c r="Y31" s="795"/>
      <c r="Z31" s="795"/>
      <c r="AA31" s="795"/>
      <c r="AB31" s="795"/>
      <c r="AC31" s="795"/>
      <c r="AD31" s="795"/>
      <c r="AE31" s="795"/>
      <c r="AF31" s="795"/>
      <c r="AG31" s="795"/>
      <c r="AH31" s="795"/>
      <c r="AI31" s="795"/>
      <c r="AJ31" s="795"/>
      <c r="AK31" s="795"/>
      <c r="AL31" s="795"/>
      <c r="AM31" s="795"/>
      <c r="AN31" s="795"/>
      <c r="AO31" s="795"/>
      <c r="AP31" s="795"/>
      <c r="AQ31" s="795"/>
      <c r="AR31" s="795"/>
      <c r="AS31" s="795"/>
      <c r="AT31" s="795"/>
      <c r="AU31" s="795"/>
      <c r="AV31" s="795"/>
      <c r="AW31" s="795"/>
      <c r="AX31" s="795"/>
      <c r="AY31" s="795"/>
      <c r="AZ31" s="795"/>
      <c r="BA31" s="795"/>
      <c r="BB31" s="795"/>
      <c r="BC31" s="795"/>
      <c r="BD31" s="795"/>
      <c r="BE31" s="795"/>
      <c r="BF31" s="795"/>
      <c r="BG31" s="795"/>
      <c r="BH31" s="795"/>
      <c r="BI31" s="795"/>
      <c r="BJ31" s="795"/>
      <c r="BK31" s="795"/>
      <c r="BL31" s="795"/>
      <c r="BM31" s="795"/>
      <c r="BN31" s="795"/>
      <c r="BO31" s="795"/>
      <c r="BP31" s="795"/>
      <c r="BQ31" s="795"/>
      <c r="BR31" s="795"/>
      <c r="BS31" s="795"/>
      <c r="BT31" s="795"/>
      <c r="BU31" s="795"/>
      <c r="BV31" s="795"/>
      <c r="BW31" s="795"/>
      <c r="BX31" s="795"/>
      <c r="BY31" s="795"/>
      <c r="BZ31" s="795"/>
      <c r="CA31" s="795"/>
      <c r="CB31" s="795"/>
      <c r="CC31" s="795"/>
      <c r="CD31" s="795"/>
      <c r="CE31" s="795"/>
      <c r="CF31" s="795"/>
      <c r="CG31" s="795"/>
      <c r="CH31" s="795"/>
      <c r="CI31" s="795"/>
      <c r="CJ31" s="795"/>
      <c r="CK31" s="795"/>
      <c r="CL31" s="795"/>
      <c r="CM31" s="795"/>
      <c r="CN31" s="795"/>
      <c r="CO31" s="795"/>
      <c r="CP31" s="795"/>
      <c r="CQ31" s="795"/>
      <c r="CR31" s="795"/>
      <c r="CS31" s="795"/>
      <c r="CT31" s="795"/>
      <c r="CU31" s="795"/>
      <c r="CV31" s="795"/>
      <c r="CW31" s="795"/>
      <c r="CX31" s="795"/>
      <c r="CY31" s="795"/>
      <c r="CZ31" s="795"/>
      <c r="DA31" s="795"/>
      <c r="DB31" s="795"/>
      <c r="DC31" s="795"/>
      <c r="DD31" s="795"/>
      <c r="DE31" s="795"/>
      <c r="DF31" s="795"/>
      <c r="DG31" s="795"/>
      <c r="DH31" s="795"/>
      <c r="DI31" s="795"/>
      <c r="DJ31" s="795"/>
      <c r="DK31" s="795"/>
      <c r="DL31" s="795"/>
      <c r="DM31" s="795"/>
      <c r="DN31" s="795"/>
      <c r="DO31" s="795"/>
      <c r="DP31" s="795"/>
      <c r="DQ31" s="795"/>
      <c r="DR31" s="795"/>
      <c r="DS31" s="795"/>
      <c r="DT31" s="795"/>
      <c r="DU31" s="795"/>
      <c r="DV31" s="795"/>
      <c r="DW31" s="795"/>
      <c r="DX31" s="795"/>
      <c r="DY31" s="795"/>
      <c r="DZ31" s="795"/>
      <c r="EA31" s="795"/>
      <c r="EB31" s="795"/>
      <c r="EC31" s="795"/>
      <c r="ED31" s="795"/>
      <c r="EE31" s="795"/>
      <c r="EF31" s="795"/>
      <c r="EG31" s="795"/>
      <c r="EH31" s="795"/>
      <c r="EI31" s="795"/>
      <c r="EJ31" s="795"/>
      <c r="EK31" s="795"/>
      <c r="EL31" s="795"/>
      <c r="EM31" s="795"/>
      <c r="EN31" s="795"/>
      <c r="EO31" s="795"/>
      <c r="EP31" s="795"/>
      <c r="EQ31" s="795"/>
      <c r="ER31" s="795"/>
      <c r="ES31" s="795"/>
      <c r="ET31" s="795"/>
      <c r="EU31" s="795"/>
      <c r="EV31" s="795"/>
      <c r="EW31" s="795"/>
      <c r="EX31" s="795"/>
      <c r="EY31" s="795"/>
      <c r="EZ31" s="795"/>
      <c r="FA31" s="795"/>
      <c r="FB31" s="795"/>
      <c r="FC31" s="795"/>
      <c r="FD31" s="795"/>
      <c r="FE31" s="795"/>
      <c r="FF31" s="795"/>
      <c r="FG31" s="795"/>
      <c r="FH31" s="795"/>
      <c r="FI31" s="795"/>
      <c r="FJ31" s="795"/>
      <c r="FK31" s="795"/>
      <c r="FL31" s="795"/>
      <c r="FM31" s="795"/>
      <c r="FN31" s="795"/>
      <c r="FO31" s="795"/>
      <c r="FP31" s="795"/>
      <c r="FQ31" s="795"/>
      <c r="FR31" s="795"/>
      <c r="FS31" s="795"/>
      <c r="FT31" s="795"/>
      <c r="FU31" s="795"/>
      <c r="FV31" s="795"/>
      <c r="FW31" s="795"/>
      <c r="FX31" s="795"/>
      <c r="FY31" s="795"/>
      <c r="FZ31" s="795"/>
      <c r="GA31" s="795"/>
      <c r="GB31" s="795"/>
      <c r="GC31" s="795"/>
      <c r="GD31" s="795"/>
      <c r="GE31" s="795"/>
      <c r="GF31" s="795"/>
      <c r="GG31" s="795"/>
      <c r="GH31" s="795"/>
      <c r="GI31" s="795"/>
      <c r="GJ31" s="795"/>
      <c r="GK31" s="795"/>
      <c r="GL31" s="795"/>
      <c r="GM31" s="795"/>
      <c r="GN31" s="795"/>
      <c r="GO31" s="795"/>
      <c r="GP31" s="795"/>
      <c r="GQ31" s="795"/>
      <c r="GR31" s="795"/>
      <c r="GS31" s="795"/>
      <c r="GT31" s="795"/>
      <c r="GU31" s="795"/>
      <c r="GV31" s="795"/>
      <c r="GW31" s="795"/>
      <c r="GX31" s="795"/>
      <c r="GY31" s="795"/>
      <c r="GZ31" s="795"/>
      <c r="HA31" s="795"/>
      <c r="HB31" s="795"/>
      <c r="HC31" s="795"/>
      <c r="HD31" s="795"/>
      <c r="HE31" s="795"/>
      <c r="HF31" s="795"/>
      <c r="HG31" s="795"/>
      <c r="HH31" s="795"/>
      <c r="HI31" s="795"/>
      <c r="HJ31" s="795"/>
      <c r="HK31" s="795"/>
      <c r="HL31" s="795"/>
      <c r="HM31" s="795"/>
      <c r="HN31" s="795"/>
      <c r="HO31" s="795"/>
      <c r="HP31" s="795"/>
      <c r="HQ31" s="795"/>
      <c r="HR31" s="795"/>
      <c r="HS31" s="795"/>
      <c r="HT31" s="795"/>
      <c r="HU31" s="795"/>
      <c r="HV31" s="795"/>
      <c r="HW31" s="795"/>
      <c r="HX31" s="795"/>
      <c r="HY31" s="795"/>
      <c r="HZ31" s="795"/>
      <c r="IA31" s="795"/>
      <c r="IB31" s="795"/>
      <c r="IC31" s="795"/>
      <c r="ID31" s="795"/>
      <c r="IE31" s="795"/>
      <c r="IF31" s="795"/>
      <c r="IG31" s="795"/>
      <c r="IH31" s="53"/>
      <c r="II31" s="53"/>
      <c r="IJ31" s="53"/>
      <c r="IK31" s="53"/>
      <c r="IL31" s="53"/>
      <c r="IM31" s="53"/>
      <c r="IN31" s="53"/>
      <c r="IO31" s="53"/>
      <c r="IP31" s="53"/>
      <c r="IQ31" s="53"/>
      <c r="IR31" s="53"/>
      <c r="IS31" s="53"/>
      <c r="IT31" s="53"/>
      <c r="IU31" s="53"/>
      <c r="IV31" s="53"/>
      <c r="IW31" s="53"/>
      <c r="IX31" s="53"/>
      <c r="IY31" s="53"/>
      <c r="JA31" s="53"/>
      <c r="JB31" s="53"/>
      <c r="JC31" s="53"/>
      <c r="JD31" s="53"/>
      <c r="JE31" s="53"/>
      <c r="JF31" s="53"/>
      <c r="JG31" s="53"/>
      <c r="JH31" s="53"/>
      <c r="JI31" s="53"/>
      <c r="JJ31" s="53"/>
      <c r="JK31" s="53"/>
      <c r="JL31" s="53"/>
      <c r="JM31" s="53"/>
      <c r="JN31" s="53"/>
      <c r="JO31" s="53"/>
      <c r="JP31" s="53"/>
      <c r="JQ31" s="53"/>
      <c r="JR31" s="53"/>
      <c r="JS31" s="53"/>
      <c r="JT31" s="53"/>
      <c r="JU31" s="53"/>
      <c r="JV31" s="53"/>
      <c r="JW31" s="53"/>
      <c r="JX31" s="53"/>
      <c r="JY31" s="53"/>
      <c r="JZ31" s="53"/>
      <c r="KA31" s="53"/>
      <c r="KB31" s="53"/>
      <c r="KC31" s="53"/>
      <c r="KD31" s="53"/>
      <c r="KE31" s="53"/>
      <c r="KF31" s="53"/>
      <c r="KG31" s="53"/>
      <c r="KH31" s="53"/>
      <c r="KI31" s="53"/>
      <c r="KJ31" s="53"/>
      <c r="KK31" s="53"/>
      <c r="KL31" s="53"/>
      <c r="KM31" s="53"/>
      <c r="KN31" s="53"/>
      <c r="KO31" s="53"/>
      <c r="KP31" s="53"/>
      <c r="KQ31" s="54"/>
      <c r="KR31" s="54"/>
      <c r="KS31" s="54"/>
      <c r="KT31" s="54"/>
      <c r="KU31" s="54"/>
      <c r="KV31" s="54"/>
      <c r="KX31" s="540">
        <f t="shared" si="129"/>
        <v>0</v>
      </c>
    </row>
    <row r="32" spans="1:310" ht="30" customHeight="1" thickBot="1" x14ac:dyDescent="0.3">
      <c r="A32" s="62" t="s">
        <v>57</v>
      </c>
      <c r="B32" s="80" t="e">
        <f>IF(A32="X",IF(#REF!="F",#REF!,IF(#REF!="C",#REF!,IF(#REF!="WH",#REF!,IF(#REF!="B",#REF!,"")))),"")</f>
        <v>#REF!</v>
      </c>
      <c r="D32" s="120"/>
      <c r="E32" s="1846" t="s">
        <v>305</v>
      </c>
      <c r="F32" s="1846"/>
      <c r="G32" s="1846"/>
      <c r="H32" s="1846"/>
      <c r="I32" s="1847"/>
      <c r="J32" s="1928" t="s">
        <v>602</v>
      </c>
      <c r="K32" s="1929"/>
      <c r="L32" s="289"/>
      <c r="M32" s="289"/>
      <c r="N32" s="1827"/>
      <c r="O32" s="247"/>
      <c r="P32" s="247"/>
      <c r="Q32" s="612"/>
      <c r="R32" s="612"/>
      <c r="S32" s="612"/>
      <c r="T32" s="796" t="s">
        <v>648</v>
      </c>
      <c r="U32" s="797"/>
      <c r="V32" s="796"/>
      <c r="W32" s="796"/>
      <c r="X32" s="796"/>
      <c r="Y32" s="796"/>
      <c r="Z32" s="796"/>
      <c r="AA32" s="796"/>
      <c r="AB32" s="796"/>
      <c r="AC32" s="798"/>
      <c r="AD32" s="798"/>
      <c r="AE32" s="612"/>
      <c r="AF32" s="612"/>
      <c r="AG32" s="612"/>
      <c r="AH32" s="612"/>
      <c r="AI32" s="612"/>
      <c r="AJ32" s="612"/>
      <c r="AK32" s="612"/>
      <c r="AL32" s="612"/>
      <c r="AM32" s="612"/>
      <c r="AN32" s="612"/>
      <c r="AO32" s="612"/>
      <c r="AP32" s="612"/>
      <c r="AQ32" s="612"/>
      <c r="AR32" s="612"/>
      <c r="AS32" s="612"/>
      <c r="AT32" s="612"/>
      <c r="AU32" s="612"/>
      <c r="AV32" s="612"/>
      <c r="AW32" s="612"/>
      <c r="AX32" s="612"/>
      <c r="AY32" s="612"/>
      <c r="AZ32" s="612"/>
      <c r="BA32" s="612"/>
      <c r="BB32" s="612"/>
      <c r="BC32" s="612"/>
      <c r="BD32" s="612"/>
      <c r="BE32" s="612"/>
      <c r="BF32" s="612"/>
      <c r="BG32" s="612"/>
      <c r="BH32" s="612"/>
      <c r="BI32" s="612"/>
      <c r="BJ32" s="612"/>
      <c r="BK32" s="612"/>
      <c r="BL32" s="612"/>
      <c r="BM32" s="612"/>
      <c r="BN32" s="612"/>
      <c r="BO32" s="612"/>
      <c r="BP32" s="612"/>
      <c r="BQ32" s="612"/>
      <c r="BR32" s="612"/>
      <c r="BS32" s="612"/>
      <c r="BT32" s="612"/>
      <c r="BU32" s="612"/>
      <c r="BV32" s="612"/>
      <c r="BW32" s="612"/>
      <c r="BX32" s="612"/>
      <c r="BY32" s="612"/>
      <c r="BZ32" s="612"/>
      <c r="CA32" s="612"/>
      <c r="CB32" s="612"/>
      <c r="CC32" s="612"/>
      <c r="CD32" s="612"/>
      <c r="CE32" s="612"/>
      <c r="CF32" s="612"/>
      <c r="CG32" s="612"/>
      <c r="CH32" s="612"/>
      <c r="CI32" s="612"/>
      <c r="CJ32" s="612"/>
      <c r="CK32" s="612"/>
      <c r="CL32" s="612"/>
      <c r="CM32" s="612"/>
      <c r="CN32" s="612"/>
      <c r="CO32" s="612"/>
      <c r="CP32" s="612"/>
      <c r="CQ32" s="612"/>
      <c r="CR32" s="612"/>
      <c r="CS32" s="612"/>
      <c r="CT32" s="612"/>
      <c r="CU32" s="612"/>
      <c r="CV32" s="612"/>
      <c r="CW32" s="612"/>
      <c r="CX32" s="612"/>
      <c r="CY32" s="612"/>
      <c r="CZ32" s="612"/>
      <c r="DA32" s="612"/>
      <c r="DB32" s="612"/>
      <c r="DC32" s="612"/>
      <c r="DD32" s="612"/>
      <c r="DE32" s="612"/>
      <c r="DF32" s="612"/>
      <c r="DG32" s="612"/>
      <c r="DH32" s="612"/>
      <c r="DI32" s="612"/>
      <c r="DJ32" s="612"/>
      <c r="DK32" s="612"/>
      <c r="DL32" s="612"/>
      <c r="DM32" s="612"/>
      <c r="DN32" s="612"/>
      <c r="DO32" s="612"/>
      <c r="DP32" s="612"/>
      <c r="DQ32" s="612"/>
      <c r="DR32" s="612"/>
      <c r="DS32" s="612"/>
      <c r="DT32" s="612"/>
      <c r="DU32" s="612"/>
      <c r="DV32" s="612"/>
      <c r="DW32" s="612"/>
      <c r="DX32" s="612"/>
      <c r="DY32" s="612"/>
      <c r="DZ32" s="612"/>
      <c r="EA32" s="612"/>
      <c r="EB32" s="612"/>
      <c r="EC32" s="612"/>
      <c r="ED32" s="612"/>
      <c r="EE32" s="612"/>
      <c r="EF32" s="612"/>
      <c r="EG32" s="612"/>
      <c r="EH32" s="612"/>
      <c r="EI32" s="612"/>
      <c r="EJ32" s="612"/>
      <c r="EK32" s="612"/>
      <c r="EL32" s="612"/>
      <c r="EM32" s="612"/>
      <c r="EN32" s="612"/>
      <c r="EO32" s="612"/>
      <c r="EP32" s="612"/>
      <c r="EQ32" s="612"/>
      <c r="ER32" s="612"/>
      <c r="ES32" s="612"/>
      <c r="ET32" s="612"/>
      <c r="EU32" s="612"/>
      <c r="EV32" s="612"/>
      <c r="EW32" s="612"/>
      <c r="EX32" s="612"/>
      <c r="EY32" s="612"/>
      <c r="EZ32" s="612"/>
      <c r="FA32" s="612"/>
      <c r="FB32" s="612"/>
      <c r="FC32" s="612"/>
      <c r="FD32" s="612"/>
      <c r="FE32" s="612"/>
      <c r="FF32" s="612"/>
      <c r="FG32" s="612"/>
      <c r="FH32" s="612"/>
      <c r="FI32" s="612"/>
      <c r="FJ32" s="612"/>
      <c r="FK32" s="612"/>
      <c r="FL32" s="612"/>
      <c r="FM32" s="612"/>
      <c r="FN32" s="612"/>
      <c r="FO32" s="612"/>
      <c r="FP32" s="612"/>
      <c r="FQ32" s="612"/>
      <c r="FR32" s="612"/>
      <c r="FS32" s="612"/>
      <c r="FT32" s="612"/>
      <c r="FU32" s="612"/>
      <c r="FV32" s="612"/>
      <c r="FW32" s="612"/>
      <c r="FX32" s="612"/>
      <c r="FY32" s="612"/>
      <c r="FZ32" s="612"/>
      <c r="GA32" s="612"/>
      <c r="GB32" s="612"/>
      <c r="GC32" s="612"/>
      <c r="GD32" s="612"/>
      <c r="GE32" s="612"/>
      <c r="GF32" s="612"/>
      <c r="GG32" s="612"/>
      <c r="GH32" s="612"/>
      <c r="GI32" s="612"/>
      <c r="GJ32" s="612"/>
      <c r="GK32" s="612"/>
      <c r="GL32" s="612"/>
      <c r="GM32" s="612"/>
      <c r="GN32" s="612"/>
      <c r="GO32" s="612"/>
      <c r="GP32" s="612"/>
      <c r="GQ32" s="612"/>
      <c r="GR32" s="612"/>
      <c r="GS32" s="612"/>
      <c r="GT32" s="612"/>
      <c r="GU32" s="612"/>
      <c r="GV32" s="612"/>
      <c r="GW32" s="612"/>
      <c r="GX32" s="612"/>
      <c r="GY32" s="612"/>
      <c r="GZ32" s="612"/>
      <c r="HA32" s="612"/>
      <c r="HB32" s="612"/>
      <c r="HC32" s="612"/>
      <c r="HD32" s="612"/>
      <c r="HE32" s="612"/>
      <c r="HF32" s="612"/>
      <c r="HG32" s="612"/>
      <c r="HH32" s="612"/>
      <c r="HI32" s="612"/>
      <c r="HJ32" s="612"/>
      <c r="HK32" s="612"/>
      <c r="HL32" s="612"/>
      <c r="HM32" s="612"/>
      <c r="HN32" s="612"/>
      <c r="HO32" s="612"/>
      <c r="HP32" s="612"/>
      <c r="HQ32" s="612"/>
      <c r="HR32" s="612"/>
      <c r="HS32" s="612"/>
      <c r="HT32" s="612"/>
      <c r="HU32" s="612"/>
      <c r="HV32" s="612"/>
      <c r="HW32" s="612"/>
      <c r="HX32" s="612"/>
      <c r="HY32" s="612"/>
      <c r="HZ32" s="612"/>
      <c r="IA32" s="612"/>
      <c r="IB32" s="612"/>
      <c r="IC32" s="612"/>
      <c r="ID32" s="612"/>
      <c r="IE32" s="612"/>
      <c r="IF32" s="612"/>
      <c r="IG32" s="612"/>
      <c r="IH32" s="612"/>
      <c r="II32" s="612"/>
      <c r="IJ32" s="612"/>
      <c r="IK32" s="35"/>
      <c r="IL32" s="35"/>
      <c r="IM32" s="35"/>
      <c r="IN32" s="35"/>
      <c r="IO32" s="35"/>
      <c r="IP32" s="35"/>
      <c r="IQ32" s="35"/>
      <c r="IR32" s="35"/>
      <c r="IS32" s="35"/>
      <c r="IT32" s="35"/>
      <c r="IU32" s="35"/>
      <c r="IV32" s="35"/>
      <c r="IW32" s="35"/>
      <c r="IX32" s="35"/>
      <c r="IY32" s="35"/>
      <c r="JA32" s="35"/>
      <c r="JB32" s="35"/>
      <c r="JC32" s="35"/>
      <c r="JD32" s="35"/>
      <c r="JE32" s="35"/>
      <c r="JF32" s="35"/>
      <c r="JG32" s="35"/>
      <c r="JH32" s="35"/>
      <c r="JI32" s="35"/>
      <c r="JJ32" s="35"/>
      <c r="JK32" s="35"/>
      <c r="JL32" s="35"/>
      <c r="JM32" s="35"/>
      <c r="JN32" s="35"/>
      <c r="JO32" s="35"/>
      <c r="JP32" s="35"/>
      <c r="JQ32" s="35"/>
      <c r="JR32" s="35"/>
      <c r="JS32" s="35"/>
      <c r="JT32" s="35"/>
      <c r="JU32" s="35"/>
      <c r="JV32" s="35"/>
      <c r="JW32" s="35"/>
      <c r="JX32" s="35"/>
      <c r="JY32" s="35"/>
      <c r="JZ32" s="35"/>
      <c r="KA32" s="35"/>
      <c r="KB32" s="35"/>
      <c r="KC32" s="35"/>
      <c r="KD32" s="35"/>
      <c r="KE32" s="35"/>
      <c r="KF32" s="35"/>
      <c r="KG32" s="35"/>
      <c r="KH32" s="35"/>
      <c r="KI32" s="35"/>
      <c r="KJ32" s="35"/>
      <c r="KK32" s="35"/>
      <c r="KL32" s="35"/>
      <c r="KM32" s="35"/>
      <c r="KN32" s="35"/>
      <c r="KO32" s="35"/>
      <c r="KP32" s="35"/>
      <c r="KQ32" s="36"/>
      <c r="KR32" s="36"/>
      <c r="KS32" s="36"/>
      <c r="KT32" s="36"/>
      <c r="KU32" s="36"/>
      <c r="KV32" s="36"/>
      <c r="KX32" s="540">
        <f t="shared" si="129"/>
        <v>0</v>
      </c>
    </row>
    <row r="33" spans="1:310" ht="15.95" customHeight="1" thickTop="1" thickBot="1" x14ac:dyDescent="0.3">
      <c r="A33" s="62" t="s">
        <v>57</v>
      </c>
      <c r="B33" s="80" t="e">
        <f>IF(A33="X",IF(#REF!="F",#REF!,IF(#REF!="C",#REF!,IF(#REF!="WH",#REF!,IF(#REF!="B",#REF!,"")))),"")</f>
        <v>#REF!</v>
      </c>
      <c r="C33" s="120"/>
      <c r="D33" s="571" t="s">
        <v>131</v>
      </c>
      <c r="E33" s="518">
        <f>E30+1</f>
        <v>13</v>
      </c>
      <c r="F33" s="2182" t="s">
        <v>29</v>
      </c>
      <c r="G33" s="1830" t="s">
        <v>50</v>
      </c>
      <c r="H33" s="1843" t="s">
        <v>288</v>
      </c>
      <c r="I33" s="1866" t="s">
        <v>328</v>
      </c>
      <c r="J33" s="1843" t="s">
        <v>288</v>
      </c>
      <c r="K33" s="38" t="s">
        <v>175</v>
      </c>
      <c r="L33" s="1830" t="s">
        <v>176</v>
      </c>
      <c r="M33" s="619">
        <v>0</v>
      </c>
      <c r="N33" s="1828"/>
      <c r="O33" s="521"/>
      <c r="P33" s="590"/>
      <c r="Q33" s="726">
        <v>100</v>
      </c>
      <c r="R33" s="727"/>
      <c r="S33" s="727"/>
      <c r="T33" s="727"/>
      <c r="U33" s="727"/>
      <c r="V33" s="727"/>
      <c r="W33" s="727"/>
      <c r="X33" s="727"/>
      <c r="Y33" s="727"/>
      <c r="Z33" s="727"/>
      <c r="AA33" s="727"/>
      <c r="AB33" s="727"/>
      <c r="AC33" s="368">
        <f t="shared" ref="AC33:AC40" si="300">Q33/100</f>
        <v>1</v>
      </c>
      <c r="AD33" s="368">
        <f t="shared" ref="AD33:AD40" si="301">R33/100</f>
        <v>0</v>
      </c>
      <c r="AE33" s="368">
        <f t="shared" ref="AE33:AE40" si="302">S33/100</f>
        <v>0</v>
      </c>
      <c r="AF33" s="368">
        <f t="shared" ref="AF33:AF40" si="303">T33/100</f>
        <v>0</v>
      </c>
      <c r="AG33" s="368">
        <f t="shared" ref="AG33:AG40" si="304">U33/100</f>
        <v>0</v>
      </c>
      <c r="AH33" s="368">
        <f t="shared" ref="AH33:AH40" si="305">V33/100</f>
        <v>0</v>
      </c>
      <c r="AI33" s="368">
        <f t="shared" ref="AI33:AI40" si="306">W33/100</f>
        <v>0</v>
      </c>
      <c r="AJ33" s="368">
        <f t="shared" ref="AJ33:AJ40" si="307">X33/100</f>
        <v>0</v>
      </c>
      <c r="AK33" s="368">
        <f t="shared" ref="AK33:AK40" si="308">Y33/100</f>
        <v>0</v>
      </c>
      <c r="AL33" s="368">
        <f t="shared" ref="AL33:AL40" si="309">Z33/100</f>
        <v>0</v>
      </c>
      <c r="AM33" s="368">
        <f t="shared" ref="AM33:AM40" si="310">AA33/100</f>
        <v>0</v>
      </c>
      <c r="AN33" s="368">
        <f t="shared" ref="AN33:AN40" si="311">AB33/100</f>
        <v>0</v>
      </c>
      <c r="AO33" s="369">
        <v>0</v>
      </c>
      <c r="AP33" s="370">
        <v>0</v>
      </c>
      <c r="AQ33" s="370">
        <v>0</v>
      </c>
      <c r="AR33" s="370">
        <v>0</v>
      </c>
      <c r="AS33" s="378">
        <f>AC33*'Gas parameters'!$B$10</f>
        <v>35818</v>
      </c>
      <c r="AT33" s="371">
        <f>AD33*'Gas parameters'!$C$10</f>
        <v>0</v>
      </c>
      <c r="AU33" s="371">
        <f>AE33*'Gas parameters'!$D$10</f>
        <v>0</v>
      </c>
      <c r="AV33" s="371">
        <f>AF33*'Gas parameters'!$E$10</f>
        <v>0</v>
      </c>
      <c r="AW33" s="371">
        <f>AG33*'Gas parameters'!$F$10</f>
        <v>0</v>
      </c>
      <c r="AX33" s="371">
        <f>AH33*'Gas parameters'!$G$10</f>
        <v>0</v>
      </c>
      <c r="AY33" s="371">
        <f>AI33*'Gas parameters'!$H$10</f>
        <v>0</v>
      </c>
      <c r="AZ33" s="371">
        <f>AJ33*'Gas parameters'!$I$10</f>
        <v>0</v>
      </c>
      <c r="BA33" s="371">
        <f>AK33*'Gas parameters'!$J$10</f>
        <v>0</v>
      </c>
      <c r="BB33" s="371">
        <f>AL33*'Gas parameters'!$K$10</f>
        <v>0</v>
      </c>
      <c r="BC33" s="371">
        <f>AM33*'Gas parameters'!$L$10</f>
        <v>0</v>
      </c>
      <c r="BD33" s="371">
        <f>AN33*'Gas parameters'!$M$10</f>
        <v>0</v>
      </c>
      <c r="BE33" s="372">
        <f>AO33*'Gas parameters'!$N$10</f>
        <v>0</v>
      </c>
      <c r="BF33" s="373">
        <f>AP33*'Gas parameters'!$O$10</f>
        <v>0</v>
      </c>
      <c r="BG33" s="373">
        <f>AQ33*'Gas parameters'!$P$10</f>
        <v>0</v>
      </c>
      <c r="BH33" s="379">
        <f>AR33*'Gas parameters'!$Q$10</f>
        <v>0</v>
      </c>
      <c r="BI33" s="386">
        <f>AC33*'Gas parameters'!$B$11</f>
        <v>39840</v>
      </c>
      <c r="BJ33" s="387">
        <f>AD33*'Gas parameters'!$C$11</f>
        <v>0</v>
      </c>
      <c r="BK33" s="387">
        <f>AE33*'Gas parameters'!$D$11</f>
        <v>0</v>
      </c>
      <c r="BL33" s="387">
        <f>AF33*'Gas parameters'!$E$11</f>
        <v>0</v>
      </c>
      <c r="BM33" s="387">
        <f>AG33*'Gas parameters'!$F$11</f>
        <v>0</v>
      </c>
      <c r="BN33" s="387">
        <f>AH33*'Gas parameters'!$G$11</f>
        <v>0</v>
      </c>
      <c r="BO33" s="387">
        <f>AI33*'Gas parameters'!$H$11</f>
        <v>0</v>
      </c>
      <c r="BP33" s="387">
        <f>AJ33*'Gas parameters'!$I$11</f>
        <v>0</v>
      </c>
      <c r="BQ33" s="387">
        <f>AK33*'Gas parameters'!$J$11</f>
        <v>0</v>
      </c>
      <c r="BR33" s="387">
        <f>AL33*'Gas parameters'!$K$11</f>
        <v>0</v>
      </c>
      <c r="BS33" s="387">
        <f>AM33*'Gas parameters'!$L$11</f>
        <v>0</v>
      </c>
      <c r="BT33" s="387">
        <f>AN33*'Gas parameters'!$M$11</f>
        <v>0</v>
      </c>
      <c r="BU33" s="388">
        <f>AO33*'Gas parameters'!$N$11</f>
        <v>0</v>
      </c>
      <c r="BV33" s="389">
        <f>AP33*'Gas parameters'!$O$11</f>
        <v>0</v>
      </c>
      <c r="BW33" s="389">
        <f>AQ33*'Gas parameters'!$P$11</f>
        <v>0</v>
      </c>
      <c r="BX33" s="390">
        <f>AR33*'Gas parameters'!$Q$11</f>
        <v>0</v>
      </c>
      <c r="BY33" s="385">
        <f>AC33*'Gas parameters'!$B$12</f>
        <v>0.71740000000000004</v>
      </c>
      <c r="BZ33" s="374">
        <f>AD33*'Gas parameters'!$C$12</f>
        <v>0</v>
      </c>
      <c r="CA33" s="374">
        <f>AE33*'Gas parameters'!$D$12</f>
        <v>0</v>
      </c>
      <c r="CB33" s="374">
        <f>AF33*'Gas parameters'!$E$12</f>
        <v>0</v>
      </c>
      <c r="CC33" s="374">
        <f>AG33*'Gas parameters'!$F$12</f>
        <v>0</v>
      </c>
      <c r="CD33" s="374">
        <f>AH33*'Gas parameters'!$G$12</f>
        <v>0</v>
      </c>
      <c r="CE33" s="374">
        <f>AI33*'Gas parameters'!$H$12</f>
        <v>0</v>
      </c>
      <c r="CF33" s="374">
        <f>AJ33*'Gas parameters'!$I$12</f>
        <v>0</v>
      </c>
      <c r="CG33" s="374">
        <f>AK33*'Gas parameters'!$J$12</f>
        <v>0</v>
      </c>
      <c r="CH33" s="374">
        <f>AL33*'Gas parameters'!$K$12</f>
        <v>0</v>
      </c>
      <c r="CI33" s="374">
        <f>AM33*'Gas parameters'!$L$12</f>
        <v>0</v>
      </c>
      <c r="CJ33" s="374">
        <f>AN33*'Gas parameters'!$M$12</f>
        <v>0</v>
      </c>
      <c r="CK33" s="375">
        <f>AO33*'Gas parameters'!$N$12</f>
        <v>0</v>
      </c>
      <c r="CL33" s="376">
        <f>AP33*'Gas parameters'!$O$12</f>
        <v>0</v>
      </c>
      <c r="CM33" s="376">
        <f>AQ33*'Gas parameters'!$P$12</f>
        <v>0</v>
      </c>
      <c r="CN33" s="376">
        <f>AR33*'Gas parameters'!$Q$12</f>
        <v>0</v>
      </c>
      <c r="CO33" s="432">
        <f t="shared" ref="CO33:CO40" si="312">AC33</f>
        <v>1</v>
      </c>
      <c r="CP33" s="432">
        <f t="shared" ref="CP33:CP40" si="313">AD33</f>
        <v>0</v>
      </c>
      <c r="CQ33" s="432">
        <f t="shared" ref="CQ33:CQ40" si="314">AE33</f>
        <v>0</v>
      </c>
      <c r="CR33" s="432">
        <f t="shared" ref="CR33:CR40" si="315">AF33</f>
        <v>0</v>
      </c>
      <c r="CS33" s="432">
        <f t="shared" ref="CS33:CS40" si="316">AG33</f>
        <v>0</v>
      </c>
      <c r="CT33" s="432">
        <f t="shared" ref="CT33:CT40" si="317">AH33</f>
        <v>0</v>
      </c>
      <c r="CU33" s="432">
        <f t="shared" ref="CU33:CU40" si="318">AI33</f>
        <v>0</v>
      </c>
      <c r="CV33" s="432">
        <f t="shared" ref="CV33:CV40" si="319">AJ33</f>
        <v>0</v>
      </c>
      <c r="CW33" s="432">
        <f t="shared" ref="CW33:CW40" si="320">AK33</f>
        <v>0</v>
      </c>
      <c r="CX33" s="432">
        <f t="shared" ref="CX33:CX40" si="321">AL33</f>
        <v>0</v>
      </c>
      <c r="CY33" s="432">
        <f t="shared" ref="CY33:CY40" si="322">AM33</f>
        <v>0</v>
      </c>
      <c r="CZ33" s="432">
        <f t="shared" ref="CZ33:CZ40" si="323">AN33</f>
        <v>0</v>
      </c>
      <c r="DA33" s="432">
        <f t="shared" ref="DA33:DA40" si="324">AO33</f>
        <v>0</v>
      </c>
      <c r="DB33" s="432">
        <f t="shared" ref="DB33:DB40" si="325">AP33</f>
        <v>0</v>
      </c>
      <c r="DC33" s="432">
        <f t="shared" ref="DC33:DC40" si="326">AQ33</f>
        <v>0</v>
      </c>
      <c r="DD33" s="432">
        <f t="shared" ref="DD33:DD40" si="327">AR33</f>
        <v>0</v>
      </c>
      <c r="DE33" s="428">
        <f>'DATA SHEET'!CO33*'Gas parameters'!$B$13</f>
        <v>35883</v>
      </c>
      <c r="DF33" s="428">
        <f>'DATA SHEET'!CP33*'Gas parameters'!$C$13</f>
        <v>0</v>
      </c>
      <c r="DG33" s="428">
        <f>'DATA SHEET'!CQ33*'Gas parameters'!$D$13</f>
        <v>0</v>
      </c>
      <c r="DH33" s="428">
        <f>'DATA SHEET'!CR33*'Gas parameters'!$E$13</f>
        <v>0</v>
      </c>
      <c r="DI33" s="428">
        <f>'DATA SHEET'!CS33*'Gas parameters'!$F$13</f>
        <v>0</v>
      </c>
      <c r="DJ33" s="428">
        <f>'DATA SHEET'!CT33*'Gas parameters'!$G$13</f>
        <v>0</v>
      </c>
      <c r="DK33" s="428">
        <f>'DATA SHEET'!CU33*'Gas parameters'!$H$13</f>
        <v>0</v>
      </c>
      <c r="DL33" s="428">
        <f>'DATA SHEET'!CV33*'Gas parameters'!$I$13</f>
        <v>0</v>
      </c>
      <c r="DM33" s="428">
        <f>'DATA SHEET'!CW33*'Gas parameters'!$J$13</f>
        <v>0</v>
      </c>
      <c r="DN33" s="428">
        <f>'DATA SHEET'!CX33*'Gas parameters'!$K$13</f>
        <v>0</v>
      </c>
      <c r="DO33" s="428">
        <f>'DATA SHEET'!CY33*'Gas parameters'!$L$13</f>
        <v>0</v>
      </c>
      <c r="DP33" s="428">
        <f>'DATA SHEET'!CZ33*'Gas parameters'!$M$13</f>
        <v>0</v>
      </c>
      <c r="DQ33" s="428">
        <f>'DATA SHEET'!DA33*'Gas parameters'!$N$13</f>
        <v>0</v>
      </c>
      <c r="DR33" s="428">
        <f>'DATA SHEET'!DB33*'Gas parameters'!$O$13</f>
        <v>0</v>
      </c>
      <c r="DS33" s="428">
        <f>'DATA SHEET'!DC33*'Gas parameters'!$P$13</f>
        <v>0</v>
      </c>
      <c r="DT33" s="428">
        <f>'DATA SHEET'!DD33*'Gas parameters'!$Q$13</f>
        <v>0</v>
      </c>
      <c r="DU33" s="431">
        <f>'DATA SHEET'!CO33*'Gas parameters'!$B$14</f>
        <v>39819</v>
      </c>
      <c r="DV33" s="431">
        <f>'DATA SHEET'!CP33*'Gas parameters'!$C$14</f>
        <v>0</v>
      </c>
      <c r="DW33" s="431">
        <f>'DATA SHEET'!CQ33*'Gas parameters'!$D$14</f>
        <v>0</v>
      </c>
      <c r="DX33" s="431">
        <f>'DATA SHEET'!CR33*'Gas parameters'!$E$14</f>
        <v>0</v>
      </c>
      <c r="DY33" s="431">
        <f>'DATA SHEET'!CS33*'Gas parameters'!$F$14</f>
        <v>0</v>
      </c>
      <c r="DZ33" s="431">
        <f>'DATA SHEET'!CT33*'Gas parameters'!$G$14</f>
        <v>0</v>
      </c>
      <c r="EA33" s="431">
        <f>'DATA SHEET'!CU33*'Gas parameters'!$H$14</f>
        <v>0</v>
      </c>
      <c r="EB33" s="431">
        <f>'DATA SHEET'!CV33*'Gas parameters'!$I$14</f>
        <v>0</v>
      </c>
      <c r="EC33" s="431">
        <f>'DATA SHEET'!CW33*'Gas parameters'!$J$14</f>
        <v>0</v>
      </c>
      <c r="ED33" s="431">
        <f>'DATA SHEET'!CX33*'Gas parameters'!$K$14</f>
        <v>0</v>
      </c>
      <c r="EE33" s="431">
        <f>'DATA SHEET'!CY33*'Gas parameters'!$L$14</f>
        <v>0</v>
      </c>
      <c r="EF33" s="431">
        <f>'DATA SHEET'!CZ33*'Gas parameters'!$M$14</f>
        <v>0</v>
      </c>
      <c r="EG33" s="431">
        <f>'DATA SHEET'!DA33*'Gas parameters'!$N$14</f>
        <v>0</v>
      </c>
      <c r="EH33" s="431">
        <f>'DATA SHEET'!DB33*'Gas parameters'!$O$14</f>
        <v>0</v>
      </c>
      <c r="EI33" s="431">
        <f>'DATA SHEET'!DC33*'Gas parameters'!$P$14</f>
        <v>0</v>
      </c>
      <c r="EJ33" s="431">
        <f>'DATA SHEET'!DD33*'Gas parameters'!$Q$14</f>
        <v>0</v>
      </c>
      <c r="EK33" s="425">
        <f>'DATA SHEET'!CO33*'Gas parameters'!$B$15</f>
        <v>2.0030000000000001</v>
      </c>
      <c r="EL33" s="434">
        <f>'DATA SHEET'!CP33*'Gas parameters'!$C$15</f>
        <v>0</v>
      </c>
      <c r="EM33" s="434">
        <f>'DATA SHEET'!CQ33*'Gas parameters'!$D$15</f>
        <v>0</v>
      </c>
      <c r="EN33" s="434">
        <f>'DATA SHEET'!CR33*'Gas parameters'!$E$15</f>
        <v>0</v>
      </c>
      <c r="EO33" s="434">
        <f>'DATA SHEET'!CS33*'Gas parameters'!$F$15</f>
        <v>0</v>
      </c>
      <c r="EP33" s="434">
        <f>'DATA SHEET'!CT33*'Gas parameters'!$G$15</f>
        <v>0</v>
      </c>
      <c r="EQ33" s="434">
        <f>'DATA SHEET'!CU33*'Gas parameters'!$H$15</f>
        <v>0</v>
      </c>
      <c r="ER33" s="434">
        <f>'DATA SHEET'!CV33*'Gas parameters'!$I$15</f>
        <v>0</v>
      </c>
      <c r="ES33" s="434">
        <f>'DATA SHEET'!CW33*'Gas parameters'!$J$15</f>
        <v>0</v>
      </c>
      <c r="ET33" s="434">
        <f>'DATA SHEET'!CX33*'Gas parameters'!$K$15</f>
        <v>0</v>
      </c>
      <c r="EU33" s="434">
        <f>'DATA SHEET'!CY33*'Gas parameters'!$L$15</f>
        <v>0</v>
      </c>
      <c r="EV33" s="434">
        <f>'DATA SHEET'!CZ33*'Gas parameters'!$M$15</f>
        <v>0</v>
      </c>
      <c r="EW33" s="434">
        <f>'DATA SHEET'!DA33*'Gas parameters'!$N$15</f>
        <v>0</v>
      </c>
      <c r="EX33" s="434">
        <f>'DATA SHEET'!DB33*'Gas parameters'!$O$15</f>
        <v>0</v>
      </c>
      <c r="EY33" s="434">
        <f>'DATA SHEET'!DC33*'Gas parameters'!$P$15</f>
        <v>0</v>
      </c>
      <c r="EZ33" s="434">
        <f>'DATA SHEET'!DD33*'Gas parameters'!$Q$15</f>
        <v>0</v>
      </c>
      <c r="FA33" s="429">
        <f>'DATA SHEET'!CO33*'Gas parameters'!$B$16</f>
        <v>0.996</v>
      </c>
      <c r="FB33" s="429">
        <f>'DATA SHEET'!CP33*'Gas parameters'!$C$16</f>
        <v>0</v>
      </c>
      <c r="FC33" s="429">
        <f>'DATA SHEET'!CQ33*'Gas parameters'!$D$16</f>
        <v>0</v>
      </c>
      <c r="FD33" s="429">
        <f>'DATA SHEET'!CR33*'Gas parameters'!$E$16</f>
        <v>0</v>
      </c>
      <c r="FE33" s="429">
        <f>'DATA SHEET'!CS33*'Gas parameters'!$F$16</f>
        <v>0</v>
      </c>
      <c r="FF33" s="429">
        <f>'DATA SHEET'!CT33*'Gas parameters'!$G$16</f>
        <v>0</v>
      </c>
      <c r="FG33" s="429">
        <f>'DATA SHEET'!CU33*'Gas parameters'!$H$16</f>
        <v>0</v>
      </c>
      <c r="FH33" s="429">
        <f>'DATA SHEET'!CV33*'Gas parameters'!$I$16</f>
        <v>0</v>
      </c>
      <c r="FI33" s="429">
        <f>'DATA SHEET'!CW33*'Gas parameters'!$J$16</f>
        <v>0</v>
      </c>
      <c r="FJ33" s="429">
        <f>'DATA SHEET'!CX33*'Gas parameters'!$K$16</f>
        <v>0</v>
      </c>
      <c r="FK33" s="429">
        <f>'DATA SHEET'!CY33*'Gas parameters'!$L$16</f>
        <v>0</v>
      </c>
      <c r="FL33" s="429">
        <f>'DATA SHEET'!CZ33*'Gas parameters'!$M$16</f>
        <v>0</v>
      </c>
      <c r="FM33" s="429">
        <f>'DATA SHEET'!DA33*'Gas parameters'!$N$16</f>
        <v>0</v>
      </c>
      <c r="FN33" s="429">
        <f>'DATA SHEET'!DB33*'Gas parameters'!$O$16</f>
        <v>0</v>
      </c>
      <c r="FO33" s="429">
        <f>'DATA SHEET'!DC33*'Gas parameters'!$P$16</f>
        <v>0</v>
      </c>
      <c r="FP33" s="429">
        <f>'DATA SHEET'!DD33*'Gas parameters'!$Q$16</f>
        <v>0</v>
      </c>
      <c r="FQ33" s="457">
        <f>'DATA SHEET'!CO33*'Gas parameters'!$B$17</f>
        <v>1.94</v>
      </c>
      <c r="FR33" s="457">
        <f>'DATA SHEET'!CP33*'Gas parameters'!$C$17</f>
        <v>0</v>
      </c>
      <c r="FS33" s="457">
        <f>'DATA SHEET'!CQ33*'Gas parameters'!$D$17</f>
        <v>0</v>
      </c>
      <c r="FT33" s="457">
        <f>'DATA SHEET'!CR33*'Gas parameters'!$E$17</f>
        <v>0</v>
      </c>
      <c r="FU33" s="457">
        <f>'DATA SHEET'!CS33*'Gas parameters'!$F$17</f>
        <v>0</v>
      </c>
      <c r="FV33" s="457">
        <f>'DATA SHEET'!CT33*'Gas parameters'!$G$17</f>
        <v>0</v>
      </c>
      <c r="FW33" s="457">
        <f>'DATA SHEET'!CU33*'Gas parameters'!$H$17</f>
        <v>0</v>
      </c>
      <c r="FX33" s="457">
        <f>'DATA SHEET'!CV33*'Gas parameters'!$I$17</f>
        <v>0</v>
      </c>
      <c r="FY33" s="457">
        <f>'DATA SHEET'!CW33*'Gas parameters'!$J$17</f>
        <v>0</v>
      </c>
      <c r="FZ33" s="457">
        <f>'DATA SHEET'!CX33*'Gas parameters'!$K$17</f>
        <v>0</v>
      </c>
      <c r="GA33" s="457">
        <f>'DATA SHEET'!CY33*'Gas parameters'!$L$17</f>
        <v>0</v>
      </c>
      <c r="GB33" s="457">
        <f>'DATA SHEET'!CZ33*'Gas parameters'!$M$17</f>
        <v>0</v>
      </c>
      <c r="GC33" s="457">
        <f>'DATA SHEET'!DA33*'Gas parameters'!$N$17</f>
        <v>0</v>
      </c>
      <c r="GD33" s="457">
        <f>'DATA SHEET'!DB33*'Gas parameters'!$O$17</f>
        <v>0</v>
      </c>
      <c r="GE33" s="457">
        <f>'DATA SHEET'!DC33*'Gas parameters'!$P$17</f>
        <v>0</v>
      </c>
      <c r="GF33" s="457">
        <f>'DATA SHEET'!DD33*'Gas parameters'!$Q$17</f>
        <v>0</v>
      </c>
      <c r="GG33" s="429">
        <f>'DATA SHEET'!CO33*'Gas parameters'!$B$18</f>
        <v>0.71740000000000004</v>
      </c>
      <c r="GH33" s="429">
        <f>'DATA SHEET'!CP33*'Gas parameters'!$C$18</f>
        <v>0</v>
      </c>
      <c r="GI33" s="429">
        <f>'DATA SHEET'!CQ33*'Gas parameters'!$D$18</f>
        <v>0</v>
      </c>
      <c r="GJ33" s="429">
        <f>'DATA SHEET'!CR33*'Gas parameters'!$E$18</f>
        <v>0</v>
      </c>
      <c r="GK33" s="429">
        <f>'DATA SHEET'!CS33*'Gas parameters'!$F$18</f>
        <v>0</v>
      </c>
      <c r="GL33" s="429">
        <f>'DATA SHEET'!CT33*'Gas parameters'!$G$18</f>
        <v>0</v>
      </c>
      <c r="GM33" s="429">
        <f>'DATA SHEET'!CU33*'Gas parameters'!$H$18</f>
        <v>0</v>
      </c>
      <c r="GN33" s="429">
        <f>'DATA SHEET'!CV33*'Gas parameters'!$I$18</f>
        <v>0</v>
      </c>
      <c r="GO33" s="429">
        <f>'DATA SHEET'!CW33*'Gas parameters'!$J$18</f>
        <v>0</v>
      </c>
      <c r="GP33" s="429">
        <f>'DATA SHEET'!CX33*'Gas parameters'!$K$18</f>
        <v>0</v>
      </c>
      <c r="GQ33" s="429">
        <f>'DATA SHEET'!CY33*'Gas parameters'!$L$18</f>
        <v>0</v>
      </c>
      <c r="GR33" s="429">
        <f>'DATA SHEET'!CZ33*'Gas parameters'!$M$18</f>
        <v>0</v>
      </c>
      <c r="GS33" s="429">
        <f>'DATA SHEET'!DA33*'Gas parameters'!$N$18</f>
        <v>0</v>
      </c>
      <c r="GT33" s="429">
        <f>'DATA SHEET'!DB33*'Gas parameters'!$O$18</f>
        <v>0</v>
      </c>
      <c r="GU33" s="429">
        <f>'DATA SHEET'!DC33*'Gas parameters'!$P$18</f>
        <v>0</v>
      </c>
      <c r="GV33" s="429">
        <f>'DATA SHEET'!DD33*'Gas parameters'!$Q$18</f>
        <v>0</v>
      </c>
      <c r="GW33" s="430">
        <v>7</v>
      </c>
      <c r="GX33" s="430">
        <v>1E-3</v>
      </c>
      <c r="GY33" s="435">
        <f t="shared" ref="GY33:GY40" si="328">HM33/0.2094</f>
        <v>9.5654250238777472</v>
      </c>
      <c r="GZ33" s="435">
        <f t="shared" ref="GZ33:GZ40" si="329">HN33/HH33*100</f>
        <v>11.637655260415206</v>
      </c>
      <c r="HA33" s="433">
        <f t="shared" ref="HA33:HA40" si="330">(HG33-HH33)/GY33+1</f>
        <v>1</v>
      </c>
      <c r="HB33" s="433">
        <f t="shared" ref="HB33:HB40" si="331">HG33+HI33</f>
        <v>10.513812053681024</v>
      </c>
      <c r="HC33" s="433">
        <f t="shared" ref="HC33:HC40" si="332">HI33/HB33*100</f>
        <v>18.598268827895492</v>
      </c>
      <c r="HD33" s="433">
        <f t="shared" ref="HD33:HD40" si="333">HJ33*0.01977+HF33*0.01429+(100-HF33-HJ33)*0.01251</f>
        <v>1.3354893771906144</v>
      </c>
      <c r="HE33" s="433">
        <f t="shared" ref="HE33:HE40" si="334">(HD33+HI33*0.8038/HG33)/(HI33/HG33+1)</f>
        <v>1.2366043574913408</v>
      </c>
      <c r="HF33" s="436">
        <f t="shared" ref="HF33:HF40" si="335">IO33</f>
        <v>0</v>
      </c>
      <c r="HG33" s="433">
        <f t="shared" ref="HG33:HG40" si="336">HN33/HJ33*100</f>
        <v>8.5584250238777475</v>
      </c>
      <c r="HH33" s="435">
        <f>GY33*0.7906+'DATA SHEET'!CW33/100+HN33</f>
        <v>8.5584250238777475</v>
      </c>
      <c r="HI33" s="433">
        <f t="shared" ref="HI33:HI40" si="337">GX33/0.8038*1.293*HA33*GY33+HO33</f>
        <v>1.9553870298032767</v>
      </c>
      <c r="HJ33" s="433">
        <f t="shared" ref="HJ33:HJ40" si="338">(1-HF33/20.94)*GZ33</f>
        <v>11.637655260415206</v>
      </c>
      <c r="HK33" s="437">
        <f t="shared" ref="HK33:HK40" si="339">SUM(DE33:DT33)</f>
        <v>35883</v>
      </c>
      <c r="HL33" s="437">
        <f t="shared" ref="HL33:HL40" si="340">SUM(DU33:EJ33)</f>
        <v>39819</v>
      </c>
      <c r="HM33" s="438">
        <f t="shared" ref="HM33:HM40" si="341">SUM(EK33:EZ33)</f>
        <v>2.0030000000000001</v>
      </c>
      <c r="HN33" s="439">
        <f t="shared" ref="HN33:HN40" si="342">SUM(FA33:FP33)</f>
        <v>0.996</v>
      </c>
      <c r="HO33" s="436">
        <f t="shared" ref="HO33:HO40" si="343">SUM(FQ33:GF33)</f>
        <v>1.94</v>
      </c>
      <c r="HP33" s="427">
        <f t="shared" ref="HP33:HP40" si="344">SUM(GG33:GV33)</f>
        <v>0.71740000000000004</v>
      </c>
      <c r="HQ33" s="357">
        <f t="shared" ref="HQ33:HQ40" si="345">SUM(AS33:BH33)</f>
        <v>35818</v>
      </c>
      <c r="HR33" s="358">
        <f t="shared" ref="HR33:HR40" si="346">SUM(BI33:BX33)</f>
        <v>39840</v>
      </c>
      <c r="HS33" s="712">
        <f t="shared" ref="HS33:HS40" si="347">SUM(BY33:CN33)</f>
        <v>0.71740000000000004</v>
      </c>
      <c r="HT33" s="713">
        <f t="shared" ref="HT33:HT40" si="348">HU33/$HR$14</f>
        <v>0.55514683041358137</v>
      </c>
      <c r="HU33" s="711">
        <f t="shared" ref="HU33:HU40" si="349">HS33/$HU$14</f>
        <v>0.68005486725663722</v>
      </c>
      <c r="HV33" s="711">
        <f t="shared" ref="HV33:HV40" si="350">HY33/$HV$14</f>
        <v>33.947493128613402</v>
      </c>
      <c r="HW33" s="711">
        <f t="shared" ref="HW33:HW40" si="351">HZ33/$HW$14</f>
        <v>37.705848949460538</v>
      </c>
      <c r="HX33" s="711">
        <f t="shared" ref="HX33:HX40" si="352">IA33/$HX$14</f>
        <v>50.606323934612639</v>
      </c>
      <c r="HY33" s="714">
        <f t="shared" ref="HY33:HY40" si="353">HQ33/1000</f>
        <v>35.817999999999998</v>
      </c>
      <c r="HZ33" s="359">
        <f t="shared" ref="HZ33:HZ40" si="354">HR33/1000</f>
        <v>39.840000000000003</v>
      </c>
      <c r="IA33" s="360">
        <f t="shared" ref="IA33:IA40" si="355">HR33/SQRT(HT33)/1000</f>
        <v>53.470641869311713</v>
      </c>
      <c r="IB33" s="75">
        <f t="shared" ref="IB33:IB40" si="356">HX33</f>
        <v>50.606323934612639</v>
      </c>
      <c r="IC33" s="724">
        <f t="shared" ref="IC33:IC40" si="357">HT33</f>
        <v>0.55514683041358137</v>
      </c>
      <c r="ID33" s="724">
        <f t="shared" ref="ID33:ID40" si="358">HY33</f>
        <v>35.817999999999998</v>
      </c>
      <c r="IE33" s="724">
        <f t="shared" ref="IE33:IE40" si="359">HZ33</f>
        <v>39.840000000000003</v>
      </c>
      <c r="IF33" s="76">
        <f t="shared" ref="IF33:IF40" si="360">GZ33</f>
        <v>11.637655260415206</v>
      </c>
      <c r="IG33" s="520"/>
      <c r="IH33" s="520"/>
      <c r="II33" s="520"/>
      <c r="IJ33" s="700">
        <f t="shared" ref="IJ33:IJ40" si="361">II33*(273.15/(273.15+15))*ID33/3.6</f>
        <v>0</v>
      </c>
      <c r="IK33" s="520"/>
      <c r="IL33" s="520"/>
      <c r="IM33" s="520"/>
      <c r="IN33" s="520"/>
      <c r="IO33" s="520"/>
      <c r="IP33" s="520"/>
      <c r="IQ33" s="520"/>
      <c r="IR33" s="520"/>
      <c r="IS33" s="30" t="s">
        <v>720</v>
      </c>
      <c r="IT33" s="419"/>
      <c r="IU33" s="419"/>
      <c r="IV33" s="43"/>
      <c r="IW33" s="30"/>
      <c r="IX33" s="419"/>
      <c r="IY33" s="419"/>
      <c r="JA33" s="520"/>
      <c r="JB33" s="23" t="s">
        <v>88</v>
      </c>
      <c r="JC33" s="23"/>
      <c r="JD33" s="22" t="str">
        <f t="shared" ref="JD33:JD40" si="362">IF(IN33&lt;&gt;0,IP33*IF33/IN33,"NM")</f>
        <v>NM</v>
      </c>
      <c r="JE33" s="22" t="str">
        <f t="shared" ref="JE33:JE40" si="363">IF(IN33&lt;&gt;0,IQ33*IF33/IN33,"NM")</f>
        <v>NM</v>
      </c>
      <c r="JF33" s="22" t="str">
        <f t="shared" ref="JF33:JF40" si="364">IF(IN33&lt;&gt;0,JD33*1.07,"NM")</f>
        <v>NM</v>
      </c>
      <c r="JG33" s="22" t="str">
        <f t="shared" ref="JG33:JG40" si="365">IF(IN33&lt;&gt;0,JE33*1.76,"NM")</f>
        <v>NM</v>
      </c>
      <c r="JH33" s="21" t="str">
        <f t="shared" ref="JH33:JH40" si="366">IF(IN33&lt;&gt;0,(21/(21-IO33)),"NM")</f>
        <v>NM</v>
      </c>
      <c r="JI33" s="21"/>
      <c r="JJ33" s="21"/>
      <c r="JK33" s="21"/>
      <c r="JL33" s="520"/>
      <c r="JM33" s="520"/>
      <c r="JN33" s="520"/>
      <c r="JO33" s="520"/>
      <c r="JP33" s="520"/>
      <c r="JQ33" s="34"/>
      <c r="JR33" s="34"/>
      <c r="JS33" s="34"/>
      <c r="JT33" s="142"/>
      <c r="JU33" s="142"/>
      <c r="JV33" s="520"/>
      <c r="JW33" s="142"/>
      <c r="JX33" s="142"/>
      <c r="JY33" s="142"/>
      <c r="JZ33" s="142"/>
      <c r="KA33" s="23"/>
      <c r="KB33" s="24"/>
      <c r="KC33" s="175"/>
      <c r="KD33" s="175"/>
      <c r="KE33" s="175"/>
      <c r="KF33" s="175"/>
      <c r="KG33" s="175"/>
      <c r="KH33" s="175"/>
      <c r="KI33" s="175"/>
      <c r="KJ33" s="470"/>
      <c r="KK33" s="48"/>
      <c r="KL33" s="523" t="s">
        <v>88</v>
      </c>
      <c r="KM33" s="523"/>
      <c r="KN33" s="48"/>
      <c r="KO33" s="48"/>
      <c r="KP33" s="48"/>
      <c r="KQ33" s="49"/>
      <c r="KR33" s="49"/>
      <c r="KS33" s="49"/>
      <c r="KT33" s="49"/>
      <c r="KU33" s="49"/>
      <c r="KV33" s="49"/>
      <c r="KX33" s="540">
        <f t="shared" si="129"/>
        <v>100</v>
      </c>
    </row>
    <row r="34" spans="1:310" ht="15.95" customHeight="1" thickTop="1" thickBot="1" x14ac:dyDescent="0.3">
      <c r="A34" s="62" t="s">
        <v>57</v>
      </c>
      <c r="B34" s="80" t="e">
        <f>IF(A34="X",IF(#REF!="F",#REF!,IF(#REF!="C",#REF!,IF(#REF!="WH",#REF!,IF(#REF!="B",#REF!,"")))),"")</f>
        <v>#REF!</v>
      </c>
      <c r="C34" s="120"/>
      <c r="D34" s="578"/>
      <c r="E34" s="518">
        <f t="shared" ref="E34:E40" si="367">E33+1</f>
        <v>14</v>
      </c>
      <c r="F34" s="2183"/>
      <c r="G34" s="1831"/>
      <c r="H34" s="1844"/>
      <c r="I34" s="1867"/>
      <c r="J34" s="1844"/>
      <c r="K34" s="472"/>
      <c r="L34" s="1831"/>
      <c r="M34" s="620">
        <v>10</v>
      </c>
      <c r="N34" s="1828"/>
      <c r="O34" s="521"/>
      <c r="P34" s="590"/>
      <c r="Q34" s="726">
        <v>60</v>
      </c>
      <c r="R34" s="727"/>
      <c r="S34" s="727"/>
      <c r="T34" s="727"/>
      <c r="U34" s="727"/>
      <c r="V34" s="727"/>
      <c r="W34" s="727"/>
      <c r="X34" s="727"/>
      <c r="Y34" s="727"/>
      <c r="Z34" s="727"/>
      <c r="AA34" s="727"/>
      <c r="AB34" s="727">
        <v>40</v>
      </c>
      <c r="AC34" s="368">
        <f t="shared" si="300"/>
        <v>0.6</v>
      </c>
      <c r="AD34" s="368">
        <f t="shared" si="301"/>
        <v>0</v>
      </c>
      <c r="AE34" s="368">
        <f t="shared" si="302"/>
        <v>0</v>
      </c>
      <c r="AF34" s="368">
        <f t="shared" si="303"/>
        <v>0</v>
      </c>
      <c r="AG34" s="368">
        <f t="shared" si="304"/>
        <v>0</v>
      </c>
      <c r="AH34" s="368">
        <f t="shared" si="305"/>
        <v>0</v>
      </c>
      <c r="AI34" s="368">
        <f t="shared" si="306"/>
        <v>0</v>
      </c>
      <c r="AJ34" s="368">
        <f t="shared" si="307"/>
        <v>0</v>
      </c>
      <c r="AK34" s="368">
        <f t="shared" si="308"/>
        <v>0</v>
      </c>
      <c r="AL34" s="368">
        <f t="shared" si="309"/>
        <v>0</v>
      </c>
      <c r="AM34" s="368">
        <f t="shared" si="310"/>
        <v>0</v>
      </c>
      <c r="AN34" s="368">
        <f t="shared" si="311"/>
        <v>0.4</v>
      </c>
      <c r="AO34" s="369">
        <v>0</v>
      </c>
      <c r="AP34" s="370">
        <v>0</v>
      </c>
      <c r="AQ34" s="370">
        <v>0</v>
      </c>
      <c r="AR34" s="370">
        <v>0</v>
      </c>
      <c r="AS34" s="378">
        <f>AC34*'Gas parameters'!$B$10</f>
        <v>21490.799999999999</v>
      </c>
      <c r="AT34" s="371">
        <f>AD34*'Gas parameters'!$C$10</f>
        <v>0</v>
      </c>
      <c r="AU34" s="371">
        <f>AE34*'Gas parameters'!$D$10</f>
        <v>0</v>
      </c>
      <c r="AV34" s="371">
        <f>AF34*'Gas parameters'!$E$10</f>
        <v>0</v>
      </c>
      <c r="AW34" s="371">
        <f>AG34*'Gas parameters'!$F$10</f>
        <v>0</v>
      </c>
      <c r="AX34" s="371">
        <f>AH34*'Gas parameters'!$G$10</f>
        <v>0</v>
      </c>
      <c r="AY34" s="371">
        <f>AI34*'Gas parameters'!$H$10</f>
        <v>0</v>
      </c>
      <c r="AZ34" s="371">
        <f>AJ34*'Gas parameters'!$I$10</f>
        <v>0</v>
      </c>
      <c r="BA34" s="371">
        <f>AK34*'Gas parameters'!$J$10</f>
        <v>0</v>
      </c>
      <c r="BB34" s="371">
        <f>AL34*'Gas parameters'!$K$10</f>
        <v>0</v>
      </c>
      <c r="BC34" s="371">
        <f>AM34*'Gas parameters'!$L$10</f>
        <v>0</v>
      </c>
      <c r="BD34" s="371">
        <f>AN34*'Gas parameters'!$M$10</f>
        <v>4310.8</v>
      </c>
      <c r="BE34" s="372">
        <f>AO34*'Gas parameters'!$N$10</f>
        <v>0</v>
      </c>
      <c r="BF34" s="373">
        <f>AP34*'Gas parameters'!$O$10</f>
        <v>0</v>
      </c>
      <c r="BG34" s="373">
        <f>AQ34*'Gas parameters'!$P$10</f>
        <v>0</v>
      </c>
      <c r="BH34" s="379">
        <f>AR34*'Gas parameters'!$Q$10</f>
        <v>0</v>
      </c>
      <c r="BI34" s="386">
        <f>AC34*'Gas parameters'!$B$11</f>
        <v>23904</v>
      </c>
      <c r="BJ34" s="387">
        <f>AD34*'Gas parameters'!$C$11</f>
        <v>0</v>
      </c>
      <c r="BK34" s="387">
        <f>AE34*'Gas parameters'!$D$11</f>
        <v>0</v>
      </c>
      <c r="BL34" s="387">
        <f>AF34*'Gas parameters'!$E$11</f>
        <v>0</v>
      </c>
      <c r="BM34" s="387">
        <f>AG34*'Gas parameters'!$F$11</f>
        <v>0</v>
      </c>
      <c r="BN34" s="387">
        <f>AH34*'Gas parameters'!$G$11</f>
        <v>0</v>
      </c>
      <c r="BO34" s="387">
        <f>AI34*'Gas parameters'!$H$11</f>
        <v>0</v>
      </c>
      <c r="BP34" s="387">
        <f>AJ34*'Gas parameters'!$I$11</f>
        <v>0</v>
      </c>
      <c r="BQ34" s="387">
        <f>AK34*'Gas parameters'!$J$11</f>
        <v>0</v>
      </c>
      <c r="BR34" s="387">
        <f>AL34*'Gas parameters'!$K$11</f>
        <v>0</v>
      </c>
      <c r="BS34" s="387">
        <f>AM34*'Gas parameters'!$L$11</f>
        <v>0</v>
      </c>
      <c r="BT34" s="387">
        <f>AN34*'Gas parameters'!$M$11</f>
        <v>5115.2000000000007</v>
      </c>
      <c r="BU34" s="388">
        <f>AO34*'Gas parameters'!$N$11</f>
        <v>0</v>
      </c>
      <c r="BV34" s="389">
        <f>AP34*'Gas parameters'!$O$11</f>
        <v>0</v>
      </c>
      <c r="BW34" s="389">
        <f>AQ34*'Gas parameters'!$P$11</f>
        <v>0</v>
      </c>
      <c r="BX34" s="390">
        <f>AR34*'Gas parameters'!$Q$11</f>
        <v>0</v>
      </c>
      <c r="BY34" s="385">
        <f>AC34*'Gas parameters'!$B$12</f>
        <v>0.43043999999999999</v>
      </c>
      <c r="BZ34" s="374">
        <f>AD34*'Gas parameters'!$C$12</f>
        <v>0</v>
      </c>
      <c r="CA34" s="374">
        <f>AE34*'Gas parameters'!$D$12</f>
        <v>0</v>
      </c>
      <c r="CB34" s="374">
        <f>AF34*'Gas parameters'!$E$12</f>
        <v>0</v>
      </c>
      <c r="CC34" s="374">
        <f>AG34*'Gas parameters'!$F$12</f>
        <v>0</v>
      </c>
      <c r="CD34" s="374">
        <f>AH34*'Gas parameters'!$G$12</f>
        <v>0</v>
      </c>
      <c r="CE34" s="374">
        <f>AI34*'Gas parameters'!$H$12</f>
        <v>0</v>
      </c>
      <c r="CF34" s="374">
        <f>AJ34*'Gas parameters'!$I$12</f>
        <v>0</v>
      </c>
      <c r="CG34" s="374">
        <f>AK34*'Gas parameters'!$J$12</f>
        <v>0</v>
      </c>
      <c r="CH34" s="374">
        <f>AL34*'Gas parameters'!$K$12</f>
        <v>0</v>
      </c>
      <c r="CI34" s="374">
        <f>AM34*'Gas parameters'!$L$12</f>
        <v>0</v>
      </c>
      <c r="CJ34" s="374">
        <f>AN34*'Gas parameters'!$M$12</f>
        <v>3.5999999999999997E-2</v>
      </c>
      <c r="CK34" s="375">
        <f>AO34*'Gas parameters'!$N$12</f>
        <v>0</v>
      </c>
      <c r="CL34" s="376">
        <f>AP34*'Gas parameters'!$O$12</f>
        <v>0</v>
      </c>
      <c r="CM34" s="376">
        <f>AQ34*'Gas parameters'!$P$12</f>
        <v>0</v>
      </c>
      <c r="CN34" s="376">
        <f>AR34*'Gas parameters'!$Q$12</f>
        <v>0</v>
      </c>
      <c r="CO34" s="432">
        <f t="shared" si="312"/>
        <v>0.6</v>
      </c>
      <c r="CP34" s="432">
        <f t="shared" si="313"/>
        <v>0</v>
      </c>
      <c r="CQ34" s="432">
        <f t="shared" si="314"/>
        <v>0</v>
      </c>
      <c r="CR34" s="432">
        <f t="shared" si="315"/>
        <v>0</v>
      </c>
      <c r="CS34" s="432">
        <f t="shared" si="316"/>
        <v>0</v>
      </c>
      <c r="CT34" s="432">
        <f t="shared" si="317"/>
        <v>0</v>
      </c>
      <c r="CU34" s="432">
        <f t="shared" si="318"/>
        <v>0</v>
      </c>
      <c r="CV34" s="432">
        <f t="shared" si="319"/>
        <v>0</v>
      </c>
      <c r="CW34" s="432">
        <f t="shared" si="320"/>
        <v>0</v>
      </c>
      <c r="CX34" s="432">
        <f t="shared" si="321"/>
        <v>0</v>
      </c>
      <c r="CY34" s="432">
        <f t="shared" si="322"/>
        <v>0</v>
      </c>
      <c r="CZ34" s="432">
        <f t="shared" si="323"/>
        <v>0.4</v>
      </c>
      <c r="DA34" s="432">
        <f t="shared" si="324"/>
        <v>0</v>
      </c>
      <c r="DB34" s="432">
        <f t="shared" si="325"/>
        <v>0</v>
      </c>
      <c r="DC34" s="432">
        <f t="shared" si="326"/>
        <v>0</v>
      </c>
      <c r="DD34" s="432">
        <f t="shared" si="327"/>
        <v>0</v>
      </c>
      <c r="DE34" s="428">
        <f>'DATA SHEET'!CO34*'Gas parameters'!$B$13</f>
        <v>21529.8</v>
      </c>
      <c r="DF34" s="428">
        <f>'DATA SHEET'!CP34*'Gas parameters'!$C$13</f>
        <v>0</v>
      </c>
      <c r="DG34" s="428">
        <f>'DATA SHEET'!CQ34*'Gas parameters'!$D$13</f>
        <v>0</v>
      </c>
      <c r="DH34" s="428">
        <f>'DATA SHEET'!CR34*'Gas parameters'!$E$13</f>
        <v>0</v>
      </c>
      <c r="DI34" s="428">
        <f>'DATA SHEET'!CS34*'Gas parameters'!$F$13</f>
        <v>0</v>
      </c>
      <c r="DJ34" s="428">
        <f>'DATA SHEET'!CT34*'Gas parameters'!$G$13</f>
        <v>0</v>
      </c>
      <c r="DK34" s="428">
        <f>'DATA SHEET'!CU34*'Gas parameters'!$H$13</f>
        <v>0</v>
      </c>
      <c r="DL34" s="428">
        <f>'DATA SHEET'!CV34*'Gas parameters'!$I$13</f>
        <v>0</v>
      </c>
      <c r="DM34" s="428">
        <f>'DATA SHEET'!CW34*'Gas parameters'!$J$13</f>
        <v>0</v>
      </c>
      <c r="DN34" s="428">
        <f>'DATA SHEET'!CX34*'Gas parameters'!$K$13</f>
        <v>0</v>
      </c>
      <c r="DO34" s="428">
        <f>'DATA SHEET'!CY34*'Gas parameters'!$L$13</f>
        <v>0</v>
      </c>
      <c r="DP34" s="428">
        <f>'DATA SHEET'!CZ34*'Gas parameters'!$M$13</f>
        <v>4313.2</v>
      </c>
      <c r="DQ34" s="428">
        <f>'DATA SHEET'!DA34*'Gas parameters'!$N$13</f>
        <v>0</v>
      </c>
      <c r="DR34" s="428">
        <f>'DATA SHEET'!DB34*'Gas parameters'!$O$13</f>
        <v>0</v>
      </c>
      <c r="DS34" s="428">
        <f>'DATA SHEET'!DC34*'Gas parameters'!$P$13</f>
        <v>0</v>
      </c>
      <c r="DT34" s="428">
        <f>'DATA SHEET'!DD34*'Gas parameters'!$Q$13</f>
        <v>0</v>
      </c>
      <c r="DU34" s="431">
        <f>'DATA SHEET'!CO34*'Gas parameters'!$B$14</f>
        <v>23891.399999999998</v>
      </c>
      <c r="DV34" s="431">
        <f>'DATA SHEET'!CP34*'Gas parameters'!$C$14</f>
        <v>0</v>
      </c>
      <c r="DW34" s="431">
        <f>'DATA SHEET'!CQ34*'Gas parameters'!$D$14</f>
        <v>0</v>
      </c>
      <c r="DX34" s="431">
        <f>'DATA SHEET'!CR34*'Gas parameters'!$E$14</f>
        <v>0</v>
      </c>
      <c r="DY34" s="431">
        <f>'DATA SHEET'!CS34*'Gas parameters'!$F$14</f>
        <v>0</v>
      </c>
      <c r="DZ34" s="431">
        <f>'DATA SHEET'!CT34*'Gas parameters'!$G$14</f>
        <v>0</v>
      </c>
      <c r="EA34" s="431">
        <f>'DATA SHEET'!CU34*'Gas parameters'!$H$14</f>
        <v>0</v>
      </c>
      <c r="EB34" s="431">
        <f>'DATA SHEET'!CV34*'Gas parameters'!$I$14</f>
        <v>0</v>
      </c>
      <c r="EC34" s="431">
        <f>'DATA SHEET'!CW34*'Gas parameters'!$J$14</f>
        <v>0</v>
      </c>
      <c r="ED34" s="431">
        <f>'DATA SHEET'!CX34*'Gas parameters'!$K$14</f>
        <v>0</v>
      </c>
      <c r="EE34" s="431">
        <f>'DATA SHEET'!CY34*'Gas parameters'!$L$14</f>
        <v>0</v>
      </c>
      <c r="EF34" s="431">
        <f>'DATA SHEET'!CZ34*'Gas parameters'!$M$14</f>
        <v>5098</v>
      </c>
      <c r="EG34" s="431">
        <f>'DATA SHEET'!DA34*'Gas parameters'!$N$14</f>
        <v>0</v>
      </c>
      <c r="EH34" s="431">
        <f>'DATA SHEET'!DB34*'Gas parameters'!$O$14</f>
        <v>0</v>
      </c>
      <c r="EI34" s="431">
        <f>'DATA SHEET'!DC34*'Gas parameters'!$P$14</f>
        <v>0</v>
      </c>
      <c r="EJ34" s="431">
        <f>'DATA SHEET'!DD34*'Gas parameters'!$Q$14</f>
        <v>0</v>
      </c>
      <c r="EK34" s="425">
        <f>'DATA SHEET'!CO34*'Gas parameters'!$B$15</f>
        <v>1.2018</v>
      </c>
      <c r="EL34" s="434">
        <f>'DATA SHEET'!CP34*'Gas parameters'!$C$15</f>
        <v>0</v>
      </c>
      <c r="EM34" s="434">
        <f>'DATA SHEET'!CQ34*'Gas parameters'!$D$15</f>
        <v>0</v>
      </c>
      <c r="EN34" s="434">
        <f>'DATA SHEET'!CR34*'Gas parameters'!$E$15</f>
        <v>0</v>
      </c>
      <c r="EO34" s="434">
        <f>'DATA SHEET'!CS34*'Gas parameters'!$F$15</f>
        <v>0</v>
      </c>
      <c r="EP34" s="434">
        <f>'DATA SHEET'!CT34*'Gas parameters'!$G$15</f>
        <v>0</v>
      </c>
      <c r="EQ34" s="434">
        <f>'DATA SHEET'!CU34*'Gas parameters'!$H$15</f>
        <v>0</v>
      </c>
      <c r="ER34" s="434">
        <f>'DATA SHEET'!CV34*'Gas parameters'!$I$15</f>
        <v>0</v>
      </c>
      <c r="ES34" s="434">
        <f>'DATA SHEET'!CW34*'Gas parameters'!$J$15</f>
        <v>0</v>
      </c>
      <c r="ET34" s="434">
        <f>'DATA SHEET'!CX34*'Gas parameters'!$K$15</f>
        <v>0</v>
      </c>
      <c r="EU34" s="434">
        <f>'DATA SHEET'!CY34*'Gas parameters'!$L$15</f>
        <v>0</v>
      </c>
      <c r="EV34" s="434">
        <f>'DATA SHEET'!CZ34*'Gas parameters'!$M$15</f>
        <v>0.1996</v>
      </c>
      <c r="EW34" s="434">
        <f>'DATA SHEET'!DA34*'Gas parameters'!$N$15</f>
        <v>0</v>
      </c>
      <c r="EX34" s="434">
        <f>'DATA SHEET'!DB34*'Gas parameters'!$O$15</f>
        <v>0</v>
      </c>
      <c r="EY34" s="434">
        <f>'DATA SHEET'!DC34*'Gas parameters'!$P$15</f>
        <v>0</v>
      </c>
      <c r="EZ34" s="434">
        <f>'DATA SHEET'!DD34*'Gas parameters'!$Q$15</f>
        <v>0</v>
      </c>
      <c r="FA34" s="429">
        <f>'DATA SHEET'!CO34*'Gas parameters'!$B$16</f>
        <v>0.59760000000000002</v>
      </c>
      <c r="FB34" s="429">
        <f>'DATA SHEET'!CP34*'Gas parameters'!$C$16</f>
        <v>0</v>
      </c>
      <c r="FC34" s="429">
        <f>'DATA SHEET'!CQ34*'Gas parameters'!$D$16</f>
        <v>0</v>
      </c>
      <c r="FD34" s="429">
        <f>'DATA SHEET'!CR34*'Gas parameters'!$E$16</f>
        <v>0</v>
      </c>
      <c r="FE34" s="429">
        <f>'DATA SHEET'!CS34*'Gas parameters'!$F$16</f>
        <v>0</v>
      </c>
      <c r="FF34" s="429">
        <f>'DATA SHEET'!CT34*'Gas parameters'!$G$16</f>
        <v>0</v>
      </c>
      <c r="FG34" s="429">
        <f>'DATA SHEET'!CU34*'Gas parameters'!$H$16</f>
        <v>0</v>
      </c>
      <c r="FH34" s="429">
        <f>'DATA SHEET'!CV34*'Gas parameters'!$I$16</f>
        <v>0</v>
      </c>
      <c r="FI34" s="429">
        <f>'DATA SHEET'!CW34*'Gas parameters'!$J$16</f>
        <v>0</v>
      </c>
      <c r="FJ34" s="429">
        <f>'DATA SHEET'!CX34*'Gas parameters'!$K$16</f>
        <v>0</v>
      </c>
      <c r="FK34" s="429">
        <f>'DATA SHEET'!CY34*'Gas parameters'!$L$16</f>
        <v>0</v>
      </c>
      <c r="FL34" s="429">
        <f>'DATA SHEET'!CZ34*'Gas parameters'!$M$16</f>
        <v>0</v>
      </c>
      <c r="FM34" s="429">
        <f>'DATA SHEET'!DA34*'Gas parameters'!$N$16</f>
        <v>0</v>
      </c>
      <c r="FN34" s="429">
        <f>'DATA SHEET'!DB34*'Gas parameters'!$O$16</f>
        <v>0</v>
      </c>
      <c r="FO34" s="429">
        <f>'DATA SHEET'!DC34*'Gas parameters'!$P$16</f>
        <v>0</v>
      </c>
      <c r="FP34" s="429">
        <f>'DATA SHEET'!DD34*'Gas parameters'!$Q$16</f>
        <v>0</v>
      </c>
      <c r="FQ34" s="457">
        <f>'DATA SHEET'!CO34*'Gas parameters'!$B$17</f>
        <v>1.1639999999999999</v>
      </c>
      <c r="FR34" s="457">
        <f>'DATA SHEET'!CP34*'Gas parameters'!$C$17</f>
        <v>0</v>
      </c>
      <c r="FS34" s="457">
        <f>'DATA SHEET'!CQ34*'Gas parameters'!$D$17</f>
        <v>0</v>
      </c>
      <c r="FT34" s="457">
        <f>'DATA SHEET'!CR34*'Gas parameters'!$E$17</f>
        <v>0</v>
      </c>
      <c r="FU34" s="457">
        <f>'DATA SHEET'!CS34*'Gas parameters'!$F$17</f>
        <v>0</v>
      </c>
      <c r="FV34" s="457">
        <f>'DATA SHEET'!CT34*'Gas parameters'!$G$17</f>
        <v>0</v>
      </c>
      <c r="FW34" s="457">
        <f>'DATA SHEET'!CU34*'Gas parameters'!$H$17</f>
        <v>0</v>
      </c>
      <c r="FX34" s="457">
        <f>'DATA SHEET'!CV34*'Gas parameters'!$I$17</f>
        <v>0</v>
      </c>
      <c r="FY34" s="457">
        <f>'DATA SHEET'!CW34*'Gas parameters'!$J$17</f>
        <v>0</v>
      </c>
      <c r="FZ34" s="457">
        <f>'DATA SHEET'!CX34*'Gas parameters'!$K$17</f>
        <v>0</v>
      </c>
      <c r="GA34" s="457">
        <f>'DATA SHEET'!CY34*'Gas parameters'!$L$17</f>
        <v>0</v>
      </c>
      <c r="GB34" s="457">
        <f>'DATA SHEET'!CZ34*'Gas parameters'!$M$17</f>
        <v>0.38680000000000003</v>
      </c>
      <c r="GC34" s="457">
        <f>'DATA SHEET'!DA34*'Gas parameters'!$N$17</f>
        <v>0</v>
      </c>
      <c r="GD34" s="457">
        <f>'DATA SHEET'!DB34*'Gas parameters'!$O$17</f>
        <v>0</v>
      </c>
      <c r="GE34" s="457">
        <f>'DATA SHEET'!DC34*'Gas parameters'!$P$17</f>
        <v>0</v>
      </c>
      <c r="GF34" s="457">
        <f>'DATA SHEET'!DD34*'Gas parameters'!$Q$17</f>
        <v>0</v>
      </c>
      <c r="GG34" s="429">
        <f>'DATA SHEET'!CO34*'Gas parameters'!$B$18</f>
        <v>0.43043999999999999</v>
      </c>
      <c r="GH34" s="429">
        <f>'DATA SHEET'!CP34*'Gas parameters'!$C$18</f>
        <v>0</v>
      </c>
      <c r="GI34" s="429">
        <f>'DATA SHEET'!CQ34*'Gas parameters'!$D$18</f>
        <v>0</v>
      </c>
      <c r="GJ34" s="429">
        <f>'DATA SHEET'!CR34*'Gas parameters'!$E$18</f>
        <v>0</v>
      </c>
      <c r="GK34" s="429">
        <f>'DATA SHEET'!CS34*'Gas parameters'!$F$18</f>
        <v>0</v>
      </c>
      <c r="GL34" s="429">
        <f>'DATA SHEET'!CT34*'Gas parameters'!$G$18</f>
        <v>0</v>
      </c>
      <c r="GM34" s="429">
        <f>'DATA SHEET'!CU34*'Gas parameters'!$H$18</f>
        <v>0</v>
      </c>
      <c r="GN34" s="429">
        <f>'DATA SHEET'!CV34*'Gas parameters'!$I$18</f>
        <v>0</v>
      </c>
      <c r="GO34" s="429">
        <f>'DATA SHEET'!CW34*'Gas parameters'!$J$18</f>
        <v>0</v>
      </c>
      <c r="GP34" s="429">
        <f>'DATA SHEET'!CX34*'Gas parameters'!$K$18</f>
        <v>0</v>
      </c>
      <c r="GQ34" s="429">
        <f>'DATA SHEET'!CY34*'Gas parameters'!$L$18</f>
        <v>0</v>
      </c>
      <c r="GR34" s="429">
        <f>'DATA SHEET'!CZ34*'Gas parameters'!$M$18</f>
        <v>3.5999999999999997E-2</v>
      </c>
      <c r="GS34" s="429">
        <f>'DATA SHEET'!DA34*'Gas parameters'!$N$18</f>
        <v>0</v>
      </c>
      <c r="GT34" s="429">
        <f>'DATA SHEET'!DB34*'Gas parameters'!$O$18</f>
        <v>0</v>
      </c>
      <c r="GU34" s="429">
        <f>'DATA SHEET'!DC34*'Gas parameters'!$P$18</f>
        <v>0</v>
      </c>
      <c r="GV34" s="429">
        <f>'DATA SHEET'!DD34*'Gas parameters'!$Q$18</f>
        <v>0</v>
      </c>
      <c r="GW34" s="430">
        <v>7</v>
      </c>
      <c r="GX34" s="430">
        <v>1E-3</v>
      </c>
      <c r="GY34" s="435">
        <f t="shared" si="328"/>
        <v>6.6924546322827121</v>
      </c>
      <c r="GZ34" s="435">
        <f t="shared" si="329"/>
        <v>10.148328222950017</v>
      </c>
      <c r="HA34" s="433">
        <f t="shared" si="330"/>
        <v>1</v>
      </c>
      <c r="HB34" s="433">
        <f t="shared" si="331"/>
        <v>7.4502201757506663</v>
      </c>
      <c r="HC34" s="433">
        <f t="shared" si="332"/>
        <v>20.959991874476575</v>
      </c>
      <c r="HD34" s="433">
        <f t="shared" si="333"/>
        <v>1.3246768628986172</v>
      </c>
      <c r="HE34" s="433">
        <f t="shared" si="334"/>
        <v>1.2155011147590387</v>
      </c>
      <c r="HF34" s="436">
        <f t="shared" si="335"/>
        <v>0</v>
      </c>
      <c r="HG34" s="433">
        <f t="shared" si="336"/>
        <v>5.8886546322827122</v>
      </c>
      <c r="HH34" s="435">
        <f>GY34*0.7906+'DATA SHEET'!CW34/100+HN34</f>
        <v>5.8886546322827122</v>
      </c>
      <c r="HI34" s="433">
        <f t="shared" si="337"/>
        <v>1.5615655434679541</v>
      </c>
      <c r="HJ34" s="433">
        <f t="shared" si="338"/>
        <v>10.148328222950017</v>
      </c>
      <c r="HK34" s="437">
        <f t="shared" si="339"/>
        <v>25843</v>
      </c>
      <c r="HL34" s="437">
        <f t="shared" si="340"/>
        <v>28989.399999999998</v>
      </c>
      <c r="HM34" s="438">
        <f t="shared" si="341"/>
        <v>1.4014</v>
      </c>
      <c r="HN34" s="439">
        <f t="shared" si="342"/>
        <v>0.59760000000000002</v>
      </c>
      <c r="HO34" s="436">
        <f t="shared" si="343"/>
        <v>1.5508</v>
      </c>
      <c r="HP34" s="427">
        <f t="shared" si="344"/>
        <v>0.46643999999999997</v>
      </c>
      <c r="HQ34" s="357">
        <f t="shared" si="345"/>
        <v>25801.599999999999</v>
      </c>
      <c r="HR34" s="358">
        <f t="shared" si="346"/>
        <v>29019.200000000001</v>
      </c>
      <c r="HS34" s="712">
        <f t="shared" si="347"/>
        <v>0.46643999999999997</v>
      </c>
      <c r="HT34" s="713">
        <f t="shared" si="348"/>
        <v>0.36094603788418017</v>
      </c>
      <c r="HU34" s="711">
        <f t="shared" si="349"/>
        <v>0.44215889640812073</v>
      </c>
      <c r="HV34" s="711">
        <f t="shared" si="350"/>
        <v>24.454174959719456</v>
      </c>
      <c r="HW34" s="711">
        <f t="shared" si="351"/>
        <v>27.464698088207459</v>
      </c>
      <c r="HX34" s="711">
        <f t="shared" si="352"/>
        <v>45.714470083951518</v>
      </c>
      <c r="HY34" s="714">
        <f t="shared" si="353"/>
        <v>25.801599999999997</v>
      </c>
      <c r="HZ34" s="359">
        <f t="shared" si="354"/>
        <v>29.019200000000001</v>
      </c>
      <c r="IA34" s="360">
        <f t="shared" si="355"/>
        <v>48.30190909070317</v>
      </c>
      <c r="IB34" s="75">
        <f t="shared" si="356"/>
        <v>45.714470083951518</v>
      </c>
      <c r="IC34" s="724">
        <f t="shared" si="357"/>
        <v>0.36094603788418017</v>
      </c>
      <c r="ID34" s="724">
        <f t="shared" si="358"/>
        <v>25.801599999999997</v>
      </c>
      <c r="IE34" s="724">
        <f t="shared" si="359"/>
        <v>29.019200000000001</v>
      </c>
      <c r="IF34" s="76">
        <f t="shared" si="360"/>
        <v>10.148328222950017</v>
      </c>
      <c r="IG34" s="520"/>
      <c r="IH34" s="520"/>
      <c r="II34" s="520"/>
      <c r="IJ34" s="700">
        <f t="shared" si="361"/>
        <v>0</v>
      </c>
      <c r="IK34" s="520"/>
      <c r="IL34" s="520"/>
      <c r="IM34" s="520"/>
      <c r="IN34" s="520"/>
      <c r="IO34" s="520"/>
      <c r="IP34" s="520"/>
      <c r="IQ34" s="520"/>
      <c r="IR34" s="520"/>
      <c r="IS34" s="30" t="s">
        <v>720</v>
      </c>
      <c r="IT34" s="419"/>
      <c r="IU34" s="419"/>
      <c r="IV34" s="43"/>
      <c r="IW34" s="30"/>
      <c r="IX34" s="419"/>
      <c r="IY34" s="419"/>
      <c r="JA34" s="520"/>
      <c r="JB34" s="23" t="s">
        <v>88</v>
      </c>
      <c r="JC34" s="23"/>
      <c r="JD34" s="22" t="str">
        <f t="shared" si="362"/>
        <v>NM</v>
      </c>
      <c r="JE34" s="22" t="str">
        <f t="shared" si="363"/>
        <v>NM</v>
      </c>
      <c r="JF34" s="22" t="str">
        <f t="shared" si="364"/>
        <v>NM</v>
      </c>
      <c r="JG34" s="22" t="str">
        <f t="shared" si="365"/>
        <v>NM</v>
      </c>
      <c r="JH34" s="21" t="str">
        <f t="shared" si="366"/>
        <v>NM</v>
      </c>
      <c r="JI34" s="21"/>
      <c r="JJ34" s="21"/>
      <c r="JK34" s="21"/>
      <c r="JL34" s="520"/>
      <c r="JM34" s="520"/>
      <c r="JN34" s="520"/>
      <c r="JO34" s="520"/>
      <c r="JP34" s="520"/>
      <c r="JQ34" s="34"/>
      <c r="JR34" s="34"/>
      <c r="JS34" s="34"/>
      <c r="JT34" s="142"/>
      <c r="JU34" s="142"/>
      <c r="JV34" s="520"/>
      <c r="JW34" s="142"/>
      <c r="JX34" s="142"/>
      <c r="JY34" s="142"/>
      <c r="JZ34" s="277"/>
      <c r="KA34" s="275"/>
      <c r="KB34" s="283"/>
      <c r="KC34" s="283"/>
      <c r="KD34" s="283"/>
      <c r="KE34" s="283"/>
      <c r="KF34" s="283"/>
      <c r="KG34" s="283"/>
      <c r="KH34" s="283"/>
      <c r="KI34" s="283"/>
      <c r="KJ34" s="519"/>
      <c r="KK34" s="284"/>
      <c r="KL34" s="523" t="s">
        <v>88</v>
      </c>
      <c r="KM34" s="523"/>
      <c r="KN34" s="283"/>
      <c r="KO34" s="283"/>
      <c r="KP34" s="283"/>
      <c r="KQ34" s="831"/>
      <c r="KR34" s="831"/>
      <c r="KS34" s="831"/>
      <c r="KT34" s="831"/>
      <c r="KU34" s="831"/>
      <c r="KV34" s="831"/>
      <c r="KX34" s="540">
        <f t="shared" si="129"/>
        <v>100</v>
      </c>
    </row>
    <row r="35" spans="1:310" ht="15.95" customHeight="1" thickTop="1" thickBot="1" x14ac:dyDescent="0.3">
      <c r="A35" s="62" t="s">
        <v>57</v>
      </c>
      <c r="B35" s="80" t="e">
        <f>IF(A35="X",IF(#REF!="F",#REF!,IF(#REF!="C",#REF!,IF(#REF!="WH",#REF!,IF(#REF!="B",#REF!,"")))),"")</f>
        <v>#REF!</v>
      </c>
      <c r="C35" s="120"/>
      <c r="D35" s="578"/>
      <c r="E35" s="518">
        <f t="shared" si="367"/>
        <v>15</v>
      </c>
      <c r="F35" s="2183"/>
      <c r="G35" s="1831"/>
      <c r="H35" s="1844"/>
      <c r="I35" s="1867"/>
      <c r="J35" s="1844"/>
      <c r="K35" s="472"/>
      <c r="L35" s="1831"/>
      <c r="M35" s="620">
        <v>20</v>
      </c>
      <c r="N35" s="1828"/>
      <c r="O35" s="521"/>
      <c r="P35" s="590"/>
      <c r="Q35" s="726">
        <v>60</v>
      </c>
      <c r="R35" s="727"/>
      <c r="S35" s="727"/>
      <c r="T35" s="727"/>
      <c r="U35" s="727"/>
      <c r="V35" s="727"/>
      <c r="W35" s="727"/>
      <c r="X35" s="727"/>
      <c r="Y35" s="727"/>
      <c r="Z35" s="727"/>
      <c r="AA35" s="727"/>
      <c r="AB35" s="727">
        <v>40</v>
      </c>
      <c r="AC35" s="368">
        <f t="shared" si="300"/>
        <v>0.6</v>
      </c>
      <c r="AD35" s="368">
        <f t="shared" si="301"/>
        <v>0</v>
      </c>
      <c r="AE35" s="368">
        <f t="shared" si="302"/>
        <v>0</v>
      </c>
      <c r="AF35" s="368">
        <f t="shared" si="303"/>
        <v>0</v>
      </c>
      <c r="AG35" s="368">
        <f t="shared" si="304"/>
        <v>0</v>
      </c>
      <c r="AH35" s="368">
        <f t="shared" si="305"/>
        <v>0</v>
      </c>
      <c r="AI35" s="368">
        <f t="shared" si="306"/>
        <v>0</v>
      </c>
      <c r="AJ35" s="368">
        <f t="shared" si="307"/>
        <v>0</v>
      </c>
      <c r="AK35" s="368">
        <f t="shared" si="308"/>
        <v>0</v>
      </c>
      <c r="AL35" s="368">
        <f t="shared" si="309"/>
        <v>0</v>
      </c>
      <c r="AM35" s="368">
        <f t="shared" si="310"/>
        <v>0</v>
      </c>
      <c r="AN35" s="368">
        <f t="shared" si="311"/>
        <v>0.4</v>
      </c>
      <c r="AO35" s="369">
        <v>0</v>
      </c>
      <c r="AP35" s="370">
        <v>0</v>
      </c>
      <c r="AQ35" s="370">
        <v>0</v>
      </c>
      <c r="AR35" s="370">
        <v>0</v>
      </c>
      <c r="AS35" s="378">
        <f>AC35*'Gas parameters'!$B$10</f>
        <v>21490.799999999999</v>
      </c>
      <c r="AT35" s="371">
        <f>AD35*'Gas parameters'!$C$10</f>
        <v>0</v>
      </c>
      <c r="AU35" s="371">
        <f>AE35*'Gas parameters'!$D$10</f>
        <v>0</v>
      </c>
      <c r="AV35" s="371">
        <f>AF35*'Gas parameters'!$E$10</f>
        <v>0</v>
      </c>
      <c r="AW35" s="371">
        <f>AG35*'Gas parameters'!$F$10</f>
        <v>0</v>
      </c>
      <c r="AX35" s="371">
        <f>AH35*'Gas parameters'!$G$10</f>
        <v>0</v>
      </c>
      <c r="AY35" s="371">
        <f>AI35*'Gas parameters'!$H$10</f>
        <v>0</v>
      </c>
      <c r="AZ35" s="371">
        <f>AJ35*'Gas parameters'!$I$10</f>
        <v>0</v>
      </c>
      <c r="BA35" s="371">
        <f>AK35*'Gas parameters'!$J$10</f>
        <v>0</v>
      </c>
      <c r="BB35" s="371">
        <f>AL35*'Gas parameters'!$K$10</f>
        <v>0</v>
      </c>
      <c r="BC35" s="371">
        <f>AM35*'Gas parameters'!$L$10</f>
        <v>0</v>
      </c>
      <c r="BD35" s="371">
        <f>AN35*'Gas parameters'!$M$10</f>
        <v>4310.8</v>
      </c>
      <c r="BE35" s="372">
        <f>AO35*'Gas parameters'!$N$10</f>
        <v>0</v>
      </c>
      <c r="BF35" s="373">
        <f>AP35*'Gas parameters'!$O$10</f>
        <v>0</v>
      </c>
      <c r="BG35" s="373">
        <f>AQ35*'Gas parameters'!$P$10</f>
        <v>0</v>
      </c>
      <c r="BH35" s="379">
        <f>AR35*'Gas parameters'!$Q$10</f>
        <v>0</v>
      </c>
      <c r="BI35" s="386">
        <f>AC35*'Gas parameters'!$B$11</f>
        <v>23904</v>
      </c>
      <c r="BJ35" s="387">
        <f>AD35*'Gas parameters'!$C$11</f>
        <v>0</v>
      </c>
      <c r="BK35" s="387">
        <f>AE35*'Gas parameters'!$D$11</f>
        <v>0</v>
      </c>
      <c r="BL35" s="387">
        <f>AF35*'Gas parameters'!$E$11</f>
        <v>0</v>
      </c>
      <c r="BM35" s="387">
        <f>AG35*'Gas parameters'!$F$11</f>
        <v>0</v>
      </c>
      <c r="BN35" s="387">
        <f>AH35*'Gas parameters'!$G$11</f>
        <v>0</v>
      </c>
      <c r="BO35" s="387">
        <f>AI35*'Gas parameters'!$H$11</f>
        <v>0</v>
      </c>
      <c r="BP35" s="387">
        <f>AJ35*'Gas parameters'!$I$11</f>
        <v>0</v>
      </c>
      <c r="BQ35" s="387">
        <f>AK35*'Gas parameters'!$J$11</f>
        <v>0</v>
      </c>
      <c r="BR35" s="387">
        <f>AL35*'Gas parameters'!$K$11</f>
        <v>0</v>
      </c>
      <c r="BS35" s="387">
        <f>AM35*'Gas parameters'!$L$11</f>
        <v>0</v>
      </c>
      <c r="BT35" s="387">
        <f>AN35*'Gas parameters'!$M$11</f>
        <v>5115.2000000000007</v>
      </c>
      <c r="BU35" s="388">
        <f>AO35*'Gas parameters'!$N$11</f>
        <v>0</v>
      </c>
      <c r="BV35" s="389">
        <f>AP35*'Gas parameters'!$O$11</f>
        <v>0</v>
      </c>
      <c r="BW35" s="389">
        <f>AQ35*'Gas parameters'!$P$11</f>
        <v>0</v>
      </c>
      <c r="BX35" s="390">
        <f>AR35*'Gas parameters'!$Q$11</f>
        <v>0</v>
      </c>
      <c r="BY35" s="385">
        <f>AC35*'Gas parameters'!$B$12</f>
        <v>0.43043999999999999</v>
      </c>
      <c r="BZ35" s="374">
        <f>AD35*'Gas parameters'!$C$12</f>
        <v>0</v>
      </c>
      <c r="CA35" s="374">
        <f>AE35*'Gas parameters'!$D$12</f>
        <v>0</v>
      </c>
      <c r="CB35" s="374">
        <f>AF35*'Gas parameters'!$E$12</f>
        <v>0</v>
      </c>
      <c r="CC35" s="374">
        <f>AG35*'Gas parameters'!$F$12</f>
        <v>0</v>
      </c>
      <c r="CD35" s="374">
        <f>AH35*'Gas parameters'!$G$12</f>
        <v>0</v>
      </c>
      <c r="CE35" s="374">
        <f>AI35*'Gas parameters'!$H$12</f>
        <v>0</v>
      </c>
      <c r="CF35" s="374">
        <f>AJ35*'Gas parameters'!$I$12</f>
        <v>0</v>
      </c>
      <c r="CG35" s="374">
        <f>AK35*'Gas parameters'!$J$12</f>
        <v>0</v>
      </c>
      <c r="CH35" s="374">
        <f>AL35*'Gas parameters'!$K$12</f>
        <v>0</v>
      </c>
      <c r="CI35" s="374">
        <f>AM35*'Gas parameters'!$L$12</f>
        <v>0</v>
      </c>
      <c r="CJ35" s="374">
        <f>AN35*'Gas parameters'!$M$12</f>
        <v>3.5999999999999997E-2</v>
      </c>
      <c r="CK35" s="375">
        <f>AO35*'Gas parameters'!$N$12</f>
        <v>0</v>
      </c>
      <c r="CL35" s="376">
        <f>AP35*'Gas parameters'!$O$12</f>
        <v>0</v>
      </c>
      <c r="CM35" s="376">
        <f>AQ35*'Gas parameters'!$P$12</f>
        <v>0</v>
      </c>
      <c r="CN35" s="376">
        <f>AR35*'Gas parameters'!$Q$12</f>
        <v>0</v>
      </c>
      <c r="CO35" s="432">
        <f t="shared" si="312"/>
        <v>0.6</v>
      </c>
      <c r="CP35" s="432">
        <f t="shared" si="313"/>
        <v>0</v>
      </c>
      <c r="CQ35" s="432">
        <f t="shared" si="314"/>
        <v>0</v>
      </c>
      <c r="CR35" s="432">
        <f t="shared" si="315"/>
        <v>0</v>
      </c>
      <c r="CS35" s="432">
        <f t="shared" si="316"/>
        <v>0</v>
      </c>
      <c r="CT35" s="432">
        <f t="shared" si="317"/>
        <v>0</v>
      </c>
      <c r="CU35" s="432">
        <f t="shared" si="318"/>
        <v>0</v>
      </c>
      <c r="CV35" s="432">
        <f t="shared" si="319"/>
        <v>0</v>
      </c>
      <c r="CW35" s="432">
        <f t="shared" si="320"/>
        <v>0</v>
      </c>
      <c r="CX35" s="432">
        <f t="shared" si="321"/>
        <v>0</v>
      </c>
      <c r="CY35" s="432">
        <f t="shared" si="322"/>
        <v>0</v>
      </c>
      <c r="CZ35" s="432">
        <f t="shared" si="323"/>
        <v>0.4</v>
      </c>
      <c r="DA35" s="432">
        <f t="shared" si="324"/>
        <v>0</v>
      </c>
      <c r="DB35" s="432">
        <f t="shared" si="325"/>
        <v>0</v>
      </c>
      <c r="DC35" s="432">
        <f t="shared" si="326"/>
        <v>0</v>
      </c>
      <c r="DD35" s="432">
        <f t="shared" si="327"/>
        <v>0</v>
      </c>
      <c r="DE35" s="428">
        <f>'DATA SHEET'!CO35*'Gas parameters'!$B$13</f>
        <v>21529.8</v>
      </c>
      <c r="DF35" s="428">
        <f>'DATA SHEET'!CP35*'Gas parameters'!$C$13</f>
        <v>0</v>
      </c>
      <c r="DG35" s="428">
        <f>'DATA SHEET'!CQ35*'Gas parameters'!$D$13</f>
        <v>0</v>
      </c>
      <c r="DH35" s="428">
        <f>'DATA SHEET'!CR35*'Gas parameters'!$E$13</f>
        <v>0</v>
      </c>
      <c r="DI35" s="428">
        <f>'DATA SHEET'!CS35*'Gas parameters'!$F$13</f>
        <v>0</v>
      </c>
      <c r="DJ35" s="428">
        <f>'DATA SHEET'!CT35*'Gas parameters'!$G$13</f>
        <v>0</v>
      </c>
      <c r="DK35" s="428">
        <f>'DATA SHEET'!CU35*'Gas parameters'!$H$13</f>
        <v>0</v>
      </c>
      <c r="DL35" s="428">
        <f>'DATA SHEET'!CV35*'Gas parameters'!$I$13</f>
        <v>0</v>
      </c>
      <c r="DM35" s="428">
        <f>'DATA SHEET'!CW35*'Gas parameters'!$J$13</f>
        <v>0</v>
      </c>
      <c r="DN35" s="428">
        <f>'DATA SHEET'!CX35*'Gas parameters'!$K$13</f>
        <v>0</v>
      </c>
      <c r="DO35" s="428">
        <f>'DATA SHEET'!CY35*'Gas parameters'!$L$13</f>
        <v>0</v>
      </c>
      <c r="DP35" s="428">
        <f>'DATA SHEET'!CZ35*'Gas parameters'!$M$13</f>
        <v>4313.2</v>
      </c>
      <c r="DQ35" s="428">
        <f>'DATA SHEET'!DA35*'Gas parameters'!$N$13</f>
        <v>0</v>
      </c>
      <c r="DR35" s="428">
        <f>'DATA SHEET'!DB35*'Gas parameters'!$O$13</f>
        <v>0</v>
      </c>
      <c r="DS35" s="428">
        <f>'DATA SHEET'!DC35*'Gas parameters'!$P$13</f>
        <v>0</v>
      </c>
      <c r="DT35" s="428">
        <f>'DATA SHEET'!DD35*'Gas parameters'!$Q$13</f>
        <v>0</v>
      </c>
      <c r="DU35" s="431">
        <f>'DATA SHEET'!CO35*'Gas parameters'!$B$14</f>
        <v>23891.399999999998</v>
      </c>
      <c r="DV35" s="431">
        <f>'DATA SHEET'!CP35*'Gas parameters'!$C$14</f>
        <v>0</v>
      </c>
      <c r="DW35" s="431">
        <f>'DATA SHEET'!CQ35*'Gas parameters'!$D$14</f>
        <v>0</v>
      </c>
      <c r="DX35" s="431">
        <f>'DATA SHEET'!CR35*'Gas parameters'!$E$14</f>
        <v>0</v>
      </c>
      <c r="DY35" s="431">
        <f>'DATA SHEET'!CS35*'Gas parameters'!$F$14</f>
        <v>0</v>
      </c>
      <c r="DZ35" s="431">
        <f>'DATA SHEET'!CT35*'Gas parameters'!$G$14</f>
        <v>0</v>
      </c>
      <c r="EA35" s="431">
        <f>'DATA SHEET'!CU35*'Gas parameters'!$H$14</f>
        <v>0</v>
      </c>
      <c r="EB35" s="431">
        <f>'DATA SHEET'!CV35*'Gas parameters'!$I$14</f>
        <v>0</v>
      </c>
      <c r="EC35" s="431">
        <f>'DATA SHEET'!CW35*'Gas parameters'!$J$14</f>
        <v>0</v>
      </c>
      <c r="ED35" s="431">
        <f>'DATA SHEET'!CX35*'Gas parameters'!$K$14</f>
        <v>0</v>
      </c>
      <c r="EE35" s="431">
        <f>'DATA SHEET'!CY35*'Gas parameters'!$L$14</f>
        <v>0</v>
      </c>
      <c r="EF35" s="431">
        <f>'DATA SHEET'!CZ35*'Gas parameters'!$M$14</f>
        <v>5098</v>
      </c>
      <c r="EG35" s="431">
        <f>'DATA SHEET'!DA35*'Gas parameters'!$N$14</f>
        <v>0</v>
      </c>
      <c r="EH35" s="431">
        <f>'DATA SHEET'!DB35*'Gas parameters'!$O$14</f>
        <v>0</v>
      </c>
      <c r="EI35" s="431">
        <f>'DATA SHEET'!DC35*'Gas parameters'!$P$14</f>
        <v>0</v>
      </c>
      <c r="EJ35" s="431">
        <f>'DATA SHEET'!DD35*'Gas parameters'!$Q$14</f>
        <v>0</v>
      </c>
      <c r="EK35" s="425">
        <f>'DATA SHEET'!CO35*'Gas parameters'!$B$15</f>
        <v>1.2018</v>
      </c>
      <c r="EL35" s="434">
        <f>'DATA SHEET'!CP35*'Gas parameters'!$C$15</f>
        <v>0</v>
      </c>
      <c r="EM35" s="434">
        <f>'DATA SHEET'!CQ35*'Gas parameters'!$D$15</f>
        <v>0</v>
      </c>
      <c r="EN35" s="434">
        <f>'DATA SHEET'!CR35*'Gas parameters'!$E$15</f>
        <v>0</v>
      </c>
      <c r="EO35" s="434">
        <f>'DATA SHEET'!CS35*'Gas parameters'!$F$15</f>
        <v>0</v>
      </c>
      <c r="EP35" s="434">
        <f>'DATA SHEET'!CT35*'Gas parameters'!$G$15</f>
        <v>0</v>
      </c>
      <c r="EQ35" s="434">
        <f>'DATA SHEET'!CU35*'Gas parameters'!$H$15</f>
        <v>0</v>
      </c>
      <c r="ER35" s="434">
        <f>'DATA SHEET'!CV35*'Gas parameters'!$I$15</f>
        <v>0</v>
      </c>
      <c r="ES35" s="434">
        <f>'DATA SHEET'!CW35*'Gas parameters'!$J$15</f>
        <v>0</v>
      </c>
      <c r="ET35" s="434">
        <f>'DATA SHEET'!CX35*'Gas parameters'!$K$15</f>
        <v>0</v>
      </c>
      <c r="EU35" s="434">
        <f>'DATA SHEET'!CY35*'Gas parameters'!$L$15</f>
        <v>0</v>
      </c>
      <c r="EV35" s="434">
        <f>'DATA SHEET'!CZ35*'Gas parameters'!$M$15</f>
        <v>0.1996</v>
      </c>
      <c r="EW35" s="434">
        <f>'DATA SHEET'!DA35*'Gas parameters'!$N$15</f>
        <v>0</v>
      </c>
      <c r="EX35" s="434">
        <f>'DATA SHEET'!DB35*'Gas parameters'!$O$15</f>
        <v>0</v>
      </c>
      <c r="EY35" s="434">
        <f>'DATA SHEET'!DC35*'Gas parameters'!$P$15</f>
        <v>0</v>
      </c>
      <c r="EZ35" s="434">
        <f>'DATA SHEET'!DD35*'Gas parameters'!$Q$15</f>
        <v>0</v>
      </c>
      <c r="FA35" s="429">
        <f>'DATA SHEET'!CO35*'Gas parameters'!$B$16</f>
        <v>0.59760000000000002</v>
      </c>
      <c r="FB35" s="429">
        <f>'DATA SHEET'!CP35*'Gas parameters'!$C$16</f>
        <v>0</v>
      </c>
      <c r="FC35" s="429">
        <f>'DATA SHEET'!CQ35*'Gas parameters'!$D$16</f>
        <v>0</v>
      </c>
      <c r="FD35" s="429">
        <f>'DATA SHEET'!CR35*'Gas parameters'!$E$16</f>
        <v>0</v>
      </c>
      <c r="FE35" s="429">
        <f>'DATA SHEET'!CS35*'Gas parameters'!$F$16</f>
        <v>0</v>
      </c>
      <c r="FF35" s="429">
        <f>'DATA SHEET'!CT35*'Gas parameters'!$G$16</f>
        <v>0</v>
      </c>
      <c r="FG35" s="429">
        <f>'DATA SHEET'!CU35*'Gas parameters'!$H$16</f>
        <v>0</v>
      </c>
      <c r="FH35" s="429">
        <f>'DATA SHEET'!CV35*'Gas parameters'!$I$16</f>
        <v>0</v>
      </c>
      <c r="FI35" s="429">
        <f>'DATA SHEET'!CW35*'Gas parameters'!$J$16</f>
        <v>0</v>
      </c>
      <c r="FJ35" s="429">
        <f>'DATA SHEET'!CX35*'Gas parameters'!$K$16</f>
        <v>0</v>
      </c>
      <c r="FK35" s="429">
        <f>'DATA SHEET'!CY35*'Gas parameters'!$L$16</f>
        <v>0</v>
      </c>
      <c r="FL35" s="429">
        <f>'DATA SHEET'!CZ35*'Gas parameters'!$M$16</f>
        <v>0</v>
      </c>
      <c r="FM35" s="429">
        <f>'DATA SHEET'!DA35*'Gas parameters'!$N$16</f>
        <v>0</v>
      </c>
      <c r="FN35" s="429">
        <f>'DATA SHEET'!DB35*'Gas parameters'!$O$16</f>
        <v>0</v>
      </c>
      <c r="FO35" s="429">
        <f>'DATA SHEET'!DC35*'Gas parameters'!$P$16</f>
        <v>0</v>
      </c>
      <c r="FP35" s="429">
        <f>'DATA SHEET'!DD35*'Gas parameters'!$Q$16</f>
        <v>0</v>
      </c>
      <c r="FQ35" s="457">
        <f>'DATA SHEET'!CO35*'Gas parameters'!$B$17</f>
        <v>1.1639999999999999</v>
      </c>
      <c r="FR35" s="457">
        <f>'DATA SHEET'!CP35*'Gas parameters'!$C$17</f>
        <v>0</v>
      </c>
      <c r="FS35" s="457">
        <f>'DATA SHEET'!CQ35*'Gas parameters'!$D$17</f>
        <v>0</v>
      </c>
      <c r="FT35" s="457">
        <f>'DATA SHEET'!CR35*'Gas parameters'!$E$17</f>
        <v>0</v>
      </c>
      <c r="FU35" s="457">
        <f>'DATA SHEET'!CS35*'Gas parameters'!$F$17</f>
        <v>0</v>
      </c>
      <c r="FV35" s="457">
        <f>'DATA SHEET'!CT35*'Gas parameters'!$G$17</f>
        <v>0</v>
      </c>
      <c r="FW35" s="457">
        <f>'DATA SHEET'!CU35*'Gas parameters'!$H$17</f>
        <v>0</v>
      </c>
      <c r="FX35" s="457">
        <f>'DATA SHEET'!CV35*'Gas parameters'!$I$17</f>
        <v>0</v>
      </c>
      <c r="FY35" s="457">
        <f>'DATA SHEET'!CW35*'Gas parameters'!$J$17</f>
        <v>0</v>
      </c>
      <c r="FZ35" s="457">
        <f>'DATA SHEET'!CX35*'Gas parameters'!$K$17</f>
        <v>0</v>
      </c>
      <c r="GA35" s="457">
        <f>'DATA SHEET'!CY35*'Gas parameters'!$L$17</f>
        <v>0</v>
      </c>
      <c r="GB35" s="457">
        <f>'DATA SHEET'!CZ35*'Gas parameters'!$M$17</f>
        <v>0.38680000000000003</v>
      </c>
      <c r="GC35" s="457">
        <f>'DATA SHEET'!DA35*'Gas parameters'!$N$17</f>
        <v>0</v>
      </c>
      <c r="GD35" s="457">
        <f>'DATA SHEET'!DB35*'Gas parameters'!$O$17</f>
        <v>0</v>
      </c>
      <c r="GE35" s="457">
        <f>'DATA SHEET'!DC35*'Gas parameters'!$P$17</f>
        <v>0</v>
      </c>
      <c r="GF35" s="457">
        <f>'DATA SHEET'!DD35*'Gas parameters'!$Q$17</f>
        <v>0</v>
      </c>
      <c r="GG35" s="429">
        <f>'DATA SHEET'!CO35*'Gas parameters'!$B$18</f>
        <v>0.43043999999999999</v>
      </c>
      <c r="GH35" s="429">
        <f>'DATA SHEET'!CP35*'Gas parameters'!$C$18</f>
        <v>0</v>
      </c>
      <c r="GI35" s="429">
        <f>'DATA SHEET'!CQ35*'Gas parameters'!$D$18</f>
        <v>0</v>
      </c>
      <c r="GJ35" s="429">
        <f>'DATA SHEET'!CR35*'Gas parameters'!$E$18</f>
        <v>0</v>
      </c>
      <c r="GK35" s="429">
        <f>'DATA SHEET'!CS35*'Gas parameters'!$F$18</f>
        <v>0</v>
      </c>
      <c r="GL35" s="429">
        <f>'DATA SHEET'!CT35*'Gas parameters'!$G$18</f>
        <v>0</v>
      </c>
      <c r="GM35" s="429">
        <f>'DATA SHEET'!CU35*'Gas parameters'!$H$18</f>
        <v>0</v>
      </c>
      <c r="GN35" s="429">
        <f>'DATA SHEET'!CV35*'Gas parameters'!$I$18</f>
        <v>0</v>
      </c>
      <c r="GO35" s="429">
        <f>'DATA SHEET'!CW35*'Gas parameters'!$J$18</f>
        <v>0</v>
      </c>
      <c r="GP35" s="429">
        <f>'DATA SHEET'!CX35*'Gas parameters'!$K$18</f>
        <v>0</v>
      </c>
      <c r="GQ35" s="429">
        <f>'DATA SHEET'!CY35*'Gas parameters'!$L$18</f>
        <v>0</v>
      </c>
      <c r="GR35" s="429">
        <f>'DATA SHEET'!CZ35*'Gas parameters'!$M$18</f>
        <v>3.5999999999999997E-2</v>
      </c>
      <c r="GS35" s="429">
        <f>'DATA SHEET'!DA35*'Gas parameters'!$N$18</f>
        <v>0</v>
      </c>
      <c r="GT35" s="429">
        <f>'DATA SHEET'!DB35*'Gas parameters'!$O$18</f>
        <v>0</v>
      </c>
      <c r="GU35" s="429">
        <f>'DATA SHEET'!DC35*'Gas parameters'!$P$18</f>
        <v>0</v>
      </c>
      <c r="GV35" s="429">
        <f>'DATA SHEET'!DD35*'Gas parameters'!$Q$18</f>
        <v>0</v>
      </c>
      <c r="GW35" s="430">
        <v>7</v>
      </c>
      <c r="GX35" s="430">
        <v>1E-3</v>
      </c>
      <c r="GY35" s="435">
        <f t="shared" si="328"/>
        <v>6.6924546322827121</v>
      </c>
      <c r="GZ35" s="435">
        <f t="shared" si="329"/>
        <v>10.148328222950017</v>
      </c>
      <c r="HA35" s="433">
        <f t="shared" si="330"/>
        <v>1</v>
      </c>
      <c r="HB35" s="433">
        <f t="shared" si="331"/>
        <v>7.4502201757506663</v>
      </c>
      <c r="HC35" s="433">
        <f t="shared" si="332"/>
        <v>20.959991874476575</v>
      </c>
      <c r="HD35" s="433">
        <f t="shared" si="333"/>
        <v>1.3246768628986172</v>
      </c>
      <c r="HE35" s="433">
        <f t="shared" si="334"/>
        <v>1.2155011147590387</v>
      </c>
      <c r="HF35" s="436">
        <f t="shared" si="335"/>
        <v>0</v>
      </c>
      <c r="HG35" s="433">
        <f t="shared" si="336"/>
        <v>5.8886546322827122</v>
      </c>
      <c r="HH35" s="435">
        <f>GY35*0.7906+'DATA SHEET'!CW35/100+HN35</f>
        <v>5.8886546322827122</v>
      </c>
      <c r="HI35" s="433">
        <f t="shared" si="337"/>
        <v>1.5615655434679541</v>
      </c>
      <c r="HJ35" s="433">
        <f t="shared" si="338"/>
        <v>10.148328222950017</v>
      </c>
      <c r="HK35" s="437">
        <f t="shared" si="339"/>
        <v>25843</v>
      </c>
      <c r="HL35" s="437">
        <f t="shared" si="340"/>
        <v>28989.399999999998</v>
      </c>
      <c r="HM35" s="438">
        <f t="shared" si="341"/>
        <v>1.4014</v>
      </c>
      <c r="HN35" s="439">
        <f t="shared" si="342"/>
        <v>0.59760000000000002</v>
      </c>
      <c r="HO35" s="436">
        <f t="shared" si="343"/>
        <v>1.5508</v>
      </c>
      <c r="HP35" s="427">
        <f t="shared" si="344"/>
        <v>0.46643999999999997</v>
      </c>
      <c r="HQ35" s="357">
        <f t="shared" si="345"/>
        <v>25801.599999999999</v>
      </c>
      <c r="HR35" s="358">
        <f t="shared" si="346"/>
        <v>29019.200000000001</v>
      </c>
      <c r="HS35" s="712">
        <f t="shared" si="347"/>
        <v>0.46643999999999997</v>
      </c>
      <c r="HT35" s="713">
        <f t="shared" si="348"/>
        <v>0.36094603788418017</v>
      </c>
      <c r="HU35" s="711">
        <f t="shared" si="349"/>
        <v>0.44215889640812073</v>
      </c>
      <c r="HV35" s="711">
        <f t="shared" si="350"/>
        <v>24.454174959719456</v>
      </c>
      <c r="HW35" s="711">
        <f t="shared" si="351"/>
        <v>27.464698088207459</v>
      </c>
      <c r="HX35" s="711">
        <f t="shared" si="352"/>
        <v>45.714470083951518</v>
      </c>
      <c r="HY35" s="714">
        <f t="shared" si="353"/>
        <v>25.801599999999997</v>
      </c>
      <c r="HZ35" s="359">
        <f t="shared" si="354"/>
        <v>29.019200000000001</v>
      </c>
      <c r="IA35" s="360">
        <f t="shared" si="355"/>
        <v>48.30190909070317</v>
      </c>
      <c r="IB35" s="75">
        <f t="shared" si="356"/>
        <v>45.714470083951518</v>
      </c>
      <c r="IC35" s="724">
        <f t="shared" si="357"/>
        <v>0.36094603788418017</v>
      </c>
      <c r="ID35" s="724">
        <f t="shared" si="358"/>
        <v>25.801599999999997</v>
      </c>
      <c r="IE35" s="724">
        <f t="shared" si="359"/>
        <v>29.019200000000001</v>
      </c>
      <c r="IF35" s="76">
        <f t="shared" si="360"/>
        <v>10.148328222950017</v>
      </c>
      <c r="IG35" s="520"/>
      <c r="IH35" s="520"/>
      <c r="II35" s="520"/>
      <c r="IJ35" s="700">
        <f t="shared" si="361"/>
        <v>0</v>
      </c>
      <c r="IK35" s="520"/>
      <c r="IL35" s="520"/>
      <c r="IM35" s="520"/>
      <c r="IN35" s="520"/>
      <c r="IO35" s="520"/>
      <c r="IP35" s="520"/>
      <c r="IQ35" s="520"/>
      <c r="IR35" s="520"/>
      <c r="IS35" s="30" t="s">
        <v>720</v>
      </c>
      <c r="IT35" s="419"/>
      <c r="IU35" s="419"/>
      <c r="IV35" s="43"/>
      <c r="IW35" s="30"/>
      <c r="IX35" s="419"/>
      <c r="IY35" s="419"/>
      <c r="JA35" s="520"/>
      <c r="JB35" s="23" t="s">
        <v>88</v>
      </c>
      <c r="JC35" s="23"/>
      <c r="JD35" s="22" t="str">
        <f t="shared" si="362"/>
        <v>NM</v>
      </c>
      <c r="JE35" s="22" t="str">
        <f t="shared" si="363"/>
        <v>NM</v>
      </c>
      <c r="JF35" s="22" t="str">
        <f t="shared" si="364"/>
        <v>NM</v>
      </c>
      <c r="JG35" s="22" t="str">
        <f t="shared" si="365"/>
        <v>NM</v>
      </c>
      <c r="JH35" s="21" t="str">
        <f t="shared" si="366"/>
        <v>NM</v>
      </c>
      <c r="JI35" s="21"/>
      <c r="JJ35" s="21"/>
      <c r="JK35" s="21"/>
      <c r="JL35" s="520"/>
      <c r="JM35" s="520"/>
      <c r="JN35" s="520"/>
      <c r="JO35" s="520"/>
      <c r="JP35" s="520"/>
      <c r="JQ35" s="34"/>
      <c r="JR35" s="34"/>
      <c r="JS35" s="34"/>
      <c r="JT35" s="142"/>
      <c r="JU35" s="142"/>
      <c r="JV35" s="520"/>
      <c r="JW35" s="142"/>
      <c r="JX35" s="142"/>
      <c r="JY35" s="142"/>
      <c r="JZ35" s="277"/>
      <c r="KA35" s="275"/>
      <c r="KB35" s="283"/>
      <c r="KC35" s="283"/>
      <c r="KD35" s="283"/>
      <c r="KE35" s="283"/>
      <c r="KF35" s="283"/>
      <c r="KG35" s="283"/>
      <c r="KH35" s="283"/>
      <c r="KI35" s="283"/>
      <c r="KJ35" s="519"/>
      <c r="KK35" s="284"/>
      <c r="KL35" s="523" t="s">
        <v>88</v>
      </c>
      <c r="KM35" s="523"/>
      <c r="KN35" s="283"/>
      <c r="KO35" s="283"/>
      <c r="KP35" s="283"/>
      <c r="KQ35" s="831"/>
      <c r="KR35" s="831"/>
      <c r="KS35" s="831"/>
      <c r="KT35" s="831"/>
      <c r="KU35" s="831"/>
      <c r="KV35" s="831"/>
      <c r="KX35" s="540">
        <f t="shared" si="129"/>
        <v>100</v>
      </c>
    </row>
    <row r="36" spans="1:310" ht="15.95" customHeight="1" thickTop="1" thickBot="1" x14ac:dyDescent="0.3">
      <c r="A36" s="62" t="s">
        <v>57</v>
      </c>
      <c r="B36" s="80" t="e">
        <f>IF(A36="X",IF(#REF!="F",#REF!,IF(#REF!="C",#REF!,IF(#REF!="WH",#REF!,IF(#REF!="B",#REF!,"")))),"")</f>
        <v>#REF!</v>
      </c>
      <c r="C36" s="120"/>
      <c r="D36" s="571" t="s">
        <v>131</v>
      </c>
      <c r="E36" s="518">
        <f t="shared" si="367"/>
        <v>16</v>
      </c>
      <c r="F36" s="2183"/>
      <c r="G36" s="1831"/>
      <c r="H36" s="1844"/>
      <c r="I36" s="1867"/>
      <c r="J36" s="1844"/>
      <c r="K36" s="472"/>
      <c r="L36" s="1831"/>
      <c r="M36" s="619">
        <v>23</v>
      </c>
      <c r="N36" s="1828"/>
      <c r="O36" s="521"/>
      <c r="P36" s="590"/>
      <c r="Q36" s="726">
        <v>60</v>
      </c>
      <c r="R36" s="727"/>
      <c r="S36" s="727"/>
      <c r="T36" s="727"/>
      <c r="U36" s="727"/>
      <c r="V36" s="727"/>
      <c r="W36" s="727"/>
      <c r="X36" s="727"/>
      <c r="Y36" s="727"/>
      <c r="Z36" s="727"/>
      <c r="AA36" s="727"/>
      <c r="AB36" s="727">
        <v>40</v>
      </c>
      <c r="AC36" s="368">
        <f t="shared" si="300"/>
        <v>0.6</v>
      </c>
      <c r="AD36" s="368">
        <f t="shared" si="301"/>
        <v>0</v>
      </c>
      <c r="AE36" s="368">
        <f t="shared" si="302"/>
        <v>0</v>
      </c>
      <c r="AF36" s="368">
        <f t="shared" si="303"/>
        <v>0</v>
      </c>
      <c r="AG36" s="368">
        <f t="shared" si="304"/>
        <v>0</v>
      </c>
      <c r="AH36" s="368">
        <f t="shared" si="305"/>
        <v>0</v>
      </c>
      <c r="AI36" s="368">
        <f t="shared" si="306"/>
        <v>0</v>
      </c>
      <c r="AJ36" s="368">
        <f t="shared" si="307"/>
        <v>0</v>
      </c>
      <c r="AK36" s="368">
        <f t="shared" si="308"/>
        <v>0</v>
      </c>
      <c r="AL36" s="368">
        <f t="shared" si="309"/>
        <v>0</v>
      </c>
      <c r="AM36" s="368">
        <f t="shared" si="310"/>
        <v>0</v>
      </c>
      <c r="AN36" s="368">
        <f t="shared" si="311"/>
        <v>0.4</v>
      </c>
      <c r="AO36" s="369">
        <v>0</v>
      </c>
      <c r="AP36" s="370">
        <v>0</v>
      </c>
      <c r="AQ36" s="370">
        <v>0</v>
      </c>
      <c r="AR36" s="370">
        <v>0</v>
      </c>
      <c r="AS36" s="378">
        <f>AC36*'Gas parameters'!$B$10</f>
        <v>21490.799999999999</v>
      </c>
      <c r="AT36" s="371">
        <f>AD36*'Gas parameters'!$C$10</f>
        <v>0</v>
      </c>
      <c r="AU36" s="371">
        <f>AE36*'Gas parameters'!$D$10</f>
        <v>0</v>
      </c>
      <c r="AV36" s="371">
        <f>AF36*'Gas parameters'!$E$10</f>
        <v>0</v>
      </c>
      <c r="AW36" s="371">
        <f>AG36*'Gas parameters'!$F$10</f>
        <v>0</v>
      </c>
      <c r="AX36" s="371">
        <f>AH36*'Gas parameters'!$G$10</f>
        <v>0</v>
      </c>
      <c r="AY36" s="371">
        <f>AI36*'Gas parameters'!$H$10</f>
        <v>0</v>
      </c>
      <c r="AZ36" s="371">
        <f>AJ36*'Gas parameters'!$I$10</f>
        <v>0</v>
      </c>
      <c r="BA36" s="371">
        <f>AK36*'Gas parameters'!$J$10</f>
        <v>0</v>
      </c>
      <c r="BB36" s="371">
        <f>AL36*'Gas parameters'!$K$10</f>
        <v>0</v>
      </c>
      <c r="BC36" s="371">
        <f>AM36*'Gas parameters'!$L$10</f>
        <v>0</v>
      </c>
      <c r="BD36" s="371">
        <f>AN36*'Gas parameters'!$M$10</f>
        <v>4310.8</v>
      </c>
      <c r="BE36" s="372">
        <f>AO36*'Gas parameters'!$N$10</f>
        <v>0</v>
      </c>
      <c r="BF36" s="373">
        <f>AP36*'Gas parameters'!$O$10</f>
        <v>0</v>
      </c>
      <c r="BG36" s="373">
        <f>AQ36*'Gas parameters'!$P$10</f>
        <v>0</v>
      </c>
      <c r="BH36" s="379">
        <f>AR36*'Gas parameters'!$Q$10</f>
        <v>0</v>
      </c>
      <c r="BI36" s="386">
        <f>AC36*'Gas parameters'!$B$11</f>
        <v>23904</v>
      </c>
      <c r="BJ36" s="387">
        <f>AD36*'Gas parameters'!$C$11</f>
        <v>0</v>
      </c>
      <c r="BK36" s="387">
        <f>AE36*'Gas parameters'!$D$11</f>
        <v>0</v>
      </c>
      <c r="BL36" s="387">
        <f>AF36*'Gas parameters'!$E$11</f>
        <v>0</v>
      </c>
      <c r="BM36" s="387">
        <f>AG36*'Gas parameters'!$F$11</f>
        <v>0</v>
      </c>
      <c r="BN36" s="387">
        <f>AH36*'Gas parameters'!$G$11</f>
        <v>0</v>
      </c>
      <c r="BO36" s="387">
        <f>AI36*'Gas parameters'!$H$11</f>
        <v>0</v>
      </c>
      <c r="BP36" s="387">
        <f>AJ36*'Gas parameters'!$I$11</f>
        <v>0</v>
      </c>
      <c r="BQ36" s="387">
        <f>AK36*'Gas parameters'!$J$11</f>
        <v>0</v>
      </c>
      <c r="BR36" s="387">
        <f>AL36*'Gas parameters'!$K$11</f>
        <v>0</v>
      </c>
      <c r="BS36" s="387">
        <f>AM36*'Gas parameters'!$L$11</f>
        <v>0</v>
      </c>
      <c r="BT36" s="387">
        <f>AN36*'Gas parameters'!$M$11</f>
        <v>5115.2000000000007</v>
      </c>
      <c r="BU36" s="388">
        <f>AO36*'Gas parameters'!$N$11</f>
        <v>0</v>
      </c>
      <c r="BV36" s="389">
        <f>AP36*'Gas parameters'!$O$11</f>
        <v>0</v>
      </c>
      <c r="BW36" s="389">
        <f>AQ36*'Gas parameters'!$P$11</f>
        <v>0</v>
      </c>
      <c r="BX36" s="390">
        <f>AR36*'Gas parameters'!$Q$11</f>
        <v>0</v>
      </c>
      <c r="BY36" s="385">
        <f>AC36*'Gas parameters'!$B$12</f>
        <v>0.43043999999999999</v>
      </c>
      <c r="BZ36" s="374">
        <f>AD36*'Gas parameters'!$C$12</f>
        <v>0</v>
      </c>
      <c r="CA36" s="374">
        <f>AE36*'Gas parameters'!$D$12</f>
        <v>0</v>
      </c>
      <c r="CB36" s="374">
        <f>AF36*'Gas parameters'!$E$12</f>
        <v>0</v>
      </c>
      <c r="CC36" s="374">
        <f>AG36*'Gas parameters'!$F$12</f>
        <v>0</v>
      </c>
      <c r="CD36" s="374">
        <f>AH36*'Gas parameters'!$G$12</f>
        <v>0</v>
      </c>
      <c r="CE36" s="374">
        <f>AI36*'Gas parameters'!$H$12</f>
        <v>0</v>
      </c>
      <c r="CF36" s="374">
        <f>AJ36*'Gas parameters'!$I$12</f>
        <v>0</v>
      </c>
      <c r="CG36" s="374">
        <f>AK36*'Gas parameters'!$J$12</f>
        <v>0</v>
      </c>
      <c r="CH36" s="374">
        <f>AL36*'Gas parameters'!$K$12</f>
        <v>0</v>
      </c>
      <c r="CI36" s="374">
        <f>AM36*'Gas parameters'!$L$12</f>
        <v>0</v>
      </c>
      <c r="CJ36" s="374">
        <f>AN36*'Gas parameters'!$M$12</f>
        <v>3.5999999999999997E-2</v>
      </c>
      <c r="CK36" s="375">
        <f>AO36*'Gas parameters'!$N$12</f>
        <v>0</v>
      </c>
      <c r="CL36" s="376">
        <f>AP36*'Gas parameters'!$O$12</f>
        <v>0</v>
      </c>
      <c r="CM36" s="376">
        <f>AQ36*'Gas parameters'!$P$12</f>
        <v>0</v>
      </c>
      <c r="CN36" s="376">
        <f>AR36*'Gas parameters'!$Q$12</f>
        <v>0</v>
      </c>
      <c r="CO36" s="432">
        <f t="shared" si="312"/>
        <v>0.6</v>
      </c>
      <c r="CP36" s="432">
        <f t="shared" si="313"/>
        <v>0</v>
      </c>
      <c r="CQ36" s="432">
        <f t="shared" si="314"/>
        <v>0</v>
      </c>
      <c r="CR36" s="432">
        <f t="shared" si="315"/>
        <v>0</v>
      </c>
      <c r="CS36" s="432">
        <f t="shared" si="316"/>
        <v>0</v>
      </c>
      <c r="CT36" s="432">
        <f t="shared" si="317"/>
        <v>0</v>
      </c>
      <c r="CU36" s="432">
        <f t="shared" si="318"/>
        <v>0</v>
      </c>
      <c r="CV36" s="432">
        <f t="shared" si="319"/>
        <v>0</v>
      </c>
      <c r="CW36" s="432">
        <f t="shared" si="320"/>
        <v>0</v>
      </c>
      <c r="CX36" s="432">
        <f t="shared" si="321"/>
        <v>0</v>
      </c>
      <c r="CY36" s="432">
        <f t="shared" si="322"/>
        <v>0</v>
      </c>
      <c r="CZ36" s="432">
        <f t="shared" si="323"/>
        <v>0.4</v>
      </c>
      <c r="DA36" s="432">
        <f t="shared" si="324"/>
        <v>0</v>
      </c>
      <c r="DB36" s="432">
        <f t="shared" si="325"/>
        <v>0</v>
      </c>
      <c r="DC36" s="432">
        <f t="shared" si="326"/>
        <v>0</v>
      </c>
      <c r="DD36" s="432">
        <f t="shared" si="327"/>
        <v>0</v>
      </c>
      <c r="DE36" s="428">
        <f>'DATA SHEET'!CO36*'Gas parameters'!$B$13</f>
        <v>21529.8</v>
      </c>
      <c r="DF36" s="428">
        <f>'DATA SHEET'!CP36*'Gas parameters'!$C$13</f>
        <v>0</v>
      </c>
      <c r="DG36" s="428">
        <f>'DATA SHEET'!CQ36*'Gas parameters'!$D$13</f>
        <v>0</v>
      </c>
      <c r="DH36" s="428">
        <f>'DATA SHEET'!CR36*'Gas parameters'!$E$13</f>
        <v>0</v>
      </c>
      <c r="DI36" s="428">
        <f>'DATA SHEET'!CS36*'Gas parameters'!$F$13</f>
        <v>0</v>
      </c>
      <c r="DJ36" s="428">
        <f>'DATA SHEET'!CT36*'Gas parameters'!$G$13</f>
        <v>0</v>
      </c>
      <c r="DK36" s="428">
        <f>'DATA SHEET'!CU36*'Gas parameters'!$H$13</f>
        <v>0</v>
      </c>
      <c r="DL36" s="428">
        <f>'DATA SHEET'!CV36*'Gas parameters'!$I$13</f>
        <v>0</v>
      </c>
      <c r="DM36" s="428">
        <f>'DATA SHEET'!CW36*'Gas parameters'!$J$13</f>
        <v>0</v>
      </c>
      <c r="DN36" s="428">
        <f>'DATA SHEET'!CX36*'Gas parameters'!$K$13</f>
        <v>0</v>
      </c>
      <c r="DO36" s="428">
        <f>'DATA SHEET'!CY36*'Gas parameters'!$L$13</f>
        <v>0</v>
      </c>
      <c r="DP36" s="428">
        <f>'DATA SHEET'!CZ36*'Gas parameters'!$M$13</f>
        <v>4313.2</v>
      </c>
      <c r="DQ36" s="428">
        <f>'DATA SHEET'!DA36*'Gas parameters'!$N$13</f>
        <v>0</v>
      </c>
      <c r="DR36" s="428">
        <f>'DATA SHEET'!DB36*'Gas parameters'!$O$13</f>
        <v>0</v>
      </c>
      <c r="DS36" s="428">
        <f>'DATA SHEET'!DC36*'Gas parameters'!$P$13</f>
        <v>0</v>
      </c>
      <c r="DT36" s="428">
        <f>'DATA SHEET'!DD36*'Gas parameters'!$Q$13</f>
        <v>0</v>
      </c>
      <c r="DU36" s="431">
        <f>'DATA SHEET'!CO36*'Gas parameters'!$B$14</f>
        <v>23891.399999999998</v>
      </c>
      <c r="DV36" s="431">
        <f>'DATA SHEET'!CP36*'Gas parameters'!$C$14</f>
        <v>0</v>
      </c>
      <c r="DW36" s="431">
        <f>'DATA SHEET'!CQ36*'Gas parameters'!$D$14</f>
        <v>0</v>
      </c>
      <c r="DX36" s="431">
        <f>'DATA SHEET'!CR36*'Gas parameters'!$E$14</f>
        <v>0</v>
      </c>
      <c r="DY36" s="431">
        <f>'DATA SHEET'!CS36*'Gas parameters'!$F$14</f>
        <v>0</v>
      </c>
      <c r="DZ36" s="431">
        <f>'DATA SHEET'!CT36*'Gas parameters'!$G$14</f>
        <v>0</v>
      </c>
      <c r="EA36" s="431">
        <f>'DATA SHEET'!CU36*'Gas parameters'!$H$14</f>
        <v>0</v>
      </c>
      <c r="EB36" s="431">
        <f>'DATA SHEET'!CV36*'Gas parameters'!$I$14</f>
        <v>0</v>
      </c>
      <c r="EC36" s="431">
        <f>'DATA SHEET'!CW36*'Gas parameters'!$J$14</f>
        <v>0</v>
      </c>
      <c r="ED36" s="431">
        <f>'DATA SHEET'!CX36*'Gas parameters'!$K$14</f>
        <v>0</v>
      </c>
      <c r="EE36" s="431">
        <f>'DATA SHEET'!CY36*'Gas parameters'!$L$14</f>
        <v>0</v>
      </c>
      <c r="EF36" s="431">
        <f>'DATA SHEET'!CZ36*'Gas parameters'!$M$14</f>
        <v>5098</v>
      </c>
      <c r="EG36" s="431">
        <f>'DATA SHEET'!DA36*'Gas parameters'!$N$14</f>
        <v>0</v>
      </c>
      <c r="EH36" s="431">
        <f>'DATA SHEET'!DB36*'Gas parameters'!$O$14</f>
        <v>0</v>
      </c>
      <c r="EI36" s="431">
        <f>'DATA SHEET'!DC36*'Gas parameters'!$P$14</f>
        <v>0</v>
      </c>
      <c r="EJ36" s="431">
        <f>'DATA SHEET'!DD36*'Gas parameters'!$Q$14</f>
        <v>0</v>
      </c>
      <c r="EK36" s="425">
        <f>'DATA SHEET'!CO36*'Gas parameters'!$B$15</f>
        <v>1.2018</v>
      </c>
      <c r="EL36" s="434">
        <f>'DATA SHEET'!CP36*'Gas parameters'!$C$15</f>
        <v>0</v>
      </c>
      <c r="EM36" s="434">
        <f>'DATA SHEET'!CQ36*'Gas parameters'!$D$15</f>
        <v>0</v>
      </c>
      <c r="EN36" s="434">
        <f>'DATA SHEET'!CR36*'Gas parameters'!$E$15</f>
        <v>0</v>
      </c>
      <c r="EO36" s="434">
        <f>'DATA SHEET'!CS36*'Gas parameters'!$F$15</f>
        <v>0</v>
      </c>
      <c r="EP36" s="434">
        <f>'DATA SHEET'!CT36*'Gas parameters'!$G$15</f>
        <v>0</v>
      </c>
      <c r="EQ36" s="434">
        <f>'DATA SHEET'!CU36*'Gas parameters'!$H$15</f>
        <v>0</v>
      </c>
      <c r="ER36" s="434">
        <f>'DATA SHEET'!CV36*'Gas parameters'!$I$15</f>
        <v>0</v>
      </c>
      <c r="ES36" s="434">
        <f>'DATA SHEET'!CW36*'Gas parameters'!$J$15</f>
        <v>0</v>
      </c>
      <c r="ET36" s="434">
        <f>'DATA SHEET'!CX36*'Gas parameters'!$K$15</f>
        <v>0</v>
      </c>
      <c r="EU36" s="434">
        <f>'DATA SHEET'!CY36*'Gas parameters'!$L$15</f>
        <v>0</v>
      </c>
      <c r="EV36" s="434">
        <f>'DATA SHEET'!CZ36*'Gas parameters'!$M$15</f>
        <v>0.1996</v>
      </c>
      <c r="EW36" s="434">
        <f>'DATA SHEET'!DA36*'Gas parameters'!$N$15</f>
        <v>0</v>
      </c>
      <c r="EX36" s="434">
        <f>'DATA SHEET'!DB36*'Gas parameters'!$O$15</f>
        <v>0</v>
      </c>
      <c r="EY36" s="434">
        <f>'DATA SHEET'!DC36*'Gas parameters'!$P$15</f>
        <v>0</v>
      </c>
      <c r="EZ36" s="434">
        <f>'DATA SHEET'!DD36*'Gas parameters'!$Q$15</f>
        <v>0</v>
      </c>
      <c r="FA36" s="429">
        <f>'DATA SHEET'!CO36*'Gas parameters'!$B$16</f>
        <v>0.59760000000000002</v>
      </c>
      <c r="FB36" s="429">
        <f>'DATA SHEET'!CP36*'Gas parameters'!$C$16</f>
        <v>0</v>
      </c>
      <c r="FC36" s="429">
        <f>'DATA SHEET'!CQ36*'Gas parameters'!$D$16</f>
        <v>0</v>
      </c>
      <c r="FD36" s="429">
        <f>'DATA SHEET'!CR36*'Gas parameters'!$E$16</f>
        <v>0</v>
      </c>
      <c r="FE36" s="429">
        <f>'DATA SHEET'!CS36*'Gas parameters'!$F$16</f>
        <v>0</v>
      </c>
      <c r="FF36" s="429">
        <f>'DATA SHEET'!CT36*'Gas parameters'!$G$16</f>
        <v>0</v>
      </c>
      <c r="FG36" s="429">
        <f>'DATA SHEET'!CU36*'Gas parameters'!$H$16</f>
        <v>0</v>
      </c>
      <c r="FH36" s="429">
        <f>'DATA SHEET'!CV36*'Gas parameters'!$I$16</f>
        <v>0</v>
      </c>
      <c r="FI36" s="429">
        <f>'DATA SHEET'!CW36*'Gas parameters'!$J$16</f>
        <v>0</v>
      </c>
      <c r="FJ36" s="429">
        <f>'DATA SHEET'!CX36*'Gas parameters'!$K$16</f>
        <v>0</v>
      </c>
      <c r="FK36" s="429">
        <f>'DATA SHEET'!CY36*'Gas parameters'!$L$16</f>
        <v>0</v>
      </c>
      <c r="FL36" s="429">
        <f>'DATA SHEET'!CZ36*'Gas parameters'!$M$16</f>
        <v>0</v>
      </c>
      <c r="FM36" s="429">
        <f>'DATA SHEET'!DA36*'Gas parameters'!$N$16</f>
        <v>0</v>
      </c>
      <c r="FN36" s="429">
        <f>'DATA SHEET'!DB36*'Gas parameters'!$O$16</f>
        <v>0</v>
      </c>
      <c r="FO36" s="429">
        <f>'DATA SHEET'!DC36*'Gas parameters'!$P$16</f>
        <v>0</v>
      </c>
      <c r="FP36" s="429">
        <f>'DATA SHEET'!DD36*'Gas parameters'!$Q$16</f>
        <v>0</v>
      </c>
      <c r="FQ36" s="457">
        <f>'DATA SHEET'!CO36*'Gas parameters'!$B$17</f>
        <v>1.1639999999999999</v>
      </c>
      <c r="FR36" s="457">
        <f>'DATA SHEET'!CP36*'Gas parameters'!$C$17</f>
        <v>0</v>
      </c>
      <c r="FS36" s="457">
        <f>'DATA SHEET'!CQ36*'Gas parameters'!$D$17</f>
        <v>0</v>
      </c>
      <c r="FT36" s="457">
        <f>'DATA SHEET'!CR36*'Gas parameters'!$E$17</f>
        <v>0</v>
      </c>
      <c r="FU36" s="457">
        <f>'DATA SHEET'!CS36*'Gas parameters'!$F$17</f>
        <v>0</v>
      </c>
      <c r="FV36" s="457">
        <f>'DATA SHEET'!CT36*'Gas parameters'!$G$17</f>
        <v>0</v>
      </c>
      <c r="FW36" s="457">
        <f>'DATA SHEET'!CU36*'Gas parameters'!$H$17</f>
        <v>0</v>
      </c>
      <c r="FX36" s="457">
        <f>'DATA SHEET'!CV36*'Gas parameters'!$I$17</f>
        <v>0</v>
      </c>
      <c r="FY36" s="457">
        <f>'DATA SHEET'!CW36*'Gas parameters'!$J$17</f>
        <v>0</v>
      </c>
      <c r="FZ36" s="457">
        <f>'DATA SHEET'!CX36*'Gas parameters'!$K$17</f>
        <v>0</v>
      </c>
      <c r="GA36" s="457">
        <f>'DATA SHEET'!CY36*'Gas parameters'!$L$17</f>
        <v>0</v>
      </c>
      <c r="GB36" s="457">
        <f>'DATA SHEET'!CZ36*'Gas parameters'!$M$17</f>
        <v>0.38680000000000003</v>
      </c>
      <c r="GC36" s="457">
        <f>'DATA SHEET'!DA36*'Gas parameters'!$N$17</f>
        <v>0</v>
      </c>
      <c r="GD36" s="457">
        <f>'DATA SHEET'!DB36*'Gas parameters'!$O$17</f>
        <v>0</v>
      </c>
      <c r="GE36" s="457">
        <f>'DATA SHEET'!DC36*'Gas parameters'!$P$17</f>
        <v>0</v>
      </c>
      <c r="GF36" s="457">
        <f>'DATA SHEET'!DD36*'Gas parameters'!$Q$17</f>
        <v>0</v>
      </c>
      <c r="GG36" s="429">
        <f>'DATA SHEET'!CO36*'Gas parameters'!$B$18</f>
        <v>0.43043999999999999</v>
      </c>
      <c r="GH36" s="429">
        <f>'DATA SHEET'!CP36*'Gas parameters'!$C$18</f>
        <v>0</v>
      </c>
      <c r="GI36" s="429">
        <f>'DATA SHEET'!CQ36*'Gas parameters'!$D$18</f>
        <v>0</v>
      </c>
      <c r="GJ36" s="429">
        <f>'DATA SHEET'!CR36*'Gas parameters'!$E$18</f>
        <v>0</v>
      </c>
      <c r="GK36" s="429">
        <f>'DATA SHEET'!CS36*'Gas parameters'!$F$18</f>
        <v>0</v>
      </c>
      <c r="GL36" s="429">
        <f>'DATA SHEET'!CT36*'Gas parameters'!$G$18</f>
        <v>0</v>
      </c>
      <c r="GM36" s="429">
        <f>'DATA SHEET'!CU36*'Gas parameters'!$H$18</f>
        <v>0</v>
      </c>
      <c r="GN36" s="429">
        <f>'DATA SHEET'!CV36*'Gas parameters'!$I$18</f>
        <v>0</v>
      </c>
      <c r="GO36" s="429">
        <f>'DATA SHEET'!CW36*'Gas parameters'!$J$18</f>
        <v>0</v>
      </c>
      <c r="GP36" s="429">
        <f>'DATA SHEET'!CX36*'Gas parameters'!$K$18</f>
        <v>0</v>
      </c>
      <c r="GQ36" s="429">
        <f>'DATA SHEET'!CY36*'Gas parameters'!$L$18</f>
        <v>0</v>
      </c>
      <c r="GR36" s="429">
        <f>'DATA SHEET'!CZ36*'Gas parameters'!$M$18</f>
        <v>3.5999999999999997E-2</v>
      </c>
      <c r="GS36" s="429">
        <f>'DATA SHEET'!DA36*'Gas parameters'!$N$18</f>
        <v>0</v>
      </c>
      <c r="GT36" s="429">
        <f>'DATA SHEET'!DB36*'Gas parameters'!$O$18</f>
        <v>0</v>
      </c>
      <c r="GU36" s="429">
        <f>'DATA SHEET'!DC36*'Gas parameters'!$P$18</f>
        <v>0</v>
      </c>
      <c r="GV36" s="429">
        <f>'DATA SHEET'!DD36*'Gas parameters'!$Q$18</f>
        <v>0</v>
      </c>
      <c r="GW36" s="430">
        <v>7</v>
      </c>
      <c r="GX36" s="430">
        <v>1E-3</v>
      </c>
      <c r="GY36" s="435">
        <f t="shared" si="328"/>
        <v>6.6924546322827121</v>
      </c>
      <c r="GZ36" s="435">
        <f t="shared" si="329"/>
        <v>10.148328222950017</v>
      </c>
      <c r="HA36" s="433">
        <f t="shared" si="330"/>
        <v>1</v>
      </c>
      <c r="HB36" s="433">
        <f t="shared" si="331"/>
        <v>7.4502201757506663</v>
      </c>
      <c r="HC36" s="433">
        <f t="shared" si="332"/>
        <v>20.959991874476575</v>
      </c>
      <c r="HD36" s="433">
        <f t="shared" si="333"/>
        <v>1.3246768628986172</v>
      </c>
      <c r="HE36" s="433">
        <f t="shared" si="334"/>
        <v>1.2155011147590387</v>
      </c>
      <c r="HF36" s="436">
        <f t="shared" si="335"/>
        <v>0</v>
      </c>
      <c r="HG36" s="433">
        <f t="shared" si="336"/>
        <v>5.8886546322827122</v>
      </c>
      <c r="HH36" s="435">
        <f>GY36*0.7906+'DATA SHEET'!CW36/100+HN36</f>
        <v>5.8886546322827122</v>
      </c>
      <c r="HI36" s="433">
        <f t="shared" si="337"/>
        <v>1.5615655434679541</v>
      </c>
      <c r="HJ36" s="433">
        <f t="shared" si="338"/>
        <v>10.148328222950017</v>
      </c>
      <c r="HK36" s="437">
        <f t="shared" si="339"/>
        <v>25843</v>
      </c>
      <c r="HL36" s="437">
        <f t="shared" si="340"/>
        <v>28989.399999999998</v>
      </c>
      <c r="HM36" s="438">
        <f t="shared" si="341"/>
        <v>1.4014</v>
      </c>
      <c r="HN36" s="439">
        <f t="shared" si="342"/>
        <v>0.59760000000000002</v>
      </c>
      <c r="HO36" s="436">
        <f t="shared" si="343"/>
        <v>1.5508</v>
      </c>
      <c r="HP36" s="427">
        <f t="shared" si="344"/>
        <v>0.46643999999999997</v>
      </c>
      <c r="HQ36" s="357">
        <f t="shared" si="345"/>
        <v>25801.599999999999</v>
      </c>
      <c r="HR36" s="358">
        <f t="shared" si="346"/>
        <v>29019.200000000001</v>
      </c>
      <c r="HS36" s="712">
        <f t="shared" si="347"/>
        <v>0.46643999999999997</v>
      </c>
      <c r="HT36" s="713">
        <f t="shared" si="348"/>
        <v>0.36094603788418017</v>
      </c>
      <c r="HU36" s="711">
        <f t="shared" si="349"/>
        <v>0.44215889640812073</v>
      </c>
      <c r="HV36" s="711">
        <f t="shared" si="350"/>
        <v>24.454174959719456</v>
      </c>
      <c r="HW36" s="711">
        <f t="shared" si="351"/>
        <v>27.464698088207459</v>
      </c>
      <c r="HX36" s="711">
        <f t="shared" si="352"/>
        <v>45.714470083951518</v>
      </c>
      <c r="HY36" s="714">
        <f t="shared" si="353"/>
        <v>25.801599999999997</v>
      </c>
      <c r="HZ36" s="359">
        <f t="shared" si="354"/>
        <v>29.019200000000001</v>
      </c>
      <c r="IA36" s="360">
        <f t="shared" si="355"/>
        <v>48.30190909070317</v>
      </c>
      <c r="IB36" s="75">
        <f t="shared" si="356"/>
        <v>45.714470083951518</v>
      </c>
      <c r="IC36" s="724">
        <f t="shared" si="357"/>
        <v>0.36094603788418017</v>
      </c>
      <c r="ID36" s="724">
        <f t="shared" si="358"/>
        <v>25.801599999999997</v>
      </c>
      <c r="IE36" s="724">
        <f t="shared" si="359"/>
        <v>29.019200000000001</v>
      </c>
      <c r="IF36" s="76">
        <f t="shared" si="360"/>
        <v>10.148328222950017</v>
      </c>
      <c r="IG36" s="520"/>
      <c r="IH36" s="520"/>
      <c r="II36" s="520"/>
      <c r="IJ36" s="700">
        <f t="shared" si="361"/>
        <v>0</v>
      </c>
      <c r="IK36" s="520"/>
      <c r="IL36" s="520"/>
      <c r="IM36" s="520"/>
      <c r="IN36" s="520"/>
      <c r="IO36" s="520"/>
      <c r="IP36" s="520"/>
      <c r="IQ36" s="520"/>
      <c r="IR36" s="520"/>
      <c r="IS36" s="30" t="s">
        <v>720</v>
      </c>
      <c r="IT36" s="419"/>
      <c r="IU36" s="419"/>
      <c r="IV36" s="43"/>
      <c r="IW36" s="30"/>
      <c r="IX36" s="419"/>
      <c r="IY36" s="419"/>
      <c r="JA36" s="520"/>
      <c r="JB36" s="23" t="s">
        <v>88</v>
      </c>
      <c r="JC36" s="23"/>
      <c r="JD36" s="22" t="str">
        <f t="shared" si="362"/>
        <v>NM</v>
      </c>
      <c r="JE36" s="22" t="str">
        <f t="shared" si="363"/>
        <v>NM</v>
      </c>
      <c r="JF36" s="22" t="str">
        <f t="shared" si="364"/>
        <v>NM</v>
      </c>
      <c r="JG36" s="22" t="str">
        <f t="shared" si="365"/>
        <v>NM</v>
      </c>
      <c r="JH36" s="21" t="str">
        <f t="shared" si="366"/>
        <v>NM</v>
      </c>
      <c r="JI36" s="21"/>
      <c r="JJ36" s="21"/>
      <c r="JK36" s="21"/>
      <c r="JL36" s="520"/>
      <c r="JM36" s="520"/>
      <c r="JN36" s="520"/>
      <c r="JO36" s="520"/>
      <c r="JP36" s="520"/>
      <c r="JQ36" s="34"/>
      <c r="JR36" s="34"/>
      <c r="JS36" s="34"/>
      <c r="JT36" s="142"/>
      <c r="JU36" s="142"/>
      <c r="JV36" s="520"/>
      <c r="JW36" s="142"/>
      <c r="JX36" s="142"/>
      <c r="JY36" s="142"/>
      <c r="KL36" s="523" t="s">
        <v>88</v>
      </c>
      <c r="KM36" s="523"/>
      <c r="KX36" s="540">
        <f t="shared" si="129"/>
        <v>100</v>
      </c>
    </row>
    <row r="37" spans="1:310" ht="15.95" customHeight="1" thickTop="1" thickBot="1" x14ac:dyDescent="0.3">
      <c r="A37" s="62" t="s">
        <v>57</v>
      </c>
      <c r="B37" s="80" t="e">
        <f>IF(A37="X",IF(#REF!="F",#REF!,IF(#REF!="C",#REF!,IF(#REF!="WH",#REF!,IF(#REF!="B",#REF!,"")))),"")</f>
        <v>#REF!</v>
      </c>
      <c r="C37" s="120"/>
      <c r="D37" s="578"/>
      <c r="E37" s="518">
        <f t="shared" si="367"/>
        <v>17</v>
      </c>
      <c r="F37" s="2128"/>
      <c r="G37" s="1831"/>
      <c r="H37" s="1844"/>
      <c r="I37" s="1867"/>
      <c r="J37" s="1844"/>
      <c r="K37" s="1851" t="s">
        <v>224</v>
      </c>
      <c r="L37" s="1831"/>
      <c r="M37" s="620">
        <v>30</v>
      </c>
      <c r="N37" s="1828"/>
      <c r="O37" s="521"/>
      <c r="P37" s="590"/>
      <c r="Q37" s="726">
        <v>60</v>
      </c>
      <c r="R37" s="727"/>
      <c r="S37" s="727"/>
      <c r="T37" s="727"/>
      <c r="U37" s="727"/>
      <c r="V37" s="727"/>
      <c r="W37" s="727"/>
      <c r="X37" s="727"/>
      <c r="Y37" s="727"/>
      <c r="Z37" s="727"/>
      <c r="AA37" s="727"/>
      <c r="AB37" s="727">
        <v>40</v>
      </c>
      <c r="AC37" s="368">
        <f t="shared" si="300"/>
        <v>0.6</v>
      </c>
      <c r="AD37" s="368">
        <f t="shared" si="301"/>
        <v>0</v>
      </c>
      <c r="AE37" s="368">
        <f t="shared" si="302"/>
        <v>0</v>
      </c>
      <c r="AF37" s="368">
        <f t="shared" si="303"/>
        <v>0</v>
      </c>
      <c r="AG37" s="368">
        <f t="shared" si="304"/>
        <v>0</v>
      </c>
      <c r="AH37" s="368">
        <f t="shared" si="305"/>
        <v>0</v>
      </c>
      <c r="AI37" s="368">
        <f t="shared" si="306"/>
        <v>0</v>
      </c>
      <c r="AJ37" s="368">
        <f t="shared" si="307"/>
        <v>0</v>
      </c>
      <c r="AK37" s="368">
        <f t="shared" si="308"/>
        <v>0</v>
      </c>
      <c r="AL37" s="368">
        <f t="shared" si="309"/>
        <v>0</v>
      </c>
      <c r="AM37" s="368">
        <f t="shared" si="310"/>
        <v>0</v>
      </c>
      <c r="AN37" s="368">
        <f t="shared" si="311"/>
        <v>0.4</v>
      </c>
      <c r="AO37" s="369">
        <v>0</v>
      </c>
      <c r="AP37" s="370">
        <v>0</v>
      </c>
      <c r="AQ37" s="370">
        <v>0</v>
      </c>
      <c r="AR37" s="370">
        <v>0</v>
      </c>
      <c r="AS37" s="378">
        <f>AC37*'Gas parameters'!$B$10</f>
        <v>21490.799999999999</v>
      </c>
      <c r="AT37" s="371">
        <f>AD37*'Gas parameters'!$C$10</f>
        <v>0</v>
      </c>
      <c r="AU37" s="371">
        <f>AE37*'Gas parameters'!$D$10</f>
        <v>0</v>
      </c>
      <c r="AV37" s="371">
        <f>AF37*'Gas parameters'!$E$10</f>
        <v>0</v>
      </c>
      <c r="AW37" s="371">
        <f>AG37*'Gas parameters'!$F$10</f>
        <v>0</v>
      </c>
      <c r="AX37" s="371">
        <f>AH37*'Gas parameters'!$G$10</f>
        <v>0</v>
      </c>
      <c r="AY37" s="371">
        <f>AI37*'Gas parameters'!$H$10</f>
        <v>0</v>
      </c>
      <c r="AZ37" s="371">
        <f>AJ37*'Gas parameters'!$I$10</f>
        <v>0</v>
      </c>
      <c r="BA37" s="371">
        <f>AK37*'Gas parameters'!$J$10</f>
        <v>0</v>
      </c>
      <c r="BB37" s="371">
        <f>AL37*'Gas parameters'!$K$10</f>
        <v>0</v>
      </c>
      <c r="BC37" s="371">
        <f>AM37*'Gas parameters'!$L$10</f>
        <v>0</v>
      </c>
      <c r="BD37" s="371">
        <f>AN37*'Gas parameters'!$M$10</f>
        <v>4310.8</v>
      </c>
      <c r="BE37" s="372">
        <f>AO37*'Gas parameters'!$N$10</f>
        <v>0</v>
      </c>
      <c r="BF37" s="373">
        <f>AP37*'Gas parameters'!$O$10</f>
        <v>0</v>
      </c>
      <c r="BG37" s="373">
        <f>AQ37*'Gas parameters'!$P$10</f>
        <v>0</v>
      </c>
      <c r="BH37" s="379">
        <f>AR37*'Gas parameters'!$Q$10</f>
        <v>0</v>
      </c>
      <c r="BI37" s="386">
        <f>AC37*'Gas parameters'!$B$11</f>
        <v>23904</v>
      </c>
      <c r="BJ37" s="387">
        <f>AD37*'Gas parameters'!$C$11</f>
        <v>0</v>
      </c>
      <c r="BK37" s="387">
        <f>AE37*'Gas parameters'!$D$11</f>
        <v>0</v>
      </c>
      <c r="BL37" s="387">
        <f>AF37*'Gas parameters'!$E$11</f>
        <v>0</v>
      </c>
      <c r="BM37" s="387">
        <f>AG37*'Gas parameters'!$F$11</f>
        <v>0</v>
      </c>
      <c r="BN37" s="387">
        <f>AH37*'Gas parameters'!$G$11</f>
        <v>0</v>
      </c>
      <c r="BO37" s="387">
        <f>AI37*'Gas parameters'!$H$11</f>
        <v>0</v>
      </c>
      <c r="BP37" s="387">
        <f>AJ37*'Gas parameters'!$I$11</f>
        <v>0</v>
      </c>
      <c r="BQ37" s="387">
        <f>AK37*'Gas parameters'!$J$11</f>
        <v>0</v>
      </c>
      <c r="BR37" s="387">
        <f>AL37*'Gas parameters'!$K$11</f>
        <v>0</v>
      </c>
      <c r="BS37" s="387">
        <f>AM37*'Gas parameters'!$L$11</f>
        <v>0</v>
      </c>
      <c r="BT37" s="387">
        <f>AN37*'Gas parameters'!$M$11</f>
        <v>5115.2000000000007</v>
      </c>
      <c r="BU37" s="388">
        <f>AO37*'Gas parameters'!$N$11</f>
        <v>0</v>
      </c>
      <c r="BV37" s="389">
        <f>AP37*'Gas parameters'!$O$11</f>
        <v>0</v>
      </c>
      <c r="BW37" s="389">
        <f>AQ37*'Gas parameters'!$P$11</f>
        <v>0</v>
      </c>
      <c r="BX37" s="390">
        <f>AR37*'Gas parameters'!$Q$11</f>
        <v>0</v>
      </c>
      <c r="BY37" s="385">
        <f>AC37*'Gas parameters'!$B$12</f>
        <v>0.43043999999999999</v>
      </c>
      <c r="BZ37" s="374">
        <f>AD37*'Gas parameters'!$C$12</f>
        <v>0</v>
      </c>
      <c r="CA37" s="374">
        <f>AE37*'Gas parameters'!$D$12</f>
        <v>0</v>
      </c>
      <c r="CB37" s="374">
        <f>AF37*'Gas parameters'!$E$12</f>
        <v>0</v>
      </c>
      <c r="CC37" s="374">
        <f>AG37*'Gas parameters'!$F$12</f>
        <v>0</v>
      </c>
      <c r="CD37" s="374">
        <f>AH37*'Gas parameters'!$G$12</f>
        <v>0</v>
      </c>
      <c r="CE37" s="374">
        <f>AI37*'Gas parameters'!$H$12</f>
        <v>0</v>
      </c>
      <c r="CF37" s="374">
        <f>AJ37*'Gas parameters'!$I$12</f>
        <v>0</v>
      </c>
      <c r="CG37" s="374">
        <f>AK37*'Gas parameters'!$J$12</f>
        <v>0</v>
      </c>
      <c r="CH37" s="374">
        <f>AL37*'Gas parameters'!$K$12</f>
        <v>0</v>
      </c>
      <c r="CI37" s="374">
        <f>AM37*'Gas parameters'!$L$12</f>
        <v>0</v>
      </c>
      <c r="CJ37" s="374">
        <f>AN37*'Gas parameters'!$M$12</f>
        <v>3.5999999999999997E-2</v>
      </c>
      <c r="CK37" s="375">
        <f>AO37*'Gas parameters'!$N$12</f>
        <v>0</v>
      </c>
      <c r="CL37" s="376">
        <f>AP37*'Gas parameters'!$O$12</f>
        <v>0</v>
      </c>
      <c r="CM37" s="376">
        <f>AQ37*'Gas parameters'!$P$12</f>
        <v>0</v>
      </c>
      <c r="CN37" s="376">
        <f>AR37*'Gas parameters'!$Q$12</f>
        <v>0</v>
      </c>
      <c r="CO37" s="432">
        <f t="shared" si="312"/>
        <v>0.6</v>
      </c>
      <c r="CP37" s="432">
        <f t="shared" si="313"/>
        <v>0</v>
      </c>
      <c r="CQ37" s="432">
        <f t="shared" si="314"/>
        <v>0</v>
      </c>
      <c r="CR37" s="432">
        <f t="shared" si="315"/>
        <v>0</v>
      </c>
      <c r="CS37" s="432">
        <f t="shared" si="316"/>
        <v>0</v>
      </c>
      <c r="CT37" s="432">
        <f t="shared" si="317"/>
        <v>0</v>
      </c>
      <c r="CU37" s="432">
        <f t="shared" si="318"/>
        <v>0</v>
      </c>
      <c r="CV37" s="432">
        <f t="shared" si="319"/>
        <v>0</v>
      </c>
      <c r="CW37" s="432">
        <f t="shared" si="320"/>
        <v>0</v>
      </c>
      <c r="CX37" s="432">
        <f t="shared" si="321"/>
        <v>0</v>
      </c>
      <c r="CY37" s="432">
        <f t="shared" si="322"/>
        <v>0</v>
      </c>
      <c r="CZ37" s="432">
        <f t="shared" si="323"/>
        <v>0.4</v>
      </c>
      <c r="DA37" s="432">
        <f t="shared" si="324"/>
        <v>0</v>
      </c>
      <c r="DB37" s="432">
        <f t="shared" si="325"/>
        <v>0</v>
      </c>
      <c r="DC37" s="432">
        <f t="shared" si="326"/>
        <v>0</v>
      </c>
      <c r="DD37" s="432">
        <f t="shared" si="327"/>
        <v>0</v>
      </c>
      <c r="DE37" s="428">
        <f>'DATA SHEET'!CO37*'Gas parameters'!$B$13</f>
        <v>21529.8</v>
      </c>
      <c r="DF37" s="428">
        <f>'DATA SHEET'!CP37*'Gas parameters'!$C$13</f>
        <v>0</v>
      </c>
      <c r="DG37" s="428">
        <f>'DATA SHEET'!CQ37*'Gas parameters'!$D$13</f>
        <v>0</v>
      </c>
      <c r="DH37" s="428">
        <f>'DATA SHEET'!CR37*'Gas parameters'!$E$13</f>
        <v>0</v>
      </c>
      <c r="DI37" s="428">
        <f>'DATA SHEET'!CS37*'Gas parameters'!$F$13</f>
        <v>0</v>
      </c>
      <c r="DJ37" s="428">
        <f>'DATA SHEET'!CT37*'Gas parameters'!$G$13</f>
        <v>0</v>
      </c>
      <c r="DK37" s="428">
        <f>'DATA SHEET'!CU37*'Gas parameters'!$H$13</f>
        <v>0</v>
      </c>
      <c r="DL37" s="428">
        <f>'DATA SHEET'!CV37*'Gas parameters'!$I$13</f>
        <v>0</v>
      </c>
      <c r="DM37" s="428">
        <f>'DATA SHEET'!CW37*'Gas parameters'!$J$13</f>
        <v>0</v>
      </c>
      <c r="DN37" s="428">
        <f>'DATA SHEET'!CX37*'Gas parameters'!$K$13</f>
        <v>0</v>
      </c>
      <c r="DO37" s="428">
        <f>'DATA SHEET'!CY37*'Gas parameters'!$L$13</f>
        <v>0</v>
      </c>
      <c r="DP37" s="428">
        <f>'DATA SHEET'!CZ37*'Gas parameters'!$M$13</f>
        <v>4313.2</v>
      </c>
      <c r="DQ37" s="428">
        <f>'DATA SHEET'!DA37*'Gas parameters'!$N$13</f>
        <v>0</v>
      </c>
      <c r="DR37" s="428">
        <f>'DATA SHEET'!DB37*'Gas parameters'!$O$13</f>
        <v>0</v>
      </c>
      <c r="DS37" s="428">
        <f>'DATA SHEET'!DC37*'Gas parameters'!$P$13</f>
        <v>0</v>
      </c>
      <c r="DT37" s="428">
        <f>'DATA SHEET'!DD37*'Gas parameters'!$Q$13</f>
        <v>0</v>
      </c>
      <c r="DU37" s="431">
        <f>'DATA SHEET'!CO37*'Gas parameters'!$B$14</f>
        <v>23891.399999999998</v>
      </c>
      <c r="DV37" s="431">
        <f>'DATA SHEET'!CP37*'Gas parameters'!$C$14</f>
        <v>0</v>
      </c>
      <c r="DW37" s="431">
        <f>'DATA SHEET'!CQ37*'Gas parameters'!$D$14</f>
        <v>0</v>
      </c>
      <c r="DX37" s="431">
        <f>'DATA SHEET'!CR37*'Gas parameters'!$E$14</f>
        <v>0</v>
      </c>
      <c r="DY37" s="431">
        <f>'DATA SHEET'!CS37*'Gas parameters'!$F$14</f>
        <v>0</v>
      </c>
      <c r="DZ37" s="431">
        <f>'DATA SHEET'!CT37*'Gas parameters'!$G$14</f>
        <v>0</v>
      </c>
      <c r="EA37" s="431">
        <f>'DATA SHEET'!CU37*'Gas parameters'!$H$14</f>
        <v>0</v>
      </c>
      <c r="EB37" s="431">
        <f>'DATA SHEET'!CV37*'Gas parameters'!$I$14</f>
        <v>0</v>
      </c>
      <c r="EC37" s="431">
        <f>'DATA SHEET'!CW37*'Gas parameters'!$J$14</f>
        <v>0</v>
      </c>
      <c r="ED37" s="431">
        <f>'DATA SHEET'!CX37*'Gas parameters'!$K$14</f>
        <v>0</v>
      </c>
      <c r="EE37" s="431">
        <f>'DATA SHEET'!CY37*'Gas parameters'!$L$14</f>
        <v>0</v>
      </c>
      <c r="EF37" s="431">
        <f>'DATA SHEET'!CZ37*'Gas parameters'!$M$14</f>
        <v>5098</v>
      </c>
      <c r="EG37" s="431">
        <f>'DATA SHEET'!DA37*'Gas parameters'!$N$14</f>
        <v>0</v>
      </c>
      <c r="EH37" s="431">
        <f>'DATA SHEET'!DB37*'Gas parameters'!$O$14</f>
        <v>0</v>
      </c>
      <c r="EI37" s="431">
        <f>'DATA SHEET'!DC37*'Gas parameters'!$P$14</f>
        <v>0</v>
      </c>
      <c r="EJ37" s="431">
        <f>'DATA SHEET'!DD37*'Gas parameters'!$Q$14</f>
        <v>0</v>
      </c>
      <c r="EK37" s="425">
        <f>'DATA SHEET'!CO37*'Gas parameters'!$B$15</f>
        <v>1.2018</v>
      </c>
      <c r="EL37" s="434">
        <f>'DATA SHEET'!CP37*'Gas parameters'!$C$15</f>
        <v>0</v>
      </c>
      <c r="EM37" s="434">
        <f>'DATA SHEET'!CQ37*'Gas parameters'!$D$15</f>
        <v>0</v>
      </c>
      <c r="EN37" s="434">
        <f>'DATA SHEET'!CR37*'Gas parameters'!$E$15</f>
        <v>0</v>
      </c>
      <c r="EO37" s="434">
        <f>'DATA SHEET'!CS37*'Gas parameters'!$F$15</f>
        <v>0</v>
      </c>
      <c r="EP37" s="434">
        <f>'DATA SHEET'!CT37*'Gas parameters'!$G$15</f>
        <v>0</v>
      </c>
      <c r="EQ37" s="434">
        <f>'DATA SHEET'!CU37*'Gas parameters'!$H$15</f>
        <v>0</v>
      </c>
      <c r="ER37" s="434">
        <f>'DATA SHEET'!CV37*'Gas parameters'!$I$15</f>
        <v>0</v>
      </c>
      <c r="ES37" s="434">
        <f>'DATA SHEET'!CW37*'Gas parameters'!$J$15</f>
        <v>0</v>
      </c>
      <c r="ET37" s="434">
        <f>'DATA SHEET'!CX37*'Gas parameters'!$K$15</f>
        <v>0</v>
      </c>
      <c r="EU37" s="434">
        <f>'DATA SHEET'!CY37*'Gas parameters'!$L$15</f>
        <v>0</v>
      </c>
      <c r="EV37" s="434">
        <f>'DATA SHEET'!CZ37*'Gas parameters'!$M$15</f>
        <v>0.1996</v>
      </c>
      <c r="EW37" s="434">
        <f>'DATA SHEET'!DA37*'Gas parameters'!$N$15</f>
        <v>0</v>
      </c>
      <c r="EX37" s="434">
        <f>'DATA SHEET'!DB37*'Gas parameters'!$O$15</f>
        <v>0</v>
      </c>
      <c r="EY37" s="434">
        <f>'DATA SHEET'!DC37*'Gas parameters'!$P$15</f>
        <v>0</v>
      </c>
      <c r="EZ37" s="434">
        <f>'DATA SHEET'!DD37*'Gas parameters'!$Q$15</f>
        <v>0</v>
      </c>
      <c r="FA37" s="429">
        <f>'DATA SHEET'!CO37*'Gas parameters'!$B$16</f>
        <v>0.59760000000000002</v>
      </c>
      <c r="FB37" s="429">
        <f>'DATA SHEET'!CP37*'Gas parameters'!$C$16</f>
        <v>0</v>
      </c>
      <c r="FC37" s="429">
        <f>'DATA SHEET'!CQ37*'Gas parameters'!$D$16</f>
        <v>0</v>
      </c>
      <c r="FD37" s="429">
        <f>'DATA SHEET'!CR37*'Gas parameters'!$E$16</f>
        <v>0</v>
      </c>
      <c r="FE37" s="429">
        <f>'DATA SHEET'!CS37*'Gas parameters'!$F$16</f>
        <v>0</v>
      </c>
      <c r="FF37" s="429">
        <f>'DATA SHEET'!CT37*'Gas parameters'!$G$16</f>
        <v>0</v>
      </c>
      <c r="FG37" s="429">
        <f>'DATA SHEET'!CU37*'Gas parameters'!$H$16</f>
        <v>0</v>
      </c>
      <c r="FH37" s="429">
        <f>'DATA SHEET'!CV37*'Gas parameters'!$I$16</f>
        <v>0</v>
      </c>
      <c r="FI37" s="429">
        <f>'DATA SHEET'!CW37*'Gas parameters'!$J$16</f>
        <v>0</v>
      </c>
      <c r="FJ37" s="429">
        <f>'DATA SHEET'!CX37*'Gas parameters'!$K$16</f>
        <v>0</v>
      </c>
      <c r="FK37" s="429">
        <f>'DATA SHEET'!CY37*'Gas parameters'!$L$16</f>
        <v>0</v>
      </c>
      <c r="FL37" s="429">
        <f>'DATA SHEET'!CZ37*'Gas parameters'!$M$16</f>
        <v>0</v>
      </c>
      <c r="FM37" s="429">
        <f>'DATA SHEET'!DA37*'Gas parameters'!$N$16</f>
        <v>0</v>
      </c>
      <c r="FN37" s="429">
        <f>'DATA SHEET'!DB37*'Gas parameters'!$O$16</f>
        <v>0</v>
      </c>
      <c r="FO37" s="429">
        <f>'DATA SHEET'!DC37*'Gas parameters'!$P$16</f>
        <v>0</v>
      </c>
      <c r="FP37" s="429">
        <f>'DATA SHEET'!DD37*'Gas parameters'!$Q$16</f>
        <v>0</v>
      </c>
      <c r="FQ37" s="457">
        <f>'DATA SHEET'!CO37*'Gas parameters'!$B$17</f>
        <v>1.1639999999999999</v>
      </c>
      <c r="FR37" s="457">
        <f>'DATA SHEET'!CP37*'Gas parameters'!$C$17</f>
        <v>0</v>
      </c>
      <c r="FS37" s="457">
        <f>'DATA SHEET'!CQ37*'Gas parameters'!$D$17</f>
        <v>0</v>
      </c>
      <c r="FT37" s="457">
        <f>'DATA SHEET'!CR37*'Gas parameters'!$E$17</f>
        <v>0</v>
      </c>
      <c r="FU37" s="457">
        <f>'DATA SHEET'!CS37*'Gas parameters'!$F$17</f>
        <v>0</v>
      </c>
      <c r="FV37" s="457">
        <f>'DATA SHEET'!CT37*'Gas parameters'!$G$17</f>
        <v>0</v>
      </c>
      <c r="FW37" s="457">
        <f>'DATA SHEET'!CU37*'Gas parameters'!$H$17</f>
        <v>0</v>
      </c>
      <c r="FX37" s="457">
        <f>'DATA SHEET'!CV37*'Gas parameters'!$I$17</f>
        <v>0</v>
      </c>
      <c r="FY37" s="457">
        <f>'DATA SHEET'!CW37*'Gas parameters'!$J$17</f>
        <v>0</v>
      </c>
      <c r="FZ37" s="457">
        <f>'DATA SHEET'!CX37*'Gas parameters'!$K$17</f>
        <v>0</v>
      </c>
      <c r="GA37" s="457">
        <f>'DATA SHEET'!CY37*'Gas parameters'!$L$17</f>
        <v>0</v>
      </c>
      <c r="GB37" s="457">
        <f>'DATA SHEET'!CZ37*'Gas parameters'!$M$17</f>
        <v>0.38680000000000003</v>
      </c>
      <c r="GC37" s="457">
        <f>'DATA SHEET'!DA37*'Gas parameters'!$N$17</f>
        <v>0</v>
      </c>
      <c r="GD37" s="457">
        <f>'DATA SHEET'!DB37*'Gas parameters'!$O$17</f>
        <v>0</v>
      </c>
      <c r="GE37" s="457">
        <f>'DATA SHEET'!DC37*'Gas parameters'!$P$17</f>
        <v>0</v>
      </c>
      <c r="GF37" s="457">
        <f>'DATA SHEET'!DD37*'Gas parameters'!$Q$17</f>
        <v>0</v>
      </c>
      <c r="GG37" s="429">
        <f>'DATA SHEET'!CO37*'Gas parameters'!$B$18</f>
        <v>0.43043999999999999</v>
      </c>
      <c r="GH37" s="429">
        <f>'DATA SHEET'!CP37*'Gas parameters'!$C$18</f>
        <v>0</v>
      </c>
      <c r="GI37" s="429">
        <f>'DATA SHEET'!CQ37*'Gas parameters'!$D$18</f>
        <v>0</v>
      </c>
      <c r="GJ37" s="429">
        <f>'DATA SHEET'!CR37*'Gas parameters'!$E$18</f>
        <v>0</v>
      </c>
      <c r="GK37" s="429">
        <f>'DATA SHEET'!CS37*'Gas parameters'!$F$18</f>
        <v>0</v>
      </c>
      <c r="GL37" s="429">
        <f>'DATA SHEET'!CT37*'Gas parameters'!$G$18</f>
        <v>0</v>
      </c>
      <c r="GM37" s="429">
        <f>'DATA SHEET'!CU37*'Gas parameters'!$H$18</f>
        <v>0</v>
      </c>
      <c r="GN37" s="429">
        <f>'DATA SHEET'!CV37*'Gas parameters'!$I$18</f>
        <v>0</v>
      </c>
      <c r="GO37" s="429">
        <f>'DATA SHEET'!CW37*'Gas parameters'!$J$18</f>
        <v>0</v>
      </c>
      <c r="GP37" s="429">
        <f>'DATA SHEET'!CX37*'Gas parameters'!$K$18</f>
        <v>0</v>
      </c>
      <c r="GQ37" s="429">
        <f>'DATA SHEET'!CY37*'Gas parameters'!$L$18</f>
        <v>0</v>
      </c>
      <c r="GR37" s="429">
        <f>'DATA SHEET'!CZ37*'Gas parameters'!$M$18</f>
        <v>3.5999999999999997E-2</v>
      </c>
      <c r="GS37" s="429">
        <f>'DATA SHEET'!DA37*'Gas parameters'!$N$18</f>
        <v>0</v>
      </c>
      <c r="GT37" s="429">
        <f>'DATA SHEET'!DB37*'Gas parameters'!$O$18</f>
        <v>0</v>
      </c>
      <c r="GU37" s="429">
        <f>'DATA SHEET'!DC37*'Gas parameters'!$P$18</f>
        <v>0</v>
      </c>
      <c r="GV37" s="429">
        <f>'DATA SHEET'!DD37*'Gas parameters'!$Q$18</f>
        <v>0</v>
      </c>
      <c r="GW37" s="430">
        <v>7</v>
      </c>
      <c r="GX37" s="430">
        <v>1E-3</v>
      </c>
      <c r="GY37" s="435">
        <f t="shared" si="328"/>
        <v>6.6924546322827121</v>
      </c>
      <c r="GZ37" s="435">
        <f t="shared" si="329"/>
        <v>10.148328222950017</v>
      </c>
      <c r="HA37" s="433">
        <f t="shared" si="330"/>
        <v>1</v>
      </c>
      <c r="HB37" s="433">
        <f t="shared" si="331"/>
        <v>7.4502201757506663</v>
      </c>
      <c r="HC37" s="433">
        <f t="shared" si="332"/>
        <v>20.959991874476575</v>
      </c>
      <c r="HD37" s="433">
        <f t="shared" si="333"/>
        <v>1.3246768628986172</v>
      </c>
      <c r="HE37" s="433">
        <f t="shared" si="334"/>
        <v>1.2155011147590387</v>
      </c>
      <c r="HF37" s="436">
        <f t="shared" si="335"/>
        <v>0</v>
      </c>
      <c r="HG37" s="433">
        <f t="shared" si="336"/>
        <v>5.8886546322827122</v>
      </c>
      <c r="HH37" s="435">
        <f>GY37*0.7906+'DATA SHEET'!CW37/100+HN37</f>
        <v>5.8886546322827122</v>
      </c>
      <c r="HI37" s="433">
        <f t="shared" si="337"/>
        <v>1.5615655434679541</v>
      </c>
      <c r="HJ37" s="433">
        <f t="shared" si="338"/>
        <v>10.148328222950017</v>
      </c>
      <c r="HK37" s="437">
        <f t="shared" si="339"/>
        <v>25843</v>
      </c>
      <c r="HL37" s="437">
        <f t="shared" si="340"/>
        <v>28989.399999999998</v>
      </c>
      <c r="HM37" s="438">
        <f t="shared" si="341"/>
        <v>1.4014</v>
      </c>
      <c r="HN37" s="439">
        <f t="shared" si="342"/>
        <v>0.59760000000000002</v>
      </c>
      <c r="HO37" s="436">
        <f t="shared" si="343"/>
        <v>1.5508</v>
      </c>
      <c r="HP37" s="427">
        <f t="shared" si="344"/>
        <v>0.46643999999999997</v>
      </c>
      <c r="HQ37" s="357">
        <f t="shared" si="345"/>
        <v>25801.599999999999</v>
      </c>
      <c r="HR37" s="358">
        <f t="shared" si="346"/>
        <v>29019.200000000001</v>
      </c>
      <c r="HS37" s="712">
        <f t="shared" si="347"/>
        <v>0.46643999999999997</v>
      </c>
      <c r="HT37" s="713">
        <f t="shared" si="348"/>
        <v>0.36094603788418017</v>
      </c>
      <c r="HU37" s="711">
        <f t="shared" si="349"/>
        <v>0.44215889640812073</v>
      </c>
      <c r="HV37" s="711">
        <f t="shared" si="350"/>
        <v>24.454174959719456</v>
      </c>
      <c r="HW37" s="711">
        <f t="shared" si="351"/>
        <v>27.464698088207459</v>
      </c>
      <c r="HX37" s="711">
        <f t="shared" si="352"/>
        <v>45.714470083951518</v>
      </c>
      <c r="HY37" s="714">
        <f t="shared" si="353"/>
        <v>25.801599999999997</v>
      </c>
      <c r="HZ37" s="359">
        <f t="shared" si="354"/>
        <v>29.019200000000001</v>
      </c>
      <c r="IA37" s="360">
        <f t="shared" si="355"/>
        <v>48.30190909070317</v>
      </c>
      <c r="IB37" s="75">
        <f t="shared" si="356"/>
        <v>45.714470083951518</v>
      </c>
      <c r="IC37" s="724">
        <f t="shared" si="357"/>
        <v>0.36094603788418017</v>
      </c>
      <c r="ID37" s="724">
        <f t="shared" si="358"/>
        <v>25.801599999999997</v>
      </c>
      <c r="IE37" s="724">
        <f t="shared" si="359"/>
        <v>29.019200000000001</v>
      </c>
      <c r="IF37" s="76">
        <f t="shared" si="360"/>
        <v>10.148328222950017</v>
      </c>
      <c r="IG37" s="520"/>
      <c r="IH37" s="520"/>
      <c r="II37" s="520"/>
      <c r="IJ37" s="700">
        <f t="shared" si="361"/>
        <v>0</v>
      </c>
      <c r="IK37" s="520"/>
      <c r="IL37" s="520"/>
      <c r="IM37" s="520"/>
      <c r="IN37" s="520"/>
      <c r="IO37" s="520"/>
      <c r="IP37" s="520"/>
      <c r="IQ37" s="520"/>
      <c r="IR37" s="520"/>
      <c r="IS37" s="30" t="s">
        <v>720</v>
      </c>
      <c r="IT37" s="419"/>
      <c r="IU37" s="419"/>
      <c r="IV37" s="43"/>
      <c r="IW37" s="30"/>
      <c r="IX37" s="419"/>
      <c r="IY37" s="419"/>
      <c r="JA37" s="520"/>
      <c r="JB37" s="23" t="s">
        <v>88</v>
      </c>
      <c r="JC37" s="23"/>
      <c r="JD37" s="22" t="str">
        <f t="shared" si="362"/>
        <v>NM</v>
      </c>
      <c r="JE37" s="22" t="str">
        <f t="shared" si="363"/>
        <v>NM</v>
      </c>
      <c r="JF37" s="22" t="str">
        <f t="shared" si="364"/>
        <v>NM</v>
      </c>
      <c r="JG37" s="22" t="str">
        <f t="shared" si="365"/>
        <v>NM</v>
      </c>
      <c r="JH37" s="21" t="str">
        <f t="shared" si="366"/>
        <v>NM</v>
      </c>
      <c r="JI37" s="21"/>
      <c r="JJ37" s="21"/>
      <c r="JK37" s="21"/>
      <c r="JL37" s="520"/>
      <c r="JM37" s="520"/>
      <c r="JN37" s="520"/>
      <c r="JO37" s="520"/>
      <c r="JP37" s="520"/>
      <c r="JQ37" s="34"/>
      <c r="JR37" s="34"/>
      <c r="JS37" s="34"/>
      <c r="JT37" s="142"/>
      <c r="JU37" s="142"/>
      <c r="JV37" s="520"/>
      <c r="JW37" s="142"/>
      <c r="JX37" s="142"/>
      <c r="JY37" s="142"/>
      <c r="JZ37" s="142"/>
      <c r="KA37" s="26" t="s">
        <v>57</v>
      </c>
      <c r="KB37" s="27" t="s">
        <v>57</v>
      </c>
      <c r="KC37" s="175"/>
      <c r="KD37" s="175"/>
      <c r="KE37" s="175"/>
      <c r="KF37" s="175"/>
      <c r="KG37" s="175"/>
      <c r="KH37" s="175"/>
      <c r="KI37" s="175"/>
      <c r="KJ37" s="175"/>
      <c r="KK37" s="48"/>
      <c r="KL37" s="523" t="s">
        <v>88</v>
      </c>
      <c r="KM37" s="523"/>
      <c r="KN37" s="48"/>
      <c r="KO37" s="48"/>
      <c r="KP37" s="48"/>
      <c r="KQ37" s="49"/>
      <c r="KR37" s="49"/>
      <c r="KS37" s="49"/>
      <c r="KT37" s="49"/>
      <c r="KU37" s="49"/>
      <c r="KV37" s="49"/>
      <c r="KX37" s="540">
        <f t="shared" si="129"/>
        <v>100</v>
      </c>
    </row>
    <row r="38" spans="1:310" ht="15.95" customHeight="1" thickTop="1" thickBot="1" x14ac:dyDescent="0.3">
      <c r="A38" s="62" t="s">
        <v>57</v>
      </c>
      <c r="B38" s="80" t="e">
        <f>IF(A38="X",IF(#REF!="F",#REF!,IF(#REF!="C",#REF!,IF(#REF!="WH",#REF!,IF(#REF!="B",#REF!,"")))),"")</f>
        <v>#REF!</v>
      </c>
      <c r="C38" s="120"/>
      <c r="D38" s="571" t="s">
        <v>131</v>
      </c>
      <c r="E38" s="518">
        <f t="shared" si="367"/>
        <v>18</v>
      </c>
      <c r="F38" s="2128"/>
      <c r="G38" s="1831"/>
      <c r="H38" s="1844"/>
      <c r="I38" s="1867"/>
      <c r="J38" s="1844"/>
      <c r="K38" s="1852"/>
      <c r="L38" s="1831"/>
      <c r="M38" s="619">
        <f>M37+10</f>
        <v>40</v>
      </c>
      <c r="N38" s="1828"/>
      <c r="O38" s="521"/>
      <c r="P38" s="590"/>
      <c r="Q38" s="726">
        <v>60</v>
      </c>
      <c r="R38" s="727"/>
      <c r="S38" s="727"/>
      <c r="T38" s="727"/>
      <c r="U38" s="727"/>
      <c r="V38" s="727"/>
      <c r="W38" s="727"/>
      <c r="X38" s="727"/>
      <c r="Y38" s="727"/>
      <c r="Z38" s="727"/>
      <c r="AA38" s="727"/>
      <c r="AB38" s="727">
        <v>40</v>
      </c>
      <c r="AC38" s="368">
        <f t="shared" si="300"/>
        <v>0.6</v>
      </c>
      <c r="AD38" s="368">
        <f t="shared" si="301"/>
        <v>0</v>
      </c>
      <c r="AE38" s="368">
        <f t="shared" si="302"/>
        <v>0</v>
      </c>
      <c r="AF38" s="368">
        <f t="shared" si="303"/>
        <v>0</v>
      </c>
      <c r="AG38" s="368">
        <f t="shared" si="304"/>
        <v>0</v>
      </c>
      <c r="AH38" s="368">
        <f t="shared" si="305"/>
        <v>0</v>
      </c>
      <c r="AI38" s="368">
        <f t="shared" si="306"/>
        <v>0</v>
      </c>
      <c r="AJ38" s="368">
        <f t="shared" si="307"/>
        <v>0</v>
      </c>
      <c r="AK38" s="368">
        <f t="shared" si="308"/>
        <v>0</v>
      </c>
      <c r="AL38" s="368">
        <f t="shared" si="309"/>
        <v>0</v>
      </c>
      <c r="AM38" s="368">
        <f t="shared" si="310"/>
        <v>0</v>
      </c>
      <c r="AN38" s="368">
        <f t="shared" si="311"/>
        <v>0.4</v>
      </c>
      <c r="AO38" s="369">
        <v>0</v>
      </c>
      <c r="AP38" s="370">
        <v>0</v>
      </c>
      <c r="AQ38" s="370">
        <v>0</v>
      </c>
      <c r="AR38" s="370">
        <v>0</v>
      </c>
      <c r="AS38" s="378">
        <f>AC38*'Gas parameters'!$B$10</f>
        <v>21490.799999999999</v>
      </c>
      <c r="AT38" s="371">
        <f>AD38*'Gas parameters'!$C$10</f>
        <v>0</v>
      </c>
      <c r="AU38" s="371">
        <f>AE38*'Gas parameters'!$D$10</f>
        <v>0</v>
      </c>
      <c r="AV38" s="371">
        <f>AF38*'Gas parameters'!$E$10</f>
        <v>0</v>
      </c>
      <c r="AW38" s="371">
        <f>AG38*'Gas parameters'!$F$10</f>
        <v>0</v>
      </c>
      <c r="AX38" s="371">
        <f>AH38*'Gas parameters'!$G$10</f>
        <v>0</v>
      </c>
      <c r="AY38" s="371">
        <f>AI38*'Gas parameters'!$H$10</f>
        <v>0</v>
      </c>
      <c r="AZ38" s="371">
        <f>AJ38*'Gas parameters'!$I$10</f>
        <v>0</v>
      </c>
      <c r="BA38" s="371">
        <f>AK38*'Gas parameters'!$J$10</f>
        <v>0</v>
      </c>
      <c r="BB38" s="371">
        <f>AL38*'Gas parameters'!$K$10</f>
        <v>0</v>
      </c>
      <c r="BC38" s="371">
        <f>AM38*'Gas parameters'!$L$10</f>
        <v>0</v>
      </c>
      <c r="BD38" s="371">
        <f>AN38*'Gas parameters'!$M$10</f>
        <v>4310.8</v>
      </c>
      <c r="BE38" s="372">
        <f>AO38*'Gas parameters'!$N$10</f>
        <v>0</v>
      </c>
      <c r="BF38" s="373">
        <f>AP38*'Gas parameters'!$O$10</f>
        <v>0</v>
      </c>
      <c r="BG38" s="373">
        <f>AQ38*'Gas parameters'!$P$10</f>
        <v>0</v>
      </c>
      <c r="BH38" s="379">
        <f>AR38*'Gas parameters'!$Q$10</f>
        <v>0</v>
      </c>
      <c r="BI38" s="386">
        <f>AC38*'Gas parameters'!$B$11</f>
        <v>23904</v>
      </c>
      <c r="BJ38" s="387">
        <f>AD38*'Gas parameters'!$C$11</f>
        <v>0</v>
      </c>
      <c r="BK38" s="387">
        <f>AE38*'Gas parameters'!$D$11</f>
        <v>0</v>
      </c>
      <c r="BL38" s="387">
        <f>AF38*'Gas parameters'!$E$11</f>
        <v>0</v>
      </c>
      <c r="BM38" s="387">
        <f>AG38*'Gas parameters'!$F$11</f>
        <v>0</v>
      </c>
      <c r="BN38" s="387">
        <f>AH38*'Gas parameters'!$G$11</f>
        <v>0</v>
      </c>
      <c r="BO38" s="387">
        <f>AI38*'Gas parameters'!$H$11</f>
        <v>0</v>
      </c>
      <c r="BP38" s="387">
        <f>AJ38*'Gas parameters'!$I$11</f>
        <v>0</v>
      </c>
      <c r="BQ38" s="387">
        <f>AK38*'Gas parameters'!$J$11</f>
        <v>0</v>
      </c>
      <c r="BR38" s="387">
        <f>AL38*'Gas parameters'!$K$11</f>
        <v>0</v>
      </c>
      <c r="BS38" s="387">
        <f>AM38*'Gas parameters'!$L$11</f>
        <v>0</v>
      </c>
      <c r="BT38" s="387">
        <f>AN38*'Gas parameters'!$M$11</f>
        <v>5115.2000000000007</v>
      </c>
      <c r="BU38" s="388">
        <f>AO38*'Gas parameters'!$N$11</f>
        <v>0</v>
      </c>
      <c r="BV38" s="389">
        <f>AP38*'Gas parameters'!$O$11</f>
        <v>0</v>
      </c>
      <c r="BW38" s="389">
        <f>AQ38*'Gas parameters'!$P$11</f>
        <v>0</v>
      </c>
      <c r="BX38" s="390">
        <f>AR38*'Gas parameters'!$Q$11</f>
        <v>0</v>
      </c>
      <c r="BY38" s="385">
        <f>AC38*'Gas parameters'!$B$12</f>
        <v>0.43043999999999999</v>
      </c>
      <c r="BZ38" s="374">
        <f>AD38*'Gas parameters'!$C$12</f>
        <v>0</v>
      </c>
      <c r="CA38" s="374">
        <f>AE38*'Gas parameters'!$D$12</f>
        <v>0</v>
      </c>
      <c r="CB38" s="374">
        <f>AF38*'Gas parameters'!$E$12</f>
        <v>0</v>
      </c>
      <c r="CC38" s="374">
        <f>AG38*'Gas parameters'!$F$12</f>
        <v>0</v>
      </c>
      <c r="CD38" s="374">
        <f>AH38*'Gas parameters'!$G$12</f>
        <v>0</v>
      </c>
      <c r="CE38" s="374">
        <f>AI38*'Gas parameters'!$H$12</f>
        <v>0</v>
      </c>
      <c r="CF38" s="374">
        <f>AJ38*'Gas parameters'!$I$12</f>
        <v>0</v>
      </c>
      <c r="CG38" s="374">
        <f>AK38*'Gas parameters'!$J$12</f>
        <v>0</v>
      </c>
      <c r="CH38" s="374">
        <f>AL38*'Gas parameters'!$K$12</f>
        <v>0</v>
      </c>
      <c r="CI38" s="374">
        <f>AM38*'Gas parameters'!$L$12</f>
        <v>0</v>
      </c>
      <c r="CJ38" s="374">
        <f>AN38*'Gas parameters'!$M$12</f>
        <v>3.5999999999999997E-2</v>
      </c>
      <c r="CK38" s="375">
        <f>AO38*'Gas parameters'!$N$12</f>
        <v>0</v>
      </c>
      <c r="CL38" s="376">
        <f>AP38*'Gas parameters'!$O$12</f>
        <v>0</v>
      </c>
      <c r="CM38" s="376">
        <f>AQ38*'Gas parameters'!$P$12</f>
        <v>0</v>
      </c>
      <c r="CN38" s="376">
        <f>AR38*'Gas parameters'!$Q$12</f>
        <v>0</v>
      </c>
      <c r="CO38" s="432">
        <f t="shared" si="312"/>
        <v>0.6</v>
      </c>
      <c r="CP38" s="432">
        <f t="shared" si="313"/>
        <v>0</v>
      </c>
      <c r="CQ38" s="432">
        <f t="shared" si="314"/>
        <v>0</v>
      </c>
      <c r="CR38" s="432">
        <f t="shared" si="315"/>
        <v>0</v>
      </c>
      <c r="CS38" s="432">
        <f t="shared" si="316"/>
        <v>0</v>
      </c>
      <c r="CT38" s="432">
        <f t="shared" si="317"/>
        <v>0</v>
      </c>
      <c r="CU38" s="432">
        <f t="shared" si="318"/>
        <v>0</v>
      </c>
      <c r="CV38" s="432">
        <f t="shared" si="319"/>
        <v>0</v>
      </c>
      <c r="CW38" s="432">
        <f t="shared" si="320"/>
        <v>0</v>
      </c>
      <c r="CX38" s="432">
        <f t="shared" si="321"/>
        <v>0</v>
      </c>
      <c r="CY38" s="432">
        <f t="shared" si="322"/>
        <v>0</v>
      </c>
      <c r="CZ38" s="432">
        <f t="shared" si="323"/>
        <v>0.4</v>
      </c>
      <c r="DA38" s="432">
        <f t="shared" si="324"/>
        <v>0</v>
      </c>
      <c r="DB38" s="432">
        <f t="shared" si="325"/>
        <v>0</v>
      </c>
      <c r="DC38" s="432">
        <f t="shared" si="326"/>
        <v>0</v>
      </c>
      <c r="DD38" s="432">
        <f t="shared" si="327"/>
        <v>0</v>
      </c>
      <c r="DE38" s="428">
        <f>'DATA SHEET'!CO38*'Gas parameters'!$B$13</f>
        <v>21529.8</v>
      </c>
      <c r="DF38" s="428">
        <f>'DATA SHEET'!CP38*'Gas parameters'!$C$13</f>
        <v>0</v>
      </c>
      <c r="DG38" s="428">
        <f>'DATA SHEET'!CQ38*'Gas parameters'!$D$13</f>
        <v>0</v>
      </c>
      <c r="DH38" s="428">
        <f>'DATA SHEET'!CR38*'Gas parameters'!$E$13</f>
        <v>0</v>
      </c>
      <c r="DI38" s="428">
        <f>'DATA SHEET'!CS38*'Gas parameters'!$F$13</f>
        <v>0</v>
      </c>
      <c r="DJ38" s="428">
        <f>'DATA SHEET'!CT38*'Gas parameters'!$G$13</f>
        <v>0</v>
      </c>
      <c r="DK38" s="428">
        <f>'DATA SHEET'!CU38*'Gas parameters'!$H$13</f>
        <v>0</v>
      </c>
      <c r="DL38" s="428">
        <f>'DATA SHEET'!CV38*'Gas parameters'!$I$13</f>
        <v>0</v>
      </c>
      <c r="DM38" s="428">
        <f>'DATA SHEET'!CW38*'Gas parameters'!$J$13</f>
        <v>0</v>
      </c>
      <c r="DN38" s="428">
        <f>'DATA SHEET'!CX38*'Gas parameters'!$K$13</f>
        <v>0</v>
      </c>
      <c r="DO38" s="428">
        <f>'DATA SHEET'!CY38*'Gas parameters'!$L$13</f>
        <v>0</v>
      </c>
      <c r="DP38" s="428">
        <f>'DATA SHEET'!CZ38*'Gas parameters'!$M$13</f>
        <v>4313.2</v>
      </c>
      <c r="DQ38" s="428">
        <f>'DATA SHEET'!DA38*'Gas parameters'!$N$13</f>
        <v>0</v>
      </c>
      <c r="DR38" s="428">
        <f>'DATA SHEET'!DB38*'Gas parameters'!$O$13</f>
        <v>0</v>
      </c>
      <c r="DS38" s="428">
        <f>'DATA SHEET'!DC38*'Gas parameters'!$P$13</f>
        <v>0</v>
      </c>
      <c r="DT38" s="428">
        <f>'DATA SHEET'!DD38*'Gas parameters'!$Q$13</f>
        <v>0</v>
      </c>
      <c r="DU38" s="431">
        <f>'DATA SHEET'!CO38*'Gas parameters'!$B$14</f>
        <v>23891.399999999998</v>
      </c>
      <c r="DV38" s="431">
        <f>'DATA SHEET'!CP38*'Gas parameters'!$C$14</f>
        <v>0</v>
      </c>
      <c r="DW38" s="431">
        <f>'DATA SHEET'!CQ38*'Gas parameters'!$D$14</f>
        <v>0</v>
      </c>
      <c r="DX38" s="431">
        <f>'DATA SHEET'!CR38*'Gas parameters'!$E$14</f>
        <v>0</v>
      </c>
      <c r="DY38" s="431">
        <f>'DATA SHEET'!CS38*'Gas parameters'!$F$14</f>
        <v>0</v>
      </c>
      <c r="DZ38" s="431">
        <f>'DATA SHEET'!CT38*'Gas parameters'!$G$14</f>
        <v>0</v>
      </c>
      <c r="EA38" s="431">
        <f>'DATA SHEET'!CU38*'Gas parameters'!$H$14</f>
        <v>0</v>
      </c>
      <c r="EB38" s="431">
        <f>'DATA SHEET'!CV38*'Gas parameters'!$I$14</f>
        <v>0</v>
      </c>
      <c r="EC38" s="431">
        <f>'DATA SHEET'!CW38*'Gas parameters'!$J$14</f>
        <v>0</v>
      </c>
      <c r="ED38" s="431">
        <f>'DATA SHEET'!CX38*'Gas parameters'!$K$14</f>
        <v>0</v>
      </c>
      <c r="EE38" s="431">
        <f>'DATA SHEET'!CY38*'Gas parameters'!$L$14</f>
        <v>0</v>
      </c>
      <c r="EF38" s="431">
        <f>'DATA SHEET'!CZ38*'Gas parameters'!$M$14</f>
        <v>5098</v>
      </c>
      <c r="EG38" s="431">
        <f>'DATA SHEET'!DA38*'Gas parameters'!$N$14</f>
        <v>0</v>
      </c>
      <c r="EH38" s="431">
        <f>'DATA SHEET'!DB38*'Gas parameters'!$O$14</f>
        <v>0</v>
      </c>
      <c r="EI38" s="431">
        <f>'DATA SHEET'!DC38*'Gas parameters'!$P$14</f>
        <v>0</v>
      </c>
      <c r="EJ38" s="431">
        <f>'DATA SHEET'!DD38*'Gas parameters'!$Q$14</f>
        <v>0</v>
      </c>
      <c r="EK38" s="425">
        <f>'DATA SHEET'!CO38*'Gas parameters'!$B$15</f>
        <v>1.2018</v>
      </c>
      <c r="EL38" s="434">
        <f>'DATA SHEET'!CP38*'Gas parameters'!$C$15</f>
        <v>0</v>
      </c>
      <c r="EM38" s="434">
        <f>'DATA SHEET'!CQ38*'Gas parameters'!$D$15</f>
        <v>0</v>
      </c>
      <c r="EN38" s="434">
        <f>'DATA SHEET'!CR38*'Gas parameters'!$E$15</f>
        <v>0</v>
      </c>
      <c r="EO38" s="434">
        <f>'DATA SHEET'!CS38*'Gas parameters'!$F$15</f>
        <v>0</v>
      </c>
      <c r="EP38" s="434">
        <f>'DATA SHEET'!CT38*'Gas parameters'!$G$15</f>
        <v>0</v>
      </c>
      <c r="EQ38" s="434">
        <f>'DATA SHEET'!CU38*'Gas parameters'!$H$15</f>
        <v>0</v>
      </c>
      <c r="ER38" s="434">
        <f>'DATA SHEET'!CV38*'Gas parameters'!$I$15</f>
        <v>0</v>
      </c>
      <c r="ES38" s="434">
        <f>'DATA SHEET'!CW38*'Gas parameters'!$J$15</f>
        <v>0</v>
      </c>
      <c r="ET38" s="434">
        <f>'DATA SHEET'!CX38*'Gas parameters'!$K$15</f>
        <v>0</v>
      </c>
      <c r="EU38" s="434">
        <f>'DATA SHEET'!CY38*'Gas parameters'!$L$15</f>
        <v>0</v>
      </c>
      <c r="EV38" s="434">
        <f>'DATA SHEET'!CZ38*'Gas parameters'!$M$15</f>
        <v>0.1996</v>
      </c>
      <c r="EW38" s="434">
        <f>'DATA SHEET'!DA38*'Gas parameters'!$N$15</f>
        <v>0</v>
      </c>
      <c r="EX38" s="434">
        <f>'DATA SHEET'!DB38*'Gas parameters'!$O$15</f>
        <v>0</v>
      </c>
      <c r="EY38" s="434">
        <f>'DATA SHEET'!DC38*'Gas parameters'!$P$15</f>
        <v>0</v>
      </c>
      <c r="EZ38" s="434">
        <f>'DATA SHEET'!DD38*'Gas parameters'!$Q$15</f>
        <v>0</v>
      </c>
      <c r="FA38" s="429">
        <f>'DATA SHEET'!CO38*'Gas parameters'!$B$16</f>
        <v>0.59760000000000002</v>
      </c>
      <c r="FB38" s="429">
        <f>'DATA SHEET'!CP38*'Gas parameters'!$C$16</f>
        <v>0</v>
      </c>
      <c r="FC38" s="429">
        <f>'DATA SHEET'!CQ38*'Gas parameters'!$D$16</f>
        <v>0</v>
      </c>
      <c r="FD38" s="429">
        <f>'DATA SHEET'!CR38*'Gas parameters'!$E$16</f>
        <v>0</v>
      </c>
      <c r="FE38" s="429">
        <f>'DATA SHEET'!CS38*'Gas parameters'!$F$16</f>
        <v>0</v>
      </c>
      <c r="FF38" s="429">
        <f>'DATA SHEET'!CT38*'Gas parameters'!$G$16</f>
        <v>0</v>
      </c>
      <c r="FG38" s="429">
        <f>'DATA SHEET'!CU38*'Gas parameters'!$H$16</f>
        <v>0</v>
      </c>
      <c r="FH38" s="429">
        <f>'DATA SHEET'!CV38*'Gas parameters'!$I$16</f>
        <v>0</v>
      </c>
      <c r="FI38" s="429">
        <f>'DATA SHEET'!CW38*'Gas parameters'!$J$16</f>
        <v>0</v>
      </c>
      <c r="FJ38" s="429">
        <f>'DATA SHEET'!CX38*'Gas parameters'!$K$16</f>
        <v>0</v>
      </c>
      <c r="FK38" s="429">
        <f>'DATA SHEET'!CY38*'Gas parameters'!$L$16</f>
        <v>0</v>
      </c>
      <c r="FL38" s="429">
        <f>'DATA SHEET'!CZ38*'Gas parameters'!$M$16</f>
        <v>0</v>
      </c>
      <c r="FM38" s="429">
        <f>'DATA SHEET'!DA38*'Gas parameters'!$N$16</f>
        <v>0</v>
      </c>
      <c r="FN38" s="429">
        <f>'DATA SHEET'!DB38*'Gas parameters'!$O$16</f>
        <v>0</v>
      </c>
      <c r="FO38" s="429">
        <f>'DATA SHEET'!DC38*'Gas parameters'!$P$16</f>
        <v>0</v>
      </c>
      <c r="FP38" s="429">
        <f>'DATA SHEET'!DD38*'Gas parameters'!$Q$16</f>
        <v>0</v>
      </c>
      <c r="FQ38" s="457">
        <f>'DATA SHEET'!CO38*'Gas parameters'!$B$17</f>
        <v>1.1639999999999999</v>
      </c>
      <c r="FR38" s="457">
        <f>'DATA SHEET'!CP38*'Gas parameters'!$C$17</f>
        <v>0</v>
      </c>
      <c r="FS38" s="457">
        <f>'DATA SHEET'!CQ38*'Gas parameters'!$D$17</f>
        <v>0</v>
      </c>
      <c r="FT38" s="457">
        <f>'DATA SHEET'!CR38*'Gas parameters'!$E$17</f>
        <v>0</v>
      </c>
      <c r="FU38" s="457">
        <f>'DATA SHEET'!CS38*'Gas parameters'!$F$17</f>
        <v>0</v>
      </c>
      <c r="FV38" s="457">
        <f>'DATA SHEET'!CT38*'Gas parameters'!$G$17</f>
        <v>0</v>
      </c>
      <c r="FW38" s="457">
        <f>'DATA SHEET'!CU38*'Gas parameters'!$H$17</f>
        <v>0</v>
      </c>
      <c r="FX38" s="457">
        <f>'DATA SHEET'!CV38*'Gas parameters'!$I$17</f>
        <v>0</v>
      </c>
      <c r="FY38" s="457">
        <f>'DATA SHEET'!CW38*'Gas parameters'!$J$17</f>
        <v>0</v>
      </c>
      <c r="FZ38" s="457">
        <f>'DATA SHEET'!CX38*'Gas parameters'!$K$17</f>
        <v>0</v>
      </c>
      <c r="GA38" s="457">
        <f>'DATA SHEET'!CY38*'Gas parameters'!$L$17</f>
        <v>0</v>
      </c>
      <c r="GB38" s="457">
        <f>'DATA SHEET'!CZ38*'Gas parameters'!$M$17</f>
        <v>0.38680000000000003</v>
      </c>
      <c r="GC38" s="457">
        <f>'DATA SHEET'!DA38*'Gas parameters'!$N$17</f>
        <v>0</v>
      </c>
      <c r="GD38" s="457">
        <f>'DATA SHEET'!DB38*'Gas parameters'!$O$17</f>
        <v>0</v>
      </c>
      <c r="GE38" s="457">
        <f>'DATA SHEET'!DC38*'Gas parameters'!$P$17</f>
        <v>0</v>
      </c>
      <c r="GF38" s="457">
        <f>'DATA SHEET'!DD38*'Gas parameters'!$Q$17</f>
        <v>0</v>
      </c>
      <c r="GG38" s="429">
        <f>'DATA SHEET'!CO38*'Gas parameters'!$B$18</f>
        <v>0.43043999999999999</v>
      </c>
      <c r="GH38" s="429">
        <f>'DATA SHEET'!CP38*'Gas parameters'!$C$18</f>
        <v>0</v>
      </c>
      <c r="GI38" s="429">
        <f>'DATA SHEET'!CQ38*'Gas parameters'!$D$18</f>
        <v>0</v>
      </c>
      <c r="GJ38" s="429">
        <f>'DATA SHEET'!CR38*'Gas parameters'!$E$18</f>
        <v>0</v>
      </c>
      <c r="GK38" s="429">
        <f>'DATA SHEET'!CS38*'Gas parameters'!$F$18</f>
        <v>0</v>
      </c>
      <c r="GL38" s="429">
        <f>'DATA SHEET'!CT38*'Gas parameters'!$G$18</f>
        <v>0</v>
      </c>
      <c r="GM38" s="429">
        <f>'DATA SHEET'!CU38*'Gas parameters'!$H$18</f>
        <v>0</v>
      </c>
      <c r="GN38" s="429">
        <f>'DATA SHEET'!CV38*'Gas parameters'!$I$18</f>
        <v>0</v>
      </c>
      <c r="GO38" s="429">
        <f>'DATA SHEET'!CW38*'Gas parameters'!$J$18</f>
        <v>0</v>
      </c>
      <c r="GP38" s="429">
        <f>'DATA SHEET'!CX38*'Gas parameters'!$K$18</f>
        <v>0</v>
      </c>
      <c r="GQ38" s="429">
        <f>'DATA SHEET'!CY38*'Gas parameters'!$L$18</f>
        <v>0</v>
      </c>
      <c r="GR38" s="429">
        <f>'DATA SHEET'!CZ38*'Gas parameters'!$M$18</f>
        <v>3.5999999999999997E-2</v>
      </c>
      <c r="GS38" s="429">
        <f>'DATA SHEET'!DA38*'Gas parameters'!$N$18</f>
        <v>0</v>
      </c>
      <c r="GT38" s="429">
        <f>'DATA SHEET'!DB38*'Gas parameters'!$O$18</f>
        <v>0</v>
      </c>
      <c r="GU38" s="429">
        <f>'DATA SHEET'!DC38*'Gas parameters'!$P$18</f>
        <v>0</v>
      </c>
      <c r="GV38" s="429">
        <f>'DATA SHEET'!DD38*'Gas parameters'!$Q$18</f>
        <v>0</v>
      </c>
      <c r="GW38" s="430">
        <v>7</v>
      </c>
      <c r="GX38" s="430">
        <v>1E-3</v>
      </c>
      <c r="GY38" s="435">
        <f t="shared" si="328"/>
        <v>6.6924546322827121</v>
      </c>
      <c r="GZ38" s="435">
        <f t="shared" si="329"/>
        <v>10.148328222950017</v>
      </c>
      <c r="HA38" s="433">
        <f t="shared" si="330"/>
        <v>1</v>
      </c>
      <c r="HB38" s="433">
        <f t="shared" si="331"/>
        <v>7.4502201757506663</v>
      </c>
      <c r="HC38" s="433">
        <f t="shared" si="332"/>
        <v>20.959991874476575</v>
      </c>
      <c r="HD38" s="433">
        <f t="shared" si="333"/>
        <v>1.3246768628986172</v>
      </c>
      <c r="HE38" s="433">
        <f t="shared" si="334"/>
        <v>1.2155011147590387</v>
      </c>
      <c r="HF38" s="436">
        <f t="shared" si="335"/>
        <v>0</v>
      </c>
      <c r="HG38" s="433">
        <f t="shared" si="336"/>
        <v>5.8886546322827122</v>
      </c>
      <c r="HH38" s="435">
        <f>GY38*0.7906+'DATA SHEET'!CW38/100+HN38</f>
        <v>5.8886546322827122</v>
      </c>
      <c r="HI38" s="433">
        <f t="shared" si="337"/>
        <v>1.5615655434679541</v>
      </c>
      <c r="HJ38" s="433">
        <f t="shared" si="338"/>
        <v>10.148328222950017</v>
      </c>
      <c r="HK38" s="437">
        <f t="shared" si="339"/>
        <v>25843</v>
      </c>
      <c r="HL38" s="437">
        <f t="shared" si="340"/>
        <v>28989.399999999998</v>
      </c>
      <c r="HM38" s="438">
        <f t="shared" si="341"/>
        <v>1.4014</v>
      </c>
      <c r="HN38" s="439">
        <f t="shared" si="342"/>
        <v>0.59760000000000002</v>
      </c>
      <c r="HO38" s="436">
        <f t="shared" si="343"/>
        <v>1.5508</v>
      </c>
      <c r="HP38" s="427">
        <f t="shared" si="344"/>
        <v>0.46643999999999997</v>
      </c>
      <c r="HQ38" s="357">
        <f t="shared" si="345"/>
        <v>25801.599999999999</v>
      </c>
      <c r="HR38" s="358">
        <f t="shared" si="346"/>
        <v>29019.200000000001</v>
      </c>
      <c r="HS38" s="712">
        <f t="shared" si="347"/>
        <v>0.46643999999999997</v>
      </c>
      <c r="HT38" s="713">
        <f t="shared" si="348"/>
        <v>0.36094603788418017</v>
      </c>
      <c r="HU38" s="711">
        <f t="shared" si="349"/>
        <v>0.44215889640812073</v>
      </c>
      <c r="HV38" s="711">
        <f t="shared" si="350"/>
        <v>24.454174959719456</v>
      </c>
      <c r="HW38" s="711">
        <f t="shared" si="351"/>
        <v>27.464698088207459</v>
      </c>
      <c r="HX38" s="711">
        <f t="shared" si="352"/>
        <v>45.714470083951518</v>
      </c>
      <c r="HY38" s="714">
        <f t="shared" si="353"/>
        <v>25.801599999999997</v>
      </c>
      <c r="HZ38" s="359">
        <f t="shared" si="354"/>
        <v>29.019200000000001</v>
      </c>
      <c r="IA38" s="360">
        <f t="shared" si="355"/>
        <v>48.30190909070317</v>
      </c>
      <c r="IB38" s="75">
        <f t="shared" si="356"/>
        <v>45.714470083951518</v>
      </c>
      <c r="IC38" s="724">
        <f t="shared" si="357"/>
        <v>0.36094603788418017</v>
      </c>
      <c r="ID38" s="724">
        <f t="shared" si="358"/>
        <v>25.801599999999997</v>
      </c>
      <c r="IE38" s="724">
        <f t="shared" si="359"/>
        <v>29.019200000000001</v>
      </c>
      <c r="IF38" s="76">
        <f t="shared" si="360"/>
        <v>10.148328222950017</v>
      </c>
      <c r="IG38" s="520"/>
      <c r="IH38" s="520"/>
      <c r="II38" s="520"/>
      <c r="IJ38" s="700">
        <f t="shared" si="361"/>
        <v>0</v>
      </c>
      <c r="IK38" s="520"/>
      <c r="IL38" s="520"/>
      <c r="IM38" s="520"/>
      <c r="IN38" s="520"/>
      <c r="IO38" s="520"/>
      <c r="IP38" s="520"/>
      <c r="IQ38" s="520"/>
      <c r="IR38" s="520"/>
      <c r="IS38" s="30" t="s">
        <v>720</v>
      </c>
      <c r="IT38" s="419"/>
      <c r="IU38" s="419"/>
      <c r="IV38" s="43"/>
      <c r="IW38" s="30"/>
      <c r="IX38" s="419"/>
      <c r="IY38" s="419"/>
      <c r="JA38" s="520"/>
      <c r="JB38" s="23" t="s">
        <v>88</v>
      </c>
      <c r="JC38" s="23"/>
      <c r="JD38" s="22" t="str">
        <f t="shared" si="362"/>
        <v>NM</v>
      </c>
      <c r="JE38" s="22" t="str">
        <f t="shared" si="363"/>
        <v>NM</v>
      </c>
      <c r="JF38" s="22" t="str">
        <f t="shared" si="364"/>
        <v>NM</v>
      </c>
      <c r="JG38" s="22" t="str">
        <f t="shared" si="365"/>
        <v>NM</v>
      </c>
      <c r="JH38" s="21" t="str">
        <f t="shared" si="366"/>
        <v>NM</v>
      </c>
      <c r="JI38" s="21"/>
      <c r="JJ38" s="21"/>
      <c r="JK38" s="21"/>
      <c r="JL38" s="520"/>
      <c r="JM38" s="520"/>
      <c r="JN38" s="520"/>
      <c r="JO38" s="520"/>
      <c r="JP38" s="520"/>
      <c r="JQ38" s="34"/>
      <c r="JR38" s="34"/>
      <c r="JS38" s="34"/>
      <c r="JT38" s="142"/>
      <c r="JU38" s="142"/>
      <c r="JV38" s="520"/>
      <c r="JW38" s="142"/>
      <c r="JX38" s="142"/>
      <c r="JY38" s="142"/>
      <c r="KL38" s="523" t="s">
        <v>88</v>
      </c>
      <c r="KM38" s="523"/>
      <c r="KX38" s="540">
        <f t="shared" si="129"/>
        <v>100</v>
      </c>
    </row>
    <row r="39" spans="1:310" ht="15.95" customHeight="1" thickTop="1" thickBot="1" x14ac:dyDescent="0.3">
      <c r="A39" s="62" t="s">
        <v>57</v>
      </c>
      <c r="B39" s="80" t="e">
        <f>IF(A39="X",IF(#REF!="F",#REF!,IF(#REF!="C",#REF!,IF(#REF!="WH",#REF!,IF(#REF!="B",#REF!,"")))),"")</f>
        <v>#REF!</v>
      </c>
      <c r="C39" s="120"/>
      <c r="D39" s="578"/>
      <c r="E39" s="11">
        <f t="shared" si="367"/>
        <v>19</v>
      </c>
      <c r="F39" s="2128"/>
      <c r="G39" s="1831"/>
      <c r="H39" s="1844"/>
      <c r="I39" s="1867"/>
      <c r="J39" s="1844"/>
      <c r="K39" s="1852"/>
      <c r="L39" s="1831"/>
      <c r="M39" s="620">
        <f>M38+10</f>
        <v>50</v>
      </c>
      <c r="N39" s="1905"/>
      <c r="O39" s="521"/>
      <c r="P39" s="590"/>
      <c r="Q39" s="726">
        <v>60</v>
      </c>
      <c r="R39" s="727"/>
      <c r="S39" s="727"/>
      <c r="T39" s="727"/>
      <c r="U39" s="727"/>
      <c r="V39" s="727"/>
      <c r="W39" s="727"/>
      <c r="X39" s="727"/>
      <c r="Y39" s="727"/>
      <c r="Z39" s="727"/>
      <c r="AA39" s="727"/>
      <c r="AB39" s="727">
        <v>40</v>
      </c>
      <c r="AC39" s="368">
        <f t="shared" si="300"/>
        <v>0.6</v>
      </c>
      <c r="AD39" s="368">
        <f t="shared" si="301"/>
        <v>0</v>
      </c>
      <c r="AE39" s="368">
        <f t="shared" si="302"/>
        <v>0</v>
      </c>
      <c r="AF39" s="368">
        <f t="shared" si="303"/>
        <v>0</v>
      </c>
      <c r="AG39" s="368">
        <f t="shared" si="304"/>
        <v>0</v>
      </c>
      <c r="AH39" s="368">
        <f t="shared" si="305"/>
        <v>0</v>
      </c>
      <c r="AI39" s="368">
        <f t="shared" si="306"/>
        <v>0</v>
      </c>
      <c r="AJ39" s="368">
        <f t="shared" si="307"/>
        <v>0</v>
      </c>
      <c r="AK39" s="368">
        <f t="shared" si="308"/>
        <v>0</v>
      </c>
      <c r="AL39" s="368">
        <f t="shared" si="309"/>
        <v>0</v>
      </c>
      <c r="AM39" s="368">
        <f t="shared" si="310"/>
        <v>0</v>
      </c>
      <c r="AN39" s="368">
        <f t="shared" si="311"/>
        <v>0.4</v>
      </c>
      <c r="AO39" s="369">
        <v>0</v>
      </c>
      <c r="AP39" s="370">
        <v>0</v>
      </c>
      <c r="AQ39" s="370">
        <v>0</v>
      </c>
      <c r="AR39" s="370">
        <v>0</v>
      </c>
      <c r="AS39" s="378">
        <f>AC39*'Gas parameters'!$B$10</f>
        <v>21490.799999999999</v>
      </c>
      <c r="AT39" s="371">
        <f>AD39*'Gas parameters'!$C$10</f>
        <v>0</v>
      </c>
      <c r="AU39" s="371">
        <f>AE39*'Gas parameters'!$D$10</f>
        <v>0</v>
      </c>
      <c r="AV39" s="371">
        <f>AF39*'Gas parameters'!$E$10</f>
        <v>0</v>
      </c>
      <c r="AW39" s="371">
        <f>AG39*'Gas parameters'!$F$10</f>
        <v>0</v>
      </c>
      <c r="AX39" s="371">
        <f>AH39*'Gas parameters'!$G$10</f>
        <v>0</v>
      </c>
      <c r="AY39" s="371">
        <f>AI39*'Gas parameters'!$H$10</f>
        <v>0</v>
      </c>
      <c r="AZ39" s="371">
        <f>AJ39*'Gas parameters'!$I$10</f>
        <v>0</v>
      </c>
      <c r="BA39" s="371">
        <f>AK39*'Gas parameters'!$J$10</f>
        <v>0</v>
      </c>
      <c r="BB39" s="371">
        <f>AL39*'Gas parameters'!$K$10</f>
        <v>0</v>
      </c>
      <c r="BC39" s="371">
        <f>AM39*'Gas parameters'!$L$10</f>
        <v>0</v>
      </c>
      <c r="BD39" s="371">
        <f>AN39*'Gas parameters'!$M$10</f>
        <v>4310.8</v>
      </c>
      <c r="BE39" s="372">
        <f>AO39*'Gas parameters'!$N$10</f>
        <v>0</v>
      </c>
      <c r="BF39" s="373">
        <f>AP39*'Gas parameters'!$O$10</f>
        <v>0</v>
      </c>
      <c r="BG39" s="373">
        <f>AQ39*'Gas parameters'!$P$10</f>
        <v>0</v>
      </c>
      <c r="BH39" s="379">
        <f>AR39*'Gas parameters'!$Q$10</f>
        <v>0</v>
      </c>
      <c r="BI39" s="386">
        <f>AC39*'Gas parameters'!$B$11</f>
        <v>23904</v>
      </c>
      <c r="BJ39" s="387">
        <f>AD39*'Gas parameters'!$C$11</f>
        <v>0</v>
      </c>
      <c r="BK39" s="387">
        <f>AE39*'Gas parameters'!$D$11</f>
        <v>0</v>
      </c>
      <c r="BL39" s="387">
        <f>AF39*'Gas parameters'!$E$11</f>
        <v>0</v>
      </c>
      <c r="BM39" s="387">
        <f>AG39*'Gas parameters'!$F$11</f>
        <v>0</v>
      </c>
      <c r="BN39" s="387">
        <f>AH39*'Gas parameters'!$G$11</f>
        <v>0</v>
      </c>
      <c r="BO39" s="387">
        <f>AI39*'Gas parameters'!$H$11</f>
        <v>0</v>
      </c>
      <c r="BP39" s="387">
        <f>AJ39*'Gas parameters'!$I$11</f>
        <v>0</v>
      </c>
      <c r="BQ39" s="387">
        <f>AK39*'Gas parameters'!$J$11</f>
        <v>0</v>
      </c>
      <c r="BR39" s="387">
        <f>AL39*'Gas parameters'!$K$11</f>
        <v>0</v>
      </c>
      <c r="BS39" s="387">
        <f>AM39*'Gas parameters'!$L$11</f>
        <v>0</v>
      </c>
      <c r="BT39" s="387">
        <f>AN39*'Gas parameters'!$M$11</f>
        <v>5115.2000000000007</v>
      </c>
      <c r="BU39" s="388">
        <f>AO39*'Gas parameters'!$N$11</f>
        <v>0</v>
      </c>
      <c r="BV39" s="389">
        <f>AP39*'Gas parameters'!$O$11</f>
        <v>0</v>
      </c>
      <c r="BW39" s="389">
        <f>AQ39*'Gas parameters'!$P$11</f>
        <v>0</v>
      </c>
      <c r="BX39" s="390">
        <f>AR39*'Gas parameters'!$Q$11</f>
        <v>0</v>
      </c>
      <c r="BY39" s="385">
        <f>AC39*'Gas parameters'!$B$12</f>
        <v>0.43043999999999999</v>
      </c>
      <c r="BZ39" s="374">
        <f>AD39*'Gas parameters'!$C$12</f>
        <v>0</v>
      </c>
      <c r="CA39" s="374">
        <f>AE39*'Gas parameters'!$D$12</f>
        <v>0</v>
      </c>
      <c r="CB39" s="374">
        <f>AF39*'Gas parameters'!$E$12</f>
        <v>0</v>
      </c>
      <c r="CC39" s="374">
        <f>AG39*'Gas parameters'!$F$12</f>
        <v>0</v>
      </c>
      <c r="CD39" s="374">
        <f>AH39*'Gas parameters'!$G$12</f>
        <v>0</v>
      </c>
      <c r="CE39" s="374">
        <f>AI39*'Gas parameters'!$H$12</f>
        <v>0</v>
      </c>
      <c r="CF39" s="374">
        <f>AJ39*'Gas parameters'!$I$12</f>
        <v>0</v>
      </c>
      <c r="CG39" s="374">
        <f>AK39*'Gas parameters'!$J$12</f>
        <v>0</v>
      </c>
      <c r="CH39" s="374">
        <f>AL39*'Gas parameters'!$K$12</f>
        <v>0</v>
      </c>
      <c r="CI39" s="374">
        <f>AM39*'Gas parameters'!$L$12</f>
        <v>0</v>
      </c>
      <c r="CJ39" s="374">
        <f>AN39*'Gas parameters'!$M$12</f>
        <v>3.5999999999999997E-2</v>
      </c>
      <c r="CK39" s="375">
        <f>AO39*'Gas parameters'!$N$12</f>
        <v>0</v>
      </c>
      <c r="CL39" s="376">
        <f>AP39*'Gas parameters'!$O$12</f>
        <v>0</v>
      </c>
      <c r="CM39" s="376">
        <f>AQ39*'Gas parameters'!$P$12</f>
        <v>0</v>
      </c>
      <c r="CN39" s="376">
        <f>AR39*'Gas parameters'!$Q$12</f>
        <v>0</v>
      </c>
      <c r="CO39" s="432">
        <f t="shared" si="312"/>
        <v>0.6</v>
      </c>
      <c r="CP39" s="432">
        <f t="shared" si="313"/>
        <v>0</v>
      </c>
      <c r="CQ39" s="432">
        <f t="shared" si="314"/>
        <v>0</v>
      </c>
      <c r="CR39" s="432">
        <f t="shared" si="315"/>
        <v>0</v>
      </c>
      <c r="CS39" s="432">
        <f t="shared" si="316"/>
        <v>0</v>
      </c>
      <c r="CT39" s="432">
        <f t="shared" si="317"/>
        <v>0</v>
      </c>
      <c r="CU39" s="432">
        <f t="shared" si="318"/>
        <v>0</v>
      </c>
      <c r="CV39" s="432">
        <f t="shared" si="319"/>
        <v>0</v>
      </c>
      <c r="CW39" s="432">
        <f t="shared" si="320"/>
        <v>0</v>
      </c>
      <c r="CX39" s="432">
        <f t="shared" si="321"/>
        <v>0</v>
      </c>
      <c r="CY39" s="432">
        <f t="shared" si="322"/>
        <v>0</v>
      </c>
      <c r="CZ39" s="432">
        <f t="shared" si="323"/>
        <v>0.4</v>
      </c>
      <c r="DA39" s="432">
        <f t="shared" si="324"/>
        <v>0</v>
      </c>
      <c r="DB39" s="432">
        <f t="shared" si="325"/>
        <v>0</v>
      </c>
      <c r="DC39" s="432">
        <f t="shared" si="326"/>
        <v>0</v>
      </c>
      <c r="DD39" s="432">
        <f t="shared" si="327"/>
        <v>0</v>
      </c>
      <c r="DE39" s="428">
        <f>'DATA SHEET'!CO39*'Gas parameters'!$B$13</f>
        <v>21529.8</v>
      </c>
      <c r="DF39" s="428">
        <f>'DATA SHEET'!CP39*'Gas parameters'!$C$13</f>
        <v>0</v>
      </c>
      <c r="DG39" s="428">
        <f>'DATA SHEET'!CQ39*'Gas parameters'!$D$13</f>
        <v>0</v>
      </c>
      <c r="DH39" s="428">
        <f>'DATA SHEET'!CR39*'Gas parameters'!$E$13</f>
        <v>0</v>
      </c>
      <c r="DI39" s="428">
        <f>'DATA SHEET'!CS39*'Gas parameters'!$F$13</f>
        <v>0</v>
      </c>
      <c r="DJ39" s="428">
        <f>'DATA SHEET'!CT39*'Gas parameters'!$G$13</f>
        <v>0</v>
      </c>
      <c r="DK39" s="428">
        <f>'DATA SHEET'!CU39*'Gas parameters'!$H$13</f>
        <v>0</v>
      </c>
      <c r="DL39" s="428">
        <f>'DATA SHEET'!CV39*'Gas parameters'!$I$13</f>
        <v>0</v>
      </c>
      <c r="DM39" s="428">
        <f>'DATA SHEET'!CW39*'Gas parameters'!$J$13</f>
        <v>0</v>
      </c>
      <c r="DN39" s="428">
        <f>'DATA SHEET'!CX39*'Gas parameters'!$K$13</f>
        <v>0</v>
      </c>
      <c r="DO39" s="428">
        <f>'DATA SHEET'!CY39*'Gas parameters'!$L$13</f>
        <v>0</v>
      </c>
      <c r="DP39" s="428">
        <f>'DATA SHEET'!CZ39*'Gas parameters'!$M$13</f>
        <v>4313.2</v>
      </c>
      <c r="DQ39" s="428">
        <f>'DATA SHEET'!DA39*'Gas parameters'!$N$13</f>
        <v>0</v>
      </c>
      <c r="DR39" s="428">
        <f>'DATA SHEET'!DB39*'Gas parameters'!$O$13</f>
        <v>0</v>
      </c>
      <c r="DS39" s="428">
        <f>'DATA SHEET'!DC39*'Gas parameters'!$P$13</f>
        <v>0</v>
      </c>
      <c r="DT39" s="428">
        <f>'DATA SHEET'!DD39*'Gas parameters'!$Q$13</f>
        <v>0</v>
      </c>
      <c r="DU39" s="431">
        <f>'DATA SHEET'!CO39*'Gas parameters'!$B$14</f>
        <v>23891.399999999998</v>
      </c>
      <c r="DV39" s="431">
        <f>'DATA SHEET'!CP39*'Gas parameters'!$C$14</f>
        <v>0</v>
      </c>
      <c r="DW39" s="431">
        <f>'DATA SHEET'!CQ39*'Gas parameters'!$D$14</f>
        <v>0</v>
      </c>
      <c r="DX39" s="431">
        <f>'DATA SHEET'!CR39*'Gas parameters'!$E$14</f>
        <v>0</v>
      </c>
      <c r="DY39" s="431">
        <f>'DATA SHEET'!CS39*'Gas parameters'!$F$14</f>
        <v>0</v>
      </c>
      <c r="DZ39" s="431">
        <f>'DATA SHEET'!CT39*'Gas parameters'!$G$14</f>
        <v>0</v>
      </c>
      <c r="EA39" s="431">
        <f>'DATA SHEET'!CU39*'Gas parameters'!$H$14</f>
        <v>0</v>
      </c>
      <c r="EB39" s="431">
        <f>'DATA SHEET'!CV39*'Gas parameters'!$I$14</f>
        <v>0</v>
      </c>
      <c r="EC39" s="431">
        <f>'DATA SHEET'!CW39*'Gas parameters'!$J$14</f>
        <v>0</v>
      </c>
      <c r="ED39" s="431">
        <f>'DATA SHEET'!CX39*'Gas parameters'!$K$14</f>
        <v>0</v>
      </c>
      <c r="EE39" s="431">
        <f>'DATA SHEET'!CY39*'Gas parameters'!$L$14</f>
        <v>0</v>
      </c>
      <c r="EF39" s="431">
        <f>'DATA SHEET'!CZ39*'Gas parameters'!$M$14</f>
        <v>5098</v>
      </c>
      <c r="EG39" s="431">
        <f>'DATA SHEET'!DA39*'Gas parameters'!$N$14</f>
        <v>0</v>
      </c>
      <c r="EH39" s="431">
        <f>'DATA SHEET'!DB39*'Gas parameters'!$O$14</f>
        <v>0</v>
      </c>
      <c r="EI39" s="431">
        <f>'DATA SHEET'!DC39*'Gas parameters'!$P$14</f>
        <v>0</v>
      </c>
      <c r="EJ39" s="431">
        <f>'DATA SHEET'!DD39*'Gas parameters'!$Q$14</f>
        <v>0</v>
      </c>
      <c r="EK39" s="425">
        <f>'DATA SHEET'!CO39*'Gas parameters'!$B$15</f>
        <v>1.2018</v>
      </c>
      <c r="EL39" s="434">
        <f>'DATA SHEET'!CP39*'Gas parameters'!$C$15</f>
        <v>0</v>
      </c>
      <c r="EM39" s="434">
        <f>'DATA SHEET'!CQ39*'Gas parameters'!$D$15</f>
        <v>0</v>
      </c>
      <c r="EN39" s="434">
        <f>'DATA SHEET'!CR39*'Gas parameters'!$E$15</f>
        <v>0</v>
      </c>
      <c r="EO39" s="434">
        <f>'DATA SHEET'!CS39*'Gas parameters'!$F$15</f>
        <v>0</v>
      </c>
      <c r="EP39" s="434">
        <f>'DATA SHEET'!CT39*'Gas parameters'!$G$15</f>
        <v>0</v>
      </c>
      <c r="EQ39" s="434">
        <f>'DATA SHEET'!CU39*'Gas parameters'!$H$15</f>
        <v>0</v>
      </c>
      <c r="ER39" s="434">
        <f>'DATA SHEET'!CV39*'Gas parameters'!$I$15</f>
        <v>0</v>
      </c>
      <c r="ES39" s="434">
        <f>'DATA SHEET'!CW39*'Gas parameters'!$J$15</f>
        <v>0</v>
      </c>
      <c r="ET39" s="434">
        <f>'DATA SHEET'!CX39*'Gas parameters'!$K$15</f>
        <v>0</v>
      </c>
      <c r="EU39" s="434">
        <f>'DATA SHEET'!CY39*'Gas parameters'!$L$15</f>
        <v>0</v>
      </c>
      <c r="EV39" s="434">
        <f>'DATA SHEET'!CZ39*'Gas parameters'!$M$15</f>
        <v>0.1996</v>
      </c>
      <c r="EW39" s="434">
        <f>'DATA SHEET'!DA39*'Gas parameters'!$N$15</f>
        <v>0</v>
      </c>
      <c r="EX39" s="434">
        <f>'DATA SHEET'!DB39*'Gas parameters'!$O$15</f>
        <v>0</v>
      </c>
      <c r="EY39" s="434">
        <f>'DATA SHEET'!DC39*'Gas parameters'!$P$15</f>
        <v>0</v>
      </c>
      <c r="EZ39" s="434">
        <f>'DATA SHEET'!DD39*'Gas parameters'!$Q$15</f>
        <v>0</v>
      </c>
      <c r="FA39" s="429">
        <f>'DATA SHEET'!CO39*'Gas parameters'!$B$16</f>
        <v>0.59760000000000002</v>
      </c>
      <c r="FB39" s="429">
        <f>'DATA SHEET'!CP39*'Gas parameters'!$C$16</f>
        <v>0</v>
      </c>
      <c r="FC39" s="429">
        <f>'DATA SHEET'!CQ39*'Gas parameters'!$D$16</f>
        <v>0</v>
      </c>
      <c r="FD39" s="429">
        <f>'DATA SHEET'!CR39*'Gas parameters'!$E$16</f>
        <v>0</v>
      </c>
      <c r="FE39" s="429">
        <f>'DATA SHEET'!CS39*'Gas parameters'!$F$16</f>
        <v>0</v>
      </c>
      <c r="FF39" s="429">
        <f>'DATA SHEET'!CT39*'Gas parameters'!$G$16</f>
        <v>0</v>
      </c>
      <c r="FG39" s="429">
        <f>'DATA SHEET'!CU39*'Gas parameters'!$H$16</f>
        <v>0</v>
      </c>
      <c r="FH39" s="429">
        <f>'DATA SHEET'!CV39*'Gas parameters'!$I$16</f>
        <v>0</v>
      </c>
      <c r="FI39" s="429">
        <f>'DATA SHEET'!CW39*'Gas parameters'!$J$16</f>
        <v>0</v>
      </c>
      <c r="FJ39" s="429">
        <f>'DATA SHEET'!CX39*'Gas parameters'!$K$16</f>
        <v>0</v>
      </c>
      <c r="FK39" s="429">
        <f>'DATA SHEET'!CY39*'Gas parameters'!$L$16</f>
        <v>0</v>
      </c>
      <c r="FL39" s="429">
        <f>'DATA SHEET'!CZ39*'Gas parameters'!$M$16</f>
        <v>0</v>
      </c>
      <c r="FM39" s="429">
        <f>'DATA SHEET'!DA39*'Gas parameters'!$N$16</f>
        <v>0</v>
      </c>
      <c r="FN39" s="429">
        <f>'DATA SHEET'!DB39*'Gas parameters'!$O$16</f>
        <v>0</v>
      </c>
      <c r="FO39" s="429">
        <f>'DATA SHEET'!DC39*'Gas parameters'!$P$16</f>
        <v>0</v>
      </c>
      <c r="FP39" s="429">
        <f>'DATA SHEET'!DD39*'Gas parameters'!$Q$16</f>
        <v>0</v>
      </c>
      <c r="FQ39" s="457">
        <f>'DATA SHEET'!CO39*'Gas parameters'!$B$17</f>
        <v>1.1639999999999999</v>
      </c>
      <c r="FR39" s="457">
        <f>'DATA SHEET'!CP39*'Gas parameters'!$C$17</f>
        <v>0</v>
      </c>
      <c r="FS39" s="457">
        <f>'DATA SHEET'!CQ39*'Gas parameters'!$D$17</f>
        <v>0</v>
      </c>
      <c r="FT39" s="457">
        <f>'DATA SHEET'!CR39*'Gas parameters'!$E$17</f>
        <v>0</v>
      </c>
      <c r="FU39" s="457">
        <f>'DATA SHEET'!CS39*'Gas parameters'!$F$17</f>
        <v>0</v>
      </c>
      <c r="FV39" s="457">
        <f>'DATA SHEET'!CT39*'Gas parameters'!$G$17</f>
        <v>0</v>
      </c>
      <c r="FW39" s="457">
        <f>'DATA SHEET'!CU39*'Gas parameters'!$H$17</f>
        <v>0</v>
      </c>
      <c r="FX39" s="457">
        <f>'DATA SHEET'!CV39*'Gas parameters'!$I$17</f>
        <v>0</v>
      </c>
      <c r="FY39" s="457">
        <f>'DATA SHEET'!CW39*'Gas parameters'!$J$17</f>
        <v>0</v>
      </c>
      <c r="FZ39" s="457">
        <f>'DATA SHEET'!CX39*'Gas parameters'!$K$17</f>
        <v>0</v>
      </c>
      <c r="GA39" s="457">
        <f>'DATA SHEET'!CY39*'Gas parameters'!$L$17</f>
        <v>0</v>
      </c>
      <c r="GB39" s="457">
        <f>'DATA SHEET'!CZ39*'Gas parameters'!$M$17</f>
        <v>0.38680000000000003</v>
      </c>
      <c r="GC39" s="457">
        <f>'DATA SHEET'!DA39*'Gas parameters'!$N$17</f>
        <v>0</v>
      </c>
      <c r="GD39" s="457">
        <f>'DATA SHEET'!DB39*'Gas parameters'!$O$17</f>
        <v>0</v>
      </c>
      <c r="GE39" s="457">
        <f>'DATA SHEET'!DC39*'Gas parameters'!$P$17</f>
        <v>0</v>
      </c>
      <c r="GF39" s="457">
        <f>'DATA SHEET'!DD39*'Gas parameters'!$Q$17</f>
        <v>0</v>
      </c>
      <c r="GG39" s="429">
        <f>'DATA SHEET'!CO39*'Gas parameters'!$B$18</f>
        <v>0.43043999999999999</v>
      </c>
      <c r="GH39" s="429">
        <f>'DATA SHEET'!CP39*'Gas parameters'!$C$18</f>
        <v>0</v>
      </c>
      <c r="GI39" s="429">
        <f>'DATA SHEET'!CQ39*'Gas parameters'!$D$18</f>
        <v>0</v>
      </c>
      <c r="GJ39" s="429">
        <f>'DATA SHEET'!CR39*'Gas parameters'!$E$18</f>
        <v>0</v>
      </c>
      <c r="GK39" s="429">
        <f>'DATA SHEET'!CS39*'Gas parameters'!$F$18</f>
        <v>0</v>
      </c>
      <c r="GL39" s="429">
        <f>'DATA SHEET'!CT39*'Gas parameters'!$G$18</f>
        <v>0</v>
      </c>
      <c r="GM39" s="429">
        <f>'DATA SHEET'!CU39*'Gas parameters'!$H$18</f>
        <v>0</v>
      </c>
      <c r="GN39" s="429">
        <f>'DATA SHEET'!CV39*'Gas parameters'!$I$18</f>
        <v>0</v>
      </c>
      <c r="GO39" s="429">
        <f>'DATA SHEET'!CW39*'Gas parameters'!$J$18</f>
        <v>0</v>
      </c>
      <c r="GP39" s="429">
        <f>'DATA SHEET'!CX39*'Gas parameters'!$K$18</f>
        <v>0</v>
      </c>
      <c r="GQ39" s="429">
        <f>'DATA SHEET'!CY39*'Gas parameters'!$L$18</f>
        <v>0</v>
      </c>
      <c r="GR39" s="429">
        <f>'DATA SHEET'!CZ39*'Gas parameters'!$M$18</f>
        <v>3.5999999999999997E-2</v>
      </c>
      <c r="GS39" s="429">
        <f>'DATA SHEET'!DA39*'Gas parameters'!$N$18</f>
        <v>0</v>
      </c>
      <c r="GT39" s="429">
        <f>'DATA SHEET'!DB39*'Gas parameters'!$O$18</f>
        <v>0</v>
      </c>
      <c r="GU39" s="429">
        <f>'DATA SHEET'!DC39*'Gas parameters'!$P$18</f>
        <v>0</v>
      </c>
      <c r="GV39" s="429">
        <f>'DATA SHEET'!DD39*'Gas parameters'!$Q$18</f>
        <v>0</v>
      </c>
      <c r="GW39" s="430">
        <v>7</v>
      </c>
      <c r="GX39" s="430">
        <v>1E-3</v>
      </c>
      <c r="GY39" s="435">
        <f t="shared" si="328"/>
        <v>6.6924546322827121</v>
      </c>
      <c r="GZ39" s="435">
        <f t="shared" si="329"/>
        <v>10.148328222950017</v>
      </c>
      <c r="HA39" s="433">
        <f t="shared" si="330"/>
        <v>1</v>
      </c>
      <c r="HB39" s="433">
        <f t="shared" si="331"/>
        <v>7.4502201757506663</v>
      </c>
      <c r="HC39" s="433">
        <f t="shared" si="332"/>
        <v>20.959991874476575</v>
      </c>
      <c r="HD39" s="433">
        <f t="shared" si="333"/>
        <v>1.3246768628986172</v>
      </c>
      <c r="HE39" s="433">
        <f t="shared" si="334"/>
        <v>1.2155011147590387</v>
      </c>
      <c r="HF39" s="436">
        <f t="shared" si="335"/>
        <v>0</v>
      </c>
      <c r="HG39" s="433">
        <f t="shared" si="336"/>
        <v>5.8886546322827122</v>
      </c>
      <c r="HH39" s="435">
        <f>GY39*0.7906+'DATA SHEET'!CW39/100+HN39</f>
        <v>5.8886546322827122</v>
      </c>
      <c r="HI39" s="433">
        <f t="shared" si="337"/>
        <v>1.5615655434679541</v>
      </c>
      <c r="HJ39" s="433">
        <f t="shared" si="338"/>
        <v>10.148328222950017</v>
      </c>
      <c r="HK39" s="437">
        <f t="shared" si="339"/>
        <v>25843</v>
      </c>
      <c r="HL39" s="437">
        <f t="shared" si="340"/>
        <v>28989.399999999998</v>
      </c>
      <c r="HM39" s="438">
        <f t="shared" si="341"/>
        <v>1.4014</v>
      </c>
      <c r="HN39" s="439">
        <f t="shared" si="342"/>
        <v>0.59760000000000002</v>
      </c>
      <c r="HO39" s="436">
        <f t="shared" si="343"/>
        <v>1.5508</v>
      </c>
      <c r="HP39" s="427">
        <f t="shared" si="344"/>
        <v>0.46643999999999997</v>
      </c>
      <c r="HQ39" s="357">
        <f t="shared" si="345"/>
        <v>25801.599999999999</v>
      </c>
      <c r="HR39" s="358">
        <f t="shared" si="346"/>
        <v>29019.200000000001</v>
      </c>
      <c r="HS39" s="712">
        <f t="shared" si="347"/>
        <v>0.46643999999999997</v>
      </c>
      <c r="HT39" s="713">
        <f t="shared" si="348"/>
        <v>0.36094603788418017</v>
      </c>
      <c r="HU39" s="711">
        <f t="shared" si="349"/>
        <v>0.44215889640812073</v>
      </c>
      <c r="HV39" s="711">
        <f t="shared" si="350"/>
        <v>24.454174959719456</v>
      </c>
      <c r="HW39" s="711">
        <f t="shared" si="351"/>
        <v>27.464698088207459</v>
      </c>
      <c r="HX39" s="711">
        <f t="shared" si="352"/>
        <v>45.714470083951518</v>
      </c>
      <c r="HY39" s="714">
        <f t="shared" si="353"/>
        <v>25.801599999999997</v>
      </c>
      <c r="HZ39" s="359">
        <f t="shared" si="354"/>
        <v>29.019200000000001</v>
      </c>
      <c r="IA39" s="360">
        <f t="shared" si="355"/>
        <v>48.30190909070317</v>
      </c>
      <c r="IB39" s="75">
        <f t="shared" si="356"/>
        <v>45.714470083951518</v>
      </c>
      <c r="IC39" s="724">
        <f t="shared" si="357"/>
        <v>0.36094603788418017</v>
      </c>
      <c r="ID39" s="724">
        <f t="shared" si="358"/>
        <v>25.801599999999997</v>
      </c>
      <c r="IE39" s="724">
        <f t="shared" si="359"/>
        <v>29.019200000000001</v>
      </c>
      <c r="IF39" s="76">
        <f t="shared" si="360"/>
        <v>10.148328222950017</v>
      </c>
      <c r="IG39" s="520"/>
      <c r="IH39" s="520"/>
      <c r="II39" s="520"/>
      <c r="IJ39" s="700">
        <f t="shared" si="361"/>
        <v>0</v>
      </c>
      <c r="IK39" s="520"/>
      <c r="IL39" s="520"/>
      <c r="IM39" s="520"/>
      <c r="IN39" s="520"/>
      <c r="IO39" s="520"/>
      <c r="IP39" s="520"/>
      <c r="IQ39" s="520"/>
      <c r="IR39" s="520"/>
      <c r="IS39" s="30" t="s">
        <v>720</v>
      </c>
      <c r="IT39" s="419"/>
      <c r="IU39" s="419"/>
      <c r="IV39" s="43"/>
      <c r="IW39" s="30"/>
      <c r="IX39" s="419"/>
      <c r="IY39" s="419"/>
      <c r="JA39" s="561"/>
      <c r="JB39" s="23" t="s">
        <v>88</v>
      </c>
      <c r="JC39" s="23"/>
      <c r="JD39" s="22" t="str">
        <f t="shared" si="362"/>
        <v>NM</v>
      </c>
      <c r="JE39" s="22" t="str">
        <f t="shared" si="363"/>
        <v>NM</v>
      </c>
      <c r="JF39" s="22" t="str">
        <f t="shared" si="364"/>
        <v>NM</v>
      </c>
      <c r="JG39" s="22" t="str">
        <f t="shared" si="365"/>
        <v>NM</v>
      </c>
      <c r="JH39" s="21" t="str">
        <f t="shared" si="366"/>
        <v>NM</v>
      </c>
      <c r="JI39" s="21"/>
      <c r="JJ39" s="21"/>
      <c r="JK39" s="21"/>
      <c r="JL39" s="520"/>
      <c r="JM39" s="520"/>
      <c r="JN39" s="520"/>
      <c r="JO39" s="520"/>
      <c r="JP39" s="520"/>
      <c r="JQ39" s="34"/>
      <c r="JR39" s="34"/>
      <c r="JS39" s="34"/>
      <c r="JT39" s="142"/>
      <c r="JU39" s="142"/>
      <c r="JV39" s="520"/>
      <c r="JW39" s="142"/>
      <c r="JX39" s="142"/>
      <c r="JY39" s="142"/>
      <c r="JZ39" s="142"/>
      <c r="KA39" s="26" t="s">
        <v>57</v>
      </c>
      <c r="KB39" s="27" t="s">
        <v>57</v>
      </c>
      <c r="KC39" s="175"/>
      <c r="KD39" s="175"/>
      <c r="KE39" s="175"/>
      <c r="KF39" s="175"/>
      <c r="KG39" s="175"/>
      <c r="KH39" s="175"/>
      <c r="KI39" s="175"/>
      <c r="KJ39" s="175"/>
      <c r="KK39" s="48"/>
      <c r="KL39" s="523">
        <v>0</v>
      </c>
      <c r="KM39" s="523"/>
      <c r="KN39" s="48"/>
      <c r="KO39" s="48"/>
      <c r="KP39" s="48"/>
      <c r="KQ39" s="49"/>
      <c r="KR39" s="49"/>
      <c r="KS39" s="49"/>
      <c r="KT39" s="49"/>
      <c r="KU39" s="49"/>
      <c r="KV39" s="49"/>
      <c r="KX39" s="540">
        <f t="shared" si="129"/>
        <v>100</v>
      </c>
    </row>
    <row r="40" spans="1:310" ht="15.95" customHeight="1" thickTop="1" thickBot="1" x14ac:dyDescent="0.3">
      <c r="A40" s="62" t="s">
        <v>57</v>
      </c>
      <c r="B40" s="80" t="e">
        <f>IF(A40="X",IF(#REF!="F",#REF!,IF(#REF!="C",#REF!,IF(#REF!="WH",#REF!,IF(#REF!="B",#REF!,"")))),"")</f>
        <v>#REF!</v>
      </c>
      <c r="C40" s="120"/>
      <c r="D40" s="578"/>
      <c r="E40" s="11">
        <f t="shared" si="367"/>
        <v>20</v>
      </c>
      <c r="F40" s="2128"/>
      <c r="G40" s="1831"/>
      <c r="H40" s="1844"/>
      <c r="I40" s="1867"/>
      <c r="J40" s="1844"/>
      <c r="K40" s="1852"/>
      <c r="L40" s="1831"/>
      <c r="M40" s="620">
        <f>M39+10</f>
        <v>60</v>
      </c>
      <c r="N40" s="1905"/>
      <c r="O40" s="521"/>
      <c r="P40" s="590"/>
      <c r="Q40" s="726">
        <v>60</v>
      </c>
      <c r="R40" s="727"/>
      <c r="S40" s="727"/>
      <c r="T40" s="727"/>
      <c r="U40" s="727"/>
      <c r="V40" s="727"/>
      <c r="W40" s="727"/>
      <c r="X40" s="727"/>
      <c r="Y40" s="727"/>
      <c r="Z40" s="727"/>
      <c r="AA40" s="727"/>
      <c r="AB40" s="727">
        <v>40</v>
      </c>
      <c r="AC40" s="368">
        <f t="shared" si="300"/>
        <v>0.6</v>
      </c>
      <c r="AD40" s="368">
        <f t="shared" si="301"/>
        <v>0</v>
      </c>
      <c r="AE40" s="368">
        <f t="shared" si="302"/>
        <v>0</v>
      </c>
      <c r="AF40" s="368">
        <f t="shared" si="303"/>
        <v>0</v>
      </c>
      <c r="AG40" s="368">
        <f t="shared" si="304"/>
        <v>0</v>
      </c>
      <c r="AH40" s="368">
        <f t="shared" si="305"/>
        <v>0</v>
      </c>
      <c r="AI40" s="368">
        <f t="shared" si="306"/>
        <v>0</v>
      </c>
      <c r="AJ40" s="368">
        <f t="shared" si="307"/>
        <v>0</v>
      </c>
      <c r="AK40" s="368">
        <f t="shared" si="308"/>
        <v>0</v>
      </c>
      <c r="AL40" s="368">
        <f t="shared" si="309"/>
        <v>0</v>
      </c>
      <c r="AM40" s="368">
        <f t="shared" si="310"/>
        <v>0</v>
      </c>
      <c r="AN40" s="368">
        <f t="shared" si="311"/>
        <v>0.4</v>
      </c>
      <c r="AO40" s="369">
        <v>0</v>
      </c>
      <c r="AP40" s="370">
        <v>0</v>
      </c>
      <c r="AQ40" s="370">
        <v>0</v>
      </c>
      <c r="AR40" s="370">
        <v>0</v>
      </c>
      <c r="AS40" s="378">
        <f>AC40*'Gas parameters'!$B$10</f>
        <v>21490.799999999999</v>
      </c>
      <c r="AT40" s="371">
        <f>AD40*'Gas parameters'!$C$10</f>
        <v>0</v>
      </c>
      <c r="AU40" s="371">
        <f>AE40*'Gas parameters'!$D$10</f>
        <v>0</v>
      </c>
      <c r="AV40" s="371">
        <f>AF40*'Gas parameters'!$E$10</f>
        <v>0</v>
      </c>
      <c r="AW40" s="371">
        <f>AG40*'Gas parameters'!$F$10</f>
        <v>0</v>
      </c>
      <c r="AX40" s="371">
        <f>AH40*'Gas parameters'!$G$10</f>
        <v>0</v>
      </c>
      <c r="AY40" s="371">
        <f>AI40*'Gas parameters'!$H$10</f>
        <v>0</v>
      </c>
      <c r="AZ40" s="371">
        <f>AJ40*'Gas parameters'!$I$10</f>
        <v>0</v>
      </c>
      <c r="BA40" s="371">
        <f>AK40*'Gas parameters'!$J$10</f>
        <v>0</v>
      </c>
      <c r="BB40" s="371">
        <f>AL40*'Gas parameters'!$K$10</f>
        <v>0</v>
      </c>
      <c r="BC40" s="371">
        <f>AM40*'Gas parameters'!$L$10</f>
        <v>0</v>
      </c>
      <c r="BD40" s="371">
        <f>AN40*'Gas parameters'!$M$10</f>
        <v>4310.8</v>
      </c>
      <c r="BE40" s="372">
        <f>AO40*'Gas parameters'!$N$10</f>
        <v>0</v>
      </c>
      <c r="BF40" s="373">
        <f>AP40*'Gas parameters'!$O$10</f>
        <v>0</v>
      </c>
      <c r="BG40" s="373">
        <f>AQ40*'Gas parameters'!$P$10</f>
        <v>0</v>
      </c>
      <c r="BH40" s="379">
        <f>AR40*'Gas parameters'!$Q$10</f>
        <v>0</v>
      </c>
      <c r="BI40" s="386">
        <f>AC40*'Gas parameters'!$B$11</f>
        <v>23904</v>
      </c>
      <c r="BJ40" s="387">
        <f>AD40*'Gas parameters'!$C$11</f>
        <v>0</v>
      </c>
      <c r="BK40" s="387">
        <f>AE40*'Gas parameters'!$D$11</f>
        <v>0</v>
      </c>
      <c r="BL40" s="387">
        <f>AF40*'Gas parameters'!$E$11</f>
        <v>0</v>
      </c>
      <c r="BM40" s="387">
        <f>AG40*'Gas parameters'!$F$11</f>
        <v>0</v>
      </c>
      <c r="BN40" s="387">
        <f>AH40*'Gas parameters'!$G$11</f>
        <v>0</v>
      </c>
      <c r="BO40" s="387">
        <f>AI40*'Gas parameters'!$H$11</f>
        <v>0</v>
      </c>
      <c r="BP40" s="387">
        <f>AJ40*'Gas parameters'!$I$11</f>
        <v>0</v>
      </c>
      <c r="BQ40" s="387">
        <f>AK40*'Gas parameters'!$J$11</f>
        <v>0</v>
      </c>
      <c r="BR40" s="387">
        <f>AL40*'Gas parameters'!$K$11</f>
        <v>0</v>
      </c>
      <c r="BS40" s="387">
        <f>AM40*'Gas parameters'!$L$11</f>
        <v>0</v>
      </c>
      <c r="BT40" s="387">
        <f>AN40*'Gas parameters'!$M$11</f>
        <v>5115.2000000000007</v>
      </c>
      <c r="BU40" s="388">
        <f>AO40*'Gas parameters'!$N$11</f>
        <v>0</v>
      </c>
      <c r="BV40" s="389">
        <f>AP40*'Gas parameters'!$O$11</f>
        <v>0</v>
      </c>
      <c r="BW40" s="389">
        <f>AQ40*'Gas parameters'!$P$11</f>
        <v>0</v>
      </c>
      <c r="BX40" s="390">
        <f>AR40*'Gas parameters'!$Q$11</f>
        <v>0</v>
      </c>
      <c r="BY40" s="385">
        <f>AC40*'Gas parameters'!$B$12</f>
        <v>0.43043999999999999</v>
      </c>
      <c r="BZ40" s="374">
        <f>AD40*'Gas parameters'!$C$12</f>
        <v>0</v>
      </c>
      <c r="CA40" s="374">
        <f>AE40*'Gas parameters'!$D$12</f>
        <v>0</v>
      </c>
      <c r="CB40" s="374">
        <f>AF40*'Gas parameters'!$E$12</f>
        <v>0</v>
      </c>
      <c r="CC40" s="374">
        <f>AG40*'Gas parameters'!$F$12</f>
        <v>0</v>
      </c>
      <c r="CD40" s="374">
        <f>AH40*'Gas parameters'!$G$12</f>
        <v>0</v>
      </c>
      <c r="CE40" s="374">
        <f>AI40*'Gas parameters'!$H$12</f>
        <v>0</v>
      </c>
      <c r="CF40" s="374">
        <f>AJ40*'Gas parameters'!$I$12</f>
        <v>0</v>
      </c>
      <c r="CG40" s="374">
        <f>AK40*'Gas parameters'!$J$12</f>
        <v>0</v>
      </c>
      <c r="CH40" s="374">
        <f>AL40*'Gas parameters'!$K$12</f>
        <v>0</v>
      </c>
      <c r="CI40" s="374">
        <f>AM40*'Gas parameters'!$L$12</f>
        <v>0</v>
      </c>
      <c r="CJ40" s="374">
        <f>AN40*'Gas parameters'!$M$12</f>
        <v>3.5999999999999997E-2</v>
      </c>
      <c r="CK40" s="375">
        <f>AO40*'Gas parameters'!$N$12</f>
        <v>0</v>
      </c>
      <c r="CL40" s="376">
        <f>AP40*'Gas parameters'!$O$12</f>
        <v>0</v>
      </c>
      <c r="CM40" s="376">
        <f>AQ40*'Gas parameters'!$P$12</f>
        <v>0</v>
      </c>
      <c r="CN40" s="376">
        <f>AR40*'Gas parameters'!$Q$12</f>
        <v>0</v>
      </c>
      <c r="CO40" s="432">
        <f t="shared" si="312"/>
        <v>0.6</v>
      </c>
      <c r="CP40" s="432">
        <f t="shared" si="313"/>
        <v>0</v>
      </c>
      <c r="CQ40" s="432">
        <f t="shared" si="314"/>
        <v>0</v>
      </c>
      <c r="CR40" s="432">
        <f t="shared" si="315"/>
        <v>0</v>
      </c>
      <c r="CS40" s="432">
        <f t="shared" si="316"/>
        <v>0</v>
      </c>
      <c r="CT40" s="432">
        <f t="shared" si="317"/>
        <v>0</v>
      </c>
      <c r="CU40" s="432">
        <f t="shared" si="318"/>
        <v>0</v>
      </c>
      <c r="CV40" s="432">
        <f t="shared" si="319"/>
        <v>0</v>
      </c>
      <c r="CW40" s="432">
        <f t="shared" si="320"/>
        <v>0</v>
      </c>
      <c r="CX40" s="432">
        <f t="shared" si="321"/>
        <v>0</v>
      </c>
      <c r="CY40" s="432">
        <f t="shared" si="322"/>
        <v>0</v>
      </c>
      <c r="CZ40" s="432">
        <f t="shared" si="323"/>
        <v>0.4</v>
      </c>
      <c r="DA40" s="432">
        <f t="shared" si="324"/>
        <v>0</v>
      </c>
      <c r="DB40" s="432">
        <f t="shared" si="325"/>
        <v>0</v>
      </c>
      <c r="DC40" s="432">
        <f t="shared" si="326"/>
        <v>0</v>
      </c>
      <c r="DD40" s="432">
        <f t="shared" si="327"/>
        <v>0</v>
      </c>
      <c r="DE40" s="428">
        <f>'DATA SHEET'!CO40*'Gas parameters'!$B$13</f>
        <v>21529.8</v>
      </c>
      <c r="DF40" s="428">
        <f>'DATA SHEET'!CP40*'Gas parameters'!$C$13</f>
        <v>0</v>
      </c>
      <c r="DG40" s="428">
        <f>'DATA SHEET'!CQ40*'Gas parameters'!$D$13</f>
        <v>0</v>
      </c>
      <c r="DH40" s="428">
        <f>'DATA SHEET'!CR40*'Gas parameters'!$E$13</f>
        <v>0</v>
      </c>
      <c r="DI40" s="428">
        <f>'DATA SHEET'!CS40*'Gas parameters'!$F$13</f>
        <v>0</v>
      </c>
      <c r="DJ40" s="428">
        <f>'DATA SHEET'!CT40*'Gas parameters'!$G$13</f>
        <v>0</v>
      </c>
      <c r="DK40" s="428">
        <f>'DATA SHEET'!CU40*'Gas parameters'!$H$13</f>
        <v>0</v>
      </c>
      <c r="DL40" s="428">
        <f>'DATA SHEET'!CV40*'Gas parameters'!$I$13</f>
        <v>0</v>
      </c>
      <c r="DM40" s="428">
        <f>'DATA SHEET'!CW40*'Gas parameters'!$J$13</f>
        <v>0</v>
      </c>
      <c r="DN40" s="428">
        <f>'DATA SHEET'!CX40*'Gas parameters'!$K$13</f>
        <v>0</v>
      </c>
      <c r="DO40" s="428">
        <f>'DATA SHEET'!CY40*'Gas parameters'!$L$13</f>
        <v>0</v>
      </c>
      <c r="DP40" s="428">
        <f>'DATA SHEET'!CZ40*'Gas parameters'!$M$13</f>
        <v>4313.2</v>
      </c>
      <c r="DQ40" s="428">
        <f>'DATA SHEET'!DA40*'Gas parameters'!$N$13</f>
        <v>0</v>
      </c>
      <c r="DR40" s="428">
        <f>'DATA SHEET'!DB40*'Gas parameters'!$O$13</f>
        <v>0</v>
      </c>
      <c r="DS40" s="428">
        <f>'DATA SHEET'!DC40*'Gas parameters'!$P$13</f>
        <v>0</v>
      </c>
      <c r="DT40" s="428">
        <f>'DATA SHEET'!DD40*'Gas parameters'!$Q$13</f>
        <v>0</v>
      </c>
      <c r="DU40" s="431">
        <f>'DATA SHEET'!CO40*'Gas parameters'!$B$14</f>
        <v>23891.399999999998</v>
      </c>
      <c r="DV40" s="431">
        <f>'DATA SHEET'!CP40*'Gas parameters'!$C$14</f>
        <v>0</v>
      </c>
      <c r="DW40" s="431">
        <f>'DATA SHEET'!CQ40*'Gas parameters'!$D$14</f>
        <v>0</v>
      </c>
      <c r="DX40" s="431">
        <f>'DATA SHEET'!CR40*'Gas parameters'!$E$14</f>
        <v>0</v>
      </c>
      <c r="DY40" s="431">
        <f>'DATA SHEET'!CS40*'Gas parameters'!$F$14</f>
        <v>0</v>
      </c>
      <c r="DZ40" s="431">
        <f>'DATA SHEET'!CT40*'Gas parameters'!$G$14</f>
        <v>0</v>
      </c>
      <c r="EA40" s="431">
        <f>'DATA SHEET'!CU40*'Gas parameters'!$H$14</f>
        <v>0</v>
      </c>
      <c r="EB40" s="431">
        <f>'DATA SHEET'!CV40*'Gas parameters'!$I$14</f>
        <v>0</v>
      </c>
      <c r="EC40" s="431">
        <f>'DATA SHEET'!CW40*'Gas parameters'!$J$14</f>
        <v>0</v>
      </c>
      <c r="ED40" s="431">
        <f>'DATA SHEET'!CX40*'Gas parameters'!$K$14</f>
        <v>0</v>
      </c>
      <c r="EE40" s="431">
        <f>'DATA SHEET'!CY40*'Gas parameters'!$L$14</f>
        <v>0</v>
      </c>
      <c r="EF40" s="431">
        <f>'DATA SHEET'!CZ40*'Gas parameters'!$M$14</f>
        <v>5098</v>
      </c>
      <c r="EG40" s="431">
        <f>'DATA SHEET'!DA40*'Gas parameters'!$N$14</f>
        <v>0</v>
      </c>
      <c r="EH40" s="431">
        <f>'DATA SHEET'!DB40*'Gas parameters'!$O$14</f>
        <v>0</v>
      </c>
      <c r="EI40" s="431">
        <f>'DATA SHEET'!DC40*'Gas parameters'!$P$14</f>
        <v>0</v>
      </c>
      <c r="EJ40" s="431">
        <f>'DATA SHEET'!DD40*'Gas parameters'!$Q$14</f>
        <v>0</v>
      </c>
      <c r="EK40" s="425">
        <f>'DATA SHEET'!CO40*'Gas parameters'!$B$15</f>
        <v>1.2018</v>
      </c>
      <c r="EL40" s="434">
        <f>'DATA SHEET'!CP40*'Gas parameters'!$C$15</f>
        <v>0</v>
      </c>
      <c r="EM40" s="434">
        <f>'DATA SHEET'!CQ40*'Gas parameters'!$D$15</f>
        <v>0</v>
      </c>
      <c r="EN40" s="434">
        <f>'DATA SHEET'!CR40*'Gas parameters'!$E$15</f>
        <v>0</v>
      </c>
      <c r="EO40" s="434">
        <f>'DATA SHEET'!CS40*'Gas parameters'!$F$15</f>
        <v>0</v>
      </c>
      <c r="EP40" s="434">
        <f>'DATA SHEET'!CT40*'Gas parameters'!$G$15</f>
        <v>0</v>
      </c>
      <c r="EQ40" s="434">
        <f>'DATA SHEET'!CU40*'Gas parameters'!$H$15</f>
        <v>0</v>
      </c>
      <c r="ER40" s="434">
        <f>'DATA SHEET'!CV40*'Gas parameters'!$I$15</f>
        <v>0</v>
      </c>
      <c r="ES40" s="434">
        <f>'DATA SHEET'!CW40*'Gas parameters'!$J$15</f>
        <v>0</v>
      </c>
      <c r="ET40" s="434">
        <f>'DATA SHEET'!CX40*'Gas parameters'!$K$15</f>
        <v>0</v>
      </c>
      <c r="EU40" s="434">
        <f>'DATA SHEET'!CY40*'Gas parameters'!$L$15</f>
        <v>0</v>
      </c>
      <c r="EV40" s="434">
        <f>'DATA SHEET'!CZ40*'Gas parameters'!$M$15</f>
        <v>0.1996</v>
      </c>
      <c r="EW40" s="434">
        <f>'DATA SHEET'!DA40*'Gas parameters'!$N$15</f>
        <v>0</v>
      </c>
      <c r="EX40" s="434">
        <f>'DATA SHEET'!DB40*'Gas parameters'!$O$15</f>
        <v>0</v>
      </c>
      <c r="EY40" s="434">
        <f>'DATA SHEET'!DC40*'Gas parameters'!$P$15</f>
        <v>0</v>
      </c>
      <c r="EZ40" s="434">
        <f>'DATA SHEET'!DD40*'Gas parameters'!$Q$15</f>
        <v>0</v>
      </c>
      <c r="FA40" s="429">
        <f>'DATA SHEET'!CO40*'Gas parameters'!$B$16</f>
        <v>0.59760000000000002</v>
      </c>
      <c r="FB40" s="429">
        <f>'DATA SHEET'!CP40*'Gas parameters'!$C$16</f>
        <v>0</v>
      </c>
      <c r="FC40" s="429">
        <f>'DATA SHEET'!CQ40*'Gas parameters'!$D$16</f>
        <v>0</v>
      </c>
      <c r="FD40" s="429">
        <f>'DATA SHEET'!CR40*'Gas parameters'!$E$16</f>
        <v>0</v>
      </c>
      <c r="FE40" s="429">
        <f>'DATA SHEET'!CS40*'Gas parameters'!$F$16</f>
        <v>0</v>
      </c>
      <c r="FF40" s="429">
        <f>'DATA SHEET'!CT40*'Gas parameters'!$G$16</f>
        <v>0</v>
      </c>
      <c r="FG40" s="429">
        <f>'DATA SHEET'!CU40*'Gas parameters'!$H$16</f>
        <v>0</v>
      </c>
      <c r="FH40" s="429">
        <f>'DATA SHEET'!CV40*'Gas parameters'!$I$16</f>
        <v>0</v>
      </c>
      <c r="FI40" s="429">
        <f>'DATA SHEET'!CW40*'Gas parameters'!$J$16</f>
        <v>0</v>
      </c>
      <c r="FJ40" s="429">
        <f>'DATA SHEET'!CX40*'Gas parameters'!$K$16</f>
        <v>0</v>
      </c>
      <c r="FK40" s="429">
        <f>'DATA SHEET'!CY40*'Gas parameters'!$L$16</f>
        <v>0</v>
      </c>
      <c r="FL40" s="429">
        <f>'DATA SHEET'!CZ40*'Gas parameters'!$M$16</f>
        <v>0</v>
      </c>
      <c r="FM40" s="429">
        <f>'DATA SHEET'!DA40*'Gas parameters'!$N$16</f>
        <v>0</v>
      </c>
      <c r="FN40" s="429">
        <f>'DATA SHEET'!DB40*'Gas parameters'!$O$16</f>
        <v>0</v>
      </c>
      <c r="FO40" s="429">
        <f>'DATA SHEET'!DC40*'Gas parameters'!$P$16</f>
        <v>0</v>
      </c>
      <c r="FP40" s="429">
        <f>'DATA SHEET'!DD40*'Gas parameters'!$Q$16</f>
        <v>0</v>
      </c>
      <c r="FQ40" s="457">
        <f>'DATA SHEET'!CO40*'Gas parameters'!$B$17</f>
        <v>1.1639999999999999</v>
      </c>
      <c r="FR40" s="457">
        <f>'DATA SHEET'!CP40*'Gas parameters'!$C$17</f>
        <v>0</v>
      </c>
      <c r="FS40" s="457">
        <f>'DATA SHEET'!CQ40*'Gas parameters'!$D$17</f>
        <v>0</v>
      </c>
      <c r="FT40" s="457">
        <f>'DATA SHEET'!CR40*'Gas parameters'!$E$17</f>
        <v>0</v>
      </c>
      <c r="FU40" s="457">
        <f>'DATA SHEET'!CS40*'Gas parameters'!$F$17</f>
        <v>0</v>
      </c>
      <c r="FV40" s="457">
        <f>'DATA SHEET'!CT40*'Gas parameters'!$G$17</f>
        <v>0</v>
      </c>
      <c r="FW40" s="457">
        <f>'DATA SHEET'!CU40*'Gas parameters'!$H$17</f>
        <v>0</v>
      </c>
      <c r="FX40" s="457">
        <f>'DATA SHEET'!CV40*'Gas parameters'!$I$17</f>
        <v>0</v>
      </c>
      <c r="FY40" s="457">
        <f>'DATA SHEET'!CW40*'Gas parameters'!$J$17</f>
        <v>0</v>
      </c>
      <c r="FZ40" s="457">
        <f>'DATA SHEET'!CX40*'Gas parameters'!$K$17</f>
        <v>0</v>
      </c>
      <c r="GA40" s="457">
        <f>'DATA SHEET'!CY40*'Gas parameters'!$L$17</f>
        <v>0</v>
      </c>
      <c r="GB40" s="457">
        <f>'DATA SHEET'!CZ40*'Gas parameters'!$M$17</f>
        <v>0.38680000000000003</v>
      </c>
      <c r="GC40" s="457">
        <f>'DATA SHEET'!DA40*'Gas parameters'!$N$17</f>
        <v>0</v>
      </c>
      <c r="GD40" s="457">
        <f>'DATA SHEET'!DB40*'Gas parameters'!$O$17</f>
        <v>0</v>
      </c>
      <c r="GE40" s="457">
        <f>'DATA SHEET'!DC40*'Gas parameters'!$P$17</f>
        <v>0</v>
      </c>
      <c r="GF40" s="457">
        <f>'DATA SHEET'!DD40*'Gas parameters'!$Q$17</f>
        <v>0</v>
      </c>
      <c r="GG40" s="429">
        <f>'DATA SHEET'!CO40*'Gas parameters'!$B$18</f>
        <v>0.43043999999999999</v>
      </c>
      <c r="GH40" s="429">
        <f>'DATA SHEET'!CP40*'Gas parameters'!$C$18</f>
        <v>0</v>
      </c>
      <c r="GI40" s="429">
        <f>'DATA SHEET'!CQ40*'Gas parameters'!$D$18</f>
        <v>0</v>
      </c>
      <c r="GJ40" s="429">
        <f>'DATA SHEET'!CR40*'Gas parameters'!$E$18</f>
        <v>0</v>
      </c>
      <c r="GK40" s="429">
        <f>'DATA SHEET'!CS40*'Gas parameters'!$F$18</f>
        <v>0</v>
      </c>
      <c r="GL40" s="429">
        <f>'DATA SHEET'!CT40*'Gas parameters'!$G$18</f>
        <v>0</v>
      </c>
      <c r="GM40" s="429">
        <f>'DATA SHEET'!CU40*'Gas parameters'!$H$18</f>
        <v>0</v>
      </c>
      <c r="GN40" s="429">
        <f>'DATA SHEET'!CV40*'Gas parameters'!$I$18</f>
        <v>0</v>
      </c>
      <c r="GO40" s="429">
        <f>'DATA SHEET'!CW40*'Gas parameters'!$J$18</f>
        <v>0</v>
      </c>
      <c r="GP40" s="429">
        <f>'DATA SHEET'!CX40*'Gas parameters'!$K$18</f>
        <v>0</v>
      </c>
      <c r="GQ40" s="429">
        <f>'DATA SHEET'!CY40*'Gas parameters'!$L$18</f>
        <v>0</v>
      </c>
      <c r="GR40" s="429">
        <f>'DATA SHEET'!CZ40*'Gas parameters'!$M$18</f>
        <v>3.5999999999999997E-2</v>
      </c>
      <c r="GS40" s="429">
        <f>'DATA SHEET'!DA40*'Gas parameters'!$N$18</f>
        <v>0</v>
      </c>
      <c r="GT40" s="429">
        <f>'DATA SHEET'!DB40*'Gas parameters'!$O$18</f>
        <v>0</v>
      </c>
      <c r="GU40" s="429">
        <f>'DATA SHEET'!DC40*'Gas parameters'!$P$18</f>
        <v>0</v>
      </c>
      <c r="GV40" s="429">
        <f>'DATA SHEET'!DD40*'Gas parameters'!$Q$18</f>
        <v>0</v>
      </c>
      <c r="GW40" s="430">
        <v>7</v>
      </c>
      <c r="GX40" s="430">
        <v>1E-3</v>
      </c>
      <c r="GY40" s="435">
        <f t="shared" si="328"/>
        <v>6.6924546322827121</v>
      </c>
      <c r="GZ40" s="435">
        <f t="shared" si="329"/>
        <v>10.148328222950017</v>
      </c>
      <c r="HA40" s="433">
        <f t="shared" si="330"/>
        <v>1</v>
      </c>
      <c r="HB40" s="433">
        <f t="shared" si="331"/>
        <v>7.4502201757506663</v>
      </c>
      <c r="HC40" s="433">
        <f t="shared" si="332"/>
        <v>20.959991874476575</v>
      </c>
      <c r="HD40" s="433">
        <f t="shared" si="333"/>
        <v>1.3246768628986172</v>
      </c>
      <c r="HE40" s="433">
        <f t="shared" si="334"/>
        <v>1.2155011147590387</v>
      </c>
      <c r="HF40" s="436">
        <f t="shared" si="335"/>
        <v>0</v>
      </c>
      <c r="HG40" s="433">
        <f t="shared" si="336"/>
        <v>5.8886546322827122</v>
      </c>
      <c r="HH40" s="435">
        <f>GY40*0.7906+'DATA SHEET'!CW40/100+HN40</f>
        <v>5.8886546322827122</v>
      </c>
      <c r="HI40" s="433">
        <f t="shared" si="337"/>
        <v>1.5615655434679541</v>
      </c>
      <c r="HJ40" s="433">
        <f t="shared" si="338"/>
        <v>10.148328222950017</v>
      </c>
      <c r="HK40" s="437">
        <f t="shared" si="339"/>
        <v>25843</v>
      </c>
      <c r="HL40" s="437">
        <f t="shared" si="340"/>
        <v>28989.399999999998</v>
      </c>
      <c r="HM40" s="438">
        <f t="shared" si="341"/>
        <v>1.4014</v>
      </c>
      <c r="HN40" s="439">
        <f t="shared" si="342"/>
        <v>0.59760000000000002</v>
      </c>
      <c r="HO40" s="436">
        <f t="shared" si="343"/>
        <v>1.5508</v>
      </c>
      <c r="HP40" s="427">
        <f t="shared" si="344"/>
        <v>0.46643999999999997</v>
      </c>
      <c r="HQ40" s="357">
        <f t="shared" si="345"/>
        <v>25801.599999999999</v>
      </c>
      <c r="HR40" s="358">
        <f t="shared" si="346"/>
        <v>29019.200000000001</v>
      </c>
      <c r="HS40" s="712">
        <f t="shared" si="347"/>
        <v>0.46643999999999997</v>
      </c>
      <c r="HT40" s="713">
        <f t="shared" si="348"/>
        <v>0.36094603788418017</v>
      </c>
      <c r="HU40" s="711">
        <f t="shared" si="349"/>
        <v>0.44215889640812073</v>
      </c>
      <c r="HV40" s="711">
        <f t="shared" si="350"/>
        <v>24.454174959719456</v>
      </c>
      <c r="HW40" s="711">
        <f t="shared" si="351"/>
        <v>27.464698088207459</v>
      </c>
      <c r="HX40" s="711">
        <f t="shared" si="352"/>
        <v>45.714470083951518</v>
      </c>
      <c r="HY40" s="714">
        <f t="shared" si="353"/>
        <v>25.801599999999997</v>
      </c>
      <c r="HZ40" s="359">
        <f t="shared" si="354"/>
        <v>29.019200000000001</v>
      </c>
      <c r="IA40" s="360">
        <f t="shared" si="355"/>
        <v>48.30190909070317</v>
      </c>
      <c r="IB40" s="75">
        <f t="shared" si="356"/>
        <v>45.714470083951518</v>
      </c>
      <c r="IC40" s="724">
        <f t="shared" si="357"/>
        <v>0.36094603788418017</v>
      </c>
      <c r="ID40" s="724">
        <f t="shared" si="358"/>
        <v>25.801599999999997</v>
      </c>
      <c r="IE40" s="724">
        <f t="shared" si="359"/>
        <v>29.019200000000001</v>
      </c>
      <c r="IF40" s="76">
        <f t="shared" si="360"/>
        <v>10.148328222950017</v>
      </c>
      <c r="IG40" s="520"/>
      <c r="IH40" s="520"/>
      <c r="II40" s="520"/>
      <c r="IJ40" s="700">
        <f t="shared" si="361"/>
        <v>0</v>
      </c>
      <c r="IK40" s="520"/>
      <c r="IL40" s="520"/>
      <c r="IM40" s="520"/>
      <c r="IN40" s="520"/>
      <c r="IO40" s="520"/>
      <c r="IP40" s="520"/>
      <c r="IQ40" s="520"/>
      <c r="IR40" s="520"/>
      <c r="IS40" s="30" t="s">
        <v>720</v>
      </c>
      <c r="IT40" s="419"/>
      <c r="IU40" s="419"/>
      <c r="IV40" s="43"/>
      <c r="IW40" s="30"/>
      <c r="IX40" s="419"/>
      <c r="IY40" s="419"/>
      <c r="JA40" s="561"/>
      <c r="JB40" s="23" t="s">
        <v>88</v>
      </c>
      <c r="JC40" s="23"/>
      <c r="JD40" s="22" t="str">
        <f t="shared" si="362"/>
        <v>NM</v>
      </c>
      <c r="JE40" s="22" t="str">
        <f t="shared" si="363"/>
        <v>NM</v>
      </c>
      <c r="JF40" s="22" t="str">
        <f t="shared" si="364"/>
        <v>NM</v>
      </c>
      <c r="JG40" s="22" t="str">
        <f t="shared" si="365"/>
        <v>NM</v>
      </c>
      <c r="JH40" s="21" t="str">
        <f t="shared" si="366"/>
        <v>NM</v>
      </c>
      <c r="JI40" s="21"/>
      <c r="JJ40" s="21"/>
      <c r="JK40" s="21"/>
      <c r="JL40" s="520"/>
      <c r="JM40" s="520"/>
      <c r="JN40" s="520"/>
      <c r="JO40" s="520"/>
      <c r="JP40" s="520"/>
      <c r="JQ40" s="34"/>
      <c r="JR40" s="34"/>
      <c r="JS40" s="34"/>
      <c r="JT40" s="142"/>
      <c r="JU40" s="142"/>
      <c r="JV40" s="520"/>
      <c r="JW40" s="142"/>
      <c r="JX40" s="142"/>
      <c r="JY40" s="142"/>
      <c r="KL40" s="523" t="s">
        <v>88</v>
      </c>
      <c r="KM40" s="523"/>
      <c r="KX40" s="540">
        <f t="shared" si="129"/>
        <v>100</v>
      </c>
    </row>
    <row r="41" spans="1:310" ht="15.95" customHeight="1" thickTop="1" thickBot="1" x14ac:dyDescent="0.3">
      <c r="A41" s="81"/>
      <c r="B41" s="81"/>
      <c r="C41" s="81"/>
      <c r="D41" s="81"/>
      <c r="E41" s="50" t="s">
        <v>306</v>
      </c>
      <c r="F41" s="40"/>
      <c r="G41" s="40"/>
      <c r="H41" s="40"/>
      <c r="I41" s="40"/>
      <c r="J41" s="40"/>
      <c r="K41" s="40"/>
      <c r="L41" s="40"/>
      <c r="M41" s="40"/>
      <c r="N41" s="262"/>
      <c r="O41" s="40"/>
      <c r="P41" s="545"/>
      <c r="Q41" s="728"/>
      <c r="R41" s="728"/>
      <c r="S41" s="728"/>
      <c r="T41" s="728"/>
      <c r="U41" s="728"/>
      <c r="V41" s="728"/>
      <c r="W41" s="728"/>
      <c r="X41" s="728"/>
      <c r="Y41" s="728"/>
      <c r="Z41" s="728"/>
      <c r="AA41" s="728"/>
      <c r="AB41" s="728"/>
      <c r="AC41" s="40"/>
      <c r="AD41" s="40"/>
      <c r="AE41" s="40"/>
      <c r="AF41" s="40"/>
      <c r="AG41" s="40"/>
      <c r="AH41" s="40"/>
      <c r="AI41" s="40"/>
      <c r="AJ41" s="40"/>
      <c r="AK41" s="40"/>
      <c r="AL41" s="40"/>
      <c r="AM41" s="40"/>
      <c r="AN41" s="40"/>
      <c r="AO41" s="40"/>
      <c r="AP41" s="40"/>
      <c r="AQ41" s="40"/>
      <c r="AR41" s="40"/>
      <c r="AS41" s="40"/>
      <c r="AT41" s="40"/>
      <c r="AU41" s="40"/>
      <c r="AV41" s="40"/>
      <c r="AW41" s="40"/>
      <c r="AX41" s="40"/>
      <c r="AY41" s="40"/>
      <c r="AZ41" s="40"/>
      <c r="BA41" s="40"/>
      <c r="BB41" s="40"/>
      <c r="BC41" s="40"/>
      <c r="BD41" s="40"/>
      <c r="BE41" s="40"/>
      <c r="BF41" s="40"/>
      <c r="BG41" s="40"/>
      <c r="BH41" s="40"/>
      <c r="BI41" s="40"/>
      <c r="BJ41" s="40"/>
      <c r="BK41" s="40"/>
      <c r="BL41" s="40"/>
      <c r="BM41" s="40"/>
      <c r="BN41" s="40"/>
      <c r="BO41" s="40"/>
      <c r="BP41" s="40"/>
      <c r="BQ41" s="40"/>
      <c r="BR41" s="40"/>
      <c r="BS41" s="40"/>
      <c r="BT41" s="40"/>
      <c r="BU41" s="40"/>
      <c r="BV41" s="40"/>
      <c r="BW41" s="40"/>
      <c r="BX41" s="40"/>
      <c r="BY41" s="40"/>
      <c r="BZ41" s="40"/>
      <c r="CA41" s="40"/>
      <c r="CB41" s="40"/>
      <c r="CC41" s="40"/>
      <c r="CD41" s="40"/>
      <c r="CE41" s="40"/>
      <c r="CF41" s="40"/>
      <c r="CG41" s="40"/>
      <c r="CH41" s="40"/>
      <c r="CI41" s="40"/>
      <c r="CJ41" s="40"/>
      <c r="CK41" s="40"/>
      <c r="CL41" s="40"/>
      <c r="CM41" s="40"/>
      <c r="CN41" s="40"/>
      <c r="CO41" s="40"/>
      <c r="CP41" s="40"/>
      <c r="CQ41" s="40"/>
      <c r="CR41" s="40"/>
      <c r="CS41" s="40"/>
      <c r="CT41" s="40"/>
      <c r="CU41" s="40"/>
      <c r="CV41" s="40"/>
      <c r="CW41" s="40"/>
      <c r="CX41" s="40"/>
      <c r="CY41" s="40"/>
      <c r="CZ41" s="40"/>
      <c r="DA41" s="40"/>
      <c r="DB41" s="40"/>
      <c r="DC41" s="40"/>
      <c r="DD41" s="40"/>
      <c r="DE41" s="40"/>
      <c r="DF41" s="40"/>
      <c r="DG41" s="40"/>
      <c r="DH41" s="40"/>
      <c r="DI41" s="40"/>
      <c r="DJ41" s="40"/>
      <c r="DK41" s="40"/>
      <c r="DL41" s="40"/>
      <c r="DM41" s="40"/>
      <c r="DN41" s="40"/>
      <c r="DO41" s="40"/>
      <c r="DP41" s="40"/>
      <c r="DQ41" s="40"/>
      <c r="DR41" s="40"/>
      <c r="DS41" s="40"/>
      <c r="DT41" s="40"/>
      <c r="DU41" s="40"/>
      <c r="DV41" s="40"/>
      <c r="DW41" s="40"/>
      <c r="DX41" s="40"/>
      <c r="DY41" s="40"/>
      <c r="DZ41" s="40"/>
      <c r="EA41" s="40"/>
      <c r="EB41" s="40"/>
      <c r="EC41" s="40"/>
      <c r="ED41" s="40"/>
      <c r="EE41" s="40"/>
      <c r="EF41" s="40"/>
      <c r="EG41" s="40"/>
      <c r="EH41" s="40"/>
      <c r="EI41" s="40"/>
      <c r="EJ41" s="40"/>
      <c r="EK41" s="40"/>
      <c r="EL41" s="40"/>
      <c r="EM41" s="40"/>
      <c r="EN41" s="40"/>
      <c r="EO41" s="40"/>
      <c r="EP41" s="40"/>
      <c r="EQ41" s="40"/>
      <c r="ER41" s="40"/>
      <c r="ES41" s="40"/>
      <c r="ET41" s="40"/>
      <c r="EU41" s="40"/>
      <c r="EV41" s="40"/>
      <c r="EW41" s="40"/>
      <c r="EX41" s="40"/>
      <c r="EY41" s="40"/>
      <c r="EZ41" s="40"/>
      <c r="FA41" s="40"/>
      <c r="FB41" s="40"/>
      <c r="FC41" s="40"/>
      <c r="FD41" s="40"/>
      <c r="FE41" s="40"/>
      <c r="FF41" s="40"/>
      <c r="FG41" s="40"/>
      <c r="FH41" s="40"/>
      <c r="FI41" s="40"/>
      <c r="FJ41" s="40"/>
      <c r="FK41" s="40"/>
      <c r="FL41" s="40"/>
      <c r="FM41" s="40"/>
      <c r="FN41" s="40"/>
      <c r="FO41" s="40"/>
      <c r="FP41" s="40"/>
      <c r="FQ41" s="40"/>
      <c r="FR41" s="40"/>
      <c r="FS41" s="40"/>
      <c r="FT41" s="40"/>
      <c r="FU41" s="40"/>
      <c r="FV41" s="40"/>
      <c r="FW41" s="40"/>
      <c r="FX41" s="40"/>
      <c r="FY41" s="40"/>
      <c r="FZ41" s="40"/>
      <c r="GA41" s="40"/>
      <c r="GB41" s="40"/>
      <c r="GC41" s="40"/>
      <c r="GD41" s="40"/>
      <c r="GE41" s="40"/>
      <c r="GF41" s="40"/>
      <c r="GG41" s="40"/>
      <c r="GH41" s="40"/>
      <c r="GI41" s="40"/>
      <c r="GJ41" s="40"/>
      <c r="GK41" s="40"/>
      <c r="GL41" s="40"/>
      <c r="GM41" s="40"/>
      <c r="GN41" s="40"/>
      <c r="GO41" s="40"/>
      <c r="GP41" s="40"/>
      <c r="GQ41" s="40"/>
      <c r="GR41" s="40"/>
      <c r="GS41" s="40"/>
      <c r="GT41" s="40"/>
      <c r="GU41" s="40"/>
      <c r="GV41" s="40"/>
      <c r="GW41" s="40"/>
      <c r="GX41" s="40"/>
      <c r="GY41" s="40"/>
      <c r="GZ41" s="40"/>
      <c r="HA41" s="40"/>
      <c r="HB41" s="40"/>
      <c r="HC41" s="40"/>
      <c r="HD41" s="40"/>
      <c r="HE41" s="40"/>
      <c r="HF41" s="436">
        <f t="shared" si="151"/>
        <v>0</v>
      </c>
      <c r="HG41" s="40"/>
      <c r="HH41" s="40"/>
      <c r="HI41" s="40"/>
      <c r="HJ41" s="40"/>
      <c r="HK41" s="40"/>
      <c r="HL41" s="40"/>
      <c r="HM41" s="40"/>
      <c r="HN41" s="40"/>
      <c r="HO41" s="40"/>
      <c r="HP41" s="40"/>
      <c r="HQ41" s="40"/>
      <c r="HR41" s="40"/>
      <c r="HS41" s="40"/>
      <c r="HT41" s="40"/>
      <c r="HU41" s="40"/>
      <c r="HV41" s="40"/>
      <c r="HW41" s="40"/>
      <c r="HX41" s="40"/>
      <c r="HY41" s="40"/>
      <c r="HZ41" s="40"/>
      <c r="IA41" s="40"/>
      <c r="IB41" s="40"/>
      <c r="IC41" s="40"/>
      <c r="ID41" s="40"/>
      <c r="IE41" s="40"/>
      <c r="IF41" s="40"/>
      <c r="IG41" s="40"/>
      <c r="IH41" s="40"/>
      <c r="II41" s="40"/>
      <c r="IJ41" s="40"/>
      <c r="IK41" s="40"/>
      <c r="IL41" s="40"/>
      <c r="IM41" s="40"/>
      <c r="IN41" s="40"/>
      <c r="IO41" s="40"/>
      <c r="IP41" s="40"/>
      <c r="IQ41" s="40"/>
      <c r="IR41" s="40"/>
      <c r="IS41" s="40"/>
      <c r="IT41" s="40"/>
      <c r="IU41" s="40"/>
      <c r="IV41" s="40"/>
      <c r="IW41" s="40"/>
      <c r="IX41" s="40"/>
      <c r="IY41" s="40"/>
      <c r="JA41" s="83"/>
      <c r="JB41" s="83"/>
      <c r="JC41" s="40"/>
      <c r="JD41" s="40"/>
      <c r="JE41" s="40"/>
      <c r="JF41" s="40"/>
      <c r="JG41" s="40"/>
      <c r="JH41" s="40"/>
      <c r="JI41" s="40"/>
      <c r="JJ41" s="40"/>
      <c r="JK41" s="40"/>
      <c r="JL41" s="83"/>
      <c r="JM41" s="83"/>
      <c r="JN41" s="83"/>
      <c r="JO41" s="83"/>
      <c r="JP41" s="83"/>
      <c r="JQ41" s="83"/>
      <c r="JR41" s="83"/>
      <c r="JS41" s="83"/>
      <c r="JT41" s="83"/>
      <c r="JU41" s="83"/>
      <c r="JV41" s="83"/>
      <c r="JW41" s="83"/>
      <c r="JX41" s="83"/>
      <c r="JY41" s="83"/>
      <c r="JZ41" s="83"/>
      <c r="KA41" s="40"/>
      <c r="KB41" s="40"/>
      <c r="KC41" s="83"/>
      <c r="KD41" s="83"/>
      <c r="KE41" s="83"/>
      <c r="KF41" s="83"/>
      <c r="KG41" s="83"/>
      <c r="KH41" s="83"/>
      <c r="KI41" s="83"/>
      <c r="KJ41" s="83"/>
      <c r="KK41" s="40"/>
      <c r="KL41" s="40"/>
      <c r="KM41" s="40"/>
      <c r="KN41" s="40"/>
      <c r="KO41" s="40"/>
      <c r="KP41" s="40"/>
      <c r="KQ41" s="41"/>
      <c r="KR41" s="41"/>
      <c r="KS41" s="41"/>
      <c r="KT41" s="41"/>
      <c r="KU41" s="41"/>
      <c r="KV41" s="41"/>
      <c r="KX41" s="540">
        <f t="shared" si="129"/>
        <v>0</v>
      </c>
    </row>
    <row r="42" spans="1:310" ht="15.95" customHeight="1" thickBot="1" x14ac:dyDescent="0.3">
      <c r="A42" s="81"/>
      <c r="B42" s="81"/>
      <c r="C42" s="81"/>
      <c r="D42" s="81"/>
      <c r="E42" s="245" t="s">
        <v>551</v>
      </c>
      <c r="F42" s="478"/>
      <c r="G42" s="40"/>
      <c r="H42" s="478"/>
      <c r="I42" s="478"/>
      <c r="J42" s="478"/>
      <c r="K42" s="40"/>
      <c r="L42" s="40"/>
      <c r="M42" s="40"/>
      <c r="N42" s="1981" t="s">
        <v>641</v>
      </c>
      <c r="O42" s="801"/>
      <c r="P42" s="801"/>
      <c r="Q42" s="729"/>
      <c r="R42" s="729"/>
      <c r="S42" s="729"/>
      <c r="T42" s="729" t="s">
        <v>654</v>
      </c>
      <c r="U42" s="730"/>
      <c r="V42" s="729"/>
      <c r="W42" s="729"/>
      <c r="X42" s="729"/>
      <c r="Y42" s="729"/>
      <c r="Z42" s="729"/>
      <c r="AA42" s="729"/>
      <c r="AB42" s="729"/>
      <c r="AC42" s="613"/>
      <c r="AD42" s="613"/>
      <c r="AE42" s="615"/>
      <c r="AF42" s="615"/>
      <c r="AG42" s="615"/>
      <c r="AH42" s="615"/>
      <c r="AI42" s="615"/>
      <c r="AJ42" s="615"/>
      <c r="AK42" s="615"/>
      <c r="AL42" s="615"/>
      <c r="AM42" s="615"/>
      <c r="AN42" s="615"/>
      <c r="AO42" s="615"/>
      <c r="AP42" s="615"/>
      <c r="AQ42" s="615"/>
      <c r="AR42" s="615"/>
      <c r="AS42" s="615"/>
      <c r="AT42" s="615"/>
      <c r="AU42" s="615"/>
      <c r="AV42" s="615"/>
      <c r="AW42" s="615"/>
      <c r="AX42" s="615"/>
      <c r="AY42" s="615"/>
      <c r="AZ42" s="615"/>
      <c r="BA42" s="615"/>
      <c r="BB42" s="615"/>
      <c r="BC42" s="615"/>
      <c r="BD42" s="615"/>
      <c r="BE42" s="615"/>
      <c r="BF42" s="615"/>
      <c r="BG42" s="615"/>
      <c r="BH42" s="615"/>
      <c r="BI42" s="615"/>
      <c r="BJ42" s="615"/>
      <c r="BK42" s="615"/>
      <c r="BL42" s="615"/>
      <c r="BM42" s="615"/>
      <c r="BN42" s="615"/>
      <c r="BO42" s="615"/>
      <c r="BP42" s="615"/>
      <c r="BQ42" s="615"/>
      <c r="BR42" s="615"/>
      <c r="BS42" s="615"/>
      <c r="BT42" s="615"/>
      <c r="BU42" s="615"/>
      <c r="BV42" s="615"/>
      <c r="BW42" s="615"/>
      <c r="BX42" s="615"/>
      <c r="BY42" s="615"/>
      <c r="BZ42" s="615"/>
      <c r="CA42" s="615"/>
      <c r="CB42" s="615"/>
      <c r="CC42" s="615"/>
      <c r="CD42" s="615"/>
      <c r="CE42" s="615"/>
      <c r="CF42" s="615"/>
      <c r="CG42" s="615"/>
      <c r="CH42" s="615"/>
      <c r="CI42" s="615"/>
      <c r="CJ42" s="615"/>
      <c r="CK42" s="615"/>
      <c r="CL42" s="615"/>
      <c r="CM42" s="615"/>
      <c r="CN42" s="615"/>
      <c r="CO42" s="615"/>
      <c r="CP42" s="615"/>
      <c r="CQ42" s="615"/>
      <c r="CR42" s="615"/>
      <c r="CS42" s="615"/>
      <c r="CT42" s="615"/>
      <c r="CU42" s="615"/>
      <c r="CV42" s="615"/>
      <c r="CW42" s="615"/>
      <c r="CX42" s="615"/>
      <c r="CY42" s="615"/>
      <c r="CZ42" s="615"/>
      <c r="DA42" s="615"/>
      <c r="DB42" s="615"/>
      <c r="DC42" s="615"/>
      <c r="DD42" s="615"/>
      <c r="DE42" s="615"/>
      <c r="DF42" s="615"/>
      <c r="DG42" s="615"/>
      <c r="DH42" s="615"/>
      <c r="DI42" s="615"/>
      <c r="DJ42" s="615"/>
      <c r="DK42" s="615"/>
      <c r="DL42" s="615"/>
      <c r="DM42" s="615"/>
      <c r="DN42" s="615"/>
      <c r="DO42" s="615"/>
      <c r="DP42" s="615"/>
      <c r="DQ42" s="615"/>
      <c r="DR42" s="615"/>
      <c r="DS42" s="615"/>
      <c r="DT42" s="615"/>
      <c r="DU42" s="615"/>
      <c r="DV42" s="615"/>
      <c r="DW42" s="615"/>
      <c r="DX42" s="615"/>
      <c r="DY42" s="615"/>
      <c r="DZ42" s="615"/>
      <c r="EA42" s="615"/>
      <c r="EB42" s="615"/>
      <c r="EC42" s="615"/>
      <c r="ED42" s="615"/>
      <c r="EE42" s="615"/>
      <c r="EF42" s="615"/>
      <c r="EG42" s="615"/>
      <c r="EH42" s="615"/>
      <c r="EI42" s="615"/>
      <c r="EJ42" s="615"/>
      <c r="EK42" s="615"/>
      <c r="EL42" s="615"/>
      <c r="EM42" s="615"/>
      <c r="EN42" s="615"/>
      <c r="EO42" s="615"/>
      <c r="EP42" s="615"/>
      <c r="EQ42" s="615"/>
      <c r="ER42" s="615"/>
      <c r="ES42" s="615"/>
      <c r="ET42" s="615"/>
      <c r="EU42" s="615"/>
      <c r="EV42" s="615"/>
      <c r="EW42" s="615"/>
      <c r="EX42" s="615"/>
      <c r="EY42" s="615"/>
      <c r="EZ42" s="615"/>
      <c r="FA42" s="615"/>
      <c r="FB42" s="615"/>
      <c r="FC42" s="615"/>
      <c r="FD42" s="615"/>
      <c r="FE42" s="615"/>
      <c r="FF42" s="615"/>
      <c r="FG42" s="615"/>
      <c r="FH42" s="615"/>
      <c r="FI42" s="615"/>
      <c r="FJ42" s="615"/>
      <c r="FK42" s="615"/>
      <c r="FL42" s="615"/>
      <c r="FM42" s="615"/>
      <c r="FN42" s="615"/>
      <c r="FO42" s="615"/>
      <c r="FP42" s="615"/>
      <c r="FQ42" s="615"/>
      <c r="FR42" s="615"/>
      <c r="FS42" s="615"/>
      <c r="FT42" s="615"/>
      <c r="FU42" s="615"/>
      <c r="FV42" s="615"/>
      <c r="FW42" s="615"/>
      <c r="FX42" s="615"/>
      <c r="FY42" s="615"/>
      <c r="FZ42" s="615"/>
      <c r="GA42" s="615"/>
      <c r="GB42" s="615"/>
      <c r="GC42" s="615"/>
      <c r="GD42" s="615"/>
      <c r="GE42" s="615"/>
      <c r="GF42" s="615"/>
      <c r="GG42" s="615"/>
      <c r="GH42" s="615"/>
      <c r="GI42" s="615"/>
      <c r="GJ42" s="615"/>
      <c r="GK42" s="615"/>
      <c r="GL42" s="615"/>
      <c r="GM42" s="615"/>
      <c r="GN42" s="615"/>
      <c r="GO42" s="615"/>
      <c r="GP42" s="615"/>
      <c r="GQ42" s="615"/>
      <c r="GR42" s="615"/>
      <c r="GS42" s="615"/>
      <c r="GT42" s="615"/>
      <c r="GU42" s="615"/>
      <c r="GV42" s="615"/>
      <c r="GW42" s="615"/>
      <c r="GX42" s="615"/>
      <c r="GY42" s="615"/>
      <c r="GZ42" s="615"/>
      <c r="HA42" s="615"/>
      <c r="HB42" s="615"/>
      <c r="HC42" s="615"/>
      <c r="HD42" s="615"/>
      <c r="HE42" s="615"/>
      <c r="HF42" s="615"/>
      <c r="HG42" s="615"/>
      <c r="HH42" s="615"/>
      <c r="HI42" s="615"/>
      <c r="HJ42" s="615"/>
      <c r="HK42" s="615"/>
      <c r="HL42" s="615"/>
      <c r="HM42" s="615"/>
      <c r="HN42" s="615"/>
      <c r="HO42" s="615"/>
      <c r="HP42" s="615"/>
      <c r="HQ42" s="615"/>
      <c r="HR42" s="615"/>
      <c r="HS42" s="615"/>
      <c r="HT42" s="615"/>
      <c r="HU42" s="615"/>
      <c r="HV42" s="615"/>
      <c r="HW42" s="615"/>
      <c r="HX42" s="615"/>
      <c r="HY42" s="615"/>
      <c r="HZ42" s="615"/>
      <c r="IA42" s="615"/>
      <c r="IB42" s="615"/>
      <c r="IC42" s="615"/>
      <c r="ID42" s="615"/>
      <c r="IE42" s="615"/>
      <c r="IF42" s="615"/>
      <c r="IG42" s="615"/>
      <c r="IH42" s="616"/>
      <c r="II42" s="616"/>
      <c r="IJ42" s="616"/>
      <c r="IK42" s="617"/>
      <c r="IL42" s="617"/>
      <c r="IM42" s="617"/>
      <c r="IN42" s="617"/>
      <c r="IO42" s="617"/>
      <c r="IP42" s="617"/>
      <c r="IQ42" s="617"/>
      <c r="IR42" s="617"/>
      <c r="IS42" s="618"/>
      <c r="IT42" s="40"/>
      <c r="IU42" s="40"/>
      <c r="IV42" s="40"/>
      <c r="IW42" s="40"/>
      <c r="IX42" s="40"/>
      <c r="IY42" s="40"/>
      <c r="JA42" s="83"/>
      <c r="JB42" s="83"/>
      <c r="JC42" s="40"/>
      <c r="JD42" s="40"/>
      <c r="JE42" s="40"/>
      <c r="JF42" s="40"/>
      <c r="JG42" s="40"/>
      <c r="JH42" s="40"/>
      <c r="JI42" s="40"/>
      <c r="JJ42" s="40"/>
      <c r="JK42" s="40"/>
      <c r="JL42" s="83"/>
      <c r="JM42" s="83"/>
      <c r="JN42" s="83"/>
      <c r="JO42" s="83"/>
      <c r="JP42" s="83"/>
      <c r="JQ42" s="34"/>
      <c r="JR42" s="34"/>
      <c r="JS42" s="34"/>
      <c r="JT42" s="83"/>
      <c r="JU42" s="83"/>
      <c r="JV42" s="83"/>
      <c r="JW42" s="83"/>
      <c r="JX42" s="83"/>
      <c r="JY42" s="83"/>
      <c r="JZ42" s="83"/>
      <c r="KA42" s="40"/>
      <c r="KB42" s="40"/>
      <c r="KC42" s="83"/>
      <c r="KD42" s="83"/>
      <c r="KE42" s="83"/>
      <c r="KF42" s="83"/>
      <c r="KG42" s="83"/>
      <c r="KH42" s="83"/>
      <c r="KI42" s="83"/>
      <c r="KJ42" s="83"/>
      <c r="KK42" s="40"/>
      <c r="KL42" s="40"/>
      <c r="KM42" s="40"/>
      <c r="KN42" s="40"/>
      <c r="KO42" s="40"/>
      <c r="KP42" s="40"/>
      <c r="KQ42" s="41"/>
      <c r="KR42" s="41"/>
      <c r="KS42" s="41"/>
      <c r="KT42" s="41"/>
      <c r="KU42" s="41"/>
      <c r="KV42" s="41"/>
      <c r="KX42" s="540">
        <f t="shared" si="129"/>
        <v>0</v>
      </c>
    </row>
    <row r="43" spans="1:310" ht="15.95" customHeight="1" thickTop="1" thickBot="1" x14ac:dyDescent="0.3">
      <c r="A43" s="62" t="s">
        <v>57</v>
      </c>
      <c r="B43" s="80" t="e">
        <f>IF(A43="X",IF(#REF!="F",#REF!,IF(#REF!="C",#REF!,IF(#REF!="WH",#REF!,IF(#REF!="B",#REF!,"")))),"")</f>
        <v>#REF!</v>
      </c>
      <c r="C43" s="120"/>
      <c r="D43" s="578"/>
      <c r="E43" s="518">
        <f>E40+1</f>
        <v>21</v>
      </c>
      <c r="F43" s="2209" t="s">
        <v>333</v>
      </c>
      <c r="G43" s="38" t="s">
        <v>50</v>
      </c>
      <c r="H43" s="1865" t="s">
        <v>332</v>
      </c>
      <c r="I43" s="1865"/>
      <c r="J43" s="1865"/>
      <c r="K43" s="38" t="s">
        <v>174</v>
      </c>
      <c r="L43" s="39" t="s">
        <v>176</v>
      </c>
      <c r="M43" s="2205" t="s">
        <v>191</v>
      </c>
      <c r="N43" s="1981"/>
      <c r="O43" s="799"/>
      <c r="P43" s="590"/>
      <c r="Q43" s="726">
        <v>60</v>
      </c>
      <c r="R43" s="727"/>
      <c r="S43" s="727"/>
      <c r="T43" s="727"/>
      <c r="U43" s="727"/>
      <c r="V43" s="727"/>
      <c r="W43" s="727"/>
      <c r="X43" s="727"/>
      <c r="Y43" s="727"/>
      <c r="Z43" s="727"/>
      <c r="AA43" s="727"/>
      <c r="AB43" s="727">
        <v>40</v>
      </c>
      <c r="AC43" s="368">
        <f t="shared" ref="AC43:AC46" si="368">Q43/100</f>
        <v>0.6</v>
      </c>
      <c r="AD43" s="368">
        <f t="shared" ref="AD43:AD46" si="369">R43/100</f>
        <v>0</v>
      </c>
      <c r="AE43" s="368">
        <f t="shared" ref="AE43:AE46" si="370">S43/100</f>
        <v>0</v>
      </c>
      <c r="AF43" s="368">
        <f t="shared" ref="AF43:AF46" si="371">T43/100</f>
        <v>0</v>
      </c>
      <c r="AG43" s="368">
        <f t="shared" ref="AG43:AG46" si="372">U43/100</f>
        <v>0</v>
      </c>
      <c r="AH43" s="368">
        <f t="shared" ref="AH43:AH46" si="373">V43/100</f>
        <v>0</v>
      </c>
      <c r="AI43" s="368">
        <f t="shared" ref="AI43:AI46" si="374">W43/100</f>
        <v>0</v>
      </c>
      <c r="AJ43" s="368">
        <f t="shared" ref="AJ43:AJ46" si="375">X43/100</f>
        <v>0</v>
      </c>
      <c r="AK43" s="368">
        <f t="shared" ref="AK43:AK46" si="376">Y43/100</f>
        <v>0</v>
      </c>
      <c r="AL43" s="368">
        <f t="shared" ref="AL43:AL46" si="377">Z43/100</f>
        <v>0</v>
      </c>
      <c r="AM43" s="368">
        <f t="shared" ref="AM43:AM46" si="378">AA43/100</f>
        <v>0</v>
      </c>
      <c r="AN43" s="368">
        <f t="shared" ref="AN43:AN46" si="379">AB43/100</f>
        <v>0.4</v>
      </c>
      <c r="AO43" s="369">
        <v>0</v>
      </c>
      <c r="AP43" s="370">
        <v>0</v>
      </c>
      <c r="AQ43" s="370">
        <v>0</v>
      </c>
      <c r="AR43" s="370">
        <v>0</v>
      </c>
      <c r="AS43" s="378">
        <f>AC43*'Gas parameters'!$B$10</f>
        <v>21490.799999999999</v>
      </c>
      <c r="AT43" s="371">
        <f>AD43*'Gas parameters'!$C$10</f>
        <v>0</v>
      </c>
      <c r="AU43" s="371">
        <f>AE43*'Gas parameters'!$D$10</f>
        <v>0</v>
      </c>
      <c r="AV43" s="371">
        <f>AF43*'Gas parameters'!$E$10</f>
        <v>0</v>
      </c>
      <c r="AW43" s="371">
        <f>AG43*'Gas parameters'!$F$10</f>
        <v>0</v>
      </c>
      <c r="AX43" s="371">
        <f>AH43*'Gas parameters'!$G$10</f>
        <v>0</v>
      </c>
      <c r="AY43" s="371">
        <f>AI43*'Gas parameters'!$H$10</f>
        <v>0</v>
      </c>
      <c r="AZ43" s="371">
        <f>AJ43*'Gas parameters'!$I$10</f>
        <v>0</v>
      </c>
      <c r="BA43" s="371">
        <f>AK43*'Gas parameters'!$J$10</f>
        <v>0</v>
      </c>
      <c r="BB43" s="371">
        <f>AL43*'Gas parameters'!$K$10</f>
        <v>0</v>
      </c>
      <c r="BC43" s="371">
        <f>AM43*'Gas parameters'!$L$10</f>
        <v>0</v>
      </c>
      <c r="BD43" s="371">
        <f>AN43*'Gas parameters'!$M$10</f>
        <v>4310.8</v>
      </c>
      <c r="BE43" s="372">
        <f>AO43*'Gas parameters'!$N$10</f>
        <v>0</v>
      </c>
      <c r="BF43" s="373">
        <f>AP43*'Gas parameters'!$O$10</f>
        <v>0</v>
      </c>
      <c r="BG43" s="373">
        <f>AQ43*'Gas parameters'!$P$10</f>
        <v>0</v>
      </c>
      <c r="BH43" s="379">
        <f>AR43*'Gas parameters'!$Q$10</f>
        <v>0</v>
      </c>
      <c r="BI43" s="386">
        <f>AC43*'Gas parameters'!$B$11</f>
        <v>23904</v>
      </c>
      <c r="BJ43" s="387">
        <f>AD43*'Gas parameters'!$C$11</f>
        <v>0</v>
      </c>
      <c r="BK43" s="387">
        <f>AE43*'Gas parameters'!$D$11</f>
        <v>0</v>
      </c>
      <c r="BL43" s="387">
        <f>AF43*'Gas parameters'!$E$11</f>
        <v>0</v>
      </c>
      <c r="BM43" s="387">
        <f>AG43*'Gas parameters'!$F$11</f>
        <v>0</v>
      </c>
      <c r="BN43" s="387">
        <f>AH43*'Gas parameters'!$G$11</f>
        <v>0</v>
      </c>
      <c r="BO43" s="387">
        <f>AI43*'Gas parameters'!$H$11</f>
        <v>0</v>
      </c>
      <c r="BP43" s="387">
        <f>AJ43*'Gas parameters'!$I$11</f>
        <v>0</v>
      </c>
      <c r="BQ43" s="387">
        <f>AK43*'Gas parameters'!$J$11</f>
        <v>0</v>
      </c>
      <c r="BR43" s="387">
        <f>AL43*'Gas parameters'!$K$11</f>
        <v>0</v>
      </c>
      <c r="BS43" s="387">
        <f>AM43*'Gas parameters'!$L$11</f>
        <v>0</v>
      </c>
      <c r="BT43" s="387">
        <f>AN43*'Gas parameters'!$M$11</f>
        <v>5115.2000000000007</v>
      </c>
      <c r="BU43" s="388">
        <f>AO43*'Gas parameters'!$N$11</f>
        <v>0</v>
      </c>
      <c r="BV43" s="389">
        <f>AP43*'Gas parameters'!$O$11</f>
        <v>0</v>
      </c>
      <c r="BW43" s="389">
        <f>AQ43*'Gas parameters'!$P$11</f>
        <v>0</v>
      </c>
      <c r="BX43" s="390">
        <f>AR43*'Gas parameters'!$Q$11</f>
        <v>0</v>
      </c>
      <c r="BY43" s="385">
        <f>AC43*'Gas parameters'!$B$12</f>
        <v>0.43043999999999999</v>
      </c>
      <c r="BZ43" s="374">
        <f>AD43*'Gas parameters'!$C$12</f>
        <v>0</v>
      </c>
      <c r="CA43" s="374">
        <f>AE43*'Gas parameters'!$D$12</f>
        <v>0</v>
      </c>
      <c r="CB43" s="374">
        <f>AF43*'Gas parameters'!$E$12</f>
        <v>0</v>
      </c>
      <c r="CC43" s="374">
        <f>AG43*'Gas parameters'!$F$12</f>
        <v>0</v>
      </c>
      <c r="CD43" s="374">
        <f>AH43*'Gas parameters'!$G$12</f>
        <v>0</v>
      </c>
      <c r="CE43" s="374">
        <f>AI43*'Gas parameters'!$H$12</f>
        <v>0</v>
      </c>
      <c r="CF43" s="374">
        <f>AJ43*'Gas parameters'!$I$12</f>
        <v>0</v>
      </c>
      <c r="CG43" s="374">
        <f>AK43*'Gas parameters'!$J$12</f>
        <v>0</v>
      </c>
      <c r="CH43" s="374">
        <f>AL43*'Gas parameters'!$K$12</f>
        <v>0</v>
      </c>
      <c r="CI43" s="374">
        <f>AM43*'Gas parameters'!$L$12</f>
        <v>0</v>
      </c>
      <c r="CJ43" s="374">
        <f>AN43*'Gas parameters'!$M$12</f>
        <v>3.5999999999999997E-2</v>
      </c>
      <c r="CK43" s="375">
        <f>AO43*'Gas parameters'!$N$12</f>
        <v>0</v>
      </c>
      <c r="CL43" s="376">
        <f>AP43*'Gas parameters'!$O$12</f>
        <v>0</v>
      </c>
      <c r="CM43" s="376">
        <f>AQ43*'Gas parameters'!$P$12</f>
        <v>0</v>
      </c>
      <c r="CN43" s="376">
        <f>AR43*'Gas parameters'!$Q$12</f>
        <v>0</v>
      </c>
      <c r="CO43" s="432">
        <f t="shared" ref="CO43:CO46" si="380">AC43</f>
        <v>0.6</v>
      </c>
      <c r="CP43" s="432">
        <f t="shared" ref="CP43:CP46" si="381">AD43</f>
        <v>0</v>
      </c>
      <c r="CQ43" s="432">
        <f t="shared" ref="CQ43:CQ46" si="382">AE43</f>
        <v>0</v>
      </c>
      <c r="CR43" s="432">
        <f t="shared" ref="CR43:CR46" si="383">AF43</f>
        <v>0</v>
      </c>
      <c r="CS43" s="432">
        <f t="shared" ref="CS43:CS46" si="384">AG43</f>
        <v>0</v>
      </c>
      <c r="CT43" s="432">
        <f t="shared" ref="CT43:CT46" si="385">AH43</f>
        <v>0</v>
      </c>
      <c r="CU43" s="432">
        <f t="shared" ref="CU43:CU46" si="386">AI43</f>
        <v>0</v>
      </c>
      <c r="CV43" s="432">
        <f t="shared" ref="CV43:CV46" si="387">AJ43</f>
        <v>0</v>
      </c>
      <c r="CW43" s="432">
        <f t="shared" ref="CW43:CW46" si="388">AK43</f>
        <v>0</v>
      </c>
      <c r="CX43" s="432">
        <f t="shared" ref="CX43:CX46" si="389">AL43</f>
        <v>0</v>
      </c>
      <c r="CY43" s="432">
        <f t="shared" ref="CY43:CY46" si="390">AM43</f>
        <v>0</v>
      </c>
      <c r="CZ43" s="432">
        <f t="shared" ref="CZ43:CZ46" si="391">AN43</f>
        <v>0.4</v>
      </c>
      <c r="DA43" s="432">
        <f t="shared" ref="DA43:DA46" si="392">AO43</f>
        <v>0</v>
      </c>
      <c r="DB43" s="432">
        <f t="shared" ref="DB43:DB46" si="393">AP43</f>
        <v>0</v>
      </c>
      <c r="DC43" s="432">
        <f t="shared" ref="DC43:DC46" si="394">AQ43</f>
        <v>0</v>
      </c>
      <c r="DD43" s="432">
        <f t="shared" ref="DD43:DD46" si="395">AR43</f>
        <v>0</v>
      </c>
      <c r="DE43" s="428">
        <f>'DATA SHEET'!CO43*'Gas parameters'!$B$13</f>
        <v>21529.8</v>
      </c>
      <c r="DF43" s="428">
        <f>'DATA SHEET'!CP43*'Gas parameters'!$C$13</f>
        <v>0</v>
      </c>
      <c r="DG43" s="428">
        <f>'DATA SHEET'!CQ43*'Gas parameters'!$D$13</f>
        <v>0</v>
      </c>
      <c r="DH43" s="428">
        <f>'DATA SHEET'!CR43*'Gas parameters'!$E$13</f>
        <v>0</v>
      </c>
      <c r="DI43" s="428">
        <f>'DATA SHEET'!CS43*'Gas parameters'!$F$13</f>
        <v>0</v>
      </c>
      <c r="DJ43" s="428">
        <f>'DATA SHEET'!CT43*'Gas parameters'!$G$13</f>
        <v>0</v>
      </c>
      <c r="DK43" s="428">
        <f>'DATA SHEET'!CU43*'Gas parameters'!$H$13</f>
        <v>0</v>
      </c>
      <c r="DL43" s="428">
        <f>'DATA SHEET'!CV43*'Gas parameters'!$I$13</f>
        <v>0</v>
      </c>
      <c r="DM43" s="428">
        <f>'DATA SHEET'!CW43*'Gas parameters'!$J$13</f>
        <v>0</v>
      </c>
      <c r="DN43" s="428">
        <f>'DATA SHEET'!CX43*'Gas parameters'!$K$13</f>
        <v>0</v>
      </c>
      <c r="DO43" s="428">
        <f>'DATA SHEET'!CY43*'Gas parameters'!$L$13</f>
        <v>0</v>
      </c>
      <c r="DP43" s="428">
        <f>'DATA SHEET'!CZ43*'Gas parameters'!$M$13</f>
        <v>4313.2</v>
      </c>
      <c r="DQ43" s="428">
        <f>'DATA SHEET'!DA43*'Gas parameters'!$N$13</f>
        <v>0</v>
      </c>
      <c r="DR43" s="428">
        <f>'DATA SHEET'!DB43*'Gas parameters'!$O$13</f>
        <v>0</v>
      </c>
      <c r="DS43" s="428">
        <f>'DATA SHEET'!DC43*'Gas parameters'!$P$13</f>
        <v>0</v>
      </c>
      <c r="DT43" s="428">
        <f>'DATA SHEET'!DD43*'Gas parameters'!$Q$13</f>
        <v>0</v>
      </c>
      <c r="DU43" s="431">
        <f>'DATA SHEET'!CO43*'Gas parameters'!$B$14</f>
        <v>23891.399999999998</v>
      </c>
      <c r="DV43" s="431">
        <f>'DATA SHEET'!CP43*'Gas parameters'!$C$14</f>
        <v>0</v>
      </c>
      <c r="DW43" s="431">
        <f>'DATA SHEET'!CQ43*'Gas parameters'!$D$14</f>
        <v>0</v>
      </c>
      <c r="DX43" s="431">
        <f>'DATA SHEET'!CR43*'Gas parameters'!$E$14</f>
        <v>0</v>
      </c>
      <c r="DY43" s="431">
        <f>'DATA SHEET'!CS43*'Gas parameters'!$F$14</f>
        <v>0</v>
      </c>
      <c r="DZ43" s="431">
        <f>'DATA SHEET'!CT43*'Gas parameters'!$G$14</f>
        <v>0</v>
      </c>
      <c r="EA43" s="431">
        <f>'DATA SHEET'!CU43*'Gas parameters'!$H$14</f>
        <v>0</v>
      </c>
      <c r="EB43" s="431">
        <f>'DATA SHEET'!CV43*'Gas parameters'!$I$14</f>
        <v>0</v>
      </c>
      <c r="EC43" s="431">
        <f>'DATA SHEET'!CW43*'Gas parameters'!$J$14</f>
        <v>0</v>
      </c>
      <c r="ED43" s="431">
        <f>'DATA SHEET'!CX43*'Gas parameters'!$K$14</f>
        <v>0</v>
      </c>
      <c r="EE43" s="431">
        <f>'DATA SHEET'!CY43*'Gas parameters'!$L$14</f>
        <v>0</v>
      </c>
      <c r="EF43" s="431">
        <f>'DATA SHEET'!CZ43*'Gas parameters'!$M$14</f>
        <v>5098</v>
      </c>
      <c r="EG43" s="431">
        <f>'DATA SHEET'!DA43*'Gas parameters'!$N$14</f>
        <v>0</v>
      </c>
      <c r="EH43" s="431">
        <f>'DATA SHEET'!DB43*'Gas parameters'!$O$14</f>
        <v>0</v>
      </c>
      <c r="EI43" s="431">
        <f>'DATA SHEET'!DC43*'Gas parameters'!$P$14</f>
        <v>0</v>
      </c>
      <c r="EJ43" s="431">
        <f>'DATA SHEET'!DD43*'Gas parameters'!$Q$14</f>
        <v>0</v>
      </c>
      <c r="EK43" s="425">
        <f>'DATA SHEET'!CO43*'Gas parameters'!$B$15</f>
        <v>1.2018</v>
      </c>
      <c r="EL43" s="434">
        <f>'DATA SHEET'!CP43*'Gas parameters'!$C$15</f>
        <v>0</v>
      </c>
      <c r="EM43" s="434">
        <f>'DATA SHEET'!CQ43*'Gas parameters'!$D$15</f>
        <v>0</v>
      </c>
      <c r="EN43" s="434">
        <f>'DATA SHEET'!CR43*'Gas parameters'!$E$15</f>
        <v>0</v>
      </c>
      <c r="EO43" s="434">
        <f>'DATA SHEET'!CS43*'Gas parameters'!$F$15</f>
        <v>0</v>
      </c>
      <c r="EP43" s="434">
        <f>'DATA SHEET'!CT43*'Gas parameters'!$G$15</f>
        <v>0</v>
      </c>
      <c r="EQ43" s="434">
        <f>'DATA SHEET'!CU43*'Gas parameters'!$H$15</f>
        <v>0</v>
      </c>
      <c r="ER43" s="434">
        <f>'DATA SHEET'!CV43*'Gas parameters'!$I$15</f>
        <v>0</v>
      </c>
      <c r="ES43" s="434">
        <f>'DATA SHEET'!CW43*'Gas parameters'!$J$15</f>
        <v>0</v>
      </c>
      <c r="ET43" s="434">
        <f>'DATA SHEET'!CX43*'Gas parameters'!$K$15</f>
        <v>0</v>
      </c>
      <c r="EU43" s="434">
        <f>'DATA SHEET'!CY43*'Gas parameters'!$L$15</f>
        <v>0</v>
      </c>
      <c r="EV43" s="434">
        <f>'DATA SHEET'!CZ43*'Gas parameters'!$M$15</f>
        <v>0.1996</v>
      </c>
      <c r="EW43" s="434">
        <f>'DATA SHEET'!DA43*'Gas parameters'!$N$15</f>
        <v>0</v>
      </c>
      <c r="EX43" s="434">
        <f>'DATA SHEET'!DB43*'Gas parameters'!$O$15</f>
        <v>0</v>
      </c>
      <c r="EY43" s="434">
        <f>'DATA SHEET'!DC43*'Gas parameters'!$P$15</f>
        <v>0</v>
      </c>
      <c r="EZ43" s="434">
        <f>'DATA SHEET'!DD43*'Gas parameters'!$Q$15</f>
        <v>0</v>
      </c>
      <c r="FA43" s="429">
        <f>'DATA SHEET'!CO43*'Gas parameters'!$B$16</f>
        <v>0.59760000000000002</v>
      </c>
      <c r="FB43" s="429">
        <f>'DATA SHEET'!CP43*'Gas parameters'!$C$16</f>
        <v>0</v>
      </c>
      <c r="FC43" s="429">
        <f>'DATA SHEET'!CQ43*'Gas parameters'!$D$16</f>
        <v>0</v>
      </c>
      <c r="FD43" s="429">
        <f>'DATA SHEET'!CR43*'Gas parameters'!$E$16</f>
        <v>0</v>
      </c>
      <c r="FE43" s="429">
        <f>'DATA SHEET'!CS43*'Gas parameters'!$F$16</f>
        <v>0</v>
      </c>
      <c r="FF43" s="429">
        <f>'DATA SHEET'!CT43*'Gas parameters'!$G$16</f>
        <v>0</v>
      </c>
      <c r="FG43" s="429">
        <f>'DATA SHEET'!CU43*'Gas parameters'!$H$16</f>
        <v>0</v>
      </c>
      <c r="FH43" s="429">
        <f>'DATA SHEET'!CV43*'Gas parameters'!$I$16</f>
        <v>0</v>
      </c>
      <c r="FI43" s="429">
        <f>'DATA SHEET'!CW43*'Gas parameters'!$J$16</f>
        <v>0</v>
      </c>
      <c r="FJ43" s="429">
        <f>'DATA SHEET'!CX43*'Gas parameters'!$K$16</f>
        <v>0</v>
      </c>
      <c r="FK43" s="429">
        <f>'DATA SHEET'!CY43*'Gas parameters'!$L$16</f>
        <v>0</v>
      </c>
      <c r="FL43" s="429">
        <f>'DATA SHEET'!CZ43*'Gas parameters'!$M$16</f>
        <v>0</v>
      </c>
      <c r="FM43" s="429">
        <f>'DATA SHEET'!DA43*'Gas parameters'!$N$16</f>
        <v>0</v>
      </c>
      <c r="FN43" s="429">
        <f>'DATA SHEET'!DB43*'Gas parameters'!$O$16</f>
        <v>0</v>
      </c>
      <c r="FO43" s="429">
        <f>'DATA SHEET'!DC43*'Gas parameters'!$P$16</f>
        <v>0</v>
      </c>
      <c r="FP43" s="429">
        <f>'DATA SHEET'!DD43*'Gas parameters'!$Q$16</f>
        <v>0</v>
      </c>
      <c r="FQ43" s="457">
        <f>'DATA SHEET'!CO43*'Gas parameters'!$B$17</f>
        <v>1.1639999999999999</v>
      </c>
      <c r="FR43" s="457">
        <f>'DATA SHEET'!CP43*'Gas parameters'!$C$17</f>
        <v>0</v>
      </c>
      <c r="FS43" s="457">
        <f>'DATA SHEET'!CQ43*'Gas parameters'!$D$17</f>
        <v>0</v>
      </c>
      <c r="FT43" s="457">
        <f>'DATA SHEET'!CR43*'Gas parameters'!$E$17</f>
        <v>0</v>
      </c>
      <c r="FU43" s="457">
        <f>'DATA SHEET'!CS43*'Gas parameters'!$F$17</f>
        <v>0</v>
      </c>
      <c r="FV43" s="457">
        <f>'DATA SHEET'!CT43*'Gas parameters'!$G$17</f>
        <v>0</v>
      </c>
      <c r="FW43" s="457">
        <f>'DATA SHEET'!CU43*'Gas parameters'!$H$17</f>
        <v>0</v>
      </c>
      <c r="FX43" s="457">
        <f>'DATA SHEET'!CV43*'Gas parameters'!$I$17</f>
        <v>0</v>
      </c>
      <c r="FY43" s="457">
        <f>'DATA SHEET'!CW43*'Gas parameters'!$J$17</f>
        <v>0</v>
      </c>
      <c r="FZ43" s="457">
        <f>'DATA SHEET'!CX43*'Gas parameters'!$K$17</f>
        <v>0</v>
      </c>
      <c r="GA43" s="457">
        <f>'DATA SHEET'!CY43*'Gas parameters'!$L$17</f>
        <v>0</v>
      </c>
      <c r="GB43" s="457">
        <f>'DATA SHEET'!CZ43*'Gas parameters'!$M$17</f>
        <v>0.38680000000000003</v>
      </c>
      <c r="GC43" s="457">
        <f>'DATA SHEET'!DA43*'Gas parameters'!$N$17</f>
        <v>0</v>
      </c>
      <c r="GD43" s="457">
        <f>'DATA SHEET'!DB43*'Gas parameters'!$O$17</f>
        <v>0</v>
      </c>
      <c r="GE43" s="457">
        <f>'DATA SHEET'!DC43*'Gas parameters'!$P$17</f>
        <v>0</v>
      </c>
      <c r="GF43" s="457">
        <f>'DATA SHEET'!DD43*'Gas parameters'!$Q$17</f>
        <v>0</v>
      </c>
      <c r="GG43" s="429">
        <f>'DATA SHEET'!CO43*'Gas parameters'!$B$18</f>
        <v>0.43043999999999999</v>
      </c>
      <c r="GH43" s="429">
        <f>'DATA SHEET'!CP43*'Gas parameters'!$C$18</f>
        <v>0</v>
      </c>
      <c r="GI43" s="429">
        <f>'DATA SHEET'!CQ43*'Gas parameters'!$D$18</f>
        <v>0</v>
      </c>
      <c r="GJ43" s="429">
        <f>'DATA SHEET'!CR43*'Gas parameters'!$E$18</f>
        <v>0</v>
      </c>
      <c r="GK43" s="429">
        <f>'DATA SHEET'!CS43*'Gas parameters'!$F$18</f>
        <v>0</v>
      </c>
      <c r="GL43" s="429">
        <f>'DATA SHEET'!CT43*'Gas parameters'!$G$18</f>
        <v>0</v>
      </c>
      <c r="GM43" s="429">
        <f>'DATA SHEET'!CU43*'Gas parameters'!$H$18</f>
        <v>0</v>
      </c>
      <c r="GN43" s="429">
        <f>'DATA SHEET'!CV43*'Gas parameters'!$I$18</f>
        <v>0</v>
      </c>
      <c r="GO43" s="429">
        <f>'DATA SHEET'!CW43*'Gas parameters'!$J$18</f>
        <v>0</v>
      </c>
      <c r="GP43" s="429">
        <f>'DATA SHEET'!CX43*'Gas parameters'!$K$18</f>
        <v>0</v>
      </c>
      <c r="GQ43" s="429">
        <f>'DATA SHEET'!CY43*'Gas parameters'!$L$18</f>
        <v>0</v>
      </c>
      <c r="GR43" s="429">
        <f>'DATA SHEET'!CZ43*'Gas parameters'!$M$18</f>
        <v>3.5999999999999997E-2</v>
      </c>
      <c r="GS43" s="429">
        <f>'DATA SHEET'!DA43*'Gas parameters'!$N$18</f>
        <v>0</v>
      </c>
      <c r="GT43" s="429">
        <f>'DATA SHEET'!DB43*'Gas parameters'!$O$18</f>
        <v>0</v>
      </c>
      <c r="GU43" s="429">
        <f>'DATA SHEET'!DC43*'Gas parameters'!$P$18</f>
        <v>0</v>
      </c>
      <c r="GV43" s="429">
        <f>'DATA SHEET'!DD43*'Gas parameters'!$Q$18</f>
        <v>0</v>
      </c>
      <c r="GW43" s="430">
        <v>7</v>
      </c>
      <c r="GX43" s="430">
        <v>1E-3</v>
      </c>
      <c r="GY43" s="435">
        <f t="shared" ref="GY43:GY46" si="396">HM43/0.2094</f>
        <v>6.6924546322827121</v>
      </c>
      <c r="GZ43" s="435">
        <f t="shared" ref="GZ43:GZ46" si="397">HN43/HH43*100</f>
        <v>10.148328222950017</v>
      </c>
      <c r="HA43" s="433">
        <f t="shared" ref="HA43:HA46" si="398">(HG43-HH43)/GY43+1</f>
        <v>1</v>
      </c>
      <c r="HB43" s="433">
        <f t="shared" ref="HB43:HB46" si="399">HG43+HI43</f>
        <v>7.4502201757506663</v>
      </c>
      <c r="HC43" s="433">
        <f t="shared" ref="HC43:HC46" si="400">HI43/HB43*100</f>
        <v>20.959991874476575</v>
      </c>
      <c r="HD43" s="433">
        <f t="shared" ref="HD43:HD46" si="401">HJ43*0.01977+HF43*0.01429+(100-HF43-HJ43)*0.01251</f>
        <v>1.3246768628986172</v>
      </c>
      <c r="HE43" s="433">
        <f t="shared" ref="HE43:HE46" si="402">(HD43+HI43*0.8038/HG43)/(HI43/HG43+1)</f>
        <v>1.2155011147590387</v>
      </c>
      <c r="HF43" s="436">
        <f t="shared" ref="HF43:HF46" si="403">IO43</f>
        <v>0</v>
      </c>
      <c r="HG43" s="433">
        <f t="shared" ref="HG43:HG46" si="404">HN43/HJ43*100</f>
        <v>5.8886546322827122</v>
      </c>
      <c r="HH43" s="435">
        <f>GY43*0.7906+'DATA SHEET'!CW43/100+HN43</f>
        <v>5.8886546322827122</v>
      </c>
      <c r="HI43" s="433">
        <f t="shared" ref="HI43:HI46" si="405">GX43/0.8038*1.293*HA43*GY43+HO43</f>
        <v>1.5615655434679541</v>
      </c>
      <c r="HJ43" s="433">
        <f t="shared" ref="HJ43:HJ46" si="406">(1-HF43/20.94)*GZ43</f>
        <v>10.148328222950017</v>
      </c>
      <c r="HK43" s="437">
        <f t="shared" ref="HK43:HK46" si="407">SUM(DE43:DT43)</f>
        <v>25843</v>
      </c>
      <c r="HL43" s="437">
        <f t="shared" ref="HL43:HL46" si="408">SUM(DU43:EJ43)</f>
        <v>28989.399999999998</v>
      </c>
      <c r="HM43" s="438">
        <f t="shared" ref="HM43:HM46" si="409">SUM(EK43:EZ43)</f>
        <v>1.4014</v>
      </c>
      <c r="HN43" s="439">
        <f t="shared" ref="HN43:HN46" si="410">SUM(FA43:FP43)</f>
        <v>0.59760000000000002</v>
      </c>
      <c r="HO43" s="436">
        <f t="shared" ref="HO43:HO46" si="411">SUM(FQ43:GF43)</f>
        <v>1.5508</v>
      </c>
      <c r="HP43" s="427">
        <f t="shared" ref="HP43:HP46" si="412">SUM(GG43:GV43)</f>
        <v>0.46643999999999997</v>
      </c>
      <c r="HQ43" s="357">
        <f t="shared" ref="HQ43:HQ46" si="413">SUM(AS43:BH43)</f>
        <v>25801.599999999999</v>
      </c>
      <c r="HR43" s="358">
        <f t="shared" ref="HR43:HR46" si="414">SUM(BI43:BX43)</f>
        <v>29019.200000000001</v>
      </c>
      <c r="HS43" s="712">
        <f t="shared" ref="HS43:HS46" si="415">SUM(BY43:CN43)</f>
        <v>0.46643999999999997</v>
      </c>
      <c r="HT43" s="713">
        <f t="shared" ref="HT43:HT46" si="416">HU43/$HR$14</f>
        <v>0.36094603788418017</v>
      </c>
      <c r="HU43" s="711">
        <f t="shared" ref="HU43:HU46" si="417">HS43/$HU$14</f>
        <v>0.44215889640812073</v>
      </c>
      <c r="HV43" s="711">
        <f t="shared" ref="HV43:HV46" si="418">HY43/$HV$14</f>
        <v>24.454174959719456</v>
      </c>
      <c r="HW43" s="711">
        <f t="shared" ref="HW43:HW46" si="419">HZ43/$HW$14</f>
        <v>27.464698088207459</v>
      </c>
      <c r="HX43" s="711">
        <f t="shared" ref="HX43:HX46" si="420">IA43/$HX$14</f>
        <v>45.714470083951518</v>
      </c>
      <c r="HY43" s="714">
        <f t="shared" ref="HY43:HY46" si="421">HQ43/1000</f>
        <v>25.801599999999997</v>
      </c>
      <c r="HZ43" s="359">
        <f t="shared" ref="HZ43:HZ46" si="422">HR43/1000</f>
        <v>29.019200000000001</v>
      </c>
      <c r="IA43" s="360">
        <f t="shared" ref="IA43:IA46" si="423">HR43/SQRT(HT43)/1000</f>
        <v>48.30190909070317</v>
      </c>
      <c r="IB43" s="75">
        <f t="shared" ref="IB43:IB46" si="424">HX43</f>
        <v>45.714470083951518</v>
      </c>
      <c r="IC43" s="724">
        <f t="shared" ref="IC43:IC46" si="425">HT43</f>
        <v>0.36094603788418017</v>
      </c>
      <c r="ID43" s="724">
        <f t="shared" ref="ID43:ID46" si="426">HY43</f>
        <v>25.801599999999997</v>
      </c>
      <c r="IE43" s="724">
        <f t="shared" ref="IE43:IE46" si="427">HZ43</f>
        <v>29.019200000000001</v>
      </c>
      <c r="IF43" s="76">
        <f t="shared" ref="IF43:IF46" si="428">GZ43</f>
        <v>10.148328222950017</v>
      </c>
      <c r="IG43" s="520"/>
      <c r="IH43" s="520"/>
      <c r="II43" s="520"/>
      <c r="IJ43" s="700">
        <f t="shared" ref="IJ43:IJ46" si="429">II43*(273.15/(273.15+15))*ID43/3.6</f>
        <v>0</v>
      </c>
      <c r="IK43" s="520"/>
      <c r="IL43" s="520"/>
      <c r="IM43" s="520"/>
      <c r="IN43" s="520"/>
      <c r="IO43" s="520"/>
      <c r="IP43" s="520"/>
      <c r="IQ43" s="520"/>
      <c r="IR43" s="520"/>
      <c r="IS43" s="23" t="s">
        <v>88</v>
      </c>
      <c r="IT43" s="23" t="s">
        <v>88</v>
      </c>
      <c r="IU43" s="23" t="s">
        <v>88</v>
      </c>
      <c r="IV43" s="23" t="s">
        <v>88</v>
      </c>
      <c r="IW43" s="23" t="s">
        <v>88</v>
      </c>
      <c r="IX43" s="23" t="s">
        <v>88</v>
      </c>
      <c r="IY43" s="23" t="s">
        <v>88</v>
      </c>
      <c r="JA43" s="23"/>
      <c r="JB43" s="23" t="s">
        <v>88</v>
      </c>
      <c r="JC43" s="23"/>
      <c r="JD43" s="22" t="str">
        <f>IF(IN43&lt;&gt;0,IP43*IF43/IN43,"NM")</f>
        <v>NM</v>
      </c>
      <c r="JE43" s="22" t="str">
        <f>IF(IN43&lt;&gt;0,IQ43*IF43/IN43,"NM")</f>
        <v>NM</v>
      </c>
      <c r="JF43" s="22" t="str">
        <f>IF(IN43&lt;&gt;0,JD43*1.07,"NM")</f>
        <v>NM</v>
      </c>
      <c r="JG43" s="22" t="str">
        <f>IF(IN43&lt;&gt;0,JE43*1.76,"NM")</f>
        <v>NM</v>
      </c>
      <c r="JH43" s="21" t="str">
        <f>IF(IN43&lt;&gt;0,(21/(21-IO43)),"NM")</f>
        <v>NM</v>
      </c>
      <c r="JI43" s="21"/>
      <c r="JJ43" s="21"/>
      <c r="JK43" s="21"/>
      <c r="JL43" s="520"/>
      <c r="JM43" s="520"/>
      <c r="JN43" s="520"/>
      <c r="JO43" s="520"/>
      <c r="JP43" s="520"/>
      <c r="JQ43" s="34"/>
      <c r="JR43" s="34"/>
      <c r="JS43" s="34"/>
      <c r="JT43" s="142"/>
      <c r="JU43" s="142"/>
      <c r="JV43" s="520"/>
      <c r="JW43" s="142"/>
      <c r="JX43" s="142"/>
      <c r="JY43" s="142"/>
      <c r="JZ43" s="142"/>
      <c r="KA43" s="26" t="s">
        <v>57</v>
      </c>
      <c r="KB43" s="27" t="s">
        <v>57</v>
      </c>
      <c r="KC43" s="175"/>
      <c r="KD43" s="175"/>
      <c r="KE43" s="175"/>
      <c r="KF43" s="175"/>
      <c r="KG43" s="175"/>
      <c r="KH43" s="175"/>
      <c r="KI43" s="175"/>
      <c r="KJ43" s="175"/>
      <c r="KK43" s="48"/>
      <c r="KL43" s="523" t="s">
        <v>88</v>
      </c>
      <c r="KM43" s="523"/>
      <c r="KN43" s="48"/>
      <c r="KO43" s="48"/>
      <c r="KP43" s="48"/>
      <c r="KQ43" s="49"/>
      <c r="KR43" s="49"/>
      <c r="KS43" s="49"/>
      <c r="KT43" s="49"/>
      <c r="KU43" s="49"/>
      <c r="KV43" s="49"/>
      <c r="KX43" s="540">
        <f t="shared" si="129"/>
        <v>100</v>
      </c>
    </row>
    <row r="44" spans="1:310" ht="15.95" customHeight="1" thickTop="1" thickBot="1" x14ac:dyDescent="0.3">
      <c r="A44" s="62" t="s">
        <v>57</v>
      </c>
      <c r="B44" s="80" t="e">
        <f>IF(A44="X",IF(#REF!="F",#REF!,IF(#REF!="C",#REF!,IF(#REF!="WH",#REF!,IF(#REF!="B",#REF!,"")))),"")</f>
        <v>#REF!</v>
      </c>
      <c r="C44" s="120"/>
      <c r="D44" s="578"/>
      <c r="E44" s="518">
        <f>E43+1</f>
        <v>22</v>
      </c>
      <c r="F44" s="2210"/>
      <c r="G44" s="274" t="s">
        <v>184</v>
      </c>
      <c r="H44" s="1865"/>
      <c r="I44" s="1865"/>
      <c r="J44" s="1865"/>
      <c r="K44" s="38" t="s">
        <v>174</v>
      </c>
      <c r="L44" s="39" t="s">
        <v>176</v>
      </c>
      <c r="M44" s="2205"/>
      <c r="N44" s="1981"/>
      <c r="O44" s="799"/>
      <c r="P44" s="590"/>
      <c r="Q44" s="726">
        <v>60</v>
      </c>
      <c r="R44" s="727"/>
      <c r="S44" s="727"/>
      <c r="T44" s="727"/>
      <c r="U44" s="727"/>
      <c r="V44" s="727"/>
      <c r="W44" s="727"/>
      <c r="X44" s="727"/>
      <c r="Y44" s="727"/>
      <c r="Z44" s="727"/>
      <c r="AA44" s="727"/>
      <c r="AB44" s="727">
        <v>40</v>
      </c>
      <c r="AC44" s="368">
        <f t="shared" si="368"/>
        <v>0.6</v>
      </c>
      <c r="AD44" s="368">
        <f t="shared" si="369"/>
        <v>0</v>
      </c>
      <c r="AE44" s="368">
        <f t="shared" si="370"/>
        <v>0</v>
      </c>
      <c r="AF44" s="368">
        <f t="shared" si="371"/>
        <v>0</v>
      </c>
      <c r="AG44" s="368">
        <f t="shared" si="372"/>
        <v>0</v>
      </c>
      <c r="AH44" s="368">
        <f t="shared" si="373"/>
        <v>0</v>
      </c>
      <c r="AI44" s="368">
        <f t="shared" si="374"/>
        <v>0</v>
      </c>
      <c r="AJ44" s="368">
        <f t="shared" si="375"/>
        <v>0</v>
      </c>
      <c r="AK44" s="368">
        <f t="shared" si="376"/>
        <v>0</v>
      </c>
      <c r="AL44" s="368">
        <f t="shared" si="377"/>
        <v>0</v>
      </c>
      <c r="AM44" s="368">
        <f t="shared" si="378"/>
        <v>0</v>
      </c>
      <c r="AN44" s="368">
        <f t="shared" si="379"/>
        <v>0.4</v>
      </c>
      <c r="AO44" s="369">
        <v>0</v>
      </c>
      <c r="AP44" s="370">
        <v>0</v>
      </c>
      <c r="AQ44" s="370">
        <v>0</v>
      </c>
      <c r="AR44" s="370">
        <v>0</v>
      </c>
      <c r="AS44" s="378">
        <f>AC44*'Gas parameters'!$B$10</f>
        <v>21490.799999999999</v>
      </c>
      <c r="AT44" s="371">
        <f>AD44*'Gas parameters'!$C$10</f>
        <v>0</v>
      </c>
      <c r="AU44" s="371">
        <f>AE44*'Gas parameters'!$D$10</f>
        <v>0</v>
      </c>
      <c r="AV44" s="371">
        <f>AF44*'Gas parameters'!$E$10</f>
        <v>0</v>
      </c>
      <c r="AW44" s="371">
        <f>AG44*'Gas parameters'!$F$10</f>
        <v>0</v>
      </c>
      <c r="AX44" s="371">
        <f>AH44*'Gas parameters'!$G$10</f>
        <v>0</v>
      </c>
      <c r="AY44" s="371">
        <f>AI44*'Gas parameters'!$H$10</f>
        <v>0</v>
      </c>
      <c r="AZ44" s="371">
        <f>AJ44*'Gas parameters'!$I$10</f>
        <v>0</v>
      </c>
      <c r="BA44" s="371">
        <f>AK44*'Gas parameters'!$J$10</f>
        <v>0</v>
      </c>
      <c r="BB44" s="371">
        <f>AL44*'Gas parameters'!$K$10</f>
        <v>0</v>
      </c>
      <c r="BC44" s="371">
        <f>AM44*'Gas parameters'!$L$10</f>
        <v>0</v>
      </c>
      <c r="BD44" s="371">
        <f>AN44*'Gas parameters'!$M$10</f>
        <v>4310.8</v>
      </c>
      <c r="BE44" s="372">
        <f>AO44*'Gas parameters'!$N$10</f>
        <v>0</v>
      </c>
      <c r="BF44" s="373">
        <f>AP44*'Gas parameters'!$O$10</f>
        <v>0</v>
      </c>
      <c r="BG44" s="373">
        <f>AQ44*'Gas parameters'!$P$10</f>
        <v>0</v>
      </c>
      <c r="BH44" s="379">
        <f>AR44*'Gas parameters'!$Q$10</f>
        <v>0</v>
      </c>
      <c r="BI44" s="386">
        <f>AC44*'Gas parameters'!$B$11</f>
        <v>23904</v>
      </c>
      <c r="BJ44" s="387">
        <f>AD44*'Gas parameters'!$C$11</f>
        <v>0</v>
      </c>
      <c r="BK44" s="387">
        <f>AE44*'Gas parameters'!$D$11</f>
        <v>0</v>
      </c>
      <c r="BL44" s="387">
        <f>AF44*'Gas parameters'!$E$11</f>
        <v>0</v>
      </c>
      <c r="BM44" s="387">
        <f>AG44*'Gas parameters'!$F$11</f>
        <v>0</v>
      </c>
      <c r="BN44" s="387">
        <f>AH44*'Gas parameters'!$G$11</f>
        <v>0</v>
      </c>
      <c r="BO44" s="387">
        <f>AI44*'Gas parameters'!$H$11</f>
        <v>0</v>
      </c>
      <c r="BP44" s="387">
        <f>AJ44*'Gas parameters'!$I$11</f>
        <v>0</v>
      </c>
      <c r="BQ44" s="387">
        <f>AK44*'Gas parameters'!$J$11</f>
        <v>0</v>
      </c>
      <c r="BR44" s="387">
        <f>AL44*'Gas parameters'!$K$11</f>
        <v>0</v>
      </c>
      <c r="BS44" s="387">
        <f>AM44*'Gas parameters'!$L$11</f>
        <v>0</v>
      </c>
      <c r="BT44" s="387">
        <f>AN44*'Gas parameters'!$M$11</f>
        <v>5115.2000000000007</v>
      </c>
      <c r="BU44" s="388">
        <f>AO44*'Gas parameters'!$N$11</f>
        <v>0</v>
      </c>
      <c r="BV44" s="389">
        <f>AP44*'Gas parameters'!$O$11</f>
        <v>0</v>
      </c>
      <c r="BW44" s="389">
        <f>AQ44*'Gas parameters'!$P$11</f>
        <v>0</v>
      </c>
      <c r="BX44" s="390">
        <f>AR44*'Gas parameters'!$Q$11</f>
        <v>0</v>
      </c>
      <c r="BY44" s="385">
        <f>AC44*'Gas parameters'!$B$12</f>
        <v>0.43043999999999999</v>
      </c>
      <c r="BZ44" s="374">
        <f>AD44*'Gas parameters'!$C$12</f>
        <v>0</v>
      </c>
      <c r="CA44" s="374">
        <f>AE44*'Gas parameters'!$D$12</f>
        <v>0</v>
      </c>
      <c r="CB44" s="374">
        <f>AF44*'Gas parameters'!$E$12</f>
        <v>0</v>
      </c>
      <c r="CC44" s="374">
        <f>AG44*'Gas parameters'!$F$12</f>
        <v>0</v>
      </c>
      <c r="CD44" s="374">
        <f>AH44*'Gas parameters'!$G$12</f>
        <v>0</v>
      </c>
      <c r="CE44" s="374">
        <f>AI44*'Gas parameters'!$H$12</f>
        <v>0</v>
      </c>
      <c r="CF44" s="374">
        <f>AJ44*'Gas parameters'!$I$12</f>
        <v>0</v>
      </c>
      <c r="CG44" s="374">
        <f>AK44*'Gas parameters'!$J$12</f>
        <v>0</v>
      </c>
      <c r="CH44" s="374">
        <f>AL44*'Gas parameters'!$K$12</f>
        <v>0</v>
      </c>
      <c r="CI44" s="374">
        <f>AM44*'Gas parameters'!$L$12</f>
        <v>0</v>
      </c>
      <c r="CJ44" s="374">
        <f>AN44*'Gas parameters'!$M$12</f>
        <v>3.5999999999999997E-2</v>
      </c>
      <c r="CK44" s="375">
        <f>AO44*'Gas parameters'!$N$12</f>
        <v>0</v>
      </c>
      <c r="CL44" s="376">
        <f>AP44*'Gas parameters'!$O$12</f>
        <v>0</v>
      </c>
      <c r="CM44" s="376">
        <f>AQ44*'Gas parameters'!$P$12</f>
        <v>0</v>
      </c>
      <c r="CN44" s="376">
        <f>AR44*'Gas parameters'!$Q$12</f>
        <v>0</v>
      </c>
      <c r="CO44" s="432">
        <f t="shared" si="380"/>
        <v>0.6</v>
      </c>
      <c r="CP44" s="432">
        <f t="shared" si="381"/>
        <v>0</v>
      </c>
      <c r="CQ44" s="432">
        <f t="shared" si="382"/>
        <v>0</v>
      </c>
      <c r="CR44" s="432">
        <f t="shared" si="383"/>
        <v>0</v>
      </c>
      <c r="CS44" s="432">
        <f t="shared" si="384"/>
        <v>0</v>
      </c>
      <c r="CT44" s="432">
        <f t="shared" si="385"/>
        <v>0</v>
      </c>
      <c r="CU44" s="432">
        <f t="shared" si="386"/>
        <v>0</v>
      </c>
      <c r="CV44" s="432">
        <f t="shared" si="387"/>
        <v>0</v>
      </c>
      <c r="CW44" s="432">
        <f t="shared" si="388"/>
        <v>0</v>
      </c>
      <c r="CX44" s="432">
        <f t="shared" si="389"/>
        <v>0</v>
      </c>
      <c r="CY44" s="432">
        <f t="shared" si="390"/>
        <v>0</v>
      </c>
      <c r="CZ44" s="432">
        <f t="shared" si="391"/>
        <v>0.4</v>
      </c>
      <c r="DA44" s="432">
        <f t="shared" si="392"/>
        <v>0</v>
      </c>
      <c r="DB44" s="432">
        <f t="shared" si="393"/>
        <v>0</v>
      </c>
      <c r="DC44" s="432">
        <f t="shared" si="394"/>
        <v>0</v>
      </c>
      <c r="DD44" s="432">
        <f t="shared" si="395"/>
        <v>0</v>
      </c>
      <c r="DE44" s="428">
        <f>'DATA SHEET'!CO44*'Gas parameters'!$B$13</f>
        <v>21529.8</v>
      </c>
      <c r="DF44" s="428">
        <f>'DATA SHEET'!CP44*'Gas parameters'!$C$13</f>
        <v>0</v>
      </c>
      <c r="DG44" s="428">
        <f>'DATA SHEET'!CQ44*'Gas parameters'!$D$13</f>
        <v>0</v>
      </c>
      <c r="DH44" s="428">
        <f>'DATA SHEET'!CR44*'Gas parameters'!$E$13</f>
        <v>0</v>
      </c>
      <c r="DI44" s="428">
        <f>'DATA SHEET'!CS44*'Gas parameters'!$F$13</f>
        <v>0</v>
      </c>
      <c r="DJ44" s="428">
        <f>'DATA SHEET'!CT44*'Gas parameters'!$G$13</f>
        <v>0</v>
      </c>
      <c r="DK44" s="428">
        <f>'DATA SHEET'!CU44*'Gas parameters'!$H$13</f>
        <v>0</v>
      </c>
      <c r="DL44" s="428">
        <f>'DATA SHEET'!CV44*'Gas parameters'!$I$13</f>
        <v>0</v>
      </c>
      <c r="DM44" s="428">
        <f>'DATA SHEET'!CW44*'Gas parameters'!$J$13</f>
        <v>0</v>
      </c>
      <c r="DN44" s="428">
        <f>'DATA SHEET'!CX44*'Gas parameters'!$K$13</f>
        <v>0</v>
      </c>
      <c r="DO44" s="428">
        <f>'DATA SHEET'!CY44*'Gas parameters'!$L$13</f>
        <v>0</v>
      </c>
      <c r="DP44" s="428">
        <f>'DATA SHEET'!CZ44*'Gas parameters'!$M$13</f>
        <v>4313.2</v>
      </c>
      <c r="DQ44" s="428">
        <f>'DATA SHEET'!DA44*'Gas parameters'!$N$13</f>
        <v>0</v>
      </c>
      <c r="DR44" s="428">
        <f>'DATA SHEET'!DB44*'Gas parameters'!$O$13</f>
        <v>0</v>
      </c>
      <c r="DS44" s="428">
        <f>'DATA SHEET'!DC44*'Gas parameters'!$P$13</f>
        <v>0</v>
      </c>
      <c r="DT44" s="428">
        <f>'DATA SHEET'!DD44*'Gas parameters'!$Q$13</f>
        <v>0</v>
      </c>
      <c r="DU44" s="431">
        <f>'DATA SHEET'!CO44*'Gas parameters'!$B$14</f>
        <v>23891.399999999998</v>
      </c>
      <c r="DV44" s="431">
        <f>'DATA SHEET'!CP44*'Gas parameters'!$C$14</f>
        <v>0</v>
      </c>
      <c r="DW44" s="431">
        <f>'DATA SHEET'!CQ44*'Gas parameters'!$D$14</f>
        <v>0</v>
      </c>
      <c r="DX44" s="431">
        <f>'DATA SHEET'!CR44*'Gas parameters'!$E$14</f>
        <v>0</v>
      </c>
      <c r="DY44" s="431">
        <f>'DATA SHEET'!CS44*'Gas parameters'!$F$14</f>
        <v>0</v>
      </c>
      <c r="DZ44" s="431">
        <f>'DATA SHEET'!CT44*'Gas parameters'!$G$14</f>
        <v>0</v>
      </c>
      <c r="EA44" s="431">
        <f>'DATA SHEET'!CU44*'Gas parameters'!$H$14</f>
        <v>0</v>
      </c>
      <c r="EB44" s="431">
        <f>'DATA SHEET'!CV44*'Gas parameters'!$I$14</f>
        <v>0</v>
      </c>
      <c r="EC44" s="431">
        <f>'DATA SHEET'!CW44*'Gas parameters'!$J$14</f>
        <v>0</v>
      </c>
      <c r="ED44" s="431">
        <f>'DATA SHEET'!CX44*'Gas parameters'!$K$14</f>
        <v>0</v>
      </c>
      <c r="EE44" s="431">
        <f>'DATA SHEET'!CY44*'Gas parameters'!$L$14</f>
        <v>0</v>
      </c>
      <c r="EF44" s="431">
        <f>'DATA SHEET'!CZ44*'Gas parameters'!$M$14</f>
        <v>5098</v>
      </c>
      <c r="EG44" s="431">
        <f>'DATA SHEET'!DA44*'Gas parameters'!$N$14</f>
        <v>0</v>
      </c>
      <c r="EH44" s="431">
        <f>'DATA SHEET'!DB44*'Gas parameters'!$O$14</f>
        <v>0</v>
      </c>
      <c r="EI44" s="431">
        <f>'DATA SHEET'!DC44*'Gas parameters'!$P$14</f>
        <v>0</v>
      </c>
      <c r="EJ44" s="431">
        <f>'DATA SHEET'!DD44*'Gas parameters'!$Q$14</f>
        <v>0</v>
      </c>
      <c r="EK44" s="425">
        <f>'DATA SHEET'!CO44*'Gas parameters'!$B$15</f>
        <v>1.2018</v>
      </c>
      <c r="EL44" s="434">
        <f>'DATA SHEET'!CP44*'Gas parameters'!$C$15</f>
        <v>0</v>
      </c>
      <c r="EM44" s="434">
        <f>'DATA SHEET'!CQ44*'Gas parameters'!$D$15</f>
        <v>0</v>
      </c>
      <c r="EN44" s="434">
        <f>'DATA SHEET'!CR44*'Gas parameters'!$E$15</f>
        <v>0</v>
      </c>
      <c r="EO44" s="434">
        <f>'DATA SHEET'!CS44*'Gas parameters'!$F$15</f>
        <v>0</v>
      </c>
      <c r="EP44" s="434">
        <f>'DATA SHEET'!CT44*'Gas parameters'!$G$15</f>
        <v>0</v>
      </c>
      <c r="EQ44" s="434">
        <f>'DATA SHEET'!CU44*'Gas parameters'!$H$15</f>
        <v>0</v>
      </c>
      <c r="ER44" s="434">
        <f>'DATA SHEET'!CV44*'Gas parameters'!$I$15</f>
        <v>0</v>
      </c>
      <c r="ES44" s="434">
        <f>'DATA SHEET'!CW44*'Gas parameters'!$J$15</f>
        <v>0</v>
      </c>
      <c r="ET44" s="434">
        <f>'DATA SHEET'!CX44*'Gas parameters'!$K$15</f>
        <v>0</v>
      </c>
      <c r="EU44" s="434">
        <f>'DATA SHEET'!CY44*'Gas parameters'!$L$15</f>
        <v>0</v>
      </c>
      <c r="EV44" s="434">
        <f>'DATA SHEET'!CZ44*'Gas parameters'!$M$15</f>
        <v>0.1996</v>
      </c>
      <c r="EW44" s="434">
        <f>'DATA SHEET'!DA44*'Gas parameters'!$N$15</f>
        <v>0</v>
      </c>
      <c r="EX44" s="434">
        <f>'DATA SHEET'!DB44*'Gas parameters'!$O$15</f>
        <v>0</v>
      </c>
      <c r="EY44" s="434">
        <f>'DATA SHEET'!DC44*'Gas parameters'!$P$15</f>
        <v>0</v>
      </c>
      <c r="EZ44" s="434">
        <f>'DATA SHEET'!DD44*'Gas parameters'!$Q$15</f>
        <v>0</v>
      </c>
      <c r="FA44" s="429">
        <f>'DATA SHEET'!CO44*'Gas parameters'!$B$16</f>
        <v>0.59760000000000002</v>
      </c>
      <c r="FB44" s="429">
        <f>'DATA SHEET'!CP44*'Gas parameters'!$C$16</f>
        <v>0</v>
      </c>
      <c r="FC44" s="429">
        <f>'DATA SHEET'!CQ44*'Gas parameters'!$D$16</f>
        <v>0</v>
      </c>
      <c r="FD44" s="429">
        <f>'DATA SHEET'!CR44*'Gas parameters'!$E$16</f>
        <v>0</v>
      </c>
      <c r="FE44" s="429">
        <f>'DATA SHEET'!CS44*'Gas parameters'!$F$16</f>
        <v>0</v>
      </c>
      <c r="FF44" s="429">
        <f>'DATA SHEET'!CT44*'Gas parameters'!$G$16</f>
        <v>0</v>
      </c>
      <c r="FG44" s="429">
        <f>'DATA SHEET'!CU44*'Gas parameters'!$H$16</f>
        <v>0</v>
      </c>
      <c r="FH44" s="429">
        <f>'DATA SHEET'!CV44*'Gas parameters'!$I$16</f>
        <v>0</v>
      </c>
      <c r="FI44" s="429">
        <f>'DATA SHEET'!CW44*'Gas parameters'!$J$16</f>
        <v>0</v>
      </c>
      <c r="FJ44" s="429">
        <f>'DATA SHEET'!CX44*'Gas parameters'!$K$16</f>
        <v>0</v>
      </c>
      <c r="FK44" s="429">
        <f>'DATA SHEET'!CY44*'Gas parameters'!$L$16</f>
        <v>0</v>
      </c>
      <c r="FL44" s="429">
        <f>'DATA SHEET'!CZ44*'Gas parameters'!$M$16</f>
        <v>0</v>
      </c>
      <c r="FM44" s="429">
        <f>'DATA SHEET'!DA44*'Gas parameters'!$N$16</f>
        <v>0</v>
      </c>
      <c r="FN44" s="429">
        <f>'DATA SHEET'!DB44*'Gas parameters'!$O$16</f>
        <v>0</v>
      </c>
      <c r="FO44" s="429">
        <f>'DATA SHEET'!DC44*'Gas parameters'!$P$16</f>
        <v>0</v>
      </c>
      <c r="FP44" s="429">
        <f>'DATA SHEET'!DD44*'Gas parameters'!$Q$16</f>
        <v>0</v>
      </c>
      <c r="FQ44" s="457">
        <f>'DATA SHEET'!CO44*'Gas parameters'!$B$17</f>
        <v>1.1639999999999999</v>
      </c>
      <c r="FR44" s="457">
        <f>'DATA SHEET'!CP44*'Gas parameters'!$C$17</f>
        <v>0</v>
      </c>
      <c r="FS44" s="457">
        <f>'DATA SHEET'!CQ44*'Gas parameters'!$D$17</f>
        <v>0</v>
      </c>
      <c r="FT44" s="457">
        <f>'DATA SHEET'!CR44*'Gas parameters'!$E$17</f>
        <v>0</v>
      </c>
      <c r="FU44" s="457">
        <f>'DATA SHEET'!CS44*'Gas parameters'!$F$17</f>
        <v>0</v>
      </c>
      <c r="FV44" s="457">
        <f>'DATA SHEET'!CT44*'Gas parameters'!$G$17</f>
        <v>0</v>
      </c>
      <c r="FW44" s="457">
        <f>'DATA SHEET'!CU44*'Gas parameters'!$H$17</f>
        <v>0</v>
      </c>
      <c r="FX44" s="457">
        <f>'DATA SHEET'!CV44*'Gas parameters'!$I$17</f>
        <v>0</v>
      </c>
      <c r="FY44" s="457">
        <f>'DATA SHEET'!CW44*'Gas parameters'!$J$17</f>
        <v>0</v>
      </c>
      <c r="FZ44" s="457">
        <f>'DATA SHEET'!CX44*'Gas parameters'!$K$17</f>
        <v>0</v>
      </c>
      <c r="GA44" s="457">
        <f>'DATA SHEET'!CY44*'Gas parameters'!$L$17</f>
        <v>0</v>
      </c>
      <c r="GB44" s="457">
        <f>'DATA SHEET'!CZ44*'Gas parameters'!$M$17</f>
        <v>0.38680000000000003</v>
      </c>
      <c r="GC44" s="457">
        <f>'DATA SHEET'!DA44*'Gas parameters'!$N$17</f>
        <v>0</v>
      </c>
      <c r="GD44" s="457">
        <f>'DATA SHEET'!DB44*'Gas parameters'!$O$17</f>
        <v>0</v>
      </c>
      <c r="GE44" s="457">
        <f>'DATA SHEET'!DC44*'Gas parameters'!$P$17</f>
        <v>0</v>
      </c>
      <c r="GF44" s="457">
        <f>'DATA SHEET'!DD44*'Gas parameters'!$Q$17</f>
        <v>0</v>
      </c>
      <c r="GG44" s="429">
        <f>'DATA SHEET'!CO44*'Gas parameters'!$B$18</f>
        <v>0.43043999999999999</v>
      </c>
      <c r="GH44" s="429">
        <f>'DATA SHEET'!CP44*'Gas parameters'!$C$18</f>
        <v>0</v>
      </c>
      <c r="GI44" s="429">
        <f>'DATA SHEET'!CQ44*'Gas parameters'!$D$18</f>
        <v>0</v>
      </c>
      <c r="GJ44" s="429">
        <f>'DATA SHEET'!CR44*'Gas parameters'!$E$18</f>
        <v>0</v>
      </c>
      <c r="GK44" s="429">
        <f>'DATA SHEET'!CS44*'Gas parameters'!$F$18</f>
        <v>0</v>
      </c>
      <c r="GL44" s="429">
        <f>'DATA SHEET'!CT44*'Gas parameters'!$G$18</f>
        <v>0</v>
      </c>
      <c r="GM44" s="429">
        <f>'DATA SHEET'!CU44*'Gas parameters'!$H$18</f>
        <v>0</v>
      </c>
      <c r="GN44" s="429">
        <f>'DATA SHEET'!CV44*'Gas parameters'!$I$18</f>
        <v>0</v>
      </c>
      <c r="GO44" s="429">
        <f>'DATA SHEET'!CW44*'Gas parameters'!$J$18</f>
        <v>0</v>
      </c>
      <c r="GP44" s="429">
        <f>'DATA SHEET'!CX44*'Gas parameters'!$K$18</f>
        <v>0</v>
      </c>
      <c r="GQ44" s="429">
        <f>'DATA SHEET'!CY44*'Gas parameters'!$L$18</f>
        <v>0</v>
      </c>
      <c r="GR44" s="429">
        <f>'DATA SHEET'!CZ44*'Gas parameters'!$M$18</f>
        <v>3.5999999999999997E-2</v>
      </c>
      <c r="GS44" s="429">
        <f>'DATA SHEET'!DA44*'Gas parameters'!$N$18</f>
        <v>0</v>
      </c>
      <c r="GT44" s="429">
        <f>'DATA SHEET'!DB44*'Gas parameters'!$O$18</f>
        <v>0</v>
      </c>
      <c r="GU44" s="429">
        <f>'DATA SHEET'!DC44*'Gas parameters'!$P$18</f>
        <v>0</v>
      </c>
      <c r="GV44" s="429">
        <f>'DATA SHEET'!DD44*'Gas parameters'!$Q$18</f>
        <v>0</v>
      </c>
      <c r="GW44" s="430">
        <v>7</v>
      </c>
      <c r="GX44" s="430">
        <v>1E-3</v>
      </c>
      <c r="GY44" s="435">
        <f t="shared" si="396"/>
        <v>6.6924546322827121</v>
      </c>
      <c r="GZ44" s="435">
        <f t="shared" si="397"/>
        <v>10.148328222950017</v>
      </c>
      <c r="HA44" s="433">
        <f t="shared" si="398"/>
        <v>1</v>
      </c>
      <c r="HB44" s="433">
        <f t="shared" si="399"/>
        <v>7.4502201757506663</v>
      </c>
      <c r="HC44" s="433">
        <f t="shared" si="400"/>
        <v>20.959991874476575</v>
      </c>
      <c r="HD44" s="433">
        <f t="shared" si="401"/>
        <v>1.3246768628986172</v>
      </c>
      <c r="HE44" s="433">
        <f t="shared" si="402"/>
        <v>1.2155011147590387</v>
      </c>
      <c r="HF44" s="436">
        <f t="shared" si="403"/>
        <v>0</v>
      </c>
      <c r="HG44" s="433">
        <f t="shared" si="404"/>
        <v>5.8886546322827122</v>
      </c>
      <c r="HH44" s="435">
        <f>GY44*0.7906+'DATA SHEET'!CW44/100+HN44</f>
        <v>5.8886546322827122</v>
      </c>
      <c r="HI44" s="433">
        <f t="shared" si="405"/>
        <v>1.5615655434679541</v>
      </c>
      <c r="HJ44" s="433">
        <f t="shared" si="406"/>
        <v>10.148328222950017</v>
      </c>
      <c r="HK44" s="437">
        <f t="shared" si="407"/>
        <v>25843</v>
      </c>
      <c r="HL44" s="437">
        <f t="shared" si="408"/>
        <v>28989.399999999998</v>
      </c>
      <c r="HM44" s="438">
        <f t="shared" si="409"/>
        <v>1.4014</v>
      </c>
      <c r="HN44" s="439">
        <f t="shared" si="410"/>
        <v>0.59760000000000002</v>
      </c>
      <c r="HO44" s="436">
        <f t="shared" si="411"/>
        <v>1.5508</v>
      </c>
      <c r="HP44" s="427">
        <f t="shared" si="412"/>
        <v>0.46643999999999997</v>
      </c>
      <c r="HQ44" s="357">
        <f t="shared" si="413"/>
        <v>25801.599999999999</v>
      </c>
      <c r="HR44" s="358">
        <f t="shared" si="414"/>
        <v>29019.200000000001</v>
      </c>
      <c r="HS44" s="712">
        <f t="shared" si="415"/>
        <v>0.46643999999999997</v>
      </c>
      <c r="HT44" s="713">
        <f t="shared" si="416"/>
        <v>0.36094603788418017</v>
      </c>
      <c r="HU44" s="711">
        <f t="shared" si="417"/>
        <v>0.44215889640812073</v>
      </c>
      <c r="HV44" s="711">
        <f t="shared" si="418"/>
        <v>24.454174959719456</v>
      </c>
      <c r="HW44" s="711">
        <f t="shared" si="419"/>
        <v>27.464698088207459</v>
      </c>
      <c r="HX44" s="711">
        <f t="shared" si="420"/>
        <v>45.714470083951518</v>
      </c>
      <c r="HY44" s="714">
        <f t="shared" si="421"/>
        <v>25.801599999999997</v>
      </c>
      <c r="HZ44" s="359">
        <f t="shared" si="422"/>
        <v>29.019200000000001</v>
      </c>
      <c r="IA44" s="360">
        <f t="shared" si="423"/>
        <v>48.30190909070317</v>
      </c>
      <c r="IB44" s="75">
        <f t="shared" si="424"/>
        <v>45.714470083951518</v>
      </c>
      <c r="IC44" s="724">
        <f t="shared" si="425"/>
        <v>0.36094603788418017</v>
      </c>
      <c r="ID44" s="724">
        <f t="shared" si="426"/>
        <v>25.801599999999997</v>
      </c>
      <c r="IE44" s="724">
        <f t="shared" si="427"/>
        <v>29.019200000000001</v>
      </c>
      <c r="IF44" s="76">
        <f t="shared" si="428"/>
        <v>10.148328222950017</v>
      </c>
      <c r="IG44" s="520"/>
      <c r="IH44" s="520"/>
      <c r="II44" s="520"/>
      <c r="IJ44" s="700">
        <f t="shared" si="429"/>
        <v>0</v>
      </c>
      <c r="IK44" s="520"/>
      <c r="IL44" s="520"/>
      <c r="IM44" s="520"/>
      <c r="IN44" s="520"/>
      <c r="IO44" s="520"/>
      <c r="IP44" s="520"/>
      <c r="IQ44" s="520"/>
      <c r="IR44" s="520"/>
      <c r="IS44" s="23" t="s">
        <v>88</v>
      </c>
      <c r="IT44" s="23" t="s">
        <v>88</v>
      </c>
      <c r="IU44" s="23" t="s">
        <v>88</v>
      </c>
      <c r="IV44" s="23" t="s">
        <v>88</v>
      </c>
      <c r="IW44" s="23" t="s">
        <v>88</v>
      </c>
      <c r="IX44" s="23" t="s">
        <v>88</v>
      </c>
      <c r="IY44" s="23" t="s">
        <v>88</v>
      </c>
      <c r="JA44" s="23"/>
      <c r="JB44" s="23" t="s">
        <v>88</v>
      </c>
      <c r="JC44" s="23"/>
      <c r="JD44" s="22" t="str">
        <f>IF(IN44&lt;&gt;0,IP44*IF44/IN44,"NM")</f>
        <v>NM</v>
      </c>
      <c r="JE44" s="22" t="str">
        <f>IF(IN44&lt;&gt;0,IQ44*IF44/IN44,"NM")</f>
        <v>NM</v>
      </c>
      <c r="JF44" s="22" t="str">
        <f>IF(IN44&lt;&gt;0,JD44*1.07,"NM")</f>
        <v>NM</v>
      </c>
      <c r="JG44" s="22" t="str">
        <f>IF(IN44&lt;&gt;0,JE44*1.76,"NM")</f>
        <v>NM</v>
      </c>
      <c r="JH44" s="21" t="str">
        <f>IF(IN44&lt;&gt;0,(21/(21-IO44)),"NM")</f>
        <v>NM</v>
      </c>
      <c r="JI44" s="21"/>
      <c r="JJ44" s="21"/>
      <c r="JK44" s="21"/>
      <c r="JL44" s="520"/>
      <c r="JM44" s="520"/>
      <c r="JN44" s="520"/>
      <c r="JO44" s="520"/>
      <c r="JP44" s="520"/>
      <c r="JQ44" s="34"/>
      <c r="JR44" s="34"/>
      <c r="JS44" s="34"/>
      <c r="JT44" s="142"/>
      <c r="JU44" s="142"/>
      <c r="JV44" s="520"/>
      <c r="JW44" s="142"/>
      <c r="JX44" s="142"/>
      <c r="JY44" s="142"/>
      <c r="JZ44" s="142"/>
      <c r="KA44" s="26" t="s">
        <v>57</v>
      </c>
      <c r="KB44" s="27" t="s">
        <v>57</v>
      </c>
      <c r="KC44" s="175"/>
      <c r="KD44" s="175"/>
      <c r="KE44" s="175"/>
      <c r="KF44" s="175"/>
      <c r="KG44" s="175"/>
      <c r="KH44" s="175"/>
      <c r="KI44" s="175"/>
      <c r="KJ44" s="175"/>
      <c r="KK44" s="48"/>
      <c r="KL44" s="523" t="s">
        <v>88</v>
      </c>
      <c r="KM44" s="523"/>
      <c r="KN44" s="48"/>
      <c r="KO44" s="48"/>
      <c r="KP44" s="48"/>
      <c r="KQ44" s="49"/>
      <c r="KR44" s="49"/>
      <c r="KS44" s="49"/>
      <c r="KT44" s="49"/>
      <c r="KU44" s="49"/>
      <c r="KV44" s="49"/>
      <c r="KX44" s="540">
        <f t="shared" si="129"/>
        <v>100</v>
      </c>
    </row>
    <row r="45" spans="1:310" ht="15.95" customHeight="1" thickTop="1" thickBot="1" x14ac:dyDescent="0.3">
      <c r="A45" s="62" t="s">
        <v>57</v>
      </c>
      <c r="B45" s="80" t="e">
        <f>IF(A45="X",IF(#REF!="F",#REF!,IF(#REF!="C",#REF!,IF(#REF!="WH",#REF!,IF(#REF!="B",#REF!,"")))),"")</f>
        <v>#REF!</v>
      </c>
      <c r="C45" s="120"/>
      <c r="D45" s="578"/>
      <c r="E45" s="518">
        <f>E44+1</f>
        <v>23</v>
      </c>
      <c r="F45" s="2210"/>
      <c r="G45" s="274" t="s">
        <v>330</v>
      </c>
      <c r="H45" s="1865"/>
      <c r="I45" s="1865"/>
      <c r="J45" s="1865"/>
      <c r="K45" s="38" t="s">
        <v>174</v>
      </c>
      <c r="L45" s="39" t="s">
        <v>176</v>
      </c>
      <c r="M45" s="2205"/>
      <c r="N45" s="1981"/>
      <c r="O45" s="799"/>
      <c r="P45" s="590"/>
      <c r="Q45" s="726">
        <v>60</v>
      </c>
      <c r="R45" s="727"/>
      <c r="S45" s="727"/>
      <c r="T45" s="727"/>
      <c r="U45" s="727"/>
      <c r="V45" s="727"/>
      <c r="W45" s="727"/>
      <c r="X45" s="727"/>
      <c r="Y45" s="727"/>
      <c r="Z45" s="727"/>
      <c r="AA45" s="727"/>
      <c r="AB45" s="727">
        <v>40</v>
      </c>
      <c r="AC45" s="368">
        <f t="shared" si="368"/>
        <v>0.6</v>
      </c>
      <c r="AD45" s="368">
        <f t="shared" si="369"/>
        <v>0</v>
      </c>
      <c r="AE45" s="368">
        <f t="shared" si="370"/>
        <v>0</v>
      </c>
      <c r="AF45" s="368">
        <f t="shared" si="371"/>
        <v>0</v>
      </c>
      <c r="AG45" s="368">
        <f t="shared" si="372"/>
        <v>0</v>
      </c>
      <c r="AH45" s="368">
        <f t="shared" si="373"/>
        <v>0</v>
      </c>
      <c r="AI45" s="368">
        <f t="shared" si="374"/>
        <v>0</v>
      </c>
      <c r="AJ45" s="368">
        <f t="shared" si="375"/>
        <v>0</v>
      </c>
      <c r="AK45" s="368">
        <f t="shared" si="376"/>
        <v>0</v>
      </c>
      <c r="AL45" s="368">
        <f t="shared" si="377"/>
        <v>0</v>
      </c>
      <c r="AM45" s="368">
        <f t="shared" si="378"/>
        <v>0</v>
      </c>
      <c r="AN45" s="368">
        <f t="shared" si="379"/>
        <v>0.4</v>
      </c>
      <c r="AO45" s="369">
        <v>0</v>
      </c>
      <c r="AP45" s="370">
        <v>0</v>
      </c>
      <c r="AQ45" s="370">
        <v>0</v>
      </c>
      <c r="AR45" s="370">
        <v>0</v>
      </c>
      <c r="AS45" s="378">
        <f>AC45*'Gas parameters'!$B$10</f>
        <v>21490.799999999999</v>
      </c>
      <c r="AT45" s="371">
        <f>AD45*'Gas parameters'!$C$10</f>
        <v>0</v>
      </c>
      <c r="AU45" s="371">
        <f>AE45*'Gas parameters'!$D$10</f>
        <v>0</v>
      </c>
      <c r="AV45" s="371">
        <f>AF45*'Gas parameters'!$E$10</f>
        <v>0</v>
      </c>
      <c r="AW45" s="371">
        <f>AG45*'Gas parameters'!$F$10</f>
        <v>0</v>
      </c>
      <c r="AX45" s="371">
        <f>AH45*'Gas parameters'!$G$10</f>
        <v>0</v>
      </c>
      <c r="AY45" s="371">
        <f>AI45*'Gas parameters'!$H$10</f>
        <v>0</v>
      </c>
      <c r="AZ45" s="371">
        <f>AJ45*'Gas parameters'!$I$10</f>
        <v>0</v>
      </c>
      <c r="BA45" s="371">
        <f>AK45*'Gas parameters'!$J$10</f>
        <v>0</v>
      </c>
      <c r="BB45" s="371">
        <f>AL45*'Gas parameters'!$K$10</f>
        <v>0</v>
      </c>
      <c r="BC45" s="371">
        <f>AM45*'Gas parameters'!$L$10</f>
        <v>0</v>
      </c>
      <c r="BD45" s="371">
        <f>AN45*'Gas parameters'!$M$10</f>
        <v>4310.8</v>
      </c>
      <c r="BE45" s="372">
        <f>AO45*'Gas parameters'!$N$10</f>
        <v>0</v>
      </c>
      <c r="BF45" s="373">
        <f>AP45*'Gas parameters'!$O$10</f>
        <v>0</v>
      </c>
      <c r="BG45" s="373">
        <f>AQ45*'Gas parameters'!$P$10</f>
        <v>0</v>
      </c>
      <c r="BH45" s="379">
        <f>AR45*'Gas parameters'!$Q$10</f>
        <v>0</v>
      </c>
      <c r="BI45" s="386">
        <f>AC45*'Gas parameters'!$B$11</f>
        <v>23904</v>
      </c>
      <c r="BJ45" s="387">
        <f>AD45*'Gas parameters'!$C$11</f>
        <v>0</v>
      </c>
      <c r="BK45" s="387">
        <f>AE45*'Gas parameters'!$D$11</f>
        <v>0</v>
      </c>
      <c r="BL45" s="387">
        <f>AF45*'Gas parameters'!$E$11</f>
        <v>0</v>
      </c>
      <c r="BM45" s="387">
        <f>AG45*'Gas parameters'!$F$11</f>
        <v>0</v>
      </c>
      <c r="BN45" s="387">
        <f>AH45*'Gas parameters'!$G$11</f>
        <v>0</v>
      </c>
      <c r="BO45" s="387">
        <f>AI45*'Gas parameters'!$H$11</f>
        <v>0</v>
      </c>
      <c r="BP45" s="387">
        <f>AJ45*'Gas parameters'!$I$11</f>
        <v>0</v>
      </c>
      <c r="BQ45" s="387">
        <f>AK45*'Gas parameters'!$J$11</f>
        <v>0</v>
      </c>
      <c r="BR45" s="387">
        <f>AL45*'Gas parameters'!$K$11</f>
        <v>0</v>
      </c>
      <c r="BS45" s="387">
        <f>AM45*'Gas parameters'!$L$11</f>
        <v>0</v>
      </c>
      <c r="BT45" s="387">
        <f>AN45*'Gas parameters'!$M$11</f>
        <v>5115.2000000000007</v>
      </c>
      <c r="BU45" s="388">
        <f>AO45*'Gas parameters'!$N$11</f>
        <v>0</v>
      </c>
      <c r="BV45" s="389">
        <f>AP45*'Gas parameters'!$O$11</f>
        <v>0</v>
      </c>
      <c r="BW45" s="389">
        <f>AQ45*'Gas parameters'!$P$11</f>
        <v>0</v>
      </c>
      <c r="BX45" s="390">
        <f>AR45*'Gas parameters'!$Q$11</f>
        <v>0</v>
      </c>
      <c r="BY45" s="385">
        <f>AC45*'Gas parameters'!$B$12</f>
        <v>0.43043999999999999</v>
      </c>
      <c r="BZ45" s="374">
        <f>AD45*'Gas parameters'!$C$12</f>
        <v>0</v>
      </c>
      <c r="CA45" s="374">
        <f>AE45*'Gas parameters'!$D$12</f>
        <v>0</v>
      </c>
      <c r="CB45" s="374">
        <f>AF45*'Gas parameters'!$E$12</f>
        <v>0</v>
      </c>
      <c r="CC45" s="374">
        <f>AG45*'Gas parameters'!$F$12</f>
        <v>0</v>
      </c>
      <c r="CD45" s="374">
        <f>AH45*'Gas parameters'!$G$12</f>
        <v>0</v>
      </c>
      <c r="CE45" s="374">
        <f>AI45*'Gas parameters'!$H$12</f>
        <v>0</v>
      </c>
      <c r="CF45" s="374">
        <f>AJ45*'Gas parameters'!$I$12</f>
        <v>0</v>
      </c>
      <c r="CG45" s="374">
        <f>AK45*'Gas parameters'!$J$12</f>
        <v>0</v>
      </c>
      <c r="CH45" s="374">
        <f>AL45*'Gas parameters'!$K$12</f>
        <v>0</v>
      </c>
      <c r="CI45" s="374">
        <f>AM45*'Gas parameters'!$L$12</f>
        <v>0</v>
      </c>
      <c r="CJ45" s="374">
        <f>AN45*'Gas parameters'!$M$12</f>
        <v>3.5999999999999997E-2</v>
      </c>
      <c r="CK45" s="375">
        <f>AO45*'Gas parameters'!$N$12</f>
        <v>0</v>
      </c>
      <c r="CL45" s="376">
        <f>AP45*'Gas parameters'!$O$12</f>
        <v>0</v>
      </c>
      <c r="CM45" s="376">
        <f>AQ45*'Gas parameters'!$P$12</f>
        <v>0</v>
      </c>
      <c r="CN45" s="376">
        <f>AR45*'Gas parameters'!$Q$12</f>
        <v>0</v>
      </c>
      <c r="CO45" s="432">
        <f t="shared" si="380"/>
        <v>0.6</v>
      </c>
      <c r="CP45" s="432">
        <f t="shared" si="381"/>
        <v>0</v>
      </c>
      <c r="CQ45" s="432">
        <f t="shared" si="382"/>
        <v>0</v>
      </c>
      <c r="CR45" s="432">
        <f t="shared" si="383"/>
        <v>0</v>
      </c>
      <c r="CS45" s="432">
        <f t="shared" si="384"/>
        <v>0</v>
      </c>
      <c r="CT45" s="432">
        <f t="shared" si="385"/>
        <v>0</v>
      </c>
      <c r="CU45" s="432">
        <f t="shared" si="386"/>
        <v>0</v>
      </c>
      <c r="CV45" s="432">
        <f t="shared" si="387"/>
        <v>0</v>
      </c>
      <c r="CW45" s="432">
        <f t="shared" si="388"/>
        <v>0</v>
      </c>
      <c r="CX45" s="432">
        <f t="shared" si="389"/>
        <v>0</v>
      </c>
      <c r="CY45" s="432">
        <f t="shared" si="390"/>
        <v>0</v>
      </c>
      <c r="CZ45" s="432">
        <f t="shared" si="391"/>
        <v>0.4</v>
      </c>
      <c r="DA45" s="432">
        <f t="shared" si="392"/>
        <v>0</v>
      </c>
      <c r="DB45" s="432">
        <f t="shared" si="393"/>
        <v>0</v>
      </c>
      <c r="DC45" s="432">
        <f t="shared" si="394"/>
        <v>0</v>
      </c>
      <c r="DD45" s="432">
        <f t="shared" si="395"/>
        <v>0</v>
      </c>
      <c r="DE45" s="428">
        <f>'DATA SHEET'!CO45*'Gas parameters'!$B$13</f>
        <v>21529.8</v>
      </c>
      <c r="DF45" s="428">
        <f>'DATA SHEET'!CP45*'Gas parameters'!$C$13</f>
        <v>0</v>
      </c>
      <c r="DG45" s="428">
        <f>'DATA SHEET'!CQ45*'Gas parameters'!$D$13</f>
        <v>0</v>
      </c>
      <c r="DH45" s="428">
        <f>'DATA SHEET'!CR45*'Gas parameters'!$E$13</f>
        <v>0</v>
      </c>
      <c r="DI45" s="428">
        <f>'DATA SHEET'!CS45*'Gas parameters'!$F$13</f>
        <v>0</v>
      </c>
      <c r="DJ45" s="428">
        <f>'DATA SHEET'!CT45*'Gas parameters'!$G$13</f>
        <v>0</v>
      </c>
      <c r="DK45" s="428">
        <f>'DATA SHEET'!CU45*'Gas parameters'!$H$13</f>
        <v>0</v>
      </c>
      <c r="DL45" s="428">
        <f>'DATA SHEET'!CV45*'Gas parameters'!$I$13</f>
        <v>0</v>
      </c>
      <c r="DM45" s="428">
        <f>'DATA SHEET'!CW45*'Gas parameters'!$J$13</f>
        <v>0</v>
      </c>
      <c r="DN45" s="428">
        <f>'DATA SHEET'!CX45*'Gas parameters'!$K$13</f>
        <v>0</v>
      </c>
      <c r="DO45" s="428">
        <f>'DATA SHEET'!CY45*'Gas parameters'!$L$13</f>
        <v>0</v>
      </c>
      <c r="DP45" s="428">
        <f>'DATA SHEET'!CZ45*'Gas parameters'!$M$13</f>
        <v>4313.2</v>
      </c>
      <c r="DQ45" s="428">
        <f>'DATA SHEET'!DA45*'Gas parameters'!$N$13</f>
        <v>0</v>
      </c>
      <c r="DR45" s="428">
        <f>'DATA SHEET'!DB45*'Gas parameters'!$O$13</f>
        <v>0</v>
      </c>
      <c r="DS45" s="428">
        <f>'DATA SHEET'!DC45*'Gas parameters'!$P$13</f>
        <v>0</v>
      </c>
      <c r="DT45" s="428">
        <f>'DATA SHEET'!DD45*'Gas parameters'!$Q$13</f>
        <v>0</v>
      </c>
      <c r="DU45" s="431">
        <f>'DATA SHEET'!CO45*'Gas parameters'!$B$14</f>
        <v>23891.399999999998</v>
      </c>
      <c r="DV45" s="431">
        <f>'DATA SHEET'!CP45*'Gas parameters'!$C$14</f>
        <v>0</v>
      </c>
      <c r="DW45" s="431">
        <f>'DATA SHEET'!CQ45*'Gas parameters'!$D$14</f>
        <v>0</v>
      </c>
      <c r="DX45" s="431">
        <f>'DATA SHEET'!CR45*'Gas parameters'!$E$14</f>
        <v>0</v>
      </c>
      <c r="DY45" s="431">
        <f>'DATA SHEET'!CS45*'Gas parameters'!$F$14</f>
        <v>0</v>
      </c>
      <c r="DZ45" s="431">
        <f>'DATA SHEET'!CT45*'Gas parameters'!$G$14</f>
        <v>0</v>
      </c>
      <c r="EA45" s="431">
        <f>'DATA SHEET'!CU45*'Gas parameters'!$H$14</f>
        <v>0</v>
      </c>
      <c r="EB45" s="431">
        <f>'DATA SHEET'!CV45*'Gas parameters'!$I$14</f>
        <v>0</v>
      </c>
      <c r="EC45" s="431">
        <f>'DATA SHEET'!CW45*'Gas parameters'!$J$14</f>
        <v>0</v>
      </c>
      <c r="ED45" s="431">
        <f>'DATA SHEET'!CX45*'Gas parameters'!$K$14</f>
        <v>0</v>
      </c>
      <c r="EE45" s="431">
        <f>'DATA SHEET'!CY45*'Gas parameters'!$L$14</f>
        <v>0</v>
      </c>
      <c r="EF45" s="431">
        <f>'DATA SHEET'!CZ45*'Gas parameters'!$M$14</f>
        <v>5098</v>
      </c>
      <c r="EG45" s="431">
        <f>'DATA SHEET'!DA45*'Gas parameters'!$N$14</f>
        <v>0</v>
      </c>
      <c r="EH45" s="431">
        <f>'DATA SHEET'!DB45*'Gas parameters'!$O$14</f>
        <v>0</v>
      </c>
      <c r="EI45" s="431">
        <f>'DATA SHEET'!DC45*'Gas parameters'!$P$14</f>
        <v>0</v>
      </c>
      <c r="EJ45" s="431">
        <f>'DATA SHEET'!DD45*'Gas parameters'!$Q$14</f>
        <v>0</v>
      </c>
      <c r="EK45" s="425">
        <f>'DATA SHEET'!CO45*'Gas parameters'!$B$15</f>
        <v>1.2018</v>
      </c>
      <c r="EL45" s="434">
        <f>'DATA SHEET'!CP45*'Gas parameters'!$C$15</f>
        <v>0</v>
      </c>
      <c r="EM45" s="434">
        <f>'DATA SHEET'!CQ45*'Gas parameters'!$D$15</f>
        <v>0</v>
      </c>
      <c r="EN45" s="434">
        <f>'DATA SHEET'!CR45*'Gas parameters'!$E$15</f>
        <v>0</v>
      </c>
      <c r="EO45" s="434">
        <f>'DATA SHEET'!CS45*'Gas parameters'!$F$15</f>
        <v>0</v>
      </c>
      <c r="EP45" s="434">
        <f>'DATA SHEET'!CT45*'Gas parameters'!$G$15</f>
        <v>0</v>
      </c>
      <c r="EQ45" s="434">
        <f>'DATA SHEET'!CU45*'Gas parameters'!$H$15</f>
        <v>0</v>
      </c>
      <c r="ER45" s="434">
        <f>'DATA SHEET'!CV45*'Gas parameters'!$I$15</f>
        <v>0</v>
      </c>
      <c r="ES45" s="434">
        <f>'DATA SHEET'!CW45*'Gas parameters'!$J$15</f>
        <v>0</v>
      </c>
      <c r="ET45" s="434">
        <f>'DATA SHEET'!CX45*'Gas parameters'!$K$15</f>
        <v>0</v>
      </c>
      <c r="EU45" s="434">
        <f>'DATA SHEET'!CY45*'Gas parameters'!$L$15</f>
        <v>0</v>
      </c>
      <c r="EV45" s="434">
        <f>'DATA SHEET'!CZ45*'Gas parameters'!$M$15</f>
        <v>0.1996</v>
      </c>
      <c r="EW45" s="434">
        <f>'DATA SHEET'!DA45*'Gas parameters'!$N$15</f>
        <v>0</v>
      </c>
      <c r="EX45" s="434">
        <f>'DATA SHEET'!DB45*'Gas parameters'!$O$15</f>
        <v>0</v>
      </c>
      <c r="EY45" s="434">
        <f>'DATA SHEET'!DC45*'Gas parameters'!$P$15</f>
        <v>0</v>
      </c>
      <c r="EZ45" s="434">
        <f>'DATA SHEET'!DD45*'Gas parameters'!$Q$15</f>
        <v>0</v>
      </c>
      <c r="FA45" s="429">
        <f>'DATA SHEET'!CO45*'Gas parameters'!$B$16</f>
        <v>0.59760000000000002</v>
      </c>
      <c r="FB45" s="429">
        <f>'DATA SHEET'!CP45*'Gas parameters'!$C$16</f>
        <v>0</v>
      </c>
      <c r="FC45" s="429">
        <f>'DATA SHEET'!CQ45*'Gas parameters'!$D$16</f>
        <v>0</v>
      </c>
      <c r="FD45" s="429">
        <f>'DATA SHEET'!CR45*'Gas parameters'!$E$16</f>
        <v>0</v>
      </c>
      <c r="FE45" s="429">
        <f>'DATA SHEET'!CS45*'Gas parameters'!$F$16</f>
        <v>0</v>
      </c>
      <c r="FF45" s="429">
        <f>'DATA SHEET'!CT45*'Gas parameters'!$G$16</f>
        <v>0</v>
      </c>
      <c r="FG45" s="429">
        <f>'DATA SHEET'!CU45*'Gas parameters'!$H$16</f>
        <v>0</v>
      </c>
      <c r="FH45" s="429">
        <f>'DATA SHEET'!CV45*'Gas parameters'!$I$16</f>
        <v>0</v>
      </c>
      <c r="FI45" s="429">
        <f>'DATA SHEET'!CW45*'Gas parameters'!$J$16</f>
        <v>0</v>
      </c>
      <c r="FJ45" s="429">
        <f>'DATA SHEET'!CX45*'Gas parameters'!$K$16</f>
        <v>0</v>
      </c>
      <c r="FK45" s="429">
        <f>'DATA SHEET'!CY45*'Gas parameters'!$L$16</f>
        <v>0</v>
      </c>
      <c r="FL45" s="429">
        <f>'DATA SHEET'!CZ45*'Gas parameters'!$M$16</f>
        <v>0</v>
      </c>
      <c r="FM45" s="429">
        <f>'DATA SHEET'!DA45*'Gas parameters'!$N$16</f>
        <v>0</v>
      </c>
      <c r="FN45" s="429">
        <f>'DATA SHEET'!DB45*'Gas parameters'!$O$16</f>
        <v>0</v>
      </c>
      <c r="FO45" s="429">
        <f>'DATA SHEET'!DC45*'Gas parameters'!$P$16</f>
        <v>0</v>
      </c>
      <c r="FP45" s="429">
        <f>'DATA SHEET'!DD45*'Gas parameters'!$Q$16</f>
        <v>0</v>
      </c>
      <c r="FQ45" s="457">
        <f>'DATA SHEET'!CO45*'Gas parameters'!$B$17</f>
        <v>1.1639999999999999</v>
      </c>
      <c r="FR45" s="457">
        <f>'DATA SHEET'!CP45*'Gas parameters'!$C$17</f>
        <v>0</v>
      </c>
      <c r="FS45" s="457">
        <f>'DATA SHEET'!CQ45*'Gas parameters'!$D$17</f>
        <v>0</v>
      </c>
      <c r="FT45" s="457">
        <f>'DATA SHEET'!CR45*'Gas parameters'!$E$17</f>
        <v>0</v>
      </c>
      <c r="FU45" s="457">
        <f>'DATA SHEET'!CS45*'Gas parameters'!$F$17</f>
        <v>0</v>
      </c>
      <c r="FV45" s="457">
        <f>'DATA SHEET'!CT45*'Gas parameters'!$G$17</f>
        <v>0</v>
      </c>
      <c r="FW45" s="457">
        <f>'DATA SHEET'!CU45*'Gas parameters'!$H$17</f>
        <v>0</v>
      </c>
      <c r="FX45" s="457">
        <f>'DATA SHEET'!CV45*'Gas parameters'!$I$17</f>
        <v>0</v>
      </c>
      <c r="FY45" s="457">
        <f>'DATA SHEET'!CW45*'Gas parameters'!$J$17</f>
        <v>0</v>
      </c>
      <c r="FZ45" s="457">
        <f>'DATA SHEET'!CX45*'Gas parameters'!$K$17</f>
        <v>0</v>
      </c>
      <c r="GA45" s="457">
        <f>'DATA SHEET'!CY45*'Gas parameters'!$L$17</f>
        <v>0</v>
      </c>
      <c r="GB45" s="457">
        <f>'DATA SHEET'!CZ45*'Gas parameters'!$M$17</f>
        <v>0.38680000000000003</v>
      </c>
      <c r="GC45" s="457">
        <f>'DATA SHEET'!DA45*'Gas parameters'!$N$17</f>
        <v>0</v>
      </c>
      <c r="GD45" s="457">
        <f>'DATA SHEET'!DB45*'Gas parameters'!$O$17</f>
        <v>0</v>
      </c>
      <c r="GE45" s="457">
        <f>'DATA SHEET'!DC45*'Gas parameters'!$P$17</f>
        <v>0</v>
      </c>
      <c r="GF45" s="457">
        <f>'DATA SHEET'!DD45*'Gas parameters'!$Q$17</f>
        <v>0</v>
      </c>
      <c r="GG45" s="429">
        <f>'DATA SHEET'!CO45*'Gas parameters'!$B$18</f>
        <v>0.43043999999999999</v>
      </c>
      <c r="GH45" s="429">
        <f>'DATA SHEET'!CP45*'Gas parameters'!$C$18</f>
        <v>0</v>
      </c>
      <c r="GI45" s="429">
        <f>'DATA SHEET'!CQ45*'Gas parameters'!$D$18</f>
        <v>0</v>
      </c>
      <c r="GJ45" s="429">
        <f>'DATA SHEET'!CR45*'Gas parameters'!$E$18</f>
        <v>0</v>
      </c>
      <c r="GK45" s="429">
        <f>'DATA SHEET'!CS45*'Gas parameters'!$F$18</f>
        <v>0</v>
      </c>
      <c r="GL45" s="429">
        <f>'DATA SHEET'!CT45*'Gas parameters'!$G$18</f>
        <v>0</v>
      </c>
      <c r="GM45" s="429">
        <f>'DATA SHEET'!CU45*'Gas parameters'!$H$18</f>
        <v>0</v>
      </c>
      <c r="GN45" s="429">
        <f>'DATA SHEET'!CV45*'Gas parameters'!$I$18</f>
        <v>0</v>
      </c>
      <c r="GO45" s="429">
        <f>'DATA SHEET'!CW45*'Gas parameters'!$J$18</f>
        <v>0</v>
      </c>
      <c r="GP45" s="429">
        <f>'DATA SHEET'!CX45*'Gas parameters'!$K$18</f>
        <v>0</v>
      </c>
      <c r="GQ45" s="429">
        <f>'DATA SHEET'!CY45*'Gas parameters'!$L$18</f>
        <v>0</v>
      </c>
      <c r="GR45" s="429">
        <f>'DATA SHEET'!CZ45*'Gas parameters'!$M$18</f>
        <v>3.5999999999999997E-2</v>
      </c>
      <c r="GS45" s="429">
        <f>'DATA SHEET'!DA45*'Gas parameters'!$N$18</f>
        <v>0</v>
      </c>
      <c r="GT45" s="429">
        <f>'DATA SHEET'!DB45*'Gas parameters'!$O$18</f>
        <v>0</v>
      </c>
      <c r="GU45" s="429">
        <f>'DATA SHEET'!DC45*'Gas parameters'!$P$18</f>
        <v>0</v>
      </c>
      <c r="GV45" s="429">
        <f>'DATA SHEET'!DD45*'Gas parameters'!$Q$18</f>
        <v>0</v>
      </c>
      <c r="GW45" s="430">
        <v>7</v>
      </c>
      <c r="GX45" s="430">
        <v>1E-3</v>
      </c>
      <c r="GY45" s="435">
        <f t="shared" si="396"/>
        <v>6.6924546322827121</v>
      </c>
      <c r="GZ45" s="435">
        <f t="shared" si="397"/>
        <v>10.148328222950017</v>
      </c>
      <c r="HA45" s="433">
        <f t="shared" si="398"/>
        <v>1</v>
      </c>
      <c r="HB45" s="433">
        <f t="shared" si="399"/>
        <v>7.4502201757506663</v>
      </c>
      <c r="HC45" s="433">
        <f t="shared" si="400"/>
        <v>20.959991874476575</v>
      </c>
      <c r="HD45" s="433">
        <f t="shared" si="401"/>
        <v>1.3246768628986172</v>
      </c>
      <c r="HE45" s="433">
        <f t="shared" si="402"/>
        <v>1.2155011147590387</v>
      </c>
      <c r="HF45" s="436">
        <f t="shared" si="403"/>
        <v>0</v>
      </c>
      <c r="HG45" s="433">
        <f t="shared" si="404"/>
        <v>5.8886546322827122</v>
      </c>
      <c r="HH45" s="435">
        <f>GY45*0.7906+'DATA SHEET'!CW45/100+HN45</f>
        <v>5.8886546322827122</v>
      </c>
      <c r="HI45" s="433">
        <f t="shared" si="405"/>
        <v>1.5615655434679541</v>
      </c>
      <c r="HJ45" s="433">
        <f t="shared" si="406"/>
        <v>10.148328222950017</v>
      </c>
      <c r="HK45" s="437">
        <f t="shared" si="407"/>
        <v>25843</v>
      </c>
      <c r="HL45" s="437">
        <f t="shared" si="408"/>
        <v>28989.399999999998</v>
      </c>
      <c r="HM45" s="438">
        <f t="shared" si="409"/>
        <v>1.4014</v>
      </c>
      <c r="HN45" s="439">
        <f t="shared" si="410"/>
        <v>0.59760000000000002</v>
      </c>
      <c r="HO45" s="436">
        <f t="shared" si="411"/>
        <v>1.5508</v>
      </c>
      <c r="HP45" s="427">
        <f t="shared" si="412"/>
        <v>0.46643999999999997</v>
      </c>
      <c r="HQ45" s="357">
        <f t="shared" si="413"/>
        <v>25801.599999999999</v>
      </c>
      <c r="HR45" s="358">
        <f t="shared" si="414"/>
        <v>29019.200000000001</v>
      </c>
      <c r="HS45" s="712">
        <f t="shared" si="415"/>
        <v>0.46643999999999997</v>
      </c>
      <c r="HT45" s="713">
        <f t="shared" si="416"/>
        <v>0.36094603788418017</v>
      </c>
      <c r="HU45" s="711">
        <f t="shared" si="417"/>
        <v>0.44215889640812073</v>
      </c>
      <c r="HV45" s="711">
        <f t="shared" si="418"/>
        <v>24.454174959719456</v>
      </c>
      <c r="HW45" s="711">
        <f t="shared" si="419"/>
        <v>27.464698088207459</v>
      </c>
      <c r="HX45" s="711">
        <f t="shared" si="420"/>
        <v>45.714470083951518</v>
      </c>
      <c r="HY45" s="714">
        <f t="shared" si="421"/>
        <v>25.801599999999997</v>
      </c>
      <c r="HZ45" s="359">
        <f t="shared" si="422"/>
        <v>29.019200000000001</v>
      </c>
      <c r="IA45" s="360">
        <f t="shared" si="423"/>
        <v>48.30190909070317</v>
      </c>
      <c r="IB45" s="75">
        <f t="shared" si="424"/>
        <v>45.714470083951518</v>
      </c>
      <c r="IC45" s="724">
        <f t="shared" si="425"/>
        <v>0.36094603788418017</v>
      </c>
      <c r="ID45" s="724">
        <f t="shared" si="426"/>
        <v>25.801599999999997</v>
      </c>
      <c r="IE45" s="724">
        <f t="shared" si="427"/>
        <v>29.019200000000001</v>
      </c>
      <c r="IF45" s="76">
        <f t="shared" si="428"/>
        <v>10.148328222950017</v>
      </c>
      <c r="IG45" s="520"/>
      <c r="IH45" s="520"/>
      <c r="II45" s="520"/>
      <c r="IJ45" s="700">
        <f t="shared" si="429"/>
        <v>0</v>
      </c>
      <c r="IK45" s="520"/>
      <c r="IL45" s="520"/>
      <c r="IM45" s="520"/>
      <c r="IN45" s="520"/>
      <c r="IO45" s="520"/>
      <c r="IP45" s="520"/>
      <c r="IQ45" s="520"/>
      <c r="IR45" s="520"/>
      <c r="IS45" s="23" t="s">
        <v>88</v>
      </c>
      <c r="IT45" s="23" t="s">
        <v>88</v>
      </c>
      <c r="IU45" s="23" t="s">
        <v>88</v>
      </c>
      <c r="IV45" s="23" t="s">
        <v>88</v>
      </c>
      <c r="IW45" s="23" t="s">
        <v>88</v>
      </c>
      <c r="IX45" s="23" t="s">
        <v>88</v>
      </c>
      <c r="IY45" s="23" t="s">
        <v>88</v>
      </c>
      <c r="JA45" s="23"/>
      <c r="JB45" s="23" t="s">
        <v>88</v>
      </c>
      <c r="JC45" s="23"/>
      <c r="JD45" s="22" t="str">
        <f>IF(IN45&lt;&gt;0,IP45*IF45/IN45,"NM")</f>
        <v>NM</v>
      </c>
      <c r="JE45" s="22" t="str">
        <f>IF(IN45&lt;&gt;0,IQ45*IF45/IN45,"NM")</f>
        <v>NM</v>
      </c>
      <c r="JF45" s="22" t="str">
        <f>IF(IN45&lt;&gt;0,JD45*1.07,"NM")</f>
        <v>NM</v>
      </c>
      <c r="JG45" s="22" t="str">
        <f>IF(IN45&lt;&gt;0,JE45*1.76,"NM")</f>
        <v>NM</v>
      </c>
      <c r="JH45" s="21" t="str">
        <f>IF(IN45&lt;&gt;0,(21/(21-IO45)),"NM")</f>
        <v>NM</v>
      </c>
      <c r="JI45" s="21"/>
      <c r="JJ45" s="21"/>
      <c r="JK45" s="21"/>
      <c r="JL45" s="520"/>
      <c r="JM45" s="520"/>
      <c r="JN45" s="520"/>
      <c r="JO45" s="520"/>
      <c r="JP45" s="520"/>
      <c r="JQ45" s="34"/>
      <c r="JR45" s="34"/>
      <c r="JS45" s="34"/>
      <c r="JT45" s="142"/>
      <c r="JU45" s="142"/>
      <c r="JV45" s="520"/>
      <c r="JW45" s="142"/>
      <c r="JX45" s="142"/>
      <c r="JY45" s="142"/>
      <c r="JZ45" s="142"/>
      <c r="KA45" s="26" t="s">
        <v>57</v>
      </c>
      <c r="KB45" s="27" t="s">
        <v>57</v>
      </c>
      <c r="KC45" s="175"/>
      <c r="KD45" s="175"/>
      <c r="KE45" s="175"/>
      <c r="KF45" s="175"/>
      <c r="KG45" s="175"/>
      <c r="KH45" s="175"/>
      <c r="KI45" s="175"/>
      <c r="KJ45" s="175"/>
      <c r="KK45" s="48"/>
      <c r="KL45" s="523" t="s">
        <v>88</v>
      </c>
      <c r="KM45" s="523"/>
      <c r="KN45" s="48"/>
      <c r="KO45" s="48"/>
      <c r="KP45" s="48"/>
      <c r="KQ45" s="49"/>
      <c r="KR45" s="49"/>
      <c r="KS45" s="49"/>
      <c r="KT45" s="49"/>
      <c r="KU45" s="49"/>
      <c r="KV45" s="49"/>
      <c r="KX45" s="540">
        <f t="shared" si="129"/>
        <v>100</v>
      </c>
    </row>
    <row r="46" spans="1:310" ht="15.95" customHeight="1" thickTop="1" thickBot="1" x14ac:dyDescent="0.3">
      <c r="A46" s="62" t="s">
        <v>57</v>
      </c>
      <c r="B46" s="80" t="e">
        <f>IF(A46="X",IF(#REF!="F",#REF!,IF(#REF!="C",#REF!,IF(#REF!="WH",#REF!,IF(#REF!="B",#REF!,"")))),"")</f>
        <v>#REF!</v>
      </c>
      <c r="C46" s="120"/>
      <c r="D46" s="578"/>
      <c r="E46" s="518">
        <f>E45+1</f>
        <v>24</v>
      </c>
      <c r="F46" s="2210"/>
      <c r="G46" s="274" t="s">
        <v>331</v>
      </c>
      <c r="H46" s="1865"/>
      <c r="I46" s="1865"/>
      <c r="J46" s="1865"/>
      <c r="K46" s="38" t="s">
        <v>174</v>
      </c>
      <c r="L46" s="39" t="s">
        <v>176</v>
      </c>
      <c r="M46" s="2205"/>
      <c r="N46" s="1981"/>
      <c r="O46" s="799"/>
      <c r="P46" s="590"/>
      <c r="Q46" s="726">
        <v>60</v>
      </c>
      <c r="R46" s="727"/>
      <c r="S46" s="727"/>
      <c r="T46" s="727"/>
      <c r="U46" s="727"/>
      <c r="V46" s="727"/>
      <c r="W46" s="727"/>
      <c r="X46" s="727"/>
      <c r="Y46" s="727"/>
      <c r="Z46" s="727"/>
      <c r="AA46" s="727"/>
      <c r="AB46" s="727">
        <v>40</v>
      </c>
      <c r="AC46" s="368">
        <f t="shared" si="368"/>
        <v>0.6</v>
      </c>
      <c r="AD46" s="368">
        <f t="shared" si="369"/>
        <v>0</v>
      </c>
      <c r="AE46" s="368">
        <f t="shared" si="370"/>
        <v>0</v>
      </c>
      <c r="AF46" s="368">
        <f t="shared" si="371"/>
        <v>0</v>
      </c>
      <c r="AG46" s="368">
        <f t="shared" si="372"/>
        <v>0</v>
      </c>
      <c r="AH46" s="368">
        <f t="shared" si="373"/>
        <v>0</v>
      </c>
      <c r="AI46" s="368">
        <f t="shared" si="374"/>
        <v>0</v>
      </c>
      <c r="AJ46" s="368">
        <f t="shared" si="375"/>
        <v>0</v>
      </c>
      <c r="AK46" s="368">
        <f t="shared" si="376"/>
        <v>0</v>
      </c>
      <c r="AL46" s="368">
        <f t="shared" si="377"/>
        <v>0</v>
      </c>
      <c r="AM46" s="368">
        <f t="shared" si="378"/>
        <v>0</v>
      </c>
      <c r="AN46" s="368">
        <f t="shared" si="379"/>
        <v>0.4</v>
      </c>
      <c r="AO46" s="369">
        <v>0</v>
      </c>
      <c r="AP46" s="370">
        <v>0</v>
      </c>
      <c r="AQ46" s="370">
        <v>0</v>
      </c>
      <c r="AR46" s="370">
        <v>0</v>
      </c>
      <c r="AS46" s="378">
        <f>AC46*'Gas parameters'!$B$10</f>
        <v>21490.799999999999</v>
      </c>
      <c r="AT46" s="371">
        <f>AD46*'Gas parameters'!$C$10</f>
        <v>0</v>
      </c>
      <c r="AU46" s="371">
        <f>AE46*'Gas parameters'!$D$10</f>
        <v>0</v>
      </c>
      <c r="AV46" s="371">
        <f>AF46*'Gas parameters'!$E$10</f>
        <v>0</v>
      </c>
      <c r="AW46" s="371">
        <f>AG46*'Gas parameters'!$F$10</f>
        <v>0</v>
      </c>
      <c r="AX46" s="371">
        <f>AH46*'Gas parameters'!$G$10</f>
        <v>0</v>
      </c>
      <c r="AY46" s="371">
        <f>AI46*'Gas parameters'!$H$10</f>
        <v>0</v>
      </c>
      <c r="AZ46" s="371">
        <f>AJ46*'Gas parameters'!$I$10</f>
        <v>0</v>
      </c>
      <c r="BA46" s="371">
        <f>AK46*'Gas parameters'!$J$10</f>
        <v>0</v>
      </c>
      <c r="BB46" s="371">
        <f>AL46*'Gas parameters'!$K$10</f>
        <v>0</v>
      </c>
      <c r="BC46" s="371">
        <f>AM46*'Gas parameters'!$L$10</f>
        <v>0</v>
      </c>
      <c r="BD46" s="371">
        <f>AN46*'Gas parameters'!$M$10</f>
        <v>4310.8</v>
      </c>
      <c r="BE46" s="372">
        <f>AO46*'Gas parameters'!$N$10</f>
        <v>0</v>
      </c>
      <c r="BF46" s="373">
        <f>AP46*'Gas parameters'!$O$10</f>
        <v>0</v>
      </c>
      <c r="BG46" s="373">
        <f>AQ46*'Gas parameters'!$P$10</f>
        <v>0</v>
      </c>
      <c r="BH46" s="379">
        <f>AR46*'Gas parameters'!$Q$10</f>
        <v>0</v>
      </c>
      <c r="BI46" s="386">
        <f>AC46*'Gas parameters'!$B$11</f>
        <v>23904</v>
      </c>
      <c r="BJ46" s="387">
        <f>AD46*'Gas parameters'!$C$11</f>
        <v>0</v>
      </c>
      <c r="BK46" s="387">
        <f>AE46*'Gas parameters'!$D$11</f>
        <v>0</v>
      </c>
      <c r="BL46" s="387">
        <f>AF46*'Gas parameters'!$E$11</f>
        <v>0</v>
      </c>
      <c r="BM46" s="387">
        <f>AG46*'Gas parameters'!$F$11</f>
        <v>0</v>
      </c>
      <c r="BN46" s="387">
        <f>AH46*'Gas parameters'!$G$11</f>
        <v>0</v>
      </c>
      <c r="BO46" s="387">
        <f>AI46*'Gas parameters'!$H$11</f>
        <v>0</v>
      </c>
      <c r="BP46" s="387">
        <f>AJ46*'Gas parameters'!$I$11</f>
        <v>0</v>
      </c>
      <c r="BQ46" s="387">
        <f>AK46*'Gas parameters'!$J$11</f>
        <v>0</v>
      </c>
      <c r="BR46" s="387">
        <f>AL46*'Gas parameters'!$K$11</f>
        <v>0</v>
      </c>
      <c r="BS46" s="387">
        <f>AM46*'Gas parameters'!$L$11</f>
        <v>0</v>
      </c>
      <c r="BT46" s="387">
        <f>AN46*'Gas parameters'!$M$11</f>
        <v>5115.2000000000007</v>
      </c>
      <c r="BU46" s="388">
        <f>AO46*'Gas parameters'!$N$11</f>
        <v>0</v>
      </c>
      <c r="BV46" s="389">
        <f>AP46*'Gas parameters'!$O$11</f>
        <v>0</v>
      </c>
      <c r="BW46" s="389">
        <f>AQ46*'Gas parameters'!$P$11</f>
        <v>0</v>
      </c>
      <c r="BX46" s="390">
        <f>AR46*'Gas parameters'!$Q$11</f>
        <v>0</v>
      </c>
      <c r="BY46" s="385">
        <f>AC46*'Gas parameters'!$B$12</f>
        <v>0.43043999999999999</v>
      </c>
      <c r="BZ46" s="374">
        <f>AD46*'Gas parameters'!$C$12</f>
        <v>0</v>
      </c>
      <c r="CA46" s="374">
        <f>AE46*'Gas parameters'!$D$12</f>
        <v>0</v>
      </c>
      <c r="CB46" s="374">
        <f>AF46*'Gas parameters'!$E$12</f>
        <v>0</v>
      </c>
      <c r="CC46" s="374">
        <f>AG46*'Gas parameters'!$F$12</f>
        <v>0</v>
      </c>
      <c r="CD46" s="374">
        <f>AH46*'Gas parameters'!$G$12</f>
        <v>0</v>
      </c>
      <c r="CE46" s="374">
        <f>AI46*'Gas parameters'!$H$12</f>
        <v>0</v>
      </c>
      <c r="CF46" s="374">
        <f>AJ46*'Gas parameters'!$I$12</f>
        <v>0</v>
      </c>
      <c r="CG46" s="374">
        <f>AK46*'Gas parameters'!$J$12</f>
        <v>0</v>
      </c>
      <c r="CH46" s="374">
        <f>AL46*'Gas parameters'!$K$12</f>
        <v>0</v>
      </c>
      <c r="CI46" s="374">
        <f>AM46*'Gas parameters'!$L$12</f>
        <v>0</v>
      </c>
      <c r="CJ46" s="374">
        <f>AN46*'Gas parameters'!$M$12</f>
        <v>3.5999999999999997E-2</v>
      </c>
      <c r="CK46" s="375">
        <f>AO46*'Gas parameters'!$N$12</f>
        <v>0</v>
      </c>
      <c r="CL46" s="376">
        <f>AP46*'Gas parameters'!$O$12</f>
        <v>0</v>
      </c>
      <c r="CM46" s="376">
        <f>AQ46*'Gas parameters'!$P$12</f>
        <v>0</v>
      </c>
      <c r="CN46" s="376">
        <f>AR46*'Gas parameters'!$Q$12</f>
        <v>0</v>
      </c>
      <c r="CO46" s="432">
        <f t="shared" si="380"/>
        <v>0.6</v>
      </c>
      <c r="CP46" s="432">
        <f t="shared" si="381"/>
        <v>0</v>
      </c>
      <c r="CQ46" s="432">
        <f t="shared" si="382"/>
        <v>0</v>
      </c>
      <c r="CR46" s="432">
        <f t="shared" si="383"/>
        <v>0</v>
      </c>
      <c r="CS46" s="432">
        <f t="shared" si="384"/>
        <v>0</v>
      </c>
      <c r="CT46" s="432">
        <f t="shared" si="385"/>
        <v>0</v>
      </c>
      <c r="CU46" s="432">
        <f t="shared" si="386"/>
        <v>0</v>
      </c>
      <c r="CV46" s="432">
        <f t="shared" si="387"/>
        <v>0</v>
      </c>
      <c r="CW46" s="432">
        <f t="shared" si="388"/>
        <v>0</v>
      </c>
      <c r="CX46" s="432">
        <f t="shared" si="389"/>
        <v>0</v>
      </c>
      <c r="CY46" s="432">
        <f t="shared" si="390"/>
        <v>0</v>
      </c>
      <c r="CZ46" s="432">
        <f t="shared" si="391"/>
        <v>0.4</v>
      </c>
      <c r="DA46" s="432">
        <f t="shared" si="392"/>
        <v>0</v>
      </c>
      <c r="DB46" s="432">
        <f t="shared" si="393"/>
        <v>0</v>
      </c>
      <c r="DC46" s="432">
        <f t="shared" si="394"/>
        <v>0</v>
      </c>
      <c r="DD46" s="432">
        <f t="shared" si="395"/>
        <v>0</v>
      </c>
      <c r="DE46" s="428">
        <f>'DATA SHEET'!CO46*'Gas parameters'!$B$13</f>
        <v>21529.8</v>
      </c>
      <c r="DF46" s="428">
        <f>'DATA SHEET'!CP46*'Gas parameters'!$C$13</f>
        <v>0</v>
      </c>
      <c r="DG46" s="428">
        <f>'DATA SHEET'!CQ46*'Gas parameters'!$D$13</f>
        <v>0</v>
      </c>
      <c r="DH46" s="428">
        <f>'DATA SHEET'!CR46*'Gas parameters'!$E$13</f>
        <v>0</v>
      </c>
      <c r="DI46" s="428">
        <f>'DATA SHEET'!CS46*'Gas parameters'!$F$13</f>
        <v>0</v>
      </c>
      <c r="DJ46" s="428">
        <f>'DATA SHEET'!CT46*'Gas parameters'!$G$13</f>
        <v>0</v>
      </c>
      <c r="DK46" s="428">
        <f>'DATA SHEET'!CU46*'Gas parameters'!$H$13</f>
        <v>0</v>
      </c>
      <c r="DL46" s="428">
        <f>'DATA SHEET'!CV46*'Gas parameters'!$I$13</f>
        <v>0</v>
      </c>
      <c r="DM46" s="428">
        <f>'DATA SHEET'!CW46*'Gas parameters'!$J$13</f>
        <v>0</v>
      </c>
      <c r="DN46" s="428">
        <f>'DATA SHEET'!CX46*'Gas parameters'!$K$13</f>
        <v>0</v>
      </c>
      <c r="DO46" s="428">
        <f>'DATA SHEET'!CY46*'Gas parameters'!$L$13</f>
        <v>0</v>
      </c>
      <c r="DP46" s="428">
        <f>'DATA SHEET'!CZ46*'Gas parameters'!$M$13</f>
        <v>4313.2</v>
      </c>
      <c r="DQ46" s="428">
        <f>'DATA SHEET'!DA46*'Gas parameters'!$N$13</f>
        <v>0</v>
      </c>
      <c r="DR46" s="428">
        <f>'DATA SHEET'!DB46*'Gas parameters'!$O$13</f>
        <v>0</v>
      </c>
      <c r="DS46" s="428">
        <f>'DATA SHEET'!DC46*'Gas parameters'!$P$13</f>
        <v>0</v>
      </c>
      <c r="DT46" s="428">
        <f>'DATA SHEET'!DD46*'Gas parameters'!$Q$13</f>
        <v>0</v>
      </c>
      <c r="DU46" s="431">
        <f>'DATA SHEET'!CO46*'Gas parameters'!$B$14</f>
        <v>23891.399999999998</v>
      </c>
      <c r="DV46" s="431">
        <f>'DATA SHEET'!CP46*'Gas parameters'!$C$14</f>
        <v>0</v>
      </c>
      <c r="DW46" s="431">
        <f>'DATA SHEET'!CQ46*'Gas parameters'!$D$14</f>
        <v>0</v>
      </c>
      <c r="DX46" s="431">
        <f>'DATA SHEET'!CR46*'Gas parameters'!$E$14</f>
        <v>0</v>
      </c>
      <c r="DY46" s="431">
        <f>'DATA SHEET'!CS46*'Gas parameters'!$F$14</f>
        <v>0</v>
      </c>
      <c r="DZ46" s="431">
        <f>'DATA SHEET'!CT46*'Gas parameters'!$G$14</f>
        <v>0</v>
      </c>
      <c r="EA46" s="431">
        <f>'DATA SHEET'!CU46*'Gas parameters'!$H$14</f>
        <v>0</v>
      </c>
      <c r="EB46" s="431">
        <f>'DATA SHEET'!CV46*'Gas parameters'!$I$14</f>
        <v>0</v>
      </c>
      <c r="EC46" s="431">
        <f>'DATA SHEET'!CW46*'Gas parameters'!$J$14</f>
        <v>0</v>
      </c>
      <c r="ED46" s="431">
        <f>'DATA SHEET'!CX46*'Gas parameters'!$K$14</f>
        <v>0</v>
      </c>
      <c r="EE46" s="431">
        <f>'DATA SHEET'!CY46*'Gas parameters'!$L$14</f>
        <v>0</v>
      </c>
      <c r="EF46" s="431">
        <f>'DATA SHEET'!CZ46*'Gas parameters'!$M$14</f>
        <v>5098</v>
      </c>
      <c r="EG46" s="431">
        <f>'DATA SHEET'!DA46*'Gas parameters'!$N$14</f>
        <v>0</v>
      </c>
      <c r="EH46" s="431">
        <f>'DATA SHEET'!DB46*'Gas parameters'!$O$14</f>
        <v>0</v>
      </c>
      <c r="EI46" s="431">
        <f>'DATA SHEET'!DC46*'Gas parameters'!$P$14</f>
        <v>0</v>
      </c>
      <c r="EJ46" s="431">
        <f>'DATA SHEET'!DD46*'Gas parameters'!$Q$14</f>
        <v>0</v>
      </c>
      <c r="EK46" s="425">
        <f>'DATA SHEET'!CO46*'Gas parameters'!$B$15</f>
        <v>1.2018</v>
      </c>
      <c r="EL46" s="434">
        <f>'DATA SHEET'!CP46*'Gas parameters'!$C$15</f>
        <v>0</v>
      </c>
      <c r="EM46" s="434">
        <f>'DATA SHEET'!CQ46*'Gas parameters'!$D$15</f>
        <v>0</v>
      </c>
      <c r="EN46" s="434">
        <f>'DATA SHEET'!CR46*'Gas parameters'!$E$15</f>
        <v>0</v>
      </c>
      <c r="EO46" s="434">
        <f>'DATA SHEET'!CS46*'Gas parameters'!$F$15</f>
        <v>0</v>
      </c>
      <c r="EP46" s="434">
        <f>'DATA SHEET'!CT46*'Gas parameters'!$G$15</f>
        <v>0</v>
      </c>
      <c r="EQ46" s="434">
        <f>'DATA SHEET'!CU46*'Gas parameters'!$H$15</f>
        <v>0</v>
      </c>
      <c r="ER46" s="434">
        <f>'DATA SHEET'!CV46*'Gas parameters'!$I$15</f>
        <v>0</v>
      </c>
      <c r="ES46" s="434">
        <f>'DATA SHEET'!CW46*'Gas parameters'!$J$15</f>
        <v>0</v>
      </c>
      <c r="ET46" s="434">
        <f>'DATA SHEET'!CX46*'Gas parameters'!$K$15</f>
        <v>0</v>
      </c>
      <c r="EU46" s="434">
        <f>'DATA SHEET'!CY46*'Gas parameters'!$L$15</f>
        <v>0</v>
      </c>
      <c r="EV46" s="434">
        <f>'DATA SHEET'!CZ46*'Gas parameters'!$M$15</f>
        <v>0.1996</v>
      </c>
      <c r="EW46" s="434">
        <f>'DATA SHEET'!DA46*'Gas parameters'!$N$15</f>
        <v>0</v>
      </c>
      <c r="EX46" s="434">
        <f>'DATA SHEET'!DB46*'Gas parameters'!$O$15</f>
        <v>0</v>
      </c>
      <c r="EY46" s="434">
        <f>'DATA SHEET'!DC46*'Gas parameters'!$P$15</f>
        <v>0</v>
      </c>
      <c r="EZ46" s="434">
        <f>'DATA SHEET'!DD46*'Gas parameters'!$Q$15</f>
        <v>0</v>
      </c>
      <c r="FA46" s="429">
        <f>'DATA SHEET'!CO46*'Gas parameters'!$B$16</f>
        <v>0.59760000000000002</v>
      </c>
      <c r="FB46" s="429">
        <f>'DATA SHEET'!CP46*'Gas parameters'!$C$16</f>
        <v>0</v>
      </c>
      <c r="FC46" s="429">
        <f>'DATA SHEET'!CQ46*'Gas parameters'!$D$16</f>
        <v>0</v>
      </c>
      <c r="FD46" s="429">
        <f>'DATA SHEET'!CR46*'Gas parameters'!$E$16</f>
        <v>0</v>
      </c>
      <c r="FE46" s="429">
        <f>'DATA SHEET'!CS46*'Gas parameters'!$F$16</f>
        <v>0</v>
      </c>
      <c r="FF46" s="429">
        <f>'DATA SHEET'!CT46*'Gas parameters'!$G$16</f>
        <v>0</v>
      </c>
      <c r="FG46" s="429">
        <f>'DATA SHEET'!CU46*'Gas parameters'!$H$16</f>
        <v>0</v>
      </c>
      <c r="FH46" s="429">
        <f>'DATA SHEET'!CV46*'Gas parameters'!$I$16</f>
        <v>0</v>
      </c>
      <c r="FI46" s="429">
        <f>'DATA SHEET'!CW46*'Gas parameters'!$J$16</f>
        <v>0</v>
      </c>
      <c r="FJ46" s="429">
        <f>'DATA SHEET'!CX46*'Gas parameters'!$K$16</f>
        <v>0</v>
      </c>
      <c r="FK46" s="429">
        <f>'DATA SHEET'!CY46*'Gas parameters'!$L$16</f>
        <v>0</v>
      </c>
      <c r="FL46" s="429">
        <f>'DATA SHEET'!CZ46*'Gas parameters'!$M$16</f>
        <v>0</v>
      </c>
      <c r="FM46" s="429">
        <f>'DATA SHEET'!DA46*'Gas parameters'!$N$16</f>
        <v>0</v>
      </c>
      <c r="FN46" s="429">
        <f>'DATA SHEET'!DB46*'Gas parameters'!$O$16</f>
        <v>0</v>
      </c>
      <c r="FO46" s="429">
        <f>'DATA SHEET'!DC46*'Gas parameters'!$P$16</f>
        <v>0</v>
      </c>
      <c r="FP46" s="429">
        <f>'DATA SHEET'!DD46*'Gas parameters'!$Q$16</f>
        <v>0</v>
      </c>
      <c r="FQ46" s="457">
        <f>'DATA SHEET'!CO46*'Gas parameters'!$B$17</f>
        <v>1.1639999999999999</v>
      </c>
      <c r="FR46" s="457">
        <f>'DATA SHEET'!CP46*'Gas parameters'!$C$17</f>
        <v>0</v>
      </c>
      <c r="FS46" s="457">
        <f>'DATA SHEET'!CQ46*'Gas parameters'!$D$17</f>
        <v>0</v>
      </c>
      <c r="FT46" s="457">
        <f>'DATA SHEET'!CR46*'Gas parameters'!$E$17</f>
        <v>0</v>
      </c>
      <c r="FU46" s="457">
        <f>'DATA SHEET'!CS46*'Gas parameters'!$F$17</f>
        <v>0</v>
      </c>
      <c r="FV46" s="457">
        <f>'DATA SHEET'!CT46*'Gas parameters'!$G$17</f>
        <v>0</v>
      </c>
      <c r="FW46" s="457">
        <f>'DATA SHEET'!CU46*'Gas parameters'!$H$17</f>
        <v>0</v>
      </c>
      <c r="FX46" s="457">
        <f>'DATA SHEET'!CV46*'Gas parameters'!$I$17</f>
        <v>0</v>
      </c>
      <c r="FY46" s="457">
        <f>'DATA SHEET'!CW46*'Gas parameters'!$J$17</f>
        <v>0</v>
      </c>
      <c r="FZ46" s="457">
        <f>'DATA SHEET'!CX46*'Gas parameters'!$K$17</f>
        <v>0</v>
      </c>
      <c r="GA46" s="457">
        <f>'DATA SHEET'!CY46*'Gas parameters'!$L$17</f>
        <v>0</v>
      </c>
      <c r="GB46" s="457">
        <f>'DATA SHEET'!CZ46*'Gas parameters'!$M$17</f>
        <v>0.38680000000000003</v>
      </c>
      <c r="GC46" s="457">
        <f>'DATA SHEET'!DA46*'Gas parameters'!$N$17</f>
        <v>0</v>
      </c>
      <c r="GD46" s="457">
        <f>'DATA SHEET'!DB46*'Gas parameters'!$O$17</f>
        <v>0</v>
      </c>
      <c r="GE46" s="457">
        <f>'DATA SHEET'!DC46*'Gas parameters'!$P$17</f>
        <v>0</v>
      </c>
      <c r="GF46" s="457">
        <f>'DATA SHEET'!DD46*'Gas parameters'!$Q$17</f>
        <v>0</v>
      </c>
      <c r="GG46" s="429">
        <f>'DATA SHEET'!CO46*'Gas parameters'!$B$18</f>
        <v>0.43043999999999999</v>
      </c>
      <c r="GH46" s="429">
        <f>'DATA SHEET'!CP46*'Gas parameters'!$C$18</f>
        <v>0</v>
      </c>
      <c r="GI46" s="429">
        <f>'DATA SHEET'!CQ46*'Gas parameters'!$D$18</f>
        <v>0</v>
      </c>
      <c r="GJ46" s="429">
        <f>'DATA SHEET'!CR46*'Gas parameters'!$E$18</f>
        <v>0</v>
      </c>
      <c r="GK46" s="429">
        <f>'DATA SHEET'!CS46*'Gas parameters'!$F$18</f>
        <v>0</v>
      </c>
      <c r="GL46" s="429">
        <f>'DATA SHEET'!CT46*'Gas parameters'!$G$18</f>
        <v>0</v>
      </c>
      <c r="GM46" s="429">
        <f>'DATA SHEET'!CU46*'Gas parameters'!$H$18</f>
        <v>0</v>
      </c>
      <c r="GN46" s="429">
        <f>'DATA SHEET'!CV46*'Gas parameters'!$I$18</f>
        <v>0</v>
      </c>
      <c r="GO46" s="429">
        <f>'DATA SHEET'!CW46*'Gas parameters'!$J$18</f>
        <v>0</v>
      </c>
      <c r="GP46" s="429">
        <f>'DATA SHEET'!CX46*'Gas parameters'!$K$18</f>
        <v>0</v>
      </c>
      <c r="GQ46" s="429">
        <f>'DATA SHEET'!CY46*'Gas parameters'!$L$18</f>
        <v>0</v>
      </c>
      <c r="GR46" s="429">
        <f>'DATA SHEET'!CZ46*'Gas parameters'!$M$18</f>
        <v>3.5999999999999997E-2</v>
      </c>
      <c r="GS46" s="429">
        <f>'DATA SHEET'!DA46*'Gas parameters'!$N$18</f>
        <v>0</v>
      </c>
      <c r="GT46" s="429">
        <f>'DATA SHEET'!DB46*'Gas parameters'!$O$18</f>
        <v>0</v>
      </c>
      <c r="GU46" s="429">
        <f>'DATA SHEET'!DC46*'Gas parameters'!$P$18</f>
        <v>0</v>
      </c>
      <c r="GV46" s="429">
        <f>'DATA SHEET'!DD46*'Gas parameters'!$Q$18</f>
        <v>0</v>
      </c>
      <c r="GW46" s="430">
        <v>7</v>
      </c>
      <c r="GX46" s="430">
        <v>1E-3</v>
      </c>
      <c r="GY46" s="435">
        <f t="shared" si="396"/>
        <v>6.6924546322827121</v>
      </c>
      <c r="GZ46" s="435">
        <f t="shared" si="397"/>
        <v>10.148328222950017</v>
      </c>
      <c r="HA46" s="433">
        <f t="shared" si="398"/>
        <v>1</v>
      </c>
      <c r="HB46" s="433">
        <f t="shared" si="399"/>
        <v>7.4502201757506663</v>
      </c>
      <c r="HC46" s="433">
        <f t="shared" si="400"/>
        <v>20.959991874476575</v>
      </c>
      <c r="HD46" s="433">
        <f t="shared" si="401"/>
        <v>1.3246768628986172</v>
      </c>
      <c r="HE46" s="433">
        <f t="shared" si="402"/>
        <v>1.2155011147590387</v>
      </c>
      <c r="HF46" s="436">
        <f t="shared" si="403"/>
        <v>0</v>
      </c>
      <c r="HG46" s="433">
        <f t="shared" si="404"/>
        <v>5.8886546322827122</v>
      </c>
      <c r="HH46" s="435">
        <f>GY46*0.7906+'DATA SHEET'!CW46/100+HN46</f>
        <v>5.8886546322827122</v>
      </c>
      <c r="HI46" s="433">
        <f t="shared" si="405"/>
        <v>1.5615655434679541</v>
      </c>
      <c r="HJ46" s="433">
        <f t="shared" si="406"/>
        <v>10.148328222950017</v>
      </c>
      <c r="HK46" s="437">
        <f t="shared" si="407"/>
        <v>25843</v>
      </c>
      <c r="HL46" s="437">
        <f t="shared" si="408"/>
        <v>28989.399999999998</v>
      </c>
      <c r="HM46" s="438">
        <f t="shared" si="409"/>
        <v>1.4014</v>
      </c>
      <c r="HN46" s="439">
        <f t="shared" si="410"/>
        <v>0.59760000000000002</v>
      </c>
      <c r="HO46" s="436">
        <f t="shared" si="411"/>
        <v>1.5508</v>
      </c>
      <c r="HP46" s="427">
        <f t="shared" si="412"/>
        <v>0.46643999999999997</v>
      </c>
      <c r="HQ46" s="357">
        <f t="shared" si="413"/>
        <v>25801.599999999999</v>
      </c>
      <c r="HR46" s="358">
        <f t="shared" si="414"/>
        <v>29019.200000000001</v>
      </c>
      <c r="HS46" s="712">
        <f t="shared" si="415"/>
        <v>0.46643999999999997</v>
      </c>
      <c r="HT46" s="713">
        <f t="shared" si="416"/>
        <v>0.36094603788418017</v>
      </c>
      <c r="HU46" s="711">
        <f t="shared" si="417"/>
        <v>0.44215889640812073</v>
      </c>
      <c r="HV46" s="711">
        <f t="shared" si="418"/>
        <v>24.454174959719456</v>
      </c>
      <c r="HW46" s="711">
        <f t="shared" si="419"/>
        <v>27.464698088207459</v>
      </c>
      <c r="HX46" s="711">
        <f t="shared" si="420"/>
        <v>45.714470083951518</v>
      </c>
      <c r="HY46" s="714">
        <f t="shared" si="421"/>
        <v>25.801599999999997</v>
      </c>
      <c r="HZ46" s="359">
        <f t="shared" si="422"/>
        <v>29.019200000000001</v>
      </c>
      <c r="IA46" s="360">
        <f t="shared" si="423"/>
        <v>48.30190909070317</v>
      </c>
      <c r="IB46" s="75">
        <f t="shared" si="424"/>
        <v>45.714470083951518</v>
      </c>
      <c r="IC46" s="724">
        <f t="shared" si="425"/>
        <v>0.36094603788418017</v>
      </c>
      <c r="ID46" s="724">
        <f t="shared" si="426"/>
        <v>25.801599999999997</v>
      </c>
      <c r="IE46" s="724">
        <f t="shared" si="427"/>
        <v>29.019200000000001</v>
      </c>
      <c r="IF46" s="76">
        <f t="shared" si="428"/>
        <v>10.148328222950017</v>
      </c>
      <c r="IG46" s="520"/>
      <c r="IH46" s="520"/>
      <c r="II46" s="520"/>
      <c r="IJ46" s="700">
        <f t="shared" si="429"/>
        <v>0</v>
      </c>
      <c r="IK46" s="520"/>
      <c r="IL46" s="520"/>
      <c r="IM46" s="520"/>
      <c r="IN46" s="520"/>
      <c r="IO46" s="520"/>
      <c r="IP46" s="520"/>
      <c r="IQ46" s="520"/>
      <c r="IR46" s="520"/>
      <c r="IS46" s="23" t="s">
        <v>88</v>
      </c>
      <c r="IT46" s="23" t="s">
        <v>88</v>
      </c>
      <c r="IU46" s="23" t="s">
        <v>88</v>
      </c>
      <c r="IV46" s="23" t="s">
        <v>88</v>
      </c>
      <c r="IW46" s="23" t="s">
        <v>88</v>
      </c>
      <c r="IX46" s="23" t="s">
        <v>88</v>
      </c>
      <c r="IY46" s="23" t="s">
        <v>88</v>
      </c>
      <c r="JA46" s="23"/>
      <c r="JB46" s="23" t="s">
        <v>88</v>
      </c>
      <c r="JC46" s="23"/>
      <c r="JD46" s="22" t="str">
        <f>IF(IN46&lt;&gt;0,IP46*IF46/IN46,"NM")</f>
        <v>NM</v>
      </c>
      <c r="JE46" s="22" t="str">
        <f>IF(IN46&lt;&gt;0,IQ46*IF46/IN46,"NM")</f>
        <v>NM</v>
      </c>
      <c r="JF46" s="22" t="str">
        <f>IF(IN46&lt;&gt;0,JD46*1.07,"NM")</f>
        <v>NM</v>
      </c>
      <c r="JG46" s="22" t="str">
        <f>IF(IN46&lt;&gt;0,JE46*1.76,"NM")</f>
        <v>NM</v>
      </c>
      <c r="JH46" s="21" t="str">
        <f>IF(IN46&lt;&gt;0,(21/(21-IO46)),"NM")</f>
        <v>NM</v>
      </c>
      <c r="JI46" s="21"/>
      <c r="JJ46" s="21"/>
      <c r="JK46" s="21"/>
      <c r="JL46" s="520"/>
      <c r="JM46" s="520"/>
      <c r="JN46" s="520"/>
      <c r="JO46" s="520"/>
      <c r="JP46" s="520"/>
      <c r="JQ46" s="34"/>
      <c r="JR46" s="34"/>
      <c r="JS46" s="34"/>
      <c r="JT46" s="142"/>
      <c r="JU46" s="142"/>
      <c r="JV46" s="520"/>
      <c r="JW46" s="142"/>
      <c r="JX46" s="142"/>
      <c r="JY46" s="142"/>
      <c r="JZ46" s="142"/>
      <c r="KA46" s="26" t="s">
        <v>57</v>
      </c>
      <c r="KB46" s="27" t="s">
        <v>57</v>
      </c>
      <c r="KC46" s="175"/>
      <c r="KD46" s="175"/>
      <c r="KE46" s="175"/>
      <c r="KF46" s="175"/>
      <c r="KG46" s="175"/>
      <c r="KH46" s="175"/>
      <c r="KI46" s="175"/>
      <c r="KJ46" s="175"/>
      <c r="KK46" s="48"/>
      <c r="KL46" s="523" t="s">
        <v>88</v>
      </c>
      <c r="KM46" s="523"/>
      <c r="KN46" s="48"/>
      <c r="KO46" s="48"/>
      <c r="KP46" s="48"/>
      <c r="KQ46" s="49"/>
      <c r="KR46" s="49"/>
      <c r="KS46" s="49"/>
      <c r="KT46" s="49"/>
      <c r="KU46" s="49"/>
      <c r="KV46" s="49"/>
      <c r="KX46" s="540">
        <f t="shared" si="129"/>
        <v>100</v>
      </c>
    </row>
    <row r="47" spans="1:310" ht="15.95" customHeight="1" x14ac:dyDescent="0.25">
      <c r="A47" s="17"/>
      <c r="B47" s="81"/>
      <c r="C47" s="81"/>
      <c r="D47" s="81"/>
      <c r="E47" s="81"/>
      <c r="F47" s="81"/>
      <c r="G47" s="81"/>
      <c r="H47" s="81"/>
      <c r="I47" s="81"/>
      <c r="J47" s="81"/>
      <c r="K47" s="81"/>
      <c r="L47" s="81"/>
      <c r="M47" s="81"/>
      <c r="N47" s="81"/>
      <c r="O47" s="81"/>
      <c r="P47" s="550"/>
      <c r="Q47" s="734"/>
      <c r="R47" s="734"/>
      <c r="S47" s="734"/>
      <c r="T47" s="734"/>
      <c r="U47" s="734"/>
      <c r="V47" s="734"/>
      <c r="W47" s="735"/>
      <c r="X47" s="735"/>
      <c r="Y47" s="735"/>
      <c r="Z47" s="735"/>
      <c r="AA47" s="735"/>
      <c r="AB47" s="735"/>
      <c r="AC47" s="735"/>
      <c r="AD47" s="735"/>
      <c r="AE47" s="735"/>
      <c r="AF47" s="735"/>
      <c r="AG47" s="735"/>
      <c r="AH47" s="735"/>
      <c r="AI47" s="735"/>
      <c r="AJ47" s="735"/>
      <c r="AK47" s="735"/>
      <c r="AL47" s="735"/>
      <c r="AM47" s="735"/>
      <c r="AN47" s="735"/>
      <c r="AO47" s="735"/>
      <c r="AP47" s="735"/>
      <c r="AQ47" s="735"/>
      <c r="AR47" s="735"/>
      <c r="AS47" s="735"/>
      <c r="AT47" s="735"/>
      <c r="AU47" s="735"/>
      <c r="AV47" s="735"/>
      <c r="AW47" s="735"/>
      <c r="AX47" s="735"/>
      <c r="AY47" s="735"/>
      <c r="AZ47" s="735"/>
      <c r="BA47" s="735"/>
      <c r="BB47" s="735"/>
      <c r="BC47" s="735"/>
      <c r="BD47" s="735"/>
      <c r="BE47" s="735"/>
      <c r="BF47" s="735"/>
      <c r="BG47" s="735"/>
      <c r="BH47" s="735"/>
      <c r="BI47" s="735"/>
      <c r="BJ47" s="735"/>
      <c r="BK47" s="735"/>
      <c r="BL47" s="735"/>
      <c r="BM47" s="735"/>
      <c r="BN47" s="735"/>
      <c r="BO47" s="735"/>
      <c r="BP47" s="735"/>
      <c r="BQ47" s="735"/>
      <c r="BR47" s="735"/>
      <c r="BS47" s="735"/>
      <c r="BT47" s="735"/>
      <c r="BU47" s="735"/>
      <c r="BV47" s="735"/>
      <c r="BW47" s="735"/>
      <c r="BX47" s="735"/>
      <c r="BY47" s="735"/>
      <c r="BZ47" s="735"/>
      <c r="CA47" s="735"/>
      <c r="CB47" s="735"/>
      <c r="CC47" s="735"/>
      <c r="CD47" s="735"/>
      <c r="CE47" s="735"/>
      <c r="CF47" s="735"/>
      <c r="CG47" s="735"/>
      <c r="CH47" s="735"/>
      <c r="CI47" s="735"/>
      <c r="CJ47" s="735"/>
      <c r="CK47" s="735"/>
      <c r="CL47" s="735"/>
      <c r="CM47" s="735"/>
      <c r="CN47" s="735"/>
      <c r="CO47" s="735"/>
      <c r="CP47" s="735"/>
      <c r="CQ47" s="735"/>
      <c r="CR47" s="735"/>
      <c r="CS47" s="735"/>
      <c r="CT47" s="735"/>
      <c r="CU47" s="735"/>
      <c r="CV47" s="735"/>
      <c r="CW47" s="735"/>
      <c r="CX47" s="735"/>
      <c r="CY47" s="735"/>
      <c r="CZ47" s="735"/>
      <c r="DA47" s="735"/>
      <c r="DB47" s="735"/>
      <c r="DC47" s="735"/>
      <c r="DD47" s="735"/>
      <c r="DE47" s="735"/>
      <c r="DF47" s="735"/>
      <c r="DG47" s="735"/>
      <c r="DH47" s="735"/>
      <c r="DI47" s="735"/>
      <c r="DJ47" s="735"/>
      <c r="DK47" s="735"/>
      <c r="DL47" s="735"/>
      <c r="DM47" s="735"/>
      <c r="DN47" s="735"/>
      <c r="DO47" s="735"/>
      <c r="DP47" s="735"/>
      <c r="DQ47" s="735"/>
      <c r="DR47" s="735"/>
      <c r="DS47" s="735"/>
      <c r="DT47" s="735"/>
      <c r="DU47" s="735"/>
      <c r="DV47" s="735"/>
      <c r="DW47" s="735"/>
      <c r="DX47" s="735"/>
      <c r="DY47" s="735"/>
      <c r="DZ47" s="735"/>
      <c r="EA47" s="735"/>
      <c r="EB47" s="735"/>
      <c r="EC47" s="735"/>
      <c r="ED47" s="735"/>
      <c r="EE47" s="735"/>
      <c r="EF47" s="735"/>
      <c r="EG47" s="735"/>
      <c r="EH47" s="735"/>
      <c r="EI47" s="735"/>
      <c r="EJ47" s="735"/>
      <c r="EK47" s="735"/>
      <c r="EL47" s="735"/>
      <c r="EM47" s="735"/>
      <c r="EN47" s="735"/>
      <c r="EO47" s="735"/>
      <c r="EP47" s="735"/>
      <c r="EQ47" s="735"/>
      <c r="ER47" s="735"/>
      <c r="ES47" s="735"/>
      <c r="ET47" s="735"/>
      <c r="EU47" s="735"/>
      <c r="EV47" s="735"/>
      <c r="EW47" s="735"/>
      <c r="EX47" s="735"/>
      <c r="EY47" s="735"/>
      <c r="EZ47" s="735"/>
      <c r="FA47" s="735"/>
      <c r="FB47" s="735"/>
      <c r="FC47" s="735"/>
      <c r="FD47" s="735"/>
      <c r="FE47" s="735"/>
      <c r="FF47" s="735"/>
      <c r="FG47" s="735"/>
      <c r="FH47" s="735"/>
      <c r="FI47" s="735"/>
      <c r="FJ47" s="735"/>
      <c r="FK47" s="735"/>
      <c r="FL47" s="735"/>
      <c r="FM47" s="735"/>
      <c r="FN47" s="735"/>
      <c r="FO47" s="735"/>
      <c r="FP47" s="735"/>
      <c r="FQ47" s="735"/>
      <c r="FR47" s="735"/>
      <c r="FS47" s="735"/>
      <c r="FT47" s="735"/>
      <c r="FU47" s="735"/>
      <c r="FV47" s="735"/>
      <c r="FW47" s="735"/>
      <c r="FX47" s="735"/>
      <c r="FY47" s="735"/>
      <c r="FZ47" s="735"/>
      <c r="GA47" s="735"/>
      <c r="GB47" s="735"/>
      <c r="GC47" s="735"/>
      <c r="GD47" s="735"/>
      <c r="GE47" s="735"/>
      <c r="GF47" s="735"/>
      <c r="GG47" s="735"/>
      <c r="GH47" s="735"/>
      <c r="GI47" s="735"/>
      <c r="GJ47" s="735"/>
      <c r="GK47" s="735"/>
      <c r="GL47" s="735"/>
      <c r="GM47" s="735"/>
      <c r="GN47" s="735"/>
      <c r="GO47" s="735"/>
      <c r="GP47" s="735"/>
      <c r="GQ47" s="735"/>
      <c r="GR47" s="735"/>
      <c r="GS47" s="735"/>
      <c r="GT47" s="735"/>
      <c r="GU47" s="735"/>
      <c r="GV47" s="735"/>
      <c r="GW47" s="735"/>
      <c r="GX47" s="735"/>
      <c r="GY47" s="735"/>
      <c r="GZ47" s="735"/>
      <c r="HA47" s="735"/>
      <c r="HB47" s="735"/>
      <c r="HC47" s="735"/>
      <c r="HD47" s="735"/>
      <c r="HE47" s="735"/>
      <c r="HF47" s="735"/>
      <c r="HG47" s="735"/>
      <c r="HH47" s="735"/>
      <c r="HI47" s="735"/>
      <c r="HJ47" s="735"/>
      <c r="HK47" s="735"/>
      <c r="HL47" s="735"/>
      <c r="HM47" s="735"/>
      <c r="HN47" s="735"/>
      <c r="HO47" s="735"/>
      <c r="HP47" s="735"/>
      <c r="HQ47" s="735"/>
      <c r="HR47" s="735"/>
      <c r="HS47" s="735"/>
      <c r="HT47" s="735"/>
      <c r="HU47" s="735"/>
      <c r="HV47" s="735"/>
      <c r="HW47" s="735"/>
      <c r="HX47" s="735"/>
      <c r="HY47" s="735"/>
      <c r="HZ47" s="735"/>
      <c r="IA47" s="735"/>
      <c r="IB47" s="735"/>
      <c r="IC47" s="735"/>
      <c r="ID47" s="735"/>
      <c r="IE47" s="735"/>
      <c r="IF47" s="735"/>
      <c r="IG47" s="735"/>
      <c r="IH47" s="280"/>
      <c r="II47" s="829"/>
      <c r="IJ47" s="826"/>
      <c r="IK47" s="827"/>
      <c r="IL47" s="828"/>
      <c r="IM47" s="828"/>
      <c r="IN47" s="280"/>
      <c r="IO47" s="280"/>
      <c r="IP47" s="277"/>
      <c r="IQ47" s="277"/>
      <c r="IR47" s="277"/>
      <c r="IS47" s="275"/>
      <c r="IT47" s="275"/>
      <c r="IU47" s="275"/>
      <c r="IV47" s="275"/>
      <c r="IW47" s="275"/>
      <c r="IX47" s="275"/>
      <c r="IY47" s="275"/>
      <c r="JA47" s="277"/>
      <c r="JB47" s="278"/>
      <c r="JC47" s="279"/>
      <c r="JD47" s="258"/>
      <c r="JE47" s="258"/>
      <c r="JF47" s="258"/>
      <c r="JG47" s="258"/>
      <c r="JH47" s="826"/>
      <c r="JI47" s="826"/>
      <c r="JJ47" s="826"/>
      <c r="JK47" s="826"/>
      <c r="JL47" s="280"/>
      <c r="JM47" s="280"/>
      <c r="JN47" s="280"/>
      <c r="JO47" s="280"/>
      <c r="JP47" s="280"/>
      <c r="JQ47" s="280"/>
      <c r="JR47" s="280"/>
      <c r="JS47" s="280"/>
      <c r="JT47" s="277"/>
      <c r="JU47" s="277"/>
      <c r="JV47" s="277"/>
      <c r="JW47" s="277"/>
      <c r="JX47" s="277"/>
      <c r="JY47" s="277"/>
      <c r="JZ47" s="277"/>
      <c r="KA47" s="281"/>
      <c r="KB47" s="282"/>
      <c r="KC47" s="283"/>
      <c r="KD47" s="283"/>
      <c r="KE47" s="283"/>
      <c r="KF47" s="283"/>
      <c r="KG47" s="283"/>
      <c r="KH47" s="283"/>
      <c r="KI47" s="283"/>
      <c r="KJ47" s="283"/>
      <c r="KK47" s="284"/>
      <c r="KL47" s="285"/>
      <c r="KM47" s="284"/>
      <c r="KN47" s="284"/>
      <c r="KO47" s="284"/>
      <c r="KP47" s="284"/>
      <c r="KQ47" s="286"/>
      <c r="KR47" s="286"/>
      <c r="KS47" s="286"/>
      <c r="KT47" s="286"/>
      <c r="KU47" s="286"/>
      <c r="KV47" s="286"/>
      <c r="KX47" s="540">
        <f t="shared" si="129"/>
        <v>0</v>
      </c>
    </row>
    <row r="48" spans="1:310" ht="15" x14ac:dyDescent="0.25">
      <c r="A48" s="81"/>
      <c r="B48" s="81"/>
      <c r="C48" s="81"/>
      <c r="P48" s="550"/>
      <c r="Q48" s="42"/>
      <c r="R48" s="42"/>
      <c r="S48" s="42"/>
      <c r="T48" s="42"/>
      <c r="U48" s="42"/>
      <c r="V48" s="42"/>
      <c r="W48" s="42"/>
      <c r="X48" s="42"/>
      <c r="Y48" s="42"/>
      <c r="Z48" s="42"/>
      <c r="AA48" s="42"/>
      <c r="AB48" s="42"/>
      <c r="JK48" s="3"/>
      <c r="KL48" s="3"/>
      <c r="KX48" s="540">
        <f t="shared" si="129"/>
        <v>0</v>
      </c>
    </row>
    <row r="49" spans="1:310" ht="15" x14ac:dyDescent="0.25">
      <c r="A49" s="81"/>
      <c r="B49" s="81"/>
      <c r="C49" s="81"/>
      <c r="P49" s="550"/>
      <c r="Q49" s="42"/>
      <c r="R49" s="42"/>
      <c r="S49" s="42"/>
      <c r="T49" s="42"/>
      <c r="U49" s="42"/>
      <c r="V49" s="42"/>
      <c r="W49" s="42"/>
      <c r="X49" s="42"/>
      <c r="Y49" s="42"/>
      <c r="Z49" s="42"/>
      <c r="AA49" s="42"/>
      <c r="AB49" s="42"/>
      <c r="JK49" s="3"/>
      <c r="KL49" s="3"/>
      <c r="KX49" s="540">
        <f t="shared" si="129"/>
        <v>0</v>
      </c>
    </row>
    <row r="50" spans="1:310" ht="15" x14ac:dyDescent="0.25">
      <c r="P50" s="550"/>
      <c r="Q50" s="42"/>
      <c r="R50" s="42"/>
      <c r="S50" s="42"/>
      <c r="T50" s="42"/>
      <c r="U50" s="42"/>
      <c r="V50" s="42"/>
      <c r="W50" s="42"/>
      <c r="X50" s="42"/>
      <c r="Y50" s="42"/>
      <c r="Z50" s="42"/>
      <c r="AA50" s="42"/>
      <c r="AB50" s="42"/>
      <c r="KX50" s="540">
        <f t="shared" si="129"/>
        <v>0</v>
      </c>
    </row>
    <row r="51" spans="1:310" ht="15" x14ac:dyDescent="0.25">
      <c r="P51" s="550"/>
      <c r="Q51" s="42"/>
      <c r="R51" s="42"/>
      <c r="S51" s="42"/>
      <c r="T51" s="42"/>
      <c r="U51" s="42"/>
      <c r="V51" s="42"/>
      <c r="W51" s="42"/>
      <c r="X51" s="42"/>
      <c r="Y51" s="42"/>
      <c r="Z51" s="42"/>
      <c r="AA51" s="42"/>
      <c r="AB51" s="42"/>
      <c r="KX51" s="540">
        <f t="shared" si="129"/>
        <v>0</v>
      </c>
    </row>
    <row r="52" spans="1:310" ht="15.75" thickBot="1" x14ac:dyDescent="0.3">
      <c r="A52" s="17"/>
      <c r="B52" s="81"/>
      <c r="C52" s="258"/>
      <c r="D52" s="258"/>
      <c r="E52" s="258"/>
      <c r="F52" s="258"/>
      <c r="G52" s="258"/>
      <c r="H52" s="258"/>
      <c r="I52" s="258"/>
      <c r="J52" s="258"/>
      <c r="K52" s="258"/>
      <c r="L52" s="258"/>
      <c r="M52" s="258"/>
      <c r="N52" s="258"/>
      <c r="O52" s="258"/>
      <c r="P52" s="592"/>
      <c r="Q52" s="736"/>
      <c r="R52" s="736"/>
      <c r="S52" s="736"/>
      <c r="T52" s="736"/>
      <c r="U52" s="736"/>
      <c r="V52" s="736"/>
      <c r="W52" s="736"/>
      <c r="X52" s="736"/>
      <c r="Y52" s="736"/>
      <c r="Z52" s="736"/>
      <c r="AA52" s="736"/>
      <c r="AB52" s="736"/>
      <c r="AC52" s="258"/>
      <c r="AD52" s="258"/>
      <c r="AE52" s="258"/>
      <c r="AF52" s="258"/>
      <c r="AG52" s="258"/>
      <c r="AH52" s="258"/>
      <c r="AI52" s="258"/>
      <c r="AJ52" s="258"/>
      <c r="AK52" s="258"/>
      <c r="AL52" s="258"/>
      <c r="AM52" s="258"/>
      <c r="AN52" s="258"/>
      <c r="AO52" s="258"/>
      <c r="AP52" s="258"/>
      <c r="AQ52" s="258"/>
      <c r="AR52" s="258"/>
      <c r="AS52" s="258"/>
      <c r="AT52" s="258"/>
      <c r="AU52" s="258"/>
      <c r="AV52" s="258"/>
      <c r="AW52" s="258"/>
      <c r="AX52" s="258"/>
      <c r="AY52" s="258"/>
      <c r="AZ52" s="258"/>
      <c r="BA52" s="258"/>
      <c r="BB52" s="258"/>
      <c r="BC52" s="258"/>
      <c r="BD52" s="258"/>
      <c r="BE52" s="258"/>
      <c r="BF52" s="258"/>
      <c r="BG52" s="258"/>
      <c r="BH52" s="258"/>
      <c r="BI52" s="258"/>
      <c r="BJ52" s="258"/>
      <c r="BK52" s="258"/>
      <c r="BL52" s="258"/>
      <c r="BM52" s="258"/>
      <c r="BN52" s="258"/>
      <c r="BO52" s="258"/>
      <c r="BP52" s="258"/>
      <c r="BQ52" s="258"/>
      <c r="BR52" s="258"/>
      <c r="BS52" s="258"/>
      <c r="BT52" s="258"/>
      <c r="BU52" s="258"/>
      <c r="BV52" s="258"/>
      <c r="BW52" s="258"/>
      <c r="BX52" s="258"/>
      <c r="BY52" s="258"/>
      <c r="BZ52" s="258"/>
      <c r="CA52" s="258"/>
      <c r="CB52" s="258"/>
      <c r="CC52" s="258"/>
      <c r="CD52" s="258"/>
      <c r="CE52" s="258"/>
      <c r="CF52" s="258"/>
      <c r="CG52" s="258"/>
      <c r="CH52" s="258"/>
      <c r="CI52" s="258"/>
      <c r="CJ52" s="258"/>
      <c r="CK52" s="258"/>
      <c r="CL52" s="258"/>
      <c r="CM52" s="258"/>
      <c r="CN52" s="258"/>
      <c r="CO52" s="258"/>
      <c r="CP52" s="258"/>
      <c r="CQ52" s="258"/>
      <c r="CR52" s="258"/>
      <c r="CS52" s="258"/>
      <c r="CT52" s="258"/>
      <c r="CU52" s="258"/>
      <c r="CV52" s="258"/>
      <c r="CW52" s="258"/>
      <c r="CX52" s="258"/>
      <c r="CY52" s="258"/>
      <c r="CZ52" s="258"/>
      <c r="DA52" s="258"/>
      <c r="DB52" s="258"/>
      <c r="DC52" s="258"/>
      <c r="DD52" s="258"/>
      <c r="DE52" s="258"/>
      <c r="DF52" s="258"/>
      <c r="DG52" s="258"/>
      <c r="DH52" s="258"/>
      <c r="DI52" s="258"/>
      <c r="DJ52" s="258"/>
      <c r="DK52" s="258"/>
      <c r="DL52" s="258"/>
      <c r="DM52" s="258"/>
      <c r="DN52" s="258"/>
      <c r="DO52" s="258"/>
      <c r="DP52" s="258"/>
      <c r="DQ52" s="258"/>
      <c r="DR52" s="258"/>
      <c r="DS52" s="258"/>
      <c r="DT52" s="258"/>
      <c r="DU52" s="258"/>
      <c r="DV52" s="258"/>
      <c r="DW52" s="258"/>
      <c r="DX52" s="258"/>
      <c r="DY52" s="258"/>
      <c r="DZ52" s="258"/>
      <c r="EA52" s="258"/>
      <c r="EB52" s="258"/>
      <c r="EC52" s="258"/>
      <c r="ED52" s="258"/>
      <c r="EE52" s="258"/>
      <c r="EF52" s="258"/>
      <c r="EG52" s="258"/>
      <c r="EH52" s="258"/>
      <c r="EI52" s="258"/>
      <c r="EJ52" s="258"/>
      <c r="EK52" s="258"/>
      <c r="EL52" s="258"/>
      <c r="EM52" s="258"/>
      <c r="EN52" s="258"/>
      <c r="EO52" s="258"/>
      <c r="EP52" s="258"/>
      <c r="EQ52" s="258"/>
      <c r="ER52" s="258"/>
      <c r="ES52" s="258"/>
      <c r="ET52" s="258"/>
      <c r="EU52" s="258"/>
      <c r="EV52" s="258"/>
      <c r="EW52" s="258"/>
      <c r="EX52" s="258"/>
      <c r="EY52" s="258"/>
      <c r="EZ52" s="258"/>
      <c r="FA52" s="258"/>
      <c r="FB52" s="258"/>
      <c r="FC52" s="258"/>
      <c r="FD52" s="258"/>
      <c r="FE52" s="258"/>
      <c r="FF52" s="258"/>
      <c r="FG52" s="258"/>
      <c r="FH52" s="258"/>
      <c r="FI52" s="258"/>
      <c r="FJ52" s="258"/>
      <c r="FK52" s="258"/>
      <c r="FL52" s="258"/>
      <c r="FM52" s="258"/>
      <c r="FN52" s="258"/>
      <c r="FO52" s="258"/>
      <c r="FP52" s="258"/>
      <c r="FQ52" s="258"/>
      <c r="FR52" s="258"/>
      <c r="FS52" s="258"/>
      <c r="FT52" s="258"/>
      <c r="FU52" s="258"/>
      <c r="FV52" s="258"/>
      <c r="FW52" s="258"/>
      <c r="FX52" s="258"/>
      <c r="FY52" s="258"/>
      <c r="FZ52" s="258"/>
      <c r="GA52" s="258"/>
      <c r="GB52" s="258"/>
      <c r="GC52" s="258"/>
      <c r="GD52" s="258"/>
      <c r="GE52" s="258"/>
      <c r="GF52" s="258"/>
      <c r="GG52" s="258"/>
      <c r="GH52" s="258"/>
      <c r="GI52" s="258"/>
      <c r="GJ52" s="258"/>
      <c r="GK52" s="258"/>
      <c r="GL52" s="258"/>
      <c r="GM52" s="258"/>
      <c r="GN52" s="258"/>
      <c r="GO52" s="258"/>
      <c r="GP52" s="258"/>
      <c r="GQ52" s="258"/>
      <c r="GR52" s="258"/>
      <c r="GS52" s="258"/>
      <c r="GT52" s="258"/>
      <c r="GU52" s="258"/>
      <c r="GV52" s="258"/>
      <c r="GW52" s="258"/>
      <c r="GX52" s="258"/>
      <c r="GY52" s="258"/>
      <c r="GZ52" s="258"/>
      <c r="HA52" s="258"/>
      <c r="HB52" s="258"/>
      <c r="HC52" s="258"/>
      <c r="HD52" s="258"/>
      <c r="HE52" s="258"/>
      <c r="HF52" s="258"/>
      <c r="HG52" s="258"/>
      <c r="HH52" s="258"/>
      <c r="HI52" s="258"/>
      <c r="HJ52" s="258"/>
      <c r="HK52" s="258"/>
      <c r="HL52" s="258"/>
      <c r="HM52" s="258"/>
      <c r="HN52" s="258"/>
      <c r="HO52" s="258"/>
      <c r="HP52" s="258"/>
      <c r="HQ52" s="258"/>
      <c r="HR52" s="258"/>
      <c r="HS52" s="258"/>
      <c r="HT52" s="258"/>
      <c r="HU52" s="258"/>
      <c r="HV52" s="258"/>
      <c r="HW52" s="258"/>
      <c r="HX52" s="258"/>
      <c r="HY52" s="258"/>
      <c r="HZ52" s="258"/>
      <c r="IA52" s="258"/>
      <c r="IB52" s="258"/>
      <c r="IC52" s="258"/>
      <c r="ID52" s="258"/>
      <c r="IE52" s="258"/>
      <c r="IF52" s="258"/>
      <c r="IG52" s="258"/>
      <c r="IH52" s="258"/>
      <c r="II52" s="258"/>
      <c r="IJ52" s="258"/>
      <c r="IK52" s="258"/>
      <c r="IL52" s="258"/>
      <c r="IM52" s="258"/>
      <c r="IN52" s="258"/>
      <c r="IO52" s="258"/>
      <c r="IP52" s="258"/>
      <c r="IQ52" s="258"/>
      <c r="IR52" s="258"/>
      <c r="IS52" s="258"/>
      <c r="IT52" s="258"/>
      <c r="IU52" s="258"/>
      <c r="IV52" s="258"/>
      <c r="IW52" s="258"/>
      <c r="IX52" s="258"/>
      <c r="IY52" s="258"/>
      <c r="IZ52" s="258"/>
      <c r="JA52" s="258"/>
      <c r="JB52" s="258"/>
      <c r="JC52" s="258"/>
      <c r="JD52" s="258"/>
      <c r="JE52" s="258"/>
      <c r="JF52" s="258"/>
      <c r="JG52" s="258"/>
      <c r="JH52" s="258"/>
      <c r="JI52" s="258"/>
      <c r="JJ52" s="258"/>
      <c r="JK52" s="258"/>
      <c r="JL52" s="258"/>
      <c r="JM52" s="258"/>
      <c r="JN52" s="258"/>
      <c r="JO52" s="258"/>
      <c r="JP52" s="258"/>
      <c r="JQ52" s="258"/>
      <c r="JR52" s="258"/>
      <c r="JS52" s="258"/>
      <c r="JT52" s="258"/>
      <c r="JU52" s="258"/>
      <c r="JV52" s="258"/>
      <c r="JW52" s="258"/>
      <c r="JX52" s="258"/>
      <c r="JY52" s="258"/>
      <c r="JZ52" s="258"/>
      <c r="KA52" s="258"/>
      <c r="KB52" s="258"/>
      <c r="KC52" s="258"/>
      <c r="KD52" s="258"/>
      <c r="KE52" s="258"/>
      <c r="KF52" s="258"/>
      <c r="KG52" s="258"/>
      <c r="KH52" s="258"/>
      <c r="KI52" s="258"/>
      <c r="KJ52" s="258"/>
      <c r="KK52" s="258"/>
      <c r="KL52" s="258"/>
      <c r="KM52" s="258"/>
      <c r="KN52" s="258"/>
      <c r="KO52" s="258"/>
      <c r="KP52" s="258"/>
      <c r="KQ52" s="258"/>
      <c r="KR52" s="258"/>
      <c r="KS52" s="258"/>
      <c r="KT52" s="258"/>
      <c r="KU52" s="258"/>
      <c r="KV52" s="258"/>
      <c r="KW52" s="258"/>
      <c r="KX52" s="540">
        <f t="shared" si="129"/>
        <v>0</v>
      </c>
    </row>
    <row r="53" spans="1:310" ht="28.5" thickBot="1" x14ac:dyDescent="0.45">
      <c r="A53" s="81"/>
      <c r="B53" s="81"/>
      <c r="C53" s="81"/>
      <c r="E53" s="55" t="s">
        <v>552</v>
      </c>
      <c r="F53" s="56"/>
      <c r="G53" s="56"/>
      <c r="H53" s="56"/>
      <c r="I53" s="56"/>
      <c r="J53" s="56"/>
      <c r="K53" s="56"/>
      <c r="L53" s="56"/>
      <c r="M53" s="56"/>
      <c r="N53" s="56"/>
      <c r="O53" s="585"/>
      <c r="P53" s="551"/>
      <c r="Q53" s="737"/>
      <c r="R53" s="737"/>
      <c r="S53" s="737"/>
      <c r="T53" s="737"/>
      <c r="U53" s="737"/>
      <c r="V53" s="737"/>
      <c r="W53" s="738"/>
      <c r="X53" s="737"/>
      <c r="Y53" s="737"/>
      <c r="Z53" s="737"/>
      <c r="AA53" s="737"/>
      <c r="AB53" s="737"/>
      <c r="AC53" s="56"/>
      <c r="AD53" s="56"/>
      <c r="AE53" s="56"/>
      <c r="AF53" s="56"/>
      <c r="AG53" s="56"/>
      <c r="AH53" s="56"/>
      <c r="AI53" s="56"/>
      <c r="AJ53" s="56"/>
      <c r="AK53" s="56"/>
      <c r="AL53" s="56"/>
      <c r="AM53" s="56"/>
      <c r="AN53" s="56"/>
      <c r="AO53" s="56"/>
      <c r="AP53" s="56"/>
      <c r="AQ53" s="56"/>
      <c r="AR53" s="56"/>
      <c r="AS53" s="56"/>
      <c r="AT53" s="56"/>
      <c r="AU53" s="56"/>
      <c r="AV53" s="56"/>
      <c r="AW53" s="56"/>
      <c r="AX53" s="56"/>
      <c r="AY53" s="56"/>
      <c r="AZ53" s="56"/>
      <c r="BA53" s="56"/>
      <c r="BB53" s="56"/>
      <c r="BC53" s="56"/>
      <c r="BD53" s="56"/>
      <c r="BE53" s="56"/>
      <c r="BF53" s="56"/>
      <c r="BG53" s="56"/>
      <c r="BH53" s="56"/>
      <c r="BI53" s="56"/>
      <c r="BJ53" s="56"/>
      <c r="BK53" s="56"/>
      <c r="BL53" s="56"/>
      <c r="BM53" s="56"/>
      <c r="BN53" s="56"/>
      <c r="BO53" s="56"/>
      <c r="BP53" s="56"/>
      <c r="BQ53" s="56"/>
      <c r="BR53" s="56"/>
      <c r="BS53" s="56"/>
      <c r="BT53" s="56"/>
      <c r="BU53" s="56"/>
      <c r="BV53" s="56"/>
      <c r="BW53" s="56"/>
      <c r="BX53" s="56"/>
      <c r="BY53" s="56"/>
      <c r="BZ53" s="56"/>
      <c r="CA53" s="56"/>
      <c r="CB53" s="56"/>
      <c r="CC53" s="56"/>
      <c r="CD53" s="56"/>
      <c r="CE53" s="56"/>
      <c r="CF53" s="56"/>
      <c r="CG53" s="56"/>
      <c r="CH53" s="56"/>
      <c r="CI53" s="56"/>
      <c r="CJ53" s="56"/>
      <c r="CK53" s="56"/>
      <c r="CL53" s="56"/>
      <c r="CM53" s="56"/>
      <c r="CN53" s="56"/>
      <c r="CO53" s="56"/>
      <c r="CP53" s="56"/>
      <c r="CQ53" s="56"/>
      <c r="CR53" s="56"/>
      <c r="CS53" s="56"/>
      <c r="CT53" s="56"/>
      <c r="CU53" s="56"/>
      <c r="CV53" s="56"/>
      <c r="CW53" s="56"/>
      <c r="CX53" s="56"/>
      <c r="CY53" s="56"/>
      <c r="CZ53" s="56"/>
      <c r="DA53" s="56"/>
      <c r="DB53" s="56"/>
      <c r="DC53" s="56"/>
      <c r="DD53" s="56"/>
      <c r="DE53" s="56"/>
      <c r="DF53" s="56"/>
      <c r="DG53" s="56"/>
      <c r="DH53" s="56"/>
      <c r="DI53" s="56"/>
      <c r="DJ53" s="56"/>
      <c r="DK53" s="56"/>
      <c r="DL53" s="56"/>
      <c r="DM53" s="56"/>
      <c r="DN53" s="56"/>
      <c r="DO53" s="56"/>
      <c r="DP53" s="56"/>
      <c r="DQ53" s="56"/>
      <c r="DR53" s="56"/>
      <c r="DS53" s="56"/>
      <c r="DT53" s="56"/>
      <c r="DU53" s="56"/>
      <c r="DV53" s="56"/>
      <c r="DW53" s="56"/>
      <c r="DX53" s="56"/>
      <c r="DY53" s="56"/>
      <c r="DZ53" s="56"/>
      <c r="EA53" s="56"/>
      <c r="EB53" s="56"/>
      <c r="EC53" s="56"/>
      <c r="ED53" s="56"/>
      <c r="EE53" s="56"/>
      <c r="EF53" s="56"/>
      <c r="EG53" s="56"/>
      <c r="EH53" s="56"/>
      <c r="EI53" s="56"/>
      <c r="EJ53" s="56"/>
      <c r="EK53" s="56"/>
      <c r="EL53" s="56"/>
      <c r="EM53" s="56"/>
      <c r="EN53" s="56"/>
      <c r="EO53" s="56"/>
      <c r="EP53" s="56"/>
      <c r="EQ53" s="56"/>
      <c r="ER53" s="56"/>
      <c r="ES53" s="56"/>
      <c r="ET53" s="56"/>
      <c r="EU53" s="56"/>
      <c r="EV53" s="56"/>
      <c r="EW53" s="56"/>
      <c r="EX53" s="56"/>
      <c r="EY53" s="56"/>
      <c r="EZ53" s="56"/>
      <c r="FA53" s="56"/>
      <c r="FB53" s="56"/>
      <c r="FC53" s="56"/>
      <c r="FD53" s="56"/>
      <c r="FE53" s="56"/>
      <c r="FF53" s="56"/>
      <c r="FG53" s="56"/>
      <c r="FH53" s="56"/>
      <c r="FI53" s="56"/>
      <c r="FJ53" s="56"/>
      <c r="FK53" s="56"/>
      <c r="FL53" s="56"/>
      <c r="FM53" s="56"/>
      <c r="FN53" s="56"/>
      <c r="FO53" s="56"/>
      <c r="FP53" s="56"/>
      <c r="FQ53" s="56"/>
      <c r="FR53" s="56"/>
      <c r="FS53" s="56"/>
      <c r="FT53" s="56"/>
      <c r="FU53" s="56"/>
      <c r="FV53" s="56"/>
      <c r="FW53" s="56"/>
      <c r="FX53" s="56"/>
      <c r="FY53" s="56"/>
      <c r="FZ53" s="56"/>
      <c r="GA53" s="56"/>
      <c r="GB53" s="56"/>
      <c r="GC53" s="56"/>
      <c r="GD53" s="56"/>
      <c r="GE53" s="56"/>
      <c r="GF53" s="56"/>
      <c r="GG53" s="56"/>
      <c r="GH53" s="56"/>
      <c r="GI53" s="56"/>
      <c r="GJ53" s="56"/>
      <c r="GK53" s="56"/>
      <c r="GL53" s="56"/>
      <c r="GM53" s="56"/>
      <c r="GN53" s="56"/>
      <c r="GO53" s="56"/>
      <c r="GP53" s="56"/>
      <c r="GQ53" s="56"/>
      <c r="GR53" s="56"/>
      <c r="GS53" s="56"/>
      <c r="GT53" s="56"/>
      <c r="GU53" s="56"/>
      <c r="GV53" s="56"/>
      <c r="GW53" s="56"/>
      <c r="GX53" s="56"/>
      <c r="GY53" s="56"/>
      <c r="GZ53" s="56"/>
      <c r="HA53" s="56"/>
      <c r="HB53" s="56"/>
      <c r="HC53" s="56"/>
      <c r="HD53" s="56"/>
      <c r="HE53" s="56"/>
      <c r="HF53" s="56"/>
      <c r="HG53" s="56"/>
      <c r="HH53" s="56"/>
      <c r="HI53" s="56"/>
      <c r="HJ53" s="56"/>
      <c r="HK53" s="56"/>
      <c r="HL53" s="56"/>
      <c r="HM53" s="56"/>
      <c r="HN53" s="56"/>
      <c r="HO53" s="56"/>
      <c r="HP53" s="56"/>
      <c r="HQ53" s="56"/>
      <c r="HR53" s="56"/>
      <c r="HS53" s="56"/>
      <c r="HT53" s="56"/>
      <c r="HU53" s="56"/>
      <c r="HV53" s="56"/>
      <c r="HW53" s="56"/>
      <c r="HX53" s="56"/>
      <c r="HY53" s="56"/>
      <c r="HZ53" s="56"/>
      <c r="IA53" s="56"/>
      <c r="IB53" s="56"/>
      <c r="IC53" s="585"/>
      <c r="ID53" s="323"/>
      <c r="IE53" s="323"/>
      <c r="IF53" s="56"/>
      <c r="IG53" s="56"/>
      <c r="IH53" s="56"/>
      <c r="II53" s="56"/>
      <c r="IJ53" s="56"/>
      <c r="IK53" s="56"/>
      <c r="IL53" s="56"/>
      <c r="IM53" s="56"/>
      <c r="IN53" s="56"/>
      <c r="IO53" s="56"/>
      <c r="IP53" s="56"/>
      <c r="IQ53" s="56"/>
      <c r="IR53" s="56"/>
      <c r="IS53" s="56"/>
      <c r="IT53" s="56"/>
      <c r="IU53" s="56"/>
      <c r="IV53" s="56"/>
      <c r="IW53" s="56"/>
      <c r="IX53" s="56"/>
      <c r="IY53" s="56"/>
      <c r="IZ53" s="56"/>
      <c r="JA53" s="56"/>
      <c r="JB53" s="56"/>
      <c r="JC53" s="56"/>
      <c r="JD53" s="56"/>
      <c r="JE53" s="56"/>
      <c r="JF53" s="56"/>
      <c r="JG53" s="56"/>
      <c r="JH53" s="56"/>
      <c r="JI53" s="56"/>
      <c r="JJ53" s="56"/>
      <c r="JK53" s="56"/>
      <c r="JL53" s="56"/>
      <c r="JM53" s="56"/>
      <c r="JN53" s="56"/>
      <c r="JO53" s="56"/>
      <c r="JP53" s="56"/>
      <c r="JQ53" s="56"/>
      <c r="JR53" s="56"/>
      <c r="JS53" s="56"/>
      <c r="JT53" s="56"/>
      <c r="JU53" s="56"/>
      <c r="JV53" s="56"/>
      <c r="JW53" s="56"/>
      <c r="JX53" s="56"/>
      <c r="JY53" s="56"/>
      <c r="JZ53" s="56"/>
      <c r="KA53" s="56"/>
      <c r="KB53" s="56"/>
      <c r="KC53" s="56"/>
      <c r="KD53" s="56"/>
      <c r="KE53" s="56"/>
      <c r="KF53" s="56"/>
      <c r="KG53" s="56"/>
      <c r="KH53" s="56"/>
      <c r="KI53" s="56"/>
      <c r="KJ53" s="56"/>
      <c r="KK53" s="56"/>
      <c r="KL53" s="56"/>
      <c r="KM53" s="56"/>
      <c r="KN53" s="56"/>
      <c r="KO53" s="56"/>
      <c r="KP53" s="56"/>
      <c r="KQ53" s="57"/>
      <c r="KR53" s="57"/>
      <c r="KS53" s="57"/>
      <c r="KT53" s="57"/>
      <c r="KU53" s="57"/>
      <c r="KV53" s="57"/>
      <c r="KX53" s="540">
        <f t="shared" si="129"/>
        <v>0</v>
      </c>
    </row>
    <row r="54" spans="1:310" ht="15.75" thickBot="1" x14ac:dyDescent="0.3">
      <c r="A54" s="81"/>
      <c r="B54" s="81"/>
      <c r="C54" s="81"/>
      <c r="E54" s="52" t="s">
        <v>553</v>
      </c>
      <c r="F54" s="53"/>
      <c r="G54" s="53"/>
      <c r="H54" s="53"/>
      <c r="I54" s="53"/>
      <c r="J54" s="53"/>
      <c r="K54" s="53"/>
      <c r="L54" s="53"/>
      <c r="M54" s="53"/>
      <c r="N54" s="53"/>
      <c r="O54" s="323" t="s">
        <v>412</v>
      </c>
      <c r="P54" s="547"/>
      <c r="Q54" s="731"/>
      <c r="R54" s="731"/>
      <c r="S54" s="731"/>
      <c r="T54" s="731"/>
      <c r="U54" s="731"/>
      <c r="V54" s="731"/>
      <c r="W54" s="731"/>
      <c r="X54" s="731"/>
      <c r="Y54" s="731"/>
      <c r="Z54" s="731"/>
      <c r="AA54" s="731"/>
      <c r="AB54" s="731"/>
      <c r="AC54" s="53"/>
      <c r="AD54" s="53"/>
      <c r="AE54" s="53"/>
      <c r="AF54" s="53"/>
      <c r="AG54" s="53"/>
      <c r="AH54" s="53"/>
      <c r="AI54" s="53"/>
      <c r="AJ54" s="53"/>
      <c r="AK54" s="53"/>
      <c r="AL54" s="53"/>
      <c r="AM54" s="53"/>
      <c r="AN54" s="53"/>
      <c r="AO54" s="53"/>
      <c r="AP54" s="53"/>
      <c r="AQ54" s="53"/>
      <c r="AR54" s="53"/>
      <c r="AS54" s="53"/>
      <c r="AT54" s="53"/>
      <c r="AU54" s="53"/>
      <c r="AV54" s="53"/>
      <c r="AW54" s="53"/>
      <c r="AX54" s="53"/>
      <c r="AY54" s="53"/>
      <c r="AZ54" s="53"/>
      <c r="BA54" s="53"/>
      <c r="BB54" s="53"/>
      <c r="BC54" s="53"/>
      <c r="BD54" s="53"/>
      <c r="BE54" s="53"/>
      <c r="BF54" s="53"/>
      <c r="BG54" s="53"/>
      <c r="BH54" s="53"/>
      <c r="BI54" s="53"/>
      <c r="BJ54" s="53"/>
      <c r="BK54" s="53"/>
      <c r="BL54" s="53"/>
      <c r="BM54" s="53"/>
      <c r="BN54" s="53"/>
      <c r="BO54" s="53"/>
      <c r="BP54" s="53"/>
      <c r="BQ54" s="53"/>
      <c r="BR54" s="53"/>
      <c r="BS54" s="53"/>
      <c r="BT54" s="53"/>
      <c r="BU54" s="53"/>
      <c r="BV54" s="53"/>
      <c r="BW54" s="53"/>
      <c r="BX54" s="53"/>
      <c r="BY54" s="53"/>
      <c r="BZ54" s="53"/>
      <c r="CA54" s="53"/>
      <c r="CB54" s="53"/>
      <c r="CC54" s="53"/>
      <c r="CD54" s="53"/>
      <c r="CE54" s="53"/>
      <c r="CF54" s="53"/>
      <c r="CG54" s="53"/>
      <c r="CH54" s="53"/>
      <c r="CI54" s="53"/>
      <c r="CJ54" s="53"/>
      <c r="CK54" s="53"/>
      <c r="CL54" s="53"/>
      <c r="CM54" s="53"/>
      <c r="CN54" s="53"/>
      <c r="CO54" s="53"/>
      <c r="CP54" s="53"/>
      <c r="CQ54" s="53"/>
      <c r="CR54" s="53"/>
      <c r="CS54" s="53"/>
      <c r="CT54" s="53"/>
      <c r="CU54" s="53"/>
      <c r="CV54" s="53"/>
      <c r="CW54" s="53"/>
      <c r="CX54" s="53"/>
      <c r="CY54" s="53"/>
      <c r="CZ54" s="53"/>
      <c r="DA54" s="53"/>
      <c r="DB54" s="53"/>
      <c r="DC54" s="53"/>
      <c r="DD54" s="53"/>
      <c r="DE54" s="53"/>
      <c r="DF54" s="53"/>
      <c r="DG54" s="53"/>
      <c r="DH54" s="53"/>
      <c r="DI54" s="53"/>
      <c r="DJ54" s="53"/>
      <c r="DK54" s="53"/>
      <c r="DL54" s="53"/>
      <c r="DM54" s="53"/>
      <c r="DN54" s="53"/>
      <c r="DO54" s="53"/>
      <c r="DP54" s="53"/>
      <c r="DQ54" s="53"/>
      <c r="DR54" s="53"/>
      <c r="DS54" s="53"/>
      <c r="DT54" s="53"/>
      <c r="DU54" s="53"/>
      <c r="DV54" s="53"/>
      <c r="DW54" s="53"/>
      <c r="DX54" s="53"/>
      <c r="DY54" s="53"/>
      <c r="DZ54" s="53"/>
      <c r="EA54" s="53"/>
      <c r="EB54" s="53"/>
      <c r="EC54" s="53"/>
      <c r="ED54" s="53"/>
      <c r="EE54" s="53"/>
      <c r="EF54" s="53"/>
      <c r="EG54" s="53"/>
      <c r="EH54" s="53"/>
      <c r="EI54" s="53"/>
      <c r="EJ54" s="53"/>
      <c r="EK54" s="53"/>
      <c r="EL54" s="53"/>
      <c r="EM54" s="53"/>
      <c r="EN54" s="53"/>
      <c r="EO54" s="53"/>
      <c r="EP54" s="53"/>
      <c r="EQ54" s="53"/>
      <c r="ER54" s="53"/>
      <c r="ES54" s="53"/>
      <c r="ET54" s="53"/>
      <c r="EU54" s="53"/>
      <c r="EV54" s="53"/>
      <c r="EW54" s="53"/>
      <c r="EX54" s="53"/>
      <c r="EY54" s="53"/>
      <c r="EZ54" s="53"/>
      <c r="FA54" s="53"/>
      <c r="FB54" s="53"/>
      <c r="FC54" s="53"/>
      <c r="FD54" s="53"/>
      <c r="FE54" s="53"/>
      <c r="FF54" s="53"/>
      <c r="FG54" s="53"/>
      <c r="FH54" s="53"/>
      <c r="FI54" s="53"/>
      <c r="FJ54" s="53"/>
      <c r="FK54" s="53"/>
      <c r="FL54" s="53"/>
      <c r="FM54" s="53"/>
      <c r="FN54" s="53"/>
      <c r="FO54" s="53"/>
      <c r="FP54" s="53"/>
      <c r="FQ54" s="53"/>
      <c r="FR54" s="53"/>
      <c r="FS54" s="53"/>
      <c r="FT54" s="53"/>
      <c r="FU54" s="53"/>
      <c r="FV54" s="53"/>
      <c r="FW54" s="53"/>
      <c r="FX54" s="53"/>
      <c r="FY54" s="53"/>
      <c r="FZ54" s="53"/>
      <c r="GA54" s="53"/>
      <c r="GB54" s="53"/>
      <c r="GC54" s="53"/>
      <c r="GD54" s="53"/>
      <c r="GE54" s="53"/>
      <c r="GF54" s="53"/>
      <c r="GG54" s="53"/>
      <c r="GH54" s="53"/>
      <c r="GI54" s="53"/>
      <c r="GJ54" s="53"/>
      <c r="GK54" s="53"/>
      <c r="GL54" s="53"/>
      <c r="GM54" s="53"/>
      <c r="GN54" s="53"/>
      <c r="GO54" s="53"/>
      <c r="GP54" s="53"/>
      <c r="GQ54" s="53"/>
      <c r="GR54" s="53"/>
      <c r="GS54" s="53"/>
      <c r="GT54" s="53"/>
      <c r="GU54" s="53"/>
      <c r="GV54" s="53"/>
      <c r="GW54" s="53"/>
      <c r="GX54" s="53"/>
      <c r="GY54" s="53"/>
      <c r="GZ54" s="53"/>
      <c r="HA54" s="53"/>
      <c r="HB54" s="53"/>
      <c r="HC54" s="53"/>
      <c r="HD54" s="53"/>
      <c r="HE54" s="53"/>
      <c r="HF54" s="53"/>
      <c r="HG54" s="53"/>
      <c r="HH54" s="53"/>
      <c r="HI54" s="53"/>
      <c r="HJ54" s="53"/>
      <c r="HK54" s="53"/>
      <c r="HL54" s="53"/>
      <c r="HM54" s="53"/>
      <c r="HN54" s="53"/>
      <c r="HO54" s="53"/>
      <c r="HP54" s="53"/>
      <c r="HQ54" s="53"/>
      <c r="HR54" s="53"/>
      <c r="HS54" s="53"/>
      <c r="HT54" s="53"/>
      <c r="HU54" s="53"/>
      <c r="HV54" s="53"/>
      <c r="HW54" s="53"/>
      <c r="HX54" s="53"/>
      <c r="HY54" s="53"/>
      <c r="HZ54" s="53"/>
      <c r="IA54" s="53"/>
      <c r="IB54" s="53"/>
      <c r="IC54" s="53"/>
      <c r="ID54" s="53"/>
      <c r="IE54" s="53"/>
      <c r="IF54" s="53"/>
      <c r="IG54" s="53"/>
      <c r="IH54" s="53"/>
      <c r="II54" s="53"/>
      <c r="IJ54" s="53"/>
      <c r="IK54" s="53"/>
      <c r="IL54" s="53"/>
      <c r="IM54" s="53"/>
      <c r="IN54" s="53"/>
      <c r="IO54" s="53"/>
      <c r="IP54" s="53"/>
      <c r="IQ54" s="53"/>
      <c r="IR54" s="53"/>
      <c r="IS54" s="53"/>
      <c r="IT54" s="53"/>
      <c r="IU54" s="53"/>
      <c r="IV54" s="53"/>
      <c r="IW54" s="53"/>
      <c r="IX54" s="53"/>
      <c r="IY54" s="53"/>
      <c r="IZ54" s="53"/>
      <c r="JA54" s="53"/>
      <c r="JB54" s="53"/>
      <c r="JC54" s="53"/>
      <c r="JD54" s="53"/>
      <c r="JE54" s="53"/>
      <c r="JF54" s="53"/>
      <c r="JG54" s="53"/>
      <c r="JH54" s="53"/>
      <c r="JI54" s="53"/>
      <c r="JJ54" s="53"/>
      <c r="JK54" s="53"/>
      <c r="JL54" s="53"/>
      <c r="JM54" s="53"/>
      <c r="JN54" s="53"/>
      <c r="JO54" s="53"/>
      <c r="JP54" s="53"/>
      <c r="JQ54" s="53"/>
      <c r="JR54" s="53"/>
      <c r="JS54" s="53"/>
      <c r="JT54" s="53"/>
      <c r="JU54" s="53"/>
      <c r="JV54" s="53"/>
      <c r="JW54" s="53"/>
      <c r="JX54" s="53"/>
      <c r="JY54" s="53"/>
      <c r="JZ54" s="53"/>
      <c r="KA54" s="53"/>
      <c r="KB54" s="53"/>
      <c r="KC54" s="53"/>
      <c r="KD54" s="53"/>
      <c r="KE54" s="53"/>
      <c r="KF54" s="53"/>
      <c r="KG54" s="53"/>
      <c r="KH54" s="53"/>
      <c r="KI54" s="53"/>
      <c r="KJ54" s="53"/>
      <c r="KK54" s="53"/>
      <c r="KL54" s="53"/>
      <c r="KM54" s="53"/>
      <c r="KN54" s="53"/>
      <c r="KO54" s="53"/>
      <c r="KP54" s="53"/>
      <c r="KQ54" s="54"/>
      <c r="KR54" s="54"/>
      <c r="KS54" s="54"/>
      <c r="KT54" s="54"/>
      <c r="KU54" s="54"/>
      <c r="KV54" s="54"/>
      <c r="KX54" s="540">
        <f t="shared" si="129"/>
        <v>0</v>
      </c>
    </row>
    <row r="55" spans="1:310" ht="15.75" thickBot="1" x14ac:dyDescent="0.3">
      <c r="A55" s="81"/>
      <c r="B55" s="81"/>
      <c r="C55" s="530" t="s">
        <v>630</v>
      </c>
      <c r="E55" s="50"/>
      <c r="F55" s="40"/>
      <c r="G55" s="40"/>
      <c r="H55" s="40"/>
      <c r="I55" s="40"/>
      <c r="J55" s="40"/>
      <c r="K55" s="40"/>
      <c r="L55" s="40"/>
      <c r="M55" s="40"/>
      <c r="N55" s="40"/>
      <c r="O55" s="802"/>
      <c r="P55" s="802"/>
      <c r="Q55" s="732"/>
      <c r="R55" s="732"/>
      <c r="S55" s="732"/>
      <c r="T55" s="732" t="s">
        <v>648</v>
      </c>
      <c r="U55" s="733"/>
      <c r="V55" s="732"/>
      <c r="W55" s="732"/>
      <c r="X55" s="732"/>
      <c r="Y55" s="732"/>
      <c r="Z55" s="732"/>
      <c r="AA55" s="732"/>
      <c r="AB55" s="732"/>
      <c r="AC55" s="588"/>
      <c r="AD55" s="588"/>
      <c r="AE55" s="611"/>
      <c r="AF55" s="611"/>
      <c r="AG55" s="611"/>
      <c r="AH55" s="611"/>
      <c r="AI55" s="611"/>
      <c r="AJ55" s="611"/>
      <c r="AK55" s="611"/>
      <c r="AL55" s="611"/>
      <c r="AM55" s="611"/>
      <c r="AN55" s="611"/>
      <c r="AO55" s="611"/>
      <c r="AP55" s="611"/>
      <c r="AQ55" s="611"/>
      <c r="AR55" s="611"/>
      <c r="AS55" s="611"/>
      <c r="AT55" s="611"/>
      <c r="AU55" s="611"/>
      <c r="AV55" s="611"/>
      <c r="AW55" s="611"/>
      <c r="AX55" s="611"/>
      <c r="AY55" s="611"/>
      <c r="AZ55" s="611"/>
      <c r="BA55" s="611"/>
      <c r="BB55" s="611"/>
      <c r="BC55" s="611"/>
      <c r="BD55" s="611"/>
      <c r="BE55" s="611"/>
      <c r="BF55" s="611"/>
      <c r="BG55" s="611"/>
      <c r="BH55" s="611"/>
      <c r="BI55" s="611"/>
      <c r="BJ55" s="611"/>
      <c r="BK55" s="611"/>
      <c r="BL55" s="611"/>
      <c r="BM55" s="611"/>
      <c r="BN55" s="611"/>
      <c r="BO55" s="611"/>
      <c r="BP55" s="611"/>
      <c r="BQ55" s="611"/>
      <c r="BR55" s="611"/>
      <c r="BS55" s="611"/>
      <c r="BT55" s="611"/>
      <c r="BU55" s="611"/>
      <c r="BV55" s="611"/>
      <c r="BW55" s="611"/>
      <c r="BX55" s="611"/>
      <c r="BY55" s="611"/>
      <c r="BZ55" s="611"/>
      <c r="CA55" s="611"/>
      <c r="CB55" s="611"/>
      <c r="CC55" s="611"/>
      <c r="CD55" s="611"/>
      <c r="CE55" s="611"/>
      <c r="CF55" s="611"/>
      <c r="CG55" s="611"/>
      <c r="CH55" s="611"/>
      <c r="CI55" s="611"/>
      <c r="CJ55" s="611"/>
      <c r="CK55" s="611"/>
      <c r="CL55" s="611"/>
      <c r="CM55" s="611"/>
      <c r="CN55" s="611"/>
      <c r="CO55" s="611"/>
      <c r="CP55" s="611"/>
      <c r="CQ55" s="611"/>
      <c r="CR55" s="611"/>
      <c r="CS55" s="611"/>
      <c r="CT55" s="611"/>
      <c r="CU55" s="611"/>
      <c r="CV55" s="611"/>
      <c r="CW55" s="611"/>
      <c r="CX55" s="611"/>
      <c r="CY55" s="611"/>
      <c r="CZ55" s="611"/>
      <c r="DA55" s="611"/>
      <c r="DB55" s="611"/>
      <c r="DC55" s="611"/>
      <c r="DD55" s="611"/>
      <c r="DE55" s="611"/>
      <c r="DF55" s="611"/>
      <c r="DG55" s="611"/>
      <c r="DH55" s="611"/>
      <c r="DI55" s="611"/>
      <c r="DJ55" s="611"/>
      <c r="DK55" s="611"/>
      <c r="DL55" s="611"/>
      <c r="DM55" s="611"/>
      <c r="DN55" s="611"/>
      <c r="DO55" s="611"/>
      <c r="DP55" s="611"/>
      <c r="DQ55" s="611"/>
      <c r="DR55" s="611"/>
      <c r="DS55" s="611"/>
      <c r="DT55" s="611"/>
      <c r="DU55" s="611"/>
      <c r="DV55" s="611"/>
      <c r="DW55" s="611"/>
      <c r="DX55" s="611"/>
      <c r="DY55" s="611"/>
      <c r="DZ55" s="611"/>
      <c r="EA55" s="611"/>
      <c r="EB55" s="611"/>
      <c r="EC55" s="611"/>
      <c r="ED55" s="611"/>
      <c r="EE55" s="611"/>
      <c r="EF55" s="611"/>
      <c r="EG55" s="611"/>
      <c r="EH55" s="611"/>
      <c r="EI55" s="611"/>
      <c r="EJ55" s="611"/>
      <c r="EK55" s="611"/>
      <c r="EL55" s="611"/>
      <c r="EM55" s="611"/>
      <c r="EN55" s="611"/>
      <c r="EO55" s="611"/>
      <c r="EP55" s="611"/>
      <c r="EQ55" s="611"/>
      <c r="ER55" s="611"/>
      <c r="ES55" s="611"/>
      <c r="ET55" s="611"/>
      <c r="EU55" s="611"/>
      <c r="EV55" s="611"/>
      <c r="EW55" s="611"/>
      <c r="EX55" s="611"/>
      <c r="EY55" s="611"/>
      <c r="EZ55" s="611"/>
      <c r="FA55" s="611"/>
      <c r="FB55" s="611"/>
      <c r="FC55" s="611"/>
      <c r="FD55" s="611"/>
      <c r="FE55" s="611"/>
      <c r="FF55" s="611"/>
      <c r="FG55" s="611"/>
      <c r="FH55" s="611"/>
      <c r="FI55" s="611"/>
      <c r="FJ55" s="611"/>
      <c r="FK55" s="611"/>
      <c r="FL55" s="611"/>
      <c r="FM55" s="611"/>
      <c r="FN55" s="611"/>
      <c r="FO55" s="611"/>
      <c r="FP55" s="611"/>
      <c r="FQ55" s="611"/>
      <c r="FR55" s="611"/>
      <c r="FS55" s="611"/>
      <c r="FT55" s="611"/>
      <c r="FU55" s="611"/>
      <c r="FV55" s="611"/>
      <c r="FW55" s="611"/>
      <c r="FX55" s="611"/>
      <c r="FY55" s="611"/>
      <c r="FZ55" s="611"/>
      <c r="GA55" s="611"/>
      <c r="GB55" s="611"/>
      <c r="GC55" s="611"/>
      <c r="GD55" s="611"/>
      <c r="GE55" s="611"/>
      <c r="GF55" s="611"/>
      <c r="GG55" s="611"/>
      <c r="GH55" s="611"/>
      <c r="GI55" s="611"/>
      <c r="GJ55" s="611"/>
      <c r="GK55" s="611"/>
      <c r="GL55" s="611"/>
      <c r="GM55" s="611"/>
      <c r="GN55" s="611"/>
      <c r="GO55" s="611"/>
      <c r="GP55" s="611"/>
      <c r="GQ55" s="611"/>
      <c r="GR55" s="611"/>
      <c r="GS55" s="611"/>
      <c r="GT55" s="611"/>
      <c r="GU55" s="611"/>
      <c r="GV55" s="611"/>
      <c r="GW55" s="611"/>
      <c r="GX55" s="611"/>
      <c r="GY55" s="611"/>
      <c r="GZ55" s="611"/>
      <c r="HA55" s="611"/>
      <c r="HB55" s="611"/>
      <c r="HC55" s="611"/>
      <c r="HD55" s="611"/>
      <c r="HE55" s="611"/>
      <c r="HF55" s="611"/>
      <c r="HG55" s="611"/>
      <c r="HH55" s="611"/>
      <c r="HI55" s="611"/>
      <c r="HJ55" s="611"/>
      <c r="HK55" s="611"/>
      <c r="HL55" s="611"/>
      <c r="HM55" s="611"/>
      <c r="HN55" s="611"/>
      <c r="HO55" s="611"/>
      <c r="HP55" s="611"/>
      <c r="HQ55" s="611"/>
      <c r="HR55" s="611"/>
      <c r="HS55" s="611"/>
      <c r="HT55" s="611"/>
      <c r="HU55" s="611"/>
      <c r="HV55" s="611"/>
      <c r="HW55" s="611"/>
      <c r="HX55" s="611"/>
      <c r="HY55" s="611"/>
      <c r="HZ55" s="611"/>
      <c r="IA55" s="611"/>
      <c r="IB55" s="611"/>
      <c r="IC55" s="611"/>
      <c r="ID55" s="611"/>
      <c r="IE55" s="611"/>
      <c r="IF55" s="611"/>
      <c r="IG55" s="611"/>
      <c r="IH55" s="612"/>
      <c r="II55" s="612"/>
      <c r="IJ55" s="612"/>
      <c r="IK55" s="40"/>
      <c r="IL55" s="40"/>
      <c r="IM55" s="40"/>
      <c r="IN55" s="40"/>
      <c r="IO55" s="40"/>
      <c r="IP55" s="40"/>
      <c r="IQ55" s="40"/>
      <c r="IR55" s="40"/>
      <c r="IS55" s="40"/>
      <c r="IT55" s="40"/>
      <c r="IU55" s="40"/>
      <c r="IV55" s="40"/>
      <c r="IW55" s="40"/>
      <c r="IX55" s="40"/>
      <c r="IY55" s="40"/>
      <c r="IZ55" s="40"/>
      <c r="JA55" s="40"/>
      <c r="JB55" s="40"/>
      <c r="JC55" s="40"/>
      <c r="JD55" s="40"/>
      <c r="JE55" s="40"/>
      <c r="JF55" s="40"/>
      <c r="JG55" s="40"/>
      <c r="JH55" s="40"/>
      <c r="JI55" s="40"/>
      <c r="JJ55" s="40"/>
      <c r="JK55" s="40"/>
      <c r="JL55" s="83"/>
      <c r="JM55" s="83"/>
      <c r="JN55" s="83"/>
      <c r="JO55" s="83"/>
      <c r="JP55" s="83"/>
      <c r="JQ55" s="83"/>
      <c r="JR55" s="83"/>
      <c r="JS55" s="83"/>
      <c r="JT55" s="83"/>
      <c r="JU55" s="83"/>
      <c r="JV55" s="83"/>
      <c r="JW55" s="83"/>
      <c r="JX55" s="83"/>
      <c r="JY55" s="83"/>
      <c r="JZ55" s="83"/>
      <c r="KA55" s="40"/>
      <c r="KB55" s="40"/>
      <c r="KC55" s="83"/>
      <c r="KD55" s="83"/>
      <c r="KE55" s="83"/>
      <c r="KF55" s="83"/>
      <c r="KG55" s="83"/>
      <c r="KH55" s="83"/>
      <c r="KI55" s="83"/>
      <c r="KJ55" s="83"/>
      <c r="KK55" s="40"/>
      <c r="KL55" s="40"/>
      <c r="KM55" s="40"/>
      <c r="KN55" s="40"/>
      <c r="KO55" s="40"/>
      <c r="KP55" s="40"/>
      <c r="KQ55" s="41"/>
      <c r="KR55" s="41"/>
      <c r="KS55" s="41"/>
      <c r="KT55" s="41"/>
      <c r="KU55" s="41"/>
      <c r="KV55" s="41"/>
      <c r="KX55" s="540">
        <f t="shared" si="129"/>
        <v>0</v>
      </c>
    </row>
    <row r="56" spans="1:310" ht="30" customHeight="1" thickBot="1" x14ac:dyDescent="0.3">
      <c r="A56" s="62" t="s">
        <v>57</v>
      </c>
      <c r="B56" s="80" t="e">
        <f>IF(A56="X",IF(#REF!="F",#REF!,IF(#REF!="C",#REF!,IF(#REF!="WH",#REF!,IF(#REF!="B",#REF!,"")))),"")</f>
        <v>#REF!</v>
      </c>
      <c r="C56" s="120"/>
      <c r="D56" s="578"/>
      <c r="E56" s="1846" t="s">
        <v>222</v>
      </c>
      <c r="F56" s="1846"/>
      <c r="G56" s="1846"/>
      <c r="H56" s="1846"/>
      <c r="I56" s="1847"/>
      <c r="J56" s="1928" t="s">
        <v>655</v>
      </c>
      <c r="K56" s="1929"/>
      <c r="L56" s="2211" t="s">
        <v>305</v>
      </c>
      <c r="M56" s="2211"/>
      <c r="N56" s="2211"/>
      <c r="O56" s="548"/>
      <c r="P56" s="548"/>
      <c r="Q56" s="74"/>
      <c r="R56" s="74"/>
      <c r="S56" s="74"/>
      <c r="T56" s="74"/>
      <c r="U56" s="74"/>
      <c r="V56" s="74"/>
      <c r="W56" s="728"/>
      <c r="X56" s="728"/>
      <c r="Y56" s="728"/>
      <c r="Z56" s="728"/>
      <c r="AA56" s="728"/>
      <c r="AB56" s="728"/>
      <c r="AC56" s="40"/>
      <c r="AD56" s="40"/>
      <c r="AE56" s="40"/>
      <c r="AF56" s="40"/>
      <c r="AG56" s="40"/>
      <c r="AH56" s="40"/>
      <c r="AI56" s="40"/>
      <c r="AJ56" s="40"/>
      <c r="AK56" s="40"/>
      <c r="AL56" s="40"/>
      <c r="AM56" s="40"/>
      <c r="AN56" s="40"/>
      <c r="AO56" s="40"/>
      <c r="AP56" s="40"/>
      <c r="AQ56" s="40"/>
      <c r="AR56" s="40"/>
      <c r="AS56" s="40"/>
      <c r="AT56" s="40"/>
      <c r="AU56" s="40"/>
      <c r="AV56" s="40"/>
      <c r="AW56" s="40"/>
      <c r="AX56" s="40"/>
      <c r="AY56" s="40"/>
      <c r="AZ56" s="40"/>
      <c r="BA56" s="40"/>
      <c r="BB56" s="40"/>
      <c r="BC56" s="40"/>
      <c r="BD56" s="40"/>
      <c r="BE56" s="40"/>
      <c r="BF56" s="40"/>
      <c r="BG56" s="40"/>
      <c r="BH56" s="40"/>
      <c r="BI56" s="40"/>
      <c r="BJ56" s="40"/>
      <c r="BK56" s="40"/>
      <c r="BL56" s="40"/>
      <c r="BM56" s="40"/>
      <c r="BN56" s="40"/>
      <c r="BO56" s="40"/>
      <c r="BP56" s="40"/>
      <c r="BQ56" s="40"/>
      <c r="BR56" s="40"/>
      <c r="BS56" s="40"/>
      <c r="BT56" s="40"/>
      <c r="BU56" s="40"/>
      <c r="BV56" s="40"/>
      <c r="BW56" s="40"/>
      <c r="BX56" s="40"/>
      <c r="BY56" s="40"/>
      <c r="BZ56" s="40"/>
      <c r="CA56" s="40"/>
      <c r="CB56" s="40"/>
      <c r="CC56" s="40"/>
      <c r="CD56" s="40"/>
      <c r="CE56" s="40"/>
      <c r="CF56" s="40"/>
      <c r="CG56" s="40"/>
      <c r="CH56" s="40"/>
      <c r="CI56" s="40"/>
      <c r="CJ56" s="40"/>
      <c r="CK56" s="40"/>
      <c r="CL56" s="40"/>
      <c r="CM56" s="40"/>
      <c r="CN56" s="40"/>
      <c r="CO56" s="40"/>
      <c r="CP56" s="40"/>
      <c r="CQ56" s="40"/>
      <c r="CR56" s="40"/>
      <c r="CS56" s="40"/>
      <c r="CT56" s="40"/>
      <c r="CU56" s="40"/>
      <c r="CV56" s="40"/>
      <c r="CW56" s="40"/>
      <c r="CX56" s="40"/>
      <c r="CY56" s="40"/>
      <c r="CZ56" s="40"/>
      <c r="DA56" s="40"/>
      <c r="DB56" s="40"/>
      <c r="DC56" s="40"/>
      <c r="DD56" s="40"/>
      <c r="DE56" s="40"/>
      <c r="DF56" s="40"/>
      <c r="DG56" s="40"/>
      <c r="DH56" s="40"/>
      <c r="DI56" s="40"/>
      <c r="DJ56" s="40"/>
      <c r="DK56" s="40"/>
      <c r="DL56" s="40"/>
      <c r="DM56" s="40"/>
      <c r="DN56" s="40"/>
      <c r="DO56" s="40"/>
      <c r="DP56" s="40"/>
      <c r="DQ56" s="40"/>
      <c r="DR56" s="40"/>
      <c r="DS56" s="40"/>
      <c r="DT56" s="40"/>
      <c r="DU56" s="40"/>
      <c r="DV56" s="40"/>
      <c r="DW56" s="40"/>
      <c r="DX56" s="40"/>
      <c r="DY56" s="40"/>
      <c r="DZ56" s="40"/>
      <c r="EA56" s="40"/>
      <c r="EB56" s="40"/>
      <c r="EC56" s="40"/>
      <c r="ED56" s="40"/>
      <c r="EE56" s="40"/>
      <c r="EF56" s="40"/>
      <c r="EG56" s="40"/>
      <c r="EH56" s="40"/>
      <c r="EI56" s="40"/>
      <c r="EJ56" s="40"/>
      <c r="EK56" s="40"/>
      <c r="EL56" s="40"/>
      <c r="EM56" s="40"/>
      <c r="EN56" s="40"/>
      <c r="EO56" s="40"/>
      <c r="EP56" s="40"/>
      <c r="EQ56" s="40"/>
      <c r="ER56" s="40"/>
      <c r="ES56" s="40"/>
      <c r="ET56" s="40"/>
      <c r="EU56" s="40"/>
      <c r="EV56" s="40"/>
      <c r="EW56" s="40"/>
      <c r="EX56" s="40"/>
      <c r="EY56" s="40"/>
      <c r="EZ56" s="40"/>
      <c r="FA56" s="40"/>
      <c r="FB56" s="40"/>
      <c r="FC56" s="40"/>
      <c r="FD56" s="40"/>
      <c r="FE56" s="40"/>
      <c r="FF56" s="40"/>
      <c r="FG56" s="40"/>
      <c r="FH56" s="40"/>
      <c r="FI56" s="40"/>
      <c r="FJ56" s="40"/>
      <c r="FK56" s="40"/>
      <c r="FL56" s="40"/>
      <c r="FM56" s="40"/>
      <c r="FN56" s="40"/>
      <c r="FO56" s="40"/>
      <c r="FP56" s="40"/>
      <c r="FQ56" s="40"/>
      <c r="FR56" s="40"/>
      <c r="FS56" s="40"/>
      <c r="FT56" s="40"/>
      <c r="FU56" s="40"/>
      <c r="FV56" s="40"/>
      <c r="FW56" s="40"/>
      <c r="FX56" s="40"/>
      <c r="FY56" s="40"/>
      <c r="FZ56" s="40"/>
      <c r="GA56" s="40"/>
      <c r="GB56" s="40"/>
      <c r="GC56" s="40"/>
      <c r="GD56" s="40"/>
      <c r="GE56" s="40"/>
      <c r="GF56" s="40"/>
      <c r="GG56" s="40"/>
      <c r="GH56" s="40"/>
      <c r="GI56" s="40"/>
      <c r="GJ56" s="40"/>
      <c r="GK56" s="40"/>
      <c r="GL56" s="40"/>
      <c r="GM56" s="40"/>
      <c r="GN56" s="40"/>
      <c r="GO56" s="40"/>
      <c r="GP56" s="40"/>
      <c r="GQ56" s="40"/>
      <c r="GR56" s="40"/>
      <c r="GS56" s="40"/>
      <c r="GT56" s="40"/>
      <c r="GU56" s="40"/>
      <c r="GV56" s="40"/>
      <c r="GW56" s="40"/>
      <c r="GX56" s="40"/>
      <c r="GY56" s="40"/>
      <c r="GZ56" s="40"/>
      <c r="HA56" s="40"/>
      <c r="HB56" s="40"/>
      <c r="HC56" s="40"/>
      <c r="HD56" s="40"/>
      <c r="HE56" s="40"/>
      <c r="HF56" s="40"/>
      <c r="HG56" s="40"/>
      <c r="HH56" s="40"/>
      <c r="HI56" s="40"/>
      <c r="HJ56" s="40"/>
      <c r="HK56" s="40"/>
      <c r="HL56" s="40"/>
      <c r="HM56" s="40"/>
      <c r="HN56" s="40"/>
      <c r="HO56" s="40"/>
      <c r="HP56" s="40"/>
      <c r="HQ56" s="40"/>
      <c r="HR56" s="40"/>
      <c r="HS56" s="40"/>
      <c r="HT56" s="40"/>
      <c r="HU56" s="40"/>
      <c r="HV56" s="40"/>
      <c r="HW56" s="40"/>
      <c r="HX56" s="40"/>
      <c r="HY56" s="40"/>
      <c r="HZ56" s="40"/>
      <c r="IA56" s="40"/>
      <c r="IB56" s="40"/>
      <c r="IC56" s="40"/>
      <c r="ID56" s="40"/>
      <c r="IE56" s="40"/>
      <c r="IF56" s="40"/>
      <c r="IG56" s="40"/>
      <c r="IH56" s="40"/>
      <c r="II56" s="40"/>
      <c r="IJ56" s="40"/>
      <c r="IK56" s="40"/>
      <c r="IL56" s="40"/>
      <c r="IM56" s="40"/>
      <c r="IN56" s="40"/>
      <c r="IO56" s="40"/>
      <c r="IP56" s="40"/>
      <c r="IQ56" s="40"/>
      <c r="IR56" s="40"/>
      <c r="IS56" s="40"/>
      <c r="IT56" s="40"/>
      <c r="IU56" s="40"/>
      <c r="IV56" s="40"/>
      <c r="IW56" s="40"/>
      <c r="IX56" s="40"/>
      <c r="IY56" s="40"/>
      <c r="IZ56" s="40"/>
      <c r="JA56" s="40"/>
      <c r="JB56" s="40"/>
      <c r="JC56" s="40"/>
      <c r="JD56" s="40"/>
      <c r="JE56" s="40"/>
      <c r="JF56" s="40"/>
      <c r="JG56" s="40"/>
      <c r="JH56" s="40"/>
      <c r="JI56" s="40"/>
      <c r="JJ56" s="40"/>
      <c r="JK56" s="40"/>
      <c r="JL56" s="83"/>
      <c r="JM56" s="83"/>
      <c r="JN56" s="83"/>
      <c r="JO56" s="83"/>
      <c r="JP56" s="83"/>
      <c r="JQ56" s="34"/>
      <c r="JR56" s="34"/>
      <c r="JS56" s="34"/>
      <c r="JT56" s="83"/>
      <c r="JU56" s="83"/>
      <c r="JV56" s="83"/>
      <c r="JW56" s="83"/>
      <c r="JX56" s="83"/>
      <c r="JY56" s="83"/>
      <c r="JZ56" s="83"/>
      <c r="KA56" s="40"/>
      <c r="KB56" s="40"/>
      <c r="KC56" s="83"/>
      <c r="KD56" s="83"/>
      <c r="KE56" s="83"/>
      <c r="KF56" s="83"/>
      <c r="KG56" s="83"/>
      <c r="KH56" s="83"/>
      <c r="KI56" s="83"/>
      <c r="KJ56" s="83"/>
      <c r="KK56" s="40"/>
      <c r="KL56" s="40"/>
      <c r="KM56" s="40"/>
      <c r="KN56" s="40"/>
      <c r="KO56" s="40"/>
      <c r="KP56" s="40"/>
      <c r="KQ56" s="41"/>
      <c r="KR56" s="41"/>
      <c r="KS56" s="41"/>
      <c r="KT56" s="41"/>
      <c r="KU56" s="41"/>
      <c r="KV56" s="41"/>
      <c r="KX56" s="540">
        <f>SUM(Q56:AB56)</f>
        <v>0</v>
      </c>
    </row>
    <row r="57" spans="1:310" ht="15.6" customHeight="1" thickTop="1" thickBot="1" x14ac:dyDescent="0.3">
      <c r="A57" s="62" t="s">
        <v>57</v>
      </c>
      <c r="B57" s="80" t="e">
        <f>IF(A57="X",IF(#REF!="F",#REF!,IF(#REF!="C",#REF!,IF(#REF!="WH",#REF!,IF(#REF!="B",#REF!,"")))),"")</f>
        <v>#REF!</v>
      </c>
      <c r="C57" s="22">
        <v>73</v>
      </c>
      <c r="D57" s="578"/>
      <c r="E57" s="11">
        <f>E46+1</f>
        <v>25</v>
      </c>
      <c r="F57" s="37" t="s">
        <v>29</v>
      </c>
      <c r="G57" s="1830" t="s">
        <v>50</v>
      </c>
      <c r="H57" s="1848" t="s">
        <v>288</v>
      </c>
      <c r="I57" s="1851" t="s">
        <v>506</v>
      </c>
      <c r="J57" s="1848" t="s">
        <v>288</v>
      </c>
      <c r="K57" s="1827" t="s">
        <v>224</v>
      </c>
      <c r="L57" s="39" t="s">
        <v>63</v>
      </c>
      <c r="M57" s="1923" t="s">
        <v>53</v>
      </c>
      <c r="N57" s="78"/>
      <c r="O57" s="521"/>
      <c r="P57" s="590"/>
      <c r="Q57" s="726">
        <v>60</v>
      </c>
      <c r="R57" s="727"/>
      <c r="S57" s="727"/>
      <c r="T57" s="727"/>
      <c r="U57" s="727"/>
      <c r="V57" s="727"/>
      <c r="W57" s="727"/>
      <c r="X57" s="727"/>
      <c r="Y57" s="727"/>
      <c r="Z57" s="727"/>
      <c r="AA57" s="727"/>
      <c r="AB57" s="727">
        <v>40</v>
      </c>
      <c r="AC57" s="368">
        <f t="shared" ref="AC57:AC60" si="430">Q57/100</f>
        <v>0.6</v>
      </c>
      <c r="AD57" s="368">
        <f t="shared" ref="AD57:AD60" si="431">R57/100</f>
        <v>0</v>
      </c>
      <c r="AE57" s="368">
        <f t="shared" ref="AE57:AE60" si="432">S57/100</f>
        <v>0</v>
      </c>
      <c r="AF57" s="368">
        <f t="shared" ref="AF57:AF60" si="433">T57/100</f>
        <v>0</v>
      </c>
      <c r="AG57" s="368">
        <f t="shared" ref="AG57:AG60" si="434">U57/100</f>
        <v>0</v>
      </c>
      <c r="AH57" s="368">
        <f t="shared" ref="AH57:AH60" si="435">V57/100</f>
        <v>0</v>
      </c>
      <c r="AI57" s="368">
        <f t="shared" ref="AI57:AI60" si="436">W57/100</f>
        <v>0</v>
      </c>
      <c r="AJ57" s="368">
        <f t="shared" ref="AJ57:AJ60" si="437">X57/100</f>
        <v>0</v>
      </c>
      <c r="AK57" s="368">
        <f t="shared" ref="AK57:AK60" si="438">Y57/100</f>
        <v>0</v>
      </c>
      <c r="AL57" s="368">
        <f t="shared" ref="AL57:AL60" si="439">Z57/100</f>
        <v>0</v>
      </c>
      <c r="AM57" s="368">
        <f t="shared" ref="AM57:AM60" si="440">AA57/100</f>
        <v>0</v>
      </c>
      <c r="AN57" s="368">
        <f t="shared" ref="AN57:AN60" si="441">AB57/100</f>
        <v>0.4</v>
      </c>
      <c r="AO57" s="369">
        <v>0</v>
      </c>
      <c r="AP57" s="370">
        <v>0</v>
      </c>
      <c r="AQ57" s="370">
        <v>0</v>
      </c>
      <c r="AR57" s="370">
        <v>0</v>
      </c>
      <c r="AS57" s="378">
        <f>AC57*'Gas parameters'!$B$10</f>
        <v>21490.799999999999</v>
      </c>
      <c r="AT57" s="371">
        <f>AD57*'Gas parameters'!$C$10</f>
        <v>0</v>
      </c>
      <c r="AU57" s="371">
        <f>AE57*'Gas parameters'!$D$10</f>
        <v>0</v>
      </c>
      <c r="AV57" s="371">
        <f>AF57*'Gas parameters'!$E$10</f>
        <v>0</v>
      </c>
      <c r="AW57" s="371">
        <f>AG57*'Gas parameters'!$F$10</f>
        <v>0</v>
      </c>
      <c r="AX57" s="371">
        <f>AH57*'Gas parameters'!$G$10</f>
        <v>0</v>
      </c>
      <c r="AY57" s="371">
        <f>AI57*'Gas parameters'!$H$10</f>
        <v>0</v>
      </c>
      <c r="AZ57" s="371">
        <f>AJ57*'Gas parameters'!$I$10</f>
        <v>0</v>
      </c>
      <c r="BA57" s="371">
        <f>AK57*'Gas parameters'!$J$10</f>
        <v>0</v>
      </c>
      <c r="BB57" s="371">
        <f>AL57*'Gas parameters'!$K$10</f>
        <v>0</v>
      </c>
      <c r="BC57" s="371">
        <f>AM57*'Gas parameters'!$L$10</f>
        <v>0</v>
      </c>
      <c r="BD57" s="371">
        <f>AN57*'Gas parameters'!$M$10</f>
        <v>4310.8</v>
      </c>
      <c r="BE57" s="372">
        <f>AO57*'Gas parameters'!$N$10</f>
        <v>0</v>
      </c>
      <c r="BF57" s="373">
        <f>AP57*'Gas parameters'!$O$10</f>
        <v>0</v>
      </c>
      <c r="BG57" s="373">
        <f>AQ57*'Gas parameters'!$P$10</f>
        <v>0</v>
      </c>
      <c r="BH57" s="379">
        <f>AR57*'Gas parameters'!$Q$10</f>
        <v>0</v>
      </c>
      <c r="BI57" s="386">
        <f>AC57*'Gas parameters'!$B$11</f>
        <v>23904</v>
      </c>
      <c r="BJ57" s="387">
        <f>AD57*'Gas parameters'!$C$11</f>
        <v>0</v>
      </c>
      <c r="BK57" s="387">
        <f>AE57*'Gas parameters'!$D$11</f>
        <v>0</v>
      </c>
      <c r="BL57" s="387">
        <f>AF57*'Gas parameters'!$E$11</f>
        <v>0</v>
      </c>
      <c r="BM57" s="387">
        <f>AG57*'Gas parameters'!$F$11</f>
        <v>0</v>
      </c>
      <c r="BN57" s="387">
        <f>AH57*'Gas parameters'!$G$11</f>
        <v>0</v>
      </c>
      <c r="BO57" s="387">
        <f>AI57*'Gas parameters'!$H$11</f>
        <v>0</v>
      </c>
      <c r="BP57" s="387">
        <f>AJ57*'Gas parameters'!$I$11</f>
        <v>0</v>
      </c>
      <c r="BQ57" s="387">
        <f>AK57*'Gas parameters'!$J$11</f>
        <v>0</v>
      </c>
      <c r="BR57" s="387">
        <f>AL57*'Gas parameters'!$K$11</f>
        <v>0</v>
      </c>
      <c r="BS57" s="387">
        <f>AM57*'Gas parameters'!$L$11</f>
        <v>0</v>
      </c>
      <c r="BT57" s="387">
        <f>AN57*'Gas parameters'!$M$11</f>
        <v>5115.2000000000007</v>
      </c>
      <c r="BU57" s="388">
        <f>AO57*'Gas parameters'!$N$11</f>
        <v>0</v>
      </c>
      <c r="BV57" s="389">
        <f>AP57*'Gas parameters'!$O$11</f>
        <v>0</v>
      </c>
      <c r="BW57" s="389">
        <f>AQ57*'Gas parameters'!$P$11</f>
        <v>0</v>
      </c>
      <c r="BX57" s="390">
        <f>AR57*'Gas parameters'!$Q$11</f>
        <v>0</v>
      </c>
      <c r="BY57" s="385">
        <f>AC57*'Gas parameters'!$B$12</f>
        <v>0.43043999999999999</v>
      </c>
      <c r="BZ57" s="374">
        <f>AD57*'Gas parameters'!$C$12</f>
        <v>0</v>
      </c>
      <c r="CA57" s="374">
        <f>AE57*'Gas parameters'!$D$12</f>
        <v>0</v>
      </c>
      <c r="CB57" s="374">
        <f>AF57*'Gas parameters'!$E$12</f>
        <v>0</v>
      </c>
      <c r="CC57" s="374">
        <f>AG57*'Gas parameters'!$F$12</f>
        <v>0</v>
      </c>
      <c r="CD57" s="374">
        <f>AH57*'Gas parameters'!$G$12</f>
        <v>0</v>
      </c>
      <c r="CE57" s="374">
        <f>AI57*'Gas parameters'!$H$12</f>
        <v>0</v>
      </c>
      <c r="CF57" s="374">
        <f>AJ57*'Gas parameters'!$I$12</f>
        <v>0</v>
      </c>
      <c r="CG57" s="374">
        <f>AK57*'Gas parameters'!$J$12</f>
        <v>0</v>
      </c>
      <c r="CH57" s="374">
        <f>AL57*'Gas parameters'!$K$12</f>
        <v>0</v>
      </c>
      <c r="CI57" s="374">
        <f>AM57*'Gas parameters'!$L$12</f>
        <v>0</v>
      </c>
      <c r="CJ57" s="374">
        <f>AN57*'Gas parameters'!$M$12</f>
        <v>3.5999999999999997E-2</v>
      </c>
      <c r="CK57" s="375">
        <f>AO57*'Gas parameters'!$N$12</f>
        <v>0</v>
      </c>
      <c r="CL57" s="376">
        <f>AP57*'Gas parameters'!$O$12</f>
        <v>0</v>
      </c>
      <c r="CM57" s="376">
        <f>AQ57*'Gas parameters'!$P$12</f>
        <v>0</v>
      </c>
      <c r="CN57" s="376">
        <f>AR57*'Gas parameters'!$Q$12</f>
        <v>0</v>
      </c>
      <c r="CO57" s="432">
        <f t="shared" ref="CO57:CO60" si="442">AC57</f>
        <v>0.6</v>
      </c>
      <c r="CP57" s="432">
        <f t="shared" ref="CP57:CP60" si="443">AD57</f>
        <v>0</v>
      </c>
      <c r="CQ57" s="432">
        <f t="shared" ref="CQ57:CQ60" si="444">AE57</f>
        <v>0</v>
      </c>
      <c r="CR57" s="432">
        <f t="shared" ref="CR57:CR60" si="445">AF57</f>
        <v>0</v>
      </c>
      <c r="CS57" s="432">
        <f t="shared" ref="CS57:CS60" si="446">AG57</f>
        <v>0</v>
      </c>
      <c r="CT57" s="432">
        <f t="shared" ref="CT57:CT60" si="447">AH57</f>
        <v>0</v>
      </c>
      <c r="CU57" s="432">
        <f t="shared" ref="CU57:CU60" si="448">AI57</f>
        <v>0</v>
      </c>
      <c r="CV57" s="432">
        <f t="shared" ref="CV57:CV60" si="449">AJ57</f>
        <v>0</v>
      </c>
      <c r="CW57" s="432">
        <f t="shared" ref="CW57:CW60" si="450">AK57</f>
        <v>0</v>
      </c>
      <c r="CX57" s="432">
        <f t="shared" ref="CX57:CX60" si="451">AL57</f>
        <v>0</v>
      </c>
      <c r="CY57" s="432">
        <f t="shared" ref="CY57:CY60" si="452">AM57</f>
        <v>0</v>
      </c>
      <c r="CZ57" s="432">
        <f t="shared" ref="CZ57:CZ60" si="453">AN57</f>
        <v>0.4</v>
      </c>
      <c r="DA57" s="432">
        <f t="shared" ref="DA57:DA60" si="454">AO57</f>
        <v>0</v>
      </c>
      <c r="DB57" s="432">
        <f t="shared" ref="DB57:DB60" si="455">AP57</f>
        <v>0</v>
      </c>
      <c r="DC57" s="432">
        <f t="shared" ref="DC57:DC60" si="456">AQ57</f>
        <v>0</v>
      </c>
      <c r="DD57" s="432">
        <f t="shared" ref="DD57:DD60" si="457">AR57</f>
        <v>0</v>
      </c>
      <c r="DE57" s="428">
        <f>'DATA SHEET'!CO57*'Gas parameters'!$B$13</f>
        <v>21529.8</v>
      </c>
      <c r="DF57" s="428">
        <f>'DATA SHEET'!CP57*'Gas parameters'!$C$13</f>
        <v>0</v>
      </c>
      <c r="DG57" s="428">
        <f>'DATA SHEET'!CQ57*'Gas parameters'!$D$13</f>
        <v>0</v>
      </c>
      <c r="DH57" s="428">
        <f>'DATA SHEET'!CR57*'Gas parameters'!$E$13</f>
        <v>0</v>
      </c>
      <c r="DI57" s="428">
        <f>'DATA SHEET'!CS57*'Gas parameters'!$F$13</f>
        <v>0</v>
      </c>
      <c r="DJ57" s="428">
        <f>'DATA SHEET'!CT57*'Gas parameters'!$G$13</f>
        <v>0</v>
      </c>
      <c r="DK57" s="428">
        <f>'DATA SHEET'!CU57*'Gas parameters'!$H$13</f>
        <v>0</v>
      </c>
      <c r="DL57" s="428">
        <f>'DATA SHEET'!CV57*'Gas parameters'!$I$13</f>
        <v>0</v>
      </c>
      <c r="DM57" s="428">
        <f>'DATA SHEET'!CW57*'Gas parameters'!$J$13</f>
        <v>0</v>
      </c>
      <c r="DN57" s="428">
        <f>'DATA SHEET'!CX57*'Gas parameters'!$K$13</f>
        <v>0</v>
      </c>
      <c r="DO57" s="428">
        <f>'DATA SHEET'!CY57*'Gas parameters'!$L$13</f>
        <v>0</v>
      </c>
      <c r="DP57" s="428">
        <f>'DATA SHEET'!CZ57*'Gas parameters'!$M$13</f>
        <v>4313.2</v>
      </c>
      <c r="DQ57" s="428">
        <f>'DATA SHEET'!DA57*'Gas parameters'!$N$13</f>
        <v>0</v>
      </c>
      <c r="DR57" s="428">
        <f>'DATA SHEET'!DB57*'Gas parameters'!$O$13</f>
        <v>0</v>
      </c>
      <c r="DS57" s="428">
        <f>'DATA SHEET'!DC57*'Gas parameters'!$P$13</f>
        <v>0</v>
      </c>
      <c r="DT57" s="428">
        <f>'DATA SHEET'!DD57*'Gas parameters'!$Q$13</f>
        <v>0</v>
      </c>
      <c r="DU57" s="431">
        <f>'DATA SHEET'!CO57*'Gas parameters'!$B$14</f>
        <v>23891.399999999998</v>
      </c>
      <c r="DV57" s="431">
        <f>'DATA SHEET'!CP57*'Gas parameters'!$C$14</f>
        <v>0</v>
      </c>
      <c r="DW57" s="431">
        <f>'DATA SHEET'!CQ57*'Gas parameters'!$D$14</f>
        <v>0</v>
      </c>
      <c r="DX57" s="431">
        <f>'DATA SHEET'!CR57*'Gas parameters'!$E$14</f>
        <v>0</v>
      </c>
      <c r="DY57" s="431">
        <f>'DATA SHEET'!CS57*'Gas parameters'!$F$14</f>
        <v>0</v>
      </c>
      <c r="DZ57" s="431">
        <f>'DATA SHEET'!CT57*'Gas parameters'!$G$14</f>
        <v>0</v>
      </c>
      <c r="EA57" s="431">
        <f>'DATA SHEET'!CU57*'Gas parameters'!$H$14</f>
        <v>0</v>
      </c>
      <c r="EB57" s="431">
        <f>'DATA SHEET'!CV57*'Gas parameters'!$I$14</f>
        <v>0</v>
      </c>
      <c r="EC57" s="431">
        <f>'DATA SHEET'!CW57*'Gas parameters'!$J$14</f>
        <v>0</v>
      </c>
      <c r="ED57" s="431">
        <f>'DATA SHEET'!CX57*'Gas parameters'!$K$14</f>
        <v>0</v>
      </c>
      <c r="EE57" s="431">
        <f>'DATA SHEET'!CY57*'Gas parameters'!$L$14</f>
        <v>0</v>
      </c>
      <c r="EF57" s="431">
        <f>'DATA SHEET'!CZ57*'Gas parameters'!$M$14</f>
        <v>5098</v>
      </c>
      <c r="EG57" s="431">
        <f>'DATA SHEET'!DA57*'Gas parameters'!$N$14</f>
        <v>0</v>
      </c>
      <c r="EH57" s="431">
        <f>'DATA SHEET'!DB57*'Gas parameters'!$O$14</f>
        <v>0</v>
      </c>
      <c r="EI57" s="431">
        <f>'DATA SHEET'!DC57*'Gas parameters'!$P$14</f>
        <v>0</v>
      </c>
      <c r="EJ57" s="431">
        <f>'DATA SHEET'!DD57*'Gas parameters'!$Q$14</f>
        <v>0</v>
      </c>
      <c r="EK57" s="425">
        <f>'DATA SHEET'!CO57*'Gas parameters'!$B$15</f>
        <v>1.2018</v>
      </c>
      <c r="EL57" s="434">
        <f>'DATA SHEET'!CP57*'Gas parameters'!$C$15</f>
        <v>0</v>
      </c>
      <c r="EM57" s="434">
        <f>'DATA SHEET'!CQ57*'Gas parameters'!$D$15</f>
        <v>0</v>
      </c>
      <c r="EN57" s="434">
        <f>'DATA SHEET'!CR57*'Gas parameters'!$E$15</f>
        <v>0</v>
      </c>
      <c r="EO57" s="434">
        <f>'DATA SHEET'!CS57*'Gas parameters'!$F$15</f>
        <v>0</v>
      </c>
      <c r="EP57" s="434">
        <f>'DATA SHEET'!CT57*'Gas parameters'!$G$15</f>
        <v>0</v>
      </c>
      <c r="EQ57" s="434">
        <f>'DATA SHEET'!CU57*'Gas parameters'!$H$15</f>
        <v>0</v>
      </c>
      <c r="ER57" s="434">
        <f>'DATA SHEET'!CV57*'Gas parameters'!$I$15</f>
        <v>0</v>
      </c>
      <c r="ES57" s="434">
        <f>'DATA SHEET'!CW57*'Gas parameters'!$J$15</f>
        <v>0</v>
      </c>
      <c r="ET57" s="434">
        <f>'DATA SHEET'!CX57*'Gas parameters'!$K$15</f>
        <v>0</v>
      </c>
      <c r="EU57" s="434">
        <f>'DATA SHEET'!CY57*'Gas parameters'!$L$15</f>
        <v>0</v>
      </c>
      <c r="EV57" s="434">
        <f>'DATA SHEET'!CZ57*'Gas parameters'!$M$15</f>
        <v>0.1996</v>
      </c>
      <c r="EW57" s="434">
        <f>'DATA SHEET'!DA57*'Gas parameters'!$N$15</f>
        <v>0</v>
      </c>
      <c r="EX57" s="434">
        <f>'DATA SHEET'!DB57*'Gas parameters'!$O$15</f>
        <v>0</v>
      </c>
      <c r="EY57" s="434">
        <f>'DATA SHEET'!DC57*'Gas parameters'!$P$15</f>
        <v>0</v>
      </c>
      <c r="EZ57" s="434">
        <f>'DATA SHEET'!DD57*'Gas parameters'!$Q$15</f>
        <v>0</v>
      </c>
      <c r="FA57" s="429">
        <f>'DATA SHEET'!CO57*'Gas parameters'!$B$16</f>
        <v>0.59760000000000002</v>
      </c>
      <c r="FB57" s="429">
        <f>'DATA SHEET'!CP57*'Gas parameters'!$C$16</f>
        <v>0</v>
      </c>
      <c r="FC57" s="429">
        <f>'DATA SHEET'!CQ57*'Gas parameters'!$D$16</f>
        <v>0</v>
      </c>
      <c r="FD57" s="429">
        <f>'DATA SHEET'!CR57*'Gas parameters'!$E$16</f>
        <v>0</v>
      </c>
      <c r="FE57" s="429">
        <f>'DATA SHEET'!CS57*'Gas parameters'!$F$16</f>
        <v>0</v>
      </c>
      <c r="FF57" s="429">
        <f>'DATA SHEET'!CT57*'Gas parameters'!$G$16</f>
        <v>0</v>
      </c>
      <c r="FG57" s="429">
        <f>'DATA SHEET'!CU57*'Gas parameters'!$H$16</f>
        <v>0</v>
      </c>
      <c r="FH57" s="429">
        <f>'DATA SHEET'!CV57*'Gas parameters'!$I$16</f>
        <v>0</v>
      </c>
      <c r="FI57" s="429">
        <f>'DATA SHEET'!CW57*'Gas parameters'!$J$16</f>
        <v>0</v>
      </c>
      <c r="FJ57" s="429">
        <f>'DATA SHEET'!CX57*'Gas parameters'!$K$16</f>
        <v>0</v>
      </c>
      <c r="FK57" s="429">
        <f>'DATA SHEET'!CY57*'Gas parameters'!$L$16</f>
        <v>0</v>
      </c>
      <c r="FL57" s="429">
        <f>'DATA SHEET'!CZ57*'Gas parameters'!$M$16</f>
        <v>0</v>
      </c>
      <c r="FM57" s="429">
        <f>'DATA SHEET'!DA57*'Gas parameters'!$N$16</f>
        <v>0</v>
      </c>
      <c r="FN57" s="429">
        <f>'DATA SHEET'!DB57*'Gas parameters'!$O$16</f>
        <v>0</v>
      </c>
      <c r="FO57" s="429">
        <f>'DATA SHEET'!DC57*'Gas parameters'!$P$16</f>
        <v>0</v>
      </c>
      <c r="FP57" s="429">
        <f>'DATA SHEET'!DD57*'Gas parameters'!$Q$16</f>
        <v>0</v>
      </c>
      <c r="FQ57" s="457">
        <f>'DATA SHEET'!CO57*'Gas parameters'!$B$17</f>
        <v>1.1639999999999999</v>
      </c>
      <c r="FR57" s="457">
        <f>'DATA SHEET'!CP57*'Gas parameters'!$C$17</f>
        <v>0</v>
      </c>
      <c r="FS57" s="457">
        <f>'DATA SHEET'!CQ57*'Gas parameters'!$D$17</f>
        <v>0</v>
      </c>
      <c r="FT57" s="457">
        <f>'DATA SHEET'!CR57*'Gas parameters'!$E$17</f>
        <v>0</v>
      </c>
      <c r="FU57" s="457">
        <f>'DATA SHEET'!CS57*'Gas parameters'!$F$17</f>
        <v>0</v>
      </c>
      <c r="FV57" s="457">
        <f>'DATA SHEET'!CT57*'Gas parameters'!$G$17</f>
        <v>0</v>
      </c>
      <c r="FW57" s="457">
        <f>'DATA SHEET'!CU57*'Gas parameters'!$H$17</f>
        <v>0</v>
      </c>
      <c r="FX57" s="457">
        <f>'DATA SHEET'!CV57*'Gas parameters'!$I$17</f>
        <v>0</v>
      </c>
      <c r="FY57" s="457">
        <f>'DATA SHEET'!CW57*'Gas parameters'!$J$17</f>
        <v>0</v>
      </c>
      <c r="FZ57" s="457">
        <f>'DATA SHEET'!CX57*'Gas parameters'!$K$17</f>
        <v>0</v>
      </c>
      <c r="GA57" s="457">
        <f>'DATA SHEET'!CY57*'Gas parameters'!$L$17</f>
        <v>0</v>
      </c>
      <c r="GB57" s="457">
        <f>'DATA SHEET'!CZ57*'Gas parameters'!$M$17</f>
        <v>0.38680000000000003</v>
      </c>
      <c r="GC57" s="457">
        <f>'DATA SHEET'!DA57*'Gas parameters'!$N$17</f>
        <v>0</v>
      </c>
      <c r="GD57" s="457">
        <f>'DATA SHEET'!DB57*'Gas parameters'!$O$17</f>
        <v>0</v>
      </c>
      <c r="GE57" s="457">
        <f>'DATA SHEET'!DC57*'Gas parameters'!$P$17</f>
        <v>0</v>
      </c>
      <c r="GF57" s="457">
        <f>'DATA SHEET'!DD57*'Gas parameters'!$Q$17</f>
        <v>0</v>
      </c>
      <c r="GG57" s="429">
        <f>'DATA SHEET'!CO57*'Gas parameters'!$B$18</f>
        <v>0.43043999999999999</v>
      </c>
      <c r="GH57" s="429">
        <f>'DATA SHEET'!CP57*'Gas parameters'!$C$18</f>
        <v>0</v>
      </c>
      <c r="GI57" s="429">
        <f>'DATA SHEET'!CQ57*'Gas parameters'!$D$18</f>
        <v>0</v>
      </c>
      <c r="GJ57" s="429">
        <f>'DATA SHEET'!CR57*'Gas parameters'!$E$18</f>
        <v>0</v>
      </c>
      <c r="GK57" s="429">
        <f>'DATA SHEET'!CS57*'Gas parameters'!$F$18</f>
        <v>0</v>
      </c>
      <c r="GL57" s="429">
        <f>'DATA SHEET'!CT57*'Gas parameters'!$G$18</f>
        <v>0</v>
      </c>
      <c r="GM57" s="429">
        <f>'DATA SHEET'!CU57*'Gas parameters'!$H$18</f>
        <v>0</v>
      </c>
      <c r="GN57" s="429">
        <f>'DATA SHEET'!CV57*'Gas parameters'!$I$18</f>
        <v>0</v>
      </c>
      <c r="GO57" s="429">
        <f>'DATA SHEET'!CW57*'Gas parameters'!$J$18</f>
        <v>0</v>
      </c>
      <c r="GP57" s="429">
        <f>'DATA SHEET'!CX57*'Gas parameters'!$K$18</f>
        <v>0</v>
      </c>
      <c r="GQ57" s="429">
        <f>'DATA SHEET'!CY57*'Gas parameters'!$L$18</f>
        <v>0</v>
      </c>
      <c r="GR57" s="429">
        <f>'DATA SHEET'!CZ57*'Gas parameters'!$M$18</f>
        <v>3.5999999999999997E-2</v>
      </c>
      <c r="GS57" s="429">
        <f>'DATA SHEET'!DA57*'Gas parameters'!$N$18</f>
        <v>0</v>
      </c>
      <c r="GT57" s="429">
        <f>'DATA SHEET'!DB57*'Gas parameters'!$O$18</f>
        <v>0</v>
      </c>
      <c r="GU57" s="429">
        <f>'DATA SHEET'!DC57*'Gas parameters'!$P$18</f>
        <v>0</v>
      </c>
      <c r="GV57" s="429">
        <f>'DATA SHEET'!DD57*'Gas parameters'!$Q$18</f>
        <v>0</v>
      </c>
      <c r="GW57" s="430">
        <v>7</v>
      </c>
      <c r="GX57" s="430">
        <v>1E-3</v>
      </c>
      <c r="GY57" s="435">
        <f t="shared" ref="GY57:GY60" si="458">HM57/0.2094</f>
        <v>6.6924546322827121</v>
      </c>
      <c r="GZ57" s="435">
        <f t="shared" ref="GZ57:GZ60" si="459">HN57/HH57*100</f>
        <v>10.148328222950017</v>
      </c>
      <c r="HA57" s="433">
        <f t="shared" ref="HA57:HA60" si="460">(HG57-HH57)/GY57+1</f>
        <v>1</v>
      </c>
      <c r="HB57" s="433">
        <f t="shared" ref="HB57:HB60" si="461">HG57+HI57</f>
        <v>7.4502201757506663</v>
      </c>
      <c r="HC57" s="433">
        <f t="shared" ref="HC57:HC60" si="462">HI57/HB57*100</f>
        <v>20.959991874476575</v>
      </c>
      <c r="HD57" s="433">
        <f t="shared" ref="HD57:HD60" si="463">HJ57*0.01977+HF57*0.01429+(100-HF57-HJ57)*0.01251</f>
        <v>1.3246768628986172</v>
      </c>
      <c r="HE57" s="433">
        <f t="shared" ref="HE57:HE60" si="464">(HD57+HI57*0.8038/HG57)/(HI57/HG57+1)</f>
        <v>1.2155011147590387</v>
      </c>
      <c r="HF57" s="436">
        <f t="shared" ref="HF57:HF60" si="465">IO57</f>
        <v>0</v>
      </c>
      <c r="HG57" s="433">
        <f t="shared" ref="HG57:HG60" si="466">HN57/HJ57*100</f>
        <v>5.8886546322827122</v>
      </c>
      <c r="HH57" s="435">
        <f>GY57*0.7906+'DATA SHEET'!CW57/100+HN57</f>
        <v>5.8886546322827122</v>
      </c>
      <c r="HI57" s="433">
        <f t="shared" ref="HI57:HI60" si="467">GX57/0.8038*1.293*HA57*GY57+HO57</f>
        <v>1.5615655434679541</v>
      </c>
      <c r="HJ57" s="433">
        <f t="shared" ref="HJ57:HJ60" si="468">(1-HF57/20.94)*GZ57</f>
        <v>10.148328222950017</v>
      </c>
      <c r="HK57" s="437">
        <f t="shared" ref="HK57:HK60" si="469">SUM(DE57:DT57)</f>
        <v>25843</v>
      </c>
      <c r="HL57" s="437">
        <f t="shared" ref="HL57:HL60" si="470">SUM(DU57:EJ57)</f>
        <v>28989.399999999998</v>
      </c>
      <c r="HM57" s="438">
        <f t="shared" ref="HM57:HM60" si="471">SUM(EK57:EZ57)</f>
        <v>1.4014</v>
      </c>
      <c r="HN57" s="439">
        <f t="shared" ref="HN57:HN60" si="472">SUM(FA57:FP57)</f>
        <v>0.59760000000000002</v>
      </c>
      <c r="HO57" s="436">
        <f t="shared" ref="HO57:HO60" si="473">SUM(FQ57:GF57)</f>
        <v>1.5508</v>
      </c>
      <c r="HP57" s="427">
        <f t="shared" ref="HP57:HP60" si="474">SUM(GG57:GV57)</f>
        <v>0.46643999999999997</v>
      </c>
      <c r="HQ57" s="357">
        <f t="shared" ref="HQ57:HQ60" si="475">SUM(AS57:BH57)</f>
        <v>25801.599999999999</v>
      </c>
      <c r="HR57" s="358">
        <f t="shared" ref="HR57:HR60" si="476">SUM(BI57:BX57)</f>
        <v>29019.200000000001</v>
      </c>
      <c r="HS57" s="712">
        <f t="shared" ref="HS57:HS60" si="477">SUM(BY57:CN57)</f>
        <v>0.46643999999999997</v>
      </c>
      <c r="HT57" s="713">
        <f t="shared" ref="HT57:HT60" si="478">HU57/$HR$14</f>
        <v>0.36094603788418017</v>
      </c>
      <c r="HU57" s="711">
        <f t="shared" ref="HU57:HU60" si="479">HS57/$HU$14</f>
        <v>0.44215889640812073</v>
      </c>
      <c r="HV57" s="711">
        <f t="shared" ref="HV57:HV60" si="480">HY57/$HV$14</f>
        <v>24.454174959719456</v>
      </c>
      <c r="HW57" s="711">
        <f t="shared" ref="HW57:HW60" si="481">HZ57/$HW$14</f>
        <v>27.464698088207459</v>
      </c>
      <c r="HX57" s="711">
        <f t="shared" ref="HX57:HX60" si="482">IA57/$HX$14</f>
        <v>45.714470083951518</v>
      </c>
      <c r="HY57" s="714">
        <f t="shared" ref="HY57:HY60" si="483">HQ57/1000</f>
        <v>25.801599999999997</v>
      </c>
      <c r="HZ57" s="359">
        <f t="shared" ref="HZ57:HZ60" si="484">HR57/1000</f>
        <v>29.019200000000001</v>
      </c>
      <c r="IA57" s="360">
        <f t="shared" ref="IA57:IA60" si="485">HR57/SQRT(HT57)/1000</f>
        <v>48.30190909070317</v>
      </c>
      <c r="IB57" s="75">
        <f t="shared" ref="IB57:IB60" si="486">HX57</f>
        <v>45.714470083951518</v>
      </c>
      <c r="IC57" s="724">
        <f t="shared" ref="IC57:IC60" si="487">HT57</f>
        <v>0.36094603788418017</v>
      </c>
      <c r="ID57" s="724">
        <f t="shared" ref="ID57:ID60" si="488">HY57</f>
        <v>25.801599999999997</v>
      </c>
      <c r="IE57" s="724">
        <f t="shared" ref="IE57:IE60" si="489">HZ57</f>
        <v>29.019200000000001</v>
      </c>
      <c r="IF57" s="76">
        <f t="shared" ref="IF57:IF60" si="490">GZ57</f>
        <v>10.148328222950017</v>
      </c>
      <c r="IG57" s="520"/>
      <c r="IH57" s="520"/>
      <c r="II57" s="520"/>
      <c r="IJ57" s="700">
        <f t="shared" ref="IJ57:IJ60" si="491">II57*(273.15/(273.15+15))*ID57/3.6</f>
        <v>0</v>
      </c>
      <c r="IK57" s="520"/>
      <c r="IL57" s="520"/>
      <c r="IM57" s="520"/>
      <c r="IN57" s="520"/>
      <c r="IO57" s="520"/>
      <c r="IP57" s="520"/>
      <c r="IQ57" s="520"/>
      <c r="IR57" s="520"/>
      <c r="IS57" s="23" t="s">
        <v>88</v>
      </c>
      <c r="IT57" s="23" t="s">
        <v>88</v>
      </c>
      <c r="IU57" s="23"/>
      <c r="IV57" s="23" t="s">
        <v>88</v>
      </c>
      <c r="IW57" s="23"/>
      <c r="IX57" s="23"/>
      <c r="IY57" s="23"/>
      <c r="IZ57" s="23"/>
      <c r="JA57" s="142">
        <v>68.662612188365642</v>
      </c>
      <c r="JB57" s="143" t="s">
        <v>57</v>
      </c>
      <c r="JC57" s="64"/>
      <c r="JD57" s="22" t="str">
        <f>IF(IN57&lt;&gt;0,IP57*IF57/IN57,"NM")</f>
        <v>NM</v>
      </c>
      <c r="JE57" s="22" t="str">
        <f>IF(IN57&lt;&gt;0,IQ57*IF57/IN57,"NM")</f>
        <v>NM</v>
      </c>
      <c r="JF57" s="22" t="str">
        <f>IF(IN57&lt;&gt;0,JD57*1.07,"NM")</f>
        <v>NM</v>
      </c>
      <c r="JG57" s="22" t="str">
        <f>IF(IN57&lt;&gt;0,JE57*1.76,"NM")</f>
        <v>NM</v>
      </c>
      <c r="JH57" s="21" t="str">
        <f>IF(IN57&lt;&gt;0,(21/(21-IO57)),"NM")</f>
        <v>NM</v>
      </c>
      <c r="JI57" s="21"/>
      <c r="JJ57" s="21"/>
      <c r="JK57" s="21"/>
      <c r="JL57" s="140"/>
      <c r="JM57" s="140"/>
      <c r="JN57" s="140"/>
      <c r="JO57" s="140"/>
      <c r="JP57" s="140"/>
      <c r="JQ57" s="34"/>
      <c r="JR57" s="34"/>
      <c r="JS57" s="34"/>
      <c r="JT57" s="142"/>
      <c r="JU57" s="142"/>
      <c r="JV57" s="142"/>
      <c r="JW57" s="142"/>
      <c r="JX57" s="142"/>
      <c r="JY57" s="142"/>
      <c r="JZ57" s="142"/>
      <c r="KA57" s="26" t="s">
        <v>57</v>
      </c>
      <c r="KB57" s="27" t="s">
        <v>57</v>
      </c>
      <c r="KC57" s="175"/>
      <c r="KD57" s="175"/>
      <c r="KE57" s="175"/>
      <c r="KF57" s="175"/>
      <c r="KG57" s="175"/>
      <c r="KH57" s="175"/>
      <c r="KI57" s="175"/>
      <c r="KJ57" s="175"/>
      <c r="KK57" s="48"/>
      <c r="KL57" s="523" t="s">
        <v>88</v>
      </c>
      <c r="KM57" s="523"/>
      <c r="KN57" s="48"/>
      <c r="KO57" s="48"/>
      <c r="KP57" s="48"/>
      <c r="KQ57" s="49"/>
      <c r="KR57" s="49"/>
      <c r="KS57" s="49"/>
      <c r="KT57" s="49"/>
      <c r="KU57" s="49"/>
      <c r="KV57" s="49"/>
      <c r="KX57" s="540">
        <f t="shared" si="129"/>
        <v>100</v>
      </c>
    </row>
    <row r="58" spans="1:310" ht="17.25" thickTop="1" thickBot="1" x14ac:dyDescent="0.3">
      <c r="A58" s="62" t="s">
        <v>57</v>
      </c>
      <c r="B58" s="80" t="e">
        <f>IF(A58="X",IF(#REF!="F",#REF!,IF(#REF!="C",#REF!,IF(#REF!="WH",#REF!,IF(#REF!="B",#REF!,"")))),"")</f>
        <v>#REF!</v>
      </c>
      <c r="C58" s="22">
        <v>69</v>
      </c>
      <c r="D58" s="578"/>
      <c r="E58" s="11">
        <f>E57+1</f>
        <v>26</v>
      </c>
      <c r="F58" s="37" t="s">
        <v>30</v>
      </c>
      <c r="G58" s="1832"/>
      <c r="H58" s="1849"/>
      <c r="I58" s="1852"/>
      <c r="J58" s="1849"/>
      <c r="K58" s="1828"/>
      <c r="L58" s="39" t="s">
        <v>63</v>
      </c>
      <c r="M58" s="1924"/>
      <c r="N58" s="78"/>
      <c r="O58" s="521"/>
      <c r="P58" s="590"/>
      <c r="Q58" s="726">
        <v>60</v>
      </c>
      <c r="R58" s="727"/>
      <c r="S58" s="727"/>
      <c r="T58" s="727"/>
      <c r="U58" s="727"/>
      <c r="V58" s="727"/>
      <c r="W58" s="727"/>
      <c r="X58" s="727"/>
      <c r="Y58" s="727"/>
      <c r="Z58" s="727"/>
      <c r="AA58" s="727"/>
      <c r="AB58" s="727">
        <v>40</v>
      </c>
      <c r="AC58" s="368">
        <f t="shared" si="430"/>
        <v>0.6</v>
      </c>
      <c r="AD58" s="368">
        <f t="shared" si="431"/>
        <v>0</v>
      </c>
      <c r="AE58" s="368">
        <f t="shared" si="432"/>
        <v>0</v>
      </c>
      <c r="AF58" s="368">
        <f t="shared" si="433"/>
        <v>0</v>
      </c>
      <c r="AG58" s="368">
        <f t="shared" si="434"/>
        <v>0</v>
      </c>
      <c r="AH58" s="368">
        <f t="shared" si="435"/>
        <v>0</v>
      </c>
      <c r="AI58" s="368">
        <f t="shared" si="436"/>
        <v>0</v>
      </c>
      <c r="AJ58" s="368">
        <f t="shared" si="437"/>
        <v>0</v>
      </c>
      <c r="AK58" s="368">
        <f t="shared" si="438"/>
        <v>0</v>
      </c>
      <c r="AL58" s="368">
        <f t="shared" si="439"/>
        <v>0</v>
      </c>
      <c r="AM58" s="368">
        <f t="shared" si="440"/>
        <v>0</v>
      </c>
      <c r="AN58" s="368">
        <f t="shared" si="441"/>
        <v>0.4</v>
      </c>
      <c r="AO58" s="369">
        <v>0</v>
      </c>
      <c r="AP58" s="370">
        <v>0</v>
      </c>
      <c r="AQ58" s="370">
        <v>0</v>
      </c>
      <c r="AR58" s="370">
        <v>0</v>
      </c>
      <c r="AS58" s="378">
        <f>AC58*'Gas parameters'!$B$10</f>
        <v>21490.799999999999</v>
      </c>
      <c r="AT58" s="371">
        <f>AD58*'Gas parameters'!$C$10</f>
        <v>0</v>
      </c>
      <c r="AU58" s="371">
        <f>AE58*'Gas parameters'!$D$10</f>
        <v>0</v>
      </c>
      <c r="AV58" s="371">
        <f>AF58*'Gas parameters'!$E$10</f>
        <v>0</v>
      </c>
      <c r="AW58" s="371">
        <f>AG58*'Gas parameters'!$F$10</f>
        <v>0</v>
      </c>
      <c r="AX58" s="371">
        <f>AH58*'Gas parameters'!$G$10</f>
        <v>0</v>
      </c>
      <c r="AY58" s="371">
        <f>AI58*'Gas parameters'!$H$10</f>
        <v>0</v>
      </c>
      <c r="AZ58" s="371">
        <f>AJ58*'Gas parameters'!$I$10</f>
        <v>0</v>
      </c>
      <c r="BA58" s="371">
        <f>AK58*'Gas parameters'!$J$10</f>
        <v>0</v>
      </c>
      <c r="BB58" s="371">
        <f>AL58*'Gas parameters'!$K$10</f>
        <v>0</v>
      </c>
      <c r="BC58" s="371">
        <f>AM58*'Gas parameters'!$L$10</f>
        <v>0</v>
      </c>
      <c r="BD58" s="371">
        <f>AN58*'Gas parameters'!$M$10</f>
        <v>4310.8</v>
      </c>
      <c r="BE58" s="372">
        <f>AO58*'Gas parameters'!$N$10</f>
        <v>0</v>
      </c>
      <c r="BF58" s="373">
        <f>AP58*'Gas parameters'!$O$10</f>
        <v>0</v>
      </c>
      <c r="BG58" s="373">
        <f>AQ58*'Gas parameters'!$P$10</f>
        <v>0</v>
      </c>
      <c r="BH58" s="379">
        <f>AR58*'Gas parameters'!$Q$10</f>
        <v>0</v>
      </c>
      <c r="BI58" s="386">
        <f>AC58*'Gas parameters'!$B$11</f>
        <v>23904</v>
      </c>
      <c r="BJ58" s="387">
        <f>AD58*'Gas parameters'!$C$11</f>
        <v>0</v>
      </c>
      <c r="BK58" s="387">
        <f>AE58*'Gas parameters'!$D$11</f>
        <v>0</v>
      </c>
      <c r="BL58" s="387">
        <f>AF58*'Gas parameters'!$E$11</f>
        <v>0</v>
      </c>
      <c r="BM58" s="387">
        <f>AG58*'Gas parameters'!$F$11</f>
        <v>0</v>
      </c>
      <c r="BN58" s="387">
        <f>AH58*'Gas parameters'!$G$11</f>
        <v>0</v>
      </c>
      <c r="BO58" s="387">
        <f>AI58*'Gas parameters'!$H$11</f>
        <v>0</v>
      </c>
      <c r="BP58" s="387">
        <f>AJ58*'Gas parameters'!$I$11</f>
        <v>0</v>
      </c>
      <c r="BQ58" s="387">
        <f>AK58*'Gas parameters'!$J$11</f>
        <v>0</v>
      </c>
      <c r="BR58" s="387">
        <f>AL58*'Gas parameters'!$K$11</f>
        <v>0</v>
      </c>
      <c r="BS58" s="387">
        <f>AM58*'Gas parameters'!$L$11</f>
        <v>0</v>
      </c>
      <c r="BT58" s="387">
        <f>AN58*'Gas parameters'!$M$11</f>
        <v>5115.2000000000007</v>
      </c>
      <c r="BU58" s="388">
        <f>AO58*'Gas parameters'!$N$11</f>
        <v>0</v>
      </c>
      <c r="BV58" s="389">
        <f>AP58*'Gas parameters'!$O$11</f>
        <v>0</v>
      </c>
      <c r="BW58" s="389">
        <f>AQ58*'Gas parameters'!$P$11</f>
        <v>0</v>
      </c>
      <c r="BX58" s="390">
        <f>AR58*'Gas parameters'!$Q$11</f>
        <v>0</v>
      </c>
      <c r="BY58" s="385">
        <f>AC58*'Gas parameters'!$B$12</f>
        <v>0.43043999999999999</v>
      </c>
      <c r="BZ58" s="374">
        <f>AD58*'Gas parameters'!$C$12</f>
        <v>0</v>
      </c>
      <c r="CA58" s="374">
        <f>AE58*'Gas parameters'!$D$12</f>
        <v>0</v>
      </c>
      <c r="CB58" s="374">
        <f>AF58*'Gas parameters'!$E$12</f>
        <v>0</v>
      </c>
      <c r="CC58" s="374">
        <f>AG58*'Gas parameters'!$F$12</f>
        <v>0</v>
      </c>
      <c r="CD58" s="374">
        <f>AH58*'Gas parameters'!$G$12</f>
        <v>0</v>
      </c>
      <c r="CE58" s="374">
        <f>AI58*'Gas parameters'!$H$12</f>
        <v>0</v>
      </c>
      <c r="CF58" s="374">
        <f>AJ58*'Gas parameters'!$I$12</f>
        <v>0</v>
      </c>
      <c r="CG58" s="374">
        <f>AK58*'Gas parameters'!$J$12</f>
        <v>0</v>
      </c>
      <c r="CH58" s="374">
        <f>AL58*'Gas parameters'!$K$12</f>
        <v>0</v>
      </c>
      <c r="CI58" s="374">
        <f>AM58*'Gas parameters'!$L$12</f>
        <v>0</v>
      </c>
      <c r="CJ58" s="374">
        <f>AN58*'Gas parameters'!$M$12</f>
        <v>3.5999999999999997E-2</v>
      </c>
      <c r="CK58" s="375">
        <f>AO58*'Gas parameters'!$N$12</f>
        <v>0</v>
      </c>
      <c r="CL58" s="376">
        <f>AP58*'Gas parameters'!$O$12</f>
        <v>0</v>
      </c>
      <c r="CM58" s="376">
        <f>AQ58*'Gas parameters'!$P$12</f>
        <v>0</v>
      </c>
      <c r="CN58" s="376">
        <f>AR58*'Gas parameters'!$Q$12</f>
        <v>0</v>
      </c>
      <c r="CO58" s="432">
        <f t="shared" si="442"/>
        <v>0.6</v>
      </c>
      <c r="CP58" s="432">
        <f t="shared" si="443"/>
        <v>0</v>
      </c>
      <c r="CQ58" s="432">
        <f t="shared" si="444"/>
        <v>0</v>
      </c>
      <c r="CR58" s="432">
        <f t="shared" si="445"/>
        <v>0</v>
      </c>
      <c r="CS58" s="432">
        <f t="shared" si="446"/>
        <v>0</v>
      </c>
      <c r="CT58" s="432">
        <f t="shared" si="447"/>
        <v>0</v>
      </c>
      <c r="CU58" s="432">
        <f t="shared" si="448"/>
        <v>0</v>
      </c>
      <c r="CV58" s="432">
        <f t="shared" si="449"/>
        <v>0</v>
      </c>
      <c r="CW58" s="432">
        <f t="shared" si="450"/>
        <v>0</v>
      </c>
      <c r="CX58" s="432">
        <f t="shared" si="451"/>
        <v>0</v>
      </c>
      <c r="CY58" s="432">
        <f t="shared" si="452"/>
        <v>0</v>
      </c>
      <c r="CZ58" s="432">
        <f t="shared" si="453"/>
        <v>0.4</v>
      </c>
      <c r="DA58" s="432">
        <f t="shared" si="454"/>
        <v>0</v>
      </c>
      <c r="DB58" s="432">
        <f t="shared" si="455"/>
        <v>0</v>
      </c>
      <c r="DC58" s="432">
        <f t="shared" si="456"/>
        <v>0</v>
      </c>
      <c r="DD58" s="432">
        <f t="shared" si="457"/>
        <v>0</v>
      </c>
      <c r="DE58" s="428">
        <f>'DATA SHEET'!CO58*'Gas parameters'!$B$13</f>
        <v>21529.8</v>
      </c>
      <c r="DF58" s="428">
        <f>'DATA SHEET'!CP58*'Gas parameters'!$C$13</f>
        <v>0</v>
      </c>
      <c r="DG58" s="428">
        <f>'DATA SHEET'!CQ58*'Gas parameters'!$D$13</f>
        <v>0</v>
      </c>
      <c r="DH58" s="428">
        <f>'DATA SHEET'!CR58*'Gas parameters'!$E$13</f>
        <v>0</v>
      </c>
      <c r="DI58" s="428">
        <f>'DATA SHEET'!CS58*'Gas parameters'!$F$13</f>
        <v>0</v>
      </c>
      <c r="DJ58" s="428">
        <f>'DATA SHEET'!CT58*'Gas parameters'!$G$13</f>
        <v>0</v>
      </c>
      <c r="DK58" s="428">
        <f>'DATA SHEET'!CU58*'Gas parameters'!$H$13</f>
        <v>0</v>
      </c>
      <c r="DL58" s="428">
        <f>'DATA SHEET'!CV58*'Gas parameters'!$I$13</f>
        <v>0</v>
      </c>
      <c r="DM58" s="428">
        <f>'DATA SHEET'!CW58*'Gas parameters'!$J$13</f>
        <v>0</v>
      </c>
      <c r="DN58" s="428">
        <f>'DATA SHEET'!CX58*'Gas parameters'!$K$13</f>
        <v>0</v>
      </c>
      <c r="DO58" s="428">
        <f>'DATA SHEET'!CY58*'Gas parameters'!$L$13</f>
        <v>0</v>
      </c>
      <c r="DP58" s="428">
        <f>'DATA SHEET'!CZ58*'Gas parameters'!$M$13</f>
        <v>4313.2</v>
      </c>
      <c r="DQ58" s="428">
        <f>'DATA SHEET'!DA58*'Gas parameters'!$N$13</f>
        <v>0</v>
      </c>
      <c r="DR58" s="428">
        <f>'DATA SHEET'!DB58*'Gas parameters'!$O$13</f>
        <v>0</v>
      </c>
      <c r="DS58" s="428">
        <f>'DATA SHEET'!DC58*'Gas parameters'!$P$13</f>
        <v>0</v>
      </c>
      <c r="DT58" s="428">
        <f>'DATA SHEET'!DD58*'Gas parameters'!$Q$13</f>
        <v>0</v>
      </c>
      <c r="DU58" s="431">
        <f>'DATA SHEET'!CO58*'Gas parameters'!$B$14</f>
        <v>23891.399999999998</v>
      </c>
      <c r="DV58" s="431">
        <f>'DATA SHEET'!CP58*'Gas parameters'!$C$14</f>
        <v>0</v>
      </c>
      <c r="DW58" s="431">
        <f>'DATA SHEET'!CQ58*'Gas parameters'!$D$14</f>
        <v>0</v>
      </c>
      <c r="DX58" s="431">
        <f>'DATA SHEET'!CR58*'Gas parameters'!$E$14</f>
        <v>0</v>
      </c>
      <c r="DY58" s="431">
        <f>'DATA SHEET'!CS58*'Gas parameters'!$F$14</f>
        <v>0</v>
      </c>
      <c r="DZ58" s="431">
        <f>'DATA SHEET'!CT58*'Gas parameters'!$G$14</f>
        <v>0</v>
      </c>
      <c r="EA58" s="431">
        <f>'DATA SHEET'!CU58*'Gas parameters'!$H$14</f>
        <v>0</v>
      </c>
      <c r="EB58" s="431">
        <f>'DATA SHEET'!CV58*'Gas parameters'!$I$14</f>
        <v>0</v>
      </c>
      <c r="EC58" s="431">
        <f>'DATA SHEET'!CW58*'Gas parameters'!$J$14</f>
        <v>0</v>
      </c>
      <c r="ED58" s="431">
        <f>'DATA SHEET'!CX58*'Gas parameters'!$K$14</f>
        <v>0</v>
      </c>
      <c r="EE58" s="431">
        <f>'DATA SHEET'!CY58*'Gas parameters'!$L$14</f>
        <v>0</v>
      </c>
      <c r="EF58" s="431">
        <f>'DATA SHEET'!CZ58*'Gas parameters'!$M$14</f>
        <v>5098</v>
      </c>
      <c r="EG58" s="431">
        <f>'DATA SHEET'!DA58*'Gas parameters'!$N$14</f>
        <v>0</v>
      </c>
      <c r="EH58" s="431">
        <f>'DATA SHEET'!DB58*'Gas parameters'!$O$14</f>
        <v>0</v>
      </c>
      <c r="EI58" s="431">
        <f>'DATA SHEET'!DC58*'Gas parameters'!$P$14</f>
        <v>0</v>
      </c>
      <c r="EJ58" s="431">
        <f>'DATA SHEET'!DD58*'Gas parameters'!$Q$14</f>
        <v>0</v>
      </c>
      <c r="EK58" s="425">
        <f>'DATA SHEET'!CO58*'Gas parameters'!$B$15</f>
        <v>1.2018</v>
      </c>
      <c r="EL58" s="434">
        <f>'DATA SHEET'!CP58*'Gas parameters'!$C$15</f>
        <v>0</v>
      </c>
      <c r="EM58" s="434">
        <f>'DATA SHEET'!CQ58*'Gas parameters'!$D$15</f>
        <v>0</v>
      </c>
      <c r="EN58" s="434">
        <f>'DATA SHEET'!CR58*'Gas parameters'!$E$15</f>
        <v>0</v>
      </c>
      <c r="EO58" s="434">
        <f>'DATA SHEET'!CS58*'Gas parameters'!$F$15</f>
        <v>0</v>
      </c>
      <c r="EP58" s="434">
        <f>'DATA SHEET'!CT58*'Gas parameters'!$G$15</f>
        <v>0</v>
      </c>
      <c r="EQ58" s="434">
        <f>'DATA SHEET'!CU58*'Gas parameters'!$H$15</f>
        <v>0</v>
      </c>
      <c r="ER58" s="434">
        <f>'DATA SHEET'!CV58*'Gas parameters'!$I$15</f>
        <v>0</v>
      </c>
      <c r="ES58" s="434">
        <f>'DATA SHEET'!CW58*'Gas parameters'!$J$15</f>
        <v>0</v>
      </c>
      <c r="ET58" s="434">
        <f>'DATA SHEET'!CX58*'Gas parameters'!$K$15</f>
        <v>0</v>
      </c>
      <c r="EU58" s="434">
        <f>'DATA SHEET'!CY58*'Gas parameters'!$L$15</f>
        <v>0</v>
      </c>
      <c r="EV58" s="434">
        <f>'DATA SHEET'!CZ58*'Gas parameters'!$M$15</f>
        <v>0.1996</v>
      </c>
      <c r="EW58" s="434">
        <f>'DATA SHEET'!DA58*'Gas parameters'!$N$15</f>
        <v>0</v>
      </c>
      <c r="EX58" s="434">
        <f>'DATA SHEET'!DB58*'Gas parameters'!$O$15</f>
        <v>0</v>
      </c>
      <c r="EY58" s="434">
        <f>'DATA SHEET'!DC58*'Gas parameters'!$P$15</f>
        <v>0</v>
      </c>
      <c r="EZ58" s="434">
        <f>'DATA SHEET'!DD58*'Gas parameters'!$Q$15</f>
        <v>0</v>
      </c>
      <c r="FA58" s="429">
        <f>'DATA SHEET'!CO58*'Gas parameters'!$B$16</f>
        <v>0.59760000000000002</v>
      </c>
      <c r="FB58" s="429">
        <f>'DATA SHEET'!CP58*'Gas parameters'!$C$16</f>
        <v>0</v>
      </c>
      <c r="FC58" s="429">
        <f>'DATA SHEET'!CQ58*'Gas parameters'!$D$16</f>
        <v>0</v>
      </c>
      <c r="FD58" s="429">
        <f>'DATA SHEET'!CR58*'Gas parameters'!$E$16</f>
        <v>0</v>
      </c>
      <c r="FE58" s="429">
        <f>'DATA SHEET'!CS58*'Gas parameters'!$F$16</f>
        <v>0</v>
      </c>
      <c r="FF58" s="429">
        <f>'DATA SHEET'!CT58*'Gas parameters'!$G$16</f>
        <v>0</v>
      </c>
      <c r="FG58" s="429">
        <f>'DATA SHEET'!CU58*'Gas parameters'!$H$16</f>
        <v>0</v>
      </c>
      <c r="FH58" s="429">
        <f>'DATA SHEET'!CV58*'Gas parameters'!$I$16</f>
        <v>0</v>
      </c>
      <c r="FI58" s="429">
        <f>'DATA SHEET'!CW58*'Gas parameters'!$J$16</f>
        <v>0</v>
      </c>
      <c r="FJ58" s="429">
        <f>'DATA SHEET'!CX58*'Gas parameters'!$K$16</f>
        <v>0</v>
      </c>
      <c r="FK58" s="429">
        <f>'DATA SHEET'!CY58*'Gas parameters'!$L$16</f>
        <v>0</v>
      </c>
      <c r="FL58" s="429">
        <f>'DATA SHEET'!CZ58*'Gas parameters'!$M$16</f>
        <v>0</v>
      </c>
      <c r="FM58" s="429">
        <f>'DATA SHEET'!DA58*'Gas parameters'!$N$16</f>
        <v>0</v>
      </c>
      <c r="FN58" s="429">
        <f>'DATA SHEET'!DB58*'Gas parameters'!$O$16</f>
        <v>0</v>
      </c>
      <c r="FO58" s="429">
        <f>'DATA SHEET'!DC58*'Gas parameters'!$P$16</f>
        <v>0</v>
      </c>
      <c r="FP58" s="429">
        <f>'DATA SHEET'!DD58*'Gas parameters'!$Q$16</f>
        <v>0</v>
      </c>
      <c r="FQ58" s="457">
        <f>'DATA SHEET'!CO58*'Gas parameters'!$B$17</f>
        <v>1.1639999999999999</v>
      </c>
      <c r="FR58" s="457">
        <f>'DATA SHEET'!CP58*'Gas parameters'!$C$17</f>
        <v>0</v>
      </c>
      <c r="FS58" s="457">
        <f>'DATA SHEET'!CQ58*'Gas parameters'!$D$17</f>
        <v>0</v>
      </c>
      <c r="FT58" s="457">
        <f>'DATA SHEET'!CR58*'Gas parameters'!$E$17</f>
        <v>0</v>
      </c>
      <c r="FU58" s="457">
        <f>'DATA SHEET'!CS58*'Gas parameters'!$F$17</f>
        <v>0</v>
      </c>
      <c r="FV58" s="457">
        <f>'DATA SHEET'!CT58*'Gas parameters'!$G$17</f>
        <v>0</v>
      </c>
      <c r="FW58" s="457">
        <f>'DATA SHEET'!CU58*'Gas parameters'!$H$17</f>
        <v>0</v>
      </c>
      <c r="FX58" s="457">
        <f>'DATA SHEET'!CV58*'Gas parameters'!$I$17</f>
        <v>0</v>
      </c>
      <c r="FY58" s="457">
        <f>'DATA SHEET'!CW58*'Gas parameters'!$J$17</f>
        <v>0</v>
      </c>
      <c r="FZ58" s="457">
        <f>'DATA SHEET'!CX58*'Gas parameters'!$K$17</f>
        <v>0</v>
      </c>
      <c r="GA58" s="457">
        <f>'DATA SHEET'!CY58*'Gas parameters'!$L$17</f>
        <v>0</v>
      </c>
      <c r="GB58" s="457">
        <f>'DATA SHEET'!CZ58*'Gas parameters'!$M$17</f>
        <v>0.38680000000000003</v>
      </c>
      <c r="GC58" s="457">
        <f>'DATA SHEET'!DA58*'Gas parameters'!$N$17</f>
        <v>0</v>
      </c>
      <c r="GD58" s="457">
        <f>'DATA SHEET'!DB58*'Gas parameters'!$O$17</f>
        <v>0</v>
      </c>
      <c r="GE58" s="457">
        <f>'DATA SHEET'!DC58*'Gas parameters'!$P$17</f>
        <v>0</v>
      </c>
      <c r="GF58" s="457">
        <f>'DATA SHEET'!DD58*'Gas parameters'!$Q$17</f>
        <v>0</v>
      </c>
      <c r="GG58" s="429">
        <f>'DATA SHEET'!CO58*'Gas parameters'!$B$18</f>
        <v>0.43043999999999999</v>
      </c>
      <c r="GH58" s="429">
        <f>'DATA SHEET'!CP58*'Gas parameters'!$C$18</f>
        <v>0</v>
      </c>
      <c r="GI58" s="429">
        <f>'DATA SHEET'!CQ58*'Gas parameters'!$D$18</f>
        <v>0</v>
      </c>
      <c r="GJ58" s="429">
        <f>'DATA SHEET'!CR58*'Gas parameters'!$E$18</f>
        <v>0</v>
      </c>
      <c r="GK58" s="429">
        <f>'DATA SHEET'!CS58*'Gas parameters'!$F$18</f>
        <v>0</v>
      </c>
      <c r="GL58" s="429">
        <f>'DATA SHEET'!CT58*'Gas parameters'!$G$18</f>
        <v>0</v>
      </c>
      <c r="GM58" s="429">
        <f>'DATA SHEET'!CU58*'Gas parameters'!$H$18</f>
        <v>0</v>
      </c>
      <c r="GN58" s="429">
        <f>'DATA SHEET'!CV58*'Gas parameters'!$I$18</f>
        <v>0</v>
      </c>
      <c r="GO58" s="429">
        <f>'DATA SHEET'!CW58*'Gas parameters'!$J$18</f>
        <v>0</v>
      </c>
      <c r="GP58" s="429">
        <f>'DATA SHEET'!CX58*'Gas parameters'!$K$18</f>
        <v>0</v>
      </c>
      <c r="GQ58" s="429">
        <f>'DATA SHEET'!CY58*'Gas parameters'!$L$18</f>
        <v>0</v>
      </c>
      <c r="GR58" s="429">
        <f>'DATA SHEET'!CZ58*'Gas parameters'!$M$18</f>
        <v>3.5999999999999997E-2</v>
      </c>
      <c r="GS58" s="429">
        <f>'DATA SHEET'!DA58*'Gas parameters'!$N$18</f>
        <v>0</v>
      </c>
      <c r="GT58" s="429">
        <f>'DATA SHEET'!DB58*'Gas parameters'!$O$18</f>
        <v>0</v>
      </c>
      <c r="GU58" s="429">
        <f>'DATA SHEET'!DC58*'Gas parameters'!$P$18</f>
        <v>0</v>
      </c>
      <c r="GV58" s="429">
        <f>'DATA SHEET'!DD58*'Gas parameters'!$Q$18</f>
        <v>0</v>
      </c>
      <c r="GW58" s="430">
        <v>7</v>
      </c>
      <c r="GX58" s="430">
        <v>1E-3</v>
      </c>
      <c r="GY58" s="435">
        <f t="shared" si="458"/>
        <v>6.6924546322827121</v>
      </c>
      <c r="GZ58" s="435">
        <f t="shared" si="459"/>
        <v>10.148328222950017</v>
      </c>
      <c r="HA58" s="433">
        <f t="shared" si="460"/>
        <v>1</v>
      </c>
      <c r="HB58" s="433">
        <f t="shared" si="461"/>
        <v>7.4502201757506663</v>
      </c>
      <c r="HC58" s="433">
        <f t="shared" si="462"/>
        <v>20.959991874476575</v>
      </c>
      <c r="HD58" s="433">
        <f t="shared" si="463"/>
        <v>1.3246768628986172</v>
      </c>
      <c r="HE58" s="433">
        <f t="shared" si="464"/>
        <v>1.2155011147590387</v>
      </c>
      <c r="HF58" s="436">
        <f t="shared" si="465"/>
        <v>0</v>
      </c>
      <c r="HG58" s="433">
        <f t="shared" si="466"/>
        <v>5.8886546322827122</v>
      </c>
      <c r="HH58" s="435">
        <f>GY58*0.7906+'DATA SHEET'!CW58/100+HN58</f>
        <v>5.8886546322827122</v>
      </c>
      <c r="HI58" s="433">
        <f t="shared" si="467"/>
        <v>1.5615655434679541</v>
      </c>
      <c r="HJ58" s="433">
        <f t="shared" si="468"/>
        <v>10.148328222950017</v>
      </c>
      <c r="HK58" s="437">
        <f t="shared" si="469"/>
        <v>25843</v>
      </c>
      <c r="HL58" s="437">
        <f t="shared" si="470"/>
        <v>28989.399999999998</v>
      </c>
      <c r="HM58" s="438">
        <f t="shared" si="471"/>
        <v>1.4014</v>
      </c>
      <c r="HN58" s="439">
        <f t="shared" si="472"/>
        <v>0.59760000000000002</v>
      </c>
      <c r="HO58" s="436">
        <f t="shared" si="473"/>
        <v>1.5508</v>
      </c>
      <c r="HP58" s="427">
        <f t="shared" si="474"/>
        <v>0.46643999999999997</v>
      </c>
      <c r="HQ58" s="357">
        <f t="shared" si="475"/>
        <v>25801.599999999999</v>
      </c>
      <c r="HR58" s="358">
        <f t="shared" si="476"/>
        <v>29019.200000000001</v>
      </c>
      <c r="HS58" s="712">
        <f t="shared" si="477"/>
        <v>0.46643999999999997</v>
      </c>
      <c r="HT58" s="713">
        <f t="shared" si="478"/>
        <v>0.36094603788418017</v>
      </c>
      <c r="HU58" s="711">
        <f t="shared" si="479"/>
        <v>0.44215889640812073</v>
      </c>
      <c r="HV58" s="711">
        <f t="shared" si="480"/>
        <v>24.454174959719456</v>
      </c>
      <c r="HW58" s="711">
        <f t="shared" si="481"/>
        <v>27.464698088207459</v>
      </c>
      <c r="HX58" s="711">
        <f t="shared" si="482"/>
        <v>45.714470083951518</v>
      </c>
      <c r="HY58" s="714">
        <f t="shared" si="483"/>
        <v>25.801599999999997</v>
      </c>
      <c r="HZ58" s="359">
        <f t="shared" si="484"/>
        <v>29.019200000000001</v>
      </c>
      <c r="IA58" s="360">
        <f t="shared" si="485"/>
        <v>48.30190909070317</v>
      </c>
      <c r="IB58" s="75">
        <f t="shared" si="486"/>
        <v>45.714470083951518</v>
      </c>
      <c r="IC58" s="724">
        <f t="shared" si="487"/>
        <v>0.36094603788418017</v>
      </c>
      <c r="ID58" s="724">
        <f t="shared" si="488"/>
        <v>25.801599999999997</v>
      </c>
      <c r="IE58" s="724">
        <f t="shared" si="489"/>
        <v>29.019200000000001</v>
      </c>
      <c r="IF58" s="76">
        <f t="shared" si="490"/>
        <v>10.148328222950017</v>
      </c>
      <c r="IG58" s="520"/>
      <c r="IH58" s="520"/>
      <c r="II58" s="520"/>
      <c r="IJ58" s="700">
        <f t="shared" si="491"/>
        <v>0</v>
      </c>
      <c r="IK58" s="520"/>
      <c r="IL58" s="520"/>
      <c r="IM58" s="520"/>
      <c r="IN58" s="520"/>
      <c r="IO58" s="520"/>
      <c r="IP58" s="520"/>
      <c r="IQ58" s="520"/>
      <c r="IR58" s="520"/>
      <c r="IS58" s="23" t="s">
        <v>88</v>
      </c>
      <c r="IT58" s="23" t="s">
        <v>88</v>
      </c>
      <c r="IU58" s="23"/>
      <c r="IV58" s="23" t="s">
        <v>88</v>
      </c>
      <c r="IW58" s="23"/>
      <c r="IX58" s="23"/>
      <c r="IY58" s="23"/>
      <c r="IZ58" s="23"/>
      <c r="JA58" s="142">
        <v>69.977331950207443</v>
      </c>
      <c r="JB58" s="143" t="s">
        <v>57</v>
      </c>
      <c r="JC58" s="64"/>
      <c r="JD58" s="22" t="str">
        <f>IF(IN58&lt;&gt;0,IP58*IF58/IN58,"NM")</f>
        <v>NM</v>
      </c>
      <c r="JE58" s="22" t="str">
        <f>IF(IN58&lt;&gt;0,IQ58*IF58/IN58,"NM")</f>
        <v>NM</v>
      </c>
      <c r="JF58" s="22" t="str">
        <f>IF(IN58&lt;&gt;0,JD58*1.07,"NM")</f>
        <v>NM</v>
      </c>
      <c r="JG58" s="22" t="str">
        <f>IF(IN58&lt;&gt;0,JE58*1.76,"NM")</f>
        <v>NM</v>
      </c>
      <c r="JH58" s="21" t="str">
        <f>IF(IN58&lt;&gt;0,(21/(21-IO58)),"NM")</f>
        <v>NM</v>
      </c>
      <c r="JI58" s="21"/>
      <c r="JJ58" s="21"/>
      <c r="JK58" s="21"/>
      <c r="JL58" s="140"/>
      <c r="JM58" s="140"/>
      <c r="JN58" s="140"/>
      <c r="JO58" s="140"/>
      <c r="JP58" s="140"/>
      <c r="JQ58" s="34"/>
      <c r="JR58" s="34"/>
      <c r="JS58" s="34"/>
      <c r="JT58" s="142"/>
      <c r="JU58" s="142"/>
      <c r="JV58" s="142"/>
      <c r="JW58" s="142"/>
      <c r="JX58" s="142"/>
      <c r="JY58" s="142"/>
      <c r="JZ58" s="142"/>
      <c r="KA58" s="26" t="s">
        <v>57</v>
      </c>
      <c r="KB58" s="27" t="s">
        <v>57</v>
      </c>
      <c r="KC58" s="175"/>
      <c r="KD58" s="175"/>
      <c r="KE58" s="175"/>
      <c r="KF58" s="175"/>
      <c r="KG58" s="175"/>
      <c r="KH58" s="175"/>
      <c r="KI58" s="175"/>
      <c r="KJ58" s="175"/>
      <c r="KK58" s="48"/>
      <c r="KL58" s="523" t="s">
        <v>88</v>
      </c>
      <c r="KM58" s="523"/>
      <c r="KN58" s="48"/>
      <c r="KO58" s="48"/>
      <c r="KP58" s="48"/>
      <c r="KQ58" s="49"/>
      <c r="KR58" s="49"/>
      <c r="KS58" s="49"/>
      <c r="KT58" s="49"/>
      <c r="KU58" s="49"/>
      <c r="KV58" s="49"/>
      <c r="KX58" s="540">
        <f t="shared" si="129"/>
        <v>100</v>
      </c>
    </row>
    <row r="59" spans="1:310" ht="17.25" customHeight="1" thickTop="1" thickBot="1" x14ac:dyDescent="0.3">
      <c r="A59" s="62" t="s">
        <v>57</v>
      </c>
      <c r="B59" s="80" t="e">
        <f>IF(A59="X",IF(#REF!="F",#REF!,IF(#REF!="C",#REF!,IF(#REF!="WH",#REF!,IF(#REF!="B",#REF!,"")))),"")</f>
        <v>#REF!</v>
      </c>
      <c r="C59" s="22">
        <v>76</v>
      </c>
      <c r="D59" s="578"/>
      <c r="E59" s="11">
        <f>E58+1</f>
        <v>27</v>
      </c>
      <c r="F59" s="37" t="s">
        <v>29</v>
      </c>
      <c r="G59" s="1830" t="s">
        <v>50</v>
      </c>
      <c r="H59" s="1849"/>
      <c r="I59" s="1852"/>
      <c r="J59" s="1849"/>
      <c r="K59" s="1828"/>
      <c r="L59" s="39" t="s">
        <v>63</v>
      </c>
      <c r="M59" s="1923" t="s">
        <v>56</v>
      </c>
      <c r="N59" s="78"/>
      <c r="O59" s="521"/>
      <c r="P59" s="590"/>
      <c r="Q59" s="726">
        <v>60</v>
      </c>
      <c r="R59" s="727"/>
      <c r="S59" s="727"/>
      <c r="T59" s="727"/>
      <c r="U59" s="727"/>
      <c r="V59" s="727"/>
      <c r="W59" s="727"/>
      <c r="X59" s="727"/>
      <c r="Y59" s="727"/>
      <c r="Z59" s="727"/>
      <c r="AA59" s="727"/>
      <c r="AB59" s="727">
        <v>40</v>
      </c>
      <c r="AC59" s="368">
        <f t="shared" si="430"/>
        <v>0.6</v>
      </c>
      <c r="AD59" s="368">
        <f t="shared" si="431"/>
        <v>0</v>
      </c>
      <c r="AE59" s="368">
        <f t="shared" si="432"/>
        <v>0</v>
      </c>
      <c r="AF59" s="368">
        <f t="shared" si="433"/>
        <v>0</v>
      </c>
      <c r="AG59" s="368">
        <f t="shared" si="434"/>
        <v>0</v>
      </c>
      <c r="AH59" s="368">
        <f t="shared" si="435"/>
        <v>0</v>
      </c>
      <c r="AI59" s="368">
        <f t="shared" si="436"/>
        <v>0</v>
      </c>
      <c r="AJ59" s="368">
        <f t="shared" si="437"/>
        <v>0</v>
      </c>
      <c r="AK59" s="368">
        <f t="shared" si="438"/>
        <v>0</v>
      </c>
      <c r="AL59" s="368">
        <f t="shared" si="439"/>
        <v>0</v>
      </c>
      <c r="AM59" s="368">
        <f t="shared" si="440"/>
        <v>0</v>
      </c>
      <c r="AN59" s="368">
        <f t="shared" si="441"/>
        <v>0.4</v>
      </c>
      <c r="AO59" s="369">
        <v>0</v>
      </c>
      <c r="AP59" s="370">
        <v>0</v>
      </c>
      <c r="AQ59" s="370">
        <v>0</v>
      </c>
      <c r="AR59" s="370">
        <v>0</v>
      </c>
      <c r="AS59" s="378">
        <f>AC59*'Gas parameters'!$B$10</f>
        <v>21490.799999999999</v>
      </c>
      <c r="AT59" s="371">
        <f>AD59*'Gas parameters'!$C$10</f>
        <v>0</v>
      </c>
      <c r="AU59" s="371">
        <f>AE59*'Gas parameters'!$D$10</f>
        <v>0</v>
      </c>
      <c r="AV59" s="371">
        <f>AF59*'Gas parameters'!$E$10</f>
        <v>0</v>
      </c>
      <c r="AW59" s="371">
        <f>AG59*'Gas parameters'!$F$10</f>
        <v>0</v>
      </c>
      <c r="AX59" s="371">
        <f>AH59*'Gas parameters'!$G$10</f>
        <v>0</v>
      </c>
      <c r="AY59" s="371">
        <f>AI59*'Gas parameters'!$H$10</f>
        <v>0</v>
      </c>
      <c r="AZ59" s="371">
        <f>AJ59*'Gas parameters'!$I$10</f>
        <v>0</v>
      </c>
      <c r="BA59" s="371">
        <f>AK59*'Gas parameters'!$J$10</f>
        <v>0</v>
      </c>
      <c r="BB59" s="371">
        <f>AL59*'Gas parameters'!$K$10</f>
        <v>0</v>
      </c>
      <c r="BC59" s="371">
        <f>AM59*'Gas parameters'!$L$10</f>
        <v>0</v>
      </c>
      <c r="BD59" s="371">
        <f>AN59*'Gas parameters'!$M$10</f>
        <v>4310.8</v>
      </c>
      <c r="BE59" s="372">
        <f>AO59*'Gas parameters'!$N$10</f>
        <v>0</v>
      </c>
      <c r="BF59" s="373">
        <f>AP59*'Gas parameters'!$O$10</f>
        <v>0</v>
      </c>
      <c r="BG59" s="373">
        <f>AQ59*'Gas parameters'!$P$10</f>
        <v>0</v>
      </c>
      <c r="BH59" s="379">
        <f>AR59*'Gas parameters'!$Q$10</f>
        <v>0</v>
      </c>
      <c r="BI59" s="386">
        <f>AC59*'Gas parameters'!$B$11</f>
        <v>23904</v>
      </c>
      <c r="BJ59" s="387">
        <f>AD59*'Gas parameters'!$C$11</f>
        <v>0</v>
      </c>
      <c r="BK59" s="387">
        <f>AE59*'Gas parameters'!$D$11</f>
        <v>0</v>
      </c>
      <c r="BL59" s="387">
        <f>AF59*'Gas parameters'!$E$11</f>
        <v>0</v>
      </c>
      <c r="BM59" s="387">
        <f>AG59*'Gas parameters'!$F$11</f>
        <v>0</v>
      </c>
      <c r="BN59" s="387">
        <f>AH59*'Gas parameters'!$G$11</f>
        <v>0</v>
      </c>
      <c r="BO59" s="387">
        <f>AI59*'Gas parameters'!$H$11</f>
        <v>0</v>
      </c>
      <c r="BP59" s="387">
        <f>AJ59*'Gas parameters'!$I$11</f>
        <v>0</v>
      </c>
      <c r="BQ59" s="387">
        <f>AK59*'Gas parameters'!$J$11</f>
        <v>0</v>
      </c>
      <c r="BR59" s="387">
        <f>AL59*'Gas parameters'!$K$11</f>
        <v>0</v>
      </c>
      <c r="BS59" s="387">
        <f>AM59*'Gas parameters'!$L$11</f>
        <v>0</v>
      </c>
      <c r="BT59" s="387">
        <f>AN59*'Gas parameters'!$M$11</f>
        <v>5115.2000000000007</v>
      </c>
      <c r="BU59" s="388">
        <f>AO59*'Gas parameters'!$N$11</f>
        <v>0</v>
      </c>
      <c r="BV59" s="389">
        <f>AP59*'Gas parameters'!$O$11</f>
        <v>0</v>
      </c>
      <c r="BW59" s="389">
        <f>AQ59*'Gas parameters'!$P$11</f>
        <v>0</v>
      </c>
      <c r="BX59" s="390">
        <f>AR59*'Gas parameters'!$Q$11</f>
        <v>0</v>
      </c>
      <c r="BY59" s="385">
        <f>AC59*'Gas parameters'!$B$12</f>
        <v>0.43043999999999999</v>
      </c>
      <c r="BZ59" s="374">
        <f>AD59*'Gas parameters'!$C$12</f>
        <v>0</v>
      </c>
      <c r="CA59" s="374">
        <f>AE59*'Gas parameters'!$D$12</f>
        <v>0</v>
      </c>
      <c r="CB59" s="374">
        <f>AF59*'Gas parameters'!$E$12</f>
        <v>0</v>
      </c>
      <c r="CC59" s="374">
        <f>AG59*'Gas parameters'!$F$12</f>
        <v>0</v>
      </c>
      <c r="CD59" s="374">
        <f>AH59*'Gas parameters'!$G$12</f>
        <v>0</v>
      </c>
      <c r="CE59" s="374">
        <f>AI59*'Gas parameters'!$H$12</f>
        <v>0</v>
      </c>
      <c r="CF59" s="374">
        <f>AJ59*'Gas parameters'!$I$12</f>
        <v>0</v>
      </c>
      <c r="CG59" s="374">
        <f>AK59*'Gas parameters'!$J$12</f>
        <v>0</v>
      </c>
      <c r="CH59" s="374">
        <f>AL59*'Gas parameters'!$K$12</f>
        <v>0</v>
      </c>
      <c r="CI59" s="374">
        <f>AM59*'Gas parameters'!$L$12</f>
        <v>0</v>
      </c>
      <c r="CJ59" s="374">
        <f>AN59*'Gas parameters'!$M$12</f>
        <v>3.5999999999999997E-2</v>
      </c>
      <c r="CK59" s="375">
        <f>AO59*'Gas parameters'!$N$12</f>
        <v>0</v>
      </c>
      <c r="CL59" s="376">
        <f>AP59*'Gas parameters'!$O$12</f>
        <v>0</v>
      </c>
      <c r="CM59" s="376">
        <f>AQ59*'Gas parameters'!$P$12</f>
        <v>0</v>
      </c>
      <c r="CN59" s="376">
        <f>AR59*'Gas parameters'!$Q$12</f>
        <v>0</v>
      </c>
      <c r="CO59" s="432">
        <f t="shared" si="442"/>
        <v>0.6</v>
      </c>
      <c r="CP59" s="432">
        <f t="shared" si="443"/>
        <v>0</v>
      </c>
      <c r="CQ59" s="432">
        <f t="shared" si="444"/>
        <v>0</v>
      </c>
      <c r="CR59" s="432">
        <f t="shared" si="445"/>
        <v>0</v>
      </c>
      <c r="CS59" s="432">
        <f t="shared" si="446"/>
        <v>0</v>
      </c>
      <c r="CT59" s="432">
        <f t="shared" si="447"/>
        <v>0</v>
      </c>
      <c r="CU59" s="432">
        <f t="shared" si="448"/>
        <v>0</v>
      </c>
      <c r="CV59" s="432">
        <f t="shared" si="449"/>
        <v>0</v>
      </c>
      <c r="CW59" s="432">
        <f t="shared" si="450"/>
        <v>0</v>
      </c>
      <c r="CX59" s="432">
        <f t="shared" si="451"/>
        <v>0</v>
      </c>
      <c r="CY59" s="432">
        <f t="shared" si="452"/>
        <v>0</v>
      </c>
      <c r="CZ59" s="432">
        <f t="shared" si="453"/>
        <v>0.4</v>
      </c>
      <c r="DA59" s="432">
        <f t="shared" si="454"/>
        <v>0</v>
      </c>
      <c r="DB59" s="432">
        <f t="shared" si="455"/>
        <v>0</v>
      </c>
      <c r="DC59" s="432">
        <f t="shared" si="456"/>
        <v>0</v>
      </c>
      <c r="DD59" s="432">
        <f t="shared" si="457"/>
        <v>0</v>
      </c>
      <c r="DE59" s="428">
        <f>'DATA SHEET'!CO59*'Gas parameters'!$B$13</f>
        <v>21529.8</v>
      </c>
      <c r="DF59" s="428">
        <f>'DATA SHEET'!CP59*'Gas parameters'!$C$13</f>
        <v>0</v>
      </c>
      <c r="DG59" s="428">
        <f>'DATA SHEET'!CQ59*'Gas parameters'!$D$13</f>
        <v>0</v>
      </c>
      <c r="DH59" s="428">
        <f>'DATA SHEET'!CR59*'Gas parameters'!$E$13</f>
        <v>0</v>
      </c>
      <c r="DI59" s="428">
        <f>'DATA SHEET'!CS59*'Gas parameters'!$F$13</f>
        <v>0</v>
      </c>
      <c r="DJ59" s="428">
        <f>'DATA SHEET'!CT59*'Gas parameters'!$G$13</f>
        <v>0</v>
      </c>
      <c r="DK59" s="428">
        <f>'DATA SHEET'!CU59*'Gas parameters'!$H$13</f>
        <v>0</v>
      </c>
      <c r="DL59" s="428">
        <f>'DATA SHEET'!CV59*'Gas parameters'!$I$13</f>
        <v>0</v>
      </c>
      <c r="DM59" s="428">
        <f>'DATA SHEET'!CW59*'Gas parameters'!$J$13</f>
        <v>0</v>
      </c>
      <c r="DN59" s="428">
        <f>'DATA SHEET'!CX59*'Gas parameters'!$K$13</f>
        <v>0</v>
      </c>
      <c r="DO59" s="428">
        <f>'DATA SHEET'!CY59*'Gas parameters'!$L$13</f>
        <v>0</v>
      </c>
      <c r="DP59" s="428">
        <f>'DATA SHEET'!CZ59*'Gas parameters'!$M$13</f>
        <v>4313.2</v>
      </c>
      <c r="DQ59" s="428">
        <f>'DATA SHEET'!DA59*'Gas parameters'!$N$13</f>
        <v>0</v>
      </c>
      <c r="DR59" s="428">
        <f>'DATA SHEET'!DB59*'Gas parameters'!$O$13</f>
        <v>0</v>
      </c>
      <c r="DS59" s="428">
        <f>'DATA SHEET'!DC59*'Gas parameters'!$P$13</f>
        <v>0</v>
      </c>
      <c r="DT59" s="428">
        <f>'DATA SHEET'!DD59*'Gas parameters'!$Q$13</f>
        <v>0</v>
      </c>
      <c r="DU59" s="431">
        <f>'DATA SHEET'!CO59*'Gas parameters'!$B$14</f>
        <v>23891.399999999998</v>
      </c>
      <c r="DV59" s="431">
        <f>'DATA SHEET'!CP59*'Gas parameters'!$C$14</f>
        <v>0</v>
      </c>
      <c r="DW59" s="431">
        <f>'DATA SHEET'!CQ59*'Gas parameters'!$D$14</f>
        <v>0</v>
      </c>
      <c r="DX59" s="431">
        <f>'DATA SHEET'!CR59*'Gas parameters'!$E$14</f>
        <v>0</v>
      </c>
      <c r="DY59" s="431">
        <f>'DATA SHEET'!CS59*'Gas parameters'!$F$14</f>
        <v>0</v>
      </c>
      <c r="DZ59" s="431">
        <f>'DATA SHEET'!CT59*'Gas parameters'!$G$14</f>
        <v>0</v>
      </c>
      <c r="EA59" s="431">
        <f>'DATA SHEET'!CU59*'Gas parameters'!$H$14</f>
        <v>0</v>
      </c>
      <c r="EB59" s="431">
        <f>'DATA SHEET'!CV59*'Gas parameters'!$I$14</f>
        <v>0</v>
      </c>
      <c r="EC59" s="431">
        <f>'DATA SHEET'!CW59*'Gas parameters'!$J$14</f>
        <v>0</v>
      </c>
      <c r="ED59" s="431">
        <f>'DATA SHEET'!CX59*'Gas parameters'!$K$14</f>
        <v>0</v>
      </c>
      <c r="EE59" s="431">
        <f>'DATA SHEET'!CY59*'Gas parameters'!$L$14</f>
        <v>0</v>
      </c>
      <c r="EF59" s="431">
        <f>'DATA SHEET'!CZ59*'Gas parameters'!$M$14</f>
        <v>5098</v>
      </c>
      <c r="EG59" s="431">
        <f>'DATA SHEET'!DA59*'Gas parameters'!$N$14</f>
        <v>0</v>
      </c>
      <c r="EH59" s="431">
        <f>'DATA SHEET'!DB59*'Gas parameters'!$O$14</f>
        <v>0</v>
      </c>
      <c r="EI59" s="431">
        <f>'DATA SHEET'!DC59*'Gas parameters'!$P$14</f>
        <v>0</v>
      </c>
      <c r="EJ59" s="431">
        <f>'DATA SHEET'!DD59*'Gas parameters'!$Q$14</f>
        <v>0</v>
      </c>
      <c r="EK59" s="425">
        <f>'DATA SHEET'!CO59*'Gas parameters'!$B$15</f>
        <v>1.2018</v>
      </c>
      <c r="EL59" s="434">
        <f>'DATA SHEET'!CP59*'Gas parameters'!$C$15</f>
        <v>0</v>
      </c>
      <c r="EM59" s="434">
        <f>'DATA SHEET'!CQ59*'Gas parameters'!$D$15</f>
        <v>0</v>
      </c>
      <c r="EN59" s="434">
        <f>'DATA SHEET'!CR59*'Gas parameters'!$E$15</f>
        <v>0</v>
      </c>
      <c r="EO59" s="434">
        <f>'DATA SHEET'!CS59*'Gas parameters'!$F$15</f>
        <v>0</v>
      </c>
      <c r="EP59" s="434">
        <f>'DATA SHEET'!CT59*'Gas parameters'!$G$15</f>
        <v>0</v>
      </c>
      <c r="EQ59" s="434">
        <f>'DATA SHEET'!CU59*'Gas parameters'!$H$15</f>
        <v>0</v>
      </c>
      <c r="ER59" s="434">
        <f>'DATA SHEET'!CV59*'Gas parameters'!$I$15</f>
        <v>0</v>
      </c>
      <c r="ES59" s="434">
        <f>'DATA SHEET'!CW59*'Gas parameters'!$J$15</f>
        <v>0</v>
      </c>
      <c r="ET59" s="434">
        <f>'DATA SHEET'!CX59*'Gas parameters'!$K$15</f>
        <v>0</v>
      </c>
      <c r="EU59" s="434">
        <f>'DATA SHEET'!CY59*'Gas parameters'!$L$15</f>
        <v>0</v>
      </c>
      <c r="EV59" s="434">
        <f>'DATA SHEET'!CZ59*'Gas parameters'!$M$15</f>
        <v>0.1996</v>
      </c>
      <c r="EW59" s="434">
        <f>'DATA SHEET'!DA59*'Gas parameters'!$N$15</f>
        <v>0</v>
      </c>
      <c r="EX59" s="434">
        <f>'DATA SHEET'!DB59*'Gas parameters'!$O$15</f>
        <v>0</v>
      </c>
      <c r="EY59" s="434">
        <f>'DATA SHEET'!DC59*'Gas parameters'!$P$15</f>
        <v>0</v>
      </c>
      <c r="EZ59" s="434">
        <f>'DATA SHEET'!DD59*'Gas parameters'!$Q$15</f>
        <v>0</v>
      </c>
      <c r="FA59" s="429">
        <f>'DATA SHEET'!CO59*'Gas parameters'!$B$16</f>
        <v>0.59760000000000002</v>
      </c>
      <c r="FB59" s="429">
        <f>'DATA SHEET'!CP59*'Gas parameters'!$C$16</f>
        <v>0</v>
      </c>
      <c r="FC59" s="429">
        <f>'DATA SHEET'!CQ59*'Gas parameters'!$D$16</f>
        <v>0</v>
      </c>
      <c r="FD59" s="429">
        <f>'DATA SHEET'!CR59*'Gas parameters'!$E$16</f>
        <v>0</v>
      </c>
      <c r="FE59" s="429">
        <f>'DATA SHEET'!CS59*'Gas parameters'!$F$16</f>
        <v>0</v>
      </c>
      <c r="FF59" s="429">
        <f>'DATA SHEET'!CT59*'Gas parameters'!$G$16</f>
        <v>0</v>
      </c>
      <c r="FG59" s="429">
        <f>'DATA SHEET'!CU59*'Gas parameters'!$H$16</f>
        <v>0</v>
      </c>
      <c r="FH59" s="429">
        <f>'DATA SHEET'!CV59*'Gas parameters'!$I$16</f>
        <v>0</v>
      </c>
      <c r="FI59" s="429">
        <f>'DATA SHEET'!CW59*'Gas parameters'!$J$16</f>
        <v>0</v>
      </c>
      <c r="FJ59" s="429">
        <f>'DATA SHEET'!CX59*'Gas parameters'!$K$16</f>
        <v>0</v>
      </c>
      <c r="FK59" s="429">
        <f>'DATA SHEET'!CY59*'Gas parameters'!$L$16</f>
        <v>0</v>
      </c>
      <c r="FL59" s="429">
        <f>'DATA SHEET'!CZ59*'Gas parameters'!$M$16</f>
        <v>0</v>
      </c>
      <c r="FM59" s="429">
        <f>'DATA SHEET'!DA59*'Gas parameters'!$N$16</f>
        <v>0</v>
      </c>
      <c r="FN59" s="429">
        <f>'DATA SHEET'!DB59*'Gas parameters'!$O$16</f>
        <v>0</v>
      </c>
      <c r="FO59" s="429">
        <f>'DATA SHEET'!DC59*'Gas parameters'!$P$16</f>
        <v>0</v>
      </c>
      <c r="FP59" s="429">
        <f>'DATA SHEET'!DD59*'Gas parameters'!$Q$16</f>
        <v>0</v>
      </c>
      <c r="FQ59" s="457">
        <f>'DATA SHEET'!CO59*'Gas parameters'!$B$17</f>
        <v>1.1639999999999999</v>
      </c>
      <c r="FR59" s="457">
        <f>'DATA SHEET'!CP59*'Gas parameters'!$C$17</f>
        <v>0</v>
      </c>
      <c r="FS59" s="457">
        <f>'DATA SHEET'!CQ59*'Gas parameters'!$D$17</f>
        <v>0</v>
      </c>
      <c r="FT59" s="457">
        <f>'DATA SHEET'!CR59*'Gas parameters'!$E$17</f>
        <v>0</v>
      </c>
      <c r="FU59" s="457">
        <f>'DATA SHEET'!CS59*'Gas parameters'!$F$17</f>
        <v>0</v>
      </c>
      <c r="FV59" s="457">
        <f>'DATA SHEET'!CT59*'Gas parameters'!$G$17</f>
        <v>0</v>
      </c>
      <c r="FW59" s="457">
        <f>'DATA SHEET'!CU59*'Gas parameters'!$H$17</f>
        <v>0</v>
      </c>
      <c r="FX59" s="457">
        <f>'DATA SHEET'!CV59*'Gas parameters'!$I$17</f>
        <v>0</v>
      </c>
      <c r="FY59" s="457">
        <f>'DATA SHEET'!CW59*'Gas parameters'!$J$17</f>
        <v>0</v>
      </c>
      <c r="FZ59" s="457">
        <f>'DATA SHEET'!CX59*'Gas parameters'!$K$17</f>
        <v>0</v>
      </c>
      <c r="GA59" s="457">
        <f>'DATA SHEET'!CY59*'Gas parameters'!$L$17</f>
        <v>0</v>
      </c>
      <c r="GB59" s="457">
        <f>'DATA SHEET'!CZ59*'Gas parameters'!$M$17</f>
        <v>0.38680000000000003</v>
      </c>
      <c r="GC59" s="457">
        <f>'DATA SHEET'!DA59*'Gas parameters'!$N$17</f>
        <v>0</v>
      </c>
      <c r="GD59" s="457">
        <f>'DATA SHEET'!DB59*'Gas parameters'!$O$17</f>
        <v>0</v>
      </c>
      <c r="GE59" s="457">
        <f>'DATA SHEET'!DC59*'Gas parameters'!$P$17</f>
        <v>0</v>
      </c>
      <c r="GF59" s="457">
        <f>'DATA SHEET'!DD59*'Gas parameters'!$Q$17</f>
        <v>0</v>
      </c>
      <c r="GG59" s="429">
        <f>'DATA SHEET'!CO59*'Gas parameters'!$B$18</f>
        <v>0.43043999999999999</v>
      </c>
      <c r="GH59" s="429">
        <f>'DATA SHEET'!CP59*'Gas parameters'!$C$18</f>
        <v>0</v>
      </c>
      <c r="GI59" s="429">
        <f>'DATA SHEET'!CQ59*'Gas parameters'!$D$18</f>
        <v>0</v>
      </c>
      <c r="GJ59" s="429">
        <f>'DATA SHEET'!CR59*'Gas parameters'!$E$18</f>
        <v>0</v>
      </c>
      <c r="GK59" s="429">
        <f>'DATA SHEET'!CS59*'Gas parameters'!$F$18</f>
        <v>0</v>
      </c>
      <c r="GL59" s="429">
        <f>'DATA SHEET'!CT59*'Gas parameters'!$G$18</f>
        <v>0</v>
      </c>
      <c r="GM59" s="429">
        <f>'DATA SHEET'!CU59*'Gas parameters'!$H$18</f>
        <v>0</v>
      </c>
      <c r="GN59" s="429">
        <f>'DATA SHEET'!CV59*'Gas parameters'!$I$18</f>
        <v>0</v>
      </c>
      <c r="GO59" s="429">
        <f>'DATA SHEET'!CW59*'Gas parameters'!$J$18</f>
        <v>0</v>
      </c>
      <c r="GP59" s="429">
        <f>'DATA SHEET'!CX59*'Gas parameters'!$K$18</f>
        <v>0</v>
      </c>
      <c r="GQ59" s="429">
        <f>'DATA SHEET'!CY59*'Gas parameters'!$L$18</f>
        <v>0</v>
      </c>
      <c r="GR59" s="429">
        <f>'DATA SHEET'!CZ59*'Gas parameters'!$M$18</f>
        <v>3.5999999999999997E-2</v>
      </c>
      <c r="GS59" s="429">
        <f>'DATA SHEET'!DA59*'Gas parameters'!$N$18</f>
        <v>0</v>
      </c>
      <c r="GT59" s="429">
        <f>'DATA SHEET'!DB59*'Gas parameters'!$O$18</f>
        <v>0</v>
      </c>
      <c r="GU59" s="429">
        <f>'DATA SHEET'!DC59*'Gas parameters'!$P$18</f>
        <v>0</v>
      </c>
      <c r="GV59" s="429">
        <f>'DATA SHEET'!DD59*'Gas parameters'!$Q$18</f>
        <v>0</v>
      </c>
      <c r="GW59" s="430">
        <v>7</v>
      </c>
      <c r="GX59" s="430">
        <v>1E-3</v>
      </c>
      <c r="GY59" s="435">
        <f t="shared" si="458"/>
        <v>6.6924546322827121</v>
      </c>
      <c r="GZ59" s="435">
        <f t="shared" si="459"/>
        <v>10.148328222950017</v>
      </c>
      <c r="HA59" s="433">
        <f t="shared" si="460"/>
        <v>1</v>
      </c>
      <c r="HB59" s="433">
        <f t="shared" si="461"/>
        <v>7.4502201757506663</v>
      </c>
      <c r="HC59" s="433">
        <f t="shared" si="462"/>
        <v>20.959991874476575</v>
      </c>
      <c r="HD59" s="433">
        <f t="shared" si="463"/>
        <v>1.3246768628986172</v>
      </c>
      <c r="HE59" s="433">
        <f t="shared" si="464"/>
        <v>1.2155011147590387</v>
      </c>
      <c r="HF59" s="436">
        <f t="shared" si="465"/>
        <v>0</v>
      </c>
      <c r="HG59" s="433">
        <f t="shared" si="466"/>
        <v>5.8886546322827122</v>
      </c>
      <c r="HH59" s="435">
        <f>GY59*0.7906+'DATA SHEET'!CW59/100+HN59</f>
        <v>5.8886546322827122</v>
      </c>
      <c r="HI59" s="433">
        <f t="shared" si="467"/>
        <v>1.5615655434679541</v>
      </c>
      <c r="HJ59" s="433">
        <f t="shared" si="468"/>
        <v>10.148328222950017</v>
      </c>
      <c r="HK59" s="437">
        <f t="shared" si="469"/>
        <v>25843</v>
      </c>
      <c r="HL59" s="437">
        <f t="shared" si="470"/>
        <v>28989.399999999998</v>
      </c>
      <c r="HM59" s="438">
        <f t="shared" si="471"/>
        <v>1.4014</v>
      </c>
      <c r="HN59" s="439">
        <f t="shared" si="472"/>
        <v>0.59760000000000002</v>
      </c>
      <c r="HO59" s="436">
        <f t="shared" si="473"/>
        <v>1.5508</v>
      </c>
      <c r="HP59" s="427">
        <f t="shared" si="474"/>
        <v>0.46643999999999997</v>
      </c>
      <c r="HQ59" s="357">
        <f t="shared" si="475"/>
        <v>25801.599999999999</v>
      </c>
      <c r="HR59" s="358">
        <f t="shared" si="476"/>
        <v>29019.200000000001</v>
      </c>
      <c r="HS59" s="712">
        <f t="shared" si="477"/>
        <v>0.46643999999999997</v>
      </c>
      <c r="HT59" s="713">
        <f t="shared" si="478"/>
        <v>0.36094603788418017</v>
      </c>
      <c r="HU59" s="711">
        <f t="shared" si="479"/>
        <v>0.44215889640812073</v>
      </c>
      <c r="HV59" s="711">
        <f t="shared" si="480"/>
        <v>24.454174959719456</v>
      </c>
      <c r="HW59" s="711">
        <f t="shared" si="481"/>
        <v>27.464698088207459</v>
      </c>
      <c r="HX59" s="711">
        <f t="shared" si="482"/>
        <v>45.714470083951518</v>
      </c>
      <c r="HY59" s="714">
        <f t="shared" si="483"/>
        <v>25.801599999999997</v>
      </c>
      <c r="HZ59" s="359">
        <f t="shared" si="484"/>
        <v>29.019200000000001</v>
      </c>
      <c r="IA59" s="360">
        <f t="shared" si="485"/>
        <v>48.30190909070317</v>
      </c>
      <c r="IB59" s="75">
        <f t="shared" si="486"/>
        <v>45.714470083951518</v>
      </c>
      <c r="IC59" s="724">
        <f t="shared" si="487"/>
        <v>0.36094603788418017</v>
      </c>
      <c r="ID59" s="724">
        <f t="shared" si="488"/>
        <v>25.801599999999997</v>
      </c>
      <c r="IE59" s="724">
        <f t="shared" si="489"/>
        <v>29.019200000000001</v>
      </c>
      <c r="IF59" s="76">
        <f t="shared" si="490"/>
        <v>10.148328222950017</v>
      </c>
      <c r="IG59" s="520"/>
      <c r="IH59" s="520"/>
      <c r="II59" s="520"/>
      <c r="IJ59" s="700">
        <f t="shared" si="491"/>
        <v>0</v>
      </c>
      <c r="IK59" s="520"/>
      <c r="IL59" s="520"/>
      <c r="IM59" s="520"/>
      <c r="IN59" s="520"/>
      <c r="IO59" s="520"/>
      <c r="IP59" s="520"/>
      <c r="IQ59" s="520"/>
      <c r="IR59" s="520"/>
      <c r="IS59" s="23" t="s">
        <v>88</v>
      </c>
      <c r="IT59" s="23" t="s">
        <v>88</v>
      </c>
      <c r="IU59" s="23"/>
      <c r="IV59" s="23" t="s">
        <v>88</v>
      </c>
      <c r="IW59" s="23"/>
      <c r="IX59" s="23"/>
      <c r="IY59" s="23"/>
      <c r="IZ59" s="23"/>
      <c r="JA59" s="142">
        <v>66.320569051580762</v>
      </c>
      <c r="JB59" s="143" t="s">
        <v>57</v>
      </c>
      <c r="JC59" s="64"/>
      <c r="JD59" s="22" t="str">
        <f>IF(IN59&lt;&gt;0,IP59*IF59/IN59,"NM")</f>
        <v>NM</v>
      </c>
      <c r="JE59" s="22" t="str">
        <f>IF(IN59&lt;&gt;0,IQ59*IF59/IN59,"NM")</f>
        <v>NM</v>
      </c>
      <c r="JF59" s="22" t="str">
        <f>IF(IN59&lt;&gt;0,JD59*1.07,"NM")</f>
        <v>NM</v>
      </c>
      <c r="JG59" s="22" t="str">
        <f>IF(IN59&lt;&gt;0,JE59*1.76,"NM")</f>
        <v>NM</v>
      </c>
      <c r="JH59" s="21" t="str">
        <f>IF(IN59&lt;&gt;0,(21/(21-IO59)),"NM")</f>
        <v>NM</v>
      </c>
      <c r="JI59" s="21"/>
      <c r="JJ59" s="21"/>
      <c r="JK59" s="21"/>
      <c r="JL59" s="140"/>
      <c r="JM59" s="140"/>
      <c r="JN59" s="140"/>
      <c r="JO59" s="140"/>
      <c r="JP59" s="140"/>
      <c r="JQ59" s="34"/>
      <c r="JR59" s="34"/>
      <c r="JS59" s="34"/>
      <c r="JT59" s="142"/>
      <c r="JU59" s="142"/>
      <c r="JV59" s="142"/>
      <c r="JW59" s="142"/>
      <c r="JX59" s="142"/>
      <c r="JY59" s="142"/>
      <c r="JZ59" s="142"/>
      <c r="KA59" s="26" t="s">
        <v>57</v>
      </c>
      <c r="KB59" s="27" t="s">
        <v>57</v>
      </c>
      <c r="KC59" s="175"/>
      <c r="KD59" s="175"/>
      <c r="KE59" s="175"/>
      <c r="KF59" s="175"/>
      <c r="KG59" s="175"/>
      <c r="KH59" s="175"/>
      <c r="KI59" s="175"/>
      <c r="KJ59" s="175"/>
      <c r="KK59" s="48"/>
      <c r="KL59" s="523" t="s">
        <v>88</v>
      </c>
      <c r="KM59" s="523"/>
      <c r="KN59" s="48"/>
      <c r="KO59" s="48"/>
      <c r="KP59" s="48"/>
      <c r="KQ59" s="49"/>
      <c r="KR59" s="49"/>
      <c r="KS59" s="49"/>
      <c r="KT59" s="49"/>
      <c r="KU59" s="49"/>
      <c r="KV59" s="49"/>
      <c r="KX59" s="540">
        <f t="shared" si="129"/>
        <v>100</v>
      </c>
    </row>
    <row r="60" spans="1:310" ht="17.25" thickTop="1" thickBot="1" x14ac:dyDescent="0.3">
      <c r="A60" s="62" t="s">
        <v>57</v>
      </c>
      <c r="B60" s="80" t="e">
        <f>IF(A60="X",IF(#REF!="F",#REF!,IF(#REF!="C",#REF!,IF(#REF!="WH",#REF!,IF(#REF!="B",#REF!,"")))),"")</f>
        <v>#REF!</v>
      </c>
      <c r="C60" s="22">
        <v>72</v>
      </c>
      <c r="D60" s="578"/>
      <c r="E60" s="11">
        <f>E59+1</f>
        <v>28</v>
      </c>
      <c r="F60" s="37" t="s">
        <v>30</v>
      </c>
      <c r="G60" s="1832"/>
      <c r="H60" s="1850"/>
      <c r="I60" s="1853"/>
      <c r="J60" s="1850"/>
      <c r="K60" s="1829"/>
      <c r="L60" s="39" t="s">
        <v>63</v>
      </c>
      <c r="M60" s="1924"/>
      <c r="N60" s="78"/>
      <c r="O60" s="521"/>
      <c r="P60" s="590"/>
      <c r="Q60" s="726">
        <v>60</v>
      </c>
      <c r="R60" s="727"/>
      <c r="S60" s="727"/>
      <c r="T60" s="727"/>
      <c r="U60" s="727"/>
      <c r="V60" s="727"/>
      <c r="W60" s="727"/>
      <c r="X60" s="727"/>
      <c r="Y60" s="727"/>
      <c r="Z60" s="727"/>
      <c r="AA60" s="727"/>
      <c r="AB60" s="727">
        <v>40</v>
      </c>
      <c r="AC60" s="368">
        <f t="shared" si="430"/>
        <v>0.6</v>
      </c>
      <c r="AD60" s="368">
        <f t="shared" si="431"/>
        <v>0</v>
      </c>
      <c r="AE60" s="368">
        <f t="shared" si="432"/>
        <v>0</v>
      </c>
      <c r="AF60" s="368">
        <f t="shared" si="433"/>
        <v>0</v>
      </c>
      <c r="AG60" s="368">
        <f t="shared" si="434"/>
        <v>0</v>
      </c>
      <c r="AH60" s="368">
        <f t="shared" si="435"/>
        <v>0</v>
      </c>
      <c r="AI60" s="368">
        <f t="shared" si="436"/>
        <v>0</v>
      </c>
      <c r="AJ60" s="368">
        <f t="shared" si="437"/>
        <v>0</v>
      </c>
      <c r="AK60" s="368">
        <f t="shared" si="438"/>
        <v>0</v>
      </c>
      <c r="AL60" s="368">
        <f t="shared" si="439"/>
        <v>0</v>
      </c>
      <c r="AM60" s="368">
        <f t="shared" si="440"/>
        <v>0</v>
      </c>
      <c r="AN60" s="368">
        <f t="shared" si="441"/>
        <v>0.4</v>
      </c>
      <c r="AO60" s="369">
        <v>0</v>
      </c>
      <c r="AP60" s="370">
        <v>0</v>
      </c>
      <c r="AQ60" s="370">
        <v>0</v>
      </c>
      <c r="AR60" s="370">
        <v>0</v>
      </c>
      <c r="AS60" s="378">
        <f>AC60*'Gas parameters'!$B$10</f>
        <v>21490.799999999999</v>
      </c>
      <c r="AT60" s="371">
        <f>AD60*'Gas parameters'!$C$10</f>
        <v>0</v>
      </c>
      <c r="AU60" s="371">
        <f>AE60*'Gas parameters'!$D$10</f>
        <v>0</v>
      </c>
      <c r="AV60" s="371">
        <f>AF60*'Gas parameters'!$E$10</f>
        <v>0</v>
      </c>
      <c r="AW60" s="371">
        <f>AG60*'Gas parameters'!$F$10</f>
        <v>0</v>
      </c>
      <c r="AX60" s="371">
        <f>AH60*'Gas parameters'!$G$10</f>
        <v>0</v>
      </c>
      <c r="AY60" s="371">
        <f>AI60*'Gas parameters'!$H$10</f>
        <v>0</v>
      </c>
      <c r="AZ60" s="371">
        <f>AJ60*'Gas parameters'!$I$10</f>
        <v>0</v>
      </c>
      <c r="BA60" s="371">
        <f>AK60*'Gas parameters'!$J$10</f>
        <v>0</v>
      </c>
      <c r="BB60" s="371">
        <f>AL60*'Gas parameters'!$K$10</f>
        <v>0</v>
      </c>
      <c r="BC60" s="371">
        <f>AM60*'Gas parameters'!$L$10</f>
        <v>0</v>
      </c>
      <c r="BD60" s="371">
        <f>AN60*'Gas parameters'!$M$10</f>
        <v>4310.8</v>
      </c>
      <c r="BE60" s="372">
        <f>AO60*'Gas parameters'!$N$10</f>
        <v>0</v>
      </c>
      <c r="BF60" s="373">
        <f>AP60*'Gas parameters'!$O$10</f>
        <v>0</v>
      </c>
      <c r="BG60" s="373">
        <f>AQ60*'Gas parameters'!$P$10</f>
        <v>0</v>
      </c>
      <c r="BH60" s="379">
        <f>AR60*'Gas parameters'!$Q$10</f>
        <v>0</v>
      </c>
      <c r="BI60" s="386">
        <f>AC60*'Gas parameters'!$B$11</f>
        <v>23904</v>
      </c>
      <c r="BJ60" s="387">
        <f>AD60*'Gas parameters'!$C$11</f>
        <v>0</v>
      </c>
      <c r="BK60" s="387">
        <f>AE60*'Gas parameters'!$D$11</f>
        <v>0</v>
      </c>
      <c r="BL60" s="387">
        <f>AF60*'Gas parameters'!$E$11</f>
        <v>0</v>
      </c>
      <c r="BM60" s="387">
        <f>AG60*'Gas parameters'!$F$11</f>
        <v>0</v>
      </c>
      <c r="BN60" s="387">
        <f>AH60*'Gas parameters'!$G$11</f>
        <v>0</v>
      </c>
      <c r="BO60" s="387">
        <f>AI60*'Gas parameters'!$H$11</f>
        <v>0</v>
      </c>
      <c r="BP60" s="387">
        <f>AJ60*'Gas parameters'!$I$11</f>
        <v>0</v>
      </c>
      <c r="BQ60" s="387">
        <f>AK60*'Gas parameters'!$J$11</f>
        <v>0</v>
      </c>
      <c r="BR60" s="387">
        <f>AL60*'Gas parameters'!$K$11</f>
        <v>0</v>
      </c>
      <c r="BS60" s="387">
        <f>AM60*'Gas parameters'!$L$11</f>
        <v>0</v>
      </c>
      <c r="BT60" s="387">
        <f>AN60*'Gas parameters'!$M$11</f>
        <v>5115.2000000000007</v>
      </c>
      <c r="BU60" s="388">
        <f>AO60*'Gas parameters'!$N$11</f>
        <v>0</v>
      </c>
      <c r="BV60" s="389">
        <f>AP60*'Gas parameters'!$O$11</f>
        <v>0</v>
      </c>
      <c r="BW60" s="389">
        <f>AQ60*'Gas parameters'!$P$11</f>
        <v>0</v>
      </c>
      <c r="BX60" s="390">
        <f>AR60*'Gas parameters'!$Q$11</f>
        <v>0</v>
      </c>
      <c r="BY60" s="385">
        <f>AC60*'Gas parameters'!$B$12</f>
        <v>0.43043999999999999</v>
      </c>
      <c r="BZ60" s="374">
        <f>AD60*'Gas parameters'!$C$12</f>
        <v>0</v>
      </c>
      <c r="CA60" s="374">
        <f>AE60*'Gas parameters'!$D$12</f>
        <v>0</v>
      </c>
      <c r="CB60" s="374">
        <f>AF60*'Gas parameters'!$E$12</f>
        <v>0</v>
      </c>
      <c r="CC60" s="374">
        <f>AG60*'Gas parameters'!$F$12</f>
        <v>0</v>
      </c>
      <c r="CD60" s="374">
        <f>AH60*'Gas parameters'!$G$12</f>
        <v>0</v>
      </c>
      <c r="CE60" s="374">
        <f>AI60*'Gas parameters'!$H$12</f>
        <v>0</v>
      </c>
      <c r="CF60" s="374">
        <f>AJ60*'Gas parameters'!$I$12</f>
        <v>0</v>
      </c>
      <c r="CG60" s="374">
        <f>AK60*'Gas parameters'!$J$12</f>
        <v>0</v>
      </c>
      <c r="CH60" s="374">
        <f>AL60*'Gas parameters'!$K$12</f>
        <v>0</v>
      </c>
      <c r="CI60" s="374">
        <f>AM60*'Gas parameters'!$L$12</f>
        <v>0</v>
      </c>
      <c r="CJ60" s="374">
        <f>AN60*'Gas parameters'!$M$12</f>
        <v>3.5999999999999997E-2</v>
      </c>
      <c r="CK60" s="375">
        <f>AO60*'Gas parameters'!$N$12</f>
        <v>0</v>
      </c>
      <c r="CL60" s="376">
        <f>AP60*'Gas parameters'!$O$12</f>
        <v>0</v>
      </c>
      <c r="CM60" s="376">
        <f>AQ60*'Gas parameters'!$P$12</f>
        <v>0</v>
      </c>
      <c r="CN60" s="376">
        <f>AR60*'Gas parameters'!$Q$12</f>
        <v>0</v>
      </c>
      <c r="CO60" s="432">
        <f t="shared" si="442"/>
        <v>0.6</v>
      </c>
      <c r="CP60" s="432">
        <f t="shared" si="443"/>
        <v>0</v>
      </c>
      <c r="CQ60" s="432">
        <f t="shared" si="444"/>
        <v>0</v>
      </c>
      <c r="CR60" s="432">
        <f t="shared" si="445"/>
        <v>0</v>
      </c>
      <c r="CS60" s="432">
        <f t="shared" si="446"/>
        <v>0</v>
      </c>
      <c r="CT60" s="432">
        <f t="shared" si="447"/>
        <v>0</v>
      </c>
      <c r="CU60" s="432">
        <f t="shared" si="448"/>
        <v>0</v>
      </c>
      <c r="CV60" s="432">
        <f t="shared" si="449"/>
        <v>0</v>
      </c>
      <c r="CW60" s="432">
        <f t="shared" si="450"/>
        <v>0</v>
      </c>
      <c r="CX60" s="432">
        <f t="shared" si="451"/>
        <v>0</v>
      </c>
      <c r="CY60" s="432">
        <f t="shared" si="452"/>
        <v>0</v>
      </c>
      <c r="CZ60" s="432">
        <f t="shared" si="453"/>
        <v>0.4</v>
      </c>
      <c r="DA60" s="432">
        <f t="shared" si="454"/>
        <v>0</v>
      </c>
      <c r="DB60" s="432">
        <f t="shared" si="455"/>
        <v>0</v>
      </c>
      <c r="DC60" s="432">
        <f t="shared" si="456"/>
        <v>0</v>
      </c>
      <c r="DD60" s="432">
        <f t="shared" si="457"/>
        <v>0</v>
      </c>
      <c r="DE60" s="428">
        <f>'DATA SHEET'!CO60*'Gas parameters'!$B$13</f>
        <v>21529.8</v>
      </c>
      <c r="DF60" s="428">
        <f>'DATA SHEET'!CP60*'Gas parameters'!$C$13</f>
        <v>0</v>
      </c>
      <c r="DG60" s="428">
        <f>'DATA SHEET'!CQ60*'Gas parameters'!$D$13</f>
        <v>0</v>
      </c>
      <c r="DH60" s="428">
        <f>'DATA SHEET'!CR60*'Gas parameters'!$E$13</f>
        <v>0</v>
      </c>
      <c r="DI60" s="428">
        <f>'DATA SHEET'!CS60*'Gas parameters'!$F$13</f>
        <v>0</v>
      </c>
      <c r="DJ60" s="428">
        <f>'DATA SHEET'!CT60*'Gas parameters'!$G$13</f>
        <v>0</v>
      </c>
      <c r="DK60" s="428">
        <f>'DATA SHEET'!CU60*'Gas parameters'!$H$13</f>
        <v>0</v>
      </c>
      <c r="DL60" s="428">
        <f>'DATA SHEET'!CV60*'Gas parameters'!$I$13</f>
        <v>0</v>
      </c>
      <c r="DM60" s="428">
        <f>'DATA SHEET'!CW60*'Gas parameters'!$J$13</f>
        <v>0</v>
      </c>
      <c r="DN60" s="428">
        <f>'DATA SHEET'!CX60*'Gas parameters'!$K$13</f>
        <v>0</v>
      </c>
      <c r="DO60" s="428">
        <f>'DATA SHEET'!CY60*'Gas parameters'!$L$13</f>
        <v>0</v>
      </c>
      <c r="DP60" s="428">
        <f>'DATA SHEET'!CZ60*'Gas parameters'!$M$13</f>
        <v>4313.2</v>
      </c>
      <c r="DQ60" s="428">
        <f>'DATA SHEET'!DA60*'Gas parameters'!$N$13</f>
        <v>0</v>
      </c>
      <c r="DR60" s="428">
        <f>'DATA SHEET'!DB60*'Gas parameters'!$O$13</f>
        <v>0</v>
      </c>
      <c r="DS60" s="428">
        <f>'DATA SHEET'!DC60*'Gas parameters'!$P$13</f>
        <v>0</v>
      </c>
      <c r="DT60" s="428">
        <f>'DATA SHEET'!DD60*'Gas parameters'!$Q$13</f>
        <v>0</v>
      </c>
      <c r="DU60" s="431">
        <f>'DATA SHEET'!CO60*'Gas parameters'!$B$14</f>
        <v>23891.399999999998</v>
      </c>
      <c r="DV60" s="431">
        <f>'DATA SHEET'!CP60*'Gas parameters'!$C$14</f>
        <v>0</v>
      </c>
      <c r="DW60" s="431">
        <f>'DATA SHEET'!CQ60*'Gas parameters'!$D$14</f>
        <v>0</v>
      </c>
      <c r="DX60" s="431">
        <f>'DATA SHEET'!CR60*'Gas parameters'!$E$14</f>
        <v>0</v>
      </c>
      <c r="DY60" s="431">
        <f>'DATA SHEET'!CS60*'Gas parameters'!$F$14</f>
        <v>0</v>
      </c>
      <c r="DZ60" s="431">
        <f>'DATA SHEET'!CT60*'Gas parameters'!$G$14</f>
        <v>0</v>
      </c>
      <c r="EA60" s="431">
        <f>'DATA SHEET'!CU60*'Gas parameters'!$H$14</f>
        <v>0</v>
      </c>
      <c r="EB60" s="431">
        <f>'DATA SHEET'!CV60*'Gas parameters'!$I$14</f>
        <v>0</v>
      </c>
      <c r="EC60" s="431">
        <f>'DATA SHEET'!CW60*'Gas parameters'!$J$14</f>
        <v>0</v>
      </c>
      <c r="ED60" s="431">
        <f>'DATA SHEET'!CX60*'Gas parameters'!$K$14</f>
        <v>0</v>
      </c>
      <c r="EE60" s="431">
        <f>'DATA SHEET'!CY60*'Gas parameters'!$L$14</f>
        <v>0</v>
      </c>
      <c r="EF60" s="431">
        <f>'DATA SHEET'!CZ60*'Gas parameters'!$M$14</f>
        <v>5098</v>
      </c>
      <c r="EG60" s="431">
        <f>'DATA SHEET'!DA60*'Gas parameters'!$N$14</f>
        <v>0</v>
      </c>
      <c r="EH60" s="431">
        <f>'DATA SHEET'!DB60*'Gas parameters'!$O$14</f>
        <v>0</v>
      </c>
      <c r="EI60" s="431">
        <f>'DATA SHEET'!DC60*'Gas parameters'!$P$14</f>
        <v>0</v>
      </c>
      <c r="EJ60" s="431">
        <f>'DATA SHEET'!DD60*'Gas parameters'!$Q$14</f>
        <v>0</v>
      </c>
      <c r="EK60" s="425">
        <f>'DATA SHEET'!CO60*'Gas parameters'!$B$15</f>
        <v>1.2018</v>
      </c>
      <c r="EL60" s="434">
        <f>'DATA SHEET'!CP60*'Gas parameters'!$C$15</f>
        <v>0</v>
      </c>
      <c r="EM60" s="434">
        <f>'DATA SHEET'!CQ60*'Gas parameters'!$D$15</f>
        <v>0</v>
      </c>
      <c r="EN60" s="434">
        <f>'DATA SHEET'!CR60*'Gas parameters'!$E$15</f>
        <v>0</v>
      </c>
      <c r="EO60" s="434">
        <f>'DATA SHEET'!CS60*'Gas parameters'!$F$15</f>
        <v>0</v>
      </c>
      <c r="EP60" s="434">
        <f>'DATA SHEET'!CT60*'Gas parameters'!$G$15</f>
        <v>0</v>
      </c>
      <c r="EQ60" s="434">
        <f>'DATA SHEET'!CU60*'Gas parameters'!$H$15</f>
        <v>0</v>
      </c>
      <c r="ER60" s="434">
        <f>'DATA SHEET'!CV60*'Gas parameters'!$I$15</f>
        <v>0</v>
      </c>
      <c r="ES60" s="434">
        <f>'DATA SHEET'!CW60*'Gas parameters'!$J$15</f>
        <v>0</v>
      </c>
      <c r="ET60" s="434">
        <f>'DATA SHEET'!CX60*'Gas parameters'!$K$15</f>
        <v>0</v>
      </c>
      <c r="EU60" s="434">
        <f>'DATA SHEET'!CY60*'Gas parameters'!$L$15</f>
        <v>0</v>
      </c>
      <c r="EV60" s="434">
        <f>'DATA SHEET'!CZ60*'Gas parameters'!$M$15</f>
        <v>0.1996</v>
      </c>
      <c r="EW60" s="434">
        <f>'DATA SHEET'!DA60*'Gas parameters'!$N$15</f>
        <v>0</v>
      </c>
      <c r="EX60" s="434">
        <f>'DATA SHEET'!DB60*'Gas parameters'!$O$15</f>
        <v>0</v>
      </c>
      <c r="EY60" s="434">
        <f>'DATA SHEET'!DC60*'Gas parameters'!$P$15</f>
        <v>0</v>
      </c>
      <c r="EZ60" s="434">
        <f>'DATA SHEET'!DD60*'Gas parameters'!$Q$15</f>
        <v>0</v>
      </c>
      <c r="FA60" s="429">
        <f>'DATA SHEET'!CO60*'Gas parameters'!$B$16</f>
        <v>0.59760000000000002</v>
      </c>
      <c r="FB60" s="429">
        <f>'DATA SHEET'!CP60*'Gas parameters'!$C$16</f>
        <v>0</v>
      </c>
      <c r="FC60" s="429">
        <f>'DATA SHEET'!CQ60*'Gas parameters'!$D$16</f>
        <v>0</v>
      </c>
      <c r="FD60" s="429">
        <f>'DATA SHEET'!CR60*'Gas parameters'!$E$16</f>
        <v>0</v>
      </c>
      <c r="FE60" s="429">
        <f>'DATA SHEET'!CS60*'Gas parameters'!$F$16</f>
        <v>0</v>
      </c>
      <c r="FF60" s="429">
        <f>'DATA SHEET'!CT60*'Gas parameters'!$G$16</f>
        <v>0</v>
      </c>
      <c r="FG60" s="429">
        <f>'DATA SHEET'!CU60*'Gas parameters'!$H$16</f>
        <v>0</v>
      </c>
      <c r="FH60" s="429">
        <f>'DATA SHEET'!CV60*'Gas parameters'!$I$16</f>
        <v>0</v>
      </c>
      <c r="FI60" s="429">
        <f>'DATA SHEET'!CW60*'Gas parameters'!$J$16</f>
        <v>0</v>
      </c>
      <c r="FJ60" s="429">
        <f>'DATA SHEET'!CX60*'Gas parameters'!$K$16</f>
        <v>0</v>
      </c>
      <c r="FK60" s="429">
        <f>'DATA SHEET'!CY60*'Gas parameters'!$L$16</f>
        <v>0</v>
      </c>
      <c r="FL60" s="429">
        <f>'DATA SHEET'!CZ60*'Gas parameters'!$M$16</f>
        <v>0</v>
      </c>
      <c r="FM60" s="429">
        <f>'DATA SHEET'!DA60*'Gas parameters'!$N$16</f>
        <v>0</v>
      </c>
      <c r="FN60" s="429">
        <f>'DATA SHEET'!DB60*'Gas parameters'!$O$16</f>
        <v>0</v>
      </c>
      <c r="FO60" s="429">
        <f>'DATA SHEET'!DC60*'Gas parameters'!$P$16</f>
        <v>0</v>
      </c>
      <c r="FP60" s="429">
        <f>'DATA SHEET'!DD60*'Gas parameters'!$Q$16</f>
        <v>0</v>
      </c>
      <c r="FQ60" s="457">
        <f>'DATA SHEET'!CO60*'Gas parameters'!$B$17</f>
        <v>1.1639999999999999</v>
      </c>
      <c r="FR60" s="457">
        <f>'DATA SHEET'!CP60*'Gas parameters'!$C$17</f>
        <v>0</v>
      </c>
      <c r="FS60" s="457">
        <f>'DATA SHEET'!CQ60*'Gas parameters'!$D$17</f>
        <v>0</v>
      </c>
      <c r="FT60" s="457">
        <f>'DATA SHEET'!CR60*'Gas parameters'!$E$17</f>
        <v>0</v>
      </c>
      <c r="FU60" s="457">
        <f>'DATA SHEET'!CS60*'Gas parameters'!$F$17</f>
        <v>0</v>
      </c>
      <c r="FV60" s="457">
        <f>'DATA SHEET'!CT60*'Gas parameters'!$G$17</f>
        <v>0</v>
      </c>
      <c r="FW60" s="457">
        <f>'DATA SHEET'!CU60*'Gas parameters'!$H$17</f>
        <v>0</v>
      </c>
      <c r="FX60" s="457">
        <f>'DATA SHEET'!CV60*'Gas parameters'!$I$17</f>
        <v>0</v>
      </c>
      <c r="FY60" s="457">
        <f>'DATA SHEET'!CW60*'Gas parameters'!$J$17</f>
        <v>0</v>
      </c>
      <c r="FZ60" s="457">
        <f>'DATA SHEET'!CX60*'Gas parameters'!$K$17</f>
        <v>0</v>
      </c>
      <c r="GA60" s="457">
        <f>'DATA SHEET'!CY60*'Gas parameters'!$L$17</f>
        <v>0</v>
      </c>
      <c r="GB60" s="457">
        <f>'DATA SHEET'!CZ60*'Gas parameters'!$M$17</f>
        <v>0.38680000000000003</v>
      </c>
      <c r="GC60" s="457">
        <f>'DATA SHEET'!DA60*'Gas parameters'!$N$17</f>
        <v>0</v>
      </c>
      <c r="GD60" s="457">
        <f>'DATA SHEET'!DB60*'Gas parameters'!$O$17</f>
        <v>0</v>
      </c>
      <c r="GE60" s="457">
        <f>'DATA SHEET'!DC60*'Gas parameters'!$P$17</f>
        <v>0</v>
      </c>
      <c r="GF60" s="457">
        <f>'DATA SHEET'!DD60*'Gas parameters'!$Q$17</f>
        <v>0</v>
      </c>
      <c r="GG60" s="429">
        <f>'DATA SHEET'!CO60*'Gas parameters'!$B$18</f>
        <v>0.43043999999999999</v>
      </c>
      <c r="GH60" s="429">
        <f>'DATA SHEET'!CP60*'Gas parameters'!$C$18</f>
        <v>0</v>
      </c>
      <c r="GI60" s="429">
        <f>'DATA SHEET'!CQ60*'Gas parameters'!$D$18</f>
        <v>0</v>
      </c>
      <c r="GJ60" s="429">
        <f>'DATA SHEET'!CR60*'Gas parameters'!$E$18</f>
        <v>0</v>
      </c>
      <c r="GK60" s="429">
        <f>'DATA SHEET'!CS60*'Gas parameters'!$F$18</f>
        <v>0</v>
      </c>
      <c r="GL60" s="429">
        <f>'DATA SHEET'!CT60*'Gas parameters'!$G$18</f>
        <v>0</v>
      </c>
      <c r="GM60" s="429">
        <f>'DATA SHEET'!CU60*'Gas parameters'!$H$18</f>
        <v>0</v>
      </c>
      <c r="GN60" s="429">
        <f>'DATA SHEET'!CV60*'Gas parameters'!$I$18</f>
        <v>0</v>
      </c>
      <c r="GO60" s="429">
        <f>'DATA SHEET'!CW60*'Gas parameters'!$J$18</f>
        <v>0</v>
      </c>
      <c r="GP60" s="429">
        <f>'DATA SHEET'!CX60*'Gas parameters'!$K$18</f>
        <v>0</v>
      </c>
      <c r="GQ60" s="429">
        <f>'DATA SHEET'!CY60*'Gas parameters'!$L$18</f>
        <v>0</v>
      </c>
      <c r="GR60" s="429">
        <f>'DATA SHEET'!CZ60*'Gas parameters'!$M$18</f>
        <v>3.5999999999999997E-2</v>
      </c>
      <c r="GS60" s="429">
        <f>'DATA SHEET'!DA60*'Gas parameters'!$N$18</f>
        <v>0</v>
      </c>
      <c r="GT60" s="429">
        <f>'DATA SHEET'!DB60*'Gas parameters'!$O$18</f>
        <v>0</v>
      </c>
      <c r="GU60" s="429">
        <f>'DATA SHEET'!DC60*'Gas parameters'!$P$18</f>
        <v>0</v>
      </c>
      <c r="GV60" s="429">
        <f>'DATA SHEET'!DD60*'Gas parameters'!$Q$18</f>
        <v>0</v>
      </c>
      <c r="GW60" s="430">
        <v>7</v>
      </c>
      <c r="GX60" s="430">
        <v>1E-3</v>
      </c>
      <c r="GY60" s="435">
        <f t="shared" si="458"/>
        <v>6.6924546322827121</v>
      </c>
      <c r="GZ60" s="435">
        <f t="shared" si="459"/>
        <v>10.148328222950017</v>
      </c>
      <c r="HA60" s="433">
        <f t="shared" si="460"/>
        <v>1</v>
      </c>
      <c r="HB60" s="433">
        <f t="shared" si="461"/>
        <v>7.4502201757506663</v>
      </c>
      <c r="HC60" s="433">
        <f t="shared" si="462"/>
        <v>20.959991874476575</v>
      </c>
      <c r="HD60" s="433">
        <f t="shared" si="463"/>
        <v>1.3246768628986172</v>
      </c>
      <c r="HE60" s="433">
        <f t="shared" si="464"/>
        <v>1.2155011147590387</v>
      </c>
      <c r="HF60" s="436">
        <f t="shared" si="465"/>
        <v>0</v>
      </c>
      <c r="HG60" s="433">
        <f t="shared" si="466"/>
        <v>5.8886546322827122</v>
      </c>
      <c r="HH60" s="435">
        <f>GY60*0.7906+'DATA SHEET'!CW60/100+HN60</f>
        <v>5.8886546322827122</v>
      </c>
      <c r="HI60" s="433">
        <f t="shared" si="467"/>
        <v>1.5615655434679541</v>
      </c>
      <c r="HJ60" s="433">
        <f t="shared" si="468"/>
        <v>10.148328222950017</v>
      </c>
      <c r="HK60" s="437">
        <f t="shared" si="469"/>
        <v>25843</v>
      </c>
      <c r="HL60" s="437">
        <f t="shared" si="470"/>
        <v>28989.399999999998</v>
      </c>
      <c r="HM60" s="438">
        <f t="shared" si="471"/>
        <v>1.4014</v>
      </c>
      <c r="HN60" s="439">
        <f t="shared" si="472"/>
        <v>0.59760000000000002</v>
      </c>
      <c r="HO60" s="436">
        <f t="shared" si="473"/>
        <v>1.5508</v>
      </c>
      <c r="HP60" s="427">
        <f t="shared" si="474"/>
        <v>0.46643999999999997</v>
      </c>
      <c r="HQ60" s="357">
        <f t="shared" si="475"/>
        <v>25801.599999999999</v>
      </c>
      <c r="HR60" s="358">
        <f t="shared" si="476"/>
        <v>29019.200000000001</v>
      </c>
      <c r="HS60" s="712">
        <f t="shared" si="477"/>
        <v>0.46643999999999997</v>
      </c>
      <c r="HT60" s="713">
        <f t="shared" si="478"/>
        <v>0.36094603788418017</v>
      </c>
      <c r="HU60" s="711">
        <f t="shared" si="479"/>
        <v>0.44215889640812073</v>
      </c>
      <c r="HV60" s="711">
        <f t="shared" si="480"/>
        <v>24.454174959719456</v>
      </c>
      <c r="HW60" s="711">
        <f t="shared" si="481"/>
        <v>27.464698088207459</v>
      </c>
      <c r="HX60" s="711">
        <f t="shared" si="482"/>
        <v>45.714470083951518</v>
      </c>
      <c r="HY60" s="714">
        <f t="shared" si="483"/>
        <v>25.801599999999997</v>
      </c>
      <c r="HZ60" s="359">
        <f t="shared" si="484"/>
        <v>29.019200000000001</v>
      </c>
      <c r="IA60" s="360">
        <f t="shared" si="485"/>
        <v>48.30190909070317</v>
      </c>
      <c r="IB60" s="75">
        <f t="shared" si="486"/>
        <v>45.714470083951518</v>
      </c>
      <c r="IC60" s="724">
        <f t="shared" si="487"/>
        <v>0.36094603788418017</v>
      </c>
      <c r="ID60" s="724">
        <f t="shared" si="488"/>
        <v>25.801599999999997</v>
      </c>
      <c r="IE60" s="724">
        <f t="shared" si="489"/>
        <v>29.019200000000001</v>
      </c>
      <c r="IF60" s="76">
        <f t="shared" si="490"/>
        <v>10.148328222950017</v>
      </c>
      <c r="IG60" s="520"/>
      <c r="IH60" s="520"/>
      <c r="II60" s="520"/>
      <c r="IJ60" s="700">
        <f t="shared" si="491"/>
        <v>0</v>
      </c>
      <c r="IK60" s="520"/>
      <c r="IL60" s="520"/>
      <c r="IM60" s="520"/>
      <c r="IN60" s="520"/>
      <c r="IO60" s="520"/>
      <c r="IP60" s="520"/>
      <c r="IQ60" s="520"/>
      <c r="IR60" s="520"/>
      <c r="IS60" s="23" t="s">
        <v>88</v>
      </c>
      <c r="IT60" s="23" t="s">
        <v>88</v>
      </c>
      <c r="IU60" s="23"/>
      <c r="IV60" s="23" t="s">
        <v>88</v>
      </c>
      <c r="IW60" s="23"/>
      <c r="IX60" s="23"/>
      <c r="IY60" s="23"/>
      <c r="IZ60" s="23"/>
      <c r="JA60" s="142">
        <v>67.581693843593925</v>
      </c>
      <c r="JB60" s="143" t="s">
        <v>57</v>
      </c>
      <c r="JC60" s="64"/>
      <c r="JD60" s="22" t="str">
        <f>IF(IN60&lt;&gt;0,IP60*IF60/IN60,"NM")</f>
        <v>NM</v>
      </c>
      <c r="JE60" s="22" t="str">
        <f>IF(IN60&lt;&gt;0,IQ60*IF60/IN60,"NM")</f>
        <v>NM</v>
      </c>
      <c r="JF60" s="22" t="str">
        <f>IF(IN60&lt;&gt;0,JD60*1.07,"NM")</f>
        <v>NM</v>
      </c>
      <c r="JG60" s="22" t="str">
        <f>IF(IN60&lt;&gt;0,JE60*1.76,"NM")</f>
        <v>NM</v>
      </c>
      <c r="JH60" s="21" t="str">
        <f>IF(IN60&lt;&gt;0,(21/(21-IO60)),"NM")</f>
        <v>NM</v>
      </c>
      <c r="JI60" s="21"/>
      <c r="JJ60" s="21"/>
      <c r="JK60" s="21"/>
      <c r="JL60" s="140"/>
      <c r="JM60" s="140"/>
      <c r="JN60" s="140"/>
      <c r="JO60" s="140"/>
      <c r="JP60" s="140"/>
      <c r="JQ60" s="34"/>
      <c r="JR60" s="34"/>
      <c r="JS60" s="34"/>
      <c r="JT60" s="142"/>
      <c r="JU60" s="142"/>
      <c r="JV60" s="142"/>
      <c r="JW60" s="142"/>
      <c r="JX60" s="142"/>
      <c r="JY60" s="142"/>
      <c r="JZ60" s="142"/>
      <c r="KA60" s="26" t="s">
        <v>57</v>
      </c>
      <c r="KB60" s="27" t="s">
        <v>57</v>
      </c>
      <c r="KC60" s="175"/>
      <c r="KD60" s="175"/>
      <c r="KE60" s="175"/>
      <c r="KF60" s="175"/>
      <c r="KG60" s="175"/>
      <c r="KH60" s="175"/>
      <c r="KI60" s="175"/>
      <c r="KJ60" s="175"/>
      <c r="KK60" s="48"/>
      <c r="KL60" s="523" t="s">
        <v>88</v>
      </c>
      <c r="KM60" s="523"/>
      <c r="KN60" s="48"/>
      <c r="KO60" s="48"/>
      <c r="KP60" s="48"/>
      <c r="KQ60" s="49"/>
      <c r="KR60" s="49"/>
      <c r="KS60" s="49"/>
      <c r="KT60" s="49"/>
      <c r="KU60" s="49"/>
      <c r="KV60" s="49"/>
      <c r="KX60" s="540">
        <f t="shared" si="129"/>
        <v>100</v>
      </c>
    </row>
    <row r="61" spans="1:310" ht="28.5" thickBot="1" x14ac:dyDescent="0.45">
      <c r="A61" s="81"/>
      <c r="B61" s="81"/>
      <c r="C61" s="81"/>
      <c r="D61" s="81"/>
      <c r="E61" s="55" t="s">
        <v>554</v>
      </c>
      <c r="F61" s="56"/>
      <c r="G61" s="56"/>
      <c r="H61" s="56"/>
      <c r="I61" s="56"/>
      <c r="J61" s="56"/>
      <c r="K61" s="56"/>
      <c r="L61" s="56"/>
      <c r="N61" s="56"/>
      <c r="O61" s="56"/>
      <c r="P61" s="551"/>
      <c r="Q61" s="737"/>
      <c r="R61" s="737"/>
      <c r="S61" s="737"/>
      <c r="T61" s="737"/>
      <c r="U61" s="737"/>
      <c r="V61" s="737"/>
      <c r="W61" s="737"/>
      <c r="X61" s="737"/>
      <c r="Y61" s="737"/>
      <c r="Z61" s="737"/>
      <c r="AA61" s="737"/>
      <c r="AB61" s="737"/>
      <c r="AC61" s="56"/>
      <c r="AD61" s="56"/>
      <c r="AE61" s="56"/>
      <c r="AF61" s="56"/>
      <c r="AG61" s="56"/>
      <c r="AH61" s="56"/>
      <c r="AI61" s="56"/>
      <c r="AJ61" s="56"/>
      <c r="AK61" s="56"/>
      <c r="AL61" s="56"/>
      <c r="AM61" s="56"/>
      <c r="AN61" s="56"/>
      <c r="AO61" s="56"/>
      <c r="AP61" s="56"/>
      <c r="AQ61" s="56"/>
      <c r="AR61" s="56"/>
      <c r="AS61" s="56"/>
      <c r="AT61" s="56"/>
      <c r="AU61" s="56"/>
      <c r="AV61" s="56"/>
      <c r="AW61" s="56"/>
      <c r="AX61" s="56"/>
      <c r="AY61" s="56"/>
      <c r="AZ61" s="56"/>
      <c r="BA61" s="56"/>
      <c r="BB61" s="56"/>
      <c r="BC61" s="56"/>
      <c r="BD61" s="56"/>
      <c r="BE61" s="56"/>
      <c r="BF61" s="56"/>
      <c r="BG61" s="56"/>
      <c r="BH61" s="56"/>
      <c r="BI61" s="56"/>
      <c r="BJ61" s="56"/>
      <c r="BK61" s="56"/>
      <c r="BL61" s="56"/>
      <c r="BM61" s="56"/>
      <c r="BN61" s="56"/>
      <c r="BO61" s="56"/>
      <c r="BP61" s="56"/>
      <c r="BQ61" s="56"/>
      <c r="BR61" s="56"/>
      <c r="BS61" s="56"/>
      <c r="BT61" s="56"/>
      <c r="BU61" s="56"/>
      <c r="BV61" s="56"/>
      <c r="BW61" s="56"/>
      <c r="BX61" s="56"/>
      <c r="BY61" s="56"/>
      <c r="BZ61" s="56"/>
      <c r="CA61" s="56"/>
      <c r="CB61" s="56"/>
      <c r="CC61" s="56"/>
      <c r="CD61" s="56"/>
      <c r="CE61" s="56"/>
      <c r="CF61" s="56"/>
      <c r="CG61" s="56"/>
      <c r="CH61" s="56"/>
      <c r="CI61" s="56"/>
      <c r="CJ61" s="56"/>
      <c r="CK61" s="56"/>
      <c r="CL61" s="56"/>
      <c r="CM61" s="56"/>
      <c r="CN61" s="56"/>
      <c r="CO61" s="56"/>
      <c r="CP61" s="56"/>
      <c r="CQ61" s="56"/>
      <c r="CR61" s="56"/>
      <c r="CS61" s="56"/>
      <c r="CT61" s="56"/>
      <c r="CU61" s="56"/>
      <c r="CV61" s="56"/>
      <c r="CW61" s="56"/>
      <c r="CX61" s="56"/>
      <c r="CY61" s="56"/>
      <c r="CZ61" s="56"/>
      <c r="DA61" s="56"/>
      <c r="DB61" s="56"/>
      <c r="DC61" s="56"/>
      <c r="DD61" s="56"/>
      <c r="DE61" s="56"/>
      <c r="DF61" s="56"/>
      <c r="DG61" s="56"/>
      <c r="DH61" s="56"/>
      <c r="DI61" s="56"/>
      <c r="DJ61" s="56"/>
      <c r="DK61" s="56"/>
      <c r="DL61" s="56"/>
      <c r="DM61" s="56"/>
      <c r="DN61" s="56"/>
      <c r="DO61" s="56"/>
      <c r="DP61" s="56"/>
      <c r="DQ61" s="56"/>
      <c r="DR61" s="56"/>
      <c r="DS61" s="56"/>
      <c r="DT61" s="56"/>
      <c r="DU61" s="56"/>
      <c r="DV61" s="56"/>
      <c r="DW61" s="56"/>
      <c r="DX61" s="56"/>
      <c r="DY61" s="56"/>
      <c r="DZ61" s="56"/>
      <c r="EA61" s="56"/>
      <c r="EB61" s="56"/>
      <c r="EC61" s="56"/>
      <c r="ED61" s="56"/>
      <c r="EE61" s="56"/>
      <c r="EF61" s="56"/>
      <c r="EG61" s="56"/>
      <c r="EH61" s="56"/>
      <c r="EI61" s="56"/>
      <c r="EJ61" s="56"/>
      <c r="EK61" s="56"/>
      <c r="EL61" s="56"/>
      <c r="EM61" s="56"/>
      <c r="EN61" s="56"/>
      <c r="EO61" s="56"/>
      <c r="EP61" s="56"/>
      <c r="EQ61" s="56"/>
      <c r="ER61" s="56"/>
      <c r="ES61" s="56"/>
      <c r="ET61" s="56"/>
      <c r="EU61" s="56"/>
      <c r="EV61" s="56"/>
      <c r="EW61" s="56"/>
      <c r="EX61" s="56"/>
      <c r="EY61" s="56"/>
      <c r="EZ61" s="56"/>
      <c r="FA61" s="56"/>
      <c r="FB61" s="56"/>
      <c r="FC61" s="56"/>
      <c r="FD61" s="56"/>
      <c r="FE61" s="56"/>
      <c r="FF61" s="56"/>
      <c r="FG61" s="56"/>
      <c r="FH61" s="56"/>
      <c r="FI61" s="56"/>
      <c r="FJ61" s="56"/>
      <c r="FK61" s="56"/>
      <c r="FL61" s="56"/>
      <c r="FM61" s="56"/>
      <c r="FN61" s="56"/>
      <c r="FO61" s="56"/>
      <c r="FP61" s="56"/>
      <c r="FQ61" s="56"/>
      <c r="FR61" s="56"/>
      <c r="FS61" s="56"/>
      <c r="FT61" s="56"/>
      <c r="FU61" s="56"/>
      <c r="FV61" s="56"/>
      <c r="FW61" s="56"/>
      <c r="FX61" s="56"/>
      <c r="FY61" s="56"/>
      <c r="FZ61" s="56"/>
      <c r="GA61" s="56"/>
      <c r="GB61" s="56"/>
      <c r="GC61" s="56"/>
      <c r="GD61" s="56"/>
      <c r="GE61" s="56"/>
      <c r="GF61" s="56"/>
      <c r="GG61" s="56"/>
      <c r="GH61" s="56"/>
      <c r="GI61" s="56"/>
      <c r="GJ61" s="56"/>
      <c r="GK61" s="56"/>
      <c r="GL61" s="56"/>
      <c r="GM61" s="56"/>
      <c r="GN61" s="56"/>
      <c r="GO61" s="56"/>
      <c r="GP61" s="56"/>
      <c r="GQ61" s="56"/>
      <c r="GR61" s="56"/>
      <c r="GS61" s="56"/>
      <c r="GT61" s="56"/>
      <c r="GU61" s="56"/>
      <c r="GV61" s="56"/>
      <c r="GW61" s="56"/>
      <c r="GX61" s="56"/>
      <c r="GY61" s="56"/>
      <c r="GZ61" s="56"/>
      <c r="HA61" s="56"/>
      <c r="HB61" s="56"/>
      <c r="HC61" s="56"/>
      <c r="HD61" s="56"/>
      <c r="HE61" s="56"/>
      <c r="HF61" s="56"/>
      <c r="HG61" s="56"/>
      <c r="HH61" s="56"/>
      <c r="HI61" s="56"/>
      <c r="HJ61" s="56"/>
      <c r="HK61" s="56"/>
      <c r="HL61" s="56"/>
      <c r="HM61" s="56"/>
      <c r="HN61" s="56"/>
      <c r="HO61" s="56"/>
      <c r="HP61" s="56"/>
      <c r="HQ61" s="56"/>
      <c r="HR61" s="56"/>
      <c r="HS61" s="56"/>
      <c r="HT61" s="56"/>
      <c r="HU61" s="56"/>
      <c r="HV61" s="56"/>
      <c r="HW61" s="56"/>
      <c r="HX61" s="56"/>
      <c r="HY61" s="56"/>
      <c r="HZ61" s="56"/>
      <c r="IA61" s="56"/>
      <c r="IB61" s="56"/>
      <c r="IC61" s="323" t="s">
        <v>412</v>
      </c>
      <c r="ID61" s="323"/>
      <c r="IE61" s="323"/>
      <c r="IF61" s="56"/>
      <c r="IG61" s="56"/>
      <c r="IH61" s="56"/>
      <c r="II61" s="56"/>
      <c r="IJ61" s="56"/>
      <c r="IK61" s="56"/>
      <c r="IL61" s="56"/>
      <c r="IM61" s="56"/>
      <c r="IN61" s="56"/>
      <c r="IO61" s="56"/>
      <c r="IP61" s="56"/>
      <c r="IQ61" s="56"/>
      <c r="IR61" s="56"/>
      <c r="IS61" s="56"/>
      <c r="IT61" s="56"/>
      <c r="IU61" s="56"/>
      <c r="IV61" s="56"/>
      <c r="IW61" s="56"/>
      <c r="IX61" s="56"/>
      <c r="IY61" s="56"/>
      <c r="IZ61" s="56"/>
      <c r="JA61" s="56"/>
      <c r="JB61" s="56"/>
      <c r="JC61" s="56"/>
      <c r="JD61" s="56"/>
      <c r="JE61" s="56"/>
      <c r="JF61" s="56"/>
      <c r="JG61" s="56"/>
      <c r="JH61" s="56"/>
      <c r="JI61" s="56"/>
      <c r="JJ61" s="56"/>
      <c r="JK61" s="56"/>
      <c r="JL61" s="56"/>
      <c r="JM61" s="56"/>
      <c r="JN61" s="56"/>
      <c r="JO61" s="56"/>
      <c r="JP61" s="56"/>
      <c r="JQ61" s="56"/>
      <c r="JR61" s="56"/>
      <c r="JS61" s="56"/>
      <c r="JT61" s="56"/>
      <c r="JU61" s="56"/>
      <c r="JV61" s="56"/>
      <c r="JW61" s="56"/>
      <c r="JX61" s="56"/>
      <c r="JY61" s="56"/>
      <c r="JZ61" s="56"/>
      <c r="KA61" s="56"/>
      <c r="KB61" s="56"/>
      <c r="KC61" s="56"/>
      <c r="KD61" s="56"/>
      <c r="KE61" s="56"/>
      <c r="KF61" s="56"/>
      <c r="KG61" s="56"/>
      <c r="KH61" s="56"/>
      <c r="KI61" s="56"/>
      <c r="KJ61" s="56"/>
      <c r="KK61" s="56"/>
      <c r="KL61" s="56"/>
      <c r="KM61" s="56"/>
      <c r="KN61" s="56"/>
      <c r="KO61" s="56"/>
      <c r="KP61" s="56"/>
      <c r="KQ61" s="57"/>
      <c r="KR61" s="57"/>
      <c r="KS61" s="57"/>
      <c r="KT61" s="57"/>
      <c r="KU61" s="57"/>
      <c r="KV61" s="57"/>
      <c r="KX61" s="540">
        <f t="shared" si="129"/>
        <v>0</v>
      </c>
    </row>
    <row r="62" spans="1:310" ht="15.75" thickBot="1" x14ac:dyDescent="0.3">
      <c r="A62" s="81"/>
      <c r="B62" s="81"/>
      <c r="C62" s="81"/>
      <c r="D62" s="81"/>
      <c r="E62" s="52" t="s">
        <v>553</v>
      </c>
      <c r="F62" s="53"/>
      <c r="G62" s="53"/>
      <c r="H62" s="53"/>
      <c r="I62" s="53"/>
      <c r="J62" s="53"/>
      <c r="K62" s="53"/>
      <c r="L62" s="53"/>
      <c r="M62" s="53"/>
      <c r="N62" s="53"/>
      <c r="O62" s="802"/>
      <c r="P62" s="802"/>
      <c r="Q62" s="732"/>
      <c r="R62" s="732"/>
      <c r="S62" s="732"/>
      <c r="T62" s="732" t="s">
        <v>648</v>
      </c>
      <c r="U62" s="733"/>
      <c r="V62" s="732"/>
      <c r="W62" s="732"/>
      <c r="X62" s="732"/>
      <c r="Y62" s="732"/>
      <c r="Z62" s="732"/>
      <c r="AA62" s="732"/>
      <c r="AB62" s="732"/>
      <c r="AC62" s="588"/>
      <c r="AD62" s="588"/>
      <c r="AE62" s="611"/>
      <c r="AF62" s="611"/>
      <c r="AG62" s="611"/>
      <c r="AH62" s="611"/>
      <c r="AI62" s="611"/>
      <c r="AJ62" s="611"/>
      <c r="AK62" s="611"/>
      <c r="AL62" s="611"/>
      <c r="AM62" s="611"/>
      <c r="AN62" s="611"/>
      <c r="AO62" s="611"/>
      <c r="AP62" s="611"/>
      <c r="AQ62" s="611"/>
      <c r="AR62" s="611"/>
      <c r="AS62" s="611"/>
      <c r="AT62" s="611"/>
      <c r="AU62" s="611"/>
      <c r="AV62" s="611"/>
      <c r="AW62" s="611"/>
      <c r="AX62" s="611"/>
      <c r="AY62" s="611"/>
      <c r="AZ62" s="611"/>
      <c r="BA62" s="611"/>
      <c r="BB62" s="611"/>
      <c r="BC62" s="611"/>
      <c r="BD62" s="611"/>
      <c r="BE62" s="611"/>
      <c r="BF62" s="611"/>
      <c r="BG62" s="611"/>
      <c r="BH62" s="611"/>
      <c r="BI62" s="611"/>
      <c r="BJ62" s="611"/>
      <c r="BK62" s="611"/>
      <c r="BL62" s="611"/>
      <c r="BM62" s="611"/>
      <c r="BN62" s="611"/>
      <c r="BO62" s="611"/>
      <c r="BP62" s="611"/>
      <c r="BQ62" s="611"/>
      <c r="BR62" s="611"/>
      <c r="BS62" s="611"/>
      <c r="BT62" s="611"/>
      <c r="BU62" s="611"/>
      <c r="BV62" s="611"/>
      <c r="BW62" s="611"/>
      <c r="BX62" s="611"/>
      <c r="BY62" s="611"/>
      <c r="BZ62" s="611"/>
      <c r="CA62" s="611"/>
      <c r="CB62" s="611"/>
      <c r="CC62" s="611"/>
      <c r="CD62" s="611"/>
      <c r="CE62" s="611"/>
      <c r="CF62" s="611"/>
      <c r="CG62" s="611"/>
      <c r="CH62" s="611"/>
      <c r="CI62" s="611"/>
      <c r="CJ62" s="611"/>
      <c r="CK62" s="611"/>
      <c r="CL62" s="611"/>
      <c r="CM62" s="611"/>
      <c r="CN62" s="611"/>
      <c r="CO62" s="611"/>
      <c r="CP62" s="611"/>
      <c r="CQ62" s="611"/>
      <c r="CR62" s="611"/>
      <c r="CS62" s="611"/>
      <c r="CT62" s="611"/>
      <c r="CU62" s="611"/>
      <c r="CV62" s="611"/>
      <c r="CW62" s="611"/>
      <c r="CX62" s="611"/>
      <c r="CY62" s="611"/>
      <c r="CZ62" s="611"/>
      <c r="DA62" s="611"/>
      <c r="DB62" s="611"/>
      <c r="DC62" s="611"/>
      <c r="DD62" s="611"/>
      <c r="DE62" s="611"/>
      <c r="DF62" s="611"/>
      <c r="DG62" s="611"/>
      <c r="DH62" s="611"/>
      <c r="DI62" s="611"/>
      <c r="DJ62" s="611"/>
      <c r="DK62" s="611"/>
      <c r="DL62" s="611"/>
      <c r="DM62" s="611"/>
      <c r="DN62" s="611"/>
      <c r="DO62" s="611"/>
      <c r="DP62" s="611"/>
      <c r="DQ62" s="611"/>
      <c r="DR62" s="611"/>
      <c r="DS62" s="611"/>
      <c r="DT62" s="611"/>
      <c r="DU62" s="611"/>
      <c r="DV62" s="611"/>
      <c r="DW62" s="611"/>
      <c r="DX62" s="611"/>
      <c r="DY62" s="611"/>
      <c r="DZ62" s="611"/>
      <c r="EA62" s="611"/>
      <c r="EB62" s="611"/>
      <c r="EC62" s="611"/>
      <c r="ED62" s="611"/>
      <c r="EE62" s="611"/>
      <c r="EF62" s="611"/>
      <c r="EG62" s="611"/>
      <c r="EH62" s="611"/>
      <c r="EI62" s="611"/>
      <c r="EJ62" s="611"/>
      <c r="EK62" s="611"/>
      <c r="EL62" s="611"/>
      <c r="EM62" s="611"/>
      <c r="EN62" s="611"/>
      <c r="EO62" s="611"/>
      <c r="EP62" s="611"/>
      <c r="EQ62" s="611"/>
      <c r="ER62" s="611"/>
      <c r="ES62" s="611"/>
      <c r="ET62" s="611"/>
      <c r="EU62" s="611"/>
      <c r="EV62" s="611"/>
      <c r="EW62" s="611"/>
      <c r="EX62" s="611"/>
      <c r="EY62" s="611"/>
      <c r="EZ62" s="611"/>
      <c r="FA62" s="611"/>
      <c r="FB62" s="611"/>
      <c r="FC62" s="611"/>
      <c r="FD62" s="611"/>
      <c r="FE62" s="611"/>
      <c r="FF62" s="611"/>
      <c r="FG62" s="611"/>
      <c r="FH62" s="611"/>
      <c r="FI62" s="611"/>
      <c r="FJ62" s="611"/>
      <c r="FK62" s="611"/>
      <c r="FL62" s="611"/>
      <c r="FM62" s="611"/>
      <c r="FN62" s="611"/>
      <c r="FO62" s="611"/>
      <c r="FP62" s="611"/>
      <c r="FQ62" s="611"/>
      <c r="FR62" s="611"/>
      <c r="FS62" s="611"/>
      <c r="FT62" s="611"/>
      <c r="FU62" s="611"/>
      <c r="FV62" s="611"/>
      <c r="FW62" s="611"/>
      <c r="FX62" s="611"/>
      <c r="FY62" s="611"/>
      <c r="FZ62" s="611"/>
      <c r="GA62" s="611"/>
      <c r="GB62" s="611"/>
      <c r="GC62" s="611"/>
      <c r="GD62" s="611"/>
      <c r="GE62" s="611"/>
      <c r="GF62" s="611"/>
      <c r="GG62" s="611"/>
      <c r="GH62" s="611"/>
      <c r="GI62" s="611"/>
      <c r="GJ62" s="611"/>
      <c r="GK62" s="611"/>
      <c r="GL62" s="611"/>
      <c r="GM62" s="611"/>
      <c r="GN62" s="611"/>
      <c r="GO62" s="611"/>
      <c r="GP62" s="611"/>
      <c r="GQ62" s="611"/>
      <c r="GR62" s="611"/>
      <c r="GS62" s="611"/>
      <c r="GT62" s="611"/>
      <c r="GU62" s="611"/>
      <c r="GV62" s="611"/>
      <c r="GW62" s="611"/>
      <c r="GX62" s="611"/>
      <c r="GY62" s="611"/>
      <c r="GZ62" s="611"/>
      <c r="HA62" s="611"/>
      <c r="HB62" s="611"/>
      <c r="HC62" s="611"/>
      <c r="HD62" s="611"/>
      <c r="HE62" s="611"/>
      <c r="HF62" s="611"/>
      <c r="HG62" s="611"/>
      <c r="HH62" s="611"/>
      <c r="HI62" s="611"/>
      <c r="HJ62" s="611"/>
      <c r="HK62" s="611"/>
      <c r="HL62" s="611"/>
      <c r="HM62" s="611"/>
      <c r="HN62" s="611"/>
      <c r="HO62" s="611"/>
      <c r="HP62" s="611"/>
      <c r="HQ62" s="611"/>
      <c r="HR62" s="611"/>
      <c r="HS62" s="611"/>
      <c r="HT62" s="611"/>
      <c r="HU62" s="611"/>
      <c r="HV62" s="611"/>
      <c r="HW62" s="611"/>
      <c r="HX62" s="611"/>
      <c r="HY62" s="611"/>
      <c r="HZ62" s="611"/>
      <c r="IA62" s="611"/>
      <c r="IB62" s="611"/>
      <c r="IC62" s="611"/>
      <c r="ID62" s="611"/>
      <c r="IE62" s="611"/>
      <c r="IF62" s="611"/>
      <c r="IG62" s="611"/>
      <c r="IH62" s="612"/>
      <c r="II62" s="612"/>
      <c r="IJ62" s="612"/>
      <c r="IK62" s="53"/>
      <c r="IL62" s="53"/>
      <c r="IM62" s="53"/>
      <c r="IN62" s="53"/>
      <c r="IO62" s="53"/>
      <c r="IP62" s="53"/>
      <c r="IQ62" s="53"/>
      <c r="IR62" s="53"/>
      <c r="IS62" s="53"/>
      <c r="IT62" s="53"/>
      <c r="IU62" s="53"/>
      <c r="IV62" s="53"/>
      <c r="IW62" s="53"/>
      <c r="IX62" s="53"/>
      <c r="IY62" s="53"/>
      <c r="IZ62" s="53"/>
      <c r="JA62" s="53"/>
      <c r="JB62" s="53"/>
      <c r="JC62" s="53"/>
      <c r="JD62" s="53"/>
      <c r="JE62" s="53"/>
      <c r="JF62" s="53"/>
      <c r="JG62" s="53"/>
      <c r="JH62" s="53"/>
      <c r="JI62" s="53"/>
      <c r="JJ62" s="53"/>
      <c r="JK62" s="53"/>
      <c r="JL62" s="53"/>
      <c r="JM62" s="53"/>
      <c r="JN62" s="53"/>
      <c r="JO62" s="53"/>
      <c r="JP62" s="53"/>
      <c r="JQ62" s="53"/>
      <c r="JR62" s="53"/>
      <c r="JS62" s="53"/>
      <c r="JT62" s="53"/>
      <c r="JU62" s="53"/>
      <c r="JV62" s="53"/>
      <c r="JW62" s="53"/>
      <c r="JX62" s="53"/>
      <c r="JY62" s="53"/>
      <c r="JZ62" s="53"/>
      <c r="KA62" s="53"/>
      <c r="KB62" s="53"/>
      <c r="KC62" s="53"/>
      <c r="KD62" s="53"/>
      <c r="KE62" s="53"/>
      <c r="KF62" s="53"/>
      <c r="KG62" s="53"/>
      <c r="KH62" s="53"/>
      <c r="KI62" s="53"/>
      <c r="KJ62" s="53"/>
      <c r="KK62" s="53"/>
      <c r="KL62" s="53"/>
      <c r="KM62" s="53"/>
      <c r="KN62" s="53"/>
      <c r="KO62" s="53"/>
      <c r="KP62" s="53"/>
      <c r="KQ62" s="54"/>
      <c r="KR62" s="54"/>
      <c r="KS62" s="54"/>
      <c r="KT62" s="54"/>
      <c r="KU62" s="54"/>
      <c r="KV62" s="54"/>
      <c r="KX62" s="540">
        <f t="shared" si="129"/>
        <v>0</v>
      </c>
    </row>
    <row r="63" spans="1:310" ht="15.75" thickBot="1" x14ac:dyDescent="0.3">
      <c r="A63" s="81"/>
      <c r="B63" s="81"/>
      <c r="C63" s="81"/>
      <c r="D63" s="81"/>
      <c r="E63" s="50"/>
      <c r="F63" s="40"/>
      <c r="G63" s="40"/>
      <c r="H63" s="40"/>
      <c r="I63" s="40"/>
      <c r="J63" s="40"/>
      <c r="K63" s="40"/>
      <c r="L63" s="40"/>
      <c r="M63" s="40"/>
      <c r="N63" s="40"/>
      <c r="O63" s="40"/>
      <c r="P63" s="545"/>
      <c r="Q63" s="728"/>
      <c r="R63" s="728"/>
      <c r="S63" s="728"/>
      <c r="T63" s="728"/>
      <c r="U63" s="728"/>
      <c r="V63" s="728"/>
      <c r="W63" s="728"/>
      <c r="X63" s="728"/>
      <c r="Y63" s="728"/>
      <c r="Z63" s="728"/>
      <c r="AA63" s="728"/>
      <c r="AB63" s="728"/>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N63" s="40"/>
      <c r="BO63" s="40"/>
      <c r="BP63" s="40"/>
      <c r="BQ63" s="40"/>
      <c r="BR63" s="40"/>
      <c r="BS63" s="40"/>
      <c r="BT63" s="40"/>
      <c r="BU63" s="40"/>
      <c r="BV63" s="40"/>
      <c r="BW63" s="40"/>
      <c r="BX63" s="40"/>
      <c r="BY63" s="40"/>
      <c r="BZ63" s="40"/>
      <c r="CA63" s="40"/>
      <c r="CB63" s="40"/>
      <c r="CC63" s="40"/>
      <c r="CD63" s="40"/>
      <c r="CE63" s="40"/>
      <c r="CF63" s="40"/>
      <c r="CG63" s="40"/>
      <c r="CH63" s="40"/>
      <c r="CI63" s="40"/>
      <c r="CJ63" s="40"/>
      <c r="CK63" s="40"/>
      <c r="CL63" s="40"/>
      <c r="CM63" s="40"/>
      <c r="CN63" s="40"/>
      <c r="CO63" s="40"/>
      <c r="CP63" s="40"/>
      <c r="CQ63" s="40"/>
      <c r="CR63" s="40"/>
      <c r="CS63" s="40"/>
      <c r="CT63" s="40"/>
      <c r="CU63" s="40"/>
      <c r="CV63" s="40"/>
      <c r="CW63" s="40"/>
      <c r="CX63" s="40"/>
      <c r="CY63" s="40"/>
      <c r="CZ63" s="40"/>
      <c r="DA63" s="40"/>
      <c r="DB63" s="40"/>
      <c r="DC63" s="40"/>
      <c r="DD63" s="40"/>
      <c r="DE63" s="40"/>
      <c r="DF63" s="40"/>
      <c r="DG63" s="40"/>
      <c r="DH63" s="40"/>
      <c r="DI63" s="40"/>
      <c r="DJ63" s="40"/>
      <c r="DK63" s="40"/>
      <c r="DL63" s="40"/>
      <c r="DM63" s="40"/>
      <c r="DN63" s="40"/>
      <c r="DO63" s="40"/>
      <c r="DP63" s="40"/>
      <c r="DQ63" s="40"/>
      <c r="DR63" s="40"/>
      <c r="DS63" s="40"/>
      <c r="DT63" s="40"/>
      <c r="DU63" s="40"/>
      <c r="DV63" s="40"/>
      <c r="DW63" s="40"/>
      <c r="DX63" s="40"/>
      <c r="DY63" s="40"/>
      <c r="DZ63" s="40"/>
      <c r="EA63" s="40"/>
      <c r="EB63" s="40"/>
      <c r="EC63" s="40"/>
      <c r="ED63" s="40"/>
      <c r="EE63" s="40"/>
      <c r="EF63" s="40"/>
      <c r="EG63" s="40"/>
      <c r="EH63" s="40"/>
      <c r="EI63" s="40"/>
      <c r="EJ63" s="40"/>
      <c r="EK63" s="40"/>
      <c r="EL63" s="40"/>
      <c r="EM63" s="40"/>
      <c r="EN63" s="40"/>
      <c r="EO63" s="40"/>
      <c r="EP63" s="40"/>
      <c r="EQ63" s="40"/>
      <c r="ER63" s="40"/>
      <c r="ES63" s="40"/>
      <c r="ET63" s="40"/>
      <c r="EU63" s="40"/>
      <c r="EV63" s="40"/>
      <c r="EW63" s="40"/>
      <c r="EX63" s="40"/>
      <c r="EY63" s="40"/>
      <c r="EZ63" s="40"/>
      <c r="FA63" s="40"/>
      <c r="FB63" s="40"/>
      <c r="FC63" s="40"/>
      <c r="FD63" s="40"/>
      <c r="FE63" s="40"/>
      <c r="FF63" s="40"/>
      <c r="FG63" s="40"/>
      <c r="FH63" s="40"/>
      <c r="FI63" s="40"/>
      <c r="FJ63" s="40"/>
      <c r="FK63" s="40"/>
      <c r="FL63" s="40"/>
      <c r="FM63" s="40"/>
      <c r="FN63" s="40"/>
      <c r="FO63" s="40"/>
      <c r="FP63" s="40"/>
      <c r="FQ63" s="40"/>
      <c r="FR63" s="40"/>
      <c r="FS63" s="40"/>
      <c r="FT63" s="40"/>
      <c r="FU63" s="40"/>
      <c r="FV63" s="40"/>
      <c r="FW63" s="40"/>
      <c r="FX63" s="40"/>
      <c r="FY63" s="40"/>
      <c r="FZ63" s="40"/>
      <c r="GA63" s="40"/>
      <c r="GB63" s="40"/>
      <c r="GC63" s="40"/>
      <c r="GD63" s="40"/>
      <c r="GE63" s="40"/>
      <c r="GF63" s="40"/>
      <c r="GG63" s="40"/>
      <c r="GH63" s="40"/>
      <c r="GI63" s="40"/>
      <c r="GJ63" s="40"/>
      <c r="GK63" s="40"/>
      <c r="GL63" s="40"/>
      <c r="GM63" s="40"/>
      <c r="GN63" s="40"/>
      <c r="GO63" s="40"/>
      <c r="GP63" s="40"/>
      <c r="GQ63" s="40"/>
      <c r="GR63" s="40"/>
      <c r="GS63" s="40"/>
      <c r="GT63" s="40"/>
      <c r="GU63" s="40"/>
      <c r="GV63" s="40"/>
      <c r="GW63" s="40"/>
      <c r="GX63" s="40"/>
      <c r="GY63" s="40"/>
      <c r="GZ63" s="40"/>
      <c r="HA63" s="40"/>
      <c r="HB63" s="40"/>
      <c r="HC63" s="40"/>
      <c r="HD63" s="40"/>
      <c r="HE63" s="40"/>
      <c r="HF63" s="40"/>
      <c r="HG63" s="40"/>
      <c r="HH63" s="40"/>
      <c r="HI63" s="40"/>
      <c r="HJ63" s="40"/>
      <c r="HK63" s="40"/>
      <c r="HL63" s="40"/>
      <c r="HM63" s="40"/>
      <c r="HN63" s="40"/>
      <c r="HO63" s="40"/>
      <c r="HP63" s="40"/>
      <c r="HQ63" s="40"/>
      <c r="HR63" s="40"/>
      <c r="HS63" s="40"/>
      <c r="HT63" s="40"/>
      <c r="HU63" s="40"/>
      <c r="HV63" s="40"/>
      <c r="HW63" s="40"/>
      <c r="HX63" s="40"/>
      <c r="HY63" s="40"/>
      <c r="HZ63" s="40"/>
      <c r="IA63" s="40"/>
      <c r="IB63" s="40"/>
      <c r="IC63" s="40"/>
      <c r="ID63" s="40"/>
      <c r="IE63" s="40"/>
      <c r="IF63" s="40"/>
      <c r="IG63" s="40"/>
      <c r="IH63" s="40"/>
      <c r="II63" s="40"/>
      <c r="IJ63" s="40"/>
      <c r="IK63" s="40"/>
      <c r="IL63" s="40"/>
      <c r="IM63" s="40"/>
      <c r="IN63" s="40"/>
      <c r="IO63" s="40"/>
      <c r="IP63" s="40"/>
      <c r="IQ63" s="40"/>
      <c r="IR63" s="40"/>
      <c r="IS63" s="40"/>
      <c r="IT63" s="40"/>
      <c r="IU63" s="40"/>
      <c r="IV63" s="40"/>
      <c r="IW63" s="40"/>
      <c r="IX63" s="40"/>
      <c r="IY63" s="40"/>
      <c r="IZ63" s="40"/>
      <c r="JA63" s="40"/>
      <c r="JB63" s="40"/>
      <c r="JC63" s="40"/>
      <c r="JD63" s="40"/>
      <c r="JE63" s="40"/>
      <c r="JF63" s="40"/>
      <c r="JG63" s="40"/>
      <c r="JH63" s="40"/>
      <c r="JI63" s="40"/>
      <c r="JJ63" s="40"/>
      <c r="JK63" s="40"/>
      <c r="JL63" s="83"/>
      <c r="JM63" s="83"/>
      <c r="JN63" s="83"/>
      <c r="JO63" s="83"/>
      <c r="JP63" s="83"/>
      <c r="JQ63" s="34"/>
      <c r="JR63" s="34"/>
      <c r="JS63" s="34"/>
      <c r="JT63" s="83"/>
      <c r="JU63" s="83"/>
      <c r="JV63" s="83"/>
      <c r="JW63" s="83"/>
      <c r="JX63" s="83"/>
      <c r="JY63" s="83"/>
      <c r="JZ63" s="83"/>
      <c r="KA63" s="40"/>
      <c r="KB63" s="40"/>
      <c r="KC63" s="83"/>
      <c r="KD63" s="83"/>
      <c r="KE63" s="83"/>
      <c r="KF63" s="83"/>
      <c r="KG63" s="83"/>
      <c r="KH63" s="83"/>
      <c r="KI63" s="83"/>
      <c r="KJ63" s="83"/>
      <c r="KK63" s="40"/>
      <c r="KL63" s="40"/>
      <c r="KM63" s="40"/>
      <c r="KN63" s="40"/>
      <c r="KO63" s="40"/>
      <c r="KP63" s="40"/>
      <c r="KQ63" s="41"/>
      <c r="KR63" s="41"/>
      <c r="KS63" s="41"/>
      <c r="KT63" s="41"/>
      <c r="KU63" s="41"/>
      <c r="KV63" s="41"/>
      <c r="KX63" s="540">
        <f t="shared" si="129"/>
        <v>0</v>
      </c>
    </row>
    <row r="64" spans="1:310" ht="17.25" thickTop="1" thickBot="1" x14ac:dyDescent="0.3">
      <c r="A64" s="62" t="s">
        <v>57</v>
      </c>
      <c r="B64" s="80" t="e">
        <f>IF(A64="X",IF(#REF!="F",#REF!,IF(#REF!="C",#REF!,IF(#REF!="WH",#REF!,IF(#REF!="B",#REF!,"")))),"")</f>
        <v>#REF!</v>
      </c>
      <c r="C64" s="120"/>
      <c r="D64" s="578"/>
      <c r="E64" s="621">
        <f>E60+1</f>
        <v>29</v>
      </c>
      <c r="F64" s="37" t="s">
        <v>29</v>
      </c>
      <c r="G64" s="1830" t="s">
        <v>50</v>
      </c>
      <c r="H64" s="1848" t="s">
        <v>288</v>
      </c>
      <c r="I64" s="1851" t="s">
        <v>506</v>
      </c>
      <c r="J64" s="1848" t="s">
        <v>288</v>
      </c>
      <c r="K64" s="1827" t="s">
        <v>224</v>
      </c>
      <c r="L64" s="196" t="s">
        <v>256</v>
      </c>
      <c r="M64" s="1923" t="s">
        <v>56</v>
      </c>
      <c r="N64" s="622"/>
      <c r="O64" s="520"/>
      <c r="P64" s="590"/>
      <c r="Q64" s="726">
        <v>60</v>
      </c>
      <c r="R64" s="727"/>
      <c r="S64" s="727"/>
      <c r="T64" s="727"/>
      <c r="U64" s="727"/>
      <c r="V64" s="727"/>
      <c r="W64" s="727"/>
      <c r="X64" s="727"/>
      <c r="Y64" s="727"/>
      <c r="Z64" s="727"/>
      <c r="AA64" s="727"/>
      <c r="AB64" s="727">
        <v>40</v>
      </c>
      <c r="AC64" s="368">
        <f t="shared" ref="AC64:AC65" si="492">Q64/100</f>
        <v>0.6</v>
      </c>
      <c r="AD64" s="368">
        <f t="shared" ref="AD64:AD65" si="493">R64/100</f>
        <v>0</v>
      </c>
      <c r="AE64" s="368">
        <f t="shared" ref="AE64:AE65" si="494">S64/100</f>
        <v>0</v>
      </c>
      <c r="AF64" s="368">
        <f t="shared" ref="AF64:AF65" si="495">T64/100</f>
        <v>0</v>
      </c>
      <c r="AG64" s="368">
        <f t="shared" ref="AG64:AG65" si="496">U64/100</f>
        <v>0</v>
      </c>
      <c r="AH64" s="368">
        <f t="shared" ref="AH64:AH65" si="497">V64/100</f>
        <v>0</v>
      </c>
      <c r="AI64" s="368">
        <f t="shared" ref="AI64:AI65" si="498">W64/100</f>
        <v>0</v>
      </c>
      <c r="AJ64" s="368">
        <f t="shared" ref="AJ64:AJ65" si="499">X64/100</f>
        <v>0</v>
      </c>
      <c r="AK64" s="368">
        <f t="shared" ref="AK64:AK65" si="500">Y64/100</f>
        <v>0</v>
      </c>
      <c r="AL64" s="368">
        <f t="shared" ref="AL64:AL65" si="501">Z64/100</f>
        <v>0</v>
      </c>
      <c r="AM64" s="368">
        <f t="shared" ref="AM64:AM65" si="502">AA64/100</f>
        <v>0</v>
      </c>
      <c r="AN64" s="368">
        <f t="shared" ref="AN64:AN65" si="503">AB64/100</f>
        <v>0.4</v>
      </c>
      <c r="AO64" s="369">
        <v>0</v>
      </c>
      <c r="AP64" s="370">
        <v>0</v>
      </c>
      <c r="AQ64" s="370">
        <v>0</v>
      </c>
      <c r="AR64" s="370">
        <v>0</v>
      </c>
      <c r="AS64" s="378">
        <f>AC64*'Gas parameters'!$B$10</f>
        <v>21490.799999999999</v>
      </c>
      <c r="AT64" s="371">
        <f>AD64*'Gas parameters'!$C$10</f>
        <v>0</v>
      </c>
      <c r="AU64" s="371">
        <f>AE64*'Gas parameters'!$D$10</f>
        <v>0</v>
      </c>
      <c r="AV64" s="371">
        <f>AF64*'Gas parameters'!$E$10</f>
        <v>0</v>
      </c>
      <c r="AW64" s="371">
        <f>AG64*'Gas parameters'!$F$10</f>
        <v>0</v>
      </c>
      <c r="AX64" s="371">
        <f>AH64*'Gas parameters'!$G$10</f>
        <v>0</v>
      </c>
      <c r="AY64" s="371">
        <f>AI64*'Gas parameters'!$H$10</f>
        <v>0</v>
      </c>
      <c r="AZ64" s="371">
        <f>AJ64*'Gas parameters'!$I$10</f>
        <v>0</v>
      </c>
      <c r="BA64" s="371">
        <f>AK64*'Gas parameters'!$J$10</f>
        <v>0</v>
      </c>
      <c r="BB64" s="371">
        <f>AL64*'Gas parameters'!$K$10</f>
        <v>0</v>
      </c>
      <c r="BC64" s="371">
        <f>AM64*'Gas parameters'!$L$10</f>
        <v>0</v>
      </c>
      <c r="BD64" s="371">
        <f>AN64*'Gas parameters'!$M$10</f>
        <v>4310.8</v>
      </c>
      <c r="BE64" s="372">
        <f>AO64*'Gas parameters'!$N$10</f>
        <v>0</v>
      </c>
      <c r="BF64" s="373">
        <f>AP64*'Gas parameters'!$O$10</f>
        <v>0</v>
      </c>
      <c r="BG64" s="373">
        <f>AQ64*'Gas parameters'!$P$10</f>
        <v>0</v>
      </c>
      <c r="BH64" s="379">
        <f>AR64*'Gas parameters'!$Q$10</f>
        <v>0</v>
      </c>
      <c r="BI64" s="386">
        <f>AC64*'Gas parameters'!$B$11</f>
        <v>23904</v>
      </c>
      <c r="BJ64" s="387">
        <f>AD64*'Gas parameters'!$C$11</f>
        <v>0</v>
      </c>
      <c r="BK64" s="387">
        <f>AE64*'Gas parameters'!$D$11</f>
        <v>0</v>
      </c>
      <c r="BL64" s="387">
        <f>AF64*'Gas parameters'!$E$11</f>
        <v>0</v>
      </c>
      <c r="BM64" s="387">
        <f>AG64*'Gas parameters'!$F$11</f>
        <v>0</v>
      </c>
      <c r="BN64" s="387">
        <f>AH64*'Gas parameters'!$G$11</f>
        <v>0</v>
      </c>
      <c r="BO64" s="387">
        <f>AI64*'Gas parameters'!$H$11</f>
        <v>0</v>
      </c>
      <c r="BP64" s="387">
        <f>AJ64*'Gas parameters'!$I$11</f>
        <v>0</v>
      </c>
      <c r="BQ64" s="387">
        <f>AK64*'Gas parameters'!$J$11</f>
        <v>0</v>
      </c>
      <c r="BR64" s="387">
        <f>AL64*'Gas parameters'!$K$11</f>
        <v>0</v>
      </c>
      <c r="BS64" s="387">
        <f>AM64*'Gas parameters'!$L$11</f>
        <v>0</v>
      </c>
      <c r="BT64" s="387">
        <f>AN64*'Gas parameters'!$M$11</f>
        <v>5115.2000000000007</v>
      </c>
      <c r="BU64" s="388">
        <f>AO64*'Gas parameters'!$N$11</f>
        <v>0</v>
      </c>
      <c r="BV64" s="389">
        <f>AP64*'Gas parameters'!$O$11</f>
        <v>0</v>
      </c>
      <c r="BW64" s="389">
        <f>AQ64*'Gas parameters'!$P$11</f>
        <v>0</v>
      </c>
      <c r="BX64" s="390">
        <f>AR64*'Gas parameters'!$Q$11</f>
        <v>0</v>
      </c>
      <c r="BY64" s="385">
        <f>AC64*'Gas parameters'!$B$12</f>
        <v>0.43043999999999999</v>
      </c>
      <c r="BZ64" s="374">
        <f>AD64*'Gas parameters'!$C$12</f>
        <v>0</v>
      </c>
      <c r="CA64" s="374">
        <f>AE64*'Gas parameters'!$D$12</f>
        <v>0</v>
      </c>
      <c r="CB64" s="374">
        <f>AF64*'Gas parameters'!$E$12</f>
        <v>0</v>
      </c>
      <c r="CC64" s="374">
        <f>AG64*'Gas parameters'!$F$12</f>
        <v>0</v>
      </c>
      <c r="CD64" s="374">
        <f>AH64*'Gas parameters'!$G$12</f>
        <v>0</v>
      </c>
      <c r="CE64" s="374">
        <f>AI64*'Gas parameters'!$H$12</f>
        <v>0</v>
      </c>
      <c r="CF64" s="374">
        <f>AJ64*'Gas parameters'!$I$12</f>
        <v>0</v>
      </c>
      <c r="CG64" s="374">
        <f>AK64*'Gas parameters'!$J$12</f>
        <v>0</v>
      </c>
      <c r="CH64" s="374">
        <f>AL64*'Gas parameters'!$K$12</f>
        <v>0</v>
      </c>
      <c r="CI64" s="374">
        <f>AM64*'Gas parameters'!$L$12</f>
        <v>0</v>
      </c>
      <c r="CJ64" s="374">
        <f>AN64*'Gas parameters'!$M$12</f>
        <v>3.5999999999999997E-2</v>
      </c>
      <c r="CK64" s="375">
        <f>AO64*'Gas parameters'!$N$12</f>
        <v>0</v>
      </c>
      <c r="CL64" s="376">
        <f>AP64*'Gas parameters'!$O$12</f>
        <v>0</v>
      </c>
      <c r="CM64" s="376">
        <f>AQ64*'Gas parameters'!$P$12</f>
        <v>0</v>
      </c>
      <c r="CN64" s="376">
        <f>AR64*'Gas parameters'!$Q$12</f>
        <v>0</v>
      </c>
      <c r="CO64" s="432">
        <f t="shared" ref="CO64:CO65" si="504">AC64</f>
        <v>0.6</v>
      </c>
      <c r="CP64" s="432">
        <f t="shared" ref="CP64:CP65" si="505">AD64</f>
        <v>0</v>
      </c>
      <c r="CQ64" s="432">
        <f t="shared" ref="CQ64:CQ65" si="506">AE64</f>
        <v>0</v>
      </c>
      <c r="CR64" s="432">
        <f t="shared" ref="CR64:CR65" si="507">AF64</f>
        <v>0</v>
      </c>
      <c r="CS64" s="432">
        <f t="shared" ref="CS64:CS65" si="508">AG64</f>
        <v>0</v>
      </c>
      <c r="CT64" s="432">
        <f t="shared" ref="CT64:CT65" si="509">AH64</f>
        <v>0</v>
      </c>
      <c r="CU64" s="432">
        <f t="shared" ref="CU64:CU65" si="510">AI64</f>
        <v>0</v>
      </c>
      <c r="CV64" s="432">
        <f t="shared" ref="CV64:CV65" si="511">AJ64</f>
        <v>0</v>
      </c>
      <c r="CW64" s="432">
        <f t="shared" ref="CW64:CW65" si="512">AK64</f>
        <v>0</v>
      </c>
      <c r="CX64" s="432">
        <f t="shared" ref="CX64:CX65" si="513">AL64</f>
        <v>0</v>
      </c>
      <c r="CY64" s="432">
        <f t="shared" ref="CY64:CY65" si="514">AM64</f>
        <v>0</v>
      </c>
      <c r="CZ64" s="432">
        <f t="shared" ref="CZ64:CZ65" si="515">AN64</f>
        <v>0.4</v>
      </c>
      <c r="DA64" s="432">
        <f t="shared" ref="DA64:DA65" si="516">AO64</f>
        <v>0</v>
      </c>
      <c r="DB64" s="432">
        <f t="shared" ref="DB64:DB65" si="517">AP64</f>
        <v>0</v>
      </c>
      <c r="DC64" s="432">
        <f t="shared" ref="DC64:DC65" si="518">AQ64</f>
        <v>0</v>
      </c>
      <c r="DD64" s="432">
        <f t="shared" ref="DD64:DD65" si="519">AR64</f>
        <v>0</v>
      </c>
      <c r="DE64" s="428">
        <f>'DATA SHEET'!CO64*'Gas parameters'!$B$13</f>
        <v>21529.8</v>
      </c>
      <c r="DF64" s="428">
        <f>'DATA SHEET'!CP64*'Gas parameters'!$C$13</f>
        <v>0</v>
      </c>
      <c r="DG64" s="428">
        <f>'DATA SHEET'!CQ64*'Gas parameters'!$D$13</f>
        <v>0</v>
      </c>
      <c r="DH64" s="428">
        <f>'DATA SHEET'!CR64*'Gas parameters'!$E$13</f>
        <v>0</v>
      </c>
      <c r="DI64" s="428">
        <f>'DATA SHEET'!CS64*'Gas parameters'!$F$13</f>
        <v>0</v>
      </c>
      <c r="DJ64" s="428">
        <f>'DATA SHEET'!CT64*'Gas parameters'!$G$13</f>
        <v>0</v>
      </c>
      <c r="DK64" s="428">
        <f>'DATA SHEET'!CU64*'Gas parameters'!$H$13</f>
        <v>0</v>
      </c>
      <c r="DL64" s="428">
        <f>'DATA SHEET'!CV64*'Gas parameters'!$I$13</f>
        <v>0</v>
      </c>
      <c r="DM64" s="428">
        <f>'DATA SHEET'!CW64*'Gas parameters'!$J$13</f>
        <v>0</v>
      </c>
      <c r="DN64" s="428">
        <f>'DATA SHEET'!CX64*'Gas parameters'!$K$13</f>
        <v>0</v>
      </c>
      <c r="DO64" s="428">
        <f>'DATA SHEET'!CY64*'Gas parameters'!$L$13</f>
        <v>0</v>
      </c>
      <c r="DP64" s="428">
        <f>'DATA SHEET'!CZ64*'Gas parameters'!$M$13</f>
        <v>4313.2</v>
      </c>
      <c r="DQ64" s="428">
        <f>'DATA SHEET'!DA64*'Gas parameters'!$N$13</f>
        <v>0</v>
      </c>
      <c r="DR64" s="428">
        <f>'DATA SHEET'!DB64*'Gas parameters'!$O$13</f>
        <v>0</v>
      </c>
      <c r="DS64" s="428">
        <f>'DATA SHEET'!DC64*'Gas parameters'!$P$13</f>
        <v>0</v>
      </c>
      <c r="DT64" s="428">
        <f>'DATA SHEET'!DD64*'Gas parameters'!$Q$13</f>
        <v>0</v>
      </c>
      <c r="DU64" s="431">
        <f>'DATA SHEET'!CO64*'Gas parameters'!$B$14</f>
        <v>23891.399999999998</v>
      </c>
      <c r="DV64" s="431">
        <f>'DATA SHEET'!CP64*'Gas parameters'!$C$14</f>
        <v>0</v>
      </c>
      <c r="DW64" s="431">
        <f>'DATA SHEET'!CQ64*'Gas parameters'!$D$14</f>
        <v>0</v>
      </c>
      <c r="DX64" s="431">
        <f>'DATA SHEET'!CR64*'Gas parameters'!$E$14</f>
        <v>0</v>
      </c>
      <c r="DY64" s="431">
        <f>'DATA SHEET'!CS64*'Gas parameters'!$F$14</f>
        <v>0</v>
      </c>
      <c r="DZ64" s="431">
        <f>'DATA SHEET'!CT64*'Gas parameters'!$G$14</f>
        <v>0</v>
      </c>
      <c r="EA64" s="431">
        <f>'DATA SHEET'!CU64*'Gas parameters'!$H$14</f>
        <v>0</v>
      </c>
      <c r="EB64" s="431">
        <f>'DATA SHEET'!CV64*'Gas parameters'!$I$14</f>
        <v>0</v>
      </c>
      <c r="EC64" s="431">
        <f>'DATA SHEET'!CW64*'Gas parameters'!$J$14</f>
        <v>0</v>
      </c>
      <c r="ED64" s="431">
        <f>'DATA SHEET'!CX64*'Gas parameters'!$K$14</f>
        <v>0</v>
      </c>
      <c r="EE64" s="431">
        <f>'DATA SHEET'!CY64*'Gas parameters'!$L$14</f>
        <v>0</v>
      </c>
      <c r="EF64" s="431">
        <f>'DATA SHEET'!CZ64*'Gas parameters'!$M$14</f>
        <v>5098</v>
      </c>
      <c r="EG64" s="431">
        <f>'DATA SHEET'!DA64*'Gas parameters'!$N$14</f>
        <v>0</v>
      </c>
      <c r="EH64" s="431">
        <f>'DATA SHEET'!DB64*'Gas parameters'!$O$14</f>
        <v>0</v>
      </c>
      <c r="EI64" s="431">
        <f>'DATA SHEET'!DC64*'Gas parameters'!$P$14</f>
        <v>0</v>
      </c>
      <c r="EJ64" s="431">
        <f>'DATA SHEET'!DD64*'Gas parameters'!$Q$14</f>
        <v>0</v>
      </c>
      <c r="EK64" s="425">
        <f>'DATA SHEET'!CO64*'Gas parameters'!$B$15</f>
        <v>1.2018</v>
      </c>
      <c r="EL64" s="434">
        <f>'DATA SHEET'!CP64*'Gas parameters'!$C$15</f>
        <v>0</v>
      </c>
      <c r="EM64" s="434">
        <f>'DATA SHEET'!CQ64*'Gas parameters'!$D$15</f>
        <v>0</v>
      </c>
      <c r="EN64" s="434">
        <f>'DATA SHEET'!CR64*'Gas parameters'!$E$15</f>
        <v>0</v>
      </c>
      <c r="EO64" s="434">
        <f>'DATA SHEET'!CS64*'Gas parameters'!$F$15</f>
        <v>0</v>
      </c>
      <c r="EP64" s="434">
        <f>'DATA SHEET'!CT64*'Gas parameters'!$G$15</f>
        <v>0</v>
      </c>
      <c r="EQ64" s="434">
        <f>'DATA SHEET'!CU64*'Gas parameters'!$H$15</f>
        <v>0</v>
      </c>
      <c r="ER64" s="434">
        <f>'DATA SHEET'!CV64*'Gas parameters'!$I$15</f>
        <v>0</v>
      </c>
      <c r="ES64" s="434">
        <f>'DATA SHEET'!CW64*'Gas parameters'!$J$15</f>
        <v>0</v>
      </c>
      <c r="ET64" s="434">
        <f>'DATA SHEET'!CX64*'Gas parameters'!$K$15</f>
        <v>0</v>
      </c>
      <c r="EU64" s="434">
        <f>'DATA SHEET'!CY64*'Gas parameters'!$L$15</f>
        <v>0</v>
      </c>
      <c r="EV64" s="434">
        <f>'DATA SHEET'!CZ64*'Gas parameters'!$M$15</f>
        <v>0.1996</v>
      </c>
      <c r="EW64" s="434">
        <f>'DATA SHEET'!DA64*'Gas parameters'!$N$15</f>
        <v>0</v>
      </c>
      <c r="EX64" s="434">
        <f>'DATA SHEET'!DB64*'Gas parameters'!$O$15</f>
        <v>0</v>
      </c>
      <c r="EY64" s="434">
        <f>'DATA SHEET'!DC64*'Gas parameters'!$P$15</f>
        <v>0</v>
      </c>
      <c r="EZ64" s="434">
        <f>'DATA SHEET'!DD64*'Gas parameters'!$Q$15</f>
        <v>0</v>
      </c>
      <c r="FA64" s="429">
        <f>'DATA SHEET'!CO64*'Gas parameters'!$B$16</f>
        <v>0.59760000000000002</v>
      </c>
      <c r="FB64" s="429">
        <f>'DATA SHEET'!CP64*'Gas parameters'!$C$16</f>
        <v>0</v>
      </c>
      <c r="FC64" s="429">
        <f>'DATA SHEET'!CQ64*'Gas parameters'!$D$16</f>
        <v>0</v>
      </c>
      <c r="FD64" s="429">
        <f>'DATA SHEET'!CR64*'Gas parameters'!$E$16</f>
        <v>0</v>
      </c>
      <c r="FE64" s="429">
        <f>'DATA SHEET'!CS64*'Gas parameters'!$F$16</f>
        <v>0</v>
      </c>
      <c r="FF64" s="429">
        <f>'DATA SHEET'!CT64*'Gas parameters'!$G$16</f>
        <v>0</v>
      </c>
      <c r="FG64" s="429">
        <f>'DATA SHEET'!CU64*'Gas parameters'!$H$16</f>
        <v>0</v>
      </c>
      <c r="FH64" s="429">
        <f>'DATA SHEET'!CV64*'Gas parameters'!$I$16</f>
        <v>0</v>
      </c>
      <c r="FI64" s="429">
        <f>'DATA SHEET'!CW64*'Gas parameters'!$J$16</f>
        <v>0</v>
      </c>
      <c r="FJ64" s="429">
        <f>'DATA SHEET'!CX64*'Gas parameters'!$K$16</f>
        <v>0</v>
      </c>
      <c r="FK64" s="429">
        <f>'DATA SHEET'!CY64*'Gas parameters'!$L$16</f>
        <v>0</v>
      </c>
      <c r="FL64" s="429">
        <f>'DATA SHEET'!CZ64*'Gas parameters'!$M$16</f>
        <v>0</v>
      </c>
      <c r="FM64" s="429">
        <f>'DATA SHEET'!DA64*'Gas parameters'!$N$16</f>
        <v>0</v>
      </c>
      <c r="FN64" s="429">
        <f>'DATA SHEET'!DB64*'Gas parameters'!$O$16</f>
        <v>0</v>
      </c>
      <c r="FO64" s="429">
        <f>'DATA SHEET'!DC64*'Gas parameters'!$P$16</f>
        <v>0</v>
      </c>
      <c r="FP64" s="429">
        <f>'DATA SHEET'!DD64*'Gas parameters'!$Q$16</f>
        <v>0</v>
      </c>
      <c r="FQ64" s="457">
        <f>'DATA SHEET'!CO64*'Gas parameters'!$B$17</f>
        <v>1.1639999999999999</v>
      </c>
      <c r="FR64" s="457">
        <f>'DATA SHEET'!CP64*'Gas parameters'!$C$17</f>
        <v>0</v>
      </c>
      <c r="FS64" s="457">
        <f>'DATA SHEET'!CQ64*'Gas parameters'!$D$17</f>
        <v>0</v>
      </c>
      <c r="FT64" s="457">
        <f>'DATA SHEET'!CR64*'Gas parameters'!$E$17</f>
        <v>0</v>
      </c>
      <c r="FU64" s="457">
        <f>'DATA SHEET'!CS64*'Gas parameters'!$F$17</f>
        <v>0</v>
      </c>
      <c r="FV64" s="457">
        <f>'DATA SHEET'!CT64*'Gas parameters'!$G$17</f>
        <v>0</v>
      </c>
      <c r="FW64" s="457">
        <f>'DATA SHEET'!CU64*'Gas parameters'!$H$17</f>
        <v>0</v>
      </c>
      <c r="FX64" s="457">
        <f>'DATA SHEET'!CV64*'Gas parameters'!$I$17</f>
        <v>0</v>
      </c>
      <c r="FY64" s="457">
        <f>'DATA SHEET'!CW64*'Gas parameters'!$J$17</f>
        <v>0</v>
      </c>
      <c r="FZ64" s="457">
        <f>'DATA SHEET'!CX64*'Gas parameters'!$K$17</f>
        <v>0</v>
      </c>
      <c r="GA64" s="457">
        <f>'DATA SHEET'!CY64*'Gas parameters'!$L$17</f>
        <v>0</v>
      </c>
      <c r="GB64" s="457">
        <f>'DATA SHEET'!CZ64*'Gas parameters'!$M$17</f>
        <v>0.38680000000000003</v>
      </c>
      <c r="GC64" s="457">
        <f>'DATA SHEET'!DA64*'Gas parameters'!$N$17</f>
        <v>0</v>
      </c>
      <c r="GD64" s="457">
        <f>'DATA SHEET'!DB64*'Gas parameters'!$O$17</f>
        <v>0</v>
      </c>
      <c r="GE64" s="457">
        <f>'DATA SHEET'!DC64*'Gas parameters'!$P$17</f>
        <v>0</v>
      </c>
      <c r="GF64" s="457">
        <f>'DATA SHEET'!DD64*'Gas parameters'!$Q$17</f>
        <v>0</v>
      </c>
      <c r="GG64" s="429">
        <f>'DATA SHEET'!CO64*'Gas parameters'!$B$18</f>
        <v>0.43043999999999999</v>
      </c>
      <c r="GH64" s="429">
        <f>'DATA SHEET'!CP64*'Gas parameters'!$C$18</f>
        <v>0</v>
      </c>
      <c r="GI64" s="429">
        <f>'DATA SHEET'!CQ64*'Gas parameters'!$D$18</f>
        <v>0</v>
      </c>
      <c r="GJ64" s="429">
        <f>'DATA SHEET'!CR64*'Gas parameters'!$E$18</f>
        <v>0</v>
      </c>
      <c r="GK64" s="429">
        <f>'DATA SHEET'!CS64*'Gas parameters'!$F$18</f>
        <v>0</v>
      </c>
      <c r="GL64" s="429">
        <f>'DATA SHEET'!CT64*'Gas parameters'!$G$18</f>
        <v>0</v>
      </c>
      <c r="GM64" s="429">
        <f>'DATA SHEET'!CU64*'Gas parameters'!$H$18</f>
        <v>0</v>
      </c>
      <c r="GN64" s="429">
        <f>'DATA SHEET'!CV64*'Gas parameters'!$I$18</f>
        <v>0</v>
      </c>
      <c r="GO64" s="429">
        <f>'DATA SHEET'!CW64*'Gas parameters'!$J$18</f>
        <v>0</v>
      </c>
      <c r="GP64" s="429">
        <f>'DATA SHEET'!CX64*'Gas parameters'!$K$18</f>
        <v>0</v>
      </c>
      <c r="GQ64" s="429">
        <f>'DATA SHEET'!CY64*'Gas parameters'!$L$18</f>
        <v>0</v>
      </c>
      <c r="GR64" s="429">
        <f>'DATA SHEET'!CZ64*'Gas parameters'!$M$18</f>
        <v>3.5999999999999997E-2</v>
      </c>
      <c r="GS64" s="429">
        <f>'DATA SHEET'!DA64*'Gas parameters'!$N$18</f>
        <v>0</v>
      </c>
      <c r="GT64" s="429">
        <f>'DATA SHEET'!DB64*'Gas parameters'!$O$18</f>
        <v>0</v>
      </c>
      <c r="GU64" s="429">
        <f>'DATA SHEET'!DC64*'Gas parameters'!$P$18</f>
        <v>0</v>
      </c>
      <c r="GV64" s="429">
        <f>'DATA SHEET'!DD64*'Gas parameters'!$Q$18</f>
        <v>0</v>
      </c>
      <c r="GW64" s="430">
        <v>7</v>
      </c>
      <c r="GX64" s="430">
        <v>1E-3</v>
      </c>
      <c r="GY64" s="435">
        <f t="shared" ref="GY64:GY65" si="520">HM64/0.2094</f>
        <v>6.6924546322827121</v>
      </c>
      <c r="GZ64" s="435">
        <f t="shared" ref="GZ64:GZ65" si="521">HN64/HH64*100</f>
        <v>10.148328222950017</v>
      </c>
      <c r="HA64" s="433">
        <f t="shared" ref="HA64:HA65" si="522">(HG64-HH64)/GY64+1</f>
        <v>1</v>
      </c>
      <c r="HB64" s="433">
        <f t="shared" ref="HB64:HB65" si="523">HG64+HI64</f>
        <v>7.4502201757506663</v>
      </c>
      <c r="HC64" s="433">
        <f t="shared" ref="HC64:HC65" si="524">HI64/HB64*100</f>
        <v>20.959991874476575</v>
      </c>
      <c r="HD64" s="433">
        <f t="shared" ref="HD64:HD65" si="525">HJ64*0.01977+HF64*0.01429+(100-HF64-HJ64)*0.01251</f>
        <v>1.3246768628986172</v>
      </c>
      <c r="HE64" s="433">
        <f t="shared" ref="HE64:HE65" si="526">(HD64+HI64*0.8038/HG64)/(HI64/HG64+1)</f>
        <v>1.2155011147590387</v>
      </c>
      <c r="HF64" s="436">
        <f t="shared" ref="HF64:HF65" si="527">IO64</f>
        <v>0</v>
      </c>
      <c r="HG64" s="433">
        <f t="shared" ref="HG64:HG65" si="528">HN64/HJ64*100</f>
        <v>5.8886546322827122</v>
      </c>
      <c r="HH64" s="435">
        <f>GY64*0.7906+'DATA SHEET'!CW64/100+HN64</f>
        <v>5.8886546322827122</v>
      </c>
      <c r="HI64" s="433">
        <f t="shared" ref="HI64:HI65" si="529">GX64/0.8038*1.293*HA64*GY64+HO64</f>
        <v>1.5615655434679541</v>
      </c>
      <c r="HJ64" s="433">
        <f t="shared" ref="HJ64:HJ65" si="530">(1-HF64/20.94)*GZ64</f>
        <v>10.148328222950017</v>
      </c>
      <c r="HK64" s="437">
        <f t="shared" ref="HK64:HK65" si="531">SUM(DE64:DT64)</f>
        <v>25843</v>
      </c>
      <c r="HL64" s="437">
        <f t="shared" ref="HL64:HL65" si="532">SUM(DU64:EJ64)</f>
        <v>28989.399999999998</v>
      </c>
      <c r="HM64" s="438">
        <f t="shared" ref="HM64:HM65" si="533">SUM(EK64:EZ64)</f>
        <v>1.4014</v>
      </c>
      <c r="HN64" s="439">
        <f t="shared" ref="HN64:HN65" si="534">SUM(FA64:FP64)</f>
        <v>0.59760000000000002</v>
      </c>
      <c r="HO64" s="436">
        <f t="shared" ref="HO64:HO65" si="535">SUM(FQ64:GF64)</f>
        <v>1.5508</v>
      </c>
      <c r="HP64" s="427">
        <f t="shared" ref="HP64:HP65" si="536">SUM(GG64:GV64)</f>
        <v>0.46643999999999997</v>
      </c>
      <c r="HQ64" s="357">
        <f t="shared" ref="HQ64:HQ65" si="537">SUM(AS64:BH64)</f>
        <v>25801.599999999999</v>
      </c>
      <c r="HR64" s="358">
        <f t="shared" ref="HR64:HR65" si="538">SUM(BI64:BX64)</f>
        <v>29019.200000000001</v>
      </c>
      <c r="HS64" s="712">
        <f t="shared" ref="HS64:HS65" si="539">SUM(BY64:CN64)</f>
        <v>0.46643999999999997</v>
      </c>
      <c r="HT64" s="713">
        <f t="shared" ref="HT64:HT65" si="540">HU64/$HR$14</f>
        <v>0.36094603788418017</v>
      </c>
      <c r="HU64" s="711">
        <f t="shared" ref="HU64:HU65" si="541">HS64/$HU$14</f>
        <v>0.44215889640812073</v>
      </c>
      <c r="HV64" s="711">
        <f t="shared" ref="HV64:HV65" si="542">HY64/$HV$14</f>
        <v>24.454174959719456</v>
      </c>
      <c r="HW64" s="711">
        <f t="shared" ref="HW64:HW65" si="543">HZ64/$HW$14</f>
        <v>27.464698088207459</v>
      </c>
      <c r="HX64" s="711">
        <f t="shared" ref="HX64:HX65" si="544">IA64/$HX$14</f>
        <v>45.714470083951518</v>
      </c>
      <c r="HY64" s="714">
        <f t="shared" ref="HY64:HY65" si="545">HQ64/1000</f>
        <v>25.801599999999997</v>
      </c>
      <c r="HZ64" s="359">
        <f t="shared" ref="HZ64:HZ65" si="546">HR64/1000</f>
        <v>29.019200000000001</v>
      </c>
      <c r="IA64" s="360">
        <f t="shared" ref="IA64:IA65" si="547">HR64/SQRT(HT64)/1000</f>
        <v>48.30190909070317</v>
      </c>
      <c r="IB64" s="75">
        <f t="shared" ref="IB64:IB65" si="548">HX64</f>
        <v>45.714470083951518</v>
      </c>
      <c r="IC64" s="724">
        <f t="shared" ref="IC64:IC65" si="549">HT64</f>
        <v>0.36094603788418017</v>
      </c>
      <c r="ID64" s="724">
        <f t="shared" ref="ID64:ID65" si="550">HY64</f>
        <v>25.801599999999997</v>
      </c>
      <c r="IE64" s="724">
        <f t="shared" ref="IE64:IE65" si="551">HZ64</f>
        <v>29.019200000000001</v>
      </c>
      <c r="IF64" s="76">
        <f t="shared" ref="IF64:IF65" si="552">GZ64</f>
        <v>10.148328222950017</v>
      </c>
      <c r="IG64" s="30"/>
      <c r="IH64" s="30"/>
      <c r="II64" s="30"/>
      <c r="IJ64" s="75" t="s">
        <v>618</v>
      </c>
      <c r="IK64" s="30"/>
      <c r="IL64" s="30"/>
      <c r="IM64" s="30"/>
      <c r="IN64" s="30"/>
      <c r="IO64" s="30"/>
      <c r="IP64" s="30"/>
      <c r="IQ64" s="30"/>
      <c r="IR64" s="30"/>
      <c r="IS64" s="23" t="s">
        <v>88</v>
      </c>
      <c r="IT64" s="23" t="s">
        <v>88</v>
      </c>
      <c r="IU64" s="23"/>
      <c r="IV64" s="23" t="s">
        <v>88</v>
      </c>
      <c r="IW64" s="23"/>
      <c r="IX64" s="23"/>
      <c r="IY64" s="23"/>
      <c r="IZ64" s="23"/>
      <c r="JA64" s="142"/>
      <c r="JB64" s="143" t="s">
        <v>57</v>
      </c>
      <c r="JC64" s="64"/>
      <c r="JD64" s="22" t="str">
        <f>IF(IN64&lt;&gt;0,IP64*IF64/IN64,"NM")</f>
        <v>NM</v>
      </c>
      <c r="JE64" s="22" t="str">
        <f>IF(IN64&lt;&gt;0,IQ64*IF64/IN64,"NM")</f>
        <v>NM</v>
      </c>
      <c r="JF64" s="22" t="str">
        <f>IF(IN64&lt;&gt;0,JD64*1.07,"NM")</f>
        <v>NM</v>
      </c>
      <c r="JG64" s="22" t="str">
        <f>IF(IN64&lt;&gt;0,JE64*1.76,"NM")</f>
        <v>NM</v>
      </c>
      <c r="JH64" s="21" t="str">
        <f>IF(IN64&lt;&gt;0,(21/(21-IO64)),"NM")</f>
        <v>NM</v>
      </c>
      <c r="JI64" s="75" t="s">
        <v>618</v>
      </c>
      <c r="JJ64" s="75" t="s">
        <v>618</v>
      </c>
      <c r="JK64" s="21"/>
      <c r="JL64" s="140"/>
      <c r="JM64" s="140"/>
      <c r="JN64" s="140"/>
      <c r="JO64" s="140"/>
      <c r="JP64" s="140"/>
      <c r="JQ64" s="34"/>
      <c r="JR64" s="34"/>
      <c r="JS64" s="34"/>
      <c r="JT64" s="142"/>
      <c r="JU64" s="142"/>
      <c r="JV64" s="142"/>
      <c r="JW64" s="142"/>
      <c r="JX64" s="142"/>
      <c r="JY64" s="142"/>
      <c r="JZ64" s="142"/>
      <c r="KA64" s="26" t="s">
        <v>57</v>
      </c>
      <c r="KB64" s="27" t="s">
        <v>57</v>
      </c>
      <c r="KC64" s="175"/>
      <c r="KD64" s="175"/>
      <c r="KE64" s="175"/>
      <c r="KF64" s="175"/>
      <c r="KG64" s="175"/>
      <c r="KH64" s="175"/>
      <c r="KI64" s="175"/>
      <c r="KJ64" s="175"/>
      <c r="KK64" s="48"/>
      <c r="KL64" s="524">
        <v>0</v>
      </c>
      <c r="KM64" s="524"/>
      <c r="KN64" s="48"/>
      <c r="KO64" s="48"/>
      <c r="KP64" s="48"/>
      <c r="KQ64" s="49"/>
      <c r="KR64" s="49"/>
      <c r="KS64" s="49"/>
      <c r="KT64" s="49"/>
      <c r="KU64" s="49"/>
      <c r="KV64" s="49"/>
      <c r="KX64" s="540">
        <f t="shared" si="129"/>
        <v>100</v>
      </c>
    </row>
    <row r="65" spans="1:310" ht="17.25" thickTop="1" thickBot="1" x14ac:dyDescent="0.3">
      <c r="A65" s="62" t="s">
        <v>57</v>
      </c>
      <c r="B65" s="80" t="e">
        <f>IF(A65="X",IF(#REF!="F",#REF!,IF(#REF!="C",#REF!,IF(#REF!="WH",#REF!,IF(#REF!="B",#REF!,"")))),"")</f>
        <v>#REF!</v>
      </c>
      <c r="C65" s="120"/>
      <c r="D65" s="578"/>
      <c r="E65" s="621">
        <f>E64+1</f>
        <v>30</v>
      </c>
      <c r="F65" s="623" t="s">
        <v>30</v>
      </c>
      <c r="G65" s="1832"/>
      <c r="H65" s="1854"/>
      <c r="I65" s="1855"/>
      <c r="J65" s="1854"/>
      <c r="K65" s="2206"/>
      <c r="L65" s="196" t="s">
        <v>256</v>
      </c>
      <c r="M65" s="1924"/>
      <c r="N65" s="624"/>
      <c r="O65" s="520"/>
      <c r="P65" s="590"/>
      <c r="Q65" s="726">
        <v>60</v>
      </c>
      <c r="R65" s="727"/>
      <c r="S65" s="727"/>
      <c r="T65" s="727"/>
      <c r="U65" s="727"/>
      <c r="V65" s="727"/>
      <c r="W65" s="727"/>
      <c r="X65" s="727"/>
      <c r="Y65" s="727"/>
      <c r="Z65" s="727"/>
      <c r="AA65" s="727"/>
      <c r="AB65" s="727">
        <v>40</v>
      </c>
      <c r="AC65" s="368">
        <f t="shared" si="492"/>
        <v>0.6</v>
      </c>
      <c r="AD65" s="368">
        <f t="shared" si="493"/>
        <v>0</v>
      </c>
      <c r="AE65" s="368">
        <f t="shared" si="494"/>
        <v>0</v>
      </c>
      <c r="AF65" s="368">
        <f t="shared" si="495"/>
        <v>0</v>
      </c>
      <c r="AG65" s="368">
        <f t="shared" si="496"/>
        <v>0</v>
      </c>
      <c r="AH65" s="368">
        <f t="shared" si="497"/>
        <v>0</v>
      </c>
      <c r="AI65" s="368">
        <f t="shared" si="498"/>
        <v>0</v>
      </c>
      <c r="AJ65" s="368">
        <f t="shared" si="499"/>
        <v>0</v>
      </c>
      <c r="AK65" s="368">
        <f t="shared" si="500"/>
        <v>0</v>
      </c>
      <c r="AL65" s="368">
        <f t="shared" si="501"/>
        <v>0</v>
      </c>
      <c r="AM65" s="368">
        <f t="shared" si="502"/>
        <v>0</v>
      </c>
      <c r="AN65" s="368">
        <f t="shared" si="503"/>
        <v>0.4</v>
      </c>
      <c r="AO65" s="369">
        <v>0</v>
      </c>
      <c r="AP65" s="370">
        <v>0</v>
      </c>
      <c r="AQ65" s="370">
        <v>0</v>
      </c>
      <c r="AR65" s="370">
        <v>0</v>
      </c>
      <c r="AS65" s="378">
        <f>AC65*'Gas parameters'!$B$10</f>
        <v>21490.799999999999</v>
      </c>
      <c r="AT65" s="371">
        <f>AD65*'Gas parameters'!$C$10</f>
        <v>0</v>
      </c>
      <c r="AU65" s="371">
        <f>AE65*'Gas parameters'!$D$10</f>
        <v>0</v>
      </c>
      <c r="AV65" s="371">
        <f>AF65*'Gas parameters'!$E$10</f>
        <v>0</v>
      </c>
      <c r="AW65" s="371">
        <f>AG65*'Gas parameters'!$F$10</f>
        <v>0</v>
      </c>
      <c r="AX65" s="371">
        <f>AH65*'Gas parameters'!$G$10</f>
        <v>0</v>
      </c>
      <c r="AY65" s="371">
        <f>AI65*'Gas parameters'!$H$10</f>
        <v>0</v>
      </c>
      <c r="AZ65" s="371">
        <f>AJ65*'Gas parameters'!$I$10</f>
        <v>0</v>
      </c>
      <c r="BA65" s="371">
        <f>AK65*'Gas parameters'!$J$10</f>
        <v>0</v>
      </c>
      <c r="BB65" s="371">
        <f>AL65*'Gas parameters'!$K$10</f>
        <v>0</v>
      </c>
      <c r="BC65" s="371">
        <f>AM65*'Gas parameters'!$L$10</f>
        <v>0</v>
      </c>
      <c r="BD65" s="371">
        <f>AN65*'Gas parameters'!$M$10</f>
        <v>4310.8</v>
      </c>
      <c r="BE65" s="372">
        <f>AO65*'Gas parameters'!$N$10</f>
        <v>0</v>
      </c>
      <c r="BF65" s="373">
        <f>AP65*'Gas parameters'!$O$10</f>
        <v>0</v>
      </c>
      <c r="BG65" s="373">
        <f>AQ65*'Gas parameters'!$P$10</f>
        <v>0</v>
      </c>
      <c r="BH65" s="379">
        <f>AR65*'Gas parameters'!$Q$10</f>
        <v>0</v>
      </c>
      <c r="BI65" s="386">
        <f>AC65*'Gas parameters'!$B$11</f>
        <v>23904</v>
      </c>
      <c r="BJ65" s="387">
        <f>AD65*'Gas parameters'!$C$11</f>
        <v>0</v>
      </c>
      <c r="BK65" s="387">
        <f>AE65*'Gas parameters'!$D$11</f>
        <v>0</v>
      </c>
      <c r="BL65" s="387">
        <f>AF65*'Gas parameters'!$E$11</f>
        <v>0</v>
      </c>
      <c r="BM65" s="387">
        <f>AG65*'Gas parameters'!$F$11</f>
        <v>0</v>
      </c>
      <c r="BN65" s="387">
        <f>AH65*'Gas parameters'!$G$11</f>
        <v>0</v>
      </c>
      <c r="BO65" s="387">
        <f>AI65*'Gas parameters'!$H$11</f>
        <v>0</v>
      </c>
      <c r="BP65" s="387">
        <f>AJ65*'Gas parameters'!$I$11</f>
        <v>0</v>
      </c>
      <c r="BQ65" s="387">
        <f>AK65*'Gas parameters'!$J$11</f>
        <v>0</v>
      </c>
      <c r="BR65" s="387">
        <f>AL65*'Gas parameters'!$K$11</f>
        <v>0</v>
      </c>
      <c r="BS65" s="387">
        <f>AM65*'Gas parameters'!$L$11</f>
        <v>0</v>
      </c>
      <c r="BT65" s="387">
        <f>AN65*'Gas parameters'!$M$11</f>
        <v>5115.2000000000007</v>
      </c>
      <c r="BU65" s="388">
        <f>AO65*'Gas parameters'!$N$11</f>
        <v>0</v>
      </c>
      <c r="BV65" s="389">
        <f>AP65*'Gas parameters'!$O$11</f>
        <v>0</v>
      </c>
      <c r="BW65" s="389">
        <f>AQ65*'Gas parameters'!$P$11</f>
        <v>0</v>
      </c>
      <c r="BX65" s="390">
        <f>AR65*'Gas parameters'!$Q$11</f>
        <v>0</v>
      </c>
      <c r="BY65" s="385">
        <f>AC65*'Gas parameters'!$B$12</f>
        <v>0.43043999999999999</v>
      </c>
      <c r="BZ65" s="374">
        <f>AD65*'Gas parameters'!$C$12</f>
        <v>0</v>
      </c>
      <c r="CA65" s="374">
        <f>AE65*'Gas parameters'!$D$12</f>
        <v>0</v>
      </c>
      <c r="CB65" s="374">
        <f>AF65*'Gas parameters'!$E$12</f>
        <v>0</v>
      </c>
      <c r="CC65" s="374">
        <f>AG65*'Gas parameters'!$F$12</f>
        <v>0</v>
      </c>
      <c r="CD65" s="374">
        <f>AH65*'Gas parameters'!$G$12</f>
        <v>0</v>
      </c>
      <c r="CE65" s="374">
        <f>AI65*'Gas parameters'!$H$12</f>
        <v>0</v>
      </c>
      <c r="CF65" s="374">
        <f>AJ65*'Gas parameters'!$I$12</f>
        <v>0</v>
      </c>
      <c r="CG65" s="374">
        <f>AK65*'Gas parameters'!$J$12</f>
        <v>0</v>
      </c>
      <c r="CH65" s="374">
        <f>AL65*'Gas parameters'!$K$12</f>
        <v>0</v>
      </c>
      <c r="CI65" s="374">
        <f>AM65*'Gas parameters'!$L$12</f>
        <v>0</v>
      </c>
      <c r="CJ65" s="374">
        <f>AN65*'Gas parameters'!$M$12</f>
        <v>3.5999999999999997E-2</v>
      </c>
      <c r="CK65" s="375">
        <f>AO65*'Gas parameters'!$N$12</f>
        <v>0</v>
      </c>
      <c r="CL65" s="376">
        <f>AP65*'Gas parameters'!$O$12</f>
        <v>0</v>
      </c>
      <c r="CM65" s="376">
        <f>AQ65*'Gas parameters'!$P$12</f>
        <v>0</v>
      </c>
      <c r="CN65" s="376">
        <f>AR65*'Gas parameters'!$Q$12</f>
        <v>0</v>
      </c>
      <c r="CO65" s="432">
        <f t="shared" si="504"/>
        <v>0.6</v>
      </c>
      <c r="CP65" s="432">
        <f t="shared" si="505"/>
        <v>0</v>
      </c>
      <c r="CQ65" s="432">
        <f t="shared" si="506"/>
        <v>0</v>
      </c>
      <c r="CR65" s="432">
        <f t="shared" si="507"/>
        <v>0</v>
      </c>
      <c r="CS65" s="432">
        <f t="shared" si="508"/>
        <v>0</v>
      </c>
      <c r="CT65" s="432">
        <f t="shared" si="509"/>
        <v>0</v>
      </c>
      <c r="CU65" s="432">
        <f t="shared" si="510"/>
        <v>0</v>
      </c>
      <c r="CV65" s="432">
        <f t="shared" si="511"/>
        <v>0</v>
      </c>
      <c r="CW65" s="432">
        <f t="shared" si="512"/>
        <v>0</v>
      </c>
      <c r="CX65" s="432">
        <f t="shared" si="513"/>
        <v>0</v>
      </c>
      <c r="CY65" s="432">
        <f t="shared" si="514"/>
        <v>0</v>
      </c>
      <c r="CZ65" s="432">
        <f t="shared" si="515"/>
        <v>0.4</v>
      </c>
      <c r="DA65" s="432">
        <f t="shared" si="516"/>
        <v>0</v>
      </c>
      <c r="DB65" s="432">
        <f t="shared" si="517"/>
        <v>0</v>
      </c>
      <c r="DC65" s="432">
        <f t="shared" si="518"/>
        <v>0</v>
      </c>
      <c r="DD65" s="432">
        <f t="shared" si="519"/>
        <v>0</v>
      </c>
      <c r="DE65" s="428">
        <f>'DATA SHEET'!CO65*'Gas parameters'!$B$13</f>
        <v>21529.8</v>
      </c>
      <c r="DF65" s="428">
        <f>'DATA SHEET'!CP65*'Gas parameters'!$C$13</f>
        <v>0</v>
      </c>
      <c r="DG65" s="428">
        <f>'DATA SHEET'!CQ65*'Gas parameters'!$D$13</f>
        <v>0</v>
      </c>
      <c r="DH65" s="428">
        <f>'DATA SHEET'!CR65*'Gas parameters'!$E$13</f>
        <v>0</v>
      </c>
      <c r="DI65" s="428">
        <f>'DATA SHEET'!CS65*'Gas parameters'!$F$13</f>
        <v>0</v>
      </c>
      <c r="DJ65" s="428">
        <f>'DATA SHEET'!CT65*'Gas parameters'!$G$13</f>
        <v>0</v>
      </c>
      <c r="DK65" s="428">
        <f>'DATA SHEET'!CU65*'Gas parameters'!$H$13</f>
        <v>0</v>
      </c>
      <c r="DL65" s="428">
        <f>'DATA SHEET'!CV65*'Gas parameters'!$I$13</f>
        <v>0</v>
      </c>
      <c r="DM65" s="428">
        <f>'DATA SHEET'!CW65*'Gas parameters'!$J$13</f>
        <v>0</v>
      </c>
      <c r="DN65" s="428">
        <f>'DATA SHEET'!CX65*'Gas parameters'!$K$13</f>
        <v>0</v>
      </c>
      <c r="DO65" s="428">
        <f>'DATA SHEET'!CY65*'Gas parameters'!$L$13</f>
        <v>0</v>
      </c>
      <c r="DP65" s="428">
        <f>'DATA SHEET'!CZ65*'Gas parameters'!$M$13</f>
        <v>4313.2</v>
      </c>
      <c r="DQ65" s="428">
        <f>'DATA SHEET'!DA65*'Gas parameters'!$N$13</f>
        <v>0</v>
      </c>
      <c r="DR65" s="428">
        <f>'DATA SHEET'!DB65*'Gas parameters'!$O$13</f>
        <v>0</v>
      </c>
      <c r="DS65" s="428">
        <f>'DATA SHEET'!DC65*'Gas parameters'!$P$13</f>
        <v>0</v>
      </c>
      <c r="DT65" s="428">
        <f>'DATA SHEET'!DD65*'Gas parameters'!$Q$13</f>
        <v>0</v>
      </c>
      <c r="DU65" s="431">
        <f>'DATA SHEET'!CO65*'Gas parameters'!$B$14</f>
        <v>23891.399999999998</v>
      </c>
      <c r="DV65" s="431">
        <f>'DATA SHEET'!CP65*'Gas parameters'!$C$14</f>
        <v>0</v>
      </c>
      <c r="DW65" s="431">
        <f>'DATA SHEET'!CQ65*'Gas parameters'!$D$14</f>
        <v>0</v>
      </c>
      <c r="DX65" s="431">
        <f>'DATA SHEET'!CR65*'Gas parameters'!$E$14</f>
        <v>0</v>
      </c>
      <c r="DY65" s="431">
        <f>'DATA SHEET'!CS65*'Gas parameters'!$F$14</f>
        <v>0</v>
      </c>
      <c r="DZ65" s="431">
        <f>'DATA SHEET'!CT65*'Gas parameters'!$G$14</f>
        <v>0</v>
      </c>
      <c r="EA65" s="431">
        <f>'DATA SHEET'!CU65*'Gas parameters'!$H$14</f>
        <v>0</v>
      </c>
      <c r="EB65" s="431">
        <f>'DATA SHEET'!CV65*'Gas parameters'!$I$14</f>
        <v>0</v>
      </c>
      <c r="EC65" s="431">
        <f>'DATA SHEET'!CW65*'Gas parameters'!$J$14</f>
        <v>0</v>
      </c>
      <c r="ED65" s="431">
        <f>'DATA SHEET'!CX65*'Gas parameters'!$K$14</f>
        <v>0</v>
      </c>
      <c r="EE65" s="431">
        <f>'DATA SHEET'!CY65*'Gas parameters'!$L$14</f>
        <v>0</v>
      </c>
      <c r="EF65" s="431">
        <f>'DATA SHEET'!CZ65*'Gas parameters'!$M$14</f>
        <v>5098</v>
      </c>
      <c r="EG65" s="431">
        <f>'DATA SHEET'!DA65*'Gas parameters'!$N$14</f>
        <v>0</v>
      </c>
      <c r="EH65" s="431">
        <f>'DATA SHEET'!DB65*'Gas parameters'!$O$14</f>
        <v>0</v>
      </c>
      <c r="EI65" s="431">
        <f>'DATA SHEET'!DC65*'Gas parameters'!$P$14</f>
        <v>0</v>
      </c>
      <c r="EJ65" s="431">
        <f>'DATA SHEET'!DD65*'Gas parameters'!$Q$14</f>
        <v>0</v>
      </c>
      <c r="EK65" s="425">
        <f>'DATA SHEET'!CO65*'Gas parameters'!$B$15</f>
        <v>1.2018</v>
      </c>
      <c r="EL65" s="434">
        <f>'DATA SHEET'!CP65*'Gas parameters'!$C$15</f>
        <v>0</v>
      </c>
      <c r="EM65" s="434">
        <f>'DATA SHEET'!CQ65*'Gas parameters'!$D$15</f>
        <v>0</v>
      </c>
      <c r="EN65" s="434">
        <f>'DATA SHEET'!CR65*'Gas parameters'!$E$15</f>
        <v>0</v>
      </c>
      <c r="EO65" s="434">
        <f>'DATA SHEET'!CS65*'Gas parameters'!$F$15</f>
        <v>0</v>
      </c>
      <c r="EP65" s="434">
        <f>'DATA SHEET'!CT65*'Gas parameters'!$G$15</f>
        <v>0</v>
      </c>
      <c r="EQ65" s="434">
        <f>'DATA SHEET'!CU65*'Gas parameters'!$H$15</f>
        <v>0</v>
      </c>
      <c r="ER65" s="434">
        <f>'DATA SHEET'!CV65*'Gas parameters'!$I$15</f>
        <v>0</v>
      </c>
      <c r="ES65" s="434">
        <f>'DATA SHEET'!CW65*'Gas parameters'!$J$15</f>
        <v>0</v>
      </c>
      <c r="ET65" s="434">
        <f>'DATA SHEET'!CX65*'Gas parameters'!$K$15</f>
        <v>0</v>
      </c>
      <c r="EU65" s="434">
        <f>'DATA SHEET'!CY65*'Gas parameters'!$L$15</f>
        <v>0</v>
      </c>
      <c r="EV65" s="434">
        <f>'DATA SHEET'!CZ65*'Gas parameters'!$M$15</f>
        <v>0.1996</v>
      </c>
      <c r="EW65" s="434">
        <f>'DATA SHEET'!DA65*'Gas parameters'!$N$15</f>
        <v>0</v>
      </c>
      <c r="EX65" s="434">
        <f>'DATA SHEET'!DB65*'Gas parameters'!$O$15</f>
        <v>0</v>
      </c>
      <c r="EY65" s="434">
        <f>'DATA SHEET'!DC65*'Gas parameters'!$P$15</f>
        <v>0</v>
      </c>
      <c r="EZ65" s="434">
        <f>'DATA SHEET'!DD65*'Gas parameters'!$Q$15</f>
        <v>0</v>
      </c>
      <c r="FA65" s="429">
        <f>'DATA SHEET'!CO65*'Gas parameters'!$B$16</f>
        <v>0.59760000000000002</v>
      </c>
      <c r="FB65" s="429">
        <f>'DATA SHEET'!CP65*'Gas parameters'!$C$16</f>
        <v>0</v>
      </c>
      <c r="FC65" s="429">
        <f>'DATA SHEET'!CQ65*'Gas parameters'!$D$16</f>
        <v>0</v>
      </c>
      <c r="FD65" s="429">
        <f>'DATA SHEET'!CR65*'Gas parameters'!$E$16</f>
        <v>0</v>
      </c>
      <c r="FE65" s="429">
        <f>'DATA SHEET'!CS65*'Gas parameters'!$F$16</f>
        <v>0</v>
      </c>
      <c r="FF65" s="429">
        <f>'DATA SHEET'!CT65*'Gas parameters'!$G$16</f>
        <v>0</v>
      </c>
      <c r="FG65" s="429">
        <f>'DATA SHEET'!CU65*'Gas parameters'!$H$16</f>
        <v>0</v>
      </c>
      <c r="FH65" s="429">
        <f>'DATA SHEET'!CV65*'Gas parameters'!$I$16</f>
        <v>0</v>
      </c>
      <c r="FI65" s="429">
        <f>'DATA SHEET'!CW65*'Gas parameters'!$J$16</f>
        <v>0</v>
      </c>
      <c r="FJ65" s="429">
        <f>'DATA SHEET'!CX65*'Gas parameters'!$K$16</f>
        <v>0</v>
      </c>
      <c r="FK65" s="429">
        <f>'DATA SHEET'!CY65*'Gas parameters'!$L$16</f>
        <v>0</v>
      </c>
      <c r="FL65" s="429">
        <f>'DATA SHEET'!CZ65*'Gas parameters'!$M$16</f>
        <v>0</v>
      </c>
      <c r="FM65" s="429">
        <f>'DATA SHEET'!DA65*'Gas parameters'!$N$16</f>
        <v>0</v>
      </c>
      <c r="FN65" s="429">
        <f>'DATA SHEET'!DB65*'Gas parameters'!$O$16</f>
        <v>0</v>
      </c>
      <c r="FO65" s="429">
        <f>'DATA SHEET'!DC65*'Gas parameters'!$P$16</f>
        <v>0</v>
      </c>
      <c r="FP65" s="429">
        <f>'DATA SHEET'!DD65*'Gas parameters'!$Q$16</f>
        <v>0</v>
      </c>
      <c r="FQ65" s="457">
        <f>'DATA SHEET'!CO65*'Gas parameters'!$B$17</f>
        <v>1.1639999999999999</v>
      </c>
      <c r="FR65" s="457">
        <f>'DATA SHEET'!CP65*'Gas parameters'!$C$17</f>
        <v>0</v>
      </c>
      <c r="FS65" s="457">
        <f>'DATA SHEET'!CQ65*'Gas parameters'!$D$17</f>
        <v>0</v>
      </c>
      <c r="FT65" s="457">
        <f>'DATA SHEET'!CR65*'Gas parameters'!$E$17</f>
        <v>0</v>
      </c>
      <c r="FU65" s="457">
        <f>'DATA SHEET'!CS65*'Gas parameters'!$F$17</f>
        <v>0</v>
      </c>
      <c r="FV65" s="457">
        <f>'DATA SHEET'!CT65*'Gas parameters'!$G$17</f>
        <v>0</v>
      </c>
      <c r="FW65" s="457">
        <f>'DATA SHEET'!CU65*'Gas parameters'!$H$17</f>
        <v>0</v>
      </c>
      <c r="FX65" s="457">
        <f>'DATA SHEET'!CV65*'Gas parameters'!$I$17</f>
        <v>0</v>
      </c>
      <c r="FY65" s="457">
        <f>'DATA SHEET'!CW65*'Gas parameters'!$J$17</f>
        <v>0</v>
      </c>
      <c r="FZ65" s="457">
        <f>'DATA SHEET'!CX65*'Gas parameters'!$K$17</f>
        <v>0</v>
      </c>
      <c r="GA65" s="457">
        <f>'DATA SHEET'!CY65*'Gas parameters'!$L$17</f>
        <v>0</v>
      </c>
      <c r="GB65" s="457">
        <f>'DATA SHEET'!CZ65*'Gas parameters'!$M$17</f>
        <v>0.38680000000000003</v>
      </c>
      <c r="GC65" s="457">
        <f>'DATA SHEET'!DA65*'Gas parameters'!$N$17</f>
        <v>0</v>
      </c>
      <c r="GD65" s="457">
        <f>'DATA SHEET'!DB65*'Gas parameters'!$O$17</f>
        <v>0</v>
      </c>
      <c r="GE65" s="457">
        <f>'DATA SHEET'!DC65*'Gas parameters'!$P$17</f>
        <v>0</v>
      </c>
      <c r="GF65" s="457">
        <f>'DATA SHEET'!DD65*'Gas parameters'!$Q$17</f>
        <v>0</v>
      </c>
      <c r="GG65" s="429">
        <f>'DATA SHEET'!CO65*'Gas parameters'!$B$18</f>
        <v>0.43043999999999999</v>
      </c>
      <c r="GH65" s="429">
        <f>'DATA SHEET'!CP65*'Gas parameters'!$C$18</f>
        <v>0</v>
      </c>
      <c r="GI65" s="429">
        <f>'DATA SHEET'!CQ65*'Gas parameters'!$D$18</f>
        <v>0</v>
      </c>
      <c r="GJ65" s="429">
        <f>'DATA SHEET'!CR65*'Gas parameters'!$E$18</f>
        <v>0</v>
      </c>
      <c r="GK65" s="429">
        <f>'DATA SHEET'!CS65*'Gas parameters'!$F$18</f>
        <v>0</v>
      </c>
      <c r="GL65" s="429">
        <f>'DATA SHEET'!CT65*'Gas parameters'!$G$18</f>
        <v>0</v>
      </c>
      <c r="GM65" s="429">
        <f>'DATA SHEET'!CU65*'Gas parameters'!$H$18</f>
        <v>0</v>
      </c>
      <c r="GN65" s="429">
        <f>'DATA SHEET'!CV65*'Gas parameters'!$I$18</f>
        <v>0</v>
      </c>
      <c r="GO65" s="429">
        <f>'DATA SHEET'!CW65*'Gas parameters'!$J$18</f>
        <v>0</v>
      </c>
      <c r="GP65" s="429">
        <f>'DATA SHEET'!CX65*'Gas parameters'!$K$18</f>
        <v>0</v>
      </c>
      <c r="GQ65" s="429">
        <f>'DATA SHEET'!CY65*'Gas parameters'!$L$18</f>
        <v>0</v>
      </c>
      <c r="GR65" s="429">
        <f>'DATA SHEET'!CZ65*'Gas parameters'!$M$18</f>
        <v>3.5999999999999997E-2</v>
      </c>
      <c r="GS65" s="429">
        <f>'DATA SHEET'!DA65*'Gas parameters'!$N$18</f>
        <v>0</v>
      </c>
      <c r="GT65" s="429">
        <f>'DATA SHEET'!DB65*'Gas parameters'!$O$18</f>
        <v>0</v>
      </c>
      <c r="GU65" s="429">
        <f>'DATA SHEET'!DC65*'Gas parameters'!$P$18</f>
        <v>0</v>
      </c>
      <c r="GV65" s="429">
        <f>'DATA SHEET'!DD65*'Gas parameters'!$Q$18</f>
        <v>0</v>
      </c>
      <c r="GW65" s="430">
        <v>7</v>
      </c>
      <c r="GX65" s="430">
        <v>1E-3</v>
      </c>
      <c r="GY65" s="435">
        <f t="shared" si="520"/>
        <v>6.6924546322827121</v>
      </c>
      <c r="GZ65" s="435">
        <f t="shared" si="521"/>
        <v>10.148328222950017</v>
      </c>
      <c r="HA65" s="433">
        <f t="shared" si="522"/>
        <v>1</v>
      </c>
      <c r="HB65" s="433">
        <f t="shared" si="523"/>
        <v>7.4502201757506663</v>
      </c>
      <c r="HC65" s="433">
        <f t="shared" si="524"/>
        <v>20.959991874476575</v>
      </c>
      <c r="HD65" s="433">
        <f t="shared" si="525"/>
        <v>1.3246768628986172</v>
      </c>
      <c r="HE65" s="433">
        <f t="shared" si="526"/>
        <v>1.2155011147590387</v>
      </c>
      <c r="HF65" s="436">
        <f t="shared" si="527"/>
        <v>0</v>
      </c>
      <c r="HG65" s="433">
        <f t="shared" si="528"/>
        <v>5.8886546322827122</v>
      </c>
      <c r="HH65" s="435">
        <f>GY65*0.7906+'DATA SHEET'!CW65/100+HN65</f>
        <v>5.8886546322827122</v>
      </c>
      <c r="HI65" s="433">
        <f t="shared" si="529"/>
        <v>1.5615655434679541</v>
      </c>
      <c r="HJ65" s="433">
        <f t="shared" si="530"/>
        <v>10.148328222950017</v>
      </c>
      <c r="HK65" s="437">
        <f t="shared" si="531"/>
        <v>25843</v>
      </c>
      <c r="HL65" s="437">
        <f t="shared" si="532"/>
        <v>28989.399999999998</v>
      </c>
      <c r="HM65" s="438">
        <f t="shared" si="533"/>
        <v>1.4014</v>
      </c>
      <c r="HN65" s="439">
        <f t="shared" si="534"/>
        <v>0.59760000000000002</v>
      </c>
      <c r="HO65" s="436">
        <f t="shared" si="535"/>
        <v>1.5508</v>
      </c>
      <c r="HP65" s="427">
        <f t="shared" si="536"/>
        <v>0.46643999999999997</v>
      </c>
      <c r="HQ65" s="357">
        <f t="shared" si="537"/>
        <v>25801.599999999999</v>
      </c>
      <c r="HR65" s="358">
        <f t="shared" si="538"/>
        <v>29019.200000000001</v>
      </c>
      <c r="HS65" s="712">
        <f t="shared" si="539"/>
        <v>0.46643999999999997</v>
      </c>
      <c r="HT65" s="713">
        <f t="shared" si="540"/>
        <v>0.36094603788418017</v>
      </c>
      <c r="HU65" s="711">
        <f t="shared" si="541"/>
        <v>0.44215889640812073</v>
      </c>
      <c r="HV65" s="711">
        <f t="shared" si="542"/>
        <v>24.454174959719456</v>
      </c>
      <c r="HW65" s="711">
        <f t="shared" si="543"/>
        <v>27.464698088207459</v>
      </c>
      <c r="HX65" s="711">
        <f t="shared" si="544"/>
        <v>45.714470083951518</v>
      </c>
      <c r="HY65" s="714">
        <f t="shared" si="545"/>
        <v>25.801599999999997</v>
      </c>
      <c r="HZ65" s="359">
        <f t="shared" si="546"/>
        <v>29.019200000000001</v>
      </c>
      <c r="IA65" s="360">
        <f t="shared" si="547"/>
        <v>48.30190909070317</v>
      </c>
      <c r="IB65" s="75">
        <f t="shared" si="548"/>
        <v>45.714470083951518</v>
      </c>
      <c r="IC65" s="724">
        <f t="shared" si="549"/>
        <v>0.36094603788418017</v>
      </c>
      <c r="ID65" s="724">
        <f t="shared" si="550"/>
        <v>25.801599999999997</v>
      </c>
      <c r="IE65" s="724">
        <f t="shared" si="551"/>
        <v>29.019200000000001</v>
      </c>
      <c r="IF65" s="76">
        <f t="shared" si="552"/>
        <v>10.148328222950017</v>
      </c>
      <c r="IG65" s="30"/>
      <c r="IH65" s="30"/>
      <c r="II65" s="30"/>
      <c r="IJ65" s="75" t="s">
        <v>618</v>
      </c>
      <c r="IK65" s="30"/>
      <c r="IL65" s="30"/>
      <c r="IM65" s="30"/>
      <c r="IN65" s="30"/>
      <c r="IO65" s="30"/>
      <c r="IP65" s="30"/>
      <c r="IQ65" s="30"/>
      <c r="IR65" s="30"/>
      <c r="IS65" s="23" t="s">
        <v>88</v>
      </c>
      <c r="IT65" s="23" t="s">
        <v>88</v>
      </c>
      <c r="IU65" s="23"/>
      <c r="IV65" s="23" t="s">
        <v>88</v>
      </c>
      <c r="IW65" s="23"/>
      <c r="IX65" s="23"/>
      <c r="IY65" s="23"/>
      <c r="IZ65" s="23"/>
      <c r="JA65" s="142"/>
      <c r="JB65" s="143" t="s">
        <v>57</v>
      </c>
      <c r="JC65" s="64"/>
      <c r="JD65" s="22" t="str">
        <f>IF(IN65&lt;&gt;0,IP65*IF65/IN65,"NM")</f>
        <v>NM</v>
      </c>
      <c r="JE65" s="22" t="str">
        <f>IF(IN65&lt;&gt;0,IQ65*IF65/IN65,"NM")</f>
        <v>NM</v>
      </c>
      <c r="JF65" s="22" t="str">
        <f>IF(IN65&lt;&gt;0,JD65*1.07,"NM")</f>
        <v>NM</v>
      </c>
      <c r="JG65" s="22" t="str">
        <f>IF(IN65&lt;&gt;0,JE65*1.76,"NM")</f>
        <v>NM</v>
      </c>
      <c r="JH65" s="21" t="str">
        <f>IF(IN65&lt;&gt;0,(21/(21-IO65)),"NM")</f>
        <v>NM</v>
      </c>
      <c r="JI65" s="75" t="s">
        <v>618</v>
      </c>
      <c r="JJ65" s="75" t="s">
        <v>618</v>
      </c>
      <c r="JK65" s="21"/>
      <c r="JL65" s="140"/>
      <c r="JM65" s="140"/>
      <c r="JN65" s="140"/>
      <c r="JO65" s="140"/>
      <c r="JP65" s="140"/>
      <c r="JQ65" s="34"/>
      <c r="JR65" s="34"/>
      <c r="JS65" s="34"/>
      <c r="JT65" s="142"/>
      <c r="JU65" s="142"/>
      <c r="JV65" s="142"/>
      <c r="JW65" s="142"/>
      <c r="JX65" s="142"/>
      <c r="JY65" s="142"/>
      <c r="JZ65" s="142"/>
      <c r="KA65" s="26" t="s">
        <v>57</v>
      </c>
      <c r="KB65" s="27" t="s">
        <v>57</v>
      </c>
      <c r="KC65" s="175"/>
      <c r="KD65" s="175"/>
      <c r="KE65" s="175"/>
      <c r="KF65" s="175"/>
      <c r="KG65" s="175"/>
      <c r="KH65" s="175"/>
      <c r="KI65" s="175"/>
      <c r="KJ65" s="175"/>
      <c r="KK65" s="48"/>
      <c r="KL65" s="524">
        <v>0</v>
      </c>
      <c r="KM65" s="524"/>
      <c r="KN65" s="48"/>
      <c r="KO65" s="48"/>
      <c r="KP65" s="48"/>
      <c r="KQ65" s="49"/>
      <c r="KR65" s="49"/>
      <c r="KS65" s="49"/>
      <c r="KT65" s="49"/>
      <c r="KU65" s="49"/>
      <c r="KV65" s="49"/>
      <c r="KX65" s="540">
        <f t="shared" si="129"/>
        <v>100</v>
      </c>
    </row>
    <row r="66" spans="1:310" ht="15" x14ac:dyDescent="0.25">
      <c r="A66" s="81"/>
      <c r="B66" s="81"/>
      <c r="C66" s="81"/>
      <c r="D66" s="81"/>
      <c r="P66" s="550"/>
      <c r="Q66" s="42"/>
      <c r="R66" s="42"/>
      <c r="S66" s="42"/>
      <c r="T66" s="42"/>
      <c r="U66" s="42"/>
      <c r="V66" s="42"/>
      <c r="W66" s="42"/>
      <c r="X66" s="42"/>
      <c r="Y66" s="42"/>
      <c r="Z66" s="42"/>
      <c r="AA66" s="42"/>
      <c r="AB66" s="42"/>
      <c r="JK66" s="3"/>
      <c r="JV66" s="252"/>
      <c r="KL66" s="3"/>
      <c r="KX66" s="540">
        <f t="shared" si="129"/>
        <v>0</v>
      </c>
    </row>
    <row r="67" spans="1:310" ht="15.75" thickBot="1" x14ac:dyDescent="0.3">
      <c r="A67" s="81"/>
      <c r="B67" s="81"/>
      <c r="C67" s="81"/>
      <c r="P67" s="550"/>
      <c r="Q67" s="42"/>
      <c r="R67" s="42"/>
      <c r="S67" s="42"/>
      <c r="T67" s="42"/>
      <c r="U67" s="42"/>
      <c r="V67" s="42"/>
      <c r="W67" s="42"/>
      <c r="X67" s="42"/>
      <c r="Y67" s="42"/>
      <c r="Z67" s="42"/>
      <c r="AA67" s="42"/>
      <c r="AB67" s="42"/>
      <c r="JK67" s="3"/>
      <c r="KL67" s="3"/>
      <c r="KX67" s="540">
        <f t="shared" si="129"/>
        <v>0</v>
      </c>
    </row>
    <row r="68" spans="1:310" ht="24" thickBot="1" x14ac:dyDescent="0.4">
      <c r="A68" s="81"/>
      <c r="B68" s="81"/>
      <c r="C68" s="81"/>
      <c r="E68" s="68" t="s">
        <v>555</v>
      </c>
      <c r="F68" s="69"/>
      <c r="G68" s="69"/>
      <c r="H68" s="69"/>
      <c r="I68" s="69"/>
      <c r="J68" s="69"/>
      <c r="K68" s="69"/>
      <c r="L68" s="69"/>
      <c r="M68" s="69"/>
      <c r="N68" s="104"/>
      <c r="O68" s="103"/>
      <c r="P68" s="593"/>
      <c r="Q68" s="739"/>
      <c r="R68" s="739"/>
      <c r="S68" s="740"/>
      <c r="T68" s="740"/>
      <c r="U68" s="740"/>
      <c r="V68" s="740"/>
      <c r="W68" s="740"/>
      <c r="X68" s="740"/>
      <c r="Y68" s="740"/>
      <c r="Z68" s="740"/>
      <c r="AA68" s="740"/>
      <c r="AB68" s="740"/>
      <c r="AC68" s="69"/>
      <c r="AD68" s="69"/>
      <c r="AE68" s="69"/>
      <c r="AF68" s="69"/>
      <c r="AG68" s="69"/>
      <c r="AH68" s="69"/>
      <c r="AI68" s="69"/>
      <c r="AJ68" s="69"/>
      <c r="AK68" s="69"/>
      <c r="AL68" s="69"/>
      <c r="AM68" s="69"/>
      <c r="AN68" s="69"/>
      <c r="AO68" s="69"/>
      <c r="AP68" s="69"/>
      <c r="AQ68" s="69"/>
      <c r="AR68" s="69"/>
      <c r="AS68" s="69"/>
      <c r="AT68" s="69"/>
      <c r="AU68" s="69"/>
      <c r="AV68" s="69"/>
      <c r="AW68" s="69"/>
      <c r="AX68" s="69"/>
      <c r="AY68" s="69"/>
      <c r="AZ68" s="69"/>
      <c r="BA68" s="69"/>
      <c r="BB68" s="69"/>
      <c r="BC68" s="69"/>
      <c r="BD68" s="69"/>
      <c r="BE68" s="69"/>
      <c r="BF68" s="69"/>
      <c r="BG68" s="69"/>
      <c r="BH68" s="69"/>
      <c r="BI68" s="69"/>
      <c r="BJ68" s="69"/>
      <c r="BK68" s="69"/>
      <c r="BL68" s="69"/>
      <c r="BM68" s="69"/>
      <c r="BN68" s="69"/>
      <c r="BO68" s="69"/>
      <c r="BP68" s="69"/>
      <c r="BQ68" s="69"/>
      <c r="BR68" s="69"/>
      <c r="BS68" s="69"/>
      <c r="BT68" s="69"/>
      <c r="BU68" s="69"/>
      <c r="BV68" s="69"/>
      <c r="BW68" s="69"/>
      <c r="BX68" s="69"/>
      <c r="BY68" s="69"/>
      <c r="BZ68" s="69"/>
      <c r="CA68" s="69"/>
      <c r="CB68" s="69"/>
      <c r="CC68" s="69"/>
      <c r="CD68" s="69"/>
      <c r="CE68" s="69"/>
      <c r="CF68" s="69"/>
      <c r="CG68" s="69"/>
      <c r="CH68" s="69"/>
      <c r="CI68" s="69"/>
      <c r="CJ68" s="69"/>
      <c r="CK68" s="69"/>
      <c r="CL68" s="69"/>
      <c r="CM68" s="69"/>
      <c r="CN68" s="69"/>
      <c r="CO68" s="69"/>
      <c r="CP68" s="69"/>
      <c r="CQ68" s="69"/>
      <c r="CR68" s="69"/>
      <c r="CS68" s="69"/>
      <c r="CT68" s="69"/>
      <c r="CU68" s="69"/>
      <c r="CV68" s="69"/>
      <c r="CW68" s="69"/>
      <c r="CX68" s="69"/>
      <c r="CY68" s="69"/>
      <c r="CZ68" s="69"/>
      <c r="DA68" s="69"/>
      <c r="DB68" s="69"/>
      <c r="DC68" s="69"/>
      <c r="DD68" s="69"/>
      <c r="DE68" s="69"/>
      <c r="DF68" s="69"/>
      <c r="DG68" s="69"/>
      <c r="DH68" s="69"/>
      <c r="DI68" s="69"/>
      <c r="DJ68" s="69"/>
      <c r="DK68" s="69"/>
      <c r="DL68" s="69"/>
      <c r="DM68" s="69"/>
      <c r="DN68" s="69"/>
      <c r="DO68" s="69"/>
      <c r="DP68" s="69"/>
      <c r="DQ68" s="69"/>
      <c r="DR68" s="69"/>
      <c r="DS68" s="69"/>
      <c r="DT68" s="69"/>
      <c r="DU68" s="69"/>
      <c r="DV68" s="69"/>
      <c r="DW68" s="69"/>
      <c r="DX68" s="69"/>
      <c r="DY68" s="69"/>
      <c r="DZ68" s="69"/>
      <c r="EA68" s="69"/>
      <c r="EB68" s="69"/>
      <c r="EC68" s="69"/>
      <c r="ED68" s="69"/>
      <c r="EE68" s="69"/>
      <c r="EF68" s="69"/>
      <c r="EG68" s="69"/>
      <c r="EH68" s="69"/>
      <c r="EI68" s="69"/>
      <c r="EJ68" s="69"/>
      <c r="EK68" s="69"/>
      <c r="EL68" s="69"/>
      <c r="EM68" s="69"/>
      <c r="EN68" s="69"/>
      <c r="EO68" s="69"/>
      <c r="EP68" s="69"/>
      <c r="EQ68" s="69"/>
      <c r="ER68" s="69"/>
      <c r="ES68" s="69"/>
      <c r="ET68" s="69"/>
      <c r="EU68" s="69"/>
      <c r="EV68" s="69"/>
      <c r="EW68" s="69"/>
      <c r="EX68" s="69"/>
      <c r="EY68" s="69"/>
      <c r="EZ68" s="69"/>
      <c r="FA68" s="69"/>
      <c r="FB68" s="69"/>
      <c r="FC68" s="69"/>
      <c r="FD68" s="69"/>
      <c r="FE68" s="69"/>
      <c r="FF68" s="69"/>
      <c r="FG68" s="69"/>
      <c r="FH68" s="69"/>
      <c r="FI68" s="69"/>
      <c r="FJ68" s="69"/>
      <c r="FK68" s="69"/>
      <c r="FL68" s="69"/>
      <c r="FM68" s="69"/>
      <c r="FN68" s="69"/>
      <c r="FO68" s="69"/>
      <c r="FP68" s="69"/>
      <c r="FQ68" s="69"/>
      <c r="FR68" s="69"/>
      <c r="FS68" s="69"/>
      <c r="FT68" s="69"/>
      <c r="FU68" s="69"/>
      <c r="FV68" s="69"/>
      <c r="FW68" s="69"/>
      <c r="FX68" s="69"/>
      <c r="FY68" s="69"/>
      <c r="FZ68" s="69"/>
      <c r="GA68" s="69"/>
      <c r="GB68" s="69"/>
      <c r="GC68" s="69"/>
      <c r="GD68" s="69"/>
      <c r="GE68" s="69"/>
      <c r="GF68" s="69"/>
      <c r="GG68" s="69"/>
      <c r="GH68" s="69"/>
      <c r="GI68" s="69"/>
      <c r="GJ68" s="69"/>
      <c r="GK68" s="69"/>
      <c r="GL68" s="69"/>
      <c r="GM68" s="69"/>
      <c r="GN68" s="69"/>
      <c r="GO68" s="69"/>
      <c r="GP68" s="69"/>
      <c r="GQ68" s="69"/>
      <c r="GR68" s="69"/>
      <c r="GS68" s="69"/>
      <c r="GT68" s="69"/>
      <c r="GU68" s="69"/>
      <c r="GV68" s="69"/>
      <c r="GW68" s="69"/>
      <c r="GX68" s="69"/>
      <c r="GY68" s="69"/>
      <c r="GZ68" s="69"/>
      <c r="HA68" s="69"/>
      <c r="HB68" s="69"/>
      <c r="HC68" s="69"/>
      <c r="HD68" s="69"/>
      <c r="HE68" s="69"/>
      <c r="HF68" s="69"/>
      <c r="HG68" s="69"/>
      <c r="HH68" s="69"/>
      <c r="HI68" s="69"/>
      <c r="HJ68" s="69"/>
      <c r="HK68" s="69"/>
      <c r="HL68" s="69"/>
      <c r="HM68" s="69"/>
      <c r="HN68" s="69"/>
      <c r="HO68" s="69"/>
      <c r="HP68" s="69"/>
      <c r="HQ68" s="69"/>
      <c r="HR68" s="69"/>
      <c r="HS68" s="69"/>
      <c r="HT68" s="69"/>
      <c r="HU68" s="69"/>
      <c r="HV68" s="69"/>
      <c r="HW68" s="69"/>
      <c r="HX68" s="69"/>
      <c r="HY68" s="69"/>
      <c r="HZ68" s="69"/>
      <c r="IA68" s="69"/>
      <c r="IB68" s="69"/>
      <c r="IC68" s="69"/>
      <c r="ID68" s="69"/>
      <c r="IE68" s="69"/>
      <c r="IF68" s="69"/>
      <c r="IG68" s="69"/>
      <c r="IH68" s="69"/>
      <c r="II68" s="69"/>
      <c r="IJ68" s="69"/>
      <c r="IK68" s="69"/>
      <c r="IL68" s="69"/>
      <c r="IM68" s="69"/>
      <c r="IN68" s="69"/>
      <c r="IO68" s="69"/>
      <c r="IP68" s="69"/>
      <c r="IQ68" s="69"/>
      <c r="IR68" s="69"/>
      <c r="IS68" s="69"/>
      <c r="IT68" s="69"/>
      <c r="IU68" s="69"/>
      <c r="IV68" s="69"/>
      <c r="IW68" s="69"/>
      <c r="IX68" s="69"/>
      <c r="IY68" s="69"/>
      <c r="IZ68" s="69"/>
      <c r="JA68" s="69"/>
      <c r="JB68" s="69"/>
      <c r="JC68" s="69"/>
      <c r="JD68" s="69"/>
      <c r="JE68" s="69"/>
      <c r="JF68" s="69"/>
      <c r="JG68" s="69"/>
      <c r="JH68" s="69"/>
      <c r="JI68" s="69"/>
      <c r="JJ68" s="69"/>
      <c r="JK68" s="69"/>
      <c r="JL68" s="69"/>
      <c r="JM68" s="69"/>
      <c r="JN68" s="69"/>
      <c r="JO68" s="69"/>
      <c r="JP68" s="69"/>
      <c r="JQ68" s="69"/>
      <c r="JR68" s="69"/>
      <c r="JS68" s="69"/>
      <c r="JT68" s="69"/>
      <c r="JU68" s="69"/>
      <c r="JV68" s="69"/>
      <c r="JW68" s="69"/>
      <c r="JX68" s="69"/>
      <c r="JY68" s="69"/>
      <c r="JZ68" s="69"/>
      <c r="KA68" s="69"/>
      <c r="KB68" s="69"/>
      <c r="KC68" s="69"/>
      <c r="KD68" s="69"/>
      <c r="KE68" s="69"/>
      <c r="KF68" s="69"/>
      <c r="KG68" s="69"/>
      <c r="KH68" s="69"/>
      <c r="KI68" s="69"/>
      <c r="KJ68" s="69"/>
      <c r="KK68" s="69"/>
      <c r="KL68" s="69"/>
      <c r="KM68" s="69"/>
      <c r="KN68" s="69"/>
      <c r="KO68" s="69"/>
      <c r="KP68" s="69"/>
      <c r="KQ68" s="70"/>
      <c r="KR68" s="70"/>
      <c r="KS68" s="70"/>
      <c r="KT68" s="70"/>
      <c r="KU68" s="70"/>
      <c r="KV68" s="70"/>
      <c r="KX68" s="540">
        <f t="shared" si="129"/>
        <v>0</v>
      </c>
    </row>
    <row r="69" spans="1:310" ht="18.75" thickBot="1" x14ac:dyDescent="0.3">
      <c r="A69" s="81"/>
      <c r="B69" s="81"/>
      <c r="C69" s="81"/>
      <c r="E69" s="65" t="s">
        <v>202</v>
      </c>
      <c r="F69" s="66"/>
      <c r="G69" s="66"/>
      <c r="H69" s="66"/>
      <c r="I69" s="66"/>
      <c r="J69" s="287" t="s">
        <v>336</v>
      </c>
      <c r="K69" s="287"/>
      <c r="L69" s="287"/>
      <c r="M69" s="287"/>
      <c r="N69" s="288"/>
      <c r="O69" s="288"/>
      <c r="P69" s="594"/>
      <c r="Q69" s="741"/>
      <c r="R69" s="741"/>
      <c r="S69" s="741"/>
      <c r="T69" s="741"/>
      <c r="U69" s="742"/>
      <c r="V69" s="742"/>
      <c r="W69" s="742"/>
      <c r="X69" s="742"/>
      <c r="Y69" s="742"/>
      <c r="Z69" s="742"/>
      <c r="AA69" s="742"/>
      <c r="AB69" s="742"/>
      <c r="AC69" s="66"/>
      <c r="AD69" s="66"/>
      <c r="AE69" s="66"/>
      <c r="AF69" s="66"/>
      <c r="AG69" s="66"/>
      <c r="AH69" s="66"/>
      <c r="AI69" s="66"/>
      <c r="AJ69" s="66"/>
      <c r="AK69" s="66"/>
      <c r="AL69" s="66"/>
      <c r="AM69" s="66"/>
      <c r="AN69" s="66"/>
      <c r="AO69" s="66"/>
      <c r="AP69" s="66"/>
      <c r="AQ69" s="66"/>
      <c r="AR69" s="66"/>
      <c r="AS69" s="66"/>
      <c r="AT69" s="66"/>
      <c r="AU69" s="66"/>
      <c r="AV69" s="66"/>
      <c r="AW69" s="66"/>
      <c r="AX69" s="66"/>
      <c r="AY69" s="66"/>
      <c r="AZ69" s="66"/>
      <c r="BA69" s="66"/>
      <c r="BB69" s="66"/>
      <c r="BC69" s="66"/>
      <c r="BD69" s="66"/>
      <c r="BE69" s="66"/>
      <c r="BF69" s="66"/>
      <c r="BG69" s="66"/>
      <c r="BH69" s="66"/>
      <c r="BI69" s="66"/>
      <c r="BJ69" s="66"/>
      <c r="BK69" s="66"/>
      <c r="BL69" s="66"/>
      <c r="BM69" s="66"/>
      <c r="BN69" s="66"/>
      <c r="BO69" s="66"/>
      <c r="BP69" s="66"/>
      <c r="BQ69" s="66"/>
      <c r="BR69" s="66"/>
      <c r="BS69" s="66"/>
      <c r="BT69" s="66"/>
      <c r="BU69" s="66"/>
      <c r="BV69" s="66"/>
      <c r="BW69" s="66"/>
      <c r="BX69" s="66"/>
      <c r="BY69" s="66"/>
      <c r="BZ69" s="66"/>
      <c r="CA69" s="66"/>
      <c r="CB69" s="66"/>
      <c r="CC69" s="66"/>
      <c r="CD69" s="66"/>
      <c r="CE69" s="66"/>
      <c r="CF69" s="66"/>
      <c r="CG69" s="66"/>
      <c r="CH69" s="66"/>
      <c r="CI69" s="66"/>
      <c r="CJ69" s="66"/>
      <c r="CK69" s="66"/>
      <c r="CL69" s="66"/>
      <c r="CM69" s="66"/>
      <c r="CN69" s="66"/>
      <c r="CO69" s="66"/>
      <c r="CP69" s="66"/>
      <c r="CQ69" s="66"/>
      <c r="CR69" s="66"/>
      <c r="CS69" s="66"/>
      <c r="CT69" s="66"/>
      <c r="CU69" s="66"/>
      <c r="CV69" s="66"/>
      <c r="CW69" s="66"/>
      <c r="CX69" s="66"/>
      <c r="CY69" s="66"/>
      <c r="CZ69" s="66"/>
      <c r="DA69" s="66"/>
      <c r="DB69" s="66"/>
      <c r="DC69" s="66"/>
      <c r="DD69" s="66"/>
      <c r="DE69" s="66"/>
      <c r="DF69" s="66"/>
      <c r="DG69" s="66"/>
      <c r="DH69" s="66"/>
      <c r="DI69" s="66"/>
      <c r="DJ69" s="66"/>
      <c r="DK69" s="66"/>
      <c r="DL69" s="66"/>
      <c r="DM69" s="66"/>
      <c r="DN69" s="66"/>
      <c r="DO69" s="66"/>
      <c r="DP69" s="66"/>
      <c r="DQ69" s="66"/>
      <c r="DR69" s="66"/>
      <c r="DS69" s="66"/>
      <c r="DT69" s="66"/>
      <c r="DU69" s="66"/>
      <c r="DV69" s="66"/>
      <c r="DW69" s="66"/>
      <c r="DX69" s="66"/>
      <c r="DY69" s="66"/>
      <c r="DZ69" s="66"/>
      <c r="EA69" s="66"/>
      <c r="EB69" s="66"/>
      <c r="EC69" s="66"/>
      <c r="ED69" s="66"/>
      <c r="EE69" s="66"/>
      <c r="EF69" s="66"/>
      <c r="EG69" s="66"/>
      <c r="EH69" s="66"/>
      <c r="EI69" s="66"/>
      <c r="EJ69" s="66"/>
      <c r="EK69" s="66"/>
      <c r="EL69" s="66"/>
      <c r="EM69" s="66"/>
      <c r="EN69" s="66"/>
      <c r="EO69" s="66"/>
      <c r="EP69" s="66"/>
      <c r="EQ69" s="66"/>
      <c r="ER69" s="66"/>
      <c r="ES69" s="66"/>
      <c r="ET69" s="66"/>
      <c r="EU69" s="66"/>
      <c r="EV69" s="66"/>
      <c r="EW69" s="66"/>
      <c r="EX69" s="66"/>
      <c r="EY69" s="66"/>
      <c r="EZ69" s="66"/>
      <c r="FA69" s="66"/>
      <c r="FB69" s="66"/>
      <c r="FC69" s="66"/>
      <c r="FD69" s="66"/>
      <c r="FE69" s="66"/>
      <c r="FF69" s="66"/>
      <c r="FG69" s="66"/>
      <c r="FH69" s="66"/>
      <c r="FI69" s="66"/>
      <c r="FJ69" s="66"/>
      <c r="FK69" s="66"/>
      <c r="FL69" s="66"/>
      <c r="FM69" s="66"/>
      <c r="FN69" s="66"/>
      <c r="FO69" s="66"/>
      <c r="FP69" s="66"/>
      <c r="FQ69" s="66"/>
      <c r="FR69" s="66"/>
      <c r="FS69" s="66"/>
      <c r="FT69" s="66"/>
      <c r="FU69" s="66"/>
      <c r="FV69" s="66"/>
      <c r="FW69" s="66"/>
      <c r="FX69" s="66"/>
      <c r="FY69" s="66"/>
      <c r="FZ69" s="66"/>
      <c r="GA69" s="66"/>
      <c r="GB69" s="66"/>
      <c r="GC69" s="66"/>
      <c r="GD69" s="66"/>
      <c r="GE69" s="66"/>
      <c r="GF69" s="66"/>
      <c r="GG69" s="66"/>
      <c r="GH69" s="66"/>
      <c r="GI69" s="66"/>
      <c r="GJ69" s="66"/>
      <c r="GK69" s="66"/>
      <c r="GL69" s="66"/>
      <c r="GM69" s="66"/>
      <c r="GN69" s="66"/>
      <c r="GO69" s="66"/>
      <c r="GP69" s="66"/>
      <c r="GQ69" s="66"/>
      <c r="GR69" s="66"/>
      <c r="GS69" s="66"/>
      <c r="GT69" s="66"/>
      <c r="GU69" s="66"/>
      <c r="GV69" s="66"/>
      <c r="GW69" s="66"/>
      <c r="GX69" s="66"/>
      <c r="GY69" s="66"/>
      <c r="GZ69" s="66"/>
      <c r="HA69" s="66"/>
      <c r="HB69" s="66"/>
      <c r="HC69" s="66"/>
      <c r="HD69" s="66"/>
      <c r="HE69" s="66"/>
      <c r="HF69" s="66"/>
      <c r="HG69" s="66"/>
      <c r="HH69" s="66"/>
      <c r="HI69" s="66"/>
      <c r="HJ69" s="66"/>
      <c r="HK69" s="66"/>
      <c r="HL69" s="66"/>
      <c r="HM69" s="66"/>
      <c r="HN69" s="66"/>
      <c r="HO69" s="66"/>
      <c r="HP69" s="66"/>
      <c r="HQ69" s="66"/>
      <c r="HR69" s="66"/>
      <c r="HS69" s="66"/>
      <c r="HT69" s="66"/>
      <c r="HU69" s="66"/>
      <c r="HV69" s="66"/>
      <c r="HW69" s="66"/>
      <c r="HX69" s="66"/>
      <c r="HY69" s="66"/>
      <c r="HZ69" s="66"/>
      <c r="IA69" s="66"/>
      <c r="IB69" s="66"/>
      <c r="IC69" s="66"/>
      <c r="ID69" s="66"/>
      <c r="IE69" s="66"/>
      <c r="IF69" s="66"/>
      <c r="IG69" s="66"/>
      <c r="IH69" s="66"/>
      <c r="II69" s="66"/>
      <c r="IJ69" s="66"/>
      <c r="IK69" s="66"/>
      <c r="IL69" s="66"/>
      <c r="IM69" s="66"/>
      <c r="IN69" s="66"/>
      <c r="IO69" s="66"/>
      <c r="IP69" s="66"/>
      <c r="IQ69" s="66"/>
      <c r="IR69" s="66"/>
      <c r="IS69" s="66"/>
      <c r="IT69" s="66"/>
      <c r="IU69" s="66"/>
      <c r="IV69" s="66"/>
      <c r="IW69" s="66"/>
      <c r="IX69" s="66"/>
      <c r="IY69" s="66"/>
      <c r="IZ69" s="66"/>
      <c r="JA69" s="66"/>
      <c r="JB69" s="66"/>
      <c r="JC69" s="66"/>
      <c r="JD69" s="66"/>
      <c r="JE69" s="66"/>
      <c r="JF69" s="66"/>
      <c r="JG69" s="66"/>
      <c r="JH69" s="66"/>
      <c r="JI69" s="66"/>
      <c r="JJ69" s="66"/>
      <c r="JK69" s="66"/>
      <c r="JL69" s="66"/>
      <c r="JM69" s="66"/>
      <c r="JN69" s="66"/>
      <c r="JO69" s="66"/>
      <c r="JP69" s="66"/>
      <c r="JQ69" s="66"/>
      <c r="JR69" s="66"/>
      <c r="JS69" s="66"/>
      <c r="JT69" s="66"/>
      <c r="JU69" s="66"/>
      <c r="JV69" s="66"/>
      <c r="JW69" s="66"/>
      <c r="JX69" s="66"/>
      <c r="JY69" s="66"/>
      <c r="JZ69" s="66"/>
      <c r="KA69" s="66"/>
      <c r="KB69" s="66"/>
      <c r="KC69" s="66"/>
      <c r="KD69" s="66"/>
      <c r="KE69" s="66"/>
      <c r="KF69" s="66"/>
      <c r="KG69" s="66"/>
      <c r="KH69" s="66"/>
      <c r="KI69" s="66"/>
      <c r="KJ69" s="66"/>
      <c r="KK69" s="66"/>
      <c r="KL69" s="66"/>
      <c r="KM69" s="66"/>
      <c r="KN69" s="66"/>
      <c r="KO69" s="66"/>
      <c r="KP69" s="66"/>
      <c r="KQ69" s="67"/>
      <c r="KR69" s="67"/>
      <c r="KS69" s="67"/>
      <c r="KT69" s="67"/>
      <c r="KU69" s="67"/>
      <c r="KV69" s="67"/>
      <c r="KX69" s="540">
        <f t="shared" si="129"/>
        <v>0</v>
      </c>
    </row>
    <row r="70" spans="1:310" ht="15.75" customHeight="1" thickBot="1" x14ac:dyDescent="0.3">
      <c r="A70" s="62"/>
      <c r="B70" s="80" t="str">
        <f>IF(A70="X",IF(#REF!="F",#REF!,IF(#REF!="C",#REF!,IF(#REF!="WH",#REF!,IF(#REF!="B",#REF!,"")))),"")</f>
        <v/>
      </c>
      <c r="C70" s="120"/>
      <c r="E70" s="1846" t="s">
        <v>222</v>
      </c>
      <c r="F70" s="1846"/>
      <c r="G70" s="1846"/>
      <c r="H70" s="1846"/>
      <c r="I70" s="1847"/>
      <c r="J70" s="257"/>
      <c r="K70" s="257"/>
      <c r="L70" s="257"/>
      <c r="M70" s="257"/>
      <c r="N70" s="257"/>
      <c r="O70" s="74"/>
      <c r="P70" s="548"/>
      <c r="Q70" s="732"/>
      <c r="R70" s="732"/>
      <c r="S70" s="732"/>
      <c r="T70" s="732" t="s">
        <v>648</v>
      </c>
      <c r="U70" s="733"/>
      <c r="V70" s="732"/>
      <c r="W70" s="732"/>
      <c r="X70" s="732"/>
      <c r="Y70" s="732"/>
      <c r="Z70" s="732"/>
      <c r="AA70" s="732"/>
      <c r="AB70" s="732"/>
      <c r="AC70" s="588"/>
      <c r="AD70" s="588"/>
      <c r="AE70" s="611"/>
      <c r="AF70" s="611"/>
      <c r="AG70" s="611"/>
      <c r="AH70" s="611"/>
      <c r="AI70" s="611"/>
      <c r="AJ70" s="611"/>
      <c r="AK70" s="611"/>
      <c r="AL70" s="611"/>
      <c r="AM70" s="611"/>
      <c r="AN70" s="611"/>
      <c r="AO70" s="611"/>
      <c r="AP70" s="611"/>
      <c r="AQ70" s="611"/>
      <c r="AR70" s="611"/>
      <c r="AS70" s="611"/>
      <c r="AT70" s="611"/>
      <c r="AU70" s="611"/>
      <c r="AV70" s="611"/>
      <c r="AW70" s="611"/>
      <c r="AX70" s="611"/>
      <c r="AY70" s="611"/>
      <c r="AZ70" s="611"/>
      <c r="BA70" s="611"/>
      <c r="BB70" s="611"/>
      <c r="BC70" s="611"/>
      <c r="BD70" s="611"/>
      <c r="BE70" s="611"/>
      <c r="BF70" s="611"/>
      <c r="BG70" s="611"/>
      <c r="BH70" s="611"/>
      <c r="BI70" s="611"/>
      <c r="BJ70" s="611"/>
      <c r="BK70" s="611"/>
      <c r="BL70" s="611"/>
      <c r="BM70" s="611"/>
      <c r="BN70" s="611"/>
      <c r="BO70" s="611"/>
      <c r="BP70" s="611"/>
      <c r="BQ70" s="611"/>
      <c r="BR70" s="611"/>
      <c r="BS70" s="611"/>
      <c r="BT70" s="611"/>
      <c r="BU70" s="611"/>
      <c r="BV70" s="611"/>
      <c r="BW70" s="611"/>
      <c r="BX70" s="611"/>
      <c r="BY70" s="611"/>
      <c r="BZ70" s="611"/>
      <c r="CA70" s="611"/>
      <c r="CB70" s="611"/>
      <c r="CC70" s="611"/>
      <c r="CD70" s="611"/>
      <c r="CE70" s="611"/>
      <c r="CF70" s="611"/>
      <c r="CG70" s="611"/>
      <c r="CH70" s="611"/>
      <c r="CI70" s="611"/>
      <c r="CJ70" s="611"/>
      <c r="CK70" s="611"/>
      <c r="CL70" s="611"/>
      <c r="CM70" s="611"/>
      <c r="CN70" s="611"/>
      <c r="CO70" s="611"/>
      <c r="CP70" s="611"/>
      <c r="CQ70" s="611"/>
      <c r="CR70" s="611"/>
      <c r="CS70" s="611"/>
      <c r="CT70" s="611"/>
      <c r="CU70" s="611"/>
      <c r="CV70" s="611"/>
      <c r="CW70" s="611"/>
      <c r="CX70" s="611"/>
      <c r="CY70" s="611"/>
      <c r="CZ70" s="611"/>
      <c r="DA70" s="611"/>
      <c r="DB70" s="611"/>
      <c r="DC70" s="611"/>
      <c r="DD70" s="611"/>
      <c r="DE70" s="611"/>
      <c r="DF70" s="611"/>
      <c r="DG70" s="611"/>
      <c r="DH70" s="611"/>
      <c r="DI70" s="611"/>
      <c r="DJ70" s="611"/>
      <c r="DK70" s="611"/>
      <c r="DL70" s="611"/>
      <c r="DM70" s="611"/>
      <c r="DN70" s="611"/>
      <c r="DO70" s="611"/>
      <c r="DP70" s="611"/>
      <c r="DQ70" s="611"/>
      <c r="DR70" s="611"/>
      <c r="DS70" s="611"/>
      <c r="DT70" s="611"/>
      <c r="DU70" s="611"/>
      <c r="DV70" s="611"/>
      <c r="DW70" s="611"/>
      <c r="DX70" s="611"/>
      <c r="DY70" s="611"/>
      <c r="DZ70" s="611"/>
      <c r="EA70" s="611"/>
      <c r="EB70" s="611"/>
      <c r="EC70" s="611"/>
      <c r="ED70" s="611"/>
      <c r="EE70" s="611"/>
      <c r="EF70" s="611"/>
      <c r="EG70" s="611"/>
      <c r="EH70" s="611"/>
      <c r="EI70" s="611"/>
      <c r="EJ70" s="611"/>
      <c r="EK70" s="611"/>
      <c r="EL70" s="611"/>
      <c r="EM70" s="611"/>
      <c r="EN70" s="611"/>
      <c r="EO70" s="611"/>
      <c r="EP70" s="611"/>
      <c r="EQ70" s="611"/>
      <c r="ER70" s="611"/>
      <c r="ES70" s="611"/>
      <c r="ET70" s="611"/>
      <c r="EU70" s="611"/>
      <c r="EV70" s="611"/>
      <c r="EW70" s="611"/>
      <c r="EX70" s="611"/>
      <c r="EY70" s="611"/>
      <c r="EZ70" s="611"/>
      <c r="FA70" s="611"/>
      <c r="FB70" s="611"/>
      <c r="FC70" s="611"/>
      <c r="FD70" s="611"/>
      <c r="FE70" s="611"/>
      <c r="FF70" s="611"/>
      <c r="FG70" s="611"/>
      <c r="FH70" s="611"/>
      <c r="FI70" s="611"/>
      <c r="FJ70" s="611"/>
      <c r="FK70" s="611"/>
      <c r="FL70" s="611"/>
      <c r="FM70" s="611"/>
      <c r="FN70" s="611"/>
      <c r="FO70" s="611"/>
      <c r="FP70" s="611"/>
      <c r="FQ70" s="611"/>
      <c r="FR70" s="611"/>
      <c r="FS70" s="611"/>
      <c r="FT70" s="611"/>
      <c r="FU70" s="611"/>
      <c r="FV70" s="611"/>
      <c r="FW70" s="611"/>
      <c r="FX70" s="611"/>
      <c r="FY70" s="611"/>
      <c r="FZ70" s="611"/>
      <c r="GA70" s="611"/>
      <c r="GB70" s="611"/>
      <c r="GC70" s="611"/>
      <c r="GD70" s="611"/>
      <c r="GE70" s="611"/>
      <c r="GF70" s="611"/>
      <c r="GG70" s="611"/>
      <c r="GH70" s="611"/>
      <c r="GI70" s="611"/>
      <c r="GJ70" s="611"/>
      <c r="GK70" s="611"/>
      <c r="GL70" s="611"/>
      <c r="GM70" s="611"/>
      <c r="GN70" s="611"/>
      <c r="GO70" s="611"/>
      <c r="GP70" s="611"/>
      <c r="GQ70" s="611"/>
      <c r="GR70" s="611"/>
      <c r="GS70" s="611"/>
      <c r="GT70" s="611"/>
      <c r="GU70" s="611"/>
      <c r="GV70" s="611"/>
      <c r="GW70" s="611"/>
      <c r="GX70" s="611"/>
      <c r="GY70" s="611"/>
      <c r="GZ70" s="611"/>
      <c r="HA70" s="611"/>
      <c r="HB70" s="611"/>
      <c r="HC70" s="611"/>
      <c r="HD70" s="611"/>
      <c r="HE70" s="611"/>
      <c r="HF70" s="611"/>
      <c r="HG70" s="611"/>
      <c r="HH70" s="611"/>
      <c r="HI70" s="611"/>
      <c r="HJ70" s="611"/>
      <c r="HK70" s="611"/>
      <c r="HL70" s="611"/>
      <c r="HM70" s="611"/>
      <c r="HN70" s="611"/>
      <c r="HO70" s="611"/>
      <c r="HP70" s="611"/>
      <c r="HQ70" s="611"/>
      <c r="HR70" s="611"/>
      <c r="HS70" s="611"/>
      <c r="HT70" s="611"/>
      <c r="HU70" s="611"/>
      <c r="HV70" s="611"/>
      <c r="HW70" s="611"/>
      <c r="HX70" s="611"/>
      <c r="HY70" s="611"/>
      <c r="HZ70" s="611"/>
      <c r="IA70" s="611"/>
      <c r="IB70" s="611"/>
      <c r="IC70" s="611"/>
      <c r="ID70" s="611"/>
      <c r="IE70" s="611"/>
      <c r="IF70" s="611"/>
      <c r="IG70" s="773"/>
      <c r="IH70" s="774"/>
      <c r="II70" s="774"/>
      <c r="IJ70" s="612"/>
      <c r="IK70" s="35"/>
      <c r="IL70" s="35"/>
      <c r="IM70" s="35"/>
      <c r="IN70" s="35"/>
      <c r="IO70" s="35"/>
      <c r="IP70" s="35"/>
      <c r="IQ70" s="35"/>
      <c r="IR70" s="35"/>
      <c r="IS70" s="35"/>
      <c r="IT70" s="35"/>
      <c r="IU70" s="35"/>
      <c r="IV70" s="35"/>
      <c r="IW70" s="35"/>
      <c r="IX70" s="35"/>
      <c r="IY70" s="35"/>
      <c r="IZ70" s="35"/>
      <c r="JA70" s="35"/>
      <c r="JB70" s="35"/>
      <c r="JC70" s="35"/>
      <c r="JD70" s="35"/>
      <c r="JE70" s="35"/>
      <c r="JF70" s="35"/>
      <c r="JG70" s="35"/>
      <c r="JH70" s="35"/>
      <c r="JI70" s="35"/>
      <c r="JJ70" s="35"/>
      <c r="JK70" s="35"/>
      <c r="JL70" s="35"/>
      <c r="JM70" s="35"/>
      <c r="JN70" s="35"/>
      <c r="JO70" s="35"/>
      <c r="JP70" s="35"/>
      <c r="JQ70" s="35"/>
      <c r="JR70" s="35"/>
      <c r="JS70" s="35"/>
      <c r="JT70" s="35"/>
      <c r="JU70" s="35"/>
      <c r="JV70" s="35"/>
      <c r="JW70" s="35"/>
      <c r="JX70" s="35"/>
      <c r="JY70" s="35"/>
      <c r="JZ70" s="35"/>
      <c r="KA70" s="35"/>
      <c r="KB70" s="35"/>
      <c r="KC70" s="35"/>
      <c r="KD70" s="35"/>
      <c r="KE70" s="35"/>
      <c r="KF70" s="35"/>
      <c r="KG70" s="35"/>
      <c r="KH70" s="35"/>
      <c r="KI70" s="35"/>
      <c r="KJ70" s="35"/>
      <c r="KK70" s="35"/>
      <c r="KL70" s="35"/>
      <c r="KM70" s="35"/>
      <c r="KN70" s="35"/>
      <c r="KO70" s="35"/>
      <c r="KP70" s="35"/>
      <c r="KQ70" s="36"/>
      <c r="KR70" s="36"/>
      <c r="KS70" s="36"/>
      <c r="KT70" s="36"/>
      <c r="KU70" s="36"/>
      <c r="KV70" s="36"/>
      <c r="KX70" s="540">
        <f t="shared" si="129"/>
        <v>0</v>
      </c>
    </row>
    <row r="71" spans="1:310" ht="16.5" thickTop="1" thickBot="1" x14ac:dyDescent="0.3">
      <c r="A71" s="62"/>
      <c r="B71" s="80" t="str">
        <f>IF(A71="X",IF(#REF!="F",#REF!,IF(#REF!="C",#REF!,IF(#REF!="WH",#REF!,IF(#REF!="B",#REF!,"")))),"")</f>
        <v/>
      </c>
      <c r="C71" s="120"/>
      <c r="D71" s="571" t="s">
        <v>131</v>
      </c>
      <c r="E71" s="11">
        <f>E65+1</f>
        <v>31</v>
      </c>
      <c r="F71" s="2127" t="s">
        <v>30</v>
      </c>
      <c r="G71" s="1830" t="s">
        <v>50</v>
      </c>
      <c r="H71" s="2180" t="s">
        <v>288</v>
      </c>
      <c r="I71" s="2184" t="s">
        <v>225</v>
      </c>
      <c r="J71" s="2180" t="s">
        <v>288</v>
      </c>
      <c r="K71" s="2130" t="s">
        <v>224</v>
      </c>
      <c r="L71" s="1830" t="s">
        <v>176</v>
      </c>
      <c r="M71" s="586" t="s">
        <v>53</v>
      </c>
      <c r="N71" s="77"/>
      <c r="O71" s="459"/>
      <c r="P71" s="549"/>
      <c r="Q71" s="726">
        <v>60</v>
      </c>
      <c r="R71" s="727"/>
      <c r="S71" s="727"/>
      <c r="T71" s="727"/>
      <c r="U71" s="727"/>
      <c r="V71" s="727"/>
      <c r="W71" s="727"/>
      <c r="X71" s="727"/>
      <c r="Y71" s="727"/>
      <c r="Z71" s="727"/>
      <c r="AA71" s="727"/>
      <c r="AB71" s="727">
        <v>40</v>
      </c>
      <c r="AC71" s="368">
        <f t="shared" ref="AC71:AC77" si="553">Q71/100</f>
        <v>0.6</v>
      </c>
      <c r="AD71" s="368">
        <f t="shared" ref="AD71:AD77" si="554">R71/100</f>
        <v>0</v>
      </c>
      <c r="AE71" s="368">
        <f t="shared" ref="AE71:AE77" si="555">S71/100</f>
        <v>0</v>
      </c>
      <c r="AF71" s="368">
        <f t="shared" ref="AF71:AF77" si="556">T71/100</f>
        <v>0</v>
      </c>
      <c r="AG71" s="368">
        <f t="shared" ref="AG71:AG77" si="557">U71/100</f>
        <v>0</v>
      </c>
      <c r="AH71" s="368">
        <f t="shared" ref="AH71:AH77" si="558">V71/100</f>
        <v>0</v>
      </c>
      <c r="AI71" s="368">
        <f t="shared" ref="AI71:AI77" si="559">W71/100</f>
        <v>0</v>
      </c>
      <c r="AJ71" s="368">
        <f t="shared" ref="AJ71:AJ77" si="560">X71/100</f>
        <v>0</v>
      </c>
      <c r="AK71" s="368">
        <f t="shared" ref="AK71:AK77" si="561">Y71/100</f>
        <v>0</v>
      </c>
      <c r="AL71" s="368">
        <f t="shared" ref="AL71:AL77" si="562">Z71/100</f>
        <v>0</v>
      </c>
      <c r="AM71" s="368">
        <f t="shared" ref="AM71:AM77" si="563">AA71/100</f>
        <v>0</v>
      </c>
      <c r="AN71" s="368">
        <f t="shared" ref="AN71:AN77" si="564">AB71/100</f>
        <v>0.4</v>
      </c>
      <c r="AO71" s="369">
        <v>0</v>
      </c>
      <c r="AP71" s="370">
        <v>0</v>
      </c>
      <c r="AQ71" s="370">
        <v>0</v>
      </c>
      <c r="AR71" s="370">
        <v>0</v>
      </c>
      <c r="AS71" s="378">
        <f>AC71*'Gas parameters'!$B$10</f>
        <v>21490.799999999999</v>
      </c>
      <c r="AT71" s="371">
        <f>AD71*'Gas parameters'!$C$10</f>
        <v>0</v>
      </c>
      <c r="AU71" s="371">
        <f>AE71*'Gas parameters'!$D$10</f>
        <v>0</v>
      </c>
      <c r="AV71" s="371">
        <f>AF71*'Gas parameters'!$E$10</f>
        <v>0</v>
      </c>
      <c r="AW71" s="371">
        <f>AG71*'Gas parameters'!$F$10</f>
        <v>0</v>
      </c>
      <c r="AX71" s="371">
        <f>AH71*'Gas parameters'!$G$10</f>
        <v>0</v>
      </c>
      <c r="AY71" s="371">
        <f>AI71*'Gas parameters'!$H$10</f>
        <v>0</v>
      </c>
      <c r="AZ71" s="371">
        <f>AJ71*'Gas parameters'!$I$10</f>
        <v>0</v>
      </c>
      <c r="BA71" s="371">
        <f>AK71*'Gas parameters'!$J$10</f>
        <v>0</v>
      </c>
      <c r="BB71" s="371">
        <f>AL71*'Gas parameters'!$K$10</f>
        <v>0</v>
      </c>
      <c r="BC71" s="371">
        <f>AM71*'Gas parameters'!$L$10</f>
        <v>0</v>
      </c>
      <c r="BD71" s="371">
        <f>AN71*'Gas parameters'!$M$10</f>
        <v>4310.8</v>
      </c>
      <c r="BE71" s="372">
        <f>AO71*'Gas parameters'!$N$10</f>
        <v>0</v>
      </c>
      <c r="BF71" s="373">
        <f>AP71*'Gas parameters'!$O$10</f>
        <v>0</v>
      </c>
      <c r="BG71" s="373">
        <f>AQ71*'Gas parameters'!$P$10</f>
        <v>0</v>
      </c>
      <c r="BH71" s="379">
        <f>AR71*'Gas parameters'!$Q$10</f>
        <v>0</v>
      </c>
      <c r="BI71" s="386">
        <f>AC71*'Gas parameters'!$B$11</f>
        <v>23904</v>
      </c>
      <c r="BJ71" s="387">
        <f>AD71*'Gas parameters'!$C$11</f>
        <v>0</v>
      </c>
      <c r="BK71" s="387">
        <f>AE71*'Gas parameters'!$D$11</f>
        <v>0</v>
      </c>
      <c r="BL71" s="387">
        <f>AF71*'Gas parameters'!$E$11</f>
        <v>0</v>
      </c>
      <c r="BM71" s="387">
        <f>AG71*'Gas parameters'!$F$11</f>
        <v>0</v>
      </c>
      <c r="BN71" s="387">
        <f>AH71*'Gas parameters'!$G$11</f>
        <v>0</v>
      </c>
      <c r="BO71" s="387">
        <f>AI71*'Gas parameters'!$H$11</f>
        <v>0</v>
      </c>
      <c r="BP71" s="387">
        <f>AJ71*'Gas parameters'!$I$11</f>
        <v>0</v>
      </c>
      <c r="BQ71" s="387">
        <f>AK71*'Gas parameters'!$J$11</f>
        <v>0</v>
      </c>
      <c r="BR71" s="387">
        <f>AL71*'Gas parameters'!$K$11</f>
        <v>0</v>
      </c>
      <c r="BS71" s="387">
        <f>AM71*'Gas parameters'!$L$11</f>
        <v>0</v>
      </c>
      <c r="BT71" s="387">
        <f>AN71*'Gas parameters'!$M$11</f>
        <v>5115.2000000000007</v>
      </c>
      <c r="BU71" s="388">
        <f>AO71*'Gas parameters'!$N$11</f>
        <v>0</v>
      </c>
      <c r="BV71" s="389">
        <f>AP71*'Gas parameters'!$O$11</f>
        <v>0</v>
      </c>
      <c r="BW71" s="389">
        <f>AQ71*'Gas parameters'!$P$11</f>
        <v>0</v>
      </c>
      <c r="BX71" s="390">
        <f>AR71*'Gas parameters'!$Q$11</f>
        <v>0</v>
      </c>
      <c r="BY71" s="385">
        <f>AC71*'Gas parameters'!$B$12</f>
        <v>0.43043999999999999</v>
      </c>
      <c r="BZ71" s="374">
        <f>AD71*'Gas parameters'!$C$12</f>
        <v>0</v>
      </c>
      <c r="CA71" s="374">
        <f>AE71*'Gas parameters'!$D$12</f>
        <v>0</v>
      </c>
      <c r="CB71" s="374">
        <f>AF71*'Gas parameters'!$E$12</f>
        <v>0</v>
      </c>
      <c r="CC71" s="374">
        <f>AG71*'Gas parameters'!$F$12</f>
        <v>0</v>
      </c>
      <c r="CD71" s="374">
        <f>AH71*'Gas parameters'!$G$12</f>
        <v>0</v>
      </c>
      <c r="CE71" s="374">
        <f>AI71*'Gas parameters'!$H$12</f>
        <v>0</v>
      </c>
      <c r="CF71" s="374">
        <f>AJ71*'Gas parameters'!$I$12</f>
        <v>0</v>
      </c>
      <c r="CG71" s="374">
        <f>AK71*'Gas parameters'!$J$12</f>
        <v>0</v>
      </c>
      <c r="CH71" s="374">
        <f>AL71*'Gas parameters'!$K$12</f>
        <v>0</v>
      </c>
      <c r="CI71" s="374">
        <f>AM71*'Gas parameters'!$L$12</f>
        <v>0</v>
      </c>
      <c r="CJ71" s="374">
        <f>AN71*'Gas parameters'!$M$12</f>
        <v>3.5999999999999997E-2</v>
      </c>
      <c r="CK71" s="375">
        <f>AO71*'Gas parameters'!$N$12</f>
        <v>0</v>
      </c>
      <c r="CL71" s="376">
        <f>AP71*'Gas parameters'!$O$12</f>
        <v>0</v>
      </c>
      <c r="CM71" s="376">
        <f>AQ71*'Gas parameters'!$P$12</f>
        <v>0</v>
      </c>
      <c r="CN71" s="376">
        <f>AR71*'Gas parameters'!$Q$12</f>
        <v>0</v>
      </c>
      <c r="CO71" s="432">
        <f t="shared" ref="CO71:CO77" si="565">AC71</f>
        <v>0.6</v>
      </c>
      <c r="CP71" s="432">
        <f t="shared" ref="CP71:CP77" si="566">AD71</f>
        <v>0</v>
      </c>
      <c r="CQ71" s="432">
        <f t="shared" ref="CQ71:CQ77" si="567">AE71</f>
        <v>0</v>
      </c>
      <c r="CR71" s="432">
        <f t="shared" ref="CR71:CR77" si="568">AF71</f>
        <v>0</v>
      </c>
      <c r="CS71" s="432">
        <f t="shared" ref="CS71:CS77" si="569">AG71</f>
        <v>0</v>
      </c>
      <c r="CT71" s="432">
        <f t="shared" ref="CT71:CT77" si="570">AH71</f>
        <v>0</v>
      </c>
      <c r="CU71" s="432">
        <f t="shared" ref="CU71:CU77" si="571">AI71</f>
        <v>0</v>
      </c>
      <c r="CV71" s="432">
        <f t="shared" ref="CV71:CV77" si="572">AJ71</f>
        <v>0</v>
      </c>
      <c r="CW71" s="432">
        <f t="shared" ref="CW71:CW77" si="573">AK71</f>
        <v>0</v>
      </c>
      <c r="CX71" s="432">
        <f t="shared" ref="CX71:CX77" si="574">AL71</f>
        <v>0</v>
      </c>
      <c r="CY71" s="432">
        <f t="shared" ref="CY71:CY77" si="575">AM71</f>
        <v>0</v>
      </c>
      <c r="CZ71" s="432">
        <f t="shared" ref="CZ71:CZ77" si="576">AN71</f>
        <v>0.4</v>
      </c>
      <c r="DA71" s="432">
        <f t="shared" ref="DA71:DA77" si="577">AO71</f>
        <v>0</v>
      </c>
      <c r="DB71" s="432">
        <f t="shared" ref="DB71:DB77" si="578">AP71</f>
        <v>0</v>
      </c>
      <c r="DC71" s="432">
        <f t="shared" ref="DC71:DC77" si="579">AQ71</f>
        <v>0</v>
      </c>
      <c r="DD71" s="432">
        <f t="shared" ref="DD71:DD77" si="580">AR71</f>
        <v>0</v>
      </c>
      <c r="DE71" s="428">
        <f>'DATA SHEET'!CO71*'Gas parameters'!$B$13</f>
        <v>21529.8</v>
      </c>
      <c r="DF71" s="428">
        <f>'DATA SHEET'!CP71*'Gas parameters'!$C$13</f>
        <v>0</v>
      </c>
      <c r="DG71" s="428">
        <f>'DATA SHEET'!CQ71*'Gas parameters'!$D$13</f>
        <v>0</v>
      </c>
      <c r="DH71" s="428">
        <f>'DATA SHEET'!CR71*'Gas parameters'!$E$13</f>
        <v>0</v>
      </c>
      <c r="DI71" s="428">
        <f>'DATA SHEET'!CS71*'Gas parameters'!$F$13</f>
        <v>0</v>
      </c>
      <c r="DJ71" s="428">
        <f>'DATA SHEET'!CT71*'Gas parameters'!$G$13</f>
        <v>0</v>
      </c>
      <c r="DK71" s="428">
        <f>'DATA SHEET'!CU71*'Gas parameters'!$H$13</f>
        <v>0</v>
      </c>
      <c r="DL71" s="428">
        <f>'DATA SHEET'!CV71*'Gas parameters'!$I$13</f>
        <v>0</v>
      </c>
      <c r="DM71" s="428">
        <f>'DATA SHEET'!CW71*'Gas parameters'!$J$13</f>
        <v>0</v>
      </c>
      <c r="DN71" s="428">
        <f>'DATA SHEET'!CX71*'Gas parameters'!$K$13</f>
        <v>0</v>
      </c>
      <c r="DO71" s="428">
        <f>'DATA SHEET'!CY71*'Gas parameters'!$L$13</f>
        <v>0</v>
      </c>
      <c r="DP71" s="428">
        <f>'DATA SHEET'!CZ71*'Gas parameters'!$M$13</f>
        <v>4313.2</v>
      </c>
      <c r="DQ71" s="428">
        <f>'DATA SHEET'!DA71*'Gas parameters'!$N$13</f>
        <v>0</v>
      </c>
      <c r="DR71" s="428">
        <f>'DATA SHEET'!DB71*'Gas parameters'!$O$13</f>
        <v>0</v>
      </c>
      <c r="DS71" s="428">
        <f>'DATA SHEET'!DC71*'Gas parameters'!$P$13</f>
        <v>0</v>
      </c>
      <c r="DT71" s="428">
        <f>'DATA SHEET'!DD71*'Gas parameters'!$Q$13</f>
        <v>0</v>
      </c>
      <c r="DU71" s="431">
        <f>'DATA SHEET'!CO71*'Gas parameters'!$B$14</f>
        <v>23891.399999999998</v>
      </c>
      <c r="DV71" s="431">
        <f>'DATA SHEET'!CP71*'Gas parameters'!$C$14</f>
        <v>0</v>
      </c>
      <c r="DW71" s="431">
        <f>'DATA SHEET'!CQ71*'Gas parameters'!$D$14</f>
        <v>0</v>
      </c>
      <c r="DX71" s="431">
        <f>'DATA SHEET'!CR71*'Gas parameters'!$E$14</f>
        <v>0</v>
      </c>
      <c r="DY71" s="431">
        <f>'DATA SHEET'!CS71*'Gas parameters'!$F$14</f>
        <v>0</v>
      </c>
      <c r="DZ71" s="431">
        <f>'DATA SHEET'!CT71*'Gas parameters'!$G$14</f>
        <v>0</v>
      </c>
      <c r="EA71" s="431">
        <f>'DATA SHEET'!CU71*'Gas parameters'!$H$14</f>
        <v>0</v>
      </c>
      <c r="EB71" s="431">
        <f>'DATA SHEET'!CV71*'Gas parameters'!$I$14</f>
        <v>0</v>
      </c>
      <c r="EC71" s="431">
        <f>'DATA SHEET'!CW71*'Gas parameters'!$J$14</f>
        <v>0</v>
      </c>
      <c r="ED71" s="431">
        <f>'DATA SHEET'!CX71*'Gas parameters'!$K$14</f>
        <v>0</v>
      </c>
      <c r="EE71" s="431">
        <f>'DATA SHEET'!CY71*'Gas parameters'!$L$14</f>
        <v>0</v>
      </c>
      <c r="EF71" s="431">
        <f>'DATA SHEET'!CZ71*'Gas parameters'!$M$14</f>
        <v>5098</v>
      </c>
      <c r="EG71" s="431">
        <f>'DATA SHEET'!DA71*'Gas parameters'!$N$14</f>
        <v>0</v>
      </c>
      <c r="EH71" s="431">
        <f>'DATA SHEET'!DB71*'Gas parameters'!$O$14</f>
        <v>0</v>
      </c>
      <c r="EI71" s="431">
        <f>'DATA SHEET'!DC71*'Gas parameters'!$P$14</f>
        <v>0</v>
      </c>
      <c r="EJ71" s="431">
        <f>'DATA SHEET'!DD71*'Gas parameters'!$Q$14</f>
        <v>0</v>
      </c>
      <c r="EK71" s="425">
        <f>'DATA SHEET'!CO71*'Gas parameters'!$B$15</f>
        <v>1.2018</v>
      </c>
      <c r="EL71" s="434">
        <f>'DATA SHEET'!CP71*'Gas parameters'!$C$15</f>
        <v>0</v>
      </c>
      <c r="EM71" s="434">
        <f>'DATA SHEET'!CQ71*'Gas parameters'!$D$15</f>
        <v>0</v>
      </c>
      <c r="EN71" s="434">
        <f>'DATA SHEET'!CR71*'Gas parameters'!$E$15</f>
        <v>0</v>
      </c>
      <c r="EO71" s="434">
        <f>'DATA SHEET'!CS71*'Gas parameters'!$F$15</f>
        <v>0</v>
      </c>
      <c r="EP71" s="434">
        <f>'DATA SHEET'!CT71*'Gas parameters'!$G$15</f>
        <v>0</v>
      </c>
      <c r="EQ71" s="434">
        <f>'DATA SHEET'!CU71*'Gas parameters'!$H$15</f>
        <v>0</v>
      </c>
      <c r="ER71" s="434">
        <f>'DATA SHEET'!CV71*'Gas parameters'!$I$15</f>
        <v>0</v>
      </c>
      <c r="ES71" s="434">
        <f>'DATA SHEET'!CW71*'Gas parameters'!$J$15</f>
        <v>0</v>
      </c>
      <c r="ET71" s="434">
        <f>'DATA SHEET'!CX71*'Gas parameters'!$K$15</f>
        <v>0</v>
      </c>
      <c r="EU71" s="434">
        <f>'DATA SHEET'!CY71*'Gas parameters'!$L$15</f>
        <v>0</v>
      </c>
      <c r="EV71" s="434">
        <f>'DATA SHEET'!CZ71*'Gas parameters'!$M$15</f>
        <v>0.1996</v>
      </c>
      <c r="EW71" s="434">
        <f>'DATA SHEET'!DA71*'Gas parameters'!$N$15</f>
        <v>0</v>
      </c>
      <c r="EX71" s="434">
        <f>'DATA SHEET'!DB71*'Gas parameters'!$O$15</f>
        <v>0</v>
      </c>
      <c r="EY71" s="434">
        <f>'DATA SHEET'!DC71*'Gas parameters'!$P$15</f>
        <v>0</v>
      </c>
      <c r="EZ71" s="434">
        <f>'DATA SHEET'!DD71*'Gas parameters'!$Q$15</f>
        <v>0</v>
      </c>
      <c r="FA71" s="429">
        <f>'DATA SHEET'!CO71*'Gas parameters'!$B$16</f>
        <v>0.59760000000000002</v>
      </c>
      <c r="FB71" s="429">
        <f>'DATA SHEET'!CP71*'Gas parameters'!$C$16</f>
        <v>0</v>
      </c>
      <c r="FC71" s="429">
        <f>'DATA SHEET'!CQ71*'Gas parameters'!$D$16</f>
        <v>0</v>
      </c>
      <c r="FD71" s="429">
        <f>'DATA SHEET'!CR71*'Gas parameters'!$E$16</f>
        <v>0</v>
      </c>
      <c r="FE71" s="429">
        <f>'DATA SHEET'!CS71*'Gas parameters'!$F$16</f>
        <v>0</v>
      </c>
      <c r="FF71" s="429">
        <f>'DATA SHEET'!CT71*'Gas parameters'!$G$16</f>
        <v>0</v>
      </c>
      <c r="FG71" s="429">
        <f>'DATA SHEET'!CU71*'Gas parameters'!$H$16</f>
        <v>0</v>
      </c>
      <c r="FH71" s="429">
        <f>'DATA SHEET'!CV71*'Gas parameters'!$I$16</f>
        <v>0</v>
      </c>
      <c r="FI71" s="429">
        <f>'DATA SHEET'!CW71*'Gas parameters'!$J$16</f>
        <v>0</v>
      </c>
      <c r="FJ71" s="429">
        <f>'DATA SHEET'!CX71*'Gas parameters'!$K$16</f>
        <v>0</v>
      </c>
      <c r="FK71" s="429">
        <f>'DATA SHEET'!CY71*'Gas parameters'!$L$16</f>
        <v>0</v>
      </c>
      <c r="FL71" s="429">
        <f>'DATA SHEET'!CZ71*'Gas parameters'!$M$16</f>
        <v>0</v>
      </c>
      <c r="FM71" s="429">
        <f>'DATA SHEET'!DA71*'Gas parameters'!$N$16</f>
        <v>0</v>
      </c>
      <c r="FN71" s="429">
        <f>'DATA SHEET'!DB71*'Gas parameters'!$O$16</f>
        <v>0</v>
      </c>
      <c r="FO71" s="429">
        <f>'DATA SHEET'!DC71*'Gas parameters'!$P$16</f>
        <v>0</v>
      </c>
      <c r="FP71" s="429">
        <f>'DATA SHEET'!DD71*'Gas parameters'!$Q$16</f>
        <v>0</v>
      </c>
      <c r="FQ71" s="457">
        <f>'DATA SHEET'!CO71*'Gas parameters'!$B$17</f>
        <v>1.1639999999999999</v>
      </c>
      <c r="FR71" s="457">
        <f>'DATA SHEET'!CP71*'Gas parameters'!$C$17</f>
        <v>0</v>
      </c>
      <c r="FS71" s="457">
        <f>'DATA SHEET'!CQ71*'Gas parameters'!$D$17</f>
        <v>0</v>
      </c>
      <c r="FT71" s="457">
        <f>'DATA SHEET'!CR71*'Gas parameters'!$E$17</f>
        <v>0</v>
      </c>
      <c r="FU71" s="457">
        <f>'DATA SHEET'!CS71*'Gas parameters'!$F$17</f>
        <v>0</v>
      </c>
      <c r="FV71" s="457">
        <f>'DATA SHEET'!CT71*'Gas parameters'!$G$17</f>
        <v>0</v>
      </c>
      <c r="FW71" s="457">
        <f>'DATA SHEET'!CU71*'Gas parameters'!$H$17</f>
        <v>0</v>
      </c>
      <c r="FX71" s="457">
        <f>'DATA SHEET'!CV71*'Gas parameters'!$I$17</f>
        <v>0</v>
      </c>
      <c r="FY71" s="457">
        <f>'DATA SHEET'!CW71*'Gas parameters'!$J$17</f>
        <v>0</v>
      </c>
      <c r="FZ71" s="457">
        <f>'DATA SHEET'!CX71*'Gas parameters'!$K$17</f>
        <v>0</v>
      </c>
      <c r="GA71" s="457">
        <f>'DATA SHEET'!CY71*'Gas parameters'!$L$17</f>
        <v>0</v>
      </c>
      <c r="GB71" s="457">
        <f>'DATA SHEET'!CZ71*'Gas parameters'!$M$17</f>
        <v>0.38680000000000003</v>
      </c>
      <c r="GC71" s="457">
        <f>'DATA SHEET'!DA71*'Gas parameters'!$N$17</f>
        <v>0</v>
      </c>
      <c r="GD71" s="457">
        <f>'DATA SHEET'!DB71*'Gas parameters'!$O$17</f>
        <v>0</v>
      </c>
      <c r="GE71" s="457">
        <f>'DATA SHEET'!DC71*'Gas parameters'!$P$17</f>
        <v>0</v>
      </c>
      <c r="GF71" s="457">
        <f>'DATA SHEET'!DD71*'Gas parameters'!$Q$17</f>
        <v>0</v>
      </c>
      <c r="GG71" s="429">
        <f>'DATA SHEET'!CO71*'Gas parameters'!$B$18</f>
        <v>0.43043999999999999</v>
      </c>
      <c r="GH71" s="429">
        <f>'DATA SHEET'!CP71*'Gas parameters'!$C$18</f>
        <v>0</v>
      </c>
      <c r="GI71" s="429">
        <f>'DATA SHEET'!CQ71*'Gas parameters'!$D$18</f>
        <v>0</v>
      </c>
      <c r="GJ71" s="429">
        <f>'DATA SHEET'!CR71*'Gas parameters'!$E$18</f>
        <v>0</v>
      </c>
      <c r="GK71" s="429">
        <f>'DATA SHEET'!CS71*'Gas parameters'!$F$18</f>
        <v>0</v>
      </c>
      <c r="GL71" s="429">
        <f>'DATA SHEET'!CT71*'Gas parameters'!$G$18</f>
        <v>0</v>
      </c>
      <c r="GM71" s="429">
        <f>'DATA SHEET'!CU71*'Gas parameters'!$H$18</f>
        <v>0</v>
      </c>
      <c r="GN71" s="429">
        <f>'DATA SHEET'!CV71*'Gas parameters'!$I$18</f>
        <v>0</v>
      </c>
      <c r="GO71" s="429">
        <f>'DATA SHEET'!CW71*'Gas parameters'!$J$18</f>
        <v>0</v>
      </c>
      <c r="GP71" s="429">
        <f>'DATA SHEET'!CX71*'Gas parameters'!$K$18</f>
        <v>0</v>
      </c>
      <c r="GQ71" s="429">
        <f>'DATA SHEET'!CY71*'Gas parameters'!$L$18</f>
        <v>0</v>
      </c>
      <c r="GR71" s="429">
        <f>'DATA SHEET'!CZ71*'Gas parameters'!$M$18</f>
        <v>3.5999999999999997E-2</v>
      </c>
      <c r="GS71" s="429">
        <f>'DATA SHEET'!DA71*'Gas parameters'!$N$18</f>
        <v>0</v>
      </c>
      <c r="GT71" s="429">
        <f>'DATA SHEET'!DB71*'Gas parameters'!$O$18</f>
        <v>0</v>
      </c>
      <c r="GU71" s="429">
        <f>'DATA SHEET'!DC71*'Gas parameters'!$P$18</f>
        <v>0</v>
      </c>
      <c r="GV71" s="429">
        <f>'DATA SHEET'!DD71*'Gas parameters'!$Q$18</f>
        <v>0</v>
      </c>
      <c r="GW71" s="430">
        <v>7</v>
      </c>
      <c r="GX71" s="430">
        <v>1E-3</v>
      </c>
      <c r="GY71" s="435">
        <f t="shared" ref="GY71:GY77" si="581">HM71/0.2094</f>
        <v>6.6924546322827121</v>
      </c>
      <c r="GZ71" s="435">
        <f t="shared" ref="GZ71:GZ77" si="582">HN71/HH71*100</f>
        <v>10.148328222950017</v>
      </c>
      <c r="HA71" s="433">
        <f t="shared" ref="HA71:HA77" si="583">(HG71-HH71)/GY71+1</f>
        <v>1</v>
      </c>
      <c r="HB71" s="433">
        <f t="shared" ref="HB71:HB77" si="584">HG71+HI71</f>
        <v>7.4502201757506663</v>
      </c>
      <c r="HC71" s="433">
        <f t="shared" ref="HC71:HC77" si="585">HI71/HB71*100</f>
        <v>20.959991874476575</v>
      </c>
      <c r="HD71" s="433">
        <f t="shared" ref="HD71:HD77" si="586">HJ71*0.01977+HF71*0.01429+(100-HF71-HJ71)*0.01251</f>
        <v>1.3246768628986172</v>
      </c>
      <c r="HE71" s="433">
        <f t="shared" ref="HE71:HE77" si="587">(HD71+HI71*0.8038/HG71)/(HI71/HG71+1)</f>
        <v>1.2155011147590387</v>
      </c>
      <c r="HF71" s="436">
        <f t="shared" ref="HF71:HF77" si="588">IO71</f>
        <v>0</v>
      </c>
      <c r="HG71" s="433">
        <f t="shared" ref="HG71:HG77" si="589">HN71/HJ71*100</f>
        <v>5.8886546322827122</v>
      </c>
      <c r="HH71" s="435">
        <f>GY71*0.7906+'DATA SHEET'!CW71/100+HN71</f>
        <v>5.8886546322827122</v>
      </c>
      <c r="HI71" s="433">
        <f t="shared" ref="HI71:HI77" si="590">GX71/0.8038*1.293*HA71*GY71+HO71</f>
        <v>1.5615655434679541</v>
      </c>
      <c r="HJ71" s="433">
        <f t="shared" ref="HJ71:HJ77" si="591">(1-HF71/20.94)*GZ71</f>
        <v>10.148328222950017</v>
      </c>
      <c r="HK71" s="437">
        <f t="shared" ref="HK71:HK77" si="592">SUM(DE71:DT71)</f>
        <v>25843</v>
      </c>
      <c r="HL71" s="437">
        <f t="shared" ref="HL71:HL77" si="593">SUM(DU71:EJ71)</f>
        <v>28989.399999999998</v>
      </c>
      <c r="HM71" s="438">
        <f t="shared" ref="HM71:HM77" si="594">SUM(EK71:EZ71)</f>
        <v>1.4014</v>
      </c>
      <c r="HN71" s="439">
        <f t="shared" ref="HN71:HN77" si="595">SUM(FA71:FP71)</f>
        <v>0.59760000000000002</v>
      </c>
      <c r="HO71" s="436">
        <f t="shared" ref="HO71:HO77" si="596">SUM(FQ71:GF71)</f>
        <v>1.5508</v>
      </c>
      <c r="HP71" s="427">
        <f t="shared" ref="HP71:HP77" si="597">SUM(GG71:GV71)</f>
        <v>0.46643999999999997</v>
      </c>
      <c r="HQ71" s="357">
        <f t="shared" ref="HQ71:HQ77" si="598">SUM(AS71:BH71)</f>
        <v>25801.599999999999</v>
      </c>
      <c r="HR71" s="358">
        <f t="shared" ref="HR71:HR77" si="599">SUM(BI71:BX71)</f>
        <v>29019.200000000001</v>
      </c>
      <c r="HS71" s="712">
        <f t="shared" ref="HS71:HS77" si="600">SUM(BY71:CN71)</f>
        <v>0.46643999999999997</v>
      </c>
      <c r="HT71" s="713">
        <f t="shared" ref="HT71:HT77" si="601">HU71/$HR$14</f>
        <v>0.36094603788418017</v>
      </c>
      <c r="HU71" s="711">
        <f t="shared" ref="HU71:HU77" si="602">HS71/$HU$14</f>
        <v>0.44215889640812073</v>
      </c>
      <c r="HV71" s="711">
        <f t="shared" ref="HV71:HV77" si="603">HY71/$HV$14</f>
        <v>24.454174959719456</v>
      </c>
      <c r="HW71" s="711">
        <f t="shared" ref="HW71:HW77" si="604">HZ71/$HW$14</f>
        <v>27.464698088207459</v>
      </c>
      <c r="HX71" s="711">
        <f t="shared" ref="HX71:HX77" si="605">IA71/$HX$14</f>
        <v>45.714470083951518</v>
      </c>
      <c r="HY71" s="714">
        <f t="shared" ref="HY71:HY77" si="606">HQ71/1000</f>
        <v>25.801599999999997</v>
      </c>
      <c r="HZ71" s="359">
        <f t="shared" ref="HZ71:HZ77" si="607">HR71/1000</f>
        <v>29.019200000000001</v>
      </c>
      <c r="IA71" s="360">
        <f t="shared" ref="IA71:IA77" si="608">HR71/SQRT(HT71)/1000</f>
        <v>48.30190909070317</v>
      </c>
      <c r="IB71" s="75">
        <f t="shared" ref="IB71:IB77" si="609">HX71</f>
        <v>45.714470083951518</v>
      </c>
      <c r="IC71" s="724">
        <f t="shared" ref="IC71:IC77" si="610">HT71</f>
        <v>0.36094603788418017</v>
      </c>
      <c r="ID71" s="724">
        <f t="shared" ref="ID71:ID77" si="611">HY71</f>
        <v>25.801599999999997</v>
      </c>
      <c r="IE71" s="724">
        <f t="shared" ref="IE71:IE77" si="612">HZ71</f>
        <v>29.019200000000001</v>
      </c>
      <c r="IF71" s="76">
        <f t="shared" ref="IF71:IF77" si="613">GZ71</f>
        <v>10.148328222950017</v>
      </c>
      <c r="IG71" s="29"/>
      <c r="IH71" s="29"/>
      <c r="II71" s="28"/>
      <c r="IJ71" s="700">
        <f t="shared" ref="IJ71:IJ77" si="614">II71*(273.15/(273.15+15))*ID71/3.6</f>
        <v>0</v>
      </c>
      <c r="IK71" s="30"/>
      <c r="IL71" s="31"/>
      <c r="IM71" s="31"/>
      <c r="IN71" s="280"/>
      <c r="IO71" s="280"/>
      <c r="IP71" s="277"/>
      <c r="IQ71" s="277"/>
      <c r="IR71" s="277"/>
      <c r="IS71" s="275"/>
      <c r="IT71" s="275"/>
      <c r="IU71" s="275"/>
      <c r="IV71" s="275"/>
      <c r="IW71" s="275"/>
      <c r="IX71" s="275"/>
      <c r="IY71" s="275"/>
      <c r="IZ71" s="275"/>
      <c r="JA71" s="275"/>
      <c r="JB71" s="275"/>
      <c r="JC71" s="275"/>
      <c r="JD71" s="275"/>
      <c r="JE71" s="275"/>
      <c r="JF71" s="275"/>
      <c r="JG71" s="275"/>
      <c r="JH71" s="275"/>
      <c r="JI71" s="275"/>
      <c r="JJ71" s="275"/>
      <c r="JK71" s="275"/>
      <c r="JL71" s="275"/>
      <c r="JM71" s="34"/>
      <c r="JN71" s="34"/>
      <c r="JO71" s="34"/>
      <c r="JP71" s="34"/>
      <c r="JQ71" s="140"/>
      <c r="JR71" s="140"/>
      <c r="JS71" s="29"/>
      <c r="JT71" s="142"/>
      <c r="JU71" s="142"/>
      <c r="JV71" s="142"/>
      <c r="JW71" s="787"/>
      <c r="JX71" s="142"/>
      <c r="JY71" s="142"/>
      <c r="JZ71" s="142"/>
      <c r="KA71" s="23"/>
      <c r="KB71" s="24"/>
      <c r="KC71" s="175"/>
      <c r="KD71" s="175"/>
      <c r="KE71" s="175"/>
      <c r="KF71" s="175"/>
      <c r="KG71" s="175"/>
      <c r="KH71" s="175"/>
      <c r="KI71" s="175"/>
      <c r="KJ71" s="470"/>
      <c r="KK71" s="48"/>
      <c r="KL71" s="32" t="s">
        <v>88</v>
      </c>
      <c r="KM71" s="32" t="s">
        <v>88</v>
      </c>
      <c r="KN71" s="32" t="s">
        <v>88</v>
      </c>
      <c r="KO71" s="32" t="s">
        <v>88</v>
      </c>
      <c r="KP71" s="32" t="s">
        <v>88</v>
      </c>
      <c r="KQ71" s="32" t="s">
        <v>88</v>
      </c>
      <c r="KR71" s="32" t="s">
        <v>88</v>
      </c>
      <c r="KS71" s="32" t="s">
        <v>88</v>
      </c>
      <c r="KT71" s="32" t="s">
        <v>88</v>
      </c>
      <c r="KU71" s="32" t="s">
        <v>88</v>
      </c>
      <c r="KV71" s="32" t="s">
        <v>88</v>
      </c>
      <c r="KX71" s="540">
        <f t="shared" si="129"/>
        <v>100</v>
      </c>
    </row>
    <row r="72" spans="1:310" ht="16.5" thickTop="1" thickBot="1" x14ac:dyDescent="0.3">
      <c r="A72" s="62"/>
      <c r="B72" s="80"/>
      <c r="C72" s="120"/>
      <c r="D72" s="578"/>
      <c r="E72" s="11">
        <f t="shared" ref="E72:E77" si="615">E71+1</f>
        <v>32</v>
      </c>
      <c r="F72" s="2128"/>
      <c r="G72" s="1831"/>
      <c r="H72" s="2181"/>
      <c r="I72" s="2185"/>
      <c r="J72" s="2181"/>
      <c r="K72" s="2131"/>
      <c r="L72" s="1831"/>
      <c r="M72" s="39" t="s">
        <v>65</v>
      </c>
      <c r="N72" s="1905"/>
      <c r="O72" s="514"/>
      <c r="P72" s="595"/>
      <c r="Q72" s="726">
        <v>60</v>
      </c>
      <c r="R72" s="727"/>
      <c r="S72" s="727"/>
      <c r="T72" s="727"/>
      <c r="U72" s="727"/>
      <c r="V72" s="727"/>
      <c r="W72" s="727"/>
      <c r="X72" s="727"/>
      <c r="Y72" s="727"/>
      <c r="Z72" s="727"/>
      <c r="AA72" s="727"/>
      <c r="AB72" s="727">
        <v>40</v>
      </c>
      <c r="AC72" s="368">
        <f t="shared" si="553"/>
        <v>0.6</v>
      </c>
      <c r="AD72" s="368">
        <f t="shared" si="554"/>
        <v>0</v>
      </c>
      <c r="AE72" s="368">
        <f t="shared" si="555"/>
        <v>0</v>
      </c>
      <c r="AF72" s="368">
        <f t="shared" si="556"/>
        <v>0</v>
      </c>
      <c r="AG72" s="368">
        <f t="shared" si="557"/>
        <v>0</v>
      </c>
      <c r="AH72" s="368">
        <f t="shared" si="558"/>
        <v>0</v>
      </c>
      <c r="AI72" s="368">
        <f t="shared" si="559"/>
        <v>0</v>
      </c>
      <c r="AJ72" s="368">
        <f t="shared" si="560"/>
        <v>0</v>
      </c>
      <c r="AK72" s="368">
        <f t="shared" si="561"/>
        <v>0</v>
      </c>
      <c r="AL72" s="368">
        <f t="shared" si="562"/>
        <v>0</v>
      </c>
      <c r="AM72" s="368">
        <f t="shared" si="563"/>
        <v>0</v>
      </c>
      <c r="AN72" s="368">
        <f t="shared" si="564"/>
        <v>0.4</v>
      </c>
      <c r="AO72" s="369">
        <v>0</v>
      </c>
      <c r="AP72" s="370">
        <v>0</v>
      </c>
      <c r="AQ72" s="370">
        <v>0</v>
      </c>
      <c r="AR72" s="370">
        <v>0</v>
      </c>
      <c r="AS72" s="378">
        <f>AC72*'Gas parameters'!$B$10</f>
        <v>21490.799999999999</v>
      </c>
      <c r="AT72" s="371">
        <f>AD72*'Gas parameters'!$C$10</f>
        <v>0</v>
      </c>
      <c r="AU72" s="371">
        <f>AE72*'Gas parameters'!$D$10</f>
        <v>0</v>
      </c>
      <c r="AV72" s="371">
        <f>AF72*'Gas parameters'!$E$10</f>
        <v>0</v>
      </c>
      <c r="AW72" s="371">
        <f>AG72*'Gas parameters'!$F$10</f>
        <v>0</v>
      </c>
      <c r="AX72" s="371">
        <f>AH72*'Gas parameters'!$G$10</f>
        <v>0</v>
      </c>
      <c r="AY72" s="371">
        <f>AI72*'Gas parameters'!$H$10</f>
        <v>0</v>
      </c>
      <c r="AZ72" s="371">
        <f>AJ72*'Gas parameters'!$I$10</f>
        <v>0</v>
      </c>
      <c r="BA72" s="371">
        <f>AK72*'Gas parameters'!$J$10</f>
        <v>0</v>
      </c>
      <c r="BB72" s="371">
        <f>AL72*'Gas parameters'!$K$10</f>
        <v>0</v>
      </c>
      <c r="BC72" s="371">
        <f>AM72*'Gas parameters'!$L$10</f>
        <v>0</v>
      </c>
      <c r="BD72" s="371">
        <f>AN72*'Gas parameters'!$M$10</f>
        <v>4310.8</v>
      </c>
      <c r="BE72" s="372">
        <f>AO72*'Gas parameters'!$N$10</f>
        <v>0</v>
      </c>
      <c r="BF72" s="373">
        <f>AP72*'Gas parameters'!$O$10</f>
        <v>0</v>
      </c>
      <c r="BG72" s="373">
        <f>AQ72*'Gas parameters'!$P$10</f>
        <v>0</v>
      </c>
      <c r="BH72" s="379">
        <f>AR72*'Gas parameters'!$Q$10</f>
        <v>0</v>
      </c>
      <c r="BI72" s="386">
        <f>AC72*'Gas parameters'!$B$11</f>
        <v>23904</v>
      </c>
      <c r="BJ72" s="387">
        <f>AD72*'Gas parameters'!$C$11</f>
        <v>0</v>
      </c>
      <c r="BK72" s="387">
        <f>AE72*'Gas parameters'!$D$11</f>
        <v>0</v>
      </c>
      <c r="BL72" s="387">
        <f>AF72*'Gas parameters'!$E$11</f>
        <v>0</v>
      </c>
      <c r="BM72" s="387">
        <f>AG72*'Gas parameters'!$F$11</f>
        <v>0</v>
      </c>
      <c r="BN72" s="387">
        <f>AH72*'Gas parameters'!$G$11</f>
        <v>0</v>
      </c>
      <c r="BO72" s="387">
        <f>AI72*'Gas parameters'!$H$11</f>
        <v>0</v>
      </c>
      <c r="BP72" s="387">
        <f>AJ72*'Gas parameters'!$I$11</f>
        <v>0</v>
      </c>
      <c r="BQ72" s="387">
        <f>AK72*'Gas parameters'!$J$11</f>
        <v>0</v>
      </c>
      <c r="BR72" s="387">
        <f>AL72*'Gas parameters'!$K$11</f>
        <v>0</v>
      </c>
      <c r="BS72" s="387">
        <f>AM72*'Gas parameters'!$L$11</f>
        <v>0</v>
      </c>
      <c r="BT72" s="387">
        <f>AN72*'Gas parameters'!$M$11</f>
        <v>5115.2000000000007</v>
      </c>
      <c r="BU72" s="388">
        <f>AO72*'Gas parameters'!$N$11</f>
        <v>0</v>
      </c>
      <c r="BV72" s="389">
        <f>AP72*'Gas parameters'!$O$11</f>
        <v>0</v>
      </c>
      <c r="BW72" s="389">
        <f>AQ72*'Gas parameters'!$P$11</f>
        <v>0</v>
      </c>
      <c r="BX72" s="390">
        <f>AR72*'Gas parameters'!$Q$11</f>
        <v>0</v>
      </c>
      <c r="BY72" s="385">
        <f>AC72*'Gas parameters'!$B$12</f>
        <v>0.43043999999999999</v>
      </c>
      <c r="BZ72" s="374">
        <f>AD72*'Gas parameters'!$C$12</f>
        <v>0</v>
      </c>
      <c r="CA72" s="374">
        <f>AE72*'Gas parameters'!$D$12</f>
        <v>0</v>
      </c>
      <c r="CB72" s="374">
        <f>AF72*'Gas parameters'!$E$12</f>
        <v>0</v>
      </c>
      <c r="CC72" s="374">
        <f>AG72*'Gas parameters'!$F$12</f>
        <v>0</v>
      </c>
      <c r="CD72" s="374">
        <f>AH72*'Gas parameters'!$G$12</f>
        <v>0</v>
      </c>
      <c r="CE72" s="374">
        <f>AI72*'Gas parameters'!$H$12</f>
        <v>0</v>
      </c>
      <c r="CF72" s="374">
        <f>AJ72*'Gas parameters'!$I$12</f>
        <v>0</v>
      </c>
      <c r="CG72" s="374">
        <f>AK72*'Gas parameters'!$J$12</f>
        <v>0</v>
      </c>
      <c r="CH72" s="374">
        <f>AL72*'Gas parameters'!$K$12</f>
        <v>0</v>
      </c>
      <c r="CI72" s="374">
        <f>AM72*'Gas parameters'!$L$12</f>
        <v>0</v>
      </c>
      <c r="CJ72" s="374">
        <f>AN72*'Gas parameters'!$M$12</f>
        <v>3.5999999999999997E-2</v>
      </c>
      <c r="CK72" s="375">
        <f>AO72*'Gas parameters'!$N$12</f>
        <v>0</v>
      </c>
      <c r="CL72" s="376">
        <f>AP72*'Gas parameters'!$O$12</f>
        <v>0</v>
      </c>
      <c r="CM72" s="376">
        <f>AQ72*'Gas parameters'!$P$12</f>
        <v>0</v>
      </c>
      <c r="CN72" s="376">
        <f>AR72*'Gas parameters'!$Q$12</f>
        <v>0</v>
      </c>
      <c r="CO72" s="432">
        <f t="shared" si="565"/>
        <v>0.6</v>
      </c>
      <c r="CP72" s="432">
        <f t="shared" si="566"/>
        <v>0</v>
      </c>
      <c r="CQ72" s="432">
        <f t="shared" si="567"/>
        <v>0</v>
      </c>
      <c r="CR72" s="432">
        <f t="shared" si="568"/>
        <v>0</v>
      </c>
      <c r="CS72" s="432">
        <f t="shared" si="569"/>
        <v>0</v>
      </c>
      <c r="CT72" s="432">
        <f t="shared" si="570"/>
        <v>0</v>
      </c>
      <c r="CU72" s="432">
        <f t="shared" si="571"/>
        <v>0</v>
      </c>
      <c r="CV72" s="432">
        <f t="shared" si="572"/>
        <v>0</v>
      </c>
      <c r="CW72" s="432">
        <f t="shared" si="573"/>
        <v>0</v>
      </c>
      <c r="CX72" s="432">
        <f t="shared" si="574"/>
        <v>0</v>
      </c>
      <c r="CY72" s="432">
        <f t="shared" si="575"/>
        <v>0</v>
      </c>
      <c r="CZ72" s="432">
        <f t="shared" si="576"/>
        <v>0.4</v>
      </c>
      <c r="DA72" s="432">
        <f t="shared" si="577"/>
        <v>0</v>
      </c>
      <c r="DB72" s="432">
        <f t="shared" si="578"/>
        <v>0</v>
      </c>
      <c r="DC72" s="432">
        <f t="shared" si="579"/>
        <v>0</v>
      </c>
      <c r="DD72" s="432">
        <f t="shared" si="580"/>
        <v>0</v>
      </c>
      <c r="DE72" s="428">
        <f>'DATA SHEET'!CO72*'Gas parameters'!$B$13</f>
        <v>21529.8</v>
      </c>
      <c r="DF72" s="428">
        <f>'DATA SHEET'!CP72*'Gas parameters'!$C$13</f>
        <v>0</v>
      </c>
      <c r="DG72" s="428">
        <f>'DATA SHEET'!CQ72*'Gas parameters'!$D$13</f>
        <v>0</v>
      </c>
      <c r="DH72" s="428">
        <f>'DATA SHEET'!CR72*'Gas parameters'!$E$13</f>
        <v>0</v>
      </c>
      <c r="DI72" s="428">
        <f>'DATA SHEET'!CS72*'Gas parameters'!$F$13</f>
        <v>0</v>
      </c>
      <c r="DJ72" s="428">
        <f>'DATA SHEET'!CT72*'Gas parameters'!$G$13</f>
        <v>0</v>
      </c>
      <c r="DK72" s="428">
        <f>'DATA SHEET'!CU72*'Gas parameters'!$H$13</f>
        <v>0</v>
      </c>
      <c r="DL72" s="428">
        <f>'DATA SHEET'!CV72*'Gas parameters'!$I$13</f>
        <v>0</v>
      </c>
      <c r="DM72" s="428">
        <f>'DATA SHEET'!CW72*'Gas parameters'!$J$13</f>
        <v>0</v>
      </c>
      <c r="DN72" s="428">
        <f>'DATA SHEET'!CX72*'Gas parameters'!$K$13</f>
        <v>0</v>
      </c>
      <c r="DO72" s="428">
        <f>'DATA SHEET'!CY72*'Gas parameters'!$L$13</f>
        <v>0</v>
      </c>
      <c r="DP72" s="428">
        <f>'DATA SHEET'!CZ72*'Gas parameters'!$M$13</f>
        <v>4313.2</v>
      </c>
      <c r="DQ72" s="428">
        <f>'DATA SHEET'!DA72*'Gas parameters'!$N$13</f>
        <v>0</v>
      </c>
      <c r="DR72" s="428">
        <f>'DATA SHEET'!DB72*'Gas parameters'!$O$13</f>
        <v>0</v>
      </c>
      <c r="DS72" s="428">
        <f>'DATA SHEET'!DC72*'Gas parameters'!$P$13</f>
        <v>0</v>
      </c>
      <c r="DT72" s="428">
        <f>'DATA SHEET'!DD72*'Gas parameters'!$Q$13</f>
        <v>0</v>
      </c>
      <c r="DU72" s="431">
        <f>'DATA SHEET'!CO72*'Gas parameters'!$B$14</f>
        <v>23891.399999999998</v>
      </c>
      <c r="DV72" s="431">
        <f>'DATA SHEET'!CP72*'Gas parameters'!$C$14</f>
        <v>0</v>
      </c>
      <c r="DW72" s="431">
        <f>'DATA SHEET'!CQ72*'Gas parameters'!$D$14</f>
        <v>0</v>
      </c>
      <c r="DX72" s="431">
        <f>'DATA SHEET'!CR72*'Gas parameters'!$E$14</f>
        <v>0</v>
      </c>
      <c r="DY72" s="431">
        <f>'DATA SHEET'!CS72*'Gas parameters'!$F$14</f>
        <v>0</v>
      </c>
      <c r="DZ72" s="431">
        <f>'DATA SHEET'!CT72*'Gas parameters'!$G$14</f>
        <v>0</v>
      </c>
      <c r="EA72" s="431">
        <f>'DATA SHEET'!CU72*'Gas parameters'!$H$14</f>
        <v>0</v>
      </c>
      <c r="EB72" s="431">
        <f>'DATA SHEET'!CV72*'Gas parameters'!$I$14</f>
        <v>0</v>
      </c>
      <c r="EC72" s="431">
        <f>'DATA SHEET'!CW72*'Gas parameters'!$J$14</f>
        <v>0</v>
      </c>
      <c r="ED72" s="431">
        <f>'DATA SHEET'!CX72*'Gas parameters'!$K$14</f>
        <v>0</v>
      </c>
      <c r="EE72" s="431">
        <f>'DATA SHEET'!CY72*'Gas parameters'!$L$14</f>
        <v>0</v>
      </c>
      <c r="EF72" s="431">
        <f>'DATA SHEET'!CZ72*'Gas parameters'!$M$14</f>
        <v>5098</v>
      </c>
      <c r="EG72" s="431">
        <f>'DATA SHEET'!DA72*'Gas parameters'!$N$14</f>
        <v>0</v>
      </c>
      <c r="EH72" s="431">
        <f>'DATA SHEET'!DB72*'Gas parameters'!$O$14</f>
        <v>0</v>
      </c>
      <c r="EI72" s="431">
        <f>'DATA SHEET'!DC72*'Gas parameters'!$P$14</f>
        <v>0</v>
      </c>
      <c r="EJ72" s="431">
        <f>'DATA SHEET'!DD72*'Gas parameters'!$Q$14</f>
        <v>0</v>
      </c>
      <c r="EK72" s="425">
        <f>'DATA SHEET'!CO72*'Gas parameters'!$B$15</f>
        <v>1.2018</v>
      </c>
      <c r="EL72" s="434">
        <f>'DATA SHEET'!CP72*'Gas parameters'!$C$15</f>
        <v>0</v>
      </c>
      <c r="EM72" s="434">
        <f>'DATA SHEET'!CQ72*'Gas parameters'!$D$15</f>
        <v>0</v>
      </c>
      <c r="EN72" s="434">
        <f>'DATA SHEET'!CR72*'Gas parameters'!$E$15</f>
        <v>0</v>
      </c>
      <c r="EO72" s="434">
        <f>'DATA SHEET'!CS72*'Gas parameters'!$F$15</f>
        <v>0</v>
      </c>
      <c r="EP72" s="434">
        <f>'DATA SHEET'!CT72*'Gas parameters'!$G$15</f>
        <v>0</v>
      </c>
      <c r="EQ72" s="434">
        <f>'DATA SHEET'!CU72*'Gas parameters'!$H$15</f>
        <v>0</v>
      </c>
      <c r="ER72" s="434">
        <f>'DATA SHEET'!CV72*'Gas parameters'!$I$15</f>
        <v>0</v>
      </c>
      <c r="ES72" s="434">
        <f>'DATA SHEET'!CW72*'Gas parameters'!$J$15</f>
        <v>0</v>
      </c>
      <c r="ET72" s="434">
        <f>'DATA SHEET'!CX72*'Gas parameters'!$K$15</f>
        <v>0</v>
      </c>
      <c r="EU72" s="434">
        <f>'DATA SHEET'!CY72*'Gas parameters'!$L$15</f>
        <v>0</v>
      </c>
      <c r="EV72" s="434">
        <f>'DATA SHEET'!CZ72*'Gas parameters'!$M$15</f>
        <v>0.1996</v>
      </c>
      <c r="EW72" s="434">
        <f>'DATA SHEET'!DA72*'Gas parameters'!$N$15</f>
        <v>0</v>
      </c>
      <c r="EX72" s="434">
        <f>'DATA SHEET'!DB72*'Gas parameters'!$O$15</f>
        <v>0</v>
      </c>
      <c r="EY72" s="434">
        <f>'DATA SHEET'!DC72*'Gas parameters'!$P$15</f>
        <v>0</v>
      </c>
      <c r="EZ72" s="434">
        <f>'DATA SHEET'!DD72*'Gas parameters'!$Q$15</f>
        <v>0</v>
      </c>
      <c r="FA72" s="429">
        <f>'DATA SHEET'!CO72*'Gas parameters'!$B$16</f>
        <v>0.59760000000000002</v>
      </c>
      <c r="FB72" s="429">
        <f>'DATA SHEET'!CP72*'Gas parameters'!$C$16</f>
        <v>0</v>
      </c>
      <c r="FC72" s="429">
        <f>'DATA SHEET'!CQ72*'Gas parameters'!$D$16</f>
        <v>0</v>
      </c>
      <c r="FD72" s="429">
        <f>'DATA SHEET'!CR72*'Gas parameters'!$E$16</f>
        <v>0</v>
      </c>
      <c r="FE72" s="429">
        <f>'DATA SHEET'!CS72*'Gas parameters'!$F$16</f>
        <v>0</v>
      </c>
      <c r="FF72" s="429">
        <f>'DATA SHEET'!CT72*'Gas parameters'!$G$16</f>
        <v>0</v>
      </c>
      <c r="FG72" s="429">
        <f>'DATA SHEET'!CU72*'Gas parameters'!$H$16</f>
        <v>0</v>
      </c>
      <c r="FH72" s="429">
        <f>'DATA SHEET'!CV72*'Gas parameters'!$I$16</f>
        <v>0</v>
      </c>
      <c r="FI72" s="429">
        <f>'DATA SHEET'!CW72*'Gas parameters'!$J$16</f>
        <v>0</v>
      </c>
      <c r="FJ72" s="429">
        <f>'DATA SHEET'!CX72*'Gas parameters'!$K$16</f>
        <v>0</v>
      </c>
      <c r="FK72" s="429">
        <f>'DATA SHEET'!CY72*'Gas parameters'!$L$16</f>
        <v>0</v>
      </c>
      <c r="FL72" s="429">
        <f>'DATA SHEET'!CZ72*'Gas parameters'!$M$16</f>
        <v>0</v>
      </c>
      <c r="FM72" s="429">
        <f>'DATA SHEET'!DA72*'Gas parameters'!$N$16</f>
        <v>0</v>
      </c>
      <c r="FN72" s="429">
        <f>'DATA SHEET'!DB72*'Gas parameters'!$O$16</f>
        <v>0</v>
      </c>
      <c r="FO72" s="429">
        <f>'DATA SHEET'!DC72*'Gas parameters'!$P$16</f>
        <v>0</v>
      </c>
      <c r="FP72" s="429">
        <f>'DATA SHEET'!DD72*'Gas parameters'!$Q$16</f>
        <v>0</v>
      </c>
      <c r="FQ72" s="457">
        <f>'DATA SHEET'!CO72*'Gas parameters'!$B$17</f>
        <v>1.1639999999999999</v>
      </c>
      <c r="FR72" s="457">
        <f>'DATA SHEET'!CP72*'Gas parameters'!$C$17</f>
        <v>0</v>
      </c>
      <c r="FS72" s="457">
        <f>'DATA SHEET'!CQ72*'Gas parameters'!$D$17</f>
        <v>0</v>
      </c>
      <c r="FT72" s="457">
        <f>'DATA SHEET'!CR72*'Gas parameters'!$E$17</f>
        <v>0</v>
      </c>
      <c r="FU72" s="457">
        <f>'DATA SHEET'!CS72*'Gas parameters'!$F$17</f>
        <v>0</v>
      </c>
      <c r="FV72" s="457">
        <f>'DATA SHEET'!CT72*'Gas parameters'!$G$17</f>
        <v>0</v>
      </c>
      <c r="FW72" s="457">
        <f>'DATA SHEET'!CU72*'Gas parameters'!$H$17</f>
        <v>0</v>
      </c>
      <c r="FX72" s="457">
        <f>'DATA SHEET'!CV72*'Gas parameters'!$I$17</f>
        <v>0</v>
      </c>
      <c r="FY72" s="457">
        <f>'DATA SHEET'!CW72*'Gas parameters'!$J$17</f>
        <v>0</v>
      </c>
      <c r="FZ72" s="457">
        <f>'DATA SHEET'!CX72*'Gas parameters'!$K$17</f>
        <v>0</v>
      </c>
      <c r="GA72" s="457">
        <f>'DATA SHEET'!CY72*'Gas parameters'!$L$17</f>
        <v>0</v>
      </c>
      <c r="GB72" s="457">
        <f>'DATA SHEET'!CZ72*'Gas parameters'!$M$17</f>
        <v>0.38680000000000003</v>
      </c>
      <c r="GC72" s="457">
        <f>'DATA SHEET'!DA72*'Gas parameters'!$N$17</f>
        <v>0</v>
      </c>
      <c r="GD72" s="457">
        <f>'DATA SHEET'!DB72*'Gas parameters'!$O$17</f>
        <v>0</v>
      </c>
      <c r="GE72" s="457">
        <f>'DATA SHEET'!DC72*'Gas parameters'!$P$17</f>
        <v>0</v>
      </c>
      <c r="GF72" s="457">
        <f>'DATA SHEET'!DD72*'Gas parameters'!$Q$17</f>
        <v>0</v>
      </c>
      <c r="GG72" s="429">
        <f>'DATA SHEET'!CO72*'Gas parameters'!$B$18</f>
        <v>0.43043999999999999</v>
      </c>
      <c r="GH72" s="429">
        <f>'DATA SHEET'!CP72*'Gas parameters'!$C$18</f>
        <v>0</v>
      </c>
      <c r="GI72" s="429">
        <f>'DATA SHEET'!CQ72*'Gas parameters'!$D$18</f>
        <v>0</v>
      </c>
      <c r="GJ72" s="429">
        <f>'DATA SHEET'!CR72*'Gas parameters'!$E$18</f>
        <v>0</v>
      </c>
      <c r="GK72" s="429">
        <f>'DATA SHEET'!CS72*'Gas parameters'!$F$18</f>
        <v>0</v>
      </c>
      <c r="GL72" s="429">
        <f>'DATA SHEET'!CT72*'Gas parameters'!$G$18</f>
        <v>0</v>
      </c>
      <c r="GM72" s="429">
        <f>'DATA SHEET'!CU72*'Gas parameters'!$H$18</f>
        <v>0</v>
      </c>
      <c r="GN72" s="429">
        <f>'DATA SHEET'!CV72*'Gas parameters'!$I$18</f>
        <v>0</v>
      </c>
      <c r="GO72" s="429">
        <f>'DATA SHEET'!CW72*'Gas parameters'!$J$18</f>
        <v>0</v>
      </c>
      <c r="GP72" s="429">
        <f>'DATA SHEET'!CX72*'Gas parameters'!$K$18</f>
        <v>0</v>
      </c>
      <c r="GQ72" s="429">
        <f>'DATA SHEET'!CY72*'Gas parameters'!$L$18</f>
        <v>0</v>
      </c>
      <c r="GR72" s="429">
        <f>'DATA SHEET'!CZ72*'Gas parameters'!$M$18</f>
        <v>3.5999999999999997E-2</v>
      </c>
      <c r="GS72" s="429">
        <f>'DATA SHEET'!DA72*'Gas parameters'!$N$18</f>
        <v>0</v>
      </c>
      <c r="GT72" s="429">
        <f>'DATA SHEET'!DB72*'Gas parameters'!$O$18</f>
        <v>0</v>
      </c>
      <c r="GU72" s="429">
        <f>'DATA SHEET'!DC72*'Gas parameters'!$P$18</f>
        <v>0</v>
      </c>
      <c r="GV72" s="429">
        <f>'DATA SHEET'!DD72*'Gas parameters'!$Q$18</f>
        <v>0</v>
      </c>
      <c r="GW72" s="430">
        <v>7</v>
      </c>
      <c r="GX72" s="430">
        <v>1E-3</v>
      </c>
      <c r="GY72" s="435">
        <f t="shared" si="581"/>
        <v>6.6924546322827121</v>
      </c>
      <c r="GZ72" s="435">
        <f t="shared" si="582"/>
        <v>10.148328222950017</v>
      </c>
      <c r="HA72" s="433">
        <f t="shared" si="583"/>
        <v>1</v>
      </c>
      <c r="HB72" s="433">
        <f t="shared" si="584"/>
        <v>7.4502201757506663</v>
      </c>
      <c r="HC72" s="433">
        <f t="shared" si="585"/>
        <v>20.959991874476575</v>
      </c>
      <c r="HD72" s="433">
        <f t="shared" si="586"/>
        <v>1.3246768628986172</v>
      </c>
      <c r="HE72" s="433">
        <f t="shared" si="587"/>
        <v>1.2155011147590387</v>
      </c>
      <c r="HF72" s="436">
        <f t="shared" si="588"/>
        <v>0</v>
      </c>
      <c r="HG72" s="433">
        <f t="shared" si="589"/>
        <v>5.8886546322827122</v>
      </c>
      <c r="HH72" s="435">
        <f>GY72*0.7906+'DATA SHEET'!CW72/100+HN72</f>
        <v>5.8886546322827122</v>
      </c>
      <c r="HI72" s="433">
        <f t="shared" si="590"/>
        <v>1.5615655434679541</v>
      </c>
      <c r="HJ72" s="433">
        <f t="shared" si="591"/>
        <v>10.148328222950017</v>
      </c>
      <c r="HK72" s="437">
        <f t="shared" si="592"/>
        <v>25843</v>
      </c>
      <c r="HL72" s="437">
        <f t="shared" si="593"/>
        <v>28989.399999999998</v>
      </c>
      <c r="HM72" s="438">
        <f t="shared" si="594"/>
        <v>1.4014</v>
      </c>
      <c r="HN72" s="439">
        <f t="shared" si="595"/>
        <v>0.59760000000000002</v>
      </c>
      <c r="HO72" s="436">
        <f t="shared" si="596"/>
        <v>1.5508</v>
      </c>
      <c r="HP72" s="427">
        <f t="shared" si="597"/>
        <v>0.46643999999999997</v>
      </c>
      <c r="HQ72" s="357">
        <f t="shared" si="598"/>
        <v>25801.599999999999</v>
      </c>
      <c r="HR72" s="358">
        <f t="shared" si="599"/>
        <v>29019.200000000001</v>
      </c>
      <c r="HS72" s="712">
        <f t="shared" si="600"/>
        <v>0.46643999999999997</v>
      </c>
      <c r="HT72" s="713">
        <f t="shared" si="601"/>
        <v>0.36094603788418017</v>
      </c>
      <c r="HU72" s="711">
        <f t="shared" si="602"/>
        <v>0.44215889640812073</v>
      </c>
      <c r="HV72" s="711">
        <f t="shared" si="603"/>
        <v>24.454174959719456</v>
      </c>
      <c r="HW72" s="711">
        <f t="shared" si="604"/>
        <v>27.464698088207459</v>
      </c>
      <c r="HX72" s="711">
        <f t="shared" si="605"/>
        <v>45.714470083951518</v>
      </c>
      <c r="HY72" s="714">
        <f t="shared" si="606"/>
        <v>25.801599999999997</v>
      </c>
      <c r="HZ72" s="359">
        <f t="shared" si="607"/>
        <v>29.019200000000001</v>
      </c>
      <c r="IA72" s="360">
        <f t="shared" si="608"/>
        <v>48.30190909070317</v>
      </c>
      <c r="IB72" s="75">
        <f t="shared" si="609"/>
        <v>45.714470083951518</v>
      </c>
      <c r="IC72" s="724">
        <f t="shared" si="610"/>
        <v>0.36094603788418017</v>
      </c>
      <c r="ID72" s="724">
        <f t="shared" si="611"/>
        <v>25.801599999999997</v>
      </c>
      <c r="IE72" s="724">
        <f t="shared" si="612"/>
        <v>29.019200000000001</v>
      </c>
      <c r="IF72" s="76">
        <f t="shared" si="613"/>
        <v>10.148328222950017</v>
      </c>
      <c r="IG72" s="97"/>
      <c r="IH72" s="97"/>
      <c r="II72" s="97"/>
      <c r="IJ72" s="700">
        <f t="shared" si="614"/>
        <v>0</v>
      </c>
      <c r="IK72" s="97"/>
      <c r="IL72" s="97"/>
      <c r="IM72" s="97"/>
      <c r="JH72"/>
      <c r="JI72"/>
      <c r="JJ72"/>
      <c r="JW72" s="788"/>
      <c r="KX72" s="540">
        <f t="shared" si="129"/>
        <v>100</v>
      </c>
    </row>
    <row r="73" spans="1:310" ht="16.5" thickTop="1" thickBot="1" x14ac:dyDescent="0.3">
      <c r="A73" s="62"/>
      <c r="B73" s="80"/>
      <c r="C73" s="120"/>
      <c r="D73" s="571" t="s">
        <v>131</v>
      </c>
      <c r="E73" s="11">
        <f t="shared" si="615"/>
        <v>33</v>
      </c>
      <c r="F73" s="2128"/>
      <c r="G73" s="1831"/>
      <c r="H73" s="2181"/>
      <c r="I73" s="2185"/>
      <c r="J73" s="2181"/>
      <c r="K73" s="2131"/>
      <c r="L73" s="1831"/>
      <c r="M73" s="586" t="s">
        <v>55</v>
      </c>
      <c r="N73" s="1905"/>
      <c r="O73" s="459"/>
      <c r="P73" s="549"/>
      <c r="Q73" s="726">
        <v>60</v>
      </c>
      <c r="R73" s="727"/>
      <c r="S73" s="727"/>
      <c r="T73" s="727"/>
      <c r="U73" s="727"/>
      <c r="V73" s="727"/>
      <c r="W73" s="727"/>
      <c r="X73" s="727"/>
      <c r="Y73" s="727"/>
      <c r="Z73" s="727"/>
      <c r="AA73" s="727"/>
      <c r="AB73" s="727">
        <v>40</v>
      </c>
      <c r="AC73" s="368">
        <f t="shared" si="553"/>
        <v>0.6</v>
      </c>
      <c r="AD73" s="368">
        <f t="shared" si="554"/>
        <v>0</v>
      </c>
      <c r="AE73" s="368">
        <f t="shared" si="555"/>
        <v>0</v>
      </c>
      <c r="AF73" s="368">
        <f t="shared" si="556"/>
        <v>0</v>
      </c>
      <c r="AG73" s="368">
        <f t="shared" si="557"/>
        <v>0</v>
      </c>
      <c r="AH73" s="368">
        <f t="shared" si="558"/>
        <v>0</v>
      </c>
      <c r="AI73" s="368">
        <f t="shared" si="559"/>
        <v>0</v>
      </c>
      <c r="AJ73" s="368">
        <f t="shared" si="560"/>
        <v>0</v>
      </c>
      <c r="AK73" s="368">
        <f t="shared" si="561"/>
        <v>0</v>
      </c>
      <c r="AL73" s="368">
        <f t="shared" si="562"/>
        <v>0</v>
      </c>
      <c r="AM73" s="368">
        <f t="shared" si="563"/>
        <v>0</v>
      </c>
      <c r="AN73" s="368">
        <f t="shared" si="564"/>
        <v>0.4</v>
      </c>
      <c r="AO73" s="369">
        <v>0</v>
      </c>
      <c r="AP73" s="370">
        <v>0</v>
      </c>
      <c r="AQ73" s="370">
        <v>0</v>
      </c>
      <c r="AR73" s="370">
        <v>0</v>
      </c>
      <c r="AS73" s="378">
        <f>AC73*'Gas parameters'!$B$10</f>
        <v>21490.799999999999</v>
      </c>
      <c r="AT73" s="371">
        <f>AD73*'Gas parameters'!$C$10</f>
        <v>0</v>
      </c>
      <c r="AU73" s="371">
        <f>AE73*'Gas parameters'!$D$10</f>
        <v>0</v>
      </c>
      <c r="AV73" s="371">
        <f>AF73*'Gas parameters'!$E$10</f>
        <v>0</v>
      </c>
      <c r="AW73" s="371">
        <f>AG73*'Gas parameters'!$F$10</f>
        <v>0</v>
      </c>
      <c r="AX73" s="371">
        <f>AH73*'Gas parameters'!$G$10</f>
        <v>0</v>
      </c>
      <c r="AY73" s="371">
        <f>AI73*'Gas parameters'!$H$10</f>
        <v>0</v>
      </c>
      <c r="AZ73" s="371">
        <f>AJ73*'Gas parameters'!$I$10</f>
        <v>0</v>
      </c>
      <c r="BA73" s="371">
        <f>AK73*'Gas parameters'!$J$10</f>
        <v>0</v>
      </c>
      <c r="BB73" s="371">
        <f>AL73*'Gas parameters'!$K$10</f>
        <v>0</v>
      </c>
      <c r="BC73" s="371">
        <f>AM73*'Gas parameters'!$L$10</f>
        <v>0</v>
      </c>
      <c r="BD73" s="371">
        <f>AN73*'Gas parameters'!$M$10</f>
        <v>4310.8</v>
      </c>
      <c r="BE73" s="372">
        <f>AO73*'Gas parameters'!$N$10</f>
        <v>0</v>
      </c>
      <c r="BF73" s="373">
        <f>AP73*'Gas parameters'!$O$10</f>
        <v>0</v>
      </c>
      <c r="BG73" s="373">
        <f>AQ73*'Gas parameters'!$P$10</f>
        <v>0</v>
      </c>
      <c r="BH73" s="379">
        <f>AR73*'Gas parameters'!$Q$10</f>
        <v>0</v>
      </c>
      <c r="BI73" s="386">
        <f>AC73*'Gas parameters'!$B$11</f>
        <v>23904</v>
      </c>
      <c r="BJ73" s="387">
        <f>AD73*'Gas parameters'!$C$11</f>
        <v>0</v>
      </c>
      <c r="BK73" s="387">
        <f>AE73*'Gas parameters'!$D$11</f>
        <v>0</v>
      </c>
      <c r="BL73" s="387">
        <f>AF73*'Gas parameters'!$E$11</f>
        <v>0</v>
      </c>
      <c r="BM73" s="387">
        <f>AG73*'Gas parameters'!$F$11</f>
        <v>0</v>
      </c>
      <c r="BN73" s="387">
        <f>AH73*'Gas parameters'!$G$11</f>
        <v>0</v>
      </c>
      <c r="BO73" s="387">
        <f>AI73*'Gas parameters'!$H$11</f>
        <v>0</v>
      </c>
      <c r="BP73" s="387">
        <f>AJ73*'Gas parameters'!$I$11</f>
        <v>0</v>
      </c>
      <c r="BQ73" s="387">
        <f>AK73*'Gas parameters'!$J$11</f>
        <v>0</v>
      </c>
      <c r="BR73" s="387">
        <f>AL73*'Gas parameters'!$K$11</f>
        <v>0</v>
      </c>
      <c r="BS73" s="387">
        <f>AM73*'Gas parameters'!$L$11</f>
        <v>0</v>
      </c>
      <c r="BT73" s="387">
        <f>AN73*'Gas parameters'!$M$11</f>
        <v>5115.2000000000007</v>
      </c>
      <c r="BU73" s="388">
        <f>AO73*'Gas parameters'!$N$11</f>
        <v>0</v>
      </c>
      <c r="BV73" s="389">
        <f>AP73*'Gas parameters'!$O$11</f>
        <v>0</v>
      </c>
      <c r="BW73" s="389">
        <f>AQ73*'Gas parameters'!$P$11</f>
        <v>0</v>
      </c>
      <c r="BX73" s="390">
        <f>AR73*'Gas parameters'!$Q$11</f>
        <v>0</v>
      </c>
      <c r="BY73" s="385">
        <f>AC73*'Gas parameters'!$B$12</f>
        <v>0.43043999999999999</v>
      </c>
      <c r="BZ73" s="374">
        <f>AD73*'Gas parameters'!$C$12</f>
        <v>0</v>
      </c>
      <c r="CA73" s="374">
        <f>AE73*'Gas parameters'!$D$12</f>
        <v>0</v>
      </c>
      <c r="CB73" s="374">
        <f>AF73*'Gas parameters'!$E$12</f>
        <v>0</v>
      </c>
      <c r="CC73" s="374">
        <f>AG73*'Gas parameters'!$F$12</f>
        <v>0</v>
      </c>
      <c r="CD73" s="374">
        <f>AH73*'Gas parameters'!$G$12</f>
        <v>0</v>
      </c>
      <c r="CE73" s="374">
        <f>AI73*'Gas parameters'!$H$12</f>
        <v>0</v>
      </c>
      <c r="CF73" s="374">
        <f>AJ73*'Gas parameters'!$I$12</f>
        <v>0</v>
      </c>
      <c r="CG73" s="374">
        <f>AK73*'Gas parameters'!$J$12</f>
        <v>0</v>
      </c>
      <c r="CH73" s="374">
        <f>AL73*'Gas parameters'!$K$12</f>
        <v>0</v>
      </c>
      <c r="CI73" s="374">
        <f>AM73*'Gas parameters'!$L$12</f>
        <v>0</v>
      </c>
      <c r="CJ73" s="374">
        <f>AN73*'Gas parameters'!$M$12</f>
        <v>3.5999999999999997E-2</v>
      </c>
      <c r="CK73" s="375">
        <f>AO73*'Gas parameters'!$N$12</f>
        <v>0</v>
      </c>
      <c r="CL73" s="376">
        <f>AP73*'Gas parameters'!$O$12</f>
        <v>0</v>
      </c>
      <c r="CM73" s="376">
        <f>AQ73*'Gas parameters'!$P$12</f>
        <v>0</v>
      </c>
      <c r="CN73" s="376">
        <f>AR73*'Gas parameters'!$Q$12</f>
        <v>0</v>
      </c>
      <c r="CO73" s="432">
        <f t="shared" si="565"/>
        <v>0.6</v>
      </c>
      <c r="CP73" s="432">
        <f t="shared" si="566"/>
        <v>0</v>
      </c>
      <c r="CQ73" s="432">
        <f t="shared" si="567"/>
        <v>0</v>
      </c>
      <c r="CR73" s="432">
        <f t="shared" si="568"/>
        <v>0</v>
      </c>
      <c r="CS73" s="432">
        <f t="shared" si="569"/>
        <v>0</v>
      </c>
      <c r="CT73" s="432">
        <f t="shared" si="570"/>
        <v>0</v>
      </c>
      <c r="CU73" s="432">
        <f t="shared" si="571"/>
        <v>0</v>
      </c>
      <c r="CV73" s="432">
        <f t="shared" si="572"/>
        <v>0</v>
      </c>
      <c r="CW73" s="432">
        <f t="shared" si="573"/>
        <v>0</v>
      </c>
      <c r="CX73" s="432">
        <f t="shared" si="574"/>
        <v>0</v>
      </c>
      <c r="CY73" s="432">
        <f t="shared" si="575"/>
        <v>0</v>
      </c>
      <c r="CZ73" s="432">
        <f t="shared" si="576"/>
        <v>0.4</v>
      </c>
      <c r="DA73" s="432">
        <f t="shared" si="577"/>
        <v>0</v>
      </c>
      <c r="DB73" s="432">
        <f t="shared" si="578"/>
        <v>0</v>
      </c>
      <c r="DC73" s="432">
        <f t="shared" si="579"/>
        <v>0</v>
      </c>
      <c r="DD73" s="432">
        <f t="shared" si="580"/>
        <v>0</v>
      </c>
      <c r="DE73" s="428">
        <f>'DATA SHEET'!CO73*'Gas parameters'!$B$13</f>
        <v>21529.8</v>
      </c>
      <c r="DF73" s="428">
        <f>'DATA SHEET'!CP73*'Gas parameters'!$C$13</f>
        <v>0</v>
      </c>
      <c r="DG73" s="428">
        <f>'DATA SHEET'!CQ73*'Gas parameters'!$D$13</f>
        <v>0</v>
      </c>
      <c r="DH73" s="428">
        <f>'DATA SHEET'!CR73*'Gas parameters'!$E$13</f>
        <v>0</v>
      </c>
      <c r="DI73" s="428">
        <f>'DATA SHEET'!CS73*'Gas parameters'!$F$13</f>
        <v>0</v>
      </c>
      <c r="DJ73" s="428">
        <f>'DATA SHEET'!CT73*'Gas parameters'!$G$13</f>
        <v>0</v>
      </c>
      <c r="DK73" s="428">
        <f>'DATA SHEET'!CU73*'Gas parameters'!$H$13</f>
        <v>0</v>
      </c>
      <c r="DL73" s="428">
        <f>'DATA SHEET'!CV73*'Gas parameters'!$I$13</f>
        <v>0</v>
      </c>
      <c r="DM73" s="428">
        <f>'DATA SHEET'!CW73*'Gas parameters'!$J$13</f>
        <v>0</v>
      </c>
      <c r="DN73" s="428">
        <f>'DATA SHEET'!CX73*'Gas parameters'!$K$13</f>
        <v>0</v>
      </c>
      <c r="DO73" s="428">
        <f>'DATA SHEET'!CY73*'Gas parameters'!$L$13</f>
        <v>0</v>
      </c>
      <c r="DP73" s="428">
        <f>'DATA SHEET'!CZ73*'Gas parameters'!$M$13</f>
        <v>4313.2</v>
      </c>
      <c r="DQ73" s="428">
        <f>'DATA SHEET'!DA73*'Gas parameters'!$N$13</f>
        <v>0</v>
      </c>
      <c r="DR73" s="428">
        <f>'DATA SHEET'!DB73*'Gas parameters'!$O$13</f>
        <v>0</v>
      </c>
      <c r="DS73" s="428">
        <f>'DATA SHEET'!DC73*'Gas parameters'!$P$13</f>
        <v>0</v>
      </c>
      <c r="DT73" s="428">
        <f>'DATA SHEET'!DD73*'Gas parameters'!$Q$13</f>
        <v>0</v>
      </c>
      <c r="DU73" s="431">
        <f>'DATA SHEET'!CO73*'Gas parameters'!$B$14</f>
        <v>23891.399999999998</v>
      </c>
      <c r="DV73" s="431">
        <f>'DATA SHEET'!CP73*'Gas parameters'!$C$14</f>
        <v>0</v>
      </c>
      <c r="DW73" s="431">
        <f>'DATA SHEET'!CQ73*'Gas parameters'!$D$14</f>
        <v>0</v>
      </c>
      <c r="DX73" s="431">
        <f>'DATA SHEET'!CR73*'Gas parameters'!$E$14</f>
        <v>0</v>
      </c>
      <c r="DY73" s="431">
        <f>'DATA SHEET'!CS73*'Gas parameters'!$F$14</f>
        <v>0</v>
      </c>
      <c r="DZ73" s="431">
        <f>'DATA SHEET'!CT73*'Gas parameters'!$G$14</f>
        <v>0</v>
      </c>
      <c r="EA73" s="431">
        <f>'DATA SHEET'!CU73*'Gas parameters'!$H$14</f>
        <v>0</v>
      </c>
      <c r="EB73" s="431">
        <f>'DATA SHEET'!CV73*'Gas parameters'!$I$14</f>
        <v>0</v>
      </c>
      <c r="EC73" s="431">
        <f>'DATA SHEET'!CW73*'Gas parameters'!$J$14</f>
        <v>0</v>
      </c>
      <c r="ED73" s="431">
        <f>'DATA SHEET'!CX73*'Gas parameters'!$K$14</f>
        <v>0</v>
      </c>
      <c r="EE73" s="431">
        <f>'DATA SHEET'!CY73*'Gas parameters'!$L$14</f>
        <v>0</v>
      </c>
      <c r="EF73" s="431">
        <f>'DATA SHEET'!CZ73*'Gas parameters'!$M$14</f>
        <v>5098</v>
      </c>
      <c r="EG73" s="431">
        <f>'DATA SHEET'!DA73*'Gas parameters'!$N$14</f>
        <v>0</v>
      </c>
      <c r="EH73" s="431">
        <f>'DATA SHEET'!DB73*'Gas parameters'!$O$14</f>
        <v>0</v>
      </c>
      <c r="EI73" s="431">
        <f>'DATA SHEET'!DC73*'Gas parameters'!$P$14</f>
        <v>0</v>
      </c>
      <c r="EJ73" s="431">
        <f>'DATA SHEET'!DD73*'Gas parameters'!$Q$14</f>
        <v>0</v>
      </c>
      <c r="EK73" s="425">
        <f>'DATA SHEET'!CO73*'Gas parameters'!$B$15</f>
        <v>1.2018</v>
      </c>
      <c r="EL73" s="434">
        <f>'DATA SHEET'!CP73*'Gas parameters'!$C$15</f>
        <v>0</v>
      </c>
      <c r="EM73" s="434">
        <f>'DATA SHEET'!CQ73*'Gas parameters'!$D$15</f>
        <v>0</v>
      </c>
      <c r="EN73" s="434">
        <f>'DATA SHEET'!CR73*'Gas parameters'!$E$15</f>
        <v>0</v>
      </c>
      <c r="EO73" s="434">
        <f>'DATA SHEET'!CS73*'Gas parameters'!$F$15</f>
        <v>0</v>
      </c>
      <c r="EP73" s="434">
        <f>'DATA SHEET'!CT73*'Gas parameters'!$G$15</f>
        <v>0</v>
      </c>
      <c r="EQ73" s="434">
        <f>'DATA SHEET'!CU73*'Gas parameters'!$H$15</f>
        <v>0</v>
      </c>
      <c r="ER73" s="434">
        <f>'DATA SHEET'!CV73*'Gas parameters'!$I$15</f>
        <v>0</v>
      </c>
      <c r="ES73" s="434">
        <f>'DATA SHEET'!CW73*'Gas parameters'!$J$15</f>
        <v>0</v>
      </c>
      <c r="ET73" s="434">
        <f>'DATA SHEET'!CX73*'Gas parameters'!$K$15</f>
        <v>0</v>
      </c>
      <c r="EU73" s="434">
        <f>'DATA SHEET'!CY73*'Gas parameters'!$L$15</f>
        <v>0</v>
      </c>
      <c r="EV73" s="434">
        <f>'DATA SHEET'!CZ73*'Gas parameters'!$M$15</f>
        <v>0.1996</v>
      </c>
      <c r="EW73" s="434">
        <f>'DATA SHEET'!DA73*'Gas parameters'!$N$15</f>
        <v>0</v>
      </c>
      <c r="EX73" s="434">
        <f>'DATA SHEET'!DB73*'Gas parameters'!$O$15</f>
        <v>0</v>
      </c>
      <c r="EY73" s="434">
        <f>'DATA SHEET'!DC73*'Gas parameters'!$P$15</f>
        <v>0</v>
      </c>
      <c r="EZ73" s="434">
        <f>'DATA SHEET'!DD73*'Gas parameters'!$Q$15</f>
        <v>0</v>
      </c>
      <c r="FA73" s="429">
        <f>'DATA SHEET'!CO73*'Gas parameters'!$B$16</f>
        <v>0.59760000000000002</v>
      </c>
      <c r="FB73" s="429">
        <f>'DATA SHEET'!CP73*'Gas parameters'!$C$16</f>
        <v>0</v>
      </c>
      <c r="FC73" s="429">
        <f>'DATA SHEET'!CQ73*'Gas parameters'!$D$16</f>
        <v>0</v>
      </c>
      <c r="FD73" s="429">
        <f>'DATA SHEET'!CR73*'Gas parameters'!$E$16</f>
        <v>0</v>
      </c>
      <c r="FE73" s="429">
        <f>'DATA SHEET'!CS73*'Gas parameters'!$F$16</f>
        <v>0</v>
      </c>
      <c r="FF73" s="429">
        <f>'DATA SHEET'!CT73*'Gas parameters'!$G$16</f>
        <v>0</v>
      </c>
      <c r="FG73" s="429">
        <f>'DATA SHEET'!CU73*'Gas parameters'!$H$16</f>
        <v>0</v>
      </c>
      <c r="FH73" s="429">
        <f>'DATA SHEET'!CV73*'Gas parameters'!$I$16</f>
        <v>0</v>
      </c>
      <c r="FI73" s="429">
        <f>'DATA SHEET'!CW73*'Gas parameters'!$J$16</f>
        <v>0</v>
      </c>
      <c r="FJ73" s="429">
        <f>'DATA SHEET'!CX73*'Gas parameters'!$K$16</f>
        <v>0</v>
      </c>
      <c r="FK73" s="429">
        <f>'DATA SHEET'!CY73*'Gas parameters'!$L$16</f>
        <v>0</v>
      </c>
      <c r="FL73" s="429">
        <f>'DATA SHEET'!CZ73*'Gas parameters'!$M$16</f>
        <v>0</v>
      </c>
      <c r="FM73" s="429">
        <f>'DATA SHEET'!DA73*'Gas parameters'!$N$16</f>
        <v>0</v>
      </c>
      <c r="FN73" s="429">
        <f>'DATA SHEET'!DB73*'Gas parameters'!$O$16</f>
        <v>0</v>
      </c>
      <c r="FO73" s="429">
        <f>'DATA SHEET'!DC73*'Gas parameters'!$P$16</f>
        <v>0</v>
      </c>
      <c r="FP73" s="429">
        <f>'DATA SHEET'!DD73*'Gas parameters'!$Q$16</f>
        <v>0</v>
      </c>
      <c r="FQ73" s="457">
        <f>'DATA SHEET'!CO73*'Gas parameters'!$B$17</f>
        <v>1.1639999999999999</v>
      </c>
      <c r="FR73" s="457">
        <f>'DATA SHEET'!CP73*'Gas parameters'!$C$17</f>
        <v>0</v>
      </c>
      <c r="FS73" s="457">
        <f>'DATA SHEET'!CQ73*'Gas parameters'!$D$17</f>
        <v>0</v>
      </c>
      <c r="FT73" s="457">
        <f>'DATA SHEET'!CR73*'Gas parameters'!$E$17</f>
        <v>0</v>
      </c>
      <c r="FU73" s="457">
        <f>'DATA SHEET'!CS73*'Gas parameters'!$F$17</f>
        <v>0</v>
      </c>
      <c r="FV73" s="457">
        <f>'DATA SHEET'!CT73*'Gas parameters'!$G$17</f>
        <v>0</v>
      </c>
      <c r="FW73" s="457">
        <f>'DATA SHEET'!CU73*'Gas parameters'!$H$17</f>
        <v>0</v>
      </c>
      <c r="FX73" s="457">
        <f>'DATA SHEET'!CV73*'Gas parameters'!$I$17</f>
        <v>0</v>
      </c>
      <c r="FY73" s="457">
        <f>'DATA SHEET'!CW73*'Gas parameters'!$J$17</f>
        <v>0</v>
      </c>
      <c r="FZ73" s="457">
        <f>'DATA SHEET'!CX73*'Gas parameters'!$K$17</f>
        <v>0</v>
      </c>
      <c r="GA73" s="457">
        <f>'DATA SHEET'!CY73*'Gas parameters'!$L$17</f>
        <v>0</v>
      </c>
      <c r="GB73" s="457">
        <f>'DATA SHEET'!CZ73*'Gas parameters'!$M$17</f>
        <v>0.38680000000000003</v>
      </c>
      <c r="GC73" s="457">
        <f>'DATA SHEET'!DA73*'Gas parameters'!$N$17</f>
        <v>0</v>
      </c>
      <c r="GD73" s="457">
        <f>'DATA SHEET'!DB73*'Gas parameters'!$O$17</f>
        <v>0</v>
      </c>
      <c r="GE73" s="457">
        <f>'DATA SHEET'!DC73*'Gas parameters'!$P$17</f>
        <v>0</v>
      </c>
      <c r="GF73" s="457">
        <f>'DATA SHEET'!DD73*'Gas parameters'!$Q$17</f>
        <v>0</v>
      </c>
      <c r="GG73" s="429">
        <f>'DATA SHEET'!CO73*'Gas parameters'!$B$18</f>
        <v>0.43043999999999999</v>
      </c>
      <c r="GH73" s="429">
        <f>'DATA SHEET'!CP73*'Gas parameters'!$C$18</f>
        <v>0</v>
      </c>
      <c r="GI73" s="429">
        <f>'DATA SHEET'!CQ73*'Gas parameters'!$D$18</f>
        <v>0</v>
      </c>
      <c r="GJ73" s="429">
        <f>'DATA SHEET'!CR73*'Gas parameters'!$E$18</f>
        <v>0</v>
      </c>
      <c r="GK73" s="429">
        <f>'DATA SHEET'!CS73*'Gas parameters'!$F$18</f>
        <v>0</v>
      </c>
      <c r="GL73" s="429">
        <f>'DATA SHEET'!CT73*'Gas parameters'!$G$18</f>
        <v>0</v>
      </c>
      <c r="GM73" s="429">
        <f>'DATA SHEET'!CU73*'Gas parameters'!$H$18</f>
        <v>0</v>
      </c>
      <c r="GN73" s="429">
        <f>'DATA SHEET'!CV73*'Gas parameters'!$I$18</f>
        <v>0</v>
      </c>
      <c r="GO73" s="429">
        <f>'DATA SHEET'!CW73*'Gas parameters'!$J$18</f>
        <v>0</v>
      </c>
      <c r="GP73" s="429">
        <f>'DATA SHEET'!CX73*'Gas parameters'!$K$18</f>
        <v>0</v>
      </c>
      <c r="GQ73" s="429">
        <f>'DATA SHEET'!CY73*'Gas parameters'!$L$18</f>
        <v>0</v>
      </c>
      <c r="GR73" s="429">
        <f>'DATA SHEET'!CZ73*'Gas parameters'!$M$18</f>
        <v>3.5999999999999997E-2</v>
      </c>
      <c r="GS73" s="429">
        <f>'DATA SHEET'!DA73*'Gas parameters'!$N$18</f>
        <v>0</v>
      </c>
      <c r="GT73" s="429">
        <f>'DATA SHEET'!DB73*'Gas parameters'!$O$18</f>
        <v>0</v>
      </c>
      <c r="GU73" s="429">
        <f>'DATA SHEET'!DC73*'Gas parameters'!$P$18</f>
        <v>0</v>
      </c>
      <c r="GV73" s="429">
        <f>'DATA SHEET'!DD73*'Gas parameters'!$Q$18</f>
        <v>0</v>
      </c>
      <c r="GW73" s="430">
        <v>7</v>
      </c>
      <c r="GX73" s="430">
        <v>1E-3</v>
      </c>
      <c r="GY73" s="435">
        <f t="shared" si="581"/>
        <v>6.6924546322827121</v>
      </c>
      <c r="GZ73" s="435">
        <f t="shared" si="582"/>
        <v>10.148328222950017</v>
      </c>
      <c r="HA73" s="433">
        <f t="shared" si="583"/>
        <v>1</v>
      </c>
      <c r="HB73" s="433">
        <f t="shared" si="584"/>
        <v>7.4502201757506663</v>
      </c>
      <c r="HC73" s="433">
        <f t="shared" si="585"/>
        <v>20.959991874476575</v>
      </c>
      <c r="HD73" s="433">
        <f t="shared" si="586"/>
        <v>1.3246768628986172</v>
      </c>
      <c r="HE73" s="433">
        <f t="shared" si="587"/>
        <v>1.2155011147590387</v>
      </c>
      <c r="HF73" s="436">
        <f t="shared" si="588"/>
        <v>0</v>
      </c>
      <c r="HG73" s="433">
        <f t="shared" si="589"/>
        <v>5.8886546322827122</v>
      </c>
      <c r="HH73" s="435">
        <f>GY73*0.7906+'DATA SHEET'!CW73/100+HN73</f>
        <v>5.8886546322827122</v>
      </c>
      <c r="HI73" s="433">
        <f t="shared" si="590"/>
        <v>1.5615655434679541</v>
      </c>
      <c r="HJ73" s="433">
        <f t="shared" si="591"/>
        <v>10.148328222950017</v>
      </c>
      <c r="HK73" s="437">
        <f t="shared" si="592"/>
        <v>25843</v>
      </c>
      <c r="HL73" s="437">
        <f t="shared" si="593"/>
        <v>28989.399999999998</v>
      </c>
      <c r="HM73" s="438">
        <f t="shared" si="594"/>
        <v>1.4014</v>
      </c>
      <c r="HN73" s="439">
        <f t="shared" si="595"/>
        <v>0.59760000000000002</v>
      </c>
      <c r="HO73" s="436">
        <f t="shared" si="596"/>
        <v>1.5508</v>
      </c>
      <c r="HP73" s="427">
        <f t="shared" si="597"/>
        <v>0.46643999999999997</v>
      </c>
      <c r="HQ73" s="357">
        <f t="shared" si="598"/>
        <v>25801.599999999999</v>
      </c>
      <c r="HR73" s="358">
        <f t="shared" si="599"/>
        <v>29019.200000000001</v>
      </c>
      <c r="HS73" s="712">
        <f t="shared" si="600"/>
        <v>0.46643999999999997</v>
      </c>
      <c r="HT73" s="713">
        <f t="shared" si="601"/>
        <v>0.36094603788418017</v>
      </c>
      <c r="HU73" s="711">
        <f t="shared" si="602"/>
        <v>0.44215889640812073</v>
      </c>
      <c r="HV73" s="711">
        <f t="shared" si="603"/>
        <v>24.454174959719456</v>
      </c>
      <c r="HW73" s="711">
        <f t="shared" si="604"/>
        <v>27.464698088207459</v>
      </c>
      <c r="HX73" s="711">
        <f t="shared" si="605"/>
        <v>45.714470083951518</v>
      </c>
      <c r="HY73" s="714">
        <f t="shared" si="606"/>
        <v>25.801599999999997</v>
      </c>
      <c r="HZ73" s="359">
        <f t="shared" si="607"/>
        <v>29.019200000000001</v>
      </c>
      <c r="IA73" s="360">
        <f t="shared" si="608"/>
        <v>48.30190909070317</v>
      </c>
      <c r="IB73" s="75">
        <f t="shared" si="609"/>
        <v>45.714470083951518</v>
      </c>
      <c r="IC73" s="724">
        <f t="shared" si="610"/>
        <v>0.36094603788418017</v>
      </c>
      <c r="ID73" s="724">
        <f t="shared" si="611"/>
        <v>25.801599999999997</v>
      </c>
      <c r="IE73" s="724">
        <f t="shared" si="612"/>
        <v>29.019200000000001</v>
      </c>
      <c r="IF73" s="76">
        <f t="shared" si="613"/>
        <v>10.148328222950017</v>
      </c>
      <c r="IG73" s="29"/>
      <c r="IH73" s="29"/>
      <c r="II73" s="28"/>
      <c r="IJ73" s="700">
        <f t="shared" si="614"/>
        <v>0</v>
      </c>
      <c r="IK73" s="30"/>
      <c r="IL73" s="31"/>
      <c r="IM73" s="31"/>
      <c r="IN73" s="280"/>
      <c r="IO73" s="280"/>
      <c r="IP73" s="277"/>
      <c r="IQ73" s="277"/>
      <c r="IR73" s="277"/>
      <c r="IS73" s="275"/>
      <c r="IT73" s="275"/>
      <c r="IU73" s="275"/>
      <c r="IV73" s="275"/>
      <c r="IW73" s="275"/>
      <c r="IX73" s="275"/>
      <c r="IY73" s="275"/>
      <c r="IZ73" s="275"/>
      <c r="JA73" s="275"/>
      <c r="JB73" s="275"/>
      <c r="JC73" s="275"/>
      <c r="JD73" s="275"/>
      <c r="JE73" s="275"/>
      <c r="JF73" s="275"/>
      <c r="JG73" s="275"/>
      <c r="JH73" s="275"/>
      <c r="JI73" s="275"/>
      <c r="JJ73" s="275"/>
      <c r="JK73" s="275"/>
      <c r="JL73" s="275"/>
      <c r="JM73" s="34"/>
      <c r="JN73" s="34"/>
      <c r="JO73" s="34"/>
      <c r="JP73" s="34"/>
      <c r="JQ73" s="140"/>
      <c r="JR73" s="140"/>
      <c r="JS73" s="29"/>
      <c r="JT73" s="142"/>
      <c r="JU73" s="142"/>
      <c r="JV73" s="142"/>
      <c r="JW73" s="787"/>
      <c r="JX73" s="142"/>
      <c r="JY73" s="142"/>
      <c r="JZ73" s="142"/>
      <c r="KA73" s="23"/>
      <c r="KB73" s="24"/>
      <c r="KC73" s="175"/>
      <c r="KD73" s="175"/>
      <c r="KE73" s="175"/>
      <c r="KF73" s="175"/>
      <c r="KG73" s="175"/>
      <c r="KH73" s="175"/>
      <c r="KI73" s="175"/>
      <c r="KJ73" s="470"/>
      <c r="KK73" s="48"/>
      <c r="KL73" s="32" t="s">
        <v>88</v>
      </c>
      <c r="KM73" s="32" t="s">
        <v>88</v>
      </c>
      <c r="KN73" s="32" t="s">
        <v>88</v>
      </c>
      <c r="KO73" s="32" t="s">
        <v>88</v>
      </c>
      <c r="KP73" s="32" t="s">
        <v>88</v>
      </c>
      <c r="KQ73" s="32" t="s">
        <v>88</v>
      </c>
      <c r="KR73" s="32" t="s">
        <v>88</v>
      </c>
      <c r="KS73" s="32" t="s">
        <v>88</v>
      </c>
      <c r="KT73" s="32" t="s">
        <v>88</v>
      </c>
      <c r="KU73" s="32" t="s">
        <v>88</v>
      </c>
      <c r="KV73" s="32" t="s">
        <v>88</v>
      </c>
      <c r="KX73" s="540">
        <f t="shared" si="129"/>
        <v>100</v>
      </c>
    </row>
    <row r="74" spans="1:310" ht="16.5" thickTop="1" thickBot="1" x14ac:dyDescent="0.3">
      <c r="A74" s="62"/>
      <c r="B74" s="80"/>
      <c r="C74" s="120"/>
      <c r="D74" s="578"/>
      <c r="E74" s="11">
        <f t="shared" si="615"/>
        <v>34</v>
      </c>
      <c r="F74" s="2157"/>
      <c r="G74" s="2136"/>
      <c r="H74" s="2181"/>
      <c r="I74" s="2185"/>
      <c r="J74" s="2181"/>
      <c r="K74" s="2131"/>
      <c r="L74" s="2136"/>
      <c r="M74" s="196" t="s">
        <v>56</v>
      </c>
      <c r="N74" s="1905"/>
      <c r="O74" s="514"/>
      <c r="P74" s="595"/>
      <c r="Q74" s="726">
        <v>60</v>
      </c>
      <c r="R74" s="727"/>
      <c r="S74" s="727"/>
      <c r="T74" s="727"/>
      <c r="U74" s="727"/>
      <c r="V74" s="727"/>
      <c r="W74" s="727"/>
      <c r="X74" s="727"/>
      <c r="Y74" s="727"/>
      <c r="Z74" s="727"/>
      <c r="AA74" s="727"/>
      <c r="AB74" s="727">
        <v>40</v>
      </c>
      <c r="AC74" s="368">
        <f t="shared" si="553"/>
        <v>0.6</v>
      </c>
      <c r="AD74" s="368">
        <f t="shared" si="554"/>
        <v>0</v>
      </c>
      <c r="AE74" s="368">
        <f t="shared" si="555"/>
        <v>0</v>
      </c>
      <c r="AF74" s="368">
        <f t="shared" si="556"/>
        <v>0</v>
      </c>
      <c r="AG74" s="368">
        <f t="shared" si="557"/>
        <v>0</v>
      </c>
      <c r="AH74" s="368">
        <f t="shared" si="558"/>
        <v>0</v>
      </c>
      <c r="AI74" s="368">
        <f t="shared" si="559"/>
        <v>0</v>
      </c>
      <c r="AJ74" s="368">
        <f t="shared" si="560"/>
        <v>0</v>
      </c>
      <c r="AK74" s="368">
        <f t="shared" si="561"/>
        <v>0</v>
      </c>
      <c r="AL74" s="368">
        <f t="shared" si="562"/>
        <v>0</v>
      </c>
      <c r="AM74" s="368">
        <f t="shared" si="563"/>
        <v>0</v>
      </c>
      <c r="AN74" s="368">
        <f t="shared" si="564"/>
        <v>0.4</v>
      </c>
      <c r="AO74" s="369">
        <v>0</v>
      </c>
      <c r="AP74" s="370">
        <v>0</v>
      </c>
      <c r="AQ74" s="370">
        <v>0</v>
      </c>
      <c r="AR74" s="370">
        <v>0</v>
      </c>
      <c r="AS74" s="378">
        <f>AC74*'Gas parameters'!$B$10</f>
        <v>21490.799999999999</v>
      </c>
      <c r="AT74" s="371">
        <f>AD74*'Gas parameters'!$C$10</f>
        <v>0</v>
      </c>
      <c r="AU74" s="371">
        <f>AE74*'Gas parameters'!$D$10</f>
        <v>0</v>
      </c>
      <c r="AV74" s="371">
        <f>AF74*'Gas parameters'!$E$10</f>
        <v>0</v>
      </c>
      <c r="AW74" s="371">
        <f>AG74*'Gas parameters'!$F$10</f>
        <v>0</v>
      </c>
      <c r="AX74" s="371">
        <f>AH74*'Gas parameters'!$G$10</f>
        <v>0</v>
      </c>
      <c r="AY74" s="371">
        <f>AI74*'Gas parameters'!$H$10</f>
        <v>0</v>
      </c>
      <c r="AZ74" s="371">
        <f>AJ74*'Gas parameters'!$I$10</f>
        <v>0</v>
      </c>
      <c r="BA74" s="371">
        <f>AK74*'Gas parameters'!$J$10</f>
        <v>0</v>
      </c>
      <c r="BB74" s="371">
        <f>AL74*'Gas parameters'!$K$10</f>
        <v>0</v>
      </c>
      <c r="BC74" s="371">
        <f>AM74*'Gas parameters'!$L$10</f>
        <v>0</v>
      </c>
      <c r="BD74" s="371">
        <f>AN74*'Gas parameters'!$M$10</f>
        <v>4310.8</v>
      </c>
      <c r="BE74" s="372">
        <f>AO74*'Gas parameters'!$N$10</f>
        <v>0</v>
      </c>
      <c r="BF74" s="373">
        <f>AP74*'Gas parameters'!$O$10</f>
        <v>0</v>
      </c>
      <c r="BG74" s="373">
        <f>AQ74*'Gas parameters'!$P$10</f>
        <v>0</v>
      </c>
      <c r="BH74" s="379">
        <f>AR74*'Gas parameters'!$Q$10</f>
        <v>0</v>
      </c>
      <c r="BI74" s="386">
        <f>AC74*'Gas parameters'!$B$11</f>
        <v>23904</v>
      </c>
      <c r="BJ74" s="387">
        <f>AD74*'Gas parameters'!$C$11</f>
        <v>0</v>
      </c>
      <c r="BK74" s="387">
        <f>AE74*'Gas parameters'!$D$11</f>
        <v>0</v>
      </c>
      <c r="BL74" s="387">
        <f>AF74*'Gas parameters'!$E$11</f>
        <v>0</v>
      </c>
      <c r="BM74" s="387">
        <f>AG74*'Gas parameters'!$F$11</f>
        <v>0</v>
      </c>
      <c r="BN74" s="387">
        <f>AH74*'Gas parameters'!$G$11</f>
        <v>0</v>
      </c>
      <c r="BO74" s="387">
        <f>AI74*'Gas parameters'!$H$11</f>
        <v>0</v>
      </c>
      <c r="BP74" s="387">
        <f>AJ74*'Gas parameters'!$I$11</f>
        <v>0</v>
      </c>
      <c r="BQ74" s="387">
        <f>AK74*'Gas parameters'!$J$11</f>
        <v>0</v>
      </c>
      <c r="BR74" s="387">
        <f>AL74*'Gas parameters'!$K$11</f>
        <v>0</v>
      </c>
      <c r="BS74" s="387">
        <f>AM74*'Gas parameters'!$L$11</f>
        <v>0</v>
      </c>
      <c r="BT74" s="387">
        <f>AN74*'Gas parameters'!$M$11</f>
        <v>5115.2000000000007</v>
      </c>
      <c r="BU74" s="388">
        <f>AO74*'Gas parameters'!$N$11</f>
        <v>0</v>
      </c>
      <c r="BV74" s="389">
        <f>AP74*'Gas parameters'!$O$11</f>
        <v>0</v>
      </c>
      <c r="BW74" s="389">
        <f>AQ74*'Gas parameters'!$P$11</f>
        <v>0</v>
      </c>
      <c r="BX74" s="390">
        <f>AR74*'Gas parameters'!$Q$11</f>
        <v>0</v>
      </c>
      <c r="BY74" s="385">
        <f>AC74*'Gas parameters'!$B$12</f>
        <v>0.43043999999999999</v>
      </c>
      <c r="BZ74" s="374">
        <f>AD74*'Gas parameters'!$C$12</f>
        <v>0</v>
      </c>
      <c r="CA74" s="374">
        <f>AE74*'Gas parameters'!$D$12</f>
        <v>0</v>
      </c>
      <c r="CB74" s="374">
        <f>AF74*'Gas parameters'!$E$12</f>
        <v>0</v>
      </c>
      <c r="CC74" s="374">
        <f>AG74*'Gas parameters'!$F$12</f>
        <v>0</v>
      </c>
      <c r="CD74" s="374">
        <f>AH74*'Gas parameters'!$G$12</f>
        <v>0</v>
      </c>
      <c r="CE74" s="374">
        <f>AI74*'Gas parameters'!$H$12</f>
        <v>0</v>
      </c>
      <c r="CF74" s="374">
        <f>AJ74*'Gas parameters'!$I$12</f>
        <v>0</v>
      </c>
      <c r="CG74" s="374">
        <f>AK74*'Gas parameters'!$J$12</f>
        <v>0</v>
      </c>
      <c r="CH74" s="374">
        <f>AL74*'Gas parameters'!$K$12</f>
        <v>0</v>
      </c>
      <c r="CI74" s="374">
        <f>AM74*'Gas parameters'!$L$12</f>
        <v>0</v>
      </c>
      <c r="CJ74" s="374">
        <f>AN74*'Gas parameters'!$M$12</f>
        <v>3.5999999999999997E-2</v>
      </c>
      <c r="CK74" s="375">
        <f>AO74*'Gas parameters'!$N$12</f>
        <v>0</v>
      </c>
      <c r="CL74" s="376">
        <f>AP74*'Gas parameters'!$O$12</f>
        <v>0</v>
      </c>
      <c r="CM74" s="376">
        <f>AQ74*'Gas parameters'!$P$12</f>
        <v>0</v>
      </c>
      <c r="CN74" s="376">
        <f>AR74*'Gas parameters'!$Q$12</f>
        <v>0</v>
      </c>
      <c r="CO74" s="432">
        <f t="shared" si="565"/>
        <v>0.6</v>
      </c>
      <c r="CP74" s="432">
        <f t="shared" si="566"/>
        <v>0</v>
      </c>
      <c r="CQ74" s="432">
        <f t="shared" si="567"/>
        <v>0</v>
      </c>
      <c r="CR74" s="432">
        <f t="shared" si="568"/>
        <v>0</v>
      </c>
      <c r="CS74" s="432">
        <f t="shared" si="569"/>
        <v>0</v>
      </c>
      <c r="CT74" s="432">
        <f t="shared" si="570"/>
        <v>0</v>
      </c>
      <c r="CU74" s="432">
        <f t="shared" si="571"/>
        <v>0</v>
      </c>
      <c r="CV74" s="432">
        <f t="shared" si="572"/>
        <v>0</v>
      </c>
      <c r="CW74" s="432">
        <f t="shared" si="573"/>
        <v>0</v>
      </c>
      <c r="CX74" s="432">
        <f t="shared" si="574"/>
        <v>0</v>
      </c>
      <c r="CY74" s="432">
        <f t="shared" si="575"/>
        <v>0</v>
      </c>
      <c r="CZ74" s="432">
        <f t="shared" si="576"/>
        <v>0.4</v>
      </c>
      <c r="DA74" s="432">
        <f t="shared" si="577"/>
        <v>0</v>
      </c>
      <c r="DB74" s="432">
        <f t="shared" si="578"/>
        <v>0</v>
      </c>
      <c r="DC74" s="432">
        <f t="shared" si="579"/>
        <v>0</v>
      </c>
      <c r="DD74" s="432">
        <f t="shared" si="580"/>
        <v>0</v>
      </c>
      <c r="DE74" s="428">
        <f>'DATA SHEET'!CO74*'Gas parameters'!$B$13</f>
        <v>21529.8</v>
      </c>
      <c r="DF74" s="428">
        <f>'DATA SHEET'!CP74*'Gas parameters'!$C$13</f>
        <v>0</v>
      </c>
      <c r="DG74" s="428">
        <f>'DATA SHEET'!CQ74*'Gas parameters'!$D$13</f>
        <v>0</v>
      </c>
      <c r="DH74" s="428">
        <f>'DATA SHEET'!CR74*'Gas parameters'!$E$13</f>
        <v>0</v>
      </c>
      <c r="DI74" s="428">
        <f>'DATA SHEET'!CS74*'Gas parameters'!$F$13</f>
        <v>0</v>
      </c>
      <c r="DJ74" s="428">
        <f>'DATA SHEET'!CT74*'Gas parameters'!$G$13</f>
        <v>0</v>
      </c>
      <c r="DK74" s="428">
        <f>'DATA SHEET'!CU74*'Gas parameters'!$H$13</f>
        <v>0</v>
      </c>
      <c r="DL74" s="428">
        <f>'DATA SHEET'!CV74*'Gas parameters'!$I$13</f>
        <v>0</v>
      </c>
      <c r="DM74" s="428">
        <f>'DATA SHEET'!CW74*'Gas parameters'!$J$13</f>
        <v>0</v>
      </c>
      <c r="DN74" s="428">
        <f>'DATA SHEET'!CX74*'Gas parameters'!$K$13</f>
        <v>0</v>
      </c>
      <c r="DO74" s="428">
        <f>'DATA SHEET'!CY74*'Gas parameters'!$L$13</f>
        <v>0</v>
      </c>
      <c r="DP74" s="428">
        <f>'DATA SHEET'!CZ74*'Gas parameters'!$M$13</f>
        <v>4313.2</v>
      </c>
      <c r="DQ74" s="428">
        <f>'DATA SHEET'!DA74*'Gas parameters'!$N$13</f>
        <v>0</v>
      </c>
      <c r="DR74" s="428">
        <f>'DATA SHEET'!DB74*'Gas parameters'!$O$13</f>
        <v>0</v>
      </c>
      <c r="DS74" s="428">
        <f>'DATA SHEET'!DC74*'Gas parameters'!$P$13</f>
        <v>0</v>
      </c>
      <c r="DT74" s="428">
        <f>'DATA SHEET'!DD74*'Gas parameters'!$Q$13</f>
        <v>0</v>
      </c>
      <c r="DU74" s="431">
        <f>'DATA SHEET'!CO74*'Gas parameters'!$B$14</f>
        <v>23891.399999999998</v>
      </c>
      <c r="DV74" s="431">
        <f>'DATA SHEET'!CP74*'Gas parameters'!$C$14</f>
        <v>0</v>
      </c>
      <c r="DW74" s="431">
        <f>'DATA SHEET'!CQ74*'Gas parameters'!$D$14</f>
        <v>0</v>
      </c>
      <c r="DX74" s="431">
        <f>'DATA SHEET'!CR74*'Gas parameters'!$E$14</f>
        <v>0</v>
      </c>
      <c r="DY74" s="431">
        <f>'DATA SHEET'!CS74*'Gas parameters'!$F$14</f>
        <v>0</v>
      </c>
      <c r="DZ74" s="431">
        <f>'DATA SHEET'!CT74*'Gas parameters'!$G$14</f>
        <v>0</v>
      </c>
      <c r="EA74" s="431">
        <f>'DATA SHEET'!CU74*'Gas parameters'!$H$14</f>
        <v>0</v>
      </c>
      <c r="EB74" s="431">
        <f>'DATA SHEET'!CV74*'Gas parameters'!$I$14</f>
        <v>0</v>
      </c>
      <c r="EC74" s="431">
        <f>'DATA SHEET'!CW74*'Gas parameters'!$J$14</f>
        <v>0</v>
      </c>
      <c r="ED74" s="431">
        <f>'DATA SHEET'!CX74*'Gas parameters'!$K$14</f>
        <v>0</v>
      </c>
      <c r="EE74" s="431">
        <f>'DATA SHEET'!CY74*'Gas parameters'!$L$14</f>
        <v>0</v>
      </c>
      <c r="EF74" s="431">
        <f>'DATA SHEET'!CZ74*'Gas parameters'!$M$14</f>
        <v>5098</v>
      </c>
      <c r="EG74" s="431">
        <f>'DATA SHEET'!DA74*'Gas parameters'!$N$14</f>
        <v>0</v>
      </c>
      <c r="EH74" s="431">
        <f>'DATA SHEET'!DB74*'Gas parameters'!$O$14</f>
        <v>0</v>
      </c>
      <c r="EI74" s="431">
        <f>'DATA SHEET'!DC74*'Gas parameters'!$P$14</f>
        <v>0</v>
      </c>
      <c r="EJ74" s="431">
        <f>'DATA SHEET'!DD74*'Gas parameters'!$Q$14</f>
        <v>0</v>
      </c>
      <c r="EK74" s="425">
        <f>'DATA SHEET'!CO74*'Gas parameters'!$B$15</f>
        <v>1.2018</v>
      </c>
      <c r="EL74" s="434">
        <f>'DATA SHEET'!CP74*'Gas parameters'!$C$15</f>
        <v>0</v>
      </c>
      <c r="EM74" s="434">
        <f>'DATA SHEET'!CQ74*'Gas parameters'!$D$15</f>
        <v>0</v>
      </c>
      <c r="EN74" s="434">
        <f>'DATA SHEET'!CR74*'Gas parameters'!$E$15</f>
        <v>0</v>
      </c>
      <c r="EO74" s="434">
        <f>'DATA SHEET'!CS74*'Gas parameters'!$F$15</f>
        <v>0</v>
      </c>
      <c r="EP74" s="434">
        <f>'DATA SHEET'!CT74*'Gas parameters'!$G$15</f>
        <v>0</v>
      </c>
      <c r="EQ74" s="434">
        <f>'DATA SHEET'!CU74*'Gas parameters'!$H$15</f>
        <v>0</v>
      </c>
      <c r="ER74" s="434">
        <f>'DATA SHEET'!CV74*'Gas parameters'!$I$15</f>
        <v>0</v>
      </c>
      <c r="ES74" s="434">
        <f>'DATA SHEET'!CW74*'Gas parameters'!$J$15</f>
        <v>0</v>
      </c>
      <c r="ET74" s="434">
        <f>'DATA SHEET'!CX74*'Gas parameters'!$K$15</f>
        <v>0</v>
      </c>
      <c r="EU74" s="434">
        <f>'DATA SHEET'!CY74*'Gas parameters'!$L$15</f>
        <v>0</v>
      </c>
      <c r="EV74" s="434">
        <f>'DATA SHEET'!CZ74*'Gas parameters'!$M$15</f>
        <v>0.1996</v>
      </c>
      <c r="EW74" s="434">
        <f>'DATA SHEET'!DA74*'Gas parameters'!$N$15</f>
        <v>0</v>
      </c>
      <c r="EX74" s="434">
        <f>'DATA SHEET'!DB74*'Gas parameters'!$O$15</f>
        <v>0</v>
      </c>
      <c r="EY74" s="434">
        <f>'DATA SHEET'!DC74*'Gas parameters'!$P$15</f>
        <v>0</v>
      </c>
      <c r="EZ74" s="434">
        <f>'DATA SHEET'!DD74*'Gas parameters'!$Q$15</f>
        <v>0</v>
      </c>
      <c r="FA74" s="429">
        <f>'DATA SHEET'!CO74*'Gas parameters'!$B$16</f>
        <v>0.59760000000000002</v>
      </c>
      <c r="FB74" s="429">
        <f>'DATA SHEET'!CP74*'Gas parameters'!$C$16</f>
        <v>0</v>
      </c>
      <c r="FC74" s="429">
        <f>'DATA SHEET'!CQ74*'Gas parameters'!$D$16</f>
        <v>0</v>
      </c>
      <c r="FD74" s="429">
        <f>'DATA SHEET'!CR74*'Gas parameters'!$E$16</f>
        <v>0</v>
      </c>
      <c r="FE74" s="429">
        <f>'DATA SHEET'!CS74*'Gas parameters'!$F$16</f>
        <v>0</v>
      </c>
      <c r="FF74" s="429">
        <f>'DATA SHEET'!CT74*'Gas parameters'!$G$16</f>
        <v>0</v>
      </c>
      <c r="FG74" s="429">
        <f>'DATA SHEET'!CU74*'Gas parameters'!$H$16</f>
        <v>0</v>
      </c>
      <c r="FH74" s="429">
        <f>'DATA SHEET'!CV74*'Gas parameters'!$I$16</f>
        <v>0</v>
      </c>
      <c r="FI74" s="429">
        <f>'DATA SHEET'!CW74*'Gas parameters'!$J$16</f>
        <v>0</v>
      </c>
      <c r="FJ74" s="429">
        <f>'DATA SHEET'!CX74*'Gas parameters'!$K$16</f>
        <v>0</v>
      </c>
      <c r="FK74" s="429">
        <f>'DATA SHEET'!CY74*'Gas parameters'!$L$16</f>
        <v>0</v>
      </c>
      <c r="FL74" s="429">
        <f>'DATA SHEET'!CZ74*'Gas parameters'!$M$16</f>
        <v>0</v>
      </c>
      <c r="FM74" s="429">
        <f>'DATA SHEET'!DA74*'Gas parameters'!$N$16</f>
        <v>0</v>
      </c>
      <c r="FN74" s="429">
        <f>'DATA SHEET'!DB74*'Gas parameters'!$O$16</f>
        <v>0</v>
      </c>
      <c r="FO74" s="429">
        <f>'DATA SHEET'!DC74*'Gas parameters'!$P$16</f>
        <v>0</v>
      </c>
      <c r="FP74" s="429">
        <f>'DATA SHEET'!DD74*'Gas parameters'!$Q$16</f>
        <v>0</v>
      </c>
      <c r="FQ74" s="457">
        <f>'DATA SHEET'!CO74*'Gas parameters'!$B$17</f>
        <v>1.1639999999999999</v>
      </c>
      <c r="FR74" s="457">
        <f>'DATA SHEET'!CP74*'Gas parameters'!$C$17</f>
        <v>0</v>
      </c>
      <c r="FS74" s="457">
        <f>'DATA SHEET'!CQ74*'Gas parameters'!$D$17</f>
        <v>0</v>
      </c>
      <c r="FT74" s="457">
        <f>'DATA SHEET'!CR74*'Gas parameters'!$E$17</f>
        <v>0</v>
      </c>
      <c r="FU74" s="457">
        <f>'DATA SHEET'!CS74*'Gas parameters'!$F$17</f>
        <v>0</v>
      </c>
      <c r="FV74" s="457">
        <f>'DATA SHEET'!CT74*'Gas parameters'!$G$17</f>
        <v>0</v>
      </c>
      <c r="FW74" s="457">
        <f>'DATA SHEET'!CU74*'Gas parameters'!$H$17</f>
        <v>0</v>
      </c>
      <c r="FX74" s="457">
        <f>'DATA SHEET'!CV74*'Gas parameters'!$I$17</f>
        <v>0</v>
      </c>
      <c r="FY74" s="457">
        <f>'DATA SHEET'!CW74*'Gas parameters'!$J$17</f>
        <v>0</v>
      </c>
      <c r="FZ74" s="457">
        <f>'DATA SHEET'!CX74*'Gas parameters'!$K$17</f>
        <v>0</v>
      </c>
      <c r="GA74" s="457">
        <f>'DATA SHEET'!CY74*'Gas parameters'!$L$17</f>
        <v>0</v>
      </c>
      <c r="GB74" s="457">
        <f>'DATA SHEET'!CZ74*'Gas parameters'!$M$17</f>
        <v>0.38680000000000003</v>
      </c>
      <c r="GC74" s="457">
        <f>'DATA SHEET'!DA74*'Gas parameters'!$N$17</f>
        <v>0</v>
      </c>
      <c r="GD74" s="457">
        <f>'DATA SHEET'!DB74*'Gas parameters'!$O$17</f>
        <v>0</v>
      </c>
      <c r="GE74" s="457">
        <f>'DATA SHEET'!DC74*'Gas parameters'!$P$17</f>
        <v>0</v>
      </c>
      <c r="GF74" s="457">
        <f>'DATA SHEET'!DD74*'Gas parameters'!$Q$17</f>
        <v>0</v>
      </c>
      <c r="GG74" s="429">
        <f>'DATA SHEET'!CO74*'Gas parameters'!$B$18</f>
        <v>0.43043999999999999</v>
      </c>
      <c r="GH74" s="429">
        <f>'DATA SHEET'!CP74*'Gas parameters'!$C$18</f>
        <v>0</v>
      </c>
      <c r="GI74" s="429">
        <f>'DATA SHEET'!CQ74*'Gas parameters'!$D$18</f>
        <v>0</v>
      </c>
      <c r="GJ74" s="429">
        <f>'DATA SHEET'!CR74*'Gas parameters'!$E$18</f>
        <v>0</v>
      </c>
      <c r="GK74" s="429">
        <f>'DATA SHEET'!CS74*'Gas parameters'!$F$18</f>
        <v>0</v>
      </c>
      <c r="GL74" s="429">
        <f>'DATA SHEET'!CT74*'Gas parameters'!$G$18</f>
        <v>0</v>
      </c>
      <c r="GM74" s="429">
        <f>'DATA SHEET'!CU74*'Gas parameters'!$H$18</f>
        <v>0</v>
      </c>
      <c r="GN74" s="429">
        <f>'DATA SHEET'!CV74*'Gas parameters'!$I$18</f>
        <v>0</v>
      </c>
      <c r="GO74" s="429">
        <f>'DATA SHEET'!CW74*'Gas parameters'!$J$18</f>
        <v>0</v>
      </c>
      <c r="GP74" s="429">
        <f>'DATA SHEET'!CX74*'Gas parameters'!$K$18</f>
        <v>0</v>
      </c>
      <c r="GQ74" s="429">
        <f>'DATA SHEET'!CY74*'Gas parameters'!$L$18</f>
        <v>0</v>
      </c>
      <c r="GR74" s="429">
        <f>'DATA SHEET'!CZ74*'Gas parameters'!$M$18</f>
        <v>3.5999999999999997E-2</v>
      </c>
      <c r="GS74" s="429">
        <f>'DATA SHEET'!DA74*'Gas parameters'!$N$18</f>
        <v>0</v>
      </c>
      <c r="GT74" s="429">
        <f>'DATA SHEET'!DB74*'Gas parameters'!$O$18</f>
        <v>0</v>
      </c>
      <c r="GU74" s="429">
        <f>'DATA SHEET'!DC74*'Gas parameters'!$P$18</f>
        <v>0</v>
      </c>
      <c r="GV74" s="429">
        <f>'DATA SHEET'!DD74*'Gas parameters'!$Q$18</f>
        <v>0</v>
      </c>
      <c r="GW74" s="430">
        <v>7</v>
      </c>
      <c r="GX74" s="430">
        <v>1E-3</v>
      </c>
      <c r="GY74" s="435">
        <f t="shared" si="581"/>
        <v>6.6924546322827121</v>
      </c>
      <c r="GZ74" s="435">
        <f t="shared" si="582"/>
        <v>10.148328222950017</v>
      </c>
      <c r="HA74" s="433">
        <f t="shared" si="583"/>
        <v>1</v>
      </c>
      <c r="HB74" s="433">
        <f t="shared" si="584"/>
        <v>7.4502201757506663</v>
      </c>
      <c r="HC74" s="433">
        <f t="shared" si="585"/>
        <v>20.959991874476575</v>
      </c>
      <c r="HD74" s="433">
        <f t="shared" si="586"/>
        <v>1.3246768628986172</v>
      </c>
      <c r="HE74" s="433">
        <f t="shared" si="587"/>
        <v>1.2155011147590387</v>
      </c>
      <c r="HF74" s="436">
        <f t="shared" si="588"/>
        <v>0</v>
      </c>
      <c r="HG74" s="433">
        <f t="shared" si="589"/>
        <v>5.8886546322827122</v>
      </c>
      <c r="HH74" s="435">
        <f>GY74*0.7906+'DATA SHEET'!CW74/100+HN74</f>
        <v>5.8886546322827122</v>
      </c>
      <c r="HI74" s="433">
        <f t="shared" si="590"/>
        <v>1.5615655434679541</v>
      </c>
      <c r="HJ74" s="433">
        <f t="shared" si="591"/>
        <v>10.148328222950017</v>
      </c>
      <c r="HK74" s="437">
        <f t="shared" si="592"/>
        <v>25843</v>
      </c>
      <c r="HL74" s="437">
        <f t="shared" si="593"/>
        <v>28989.399999999998</v>
      </c>
      <c r="HM74" s="438">
        <f t="shared" si="594"/>
        <v>1.4014</v>
      </c>
      <c r="HN74" s="439">
        <f t="shared" si="595"/>
        <v>0.59760000000000002</v>
      </c>
      <c r="HO74" s="436">
        <f t="shared" si="596"/>
        <v>1.5508</v>
      </c>
      <c r="HP74" s="427">
        <f t="shared" si="597"/>
        <v>0.46643999999999997</v>
      </c>
      <c r="HQ74" s="357">
        <f t="shared" si="598"/>
        <v>25801.599999999999</v>
      </c>
      <c r="HR74" s="358">
        <f t="shared" si="599"/>
        <v>29019.200000000001</v>
      </c>
      <c r="HS74" s="712">
        <f t="shared" si="600"/>
        <v>0.46643999999999997</v>
      </c>
      <c r="HT74" s="713">
        <f t="shared" si="601"/>
        <v>0.36094603788418017</v>
      </c>
      <c r="HU74" s="711">
        <f t="shared" si="602"/>
        <v>0.44215889640812073</v>
      </c>
      <c r="HV74" s="711">
        <f t="shared" si="603"/>
        <v>24.454174959719456</v>
      </c>
      <c r="HW74" s="711">
        <f t="shared" si="604"/>
        <v>27.464698088207459</v>
      </c>
      <c r="HX74" s="711">
        <f t="shared" si="605"/>
        <v>45.714470083951518</v>
      </c>
      <c r="HY74" s="714">
        <f t="shared" si="606"/>
        <v>25.801599999999997</v>
      </c>
      <c r="HZ74" s="359">
        <f t="shared" si="607"/>
        <v>29.019200000000001</v>
      </c>
      <c r="IA74" s="360">
        <f t="shared" si="608"/>
        <v>48.30190909070317</v>
      </c>
      <c r="IB74" s="75">
        <f t="shared" si="609"/>
        <v>45.714470083951518</v>
      </c>
      <c r="IC74" s="724">
        <f t="shared" si="610"/>
        <v>0.36094603788418017</v>
      </c>
      <c r="ID74" s="724">
        <f t="shared" si="611"/>
        <v>25.801599999999997</v>
      </c>
      <c r="IE74" s="724">
        <f t="shared" si="612"/>
        <v>29.019200000000001</v>
      </c>
      <c r="IF74" s="76">
        <f t="shared" si="613"/>
        <v>10.148328222950017</v>
      </c>
      <c r="IG74" s="97"/>
      <c r="IH74" s="97"/>
      <c r="II74" s="97"/>
      <c r="IJ74" s="700">
        <f t="shared" si="614"/>
        <v>0</v>
      </c>
      <c r="IK74" s="97"/>
      <c r="IL74" s="97"/>
      <c r="IM74" s="97"/>
      <c r="JH74"/>
      <c r="JI74"/>
      <c r="JJ74"/>
      <c r="JW74" s="788"/>
      <c r="KX74" s="540">
        <f t="shared" si="129"/>
        <v>100</v>
      </c>
    </row>
    <row r="75" spans="1:310" ht="16.5" customHeight="1" thickTop="1" thickBot="1" x14ac:dyDescent="0.3">
      <c r="A75" s="62"/>
      <c r="B75" s="80"/>
      <c r="C75" s="120"/>
      <c r="D75" s="571" t="s">
        <v>131</v>
      </c>
      <c r="E75" s="11">
        <f t="shared" si="615"/>
        <v>35</v>
      </c>
      <c r="F75" s="2127" t="s">
        <v>30</v>
      </c>
      <c r="G75" s="1830" t="s">
        <v>50</v>
      </c>
      <c r="H75" s="2160" t="str">
        <f>H80</f>
        <v>Details in development (made by 1st lab testing)</v>
      </c>
      <c r="I75" s="2185"/>
      <c r="J75" s="2160" t="str">
        <f>J80</f>
        <v>Details in development (made by 1st lab testing)</v>
      </c>
      <c r="K75" s="2145" t="s">
        <v>269</v>
      </c>
      <c r="L75" s="1830" t="s">
        <v>176</v>
      </c>
      <c r="M75" s="586" t="s">
        <v>191</v>
      </c>
      <c r="N75" s="77"/>
      <c r="O75" s="47"/>
      <c r="P75" s="596"/>
      <c r="Q75" s="726">
        <v>60</v>
      </c>
      <c r="R75" s="727"/>
      <c r="S75" s="727"/>
      <c r="T75" s="727"/>
      <c r="U75" s="727"/>
      <c r="V75" s="727"/>
      <c r="W75" s="727"/>
      <c r="X75" s="727"/>
      <c r="Y75" s="727"/>
      <c r="Z75" s="727"/>
      <c r="AA75" s="727"/>
      <c r="AB75" s="727">
        <v>40</v>
      </c>
      <c r="AC75" s="368">
        <f t="shared" si="553"/>
        <v>0.6</v>
      </c>
      <c r="AD75" s="368">
        <f t="shared" si="554"/>
        <v>0</v>
      </c>
      <c r="AE75" s="368">
        <f t="shared" si="555"/>
        <v>0</v>
      </c>
      <c r="AF75" s="368">
        <f t="shared" si="556"/>
        <v>0</v>
      </c>
      <c r="AG75" s="368">
        <f t="shared" si="557"/>
        <v>0</v>
      </c>
      <c r="AH75" s="368">
        <f t="shared" si="558"/>
        <v>0</v>
      </c>
      <c r="AI75" s="368">
        <f t="shared" si="559"/>
        <v>0</v>
      </c>
      <c r="AJ75" s="368">
        <f t="shared" si="560"/>
        <v>0</v>
      </c>
      <c r="AK75" s="368">
        <f t="shared" si="561"/>
        <v>0</v>
      </c>
      <c r="AL75" s="368">
        <f t="shared" si="562"/>
        <v>0</v>
      </c>
      <c r="AM75" s="368">
        <f t="shared" si="563"/>
        <v>0</v>
      </c>
      <c r="AN75" s="368">
        <f t="shared" si="564"/>
        <v>0.4</v>
      </c>
      <c r="AO75" s="369">
        <v>0</v>
      </c>
      <c r="AP75" s="370">
        <v>0</v>
      </c>
      <c r="AQ75" s="370">
        <v>0</v>
      </c>
      <c r="AR75" s="370">
        <v>0</v>
      </c>
      <c r="AS75" s="378">
        <f>AC75*'Gas parameters'!$B$10</f>
        <v>21490.799999999999</v>
      </c>
      <c r="AT75" s="371">
        <f>AD75*'Gas parameters'!$C$10</f>
        <v>0</v>
      </c>
      <c r="AU75" s="371">
        <f>AE75*'Gas parameters'!$D$10</f>
        <v>0</v>
      </c>
      <c r="AV75" s="371">
        <f>AF75*'Gas parameters'!$E$10</f>
        <v>0</v>
      </c>
      <c r="AW75" s="371">
        <f>AG75*'Gas parameters'!$F$10</f>
        <v>0</v>
      </c>
      <c r="AX75" s="371">
        <f>AH75*'Gas parameters'!$G$10</f>
        <v>0</v>
      </c>
      <c r="AY75" s="371">
        <f>AI75*'Gas parameters'!$H$10</f>
        <v>0</v>
      </c>
      <c r="AZ75" s="371">
        <f>AJ75*'Gas parameters'!$I$10</f>
        <v>0</v>
      </c>
      <c r="BA75" s="371">
        <f>AK75*'Gas parameters'!$J$10</f>
        <v>0</v>
      </c>
      <c r="BB75" s="371">
        <f>AL75*'Gas parameters'!$K$10</f>
        <v>0</v>
      </c>
      <c r="BC75" s="371">
        <f>AM75*'Gas parameters'!$L$10</f>
        <v>0</v>
      </c>
      <c r="BD75" s="371">
        <f>AN75*'Gas parameters'!$M$10</f>
        <v>4310.8</v>
      </c>
      <c r="BE75" s="372">
        <f>AO75*'Gas parameters'!$N$10</f>
        <v>0</v>
      </c>
      <c r="BF75" s="373">
        <f>AP75*'Gas parameters'!$O$10</f>
        <v>0</v>
      </c>
      <c r="BG75" s="373">
        <f>AQ75*'Gas parameters'!$P$10</f>
        <v>0</v>
      </c>
      <c r="BH75" s="379">
        <f>AR75*'Gas parameters'!$Q$10</f>
        <v>0</v>
      </c>
      <c r="BI75" s="386">
        <f>AC75*'Gas parameters'!$B$11</f>
        <v>23904</v>
      </c>
      <c r="BJ75" s="387">
        <f>AD75*'Gas parameters'!$C$11</f>
        <v>0</v>
      </c>
      <c r="BK75" s="387">
        <f>AE75*'Gas parameters'!$D$11</f>
        <v>0</v>
      </c>
      <c r="BL75" s="387">
        <f>AF75*'Gas parameters'!$E$11</f>
        <v>0</v>
      </c>
      <c r="BM75" s="387">
        <f>AG75*'Gas parameters'!$F$11</f>
        <v>0</v>
      </c>
      <c r="BN75" s="387">
        <f>AH75*'Gas parameters'!$G$11</f>
        <v>0</v>
      </c>
      <c r="BO75" s="387">
        <f>AI75*'Gas parameters'!$H$11</f>
        <v>0</v>
      </c>
      <c r="BP75" s="387">
        <f>AJ75*'Gas parameters'!$I$11</f>
        <v>0</v>
      </c>
      <c r="BQ75" s="387">
        <f>AK75*'Gas parameters'!$J$11</f>
        <v>0</v>
      </c>
      <c r="BR75" s="387">
        <f>AL75*'Gas parameters'!$K$11</f>
        <v>0</v>
      </c>
      <c r="BS75" s="387">
        <f>AM75*'Gas parameters'!$L$11</f>
        <v>0</v>
      </c>
      <c r="BT75" s="387">
        <f>AN75*'Gas parameters'!$M$11</f>
        <v>5115.2000000000007</v>
      </c>
      <c r="BU75" s="388">
        <f>AO75*'Gas parameters'!$N$11</f>
        <v>0</v>
      </c>
      <c r="BV75" s="389">
        <f>AP75*'Gas parameters'!$O$11</f>
        <v>0</v>
      </c>
      <c r="BW75" s="389">
        <f>AQ75*'Gas parameters'!$P$11</f>
        <v>0</v>
      </c>
      <c r="BX75" s="390">
        <f>AR75*'Gas parameters'!$Q$11</f>
        <v>0</v>
      </c>
      <c r="BY75" s="385">
        <f>AC75*'Gas parameters'!$B$12</f>
        <v>0.43043999999999999</v>
      </c>
      <c r="BZ75" s="374">
        <f>AD75*'Gas parameters'!$C$12</f>
        <v>0</v>
      </c>
      <c r="CA75" s="374">
        <f>AE75*'Gas parameters'!$D$12</f>
        <v>0</v>
      </c>
      <c r="CB75" s="374">
        <f>AF75*'Gas parameters'!$E$12</f>
        <v>0</v>
      </c>
      <c r="CC75" s="374">
        <f>AG75*'Gas parameters'!$F$12</f>
        <v>0</v>
      </c>
      <c r="CD75" s="374">
        <f>AH75*'Gas parameters'!$G$12</f>
        <v>0</v>
      </c>
      <c r="CE75" s="374">
        <f>AI75*'Gas parameters'!$H$12</f>
        <v>0</v>
      </c>
      <c r="CF75" s="374">
        <f>AJ75*'Gas parameters'!$I$12</f>
        <v>0</v>
      </c>
      <c r="CG75" s="374">
        <f>AK75*'Gas parameters'!$J$12</f>
        <v>0</v>
      </c>
      <c r="CH75" s="374">
        <f>AL75*'Gas parameters'!$K$12</f>
        <v>0</v>
      </c>
      <c r="CI75" s="374">
        <f>AM75*'Gas parameters'!$L$12</f>
        <v>0</v>
      </c>
      <c r="CJ75" s="374">
        <f>AN75*'Gas parameters'!$M$12</f>
        <v>3.5999999999999997E-2</v>
      </c>
      <c r="CK75" s="375">
        <f>AO75*'Gas parameters'!$N$12</f>
        <v>0</v>
      </c>
      <c r="CL75" s="376">
        <f>AP75*'Gas parameters'!$O$12</f>
        <v>0</v>
      </c>
      <c r="CM75" s="376">
        <f>AQ75*'Gas parameters'!$P$12</f>
        <v>0</v>
      </c>
      <c r="CN75" s="376">
        <f>AR75*'Gas parameters'!$Q$12</f>
        <v>0</v>
      </c>
      <c r="CO75" s="432">
        <f t="shared" si="565"/>
        <v>0.6</v>
      </c>
      <c r="CP75" s="432">
        <f t="shared" si="566"/>
        <v>0</v>
      </c>
      <c r="CQ75" s="432">
        <f t="shared" si="567"/>
        <v>0</v>
      </c>
      <c r="CR75" s="432">
        <f t="shared" si="568"/>
        <v>0</v>
      </c>
      <c r="CS75" s="432">
        <f t="shared" si="569"/>
        <v>0</v>
      </c>
      <c r="CT75" s="432">
        <f t="shared" si="570"/>
        <v>0</v>
      </c>
      <c r="CU75" s="432">
        <f t="shared" si="571"/>
        <v>0</v>
      </c>
      <c r="CV75" s="432">
        <f t="shared" si="572"/>
        <v>0</v>
      </c>
      <c r="CW75" s="432">
        <f t="shared" si="573"/>
        <v>0</v>
      </c>
      <c r="CX75" s="432">
        <f t="shared" si="574"/>
        <v>0</v>
      </c>
      <c r="CY75" s="432">
        <f t="shared" si="575"/>
        <v>0</v>
      </c>
      <c r="CZ75" s="432">
        <f t="shared" si="576"/>
        <v>0.4</v>
      </c>
      <c r="DA75" s="432">
        <f t="shared" si="577"/>
        <v>0</v>
      </c>
      <c r="DB75" s="432">
        <f t="shared" si="578"/>
        <v>0</v>
      </c>
      <c r="DC75" s="432">
        <f t="shared" si="579"/>
        <v>0</v>
      </c>
      <c r="DD75" s="432">
        <f t="shared" si="580"/>
        <v>0</v>
      </c>
      <c r="DE75" s="428">
        <f>'DATA SHEET'!CO75*'Gas parameters'!$B$13</f>
        <v>21529.8</v>
      </c>
      <c r="DF75" s="428">
        <f>'DATA SHEET'!CP75*'Gas parameters'!$C$13</f>
        <v>0</v>
      </c>
      <c r="DG75" s="428">
        <f>'DATA SHEET'!CQ75*'Gas parameters'!$D$13</f>
        <v>0</v>
      </c>
      <c r="DH75" s="428">
        <f>'DATA SHEET'!CR75*'Gas parameters'!$E$13</f>
        <v>0</v>
      </c>
      <c r="DI75" s="428">
        <f>'DATA SHEET'!CS75*'Gas parameters'!$F$13</f>
        <v>0</v>
      </c>
      <c r="DJ75" s="428">
        <f>'DATA SHEET'!CT75*'Gas parameters'!$G$13</f>
        <v>0</v>
      </c>
      <c r="DK75" s="428">
        <f>'DATA SHEET'!CU75*'Gas parameters'!$H$13</f>
        <v>0</v>
      </c>
      <c r="DL75" s="428">
        <f>'DATA SHEET'!CV75*'Gas parameters'!$I$13</f>
        <v>0</v>
      </c>
      <c r="DM75" s="428">
        <f>'DATA SHEET'!CW75*'Gas parameters'!$J$13</f>
        <v>0</v>
      </c>
      <c r="DN75" s="428">
        <f>'DATA SHEET'!CX75*'Gas parameters'!$K$13</f>
        <v>0</v>
      </c>
      <c r="DO75" s="428">
        <f>'DATA SHEET'!CY75*'Gas parameters'!$L$13</f>
        <v>0</v>
      </c>
      <c r="DP75" s="428">
        <f>'DATA SHEET'!CZ75*'Gas parameters'!$M$13</f>
        <v>4313.2</v>
      </c>
      <c r="DQ75" s="428">
        <f>'DATA SHEET'!DA75*'Gas parameters'!$N$13</f>
        <v>0</v>
      </c>
      <c r="DR75" s="428">
        <f>'DATA SHEET'!DB75*'Gas parameters'!$O$13</f>
        <v>0</v>
      </c>
      <c r="DS75" s="428">
        <f>'DATA SHEET'!DC75*'Gas parameters'!$P$13</f>
        <v>0</v>
      </c>
      <c r="DT75" s="428">
        <f>'DATA SHEET'!DD75*'Gas parameters'!$Q$13</f>
        <v>0</v>
      </c>
      <c r="DU75" s="431">
        <f>'DATA SHEET'!CO75*'Gas parameters'!$B$14</f>
        <v>23891.399999999998</v>
      </c>
      <c r="DV75" s="431">
        <f>'DATA SHEET'!CP75*'Gas parameters'!$C$14</f>
        <v>0</v>
      </c>
      <c r="DW75" s="431">
        <f>'DATA SHEET'!CQ75*'Gas parameters'!$D$14</f>
        <v>0</v>
      </c>
      <c r="DX75" s="431">
        <f>'DATA SHEET'!CR75*'Gas parameters'!$E$14</f>
        <v>0</v>
      </c>
      <c r="DY75" s="431">
        <f>'DATA SHEET'!CS75*'Gas parameters'!$F$14</f>
        <v>0</v>
      </c>
      <c r="DZ75" s="431">
        <f>'DATA SHEET'!CT75*'Gas parameters'!$G$14</f>
        <v>0</v>
      </c>
      <c r="EA75" s="431">
        <f>'DATA SHEET'!CU75*'Gas parameters'!$H$14</f>
        <v>0</v>
      </c>
      <c r="EB75" s="431">
        <f>'DATA SHEET'!CV75*'Gas parameters'!$I$14</f>
        <v>0</v>
      </c>
      <c r="EC75" s="431">
        <f>'DATA SHEET'!CW75*'Gas parameters'!$J$14</f>
        <v>0</v>
      </c>
      <c r="ED75" s="431">
        <f>'DATA SHEET'!CX75*'Gas parameters'!$K$14</f>
        <v>0</v>
      </c>
      <c r="EE75" s="431">
        <f>'DATA SHEET'!CY75*'Gas parameters'!$L$14</f>
        <v>0</v>
      </c>
      <c r="EF75" s="431">
        <f>'DATA SHEET'!CZ75*'Gas parameters'!$M$14</f>
        <v>5098</v>
      </c>
      <c r="EG75" s="431">
        <f>'DATA SHEET'!DA75*'Gas parameters'!$N$14</f>
        <v>0</v>
      </c>
      <c r="EH75" s="431">
        <f>'DATA SHEET'!DB75*'Gas parameters'!$O$14</f>
        <v>0</v>
      </c>
      <c r="EI75" s="431">
        <f>'DATA SHEET'!DC75*'Gas parameters'!$P$14</f>
        <v>0</v>
      </c>
      <c r="EJ75" s="431">
        <f>'DATA SHEET'!DD75*'Gas parameters'!$Q$14</f>
        <v>0</v>
      </c>
      <c r="EK75" s="425">
        <f>'DATA SHEET'!CO75*'Gas parameters'!$B$15</f>
        <v>1.2018</v>
      </c>
      <c r="EL75" s="434">
        <f>'DATA SHEET'!CP75*'Gas parameters'!$C$15</f>
        <v>0</v>
      </c>
      <c r="EM75" s="434">
        <f>'DATA SHEET'!CQ75*'Gas parameters'!$D$15</f>
        <v>0</v>
      </c>
      <c r="EN75" s="434">
        <f>'DATA SHEET'!CR75*'Gas parameters'!$E$15</f>
        <v>0</v>
      </c>
      <c r="EO75" s="434">
        <f>'DATA SHEET'!CS75*'Gas parameters'!$F$15</f>
        <v>0</v>
      </c>
      <c r="EP75" s="434">
        <f>'DATA SHEET'!CT75*'Gas parameters'!$G$15</f>
        <v>0</v>
      </c>
      <c r="EQ75" s="434">
        <f>'DATA SHEET'!CU75*'Gas parameters'!$H$15</f>
        <v>0</v>
      </c>
      <c r="ER75" s="434">
        <f>'DATA SHEET'!CV75*'Gas parameters'!$I$15</f>
        <v>0</v>
      </c>
      <c r="ES75" s="434">
        <f>'DATA SHEET'!CW75*'Gas parameters'!$J$15</f>
        <v>0</v>
      </c>
      <c r="ET75" s="434">
        <f>'DATA SHEET'!CX75*'Gas parameters'!$K$15</f>
        <v>0</v>
      </c>
      <c r="EU75" s="434">
        <f>'DATA SHEET'!CY75*'Gas parameters'!$L$15</f>
        <v>0</v>
      </c>
      <c r="EV75" s="434">
        <f>'DATA SHEET'!CZ75*'Gas parameters'!$M$15</f>
        <v>0.1996</v>
      </c>
      <c r="EW75" s="434">
        <f>'DATA SHEET'!DA75*'Gas parameters'!$N$15</f>
        <v>0</v>
      </c>
      <c r="EX75" s="434">
        <f>'DATA SHEET'!DB75*'Gas parameters'!$O$15</f>
        <v>0</v>
      </c>
      <c r="EY75" s="434">
        <f>'DATA SHEET'!DC75*'Gas parameters'!$P$15</f>
        <v>0</v>
      </c>
      <c r="EZ75" s="434">
        <f>'DATA SHEET'!DD75*'Gas parameters'!$Q$15</f>
        <v>0</v>
      </c>
      <c r="FA75" s="429">
        <f>'DATA SHEET'!CO75*'Gas parameters'!$B$16</f>
        <v>0.59760000000000002</v>
      </c>
      <c r="FB75" s="429">
        <f>'DATA SHEET'!CP75*'Gas parameters'!$C$16</f>
        <v>0</v>
      </c>
      <c r="FC75" s="429">
        <f>'DATA SHEET'!CQ75*'Gas parameters'!$D$16</f>
        <v>0</v>
      </c>
      <c r="FD75" s="429">
        <f>'DATA SHEET'!CR75*'Gas parameters'!$E$16</f>
        <v>0</v>
      </c>
      <c r="FE75" s="429">
        <f>'DATA SHEET'!CS75*'Gas parameters'!$F$16</f>
        <v>0</v>
      </c>
      <c r="FF75" s="429">
        <f>'DATA SHEET'!CT75*'Gas parameters'!$G$16</f>
        <v>0</v>
      </c>
      <c r="FG75" s="429">
        <f>'DATA SHEET'!CU75*'Gas parameters'!$H$16</f>
        <v>0</v>
      </c>
      <c r="FH75" s="429">
        <f>'DATA SHEET'!CV75*'Gas parameters'!$I$16</f>
        <v>0</v>
      </c>
      <c r="FI75" s="429">
        <f>'DATA SHEET'!CW75*'Gas parameters'!$J$16</f>
        <v>0</v>
      </c>
      <c r="FJ75" s="429">
        <f>'DATA SHEET'!CX75*'Gas parameters'!$K$16</f>
        <v>0</v>
      </c>
      <c r="FK75" s="429">
        <f>'DATA SHEET'!CY75*'Gas parameters'!$L$16</f>
        <v>0</v>
      </c>
      <c r="FL75" s="429">
        <f>'DATA SHEET'!CZ75*'Gas parameters'!$M$16</f>
        <v>0</v>
      </c>
      <c r="FM75" s="429">
        <f>'DATA SHEET'!DA75*'Gas parameters'!$N$16</f>
        <v>0</v>
      </c>
      <c r="FN75" s="429">
        <f>'DATA SHEET'!DB75*'Gas parameters'!$O$16</f>
        <v>0</v>
      </c>
      <c r="FO75" s="429">
        <f>'DATA SHEET'!DC75*'Gas parameters'!$P$16</f>
        <v>0</v>
      </c>
      <c r="FP75" s="429">
        <f>'DATA SHEET'!DD75*'Gas parameters'!$Q$16</f>
        <v>0</v>
      </c>
      <c r="FQ75" s="457">
        <f>'DATA SHEET'!CO75*'Gas parameters'!$B$17</f>
        <v>1.1639999999999999</v>
      </c>
      <c r="FR75" s="457">
        <f>'DATA SHEET'!CP75*'Gas parameters'!$C$17</f>
        <v>0</v>
      </c>
      <c r="FS75" s="457">
        <f>'DATA SHEET'!CQ75*'Gas parameters'!$D$17</f>
        <v>0</v>
      </c>
      <c r="FT75" s="457">
        <f>'DATA SHEET'!CR75*'Gas parameters'!$E$17</f>
        <v>0</v>
      </c>
      <c r="FU75" s="457">
        <f>'DATA SHEET'!CS75*'Gas parameters'!$F$17</f>
        <v>0</v>
      </c>
      <c r="FV75" s="457">
        <f>'DATA SHEET'!CT75*'Gas parameters'!$G$17</f>
        <v>0</v>
      </c>
      <c r="FW75" s="457">
        <f>'DATA SHEET'!CU75*'Gas parameters'!$H$17</f>
        <v>0</v>
      </c>
      <c r="FX75" s="457">
        <f>'DATA SHEET'!CV75*'Gas parameters'!$I$17</f>
        <v>0</v>
      </c>
      <c r="FY75" s="457">
        <f>'DATA SHEET'!CW75*'Gas parameters'!$J$17</f>
        <v>0</v>
      </c>
      <c r="FZ75" s="457">
        <f>'DATA SHEET'!CX75*'Gas parameters'!$K$17</f>
        <v>0</v>
      </c>
      <c r="GA75" s="457">
        <f>'DATA SHEET'!CY75*'Gas parameters'!$L$17</f>
        <v>0</v>
      </c>
      <c r="GB75" s="457">
        <f>'DATA SHEET'!CZ75*'Gas parameters'!$M$17</f>
        <v>0.38680000000000003</v>
      </c>
      <c r="GC75" s="457">
        <f>'DATA SHEET'!DA75*'Gas parameters'!$N$17</f>
        <v>0</v>
      </c>
      <c r="GD75" s="457">
        <f>'DATA SHEET'!DB75*'Gas parameters'!$O$17</f>
        <v>0</v>
      </c>
      <c r="GE75" s="457">
        <f>'DATA SHEET'!DC75*'Gas parameters'!$P$17</f>
        <v>0</v>
      </c>
      <c r="GF75" s="457">
        <f>'DATA SHEET'!DD75*'Gas parameters'!$Q$17</f>
        <v>0</v>
      </c>
      <c r="GG75" s="429">
        <f>'DATA SHEET'!CO75*'Gas parameters'!$B$18</f>
        <v>0.43043999999999999</v>
      </c>
      <c r="GH75" s="429">
        <f>'DATA SHEET'!CP75*'Gas parameters'!$C$18</f>
        <v>0</v>
      </c>
      <c r="GI75" s="429">
        <f>'DATA SHEET'!CQ75*'Gas parameters'!$D$18</f>
        <v>0</v>
      </c>
      <c r="GJ75" s="429">
        <f>'DATA SHEET'!CR75*'Gas parameters'!$E$18</f>
        <v>0</v>
      </c>
      <c r="GK75" s="429">
        <f>'DATA SHEET'!CS75*'Gas parameters'!$F$18</f>
        <v>0</v>
      </c>
      <c r="GL75" s="429">
        <f>'DATA SHEET'!CT75*'Gas parameters'!$G$18</f>
        <v>0</v>
      </c>
      <c r="GM75" s="429">
        <f>'DATA SHEET'!CU75*'Gas parameters'!$H$18</f>
        <v>0</v>
      </c>
      <c r="GN75" s="429">
        <f>'DATA SHEET'!CV75*'Gas parameters'!$I$18</f>
        <v>0</v>
      </c>
      <c r="GO75" s="429">
        <f>'DATA SHEET'!CW75*'Gas parameters'!$J$18</f>
        <v>0</v>
      </c>
      <c r="GP75" s="429">
        <f>'DATA SHEET'!CX75*'Gas parameters'!$K$18</f>
        <v>0</v>
      </c>
      <c r="GQ75" s="429">
        <f>'DATA SHEET'!CY75*'Gas parameters'!$L$18</f>
        <v>0</v>
      </c>
      <c r="GR75" s="429">
        <f>'DATA SHEET'!CZ75*'Gas parameters'!$M$18</f>
        <v>3.5999999999999997E-2</v>
      </c>
      <c r="GS75" s="429">
        <f>'DATA SHEET'!DA75*'Gas parameters'!$N$18</f>
        <v>0</v>
      </c>
      <c r="GT75" s="429">
        <f>'DATA SHEET'!DB75*'Gas parameters'!$O$18</f>
        <v>0</v>
      </c>
      <c r="GU75" s="429">
        <f>'DATA SHEET'!DC75*'Gas parameters'!$P$18</f>
        <v>0</v>
      </c>
      <c r="GV75" s="429">
        <f>'DATA SHEET'!DD75*'Gas parameters'!$Q$18</f>
        <v>0</v>
      </c>
      <c r="GW75" s="430">
        <v>7</v>
      </c>
      <c r="GX75" s="430">
        <v>1E-3</v>
      </c>
      <c r="GY75" s="435">
        <f t="shared" si="581"/>
        <v>6.6924546322827121</v>
      </c>
      <c r="GZ75" s="435">
        <f t="shared" si="582"/>
        <v>10.148328222950017</v>
      </c>
      <c r="HA75" s="433">
        <f t="shared" si="583"/>
        <v>1</v>
      </c>
      <c r="HB75" s="433">
        <f t="shared" si="584"/>
        <v>7.4502201757506663</v>
      </c>
      <c r="HC75" s="433">
        <f t="shared" si="585"/>
        <v>20.959991874476575</v>
      </c>
      <c r="HD75" s="433">
        <f t="shared" si="586"/>
        <v>1.3246768628986172</v>
      </c>
      <c r="HE75" s="433">
        <f t="shared" si="587"/>
        <v>1.2155011147590387</v>
      </c>
      <c r="HF75" s="436">
        <f t="shared" si="588"/>
        <v>0</v>
      </c>
      <c r="HG75" s="433">
        <f t="shared" si="589"/>
        <v>5.8886546322827122</v>
      </c>
      <c r="HH75" s="435">
        <f>GY75*0.7906+'DATA SHEET'!CW75/100+HN75</f>
        <v>5.8886546322827122</v>
      </c>
      <c r="HI75" s="433">
        <f t="shared" si="590"/>
        <v>1.5615655434679541</v>
      </c>
      <c r="HJ75" s="433">
        <f t="shared" si="591"/>
        <v>10.148328222950017</v>
      </c>
      <c r="HK75" s="437">
        <f t="shared" si="592"/>
        <v>25843</v>
      </c>
      <c r="HL75" s="437">
        <f t="shared" si="593"/>
        <v>28989.399999999998</v>
      </c>
      <c r="HM75" s="438">
        <f t="shared" si="594"/>
        <v>1.4014</v>
      </c>
      <c r="HN75" s="439">
        <f t="shared" si="595"/>
        <v>0.59760000000000002</v>
      </c>
      <c r="HO75" s="436">
        <f t="shared" si="596"/>
        <v>1.5508</v>
      </c>
      <c r="HP75" s="427">
        <f t="shared" si="597"/>
        <v>0.46643999999999997</v>
      </c>
      <c r="HQ75" s="357">
        <f t="shared" si="598"/>
        <v>25801.599999999999</v>
      </c>
      <c r="HR75" s="358">
        <f t="shared" si="599"/>
        <v>29019.200000000001</v>
      </c>
      <c r="HS75" s="712">
        <f t="shared" si="600"/>
        <v>0.46643999999999997</v>
      </c>
      <c r="HT75" s="713">
        <f t="shared" si="601"/>
        <v>0.36094603788418017</v>
      </c>
      <c r="HU75" s="711">
        <f t="shared" si="602"/>
        <v>0.44215889640812073</v>
      </c>
      <c r="HV75" s="711">
        <f t="shared" si="603"/>
        <v>24.454174959719456</v>
      </c>
      <c r="HW75" s="711">
        <f t="shared" si="604"/>
        <v>27.464698088207459</v>
      </c>
      <c r="HX75" s="711">
        <f t="shared" si="605"/>
        <v>45.714470083951518</v>
      </c>
      <c r="HY75" s="714">
        <f t="shared" si="606"/>
        <v>25.801599999999997</v>
      </c>
      <c r="HZ75" s="359">
        <f t="shared" si="607"/>
        <v>29.019200000000001</v>
      </c>
      <c r="IA75" s="360">
        <f t="shared" si="608"/>
        <v>48.30190909070317</v>
      </c>
      <c r="IB75" s="75">
        <f t="shared" si="609"/>
        <v>45.714470083951518</v>
      </c>
      <c r="IC75" s="724">
        <f t="shared" si="610"/>
        <v>0.36094603788418017</v>
      </c>
      <c r="ID75" s="724">
        <f t="shared" si="611"/>
        <v>25.801599999999997</v>
      </c>
      <c r="IE75" s="724">
        <f t="shared" si="612"/>
        <v>29.019200000000001</v>
      </c>
      <c r="IF75" s="76">
        <f t="shared" si="613"/>
        <v>10.148328222950017</v>
      </c>
      <c r="IG75" s="29"/>
      <c r="IH75" s="29"/>
      <c r="II75" s="28"/>
      <c r="IJ75" s="700">
        <f t="shared" si="614"/>
        <v>0</v>
      </c>
      <c r="IK75" s="30"/>
      <c r="IL75" s="31"/>
      <c r="IM75" s="31"/>
      <c r="IN75" s="280"/>
      <c r="IO75" s="280"/>
      <c r="IP75" s="277"/>
      <c r="IQ75" s="277"/>
      <c r="IR75" s="277"/>
      <c r="IS75" s="275"/>
      <c r="IT75" s="275"/>
      <c r="IU75" s="275"/>
      <c r="IV75" s="275"/>
      <c r="IW75" s="275"/>
      <c r="IX75" s="275"/>
      <c r="IY75" s="275"/>
      <c r="IZ75" s="275"/>
      <c r="JA75" s="275"/>
      <c r="JB75" s="275"/>
      <c r="JC75" s="275"/>
      <c r="JD75" s="275"/>
      <c r="JE75" s="275"/>
      <c r="JF75" s="275"/>
      <c r="JG75" s="275"/>
      <c r="JH75" s="275"/>
      <c r="JI75" s="275"/>
      <c r="JJ75" s="275"/>
      <c r="JK75" s="275"/>
      <c r="JL75" s="275"/>
      <c r="JM75" s="34"/>
      <c r="JN75" s="34"/>
      <c r="JO75" s="34"/>
      <c r="JP75" s="34"/>
      <c r="JQ75" s="486" t="s">
        <v>499</v>
      </c>
      <c r="JR75" s="486" t="s">
        <v>499</v>
      </c>
      <c r="JS75" s="486" t="s">
        <v>499</v>
      </c>
      <c r="JT75" s="142"/>
      <c r="JU75" s="142"/>
      <c r="JV75" s="142"/>
      <c r="JW75" s="787"/>
      <c r="JX75" s="142"/>
      <c r="JY75" s="142"/>
      <c r="JZ75" s="142"/>
      <c r="KA75" s="23"/>
      <c r="KB75" s="24"/>
      <c r="KC75" s="175"/>
      <c r="KD75" s="175"/>
      <c r="KE75" s="175"/>
      <c r="KF75" s="175"/>
      <c r="KG75" s="175"/>
      <c r="KH75" s="175"/>
      <c r="KI75" s="175"/>
      <c r="KJ75" s="175"/>
      <c r="KK75" s="48"/>
      <c r="KL75" s="32" t="s">
        <v>88</v>
      </c>
      <c r="KM75" s="32" t="s">
        <v>88</v>
      </c>
      <c r="KN75" s="32" t="s">
        <v>88</v>
      </c>
      <c r="KO75" s="32" t="s">
        <v>88</v>
      </c>
      <c r="KP75" s="32" t="s">
        <v>88</v>
      </c>
      <c r="KQ75" s="32" t="s">
        <v>88</v>
      </c>
      <c r="KR75" s="32" t="s">
        <v>88</v>
      </c>
      <c r="KS75" s="32" t="s">
        <v>88</v>
      </c>
      <c r="KT75" s="32" t="s">
        <v>88</v>
      </c>
      <c r="KU75" s="32" t="s">
        <v>88</v>
      </c>
      <c r="KV75" s="32" t="s">
        <v>88</v>
      </c>
      <c r="KX75" s="540">
        <f t="shared" si="129"/>
        <v>100</v>
      </c>
    </row>
    <row r="76" spans="1:310" ht="16.5" thickTop="1" thickBot="1" x14ac:dyDescent="0.3">
      <c r="A76" s="62"/>
      <c r="B76" s="80"/>
      <c r="C76" s="120"/>
      <c r="D76" s="578"/>
      <c r="E76" s="11">
        <f t="shared" si="615"/>
        <v>36</v>
      </c>
      <c r="F76" s="2128"/>
      <c r="G76" s="1831"/>
      <c r="H76" s="2161"/>
      <c r="I76" s="2185"/>
      <c r="J76" s="2161"/>
      <c r="K76" s="2146"/>
      <c r="L76" s="1831"/>
      <c r="M76" s="39" t="s">
        <v>204</v>
      </c>
      <c r="N76" s="1905"/>
      <c r="O76" s="514"/>
      <c r="P76" s="595"/>
      <c r="Q76" s="726">
        <v>60</v>
      </c>
      <c r="R76" s="727"/>
      <c r="S76" s="727"/>
      <c r="T76" s="727"/>
      <c r="U76" s="727"/>
      <c r="V76" s="727"/>
      <c r="W76" s="727"/>
      <c r="X76" s="727"/>
      <c r="Y76" s="727"/>
      <c r="Z76" s="727"/>
      <c r="AA76" s="727"/>
      <c r="AB76" s="727">
        <v>40</v>
      </c>
      <c r="AC76" s="368">
        <f t="shared" si="553"/>
        <v>0.6</v>
      </c>
      <c r="AD76" s="368">
        <f t="shared" si="554"/>
        <v>0</v>
      </c>
      <c r="AE76" s="368">
        <f t="shared" si="555"/>
        <v>0</v>
      </c>
      <c r="AF76" s="368">
        <f t="shared" si="556"/>
        <v>0</v>
      </c>
      <c r="AG76" s="368">
        <f t="shared" si="557"/>
        <v>0</v>
      </c>
      <c r="AH76" s="368">
        <f t="shared" si="558"/>
        <v>0</v>
      </c>
      <c r="AI76" s="368">
        <f t="shared" si="559"/>
        <v>0</v>
      </c>
      <c r="AJ76" s="368">
        <f t="shared" si="560"/>
        <v>0</v>
      </c>
      <c r="AK76" s="368">
        <f t="shared" si="561"/>
        <v>0</v>
      </c>
      <c r="AL76" s="368">
        <f t="shared" si="562"/>
        <v>0</v>
      </c>
      <c r="AM76" s="368">
        <f t="shared" si="563"/>
        <v>0</v>
      </c>
      <c r="AN76" s="368">
        <f t="shared" si="564"/>
        <v>0.4</v>
      </c>
      <c r="AO76" s="369">
        <v>0</v>
      </c>
      <c r="AP76" s="370">
        <v>0</v>
      </c>
      <c r="AQ76" s="370">
        <v>0</v>
      </c>
      <c r="AR76" s="370">
        <v>0</v>
      </c>
      <c r="AS76" s="378">
        <f>AC76*'Gas parameters'!$B$10</f>
        <v>21490.799999999999</v>
      </c>
      <c r="AT76" s="371">
        <f>AD76*'Gas parameters'!$C$10</f>
        <v>0</v>
      </c>
      <c r="AU76" s="371">
        <f>AE76*'Gas parameters'!$D$10</f>
        <v>0</v>
      </c>
      <c r="AV76" s="371">
        <f>AF76*'Gas parameters'!$E$10</f>
        <v>0</v>
      </c>
      <c r="AW76" s="371">
        <f>AG76*'Gas parameters'!$F$10</f>
        <v>0</v>
      </c>
      <c r="AX76" s="371">
        <f>AH76*'Gas parameters'!$G$10</f>
        <v>0</v>
      </c>
      <c r="AY76" s="371">
        <f>AI76*'Gas parameters'!$H$10</f>
        <v>0</v>
      </c>
      <c r="AZ76" s="371">
        <f>AJ76*'Gas parameters'!$I$10</f>
        <v>0</v>
      </c>
      <c r="BA76" s="371">
        <f>AK76*'Gas parameters'!$J$10</f>
        <v>0</v>
      </c>
      <c r="BB76" s="371">
        <f>AL76*'Gas parameters'!$K$10</f>
        <v>0</v>
      </c>
      <c r="BC76" s="371">
        <f>AM76*'Gas parameters'!$L$10</f>
        <v>0</v>
      </c>
      <c r="BD76" s="371">
        <f>AN76*'Gas parameters'!$M$10</f>
        <v>4310.8</v>
      </c>
      <c r="BE76" s="372">
        <f>AO76*'Gas parameters'!$N$10</f>
        <v>0</v>
      </c>
      <c r="BF76" s="373">
        <f>AP76*'Gas parameters'!$O$10</f>
        <v>0</v>
      </c>
      <c r="BG76" s="373">
        <f>AQ76*'Gas parameters'!$P$10</f>
        <v>0</v>
      </c>
      <c r="BH76" s="379">
        <f>AR76*'Gas parameters'!$Q$10</f>
        <v>0</v>
      </c>
      <c r="BI76" s="386">
        <f>AC76*'Gas parameters'!$B$11</f>
        <v>23904</v>
      </c>
      <c r="BJ76" s="387">
        <f>AD76*'Gas parameters'!$C$11</f>
        <v>0</v>
      </c>
      <c r="BK76" s="387">
        <f>AE76*'Gas parameters'!$D$11</f>
        <v>0</v>
      </c>
      <c r="BL76" s="387">
        <f>AF76*'Gas parameters'!$E$11</f>
        <v>0</v>
      </c>
      <c r="BM76" s="387">
        <f>AG76*'Gas parameters'!$F$11</f>
        <v>0</v>
      </c>
      <c r="BN76" s="387">
        <f>AH76*'Gas parameters'!$G$11</f>
        <v>0</v>
      </c>
      <c r="BO76" s="387">
        <f>AI76*'Gas parameters'!$H$11</f>
        <v>0</v>
      </c>
      <c r="BP76" s="387">
        <f>AJ76*'Gas parameters'!$I$11</f>
        <v>0</v>
      </c>
      <c r="BQ76" s="387">
        <f>AK76*'Gas parameters'!$J$11</f>
        <v>0</v>
      </c>
      <c r="BR76" s="387">
        <f>AL76*'Gas parameters'!$K$11</f>
        <v>0</v>
      </c>
      <c r="BS76" s="387">
        <f>AM76*'Gas parameters'!$L$11</f>
        <v>0</v>
      </c>
      <c r="BT76" s="387">
        <f>AN76*'Gas parameters'!$M$11</f>
        <v>5115.2000000000007</v>
      </c>
      <c r="BU76" s="388">
        <f>AO76*'Gas parameters'!$N$11</f>
        <v>0</v>
      </c>
      <c r="BV76" s="389">
        <f>AP76*'Gas parameters'!$O$11</f>
        <v>0</v>
      </c>
      <c r="BW76" s="389">
        <f>AQ76*'Gas parameters'!$P$11</f>
        <v>0</v>
      </c>
      <c r="BX76" s="390">
        <f>AR76*'Gas parameters'!$Q$11</f>
        <v>0</v>
      </c>
      <c r="BY76" s="385">
        <f>AC76*'Gas parameters'!$B$12</f>
        <v>0.43043999999999999</v>
      </c>
      <c r="BZ76" s="374">
        <f>AD76*'Gas parameters'!$C$12</f>
        <v>0</v>
      </c>
      <c r="CA76" s="374">
        <f>AE76*'Gas parameters'!$D$12</f>
        <v>0</v>
      </c>
      <c r="CB76" s="374">
        <f>AF76*'Gas parameters'!$E$12</f>
        <v>0</v>
      </c>
      <c r="CC76" s="374">
        <f>AG76*'Gas parameters'!$F$12</f>
        <v>0</v>
      </c>
      <c r="CD76" s="374">
        <f>AH76*'Gas parameters'!$G$12</f>
        <v>0</v>
      </c>
      <c r="CE76" s="374">
        <f>AI76*'Gas parameters'!$H$12</f>
        <v>0</v>
      </c>
      <c r="CF76" s="374">
        <f>AJ76*'Gas parameters'!$I$12</f>
        <v>0</v>
      </c>
      <c r="CG76" s="374">
        <f>AK76*'Gas parameters'!$J$12</f>
        <v>0</v>
      </c>
      <c r="CH76" s="374">
        <f>AL76*'Gas parameters'!$K$12</f>
        <v>0</v>
      </c>
      <c r="CI76" s="374">
        <f>AM76*'Gas parameters'!$L$12</f>
        <v>0</v>
      </c>
      <c r="CJ76" s="374">
        <f>AN76*'Gas parameters'!$M$12</f>
        <v>3.5999999999999997E-2</v>
      </c>
      <c r="CK76" s="375">
        <f>AO76*'Gas parameters'!$N$12</f>
        <v>0</v>
      </c>
      <c r="CL76" s="376">
        <f>AP76*'Gas parameters'!$O$12</f>
        <v>0</v>
      </c>
      <c r="CM76" s="376">
        <f>AQ76*'Gas parameters'!$P$12</f>
        <v>0</v>
      </c>
      <c r="CN76" s="376">
        <f>AR76*'Gas parameters'!$Q$12</f>
        <v>0</v>
      </c>
      <c r="CO76" s="432">
        <f t="shared" si="565"/>
        <v>0.6</v>
      </c>
      <c r="CP76" s="432">
        <f t="shared" si="566"/>
        <v>0</v>
      </c>
      <c r="CQ76" s="432">
        <f t="shared" si="567"/>
        <v>0</v>
      </c>
      <c r="CR76" s="432">
        <f t="shared" si="568"/>
        <v>0</v>
      </c>
      <c r="CS76" s="432">
        <f t="shared" si="569"/>
        <v>0</v>
      </c>
      <c r="CT76" s="432">
        <f t="shared" si="570"/>
        <v>0</v>
      </c>
      <c r="CU76" s="432">
        <f t="shared" si="571"/>
        <v>0</v>
      </c>
      <c r="CV76" s="432">
        <f t="shared" si="572"/>
        <v>0</v>
      </c>
      <c r="CW76" s="432">
        <f t="shared" si="573"/>
        <v>0</v>
      </c>
      <c r="CX76" s="432">
        <f t="shared" si="574"/>
        <v>0</v>
      </c>
      <c r="CY76" s="432">
        <f t="shared" si="575"/>
        <v>0</v>
      </c>
      <c r="CZ76" s="432">
        <f t="shared" si="576"/>
        <v>0.4</v>
      </c>
      <c r="DA76" s="432">
        <f t="shared" si="577"/>
        <v>0</v>
      </c>
      <c r="DB76" s="432">
        <f t="shared" si="578"/>
        <v>0</v>
      </c>
      <c r="DC76" s="432">
        <f t="shared" si="579"/>
        <v>0</v>
      </c>
      <c r="DD76" s="432">
        <f t="shared" si="580"/>
        <v>0</v>
      </c>
      <c r="DE76" s="428">
        <f>'DATA SHEET'!CO76*'Gas parameters'!$B$13</f>
        <v>21529.8</v>
      </c>
      <c r="DF76" s="428">
        <f>'DATA SHEET'!CP76*'Gas parameters'!$C$13</f>
        <v>0</v>
      </c>
      <c r="DG76" s="428">
        <f>'DATA SHEET'!CQ76*'Gas parameters'!$D$13</f>
        <v>0</v>
      </c>
      <c r="DH76" s="428">
        <f>'DATA SHEET'!CR76*'Gas parameters'!$E$13</f>
        <v>0</v>
      </c>
      <c r="DI76" s="428">
        <f>'DATA SHEET'!CS76*'Gas parameters'!$F$13</f>
        <v>0</v>
      </c>
      <c r="DJ76" s="428">
        <f>'DATA SHEET'!CT76*'Gas parameters'!$G$13</f>
        <v>0</v>
      </c>
      <c r="DK76" s="428">
        <f>'DATA SHEET'!CU76*'Gas parameters'!$H$13</f>
        <v>0</v>
      </c>
      <c r="DL76" s="428">
        <f>'DATA SHEET'!CV76*'Gas parameters'!$I$13</f>
        <v>0</v>
      </c>
      <c r="DM76" s="428">
        <f>'DATA SHEET'!CW76*'Gas parameters'!$J$13</f>
        <v>0</v>
      </c>
      <c r="DN76" s="428">
        <f>'DATA SHEET'!CX76*'Gas parameters'!$K$13</f>
        <v>0</v>
      </c>
      <c r="DO76" s="428">
        <f>'DATA SHEET'!CY76*'Gas parameters'!$L$13</f>
        <v>0</v>
      </c>
      <c r="DP76" s="428">
        <f>'DATA SHEET'!CZ76*'Gas parameters'!$M$13</f>
        <v>4313.2</v>
      </c>
      <c r="DQ76" s="428">
        <f>'DATA SHEET'!DA76*'Gas parameters'!$N$13</f>
        <v>0</v>
      </c>
      <c r="DR76" s="428">
        <f>'DATA SHEET'!DB76*'Gas parameters'!$O$13</f>
        <v>0</v>
      </c>
      <c r="DS76" s="428">
        <f>'DATA SHEET'!DC76*'Gas parameters'!$P$13</f>
        <v>0</v>
      </c>
      <c r="DT76" s="428">
        <f>'DATA SHEET'!DD76*'Gas parameters'!$Q$13</f>
        <v>0</v>
      </c>
      <c r="DU76" s="431">
        <f>'DATA SHEET'!CO76*'Gas parameters'!$B$14</f>
        <v>23891.399999999998</v>
      </c>
      <c r="DV76" s="431">
        <f>'DATA SHEET'!CP76*'Gas parameters'!$C$14</f>
        <v>0</v>
      </c>
      <c r="DW76" s="431">
        <f>'DATA SHEET'!CQ76*'Gas parameters'!$D$14</f>
        <v>0</v>
      </c>
      <c r="DX76" s="431">
        <f>'DATA SHEET'!CR76*'Gas parameters'!$E$14</f>
        <v>0</v>
      </c>
      <c r="DY76" s="431">
        <f>'DATA SHEET'!CS76*'Gas parameters'!$F$14</f>
        <v>0</v>
      </c>
      <c r="DZ76" s="431">
        <f>'DATA SHEET'!CT76*'Gas parameters'!$G$14</f>
        <v>0</v>
      </c>
      <c r="EA76" s="431">
        <f>'DATA SHEET'!CU76*'Gas parameters'!$H$14</f>
        <v>0</v>
      </c>
      <c r="EB76" s="431">
        <f>'DATA SHEET'!CV76*'Gas parameters'!$I$14</f>
        <v>0</v>
      </c>
      <c r="EC76" s="431">
        <f>'DATA SHEET'!CW76*'Gas parameters'!$J$14</f>
        <v>0</v>
      </c>
      <c r="ED76" s="431">
        <f>'DATA SHEET'!CX76*'Gas parameters'!$K$14</f>
        <v>0</v>
      </c>
      <c r="EE76" s="431">
        <f>'DATA SHEET'!CY76*'Gas parameters'!$L$14</f>
        <v>0</v>
      </c>
      <c r="EF76" s="431">
        <f>'DATA SHEET'!CZ76*'Gas parameters'!$M$14</f>
        <v>5098</v>
      </c>
      <c r="EG76" s="431">
        <f>'DATA SHEET'!DA76*'Gas parameters'!$N$14</f>
        <v>0</v>
      </c>
      <c r="EH76" s="431">
        <f>'DATA SHEET'!DB76*'Gas parameters'!$O$14</f>
        <v>0</v>
      </c>
      <c r="EI76" s="431">
        <f>'DATA SHEET'!DC76*'Gas parameters'!$P$14</f>
        <v>0</v>
      </c>
      <c r="EJ76" s="431">
        <f>'DATA SHEET'!DD76*'Gas parameters'!$Q$14</f>
        <v>0</v>
      </c>
      <c r="EK76" s="425">
        <f>'DATA SHEET'!CO76*'Gas parameters'!$B$15</f>
        <v>1.2018</v>
      </c>
      <c r="EL76" s="434">
        <f>'DATA SHEET'!CP76*'Gas parameters'!$C$15</f>
        <v>0</v>
      </c>
      <c r="EM76" s="434">
        <f>'DATA SHEET'!CQ76*'Gas parameters'!$D$15</f>
        <v>0</v>
      </c>
      <c r="EN76" s="434">
        <f>'DATA SHEET'!CR76*'Gas parameters'!$E$15</f>
        <v>0</v>
      </c>
      <c r="EO76" s="434">
        <f>'DATA SHEET'!CS76*'Gas parameters'!$F$15</f>
        <v>0</v>
      </c>
      <c r="EP76" s="434">
        <f>'DATA SHEET'!CT76*'Gas parameters'!$G$15</f>
        <v>0</v>
      </c>
      <c r="EQ76" s="434">
        <f>'DATA SHEET'!CU76*'Gas parameters'!$H$15</f>
        <v>0</v>
      </c>
      <c r="ER76" s="434">
        <f>'DATA SHEET'!CV76*'Gas parameters'!$I$15</f>
        <v>0</v>
      </c>
      <c r="ES76" s="434">
        <f>'DATA SHEET'!CW76*'Gas parameters'!$J$15</f>
        <v>0</v>
      </c>
      <c r="ET76" s="434">
        <f>'DATA SHEET'!CX76*'Gas parameters'!$K$15</f>
        <v>0</v>
      </c>
      <c r="EU76" s="434">
        <f>'DATA SHEET'!CY76*'Gas parameters'!$L$15</f>
        <v>0</v>
      </c>
      <c r="EV76" s="434">
        <f>'DATA SHEET'!CZ76*'Gas parameters'!$M$15</f>
        <v>0.1996</v>
      </c>
      <c r="EW76" s="434">
        <f>'DATA SHEET'!DA76*'Gas parameters'!$N$15</f>
        <v>0</v>
      </c>
      <c r="EX76" s="434">
        <f>'DATA SHEET'!DB76*'Gas parameters'!$O$15</f>
        <v>0</v>
      </c>
      <c r="EY76" s="434">
        <f>'DATA SHEET'!DC76*'Gas parameters'!$P$15</f>
        <v>0</v>
      </c>
      <c r="EZ76" s="434">
        <f>'DATA SHEET'!DD76*'Gas parameters'!$Q$15</f>
        <v>0</v>
      </c>
      <c r="FA76" s="429">
        <f>'DATA SHEET'!CO76*'Gas parameters'!$B$16</f>
        <v>0.59760000000000002</v>
      </c>
      <c r="FB76" s="429">
        <f>'DATA SHEET'!CP76*'Gas parameters'!$C$16</f>
        <v>0</v>
      </c>
      <c r="FC76" s="429">
        <f>'DATA SHEET'!CQ76*'Gas parameters'!$D$16</f>
        <v>0</v>
      </c>
      <c r="FD76" s="429">
        <f>'DATA SHEET'!CR76*'Gas parameters'!$E$16</f>
        <v>0</v>
      </c>
      <c r="FE76" s="429">
        <f>'DATA SHEET'!CS76*'Gas parameters'!$F$16</f>
        <v>0</v>
      </c>
      <c r="FF76" s="429">
        <f>'DATA SHEET'!CT76*'Gas parameters'!$G$16</f>
        <v>0</v>
      </c>
      <c r="FG76" s="429">
        <f>'DATA SHEET'!CU76*'Gas parameters'!$H$16</f>
        <v>0</v>
      </c>
      <c r="FH76" s="429">
        <f>'DATA SHEET'!CV76*'Gas parameters'!$I$16</f>
        <v>0</v>
      </c>
      <c r="FI76" s="429">
        <f>'DATA SHEET'!CW76*'Gas parameters'!$J$16</f>
        <v>0</v>
      </c>
      <c r="FJ76" s="429">
        <f>'DATA SHEET'!CX76*'Gas parameters'!$K$16</f>
        <v>0</v>
      </c>
      <c r="FK76" s="429">
        <f>'DATA SHEET'!CY76*'Gas parameters'!$L$16</f>
        <v>0</v>
      </c>
      <c r="FL76" s="429">
        <f>'DATA SHEET'!CZ76*'Gas parameters'!$M$16</f>
        <v>0</v>
      </c>
      <c r="FM76" s="429">
        <f>'DATA SHEET'!DA76*'Gas parameters'!$N$16</f>
        <v>0</v>
      </c>
      <c r="FN76" s="429">
        <f>'DATA SHEET'!DB76*'Gas parameters'!$O$16</f>
        <v>0</v>
      </c>
      <c r="FO76" s="429">
        <f>'DATA SHEET'!DC76*'Gas parameters'!$P$16</f>
        <v>0</v>
      </c>
      <c r="FP76" s="429">
        <f>'DATA SHEET'!DD76*'Gas parameters'!$Q$16</f>
        <v>0</v>
      </c>
      <c r="FQ76" s="457">
        <f>'DATA SHEET'!CO76*'Gas parameters'!$B$17</f>
        <v>1.1639999999999999</v>
      </c>
      <c r="FR76" s="457">
        <f>'DATA SHEET'!CP76*'Gas parameters'!$C$17</f>
        <v>0</v>
      </c>
      <c r="FS76" s="457">
        <f>'DATA SHEET'!CQ76*'Gas parameters'!$D$17</f>
        <v>0</v>
      </c>
      <c r="FT76" s="457">
        <f>'DATA SHEET'!CR76*'Gas parameters'!$E$17</f>
        <v>0</v>
      </c>
      <c r="FU76" s="457">
        <f>'DATA SHEET'!CS76*'Gas parameters'!$F$17</f>
        <v>0</v>
      </c>
      <c r="FV76" s="457">
        <f>'DATA SHEET'!CT76*'Gas parameters'!$G$17</f>
        <v>0</v>
      </c>
      <c r="FW76" s="457">
        <f>'DATA SHEET'!CU76*'Gas parameters'!$H$17</f>
        <v>0</v>
      </c>
      <c r="FX76" s="457">
        <f>'DATA SHEET'!CV76*'Gas parameters'!$I$17</f>
        <v>0</v>
      </c>
      <c r="FY76" s="457">
        <f>'DATA SHEET'!CW76*'Gas parameters'!$J$17</f>
        <v>0</v>
      </c>
      <c r="FZ76" s="457">
        <f>'DATA SHEET'!CX76*'Gas parameters'!$K$17</f>
        <v>0</v>
      </c>
      <c r="GA76" s="457">
        <f>'DATA SHEET'!CY76*'Gas parameters'!$L$17</f>
        <v>0</v>
      </c>
      <c r="GB76" s="457">
        <f>'DATA SHEET'!CZ76*'Gas parameters'!$M$17</f>
        <v>0.38680000000000003</v>
      </c>
      <c r="GC76" s="457">
        <f>'DATA SHEET'!DA76*'Gas parameters'!$N$17</f>
        <v>0</v>
      </c>
      <c r="GD76" s="457">
        <f>'DATA SHEET'!DB76*'Gas parameters'!$O$17</f>
        <v>0</v>
      </c>
      <c r="GE76" s="457">
        <f>'DATA SHEET'!DC76*'Gas parameters'!$P$17</f>
        <v>0</v>
      </c>
      <c r="GF76" s="457">
        <f>'DATA SHEET'!DD76*'Gas parameters'!$Q$17</f>
        <v>0</v>
      </c>
      <c r="GG76" s="429">
        <f>'DATA SHEET'!CO76*'Gas parameters'!$B$18</f>
        <v>0.43043999999999999</v>
      </c>
      <c r="GH76" s="429">
        <f>'DATA SHEET'!CP76*'Gas parameters'!$C$18</f>
        <v>0</v>
      </c>
      <c r="GI76" s="429">
        <f>'DATA SHEET'!CQ76*'Gas parameters'!$D$18</f>
        <v>0</v>
      </c>
      <c r="GJ76" s="429">
        <f>'DATA SHEET'!CR76*'Gas parameters'!$E$18</f>
        <v>0</v>
      </c>
      <c r="GK76" s="429">
        <f>'DATA SHEET'!CS76*'Gas parameters'!$F$18</f>
        <v>0</v>
      </c>
      <c r="GL76" s="429">
        <f>'DATA SHEET'!CT76*'Gas parameters'!$G$18</f>
        <v>0</v>
      </c>
      <c r="GM76" s="429">
        <f>'DATA SHEET'!CU76*'Gas parameters'!$H$18</f>
        <v>0</v>
      </c>
      <c r="GN76" s="429">
        <f>'DATA SHEET'!CV76*'Gas parameters'!$I$18</f>
        <v>0</v>
      </c>
      <c r="GO76" s="429">
        <f>'DATA SHEET'!CW76*'Gas parameters'!$J$18</f>
        <v>0</v>
      </c>
      <c r="GP76" s="429">
        <f>'DATA SHEET'!CX76*'Gas parameters'!$K$18</f>
        <v>0</v>
      </c>
      <c r="GQ76" s="429">
        <f>'DATA SHEET'!CY76*'Gas parameters'!$L$18</f>
        <v>0</v>
      </c>
      <c r="GR76" s="429">
        <f>'DATA SHEET'!CZ76*'Gas parameters'!$M$18</f>
        <v>3.5999999999999997E-2</v>
      </c>
      <c r="GS76" s="429">
        <f>'DATA SHEET'!DA76*'Gas parameters'!$N$18</f>
        <v>0</v>
      </c>
      <c r="GT76" s="429">
        <f>'DATA SHEET'!DB76*'Gas parameters'!$O$18</f>
        <v>0</v>
      </c>
      <c r="GU76" s="429">
        <f>'DATA SHEET'!DC76*'Gas parameters'!$P$18</f>
        <v>0</v>
      </c>
      <c r="GV76" s="429">
        <f>'DATA SHEET'!DD76*'Gas parameters'!$Q$18</f>
        <v>0</v>
      </c>
      <c r="GW76" s="430">
        <v>7</v>
      </c>
      <c r="GX76" s="430">
        <v>1E-3</v>
      </c>
      <c r="GY76" s="435">
        <f t="shared" si="581"/>
        <v>6.6924546322827121</v>
      </c>
      <c r="GZ76" s="435">
        <f t="shared" si="582"/>
        <v>10.148328222950017</v>
      </c>
      <c r="HA76" s="433">
        <f t="shared" si="583"/>
        <v>1</v>
      </c>
      <c r="HB76" s="433">
        <f t="shared" si="584"/>
        <v>7.4502201757506663</v>
      </c>
      <c r="HC76" s="433">
        <f t="shared" si="585"/>
        <v>20.959991874476575</v>
      </c>
      <c r="HD76" s="433">
        <f t="shared" si="586"/>
        <v>1.3246768628986172</v>
      </c>
      <c r="HE76" s="433">
        <f t="shared" si="587"/>
        <v>1.2155011147590387</v>
      </c>
      <c r="HF76" s="436">
        <f t="shared" si="588"/>
        <v>0</v>
      </c>
      <c r="HG76" s="433">
        <f t="shared" si="589"/>
        <v>5.8886546322827122</v>
      </c>
      <c r="HH76" s="435">
        <f>GY76*0.7906+'DATA SHEET'!CW76/100+HN76</f>
        <v>5.8886546322827122</v>
      </c>
      <c r="HI76" s="433">
        <f t="shared" si="590"/>
        <v>1.5615655434679541</v>
      </c>
      <c r="HJ76" s="433">
        <f t="shared" si="591"/>
        <v>10.148328222950017</v>
      </c>
      <c r="HK76" s="437">
        <f t="shared" si="592"/>
        <v>25843</v>
      </c>
      <c r="HL76" s="437">
        <f t="shared" si="593"/>
        <v>28989.399999999998</v>
      </c>
      <c r="HM76" s="438">
        <f t="shared" si="594"/>
        <v>1.4014</v>
      </c>
      <c r="HN76" s="439">
        <f t="shared" si="595"/>
        <v>0.59760000000000002</v>
      </c>
      <c r="HO76" s="436">
        <f t="shared" si="596"/>
        <v>1.5508</v>
      </c>
      <c r="HP76" s="427">
        <f t="shared" si="597"/>
        <v>0.46643999999999997</v>
      </c>
      <c r="HQ76" s="357">
        <f t="shared" si="598"/>
        <v>25801.599999999999</v>
      </c>
      <c r="HR76" s="358">
        <f t="shared" si="599"/>
        <v>29019.200000000001</v>
      </c>
      <c r="HS76" s="712">
        <f t="shared" si="600"/>
        <v>0.46643999999999997</v>
      </c>
      <c r="HT76" s="713">
        <f t="shared" si="601"/>
        <v>0.36094603788418017</v>
      </c>
      <c r="HU76" s="711">
        <f t="shared" si="602"/>
        <v>0.44215889640812073</v>
      </c>
      <c r="HV76" s="711">
        <f t="shared" si="603"/>
        <v>24.454174959719456</v>
      </c>
      <c r="HW76" s="711">
        <f t="shared" si="604"/>
        <v>27.464698088207459</v>
      </c>
      <c r="HX76" s="711">
        <f t="shared" si="605"/>
        <v>45.714470083951518</v>
      </c>
      <c r="HY76" s="714">
        <f t="shared" si="606"/>
        <v>25.801599999999997</v>
      </c>
      <c r="HZ76" s="359">
        <f t="shared" si="607"/>
        <v>29.019200000000001</v>
      </c>
      <c r="IA76" s="360">
        <f t="shared" si="608"/>
        <v>48.30190909070317</v>
      </c>
      <c r="IB76" s="75">
        <f t="shared" si="609"/>
        <v>45.714470083951518</v>
      </c>
      <c r="IC76" s="724">
        <f t="shared" si="610"/>
        <v>0.36094603788418017</v>
      </c>
      <c r="ID76" s="724">
        <f t="shared" si="611"/>
        <v>25.801599999999997</v>
      </c>
      <c r="IE76" s="724">
        <f t="shared" si="612"/>
        <v>29.019200000000001</v>
      </c>
      <c r="IF76" s="76">
        <f t="shared" si="613"/>
        <v>10.148328222950017</v>
      </c>
      <c r="IG76" s="97"/>
      <c r="IH76" s="97"/>
      <c r="II76" s="97"/>
      <c r="IJ76" s="700">
        <f t="shared" si="614"/>
        <v>0</v>
      </c>
      <c r="IK76" s="97"/>
      <c r="IL76" s="97"/>
      <c r="IM76" s="97"/>
      <c r="JH76"/>
      <c r="JI76"/>
      <c r="JJ76"/>
      <c r="JW76" s="788"/>
      <c r="KX76" s="540">
        <f t="shared" si="129"/>
        <v>100</v>
      </c>
    </row>
    <row r="77" spans="1:310" ht="16.5" thickTop="1" thickBot="1" x14ac:dyDescent="0.3">
      <c r="A77" s="62"/>
      <c r="B77" s="80" t="str">
        <f>IF(A77="X",IF(#REF!="F",#REF!,IF(#REF!="C",#REF!,IF(#REF!="WH",#REF!,IF(#REF!="B",#REF!,"")))),"")</f>
        <v/>
      </c>
      <c r="C77" s="120"/>
      <c r="D77" s="578"/>
      <c r="E77" s="11">
        <f t="shared" si="615"/>
        <v>37</v>
      </c>
      <c r="F77" s="2157"/>
      <c r="G77" s="2136"/>
      <c r="H77" s="2162"/>
      <c r="I77" s="2186"/>
      <c r="J77" s="2162"/>
      <c r="K77" s="2146"/>
      <c r="L77" s="2136"/>
      <c r="M77" s="39" t="s">
        <v>75</v>
      </c>
      <c r="N77" s="1905"/>
      <c r="O77" s="459"/>
      <c r="P77" s="596"/>
      <c r="Q77" s="726">
        <v>60</v>
      </c>
      <c r="R77" s="727"/>
      <c r="S77" s="727"/>
      <c r="T77" s="727"/>
      <c r="U77" s="727"/>
      <c r="V77" s="727"/>
      <c r="W77" s="727"/>
      <c r="X77" s="727"/>
      <c r="Y77" s="727"/>
      <c r="Z77" s="727"/>
      <c r="AA77" s="727"/>
      <c r="AB77" s="727">
        <v>40</v>
      </c>
      <c r="AC77" s="368">
        <f t="shared" si="553"/>
        <v>0.6</v>
      </c>
      <c r="AD77" s="368">
        <f t="shared" si="554"/>
        <v>0</v>
      </c>
      <c r="AE77" s="368">
        <f t="shared" si="555"/>
        <v>0</v>
      </c>
      <c r="AF77" s="368">
        <f t="shared" si="556"/>
        <v>0</v>
      </c>
      <c r="AG77" s="368">
        <f t="shared" si="557"/>
        <v>0</v>
      </c>
      <c r="AH77" s="368">
        <f t="shared" si="558"/>
        <v>0</v>
      </c>
      <c r="AI77" s="368">
        <f t="shared" si="559"/>
        <v>0</v>
      </c>
      <c r="AJ77" s="368">
        <f t="shared" si="560"/>
        <v>0</v>
      </c>
      <c r="AK77" s="368">
        <f t="shared" si="561"/>
        <v>0</v>
      </c>
      <c r="AL77" s="368">
        <f t="shared" si="562"/>
        <v>0</v>
      </c>
      <c r="AM77" s="368">
        <f t="shared" si="563"/>
        <v>0</v>
      </c>
      <c r="AN77" s="368">
        <f t="shared" si="564"/>
        <v>0.4</v>
      </c>
      <c r="AO77" s="369">
        <v>0</v>
      </c>
      <c r="AP77" s="370">
        <v>0</v>
      </c>
      <c r="AQ77" s="370">
        <v>0</v>
      </c>
      <c r="AR77" s="370">
        <v>0</v>
      </c>
      <c r="AS77" s="378">
        <f>AC77*'Gas parameters'!$B$10</f>
        <v>21490.799999999999</v>
      </c>
      <c r="AT77" s="371">
        <f>AD77*'Gas parameters'!$C$10</f>
        <v>0</v>
      </c>
      <c r="AU77" s="371">
        <f>AE77*'Gas parameters'!$D$10</f>
        <v>0</v>
      </c>
      <c r="AV77" s="371">
        <f>AF77*'Gas parameters'!$E$10</f>
        <v>0</v>
      </c>
      <c r="AW77" s="371">
        <f>AG77*'Gas parameters'!$F$10</f>
        <v>0</v>
      </c>
      <c r="AX77" s="371">
        <f>AH77*'Gas parameters'!$G$10</f>
        <v>0</v>
      </c>
      <c r="AY77" s="371">
        <f>AI77*'Gas parameters'!$H$10</f>
        <v>0</v>
      </c>
      <c r="AZ77" s="371">
        <f>AJ77*'Gas parameters'!$I$10</f>
        <v>0</v>
      </c>
      <c r="BA77" s="371">
        <f>AK77*'Gas parameters'!$J$10</f>
        <v>0</v>
      </c>
      <c r="BB77" s="371">
        <f>AL77*'Gas parameters'!$K$10</f>
        <v>0</v>
      </c>
      <c r="BC77" s="371">
        <f>AM77*'Gas parameters'!$L$10</f>
        <v>0</v>
      </c>
      <c r="BD77" s="371">
        <f>AN77*'Gas parameters'!$M$10</f>
        <v>4310.8</v>
      </c>
      <c r="BE77" s="372">
        <f>AO77*'Gas parameters'!$N$10</f>
        <v>0</v>
      </c>
      <c r="BF77" s="373">
        <f>AP77*'Gas parameters'!$O$10</f>
        <v>0</v>
      </c>
      <c r="BG77" s="373">
        <f>AQ77*'Gas parameters'!$P$10</f>
        <v>0</v>
      </c>
      <c r="BH77" s="379">
        <f>AR77*'Gas parameters'!$Q$10</f>
        <v>0</v>
      </c>
      <c r="BI77" s="386">
        <f>AC77*'Gas parameters'!$B$11</f>
        <v>23904</v>
      </c>
      <c r="BJ77" s="387">
        <f>AD77*'Gas parameters'!$C$11</f>
        <v>0</v>
      </c>
      <c r="BK77" s="387">
        <f>AE77*'Gas parameters'!$D$11</f>
        <v>0</v>
      </c>
      <c r="BL77" s="387">
        <f>AF77*'Gas parameters'!$E$11</f>
        <v>0</v>
      </c>
      <c r="BM77" s="387">
        <f>AG77*'Gas parameters'!$F$11</f>
        <v>0</v>
      </c>
      <c r="BN77" s="387">
        <f>AH77*'Gas parameters'!$G$11</f>
        <v>0</v>
      </c>
      <c r="BO77" s="387">
        <f>AI77*'Gas parameters'!$H$11</f>
        <v>0</v>
      </c>
      <c r="BP77" s="387">
        <f>AJ77*'Gas parameters'!$I$11</f>
        <v>0</v>
      </c>
      <c r="BQ77" s="387">
        <f>AK77*'Gas parameters'!$J$11</f>
        <v>0</v>
      </c>
      <c r="BR77" s="387">
        <f>AL77*'Gas parameters'!$K$11</f>
        <v>0</v>
      </c>
      <c r="BS77" s="387">
        <f>AM77*'Gas parameters'!$L$11</f>
        <v>0</v>
      </c>
      <c r="BT77" s="387">
        <f>AN77*'Gas parameters'!$M$11</f>
        <v>5115.2000000000007</v>
      </c>
      <c r="BU77" s="388">
        <f>AO77*'Gas parameters'!$N$11</f>
        <v>0</v>
      </c>
      <c r="BV77" s="389">
        <f>AP77*'Gas parameters'!$O$11</f>
        <v>0</v>
      </c>
      <c r="BW77" s="389">
        <f>AQ77*'Gas parameters'!$P$11</f>
        <v>0</v>
      </c>
      <c r="BX77" s="390">
        <f>AR77*'Gas parameters'!$Q$11</f>
        <v>0</v>
      </c>
      <c r="BY77" s="385">
        <f>AC77*'Gas parameters'!$B$12</f>
        <v>0.43043999999999999</v>
      </c>
      <c r="BZ77" s="374">
        <f>AD77*'Gas parameters'!$C$12</f>
        <v>0</v>
      </c>
      <c r="CA77" s="374">
        <f>AE77*'Gas parameters'!$D$12</f>
        <v>0</v>
      </c>
      <c r="CB77" s="374">
        <f>AF77*'Gas parameters'!$E$12</f>
        <v>0</v>
      </c>
      <c r="CC77" s="374">
        <f>AG77*'Gas parameters'!$F$12</f>
        <v>0</v>
      </c>
      <c r="CD77" s="374">
        <f>AH77*'Gas parameters'!$G$12</f>
        <v>0</v>
      </c>
      <c r="CE77" s="374">
        <f>AI77*'Gas parameters'!$H$12</f>
        <v>0</v>
      </c>
      <c r="CF77" s="374">
        <f>AJ77*'Gas parameters'!$I$12</f>
        <v>0</v>
      </c>
      <c r="CG77" s="374">
        <f>AK77*'Gas parameters'!$J$12</f>
        <v>0</v>
      </c>
      <c r="CH77" s="374">
        <f>AL77*'Gas parameters'!$K$12</f>
        <v>0</v>
      </c>
      <c r="CI77" s="374">
        <f>AM77*'Gas parameters'!$L$12</f>
        <v>0</v>
      </c>
      <c r="CJ77" s="374">
        <f>AN77*'Gas parameters'!$M$12</f>
        <v>3.5999999999999997E-2</v>
      </c>
      <c r="CK77" s="375">
        <f>AO77*'Gas parameters'!$N$12</f>
        <v>0</v>
      </c>
      <c r="CL77" s="376">
        <f>AP77*'Gas parameters'!$O$12</f>
        <v>0</v>
      </c>
      <c r="CM77" s="376">
        <f>AQ77*'Gas parameters'!$P$12</f>
        <v>0</v>
      </c>
      <c r="CN77" s="376">
        <f>AR77*'Gas parameters'!$Q$12</f>
        <v>0</v>
      </c>
      <c r="CO77" s="432">
        <f t="shared" si="565"/>
        <v>0.6</v>
      </c>
      <c r="CP77" s="432">
        <f t="shared" si="566"/>
        <v>0</v>
      </c>
      <c r="CQ77" s="432">
        <f t="shared" si="567"/>
        <v>0</v>
      </c>
      <c r="CR77" s="432">
        <f t="shared" si="568"/>
        <v>0</v>
      </c>
      <c r="CS77" s="432">
        <f t="shared" si="569"/>
        <v>0</v>
      </c>
      <c r="CT77" s="432">
        <f t="shared" si="570"/>
        <v>0</v>
      </c>
      <c r="CU77" s="432">
        <f t="shared" si="571"/>
        <v>0</v>
      </c>
      <c r="CV77" s="432">
        <f t="shared" si="572"/>
        <v>0</v>
      </c>
      <c r="CW77" s="432">
        <f t="shared" si="573"/>
        <v>0</v>
      </c>
      <c r="CX77" s="432">
        <f t="shared" si="574"/>
        <v>0</v>
      </c>
      <c r="CY77" s="432">
        <f t="shared" si="575"/>
        <v>0</v>
      </c>
      <c r="CZ77" s="432">
        <f t="shared" si="576"/>
        <v>0.4</v>
      </c>
      <c r="DA77" s="432">
        <f t="shared" si="577"/>
        <v>0</v>
      </c>
      <c r="DB77" s="432">
        <f t="shared" si="578"/>
        <v>0</v>
      </c>
      <c r="DC77" s="432">
        <f t="shared" si="579"/>
        <v>0</v>
      </c>
      <c r="DD77" s="432">
        <f t="shared" si="580"/>
        <v>0</v>
      </c>
      <c r="DE77" s="428">
        <f>'DATA SHEET'!CO77*'Gas parameters'!$B$13</f>
        <v>21529.8</v>
      </c>
      <c r="DF77" s="428">
        <f>'DATA SHEET'!CP77*'Gas parameters'!$C$13</f>
        <v>0</v>
      </c>
      <c r="DG77" s="428">
        <f>'DATA SHEET'!CQ77*'Gas parameters'!$D$13</f>
        <v>0</v>
      </c>
      <c r="DH77" s="428">
        <f>'DATA SHEET'!CR77*'Gas parameters'!$E$13</f>
        <v>0</v>
      </c>
      <c r="DI77" s="428">
        <f>'DATA SHEET'!CS77*'Gas parameters'!$F$13</f>
        <v>0</v>
      </c>
      <c r="DJ77" s="428">
        <f>'DATA SHEET'!CT77*'Gas parameters'!$G$13</f>
        <v>0</v>
      </c>
      <c r="DK77" s="428">
        <f>'DATA SHEET'!CU77*'Gas parameters'!$H$13</f>
        <v>0</v>
      </c>
      <c r="DL77" s="428">
        <f>'DATA SHEET'!CV77*'Gas parameters'!$I$13</f>
        <v>0</v>
      </c>
      <c r="DM77" s="428">
        <f>'DATA SHEET'!CW77*'Gas parameters'!$J$13</f>
        <v>0</v>
      </c>
      <c r="DN77" s="428">
        <f>'DATA SHEET'!CX77*'Gas parameters'!$K$13</f>
        <v>0</v>
      </c>
      <c r="DO77" s="428">
        <f>'DATA SHEET'!CY77*'Gas parameters'!$L$13</f>
        <v>0</v>
      </c>
      <c r="DP77" s="428">
        <f>'DATA SHEET'!CZ77*'Gas parameters'!$M$13</f>
        <v>4313.2</v>
      </c>
      <c r="DQ77" s="428">
        <f>'DATA SHEET'!DA77*'Gas parameters'!$N$13</f>
        <v>0</v>
      </c>
      <c r="DR77" s="428">
        <f>'DATA SHEET'!DB77*'Gas parameters'!$O$13</f>
        <v>0</v>
      </c>
      <c r="DS77" s="428">
        <f>'DATA SHEET'!DC77*'Gas parameters'!$P$13</f>
        <v>0</v>
      </c>
      <c r="DT77" s="428">
        <f>'DATA SHEET'!DD77*'Gas parameters'!$Q$13</f>
        <v>0</v>
      </c>
      <c r="DU77" s="431">
        <f>'DATA SHEET'!CO77*'Gas parameters'!$B$14</f>
        <v>23891.399999999998</v>
      </c>
      <c r="DV77" s="431">
        <f>'DATA SHEET'!CP77*'Gas parameters'!$C$14</f>
        <v>0</v>
      </c>
      <c r="DW77" s="431">
        <f>'DATA SHEET'!CQ77*'Gas parameters'!$D$14</f>
        <v>0</v>
      </c>
      <c r="DX77" s="431">
        <f>'DATA SHEET'!CR77*'Gas parameters'!$E$14</f>
        <v>0</v>
      </c>
      <c r="DY77" s="431">
        <f>'DATA SHEET'!CS77*'Gas parameters'!$F$14</f>
        <v>0</v>
      </c>
      <c r="DZ77" s="431">
        <f>'DATA SHEET'!CT77*'Gas parameters'!$G$14</f>
        <v>0</v>
      </c>
      <c r="EA77" s="431">
        <f>'DATA SHEET'!CU77*'Gas parameters'!$H$14</f>
        <v>0</v>
      </c>
      <c r="EB77" s="431">
        <f>'DATA SHEET'!CV77*'Gas parameters'!$I$14</f>
        <v>0</v>
      </c>
      <c r="EC77" s="431">
        <f>'DATA SHEET'!CW77*'Gas parameters'!$J$14</f>
        <v>0</v>
      </c>
      <c r="ED77" s="431">
        <f>'DATA SHEET'!CX77*'Gas parameters'!$K$14</f>
        <v>0</v>
      </c>
      <c r="EE77" s="431">
        <f>'DATA SHEET'!CY77*'Gas parameters'!$L$14</f>
        <v>0</v>
      </c>
      <c r="EF77" s="431">
        <f>'DATA SHEET'!CZ77*'Gas parameters'!$M$14</f>
        <v>5098</v>
      </c>
      <c r="EG77" s="431">
        <f>'DATA SHEET'!DA77*'Gas parameters'!$N$14</f>
        <v>0</v>
      </c>
      <c r="EH77" s="431">
        <f>'DATA SHEET'!DB77*'Gas parameters'!$O$14</f>
        <v>0</v>
      </c>
      <c r="EI77" s="431">
        <f>'DATA SHEET'!DC77*'Gas parameters'!$P$14</f>
        <v>0</v>
      </c>
      <c r="EJ77" s="431">
        <f>'DATA SHEET'!DD77*'Gas parameters'!$Q$14</f>
        <v>0</v>
      </c>
      <c r="EK77" s="425">
        <f>'DATA SHEET'!CO77*'Gas parameters'!$B$15</f>
        <v>1.2018</v>
      </c>
      <c r="EL77" s="434">
        <f>'DATA SHEET'!CP77*'Gas parameters'!$C$15</f>
        <v>0</v>
      </c>
      <c r="EM77" s="434">
        <f>'DATA SHEET'!CQ77*'Gas parameters'!$D$15</f>
        <v>0</v>
      </c>
      <c r="EN77" s="434">
        <f>'DATA SHEET'!CR77*'Gas parameters'!$E$15</f>
        <v>0</v>
      </c>
      <c r="EO77" s="434">
        <f>'DATA SHEET'!CS77*'Gas parameters'!$F$15</f>
        <v>0</v>
      </c>
      <c r="EP77" s="434">
        <f>'DATA SHEET'!CT77*'Gas parameters'!$G$15</f>
        <v>0</v>
      </c>
      <c r="EQ77" s="434">
        <f>'DATA SHEET'!CU77*'Gas parameters'!$H$15</f>
        <v>0</v>
      </c>
      <c r="ER77" s="434">
        <f>'DATA SHEET'!CV77*'Gas parameters'!$I$15</f>
        <v>0</v>
      </c>
      <c r="ES77" s="434">
        <f>'DATA SHEET'!CW77*'Gas parameters'!$J$15</f>
        <v>0</v>
      </c>
      <c r="ET77" s="434">
        <f>'DATA SHEET'!CX77*'Gas parameters'!$K$15</f>
        <v>0</v>
      </c>
      <c r="EU77" s="434">
        <f>'DATA SHEET'!CY77*'Gas parameters'!$L$15</f>
        <v>0</v>
      </c>
      <c r="EV77" s="434">
        <f>'DATA SHEET'!CZ77*'Gas parameters'!$M$15</f>
        <v>0.1996</v>
      </c>
      <c r="EW77" s="434">
        <f>'DATA SHEET'!DA77*'Gas parameters'!$N$15</f>
        <v>0</v>
      </c>
      <c r="EX77" s="434">
        <f>'DATA SHEET'!DB77*'Gas parameters'!$O$15</f>
        <v>0</v>
      </c>
      <c r="EY77" s="434">
        <f>'DATA SHEET'!DC77*'Gas parameters'!$P$15</f>
        <v>0</v>
      </c>
      <c r="EZ77" s="434">
        <f>'DATA SHEET'!DD77*'Gas parameters'!$Q$15</f>
        <v>0</v>
      </c>
      <c r="FA77" s="429">
        <f>'DATA SHEET'!CO77*'Gas parameters'!$B$16</f>
        <v>0.59760000000000002</v>
      </c>
      <c r="FB77" s="429">
        <f>'DATA SHEET'!CP77*'Gas parameters'!$C$16</f>
        <v>0</v>
      </c>
      <c r="FC77" s="429">
        <f>'DATA SHEET'!CQ77*'Gas parameters'!$D$16</f>
        <v>0</v>
      </c>
      <c r="FD77" s="429">
        <f>'DATA SHEET'!CR77*'Gas parameters'!$E$16</f>
        <v>0</v>
      </c>
      <c r="FE77" s="429">
        <f>'DATA SHEET'!CS77*'Gas parameters'!$F$16</f>
        <v>0</v>
      </c>
      <c r="FF77" s="429">
        <f>'DATA SHEET'!CT77*'Gas parameters'!$G$16</f>
        <v>0</v>
      </c>
      <c r="FG77" s="429">
        <f>'DATA SHEET'!CU77*'Gas parameters'!$H$16</f>
        <v>0</v>
      </c>
      <c r="FH77" s="429">
        <f>'DATA SHEET'!CV77*'Gas parameters'!$I$16</f>
        <v>0</v>
      </c>
      <c r="FI77" s="429">
        <f>'DATA SHEET'!CW77*'Gas parameters'!$J$16</f>
        <v>0</v>
      </c>
      <c r="FJ77" s="429">
        <f>'DATA SHEET'!CX77*'Gas parameters'!$K$16</f>
        <v>0</v>
      </c>
      <c r="FK77" s="429">
        <f>'DATA SHEET'!CY77*'Gas parameters'!$L$16</f>
        <v>0</v>
      </c>
      <c r="FL77" s="429">
        <f>'DATA SHEET'!CZ77*'Gas parameters'!$M$16</f>
        <v>0</v>
      </c>
      <c r="FM77" s="429">
        <f>'DATA SHEET'!DA77*'Gas parameters'!$N$16</f>
        <v>0</v>
      </c>
      <c r="FN77" s="429">
        <f>'DATA SHEET'!DB77*'Gas parameters'!$O$16</f>
        <v>0</v>
      </c>
      <c r="FO77" s="429">
        <f>'DATA SHEET'!DC77*'Gas parameters'!$P$16</f>
        <v>0</v>
      </c>
      <c r="FP77" s="429">
        <f>'DATA SHEET'!DD77*'Gas parameters'!$Q$16</f>
        <v>0</v>
      </c>
      <c r="FQ77" s="457">
        <f>'DATA SHEET'!CO77*'Gas parameters'!$B$17</f>
        <v>1.1639999999999999</v>
      </c>
      <c r="FR77" s="457">
        <f>'DATA SHEET'!CP77*'Gas parameters'!$C$17</f>
        <v>0</v>
      </c>
      <c r="FS77" s="457">
        <f>'DATA SHEET'!CQ77*'Gas parameters'!$D$17</f>
        <v>0</v>
      </c>
      <c r="FT77" s="457">
        <f>'DATA SHEET'!CR77*'Gas parameters'!$E$17</f>
        <v>0</v>
      </c>
      <c r="FU77" s="457">
        <f>'DATA SHEET'!CS77*'Gas parameters'!$F$17</f>
        <v>0</v>
      </c>
      <c r="FV77" s="457">
        <f>'DATA SHEET'!CT77*'Gas parameters'!$G$17</f>
        <v>0</v>
      </c>
      <c r="FW77" s="457">
        <f>'DATA SHEET'!CU77*'Gas parameters'!$H$17</f>
        <v>0</v>
      </c>
      <c r="FX77" s="457">
        <f>'DATA SHEET'!CV77*'Gas parameters'!$I$17</f>
        <v>0</v>
      </c>
      <c r="FY77" s="457">
        <f>'DATA SHEET'!CW77*'Gas parameters'!$J$17</f>
        <v>0</v>
      </c>
      <c r="FZ77" s="457">
        <f>'DATA SHEET'!CX77*'Gas parameters'!$K$17</f>
        <v>0</v>
      </c>
      <c r="GA77" s="457">
        <f>'DATA SHEET'!CY77*'Gas parameters'!$L$17</f>
        <v>0</v>
      </c>
      <c r="GB77" s="457">
        <f>'DATA SHEET'!CZ77*'Gas parameters'!$M$17</f>
        <v>0.38680000000000003</v>
      </c>
      <c r="GC77" s="457">
        <f>'DATA SHEET'!DA77*'Gas parameters'!$N$17</f>
        <v>0</v>
      </c>
      <c r="GD77" s="457">
        <f>'DATA SHEET'!DB77*'Gas parameters'!$O$17</f>
        <v>0</v>
      </c>
      <c r="GE77" s="457">
        <f>'DATA SHEET'!DC77*'Gas parameters'!$P$17</f>
        <v>0</v>
      </c>
      <c r="GF77" s="457">
        <f>'DATA SHEET'!DD77*'Gas parameters'!$Q$17</f>
        <v>0</v>
      </c>
      <c r="GG77" s="429">
        <f>'DATA SHEET'!CO77*'Gas parameters'!$B$18</f>
        <v>0.43043999999999999</v>
      </c>
      <c r="GH77" s="429">
        <f>'DATA SHEET'!CP77*'Gas parameters'!$C$18</f>
        <v>0</v>
      </c>
      <c r="GI77" s="429">
        <f>'DATA SHEET'!CQ77*'Gas parameters'!$D$18</f>
        <v>0</v>
      </c>
      <c r="GJ77" s="429">
        <f>'DATA SHEET'!CR77*'Gas parameters'!$E$18</f>
        <v>0</v>
      </c>
      <c r="GK77" s="429">
        <f>'DATA SHEET'!CS77*'Gas parameters'!$F$18</f>
        <v>0</v>
      </c>
      <c r="GL77" s="429">
        <f>'DATA SHEET'!CT77*'Gas parameters'!$G$18</f>
        <v>0</v>
      </c>
      <c r="GM77" s="429">
        <f>'DATA SHEET'!CU77*'Gas parameters'!$H$18</f>
        <v>0</v>
      </c>
      <c r="GN77" s="429">
        <f>'DATA SHEET'!CV77*'Gas parameters'!$I$18</f>
        <v>0</v>
      </c>
      <c r="GO77" s="429">
        <f>'DATA SHEET'!CW77*'Gas parameters'!$J$18</f>
        <v>0</v>
      </c>
      <c r="GP77" s="429">
        <f>'DATA SHEET'!CX77*'Gas parameters'!$K$18</f>
        <v>0</v>
      </c>
      <c r="GQ77" s="429">
        <f>'DATA SHEET'!CY77*'Gas parameters'!$L$18</f>
        <v>0</v>
      </c>
      <c r="GR77" s="429">
        <f>'DATA SHEET'!CZ77*'Gas parameters'!$M$18</f>
        <v>3.5999999999999997E-2</v>
      </c>
      <c r="GS77" s="429">
        <f>'DATA SHEET'!DA77*'Gas parameters'!$N$18</f>
        <v>0</v>
      </c>
      <c r="GT77" s="429">
        <f>'DATA SHEET'!DB77*'Gas parameters'!$O$18</f>
        <v>0</v>
      </c>
      <c r="GU77" s="429">
        <f>'DATA SHEET'!DC77*'Gas parameters'!$P$18</f>
        <v>0</v>
      </c>
      <c r="GV77" s="429">
        <f>'DATA SHEET'!DD77*'Gas parameters'!$Q$18</f>
        <v>0</v>
      </c>
      <c r="GW77" s="430">
        <v>7</v>
      </c>
      <c r="GX77" s="430">
        <v>1E-3</v>
      </c>
      <c r="GY77" s="435">
        <f t="shared" si="581"/>
        <v>6.6924546322827121</v>
      </c>
      <c r="GZ77" s="435">
        <f t="shared" si="582"/>
        <v>10.148328222950017</v>
      </c>
      <c r="HA77" s="433">
        <f t="shared" si="583"/>
        <v>1</v>
      </c>
      <c r="HB77" s="433">
        <f t="shared" si="584"/>
        <v>7.4502201757506663</v>
      </c>
      <c r="HC77" s="433">
        <f t="shared" si="585"/>
        <v>20.959991874476575</v>
      </c>
      <c r="HD77" s="433">
        <f t="shared" si="586"/>
        <v>1.3246768628986172</v>
      </c>
      <c r="HE77" s="433">
        <f t="shared" si="587"/>
        <v>1.2155011147590387</v>
      </c>
      <c r="HF77" s="436">
        <f t="shared" si="588"/>
        <v>0</v>
      </c>
      <c r="HG77" s="433">
        <f t="shared" si="589"/>
        <v>5.8886546322827122</v>
      </c>
      <c r="HH77" s="435">
        <f>GY77*0.7906+'DATA SHEET'!CW77/100+HN77</f>
        <v>5.8886546322827122</v>
      </c>
      <c r="HI77" s="433">
        <f t="shared" si="590"/>
        <v>1.5615655434679541</v>
      </c>
      <c r="HJ77" s="433">
        <f t="shared" si="591"/>
        <v>10.148328222950017</v>
      </c>
      <c r="HK77" s="437">
        <f t="shared" si="592"/>
        <v>25843</v>
      </c>
      <c r="HL77" s="437">
        <f t="shared" si="593"/>
        <v>28989.399999999998</v>
      </c>
      <c r="HM77" s="438">
        <f t="shared" si="594"/>
        <v>1.4014</v>
      </c>
      <c r="HN77" s="439">
        <f t="shared" si="595"/>
        <v>0.59760000000000002</v>
      </c>
      <c r="HO77" s="436">
        <f t="shared" si="596"/>
        <v>1.5508</v>
      </c>
      <c r="HP77" s="427">
        <f t="shared" si="597"/>
        <v>0.46643999999999997</v>
      </c>
      <c r="HQ77" s="357">
        <f t="shared" si="598"/>
        <v>25801.599999999999</v>
      </c>
      <c r="HR77" s="358">
        <f t="shared" si="599"/>
        <v>29019.200000000001</v>
      </c>
      <c r="HS77" s="712">
        <f t="shared" si="600"/>
        <v>0.46643999999999997</v>
      </c>
      <c r="HT77" s="713">
        <f t="shared" si="601"/>
        <v>0.36094603788418017</v>
      </c>
      <c r="HU77" s="711">
        <f t="shared" si="602"/>
        <v>0.44215889640812073</v>
      </c>
      <c r="HV77" s="711">
        <f t="shared" si="603"/>
        <v>24.454174959719456</v>
      </c>
      <c r="HW77" s="711">
        <f t="shared" si="604"/>
        <v>27.464698088207459</v>
      </c>
      <c r="HX77" s="711">
        <f t="shared" si="605"/>
        <v>45.714470083951518</v>
      </c>
      <c r="HY77" s="714">
        <f t="shared" si="606"/>
        <v>25.801599999999997</v>
      </c>
      <c r="HZ77" s="359">
        <f t="shared" si="607"/>
        <v>29.019200000000001</v>
      </c>
      <c r="IA77" s="360">
        <f t="shared" si="608"/>
        <v>48.30190909070317</v>
      </c>
      <c r="IB77" s="75">
        <f t="shared" si="609"/>
        <v>45.714470083951518</v>
      </c>
      <c r="IC77" s="724">
        <f t="shared" si="610"/>
        <v>0.36094603788418017</v>
      </c>
      <c r="ID77" s="724">
        <f t="shared" si="611"/>
        <v>25.801599999999997</v>
      </c>
      <c r="IE77" s="724">
        <f t="shared" si="612"/>
        <v>29.019200000000001</v>
      </c>
      <c r="IF77" s="76">
        <f t="shared" si="613"/>
        <v>10.148328222950017</v>
      </c>
      <c r="IG77" s="97"/>
      <c r="IH77" s="97"/>
      <c r="II77" s="97"/>
      <c r="IJ77" s="700">
        <f t="shared" si="614"/>
        <v>0</v>
      </c>
      <c r="IK77" s="97"/>
      <c r="IL77" s="97"/>
      <c r="IM77" s="97"/>
      <c r="IN77" s="280"/>
      <c r="IO77" s="280"/>
      <c r="IP77" s="277"/>
      <c r="IQ77" s="277"/>
      <c r="IR77" s="277"/>
      <c r="IS77" s="275"/>
      <c r="IT77" s="275"/>
      <c r="IU77" s="275"/>
      <c r="IV77" s="275"/>
      <c r="IW77" s="275"/>
      <c r="IX77" s="275"/>
      <c r="IY77" s="275"/>
      <c r="IZ77" s="275"/>
      <c r="JA77" s="275"/>
      <c r="JB77" s="275"/>
      <c r="JC77" s="275"/>
      <c r="JD77" s="275"/>
      <c r="JE77" s="275"/>
      <c r="JF77" s="275"/>
      <c r="JG77" s="275"/>
      <c r="JH77" s="275"/>
      <c r="JI77" s="275"/>
      <c r="JJ77" s="275"/>
      <c r="JK77" s="275"/>
      <c r="JL77" s="275"/>
      <c r="JM77" s="275"/>
      <c r="JN77" s="275"/>
      <c r="JO77" s="275"/>
      <c r="JP77" s="275"/>
      <c r="JQ77" s="486" t="s">
        <v>499</v>
      </c>
      <c r="JR77" s="486" t="s">
        <v>499</v>
      </c>
      <c r="JS77" s="487"/>
      <c r="JT77" s="142"/>
      <c r="JU77" s="142"/>
      <c r="JV77" s="142"/>
      <c r="JW77" s="787"/>
      <c r="JX77" s="142"/>
      <c r="JY77" s="142"/>
      <c r="JZ77" s="142"/>
      <c r="KA77" s="26"/>
      <c r="KB77" s="27"/>
      <c r="KC77" s="175"/>
      <c r="KD77" s="175"/>
      <c r="KE77" s="175"/>
      <c r="KF77" s="175"/>
      <c r="KG77" s="175"/>
      <c r="KH77" s="175"/>
      <c r="KI77" s="175"/>
      <c r="KJ77" s="175"/>
      <c r="KK77" s="48"/>
      <c r="KL77" s="32" t="s">
        <v>88</v>
      </c>
      <c r="KM77" s="32" t="s">
        <v>88</v>
      </c>
      <c r="KN77" s="32" t="s">
        <v>88</v>
      </c>
      <c r="KO77" s="32" t="s">
        <v>88</v>
      </c>
      <c r="KP77" s="32" t="s">
        <v>88</v>
      </c>
      <c r="KQ77" s="32" t="s">
        <v>88</v>
      </c>
      <c r="KR77" s="32" t="s">
        <v>88</v>
      </c>
      <c r="KS77" s="32" t="s">
        <v>88</v>
      </c>
      <c r="KT77" s="32" t="s">
        <v>88</v>
      </c>
      <c r="KU77" s="32" t="s">
        <v>88</v>
      </c>
      <c r="KV77" s="32" t="s">
        <v>88</v>
      </c>
      <c r="KX77" s="540">
        <f t="shared" si="129"/>
        <v>100</v>
      </c>
    </row>
    <row r="78" spans="1:310" ht="15.75" customHeight="1" thickBot="1" x14ac:dyDescent="0.3">
      <c r="A78" s="81"/>
      <c r="B78" s="81"/>
      <c r="C78" s="81"/>
      <c r="D78" s="578"/>
      <c r="E78" s="52" t="s">
        <v>203</v>
      </c>
      <c r="F78" s="53"/>
      <c r="G78" s="53"/>
      <c r="H78" s="53"/>
      <c r="I78" s="53"/>
      <c r="J78" s="53"/>
      <c r="K78" s="53"/>
      <c r="L78" s="53"/>
      <c r="M78" s="53"/>
      <c r="N78" s="125"/>
      <c r="O78" s="35"/>
      <c r="P78" s="597"/>
      <c r="Q78" s="744"/>
      <c r="R78" s="744"/>
      <c r="S78" s="744"/>
      <c r="T78" s="744"/>
      <c r="U78" s="744"/>
      <c r="V78" s="744"/>
      <c r="W78" s="744"/>
      <c r="X78" s="744"/>
      <c r="Y78" s="744"/>
      <c r="Z78" s="744"/>
      <c r="AA78" s="744"/>
      <c r="AB78" s="744"/>
      <c r="AC78" s="35"/>
      <c r="AD78" s="35"/>
      <c r="AE78" s="35"/>
      <c r="AF78" s="35"/>
      <c r="AG78" s="35"/>
      <c r="AH78" s="35"/>
      <c r="AI78" s="35"/>
      <c r="AJ78" s="35"/>
      <c r="AK78" s="35"/>
      <c r="AL78" s="35"/>
      <c r="AM78" s="35"/>
      <c r="AN78" s="35"/>
      <c r="AO78" s="35"/>
      <c r="AP78" s="35"/>
      <c r="AQ78" s="35"/>
      <c r="AR78" s="35"/>
      <c r="AS78" s="35"/>
      <c r="AT78" s="35"/>
      <c r="AU78" s="35"/>
      <c r="AV78" s="35"/>
      <c r="AW78" s="35"/>
      <c r="AX78" s="35"/>
      <c r="AY78" s="35"/>
      <c r="AZ78" s="35"/>
      <c r="BA78" s="35"/>
      <c r="BB78" s="35"/>
      <c r="BC78" s="35"/>
      <c r="BD78" s="35"/>
      <c r="BE78" s="35"/>
      <c r="BF78" s="35"/>
      <c r="BG78" s="35"/>
      <c r="BH78" s="35"/>
      <c r="BI78" s="35"/>
      <c r="BJ78" s="35"/>
      <c r="BK78" s="35"/>
      <c r="BL78" s="35"/>
      <c r="BM78" s="35"/>
      <c r="BN78" s="35"/>
      <c r="BO78" s="35"/>
      <c r="BP78" s="35"/>
      <c r="BQ78" s="35"/>
      <c r="BR78" s="35"/>
      <c r="BS78" s="35"/>
      <c r="BT78" s="35"/>
      <c r="BU78" s="35"/>
      <c r="BV78" s="35"/>
      <c r="BW78" s="35"/>
      <c r="BX78" s="35"/>
      <c r="BY78" s="35"/>
      <c r="BZ78" s="35"/>
      <c r="CA78" s="35"/>
      <c r="CB78" s="35"/>
      <c r="CC78" s="35"/>
      <c r="CD78" s="35"/>
      <c r="CE78" s="35"/>
      <c r="CF78" s="35"/>
      <c r="CG78" s="35"/>
      <c r="CH78" s="35"/>
      <c r="CI78" s="35"/>
      <c r="CJ78" s="35"/>
      <c r="CK78" s="35"/>
      <c r="CL78" s="35"/>
      <c r="CM78" s="35"/>
      <c r="CN78" s="35"/>
      <c r="CO78" s="35"/>
      <c r="CP78" s="35"/>
      <c r="CQ78" s="35"/>
      <c r="CR78" s="35"/>
      <c r="CS78" s="35"/>
      <c r="CT78" s="35"/>
      <c r="CU78" s="35"/>
      <c r="CV78" s="35"/>
      <c r="CW78" s="35"/>
      <c r="CX78" s="35"/>
      <c r="CY78" s="35"/>
      <c r="CZ78" s="35"/>
      <c r="DA78" s="35"/>
      <c r="DB78" s="35"/>
      <c r="DC78" s="35"/>
      <c r="DD78" s="35"/>
      <c r="DE78" s="35"/>
      <c r="DF78" s="35"/>
      <c r="DG78" s="35"/>
      <c r="DH78" s="35"/>
      <c r="DI78" s="35"/>
      <c r="DJ78" s="35"/>
      <c r="DK78" s="35"/>
      <c r="DL78" s="35"/>
      <c r="DM78" s="35"/>
      <c r="DN78" s="35"/>
      <c r="DO78" s="35"/>
      <c r="DP78" s="35"/>
      <c r="DQ78" s="35"/>
      <c r="DR78" s="35"/>
      <c r="DS78" s="35"/>
      <c r="DT78" s="35"/>
      <c r="DU78" s="35"/>
      <c r="DV78" s="35"/>
      <c r="DW78" s="35"/>
      <c r="DX78" s="35"/>
      <c r="DY78" s="35"/>
      <c r="DZ78" s="35"/>
      <c r="EA78" s="35"/>
      <c r="EB78" s="35"/>
      <c r="EC78" s="35"/>
      <c r="ED78" s="35"/>
      <c r="EE78" s="35"/>
      <c r="EF78" s="35"/>
      <c r="EG78" s="35"/>
      <c r="EH78" s="35"/>
      <c r="EI78" s="35"/>
      <c r="EJ78" s="35"/>
      <c r="EK78" s="35"/>
      <c r="EL78" s="35"/>
      <c r="EM78" s="35"/>
      <c r="EN78" s="35"/>
      <c r="EO78" s="35"/>
      <c r="EP78" s="35"/>
      <c r="EQ78" s="35"/>
      <c r="ER78" s="35"/>
      <c r="ES78" s="35"/>
      <c r="ET78" s="35"/>
      <c r="EU78" s="35"/>
      <c r="EV78" s="35"/>
      <c r="EW78" s="35"/>
      <c r="EX78" s="35"/>
      <c r="EY78" s="35"/>
      <c r="EZ78" s="35"/>
      <c r="FA78" s="35"/>
      <c r="FB78" s="35"/>
      <c r="FC78" s="35"/>
      <c r="FD78" s="35"/>
      <c r="FE78" s="35"/>
      <c r="FF78" s="35"/>
      <c r="FG78" s="35"/>
      <c r="FH78" s="35"/>
      <c r="FI78" s="35"/>
      <c r="FJ78" s="35"/>
      <c r="FK78" s="35"/>
      <c r="FL78" s="35"/>
      <c r="FM78" s="35"/>
      <c r="FN78" s="35"/>
      <c r="FO78" s="35"/>
      <c r="FP78" s="35"/>
      <c r="FQ78" s="35"/>
      <c r="FR78" s="35"/>
      <c r="FS78" s="35"/>
      <c r="FT78" s="35"/>
      <c r="FU78" s="35"/>
      <c r="FV78" s="35"/>
      <c r="FW78" s="35"/>
      <c r="FX78" s="35"/>
      <c r="FY78" s="35"/>
      <c r="FZ78" s="35"/>
      <c r="GA78" s="35"/>
      <c r="GB78" s="35"/>
      <c r="GC78" s="35"/>
      <c r="GD78" s="35"/>
      <c r="GE78" s="35"/>
      <c r="GF78" s="35"/>
      <c r="GG78" s="35"/>
      <c r="GH78" s="35"/>
      <c r="GI78" s="35"/>
      <c r="GJ78" s="35"/>
      <c r="GK78" s="35"/>
      <c r="GL78" s="35"/>
      <c r="GM78" s="35"/>
      <c r="GN78" s="35"/>
      <c r="GO78" s="35"/>
      <c r="GP78" s="35"/>
      <c r="GQ78" s="35"/>
      <c r="GR78" s="35"/>
      <c r="GS78" s="35"/>
      <c r="GT78" s="35"/>
      <c r="GU78" s="35"/>
      <c r="GV78" s="35"/>
      <c r="GW78" s="35"/>
      <c r="GX78" s="35"/>
      <c r="GY78" s="35"/>
      <c r="GZ78" s="35"/>
      <c r="HA78" s="35"/>
      <c r="HB78" s="35"/>
      <c r="HC78" s="35"/>
      <c r="HD78" s="35"/>
      <c r="HE78" s="35"/>
      <c r="HF78" s="35"/>
      <c r="HG78" s="35"/>
      <c r="HH78" s="35"/>
      <c r="HI78" s="35"/>
      <c r="HJ78" s="35"/>
      <c r="HK78" s="35"/>
      <c r="HL78" s="35"/>
      <c r="HM78" s="35"/>
      <c r="HN78" s="35"/>
      <c r="HO78" s="35"/>
      <c r="HP78" s="35"/>
      <c r="HQ78" s="35"/>
      <c r="HR78" s="35"/>
      <c r="HS78" s="35"/>
      <c r="HT78" s="35"/>
      <c r="HU78" s="35"/>
      <c r="HV78" s="35"/>
      <c r="HW78" s="35"/>
      <c r="HX78" s="35"/>
      <c r="HY78" s="35"/>
      <c r="HZ78" s="35"/>
      <c r="IA78" s="35"/>
      <c r="IB78" s="35"/>
      <c r="IC78" s="53"/>
      <c r="ID78" s="53"/>
      <c r="IE78" s="53"/>
      <c r="IF78" s="53"/>
      <c r="IG78" s="35"/>
      <c r="IH78" s="35"/>
      <c r="II78" s="35"/>
      <c r="IJ78" s="53"/>
      <c r="IK78" s="35"/>
      <c r="IL78" s="35"/>
      <c r="IM78" s="35"/>
      <c r="IN78" s="34"/>
      <c r="IO78" s="34"/>
      <c r="IP78" s="34"/>
      <c r="IQ78" s="34"/>
      <c r="IR78" s="34"/>
      <c r="IS78" s="34"/>
      <c r="IT78" s="34"/>
      <c r="IU78" s="34"/>
      <c r="IV78" s="34"/>
      <c r="IW78" s="34"/>
      <c r="IX78" s="34"/>
      <c r="IY78" s="34"/>
      <c r="IZ78" s="34"/>
      <c r="JA78" s="34"/>
      <c r="JB78" s="34"/>
      <c r="JC78" s="34"/>
      <c r="JD78" s="34"/>
      <c r="JE78" s="34"/>
      <c r="JF78" s="34"/>
      <c r="JG78" s="34"/>
      <c r="JH78" s="34"/>
      <c r="JI78" s="34"/>
      <c r="JJ78" s="34"/>
      <c r="JK78" s="34"/>
      <c r="JL78" s="34"/>
      <c r="JM78" s="34"/>
      <c r="JN78" s="34"/>
      <c r="JO78" s="34"/>
      <c r="JP78" s="34"/>
      <c r="JQ78" s="53"/>
      <c r="JR78" s="53"/>
      <c r="JS78" s="53"/>
      <c r="JT78" s="53"/>
      <c r="JU78" s="53"/>
      <c r="JV78" s="53"/>
      <c r="JW78" s="789"/>
      <c r="JX78" s="53"/>
      <c r="JY78" s="53"/>
      <c r="JZ78" s="53"/>
      <c r="KA78" s="53"/>
      <c r="KB78" s="53"/>
      <c r="KC78" s="53"/>
      <c r="KD78" s="53"/>
      <c r="KE78" s="53"/>
      <c r="KF78" s="53"/>
      <c r="KG78" s="53"/>
      <c r="KH78" s="53"/>
      <c r="KI78" s="53"/>
      <c r="KJ78" s="53"/>
      <c r="KK78" s="53"/>
      <c r="KL78" s="53"/>
      <c r="KM78" s="53"/>
      <c r="KN78" s="53"/>
      <c r="KO78" s="53"/>
      <c r="KP78" s="53"/>
      <c r="KQ78" s="54"/>
      <c r="KR78" s="54"/>
      <c r="KS78" s="54"/>
      <c r="KT78" s="54"/>
      <c r="KU78" s="54"/>
      <c r="KV78" s="54"/>
      <c r="KX78" s="540">
        <f t="shared" si="129"/>
        <v>0</v>
      </c>
    </row>
    <row r="79" spans="1:310" ht="15.75" customHeight="1" thickBot="1" x14ac:dyDescent="0.3">
      <c r="A79" s="62"/>
      <c r="B79" s="80" t="str">
        <f>IF(A79="X",IF(#REF!="F",#REF!,IF(#REF!="C",#REF!,IF(#REF!="WH",#REF!,IF(#REF!="B",#REF!,"")))),"")</f>
        <v/>
      </c>
      <c r="C79" s="120"/>
      <c r="E79" s="1846" t="s">
        <v>222</v>
      </c>
      <c r="F79" s="1846"/>
      <c r="G79" s="1846"/>
      <c r="H79" s="1846"/>
      <c r="I79" s="1847"/>
      <c r="J79" s="257"/>
      <c r="K79" s="257"/>
      <c r="L79" s="257"/>
      <c r="M79" s="257"/>
      <c r="N79" s="257"/>
      <c r="O79" s="74"/>
      <c r="P79" s="548"/>
      <c r="Q79" s="74"/>
      <c r="R79" s="74"/>
      <c r="S79" s="74"/>
      <c r="T79" s="74"/>
      <c r="U79" s="74"/>
      <c r="V79" s="74"/>
      <c r="W79" s="744"/>
      <c r="X79" s="744"/>
      <c r="Y79" s="744"/>
      <c r="Z79" s="744"/>
      <c r="AA79" s="744"/>
      <c r="AB79" s="744"/>
      <c r="AC79" s="35"/>
      <c r="AD79" s="35"/>
      <c r="AE79" s="35"/>
      <c r="AF79" s="35"/>
      <c r="AG79" s="35"/>
      <c r="AH79" s="35"/>
      <c r="AI79" s="35"/>
      <c r="AJ79" s="35"/>
      <c r="AK79" s="35"/>
      <c r="AL79" s="35"/>
      <c r="AM79" s="35"/>
      <c r="AN79" s="35"/>
      <c r="AO79" s="35"/>
      <c r="AP79" s="35"/>
      <c r="AQ79" s="35"/>
      <c r="AR79" s="35"/>
      <c r="AS79" s="35"/>
      <c r="AT79" s="35"/>
      <c r="AU79" s="35"/>
      <c r="AV79" s="35"/>
      <c r="AW79" s="35"/>
      <c r="AX79" s="35"/>
      <c r="AY79" s="35"/>
      <c r="AZ79" s="35"/>
      <c r="BA79" s="35"/>
      <c r="BB79" s="35"/>
      <c r="BC79" s="35"/>
      <c r="BD79" s="35"/>
      <c r="BE79" s="35"/>
      <c r="BF79" s="35"/>
      <c r="BG79" s="35"/>
      <c r="BH79" s="35"/>
      <c r="BI79" s="35"/>
      <c r="BJ79" s="35"/>
      <c r="BK79" s="35"/>
      <c r="BL79" s="35"/>
      <c r="BM79" s="35"/>
      <c r="BN79" s="35"/>
      <c r="BO79" s="35"/>
      <c r="BP79" s="35"/>
      <c r="BQ79" s="35"/>
      <c r="BR79" s="35"/>
      <c r="BS79" s="35"/>
      <c r="BT79" s="35"/>
      <c r="BU79" s="35"/>
      <c r="BV79" s="35"/>
      <c r="BW79" s="35"/>
      <c r="BX79" s="35"/>
      <c r="BY79" s="35"/>
      <c r="BZ79" s="35"/>
      <c r="CA79" s="35"/>
      <c r="CB79" s="35"/>
      <c r="CC79" s="35"/>
      <c r="CD79" s="35"/>
      <c r="CE79" s="35"/>
      <c r="CF79" s="35"/>
      <c r="CG79" s="35"/>
      <c r="CH79" s="35"/>
      <c r="CI79" s="35"/>
      <c r="CJ79" s="35"/>
      <c r="CK79" s="35"/>
      <c r="CL79" s="35"/>
      <c r="CM79" s="35"/>
      <c r="CN79" s="35"/>
      <c r="CO79" s="35"/>
      <c r="CP79" s="35"/>
      <c r="CQ79" s="35"/>
      <c r="CR79" s="35"/>
      <c r="CS79" s="35"/>
      <c r="CT79" s="35"/>
      <c r="CU79" s="35"/>
      <c r="CV79" s="35"/>
      <c r="CW79" s="35"/>
      <c r="CX79" s="35"/>
      <c r="CY79" s="35"/>
      <c r="CZ79" s="35"/>
      <c r="DA79" s="35"/>
      <c r="DB79" s="35"/>
      <c r="DC79" s="35"/>
      <c r="DD79" s="35"/>
      <c r="DE79" s="35"/>
      <c r="DF79" s="35"/>
      <c r="DG79" s="35"/>
      <c r="DH79" s="35"/>
      <c r="DI79" s="35"/>
      <c r="DJ79" s="35"/>
      <c r="DK79" s="35"/>
      <c r="DL79" s="35"/>
      <c r="DM79" s="35"/>
      <c r="DN79" s="35"/>
      <c r="DO79" s="35"/>
      <c r="DP79" s="35"/>
      <c r="DQ79" s="35"/>
      <c r="DR79" s="35"/>
      <c r="DS79" s="35"/>
      <c r="DT79" s="35"/>
      <c r="DU79" s="35"/>
      <c r="DV79" s="35"/>
      <c r="DW79" s="35"/>
      <c r="DX79" s="35"/>
      <c r="DY79" s="35"/>
      <c r="DZ79" s="35"/>
      <c r="EA79" s="35"/>
      <c r="EB79" s="35"/>
      <c r="EC79" s="35"/>
      <c r="ED79" s="35"/>
      <c r="EE79" s="35"/>
      <c r="EF79" s="35"/>
      <c r="EG79" s="35"/>
      <c r="EH79" s="35"/>
      <c r="EI79" s="35"/>
      <c r="EJ79" s="35"/>
      <c r="EK79" s="35"/>
      <c r="EL79" s="35"/>
      <c r="EM79" s="35"/>
      <c r="EN79" s="35"/>
      <c r="EO79" s="35"/>
      <c r="EP79" s="35"/>
      <c r="EQ79" s="35"/>
      <c r="ER79" s="35"/>
      <c r="ES79" s="35"/>
      <c r="ET79" s="35"/>
      <c r="EU79" s="35"/>
      <c r="EV79" s="35"/>
      <c r="EW79" s="35"/>
      <c r="EX79" s="35"/>
      <c r="EY79" s="35"/>
      <c r="EZ79" s="35"/>
      <c r="FA79" s="35"/>
      <c r="FB79" s="35"/>
      <c r="FC79" s="35"/>
      <c r="FD79" s="35"/>
      <c r="FE79" s="35"/>
      <c r="FF79" s="35"/>
      <c r="FG79" s="35"/>
      <c r="FH79" s="35"/>
      <c r="FI79" s="35"/>
      <c r="FJ79" s="35"/>
      <c r="FK79" s="35"/>
      <c r="FL79" s="35"/>
      <c r="FM79" s="35"/>
      <c r="FN79" s="35"/>
      <c r="FO79" s="35"/>
      <c r="FP79" s="35"/>
      <c r="FQ79" s="35"/>
      <c r="FR79" s="35"/>
      <c r="FS79" s="35"/>
      <c r="FT79" s="35"/>
      <c r="FU79" s="35"/>
      <c r="FV79" s="35"/>
      <c r="FW79" s="35"/>
      <c r="FX79" s="35"/>
      <c r="FY79" s="35"/>
      <c r="FZ79" s="35"/>
      <c r="GA79" s="35"/>
      <c r="GB79" s="35"/>
      <c r="GC79" s="35"/>
      <c r="GD79" s="35"/>
      <c r="GE79" s="35"/>
      <c r="GF79" s="35"/>
      <c r="GG79" s="35"/>
      <c r="GH79" s="35"/>
      <c r="GI79" s="35"/>
      <c r="GJ79" s="35"/>
      <c r="GK79" s="35"/>
      <c r="GL79" s="35"/>
      <c r="GM79" s="35"/>
      <c r="GN79" s="35"/>
      <c r="GO79" s="35"/>
      <c r="GP79" s="35"/>
      <c r="GQ79" s="35"/>
      <c r="GR79" s="35"/>
      <c r="GS79" s="35"/>
      <c r="GT79" s="35"/>
      <c r="GU79" s="35"/>
      <c r="GV79" s="35"/>
      <c r="GW79" s="35"/>
      <c r="GX79" s="35"/>
      <c r="GY79" s="35"/>
      <c r="GZ79" s="35"/>
      <c r="HA79" s="35"/>
      <c r="HB79" s="35"/>
      <c r="HC79" s="35"/>
      <c r="HD79" s="35"/>
      <c r="HE79" s="35"/>
      <c r="HF79" s="35"/>
      <c r="HG79" s="35"/>
      <c r="HH79" s="35"/>
      <c r="HI79" s="35"/>
      <c r="HJ79" s="35"/>
      <c r="HK79" s="35"/>
      <c r="HL79" s="35"/>
      <c r="HM79" s="35"/>
      <c r="HN79" s="35"/>
      <c r="HO79" s="35"/>
      <c r="HP79" s="35"/>
      <c r="HQ79" s="35"/>
      <c r="HR79" s="35"/>
      <c r="HS79" s="35"/>
      <c r="HT79" s="35"/>
      <c r="HU79" s="35"/>
      <c r="HV79" s="35"/>
      <c r="HW79" s="35"/>
      <c r="HX79" s="35"/>
      <c r="HY79" s="35"/>
      <c r="HZ79" s="35"/>
      <c r="IA79" s="35"/>
      <c r="IB79" s="35"/>
      <c r="IC79" s="35"/>
      <c r="ID79" s="35"/>
      <c r="IE79" s="35"/>
      <c r="IF79" s="35"/>
      <c r="IG79" s="35"/>
      <c r="IH79" s="35"/>
      <c r="II79" s="35"/>
      <c r="IJ79" s="35"/>
      <c r="IK79" s="35"/>
      <c r="IL79" s="35"/>
      <c r="IM79" s="35"/>
      <c r="IN79" s="34"/>
      <c r="IO79" s="34"/>
      <c r="IP79" s="34"/>
      <c r="IQ79" s="34"/>
      <c r="IR79" s="34"/>
      <c r="IS79" s="34"/>
      <c r="IT79" s="34"/>
      <c r="IU79" s="34"/>
      <c r="IV79" s="34"/>
      <c r="IW79" s="34"/>
      <c r="IX79" s="34"/>
      <c r="IY79" s="34"/>
      <c r="IZ79" s="34"/>
      <c r="JA79" s="34"/>
      <c r="JB79" s="34"/>
      <c r="JC79" s="34"/>
      <c r="JD79" s="34"/>
      <c r="JE79" s="34"/>
      <c r="JF79" s="34"/>
      <c r="JG79" s="34"/>
      <c r="JH79" s="34"/>
      <c r="JI79" s="34"/>
      <c r="JJ79" s="34"/>
      <c r="JK79" s="34"/>
      <c r="JL79" s="34"/>
      <c r="JM79" s="34"/>
      <c r="JN79" s="34"/>
      <c r="JO79" s="34"/>
      <c r="JP79" s="34"/>
      <c r="JQ79" s="35"/>
      <c r="JR79" s="35"/>
      <c r="JS79" s="35"/>
      <c r="JT79" s="35"/>
      <c r="JU79" s="35"/>
      <c r="JV79" s="35"/>
      <c r="JW79" s="790"/>
      <c r="JX79" s="35"/>
      <c r="JY79" s="35"/>
      <c r="JZ79" s="35"/>
      <c r="KA79" s="35"/>
      <c r="KB79" s="35"/>
      <c r="KC79" s="35"/>
      <c r="KD79" s="35"/>
      <c r="KE79" s="35"/>
      <c r="KF79" s="35"/>
      <c r="KG79" s="35"/>
      <c r="KH79" s="35"/>
      <c r="KI79" s="35"/>
      <c r="KJ79" s="35"/>
      <c r="KK79" s="35"/>
      <c r="KL79" s="35"/>
      <c r="KM79" s="35"/>
      <c r="KN79" s="35"/>
      <c r="KO79" s="35"/>
      <c r="KP79" s="35"/>
      <c r="KQ79" s="36"/>
      <c r="KR79" s="36"/>
      <c r="KS79" s="36"/>
      <c r="KT79" s="36"/>
      <c r="KU79" s="36"/>
      <c r="KV79" s="36"/>
      <c r="KX79" s="540">
        <f t="shared" si="129"/>
        <v>0</v>
      </c>
    </row>
    <row r="80" spans="1:310" ht="16.5" thickTop="1" thickBot="1" x14ac:dyDescent="0.3">
      <c r="A80" s="62"/>
      <c r="B80" s="80" t="str">
        <f>IF(A80="X",IF(#REF!="F",#REF!,IF(#REF!="C",#REF!,IF(#REF!="WH",#REF!,IF(#REF!="B",#REF!,"")))),"")</f>
        <v/>
      </c>
      <c r="C80" s="120"/>
      <c r="D80" s="571" t="s">
        <v>131</v>
      </c>
      <c r="E80" s="11">
        <f>E77+1</f>
        <v>38</v>
      </c>
      <c r="F80" s="2127" t="s">
        <v>29</v>
      </c>
      <c r="G80" s="1830" t="s">
        <v>50</v>
      </c>
      <c r="H80" s="2180" t="s">
        <v>288</v>
      </c>
      <c r="I80" s="2184" t="s">
        <v>225</v>
      </c>
      <c r="J80" s="2180" t="s">
        <v>288</v>
      </c>
      <c r="K80" s="2130" t="s">
        <v>224</v>
      </c>
      <c r="L80" s="1830" t="s">
        <v>176</v>
      </c>
      <c r="M80" s="586" t="s">
        <v>53</v>
      </c>
      <c r="N80" s="77"/>
      <c r="O80" s="459"/>
      <c r="P80" s="549"/>
      <c r="Q80" s="726">
        <v>60</v>
      </c>
      <c r="R80" s="727"/>
      <c r="S80" s="727"/>
      <c r="T80" s="727"/>
      <c r="U80" s="727"/>
      <c r="V80" s="727"/>
      <c r="W80" s="727"/>
      <c r="X80" s="727"/>
      <c r="Y80" s="727"/>
      <c r="Z80" s="727"/>
      <c r="AA80" s="727"/>
      <c r="AB80" s="727">
        <v>40</v>
      </c>
      <c r="AC80" s="368">
        <f t="shared" ref="AC80:AC86" si="616">Q80/100</f>
        <v>0.6</v>
      </c>
      <c r="AD80" s="368">
        <f t="shared" ref="AD80:AD86" si="617">R80/100</f>
        <v>0</v>
      </c>
      <c r="AE80" s="368">
        <f t="shared" ref="AE80:AE86" si="618">S80/100</f>
        <v>0</v>
      </c>
      <c r="AF80" s="368">
        <f t="shared" ref="AF80:AF86" si="619">T80/100</f>
        <v>0</v>
      </c>
      <c r="AG80" s="368">
        <f t="shared" ref="AG80:AG86" si="620">U80/100</f>
        <v>0</v>
      </c>
      <c r="AH80" s="368">
        <f t="shared" ref="AH80:AH86" si="621">V80/100</f>
        <v>0</v>
      </c>
      <c r="AI80" s="368">
        <f t="shared" ref="AI80:AI86" si="622">W80/100</f>
        <v>0</v>
      </c>
      <c r="AJ80" s="368">
        <f t="shared" ref="AJ80:AJ86" si="623">X80/100</f>
        <v>0</v>
      </c>
      <c r="AK80" s="368">
        <f t="shared" ref="AK80:AK86" si="624">Y80/100</f>
        <v>0</v>
      </c>
      <c r="AL80" s="368">
        <f t="shared" ref="AL80:AL86" si="625">Z80/100</f>
        <v>0</v>
      </c>
      <c r="AM80" s="368">
        <f t="shared" ref="AM80:AM86" si="626">AA80/100</f>
        <v>0</v>
      </c>
      <c r="AN80" s="368">
        <f t="shared" ref="AN80:AN86" si="627">AB80/100</f>
        <v>0.4</v>
      </c>
      <c r="AO80" s="369">
        <v>0</v>
      </c>
      <c r="AP80" s="370">
        <v>0</v>
      </c>
      <c r="AQ80" s="370">
        <v>0</v>
      </c>
      <c r="AR80" s="370">
        <v>0</v>
      </c>
      <c r="AS80" s="378">
        <f>AC80*'Gas parameters'!$B$10</f>
        <v>21490.799999999999</v>
      </c>
      <c r="AT80" s="371">
        <f>AD80*'Gas parameters'!$C$10</f>
        <v>0</v>
      </c>
      <c r="AU80" s="371">
        <f>AE80*'Gas parameters'!$D$10</f>
        <v>0</v>
      </c>
      <c r="AV80" s="371">
        <f>AF80*'Gas parameters'!$E$10</f>
        <v>0</v>
      </c>
      <c r="AW80" s="371">
        <f>AG80*'Gas parameters'!$F$10</f>
        <v>0</v>
      </c>
      <c r="AX80" s="371">
        <f>AH80*'Gas parameters'!$G$10</f>
        <v>0</v>
      </c>
      <c r="AY80" s="371">
        <f>AI80*'Gas parameters'!$H$10</f>
        <v>0</v>
      </c>
      <c r="AZ80" s="371">
        <f>AJ80*'Gas parameters'!$I$10</f>
        <v>0</v>
      </c>
      <c r="BA80" s="371">
        <f>AK80*'Gas parameters'!$J$10</f>
        <v>0</v>
      </c>
      <c r="BB80" s="371">
        <f>AL80*'Gas parameters'!$K$10</f>
        <v>0</v>
      </c>
      <c r="BC80" s="371">
        <f>AM80*'Gas parameters'!$L$10</f>
        <v>0</v>
      </c>
      <c r="BD80" s="371">
        <f>AN80*'Gas parameters'!$M$10</f>
        <v>4310.8</v>
      </c>
      <c r="BE80" s="372">
        <f>AO80*'Gas parameters'!$N$10</f>
        <v>0</v>
      </c>
      <c r="BF80" s="373">
        <f>AP80*'Gas parameters'!$O$10</f>
        <v>0</v>
      </c>
      <c r="BG80" s="373">
        <f>AQ80*'Gas parameters'!$P$10</f>
        <v>0</v>
      </c>
      <c r="BH80" s="379">
        <f>AR80*'Gas parameters'!$Q$10</f>
        <v>0</v>
      </c>
      <c r="BI80" s="386">
        <f>AC80*'Gas parameters'!$B$11</f>
        <v>23904</v>
      </c>
      <c r="BJ80" s="387">
        <f>AD80*'Gas parameters'!$C$11</f>
        <v>0</v>
      </c>
      <c r="BK80" s="387">
        <f>AE80*'Gas parameters'!$D$11</f>
        <v>0</v>
      </c>
      <c r="BL80" s="387">
        <f>AF80*'Gas parameters'!$E$11</f>
        <v>0</v>
      </c>
      <c r="BM80" s="387">
        <f>AG80*'Gas parameters'!$F$11</f>
        <v>0</v>
      </c>
      <c r="BN80" s="387">
        <f>AH80*'Gas parameters'!$G$11</f>
        <v>0</v>
      </c>
      <c r="BO80" s="387">
        <f>AI80*'Gas parameters'!$H$11</f>
        <v>0</v>
      </c>
      <c r="BP80" s="387">
        <f>AJ80*'Gas parameters'!$I$11</f>
        <v>0</v>
      </c>
      <c r="BQ80" s="387">
        <f>AK80*'Gas parameters'!$J$11</f>
        <v>0</v>
      </c>
      <c r="BR80" s="387">
        <f>AL80*'Gas parameters'!$K$11</f>
        <v>0</v>
      </c>
      <c r="BS80" s="387">
        <f>AM80*'Gas parameters'!$L$11</f>
        <v>0</v>
      </c>
      <c r="BT80" s="387">
        <f>AN80*'Gas parameters'!$M$11</f>
        <v>5115.2000000000007</v>
      </c>
      <c r="BU80" s="388">
        <f>AO80*'Gas parameters'!$N$11</f>
        <v>0</v>
      </c>
      <c r="BV80" s="389">
        <f>AP80*'Gas parameters'!$O$11</f>
        <v>0</v>
      </c>
      <c r="BW80" s="389">
        <f>AQ80*'Gas parameters'!$P$11</f>
        <v>0</v>
      </c>
      <c r="BX80" s="390">
        <f>AR80*'Gas parameters'!$Q$11</f>
        <v>0</v>
      </c>
      <c r="BY80" s="385">
        <f>AC80*'Gas parameters'!$B$12</f>
        <v>0.43043999999999999</v>
      </c>
      <c r="BZ80" s="374">
        <f>AD80*'Gas parameters'!$C$12</f>
        <v>0</v>
      </c>
      <c r="CA80" s="374">
        <f>AE80*'Gas parameters'!$D$12</f>
        <v>0</v>
      </c>
      <c r="CB80" s="374">
        <f>AF80*'Gas parameters'!$E$12</f>
        <v>0</v>
      </c>
      <c r="CC80" s="374">
        <f>AG80*'Gas parameters'!$F$12</f>
        <v>0</v>
      </c>
      <c r="CD80" s="374">
        <f>AH80*'Gas parameters'!$G$12</f>
        <v>0</v>
      </c>
      <c r="CE80" s="374">
        <f>AI80*'Gas parameters'!$H$12</f>
        <v>0</v>
      </c>
      <c r="CF80" s="374">
        <f>AJ80*'Gas parameters'!$I$12</f>
        <v>0</v>
      </c>
      <c r="CG80" s="374">
        <f>AK80*'Gas parameters'!$J$12</f>
        <v>0</v>
      </c>
      <c r="CH80" s="374">
        <f>AL80*'Gas parameters'!$K$12</f>
        <v>0</v>
      </c>
      <c r="CI80" s="374">
        <f>AM80*'Gas parameters'!$L$12</f>
        <v>0</v>
      </c>
      <c r="CJ80" s="374">
        <f>AN80*'Gas parameters'!$M$12</f>
        <v>3.5999999999999997E-2</v>
      </c>
      <c r="CK80" s="375">
        <f>AO80*'Gas parameters'!$N$12</f>
        <v>0</v>
      </c>
      <c r="CL80" s="376">
        <f>AP80*'Gas parameters'!$O$12</f>
        <v>0</v>
      </c>
      <c r="CM80" s="376">
        <f>AQ80*'Gas parameters'!$P$12</f>
        <v>0</v>
      </c>
      <c r="CN80" s="376">
        <f>AR80*'Gas parameters'!$Q$12</f>
        <v>0</v>
      </c>
      <c r="CO80" s="432">
        <f t="shared" ref="CO80:CO86" si="628">AC80</f>
        <v>0.6</v>
      </c>
      <c r="CP80" s="432">
        <f t="shared" ref="CP80:CP86" si="629">AD80</f>
        <v>0</v>
      </c>
      <c r="CQ80" s="432">
        <f t="shared" ref="CQ80:CQ86" si="630">AE80</f>
        <v>0</v>
      </c>
      <c r="CR80" s="432">
        <f t="shared" ref="CR80:CR86" si="631">AF80</f>
        <v>0</v>
      </c>
      <c r="CS80" s="432">
        <f t="shared" ref="CS80:CS86" si="632">AG80</f>
        <v>0</v>
      </c>
      <c r="CT80" s="432">
        <f t="shared" ref="CT80:CT86" si="633">AH80</f>
        <v>0</v>
      </c>
      <c r="CU80" s="432">
        <f t="shared" ref="CU80:CU86" si="634">AI80</f>
        <v>0</v>
      </c>
      <c r="CV80" s="432">
        <f t="shared" ref="CV80:CV86" si="635">AJ80</f>
        <v>0</v>
      </c>
      <c r="CW80" s="432">
        <f t="shared" ref="CW80:CW86" si="636">AK80</f>
        <v>0</v>
      </c>
      <c r="CX80" s="432">
        <f t="shared" ref="CX80:CX86" si="637">AL80</f>
        <v>0</v>
      </c>
      <c r="CY80" s="432">
        <f t="shared" ref="CY80:CY86" si="638">AM80</f>
        <v>0</v>
      </c>
      <c r="CZ80" s="432">
        <f t="shared" ref="CZ80:CZ86" si="639">AN80</f>
        <v>0.4</v>
      </c>
      <c r="DA80" s="432">
        <f t="shared" ref="DA80:DA86" si="640">AO80</f>
        <v>0</v>
      </c>
      <c r="DB80" s="432">
        <f t="shared" ref="DB80:DB86" si="641">AP80</f>
        <v>0</v>
      </c>
      <c r="DC80" s="432">
        <f t="shared" ref="DC80:DC86" si="642">AQ80</f>
        <v>0</v>
      </c>
      <c r="DD80" s="432">
        <f t="shared" ref="DD80:DD86" si="643">AR80</f>
        <v>0</v>
      </c>
      <c r="DE80" s="428">
        <f>'DATA SHEET'!CO80*'Gas parameters'!$B$13</f>
        <v>21529.8</v>
      </c>
      <c r="DF80" s="428">
        <f>'DATA SHEET'!CP80*'Gas parameters'!$C$13</f>
        <v>0</v>
      </c>
      <c r="DG80" s="428">
        <f>'DATA SHEET'!CQ80*'Gas parameters'!$D$13</f>
        <v>0</v>
      </c>
      <c r="DH80" s="428">
        <f>'DATA SHEET'!CR80*'Gas parameters'!$E$13</f>
        <v>0</v>
      </c>
      <c r="DI80" s="428">
        <f>'DATA SHEET'!CS80*'Gas parameters'!$F$13</f>
        <v>0</v>
      </c>
      <c r="DJ80" s="428">
        <f>'DATA SHEET'!CT80*'Gas parameters'!$G$13</f>
        <v>0</v>
      </c>
      <c r="DK80" s="428">
        <f>'DATA SHEET'!CU80*'Gas parameters'!$H$13</f>
        <v>0</v>
      </c>
      <c r="DL80" s="428">
        <f>'DATA SHEET'!CV80*'Gas parameters'!$I$13</f>
        <v>0</v>
      </c>
      <c r="DM80" s="428">
        <f>'DATA SHEET'!CW80*'Gas parameters'!$J$13</f>
        <v>0</v>
      </c>
      <c r="DN80" s="428">
        <f>'DATA SHEET'!CX80*'Gas parameters'!$K$13</f>
        <v>0</v>
      </c>
      <c r="DO80" s="428">
        <f>'DATA SHEET'!CY80*'Gas parameters'!$L$13</f>
        <v>0</v>
      </c>
      <c r="DP80" s="428">
        <f>'DATA SHEET'!CZ80*'Gas parameters'!$M$13</f>
        <v>4313.2</v>
      </c>
      <c r="DQ80" s="428">
        <f>'DATA SHEET'!DA80*'Gas parameters'!$N$13</f>
        <v>0</v>
      </c>
      <c r="DR80" s="428">
        <f>'DATA SHEET'!DB80*'Gas parameters'!$O$13</f>
        <v>0</v>
      </c>
      <c r="DS80" s="428">
        <f>'DATA SHEET'!DC80*'Gas parameters'!$P$13</f>
        <v>0</v>
      </c>
      <c r="DT80" s="428">
        <f>'DATA SHEET'!DD80*'Gas parameters'!$Q$13</f>
        <v>0</v>
      </c>
      <c r="DU80" s="431">
        <f>'DATA SHEET'!CO80*'Gas parameters'!$B$14</f>
        <v>23891.399999999998</v>
      </c>
      <c r="DV80" s="431">
        <f>'DATA SHEET'!CP80*'Gas parameters'!$C$14</f>
        <v>0</v>
      </c>
      <c r="DW80" s="431">
        <f>'DATA SHEET'!CQ80*'Gas parameters'!$D$14</f>
        <v>0</v>
      </c>
      <c r="DX80" s="431">
        <f>'DATA SHEET'!CR80*'Gas parameters'!$E$14</f>
        <v>0</v>
      </c>
      <c r="DY80" s="431">
        <f>'DATA SHEET'!CS80*'Gas parameters'!$F$14</f>
        <v>0</v>
      </c>
      <c r="DZ80" s="431">
        <f>'DATA SHEET'!CT80*'Gas parameters'!$G$14</f>
        <v>0</v>
      </c>
      <c r="EA80" s="431">
        <f>'DATA SHEET'!CU80*'Gas parameters'!$H$14</f>
        <v>0</v>
      </c>
      <c r="EB80" s="431">
        <f>'DATA SHEET'!CV80*'Gas parameters'!$I$14</f>
        <v>0</v>
      </c>
      <c r="EC80" s="431">
        <f>'DATA SHEET'!CW80*'Gas parameters'!$J$14</f>
        <v>0</v>
      </c>
      <c r="ED80" s="431">
        <f>'DATA SHEET'!CX80*'Gas parameters'!$K$14</f>
        <v>0</v>
      </c>
      <c r="EE80" s="431">
        <f>'DATA SHEET'!CY80*'Gas parameters'!$L$14</f>
        <v>0</v>
      </c>
      <c r="EF80" s="431">
        <f>'DATA SHEET'!CZ80*'Gas parameters'!$M$14</f>
        <v>5098</v>
      </c>
      <c r="EG80" s="431">
        <f>'DATA SHEET'!DA80*'Gas parameters'!$N$14</f>
        <v>0</v>
      </c>
      <c r="EH80" s="431">
        <f>'DATA SHEET'!DB80*'Gas parameters'!$O$14</f>
        <v>0</v>
      </c>
      <c r="EI80" s="431">
        <f>'DATA SHEET'!DC80*'Gas parameters'!$P$14</f>
        <v>0</v>
      </c>
      <c r="EJ80" s="431">
        <f>'DATA SHEET'!DD80*'Gas parameters'!$Q$14</f>
        <v>0</v>
      </c>
      <c r="EK80" s="425">
        <f>'DATA SHEET'!CO80*'Gas parameters'!$B$15</f>
        <v>1.2018</v>
      </c>
      <c r="EL80" s="434">
        <f>'DATA SHEET'!CP80*'Gas parameters'!$C$15</f>
        <v>0</v>
      </c>
      <c r="EM80" s="434">
        <f>'DATA SHEET'!CQ80*'Gas parameters'!$D$15</f>
        <v>0</v>
      </c>
      <c r="EN80" s="434">
        <f>'DATA SHEET'!CR80*'Gas parameters'!$E$15</f>
        <v>0</v>
      </c>
      <c r="EO80" s="434">
        <f>'DATA SHEET'!CS80*'Gas parameters'!$F$15</f>
        <v>0</v>
      </c>
      <c r="EP80" s="434">
        <f>'DATA SHEET'!CT80*'Gas parameters'!$G$15</f>
        <v>0</v>
      </c>
      <c r="EQ80" s="434">
        <f>'DATA SHEET'!CU80*'Gas parameters'!$H$15</f>
        <v>0</v>
      </c>
      <c r="ER80" s="434">
        <f>'DATA SHEET'!CV80*'Gas parameters'!$I$15</f>
        <v>0</v>
      </c>
      <c r="ES80" s="434">
        <f>'DATA SHEET'!CW80*'Gas parameters'!$J$15</f>
        <v>0</v>
      </c>
      <c r="ET80" s="434">
        <f>'DATA SHEET'!CX80*'Gas parameters'!$K$15</f>
        <v>0</v>
      </c>
      <c r="EU80" s="434">
        <f>'DATA SHEET'!CY80*'Gas parameters'!$L$15</f>
        <v>0</v>
      </c>
      <c r="EV80" s="434">
        <f>'DATA SHEET'!CZ80*'Gas parameters'!$M$15</f>
        <v>0.1996</v>
      </c>
      <c r="EW80" s="434">
        <f>'DATA SHEET'!DA80*'Gas parameters'!$N$15</f>
        <v>0</v>
      </c>
      <c r="EX80" s="434">
        <f>'DATA SHEET'!DB80*'Gas parameters'!$O$15</f>
        <v>0</v>
      </c>
      <c r="EY80" s="434">
        <f>'DATA SHEET'!DC80*'Gas parameters'!$P$15</f>
        <v>0</v>
      </c>
      <c r="EZ80" s="434">
        <f>'DATA SHEET'!DD80*'Gas parameters'!$Q$15</f>
        <v>0</v>
      </c>
      <c r="FA80" s="429">
        <f>'DATA SHEET'!CO80*'Gas parameters'!$B$16</f>
        <v>0.59760000000000002</v>
      </c>
      <c r="FB80" s="429">
        <f>'DATA SHEET'!CP80*'Gas parameters'!$C$16</f>
        <v>0</v>
      </c>
      <c r="FC80" s="429">
        <f>'DATA SHEET'!CQ80*'Gas parameters'!$D$16</f>
        <v>0</v>
      </c>
      <c r="FD80" s="429">
        <f>'DATA SHEET'!CR80*'Gas parameters'!$E$16</f>
        <v>0</v>
      </c>
      <c r="FE80" s="429">
        <f>'DATA SHEET'!CS80*'Gas parameters'!$F$16</f>
        <v>0</v>
      </c>
      <c r="FF80" s="429">
        <f>'DATA SHEET'!CT80*'Gas parameters'!$G$16</f>
        <v>0</v>
      </c>
      <c r="FG80" s="429">
        <f>'DATA SHEET'!CU80*'Gas parameters'!$H$16</f>
        <v>0</v>
      </c>
      <c r="FH80" s="429">
        <f>'DATA SHEET'!CV80*'Gas parameters'!$I$16</f>
        <v>0</v>
      </c>
      <c r="FI80" s="429">
        <f>'DATA SHEET'!CW80*'Gas parameters'!$J$16</f>
        <v>0</v>
      </c>
      <c r="FJ80" s="429">
        <f>'DATA SHEET'!CX80*'Gas parameters'!$K$16</f>
        <v>0</v>
      </c>
      <c r="FK80" s="429">
        <f>'DATA SHEET'!CY80*'Gas parameters'!$L$16</f>
        <v>0</v>
      </c>
      <c r="FL80" s="429">
        <f>'DATA SHEET'!CZ80*'Gas parameters'!$M$16</f>
        <v>0</v>
      </c>
      <c r="FM80" s="429">
        <f>'DATA SHEET'!DA80*'Gas parameters'!$N$16</f>
        <v>0</v>
      </c>
      <c r="FN80" s="429">
        <f>'DATA SHEET'!DB80*'Gas parameters'!$O$16</f>
        <v>0</v>
      </c>
      <c r="FO80" s="429">
        <f>'DATA SHEET'!DC80*'Gas parameters'!$P$16</f>
        <v>0</v>
      </c>
      <c r="FP80" s="429">
        <f>'DATA SHEET'!DD80*'Gas parameters'!$Q$16</f>
        <v>0</v>
      </c>
      <c r="FQ80" s="457">
        <f>'DATA SHEET'!CO80*'Gas parameters'!$B$17</f>
        <v>1.1639999999999999</v>
      </c>
      <c r="FR80" s="457">
        <f>'DATA SHEET'!CP80*'Gas parameters'!$C$17</f>
        <v>0</v>
      </c>
      <c r="FS80" s="457">
        <f>'DATA SHEET'!CQ80*'Gas parameters'!$D$17</f>
        <v>0</v>
      </c>
      <c r="FT80" s="457">
        <f>'DATA SHEET'!CR80*'Gas parameters'!$E$17</f>
        <v>0</v>
      </c>
      <c r="FU80" s="457">
        <f>'DATA SHEET'!CS80*'Gas parameters'!$F$17</f>
        <v>0</v>
      </c>
      <c r="FV80" s="457">
        <f>'DATA SHEET'!CT80*'Gas parameters'!$G$17</f>
        <v>0</v>
      </c>
      <c r="FW80" s="457">
        <f>'DATA SHEET'!CU80*'Gas parameters'!$H$17</f>
        <v>0</v>
      </c>
      <c r="FX80" s="457">
        <f>'DATA SHEET'!CV80*'Gas parameters'!$I$17</f>
        <v>0</v>
      </c>
      <c r="FY80" s="457">
        <f>'DATA SHEET'!CW80*'Gas parameters'!$J$17</f>
        <v>0</v>
      </c>
      <c r="FZ80" s="457">
        <f>'DATA SHEET'!CX80*'Gas parameters'!$K$17</f>
        <v>0</v>
      </c>
      <c r="GA80" s="457">
        <f>'DATA SHEET'!CY80*'Gas parameters'!$L$17</f>
        <v>0</v>
      </c>
      <c r="GB80" s="457">
        <f>'DATA SHEET'!CZ80*'Gas parameters'!$M$17</f>
        <v>0.38680000000000003</v>
      </c>
      <c r="GC80" s="457">
        <f>'DATA SHEET'!DA80*'Gas parameters'!$N$17</f>
        <v>0</v>
      </c>
      <c r="GD80" s="457">
        <f>'DATA SHEET'!DB80*'Gas parameters'!$O$17</f>
        <v>0</v>
      </c>
      <c r="GE80" s="457">
        <f>'DATA SHEET'!DC80*'Gas parameters'!$P$17</f>
        <v>0</v>
      </c>
      <c r="GF80" s="457">
        <f>'DATA SHEET'!DD80*'Gas parameters'!$Q$17</f>
        <v>0</v>
      </c>
      <c r="GG80" s="429">
        <f>'DATA SHEET'!CO80*'Gas parameters'!$B$18</f>
        <v>0.43043999999999999</v>
      </c>
      <c r="GH80" s="429">
        <f>'DATA SHEET'!CP80*'Gas parameters'!$C$18</f>
        <v>0</v>
      </c>
      <c r="GI80" s="429">
        <f>'DATA SHEET'!CQ80*'Gas parameters'!$D$18</f>
        <v>0</v>
      </c>
      <c r="GJ80" s="429">
        <f>'DATA SHEET'!CR80*'Gas parameters'!$E$18</f>
        <v>0</v>
      </c>
      <c r="GK80" s="429">
        <f>'DATA SHEET'!CS80*'Gas parameters'!$F$18</f>
        <v>0</v>
      </c>
      <c r="GL80" s="429">
        <f>'DATA SHEET'!CT80*'Gas parameters'!$G$18</f>
        <v>0</v>
      </c>
      <c r="GM80" s="429">
        <f>'DATA SHEET'!CU80*'Gas parameters'!$H$18</f>
        <v>0</v>
      </c>
      <c r="GN80" s="429">
        <f>'DATA SHEET'!CV80*'Gas parameters'!$I$18</f>
        <v>0</v>
      </c>
      <c r="GO80" s="429">
        <f>'DATA SHEET'!CW80*'Gas parameters'!$J$18</f>
        <v>0</v>
      </c>
      <c r="GP80" s="429">
        <f>'DATA SHEET'!CX80*'Gas parameters'!$K$18</f>
        <v>0</v>
      </c>
      <c r="GQ80" s="429">
        <f>'DATA SHEET'!CY80*'Gas parameters'!$L$18</f>
        <v>0</v>
      </c>
      <c r="GR80" s="429">
        <f>'DATA SHEET'!CZ80*'Gas parameters'!$M$18</f>
        <v>3.5999999999999997E-2</v>
      </c>
      <c r="GS80" s="429">
        <f>'DATA SHEET'!DA80*'Gas parameters'!$N$18</f>
        <v>0</v>
      </c>
      <c r="GT80" s="429">
        <f>'DATA SHEET'!DB80*'Gas parameters'!$O$18</f>
        <v>0</v>
      </c>
      <c r="GU80" s="429">
        <f>'DATA SHEET'!DC80*'Gas parameters'!$P$18</f>
        <v>0</v>
      </c>
      <c r="GV80" s="429">
        <f>'DATA SHEET'!DD80*'Gas parameters'!$Q$18</f>
        <v>0</v>
      </c>
      <c r="GW80" s="430">
        <v>7</v>
      </c>
      <c r="GX80" s="430">
        <v>1E-3</v>
      </c>
      <c r="GY80" s="435">
        <f t="shared" ref="GY80:GY86" si="644">HM80/0.2094</f>
        <v>6.6924546322827121</v>
      </c>
      <c r="GZ80" s="435">
        <f t="shared" ref="GZ80:GZ86" si="645">HN80/HH80*100</f>
        <v>10.148328222950017</v>
      </c>
      <c r="HA80" s="433">
        <f t="shared" ref="HA80:HA86" si="646">(HG80-HH80)/GY80+1</f>
        <v>1</v>
      </c>
      <c r="HB80" s="433">
        <f t="shared" ref="HB80:HB86" si="647">HG80+HI80</f>
        <v>7.4502201757506663</v>
      </c>
      <c r="HC80" s="433">
        <f t="shared" ref="HC80:HC86" si="648">HI80/HB80*100</f>
        <v>20.959991874476575</v>
      </c>
      <c r="HD80" s="433">
        <f t="shared" ref="HD80:HD86" si="649">HJ80*0.01977+HF80*0.01429+(100-HF80-HJ80)*0.01251</f>
        <v>1.3246768628986172</v>
      </c>
      <c r="HE80" s="433">
        <f t="shared" ref="HE80:HE86" si="650">(HD80+HI80*0.8038/HG80)/(HI80/HG80+1)</f>
        <v>1.2155011147590387</v>
      </c>
      <c r="HF80" s="436">
        <f t="shared" ref="HF80:HF86" si="651">IO80</f>
        <v>0</v>
      </c>
      <c r="HG80" s="433">
        <f t="shared" ref="HG80:HG86" si="652">HN80/HJ80*100</f>
        <v>5.8886546322827122</v>
      </c>
      <c r="HH80" s="435">
        <f>GY80*0.7906+'DATA SHEET'!CW80/100+HN80</f>
        <v>5.8886546322827122</v>
      </c>
      <c r="HI80" s="433">
        <f t="shared" ref="HI80:HI86" si="653">GX80/0.8038*1.293*HA80*GY80+HO80</f>
        <v>1.5615655434679541</v>
      </c>
      <c r="HJ80" s="433">
        <f t="shared" ref="HJ80:HJ86" si="654">(1-HF80/20.94)*GZ80</f>
        <v>10.148328222950017</v>
      </c>
      <c r="HK80" s="437">
        <f t="shared" ref="HK80:HK86" si="655">SUM(DE80:DT80)</f>
        <v>25843</v>
      </c>
      <c r="HL80" s="437">
        <f t="shared" ref="HL80:HL86" si="656">SUM(DU80:EJ80)</f>
        <v>28989.399999999998</v>
      </c>
      <c r="HM80" s="438">
        <f t="shared" ref="HM80:HM86" si="657">SUM(EK80:EZ80)</f>
        <v>1.4014</v>
      </c>
      <c r="HN80" s="439">
        <f t="shared" ref="HN80:HN86" si="658">SUM(FA80:FP80)</f>
        <v>0.59760000000000002</v>
      </c>
      <c r="HO80" s="436">
        <f t="shared" ref="HO80:HO86" si="659">SUM(FQ80:GF80)</f>
        <v>1.5508</v>
      </c>
      <c r="HP80" s="427">
        <f t="shared" ref="HP80:HP86" si="660">SUM(GG80:GV80)</f>
        <v>0.46643999999999997</v>
      </c>
      <c r="HQ80" s="357">
        <f t="shared" ref="HQ80:HQ86" si="661">SUM(AS80:BH80)</f>
        <v>25801.599999999999</v>
      </c>
      <c r="HR80" s="358">
        <f t="shared" ref="HR80:HR86" si="662">SUM(BI80:BX80)</f>
        <v>29019.200000000001</v>
      </c>
      <c r="HS80" s="712">
        <f t="shared" ref="HS80:HS86" si="663">SUM(BY80:CN80)</f>
        <v>0.46643999999999997</v>
      </c>
      <c r="HT80" s="713">
        <f t="shared" ref="HT80:HT86" si="664">HU80/$HR$14</f>
        <v>0.36094603788418017</v>
      </c>
      <c r="HU80" s="711">
        <f t="shared" ref="HU80:HU86" si="665">HS80/$HU$14</f>
        <v>0.44215889640812073</v>
      </c>
      <c r="HV80" s="711">
        <f t="shared" ref="HV80:HV86" si="666">HY80/$HV$14</f>
        <v>24.454174959719456</v>
      </c>
      <c r="HW80" s="711">
        <f t="shared" ref="HW80:HW86" si="667">HZ80/$HW$14</f>
        <v>27.464698088207459</v>
      </c>
      <c r="HX80" s="711">
        <f t="shared" ref="HX80:HX86" si="668">IA80/$HX$14</f>
        <v>45.714470083951518</v>
      </c>
      <c r="HY80" s="714">
        <f t="shared" ref="HY80:HY86" si="669">HQ80/1000</f>
        <v>25.801599999999997</v>
      </c>
      <c r="HZ80" s="359">
        <f t="shared" ref="HZ80:HZ86" si="670">HR80/1000</f>
        <v>29.019200000000001</v>
      </c>
      <c r="IA80" s="360">
        <f t="shared" ref="IA80:IA86" si="671">HR80/SQRT(HT80)/1000</f>
        <v>48.30190909070317</v>
      </c>
      <c r="IB80" s="75">
        <f t="shared" ref="IB80:IB86" si="672">HX80</f>
        <v>45.714470083951518</v>
      </c>
      <c r="IC80" s="724">
        <f t="shared" ref="IC80:IC86" si="673">HT80</f>
        <v>0.36094603788418017</v>
      </c>
      <c r="ID80" s="724">
        <f t="shared" ref="ID80:ID86" si="674">HY80</f>
        <v>25.801599999999997</v>
      </c>
      <c r="IE80" s="724">
        <f t="shared" ref="IE80:IE86" si="675">HZ80</f>
        <v>29.019200000000001</v>
      </c>
      <c r="IF80" s="76">
        <f t="shared" ref="IF80:IF86" si="676">GZ80</f>
        <v>10.148328222950017</v>
      </c>
      <c r="IG80" s="29"/>
      <c r="IH80" s="29"/>
      <c r="II80" s="28"/>
      <c r="IJ80" s="700">
        <f t="shared" ref="IJ80:IJ86" si="677">II80*(273.15/(273.15+15))*ID80/3.6</f>
        <v>0</v>
      </c>
      <c r="IK80" s="30"/>
      <c r="IL80" s="31"/>
      <c r="IM80" s="31"/>
      <c r="IN80" s="280"/>
      <c r="IO80" s="280"/>
      <c r="IP80" s="277"/>
      <c r="IQ80" s="277"/>
      <c r="IR80" s="277"/>
      <c r="IS80" s="275"/>
      <c r="IT80" s="275"/>
      <c r="IU80" s="275"/>
      <c r="IV80" s="275"/>
      <c r="IW80" s="275"/>
      <c r="IX80" s="275"/>
      <c r="IY80" s="275"/>
      <c r="IZ80" s="275"/>
      <c r="JA80" s="275"/>
      <c r="JB80" s="275"/>
      <c r="JC80" s="275"/>
      <c r="JD80" s="275"/>
      <c r="JE80" s="275"/>
      <c r="JF80" s="275"/>
      <c r="JG80" s="275"/>
      <c r="JH80" s="275"/>
      <c r="JI80" s="275"/>
      <c r="JJ80" s="275"/>
      <c r="JK80" s="275"/>
      <c r="JL80" s="275"/>
      <c r="JM80" s="275"/>
      <c r="JN80" s="275"/>
      <c r="JO80" s="275"/>
      <c r="JP80" s="275"/>
      <c r="JQ80" s="140"/>
      <c r="JR80" s="140"/>
      <c r="JS80" s="29"/>
      <c r="JT80" s="142"/>
      <c r="JU80" s="142"/>
      <c r="JV80" s="142"/>
      <c r="JW80" s="787"/>
      <c r="JX80" s="142"/>
      <c r="JY80" s="142"/>
      <c r="JZ80" s="142"/>
      <c r="KA80" s="23"/>
      <c r="KB80" s="24"/>
      <c r="KC80" s="175"/>
      <c r="KD80" s="175"/>
      <c r="KE80" s="175"/>
      <c r="KF80" s="175"/>
      <c r="KG80" s="175"/>
      <c r="KH80" s="175"/>
      <c r="KI80" s="175"/>
      <c r="KJ80" s="470"/>
      <c r="KK80" s="48"/>
      <c r="KL80" s="32" t="s">
        <v>88</v>
      </c>
      <c r="KM80" s="32" t="s">
        <v>88</v>
      </c>
      <c r="KN80" s="32" t="s">
        <v>88</v>
      </c>
      <c r="KO80" s="32" t="s">
        <v>88</v>
      </c>
      <c r="KP80" s="32" t="s">
        <v>88</v>
      </c>
      <c r="KQ80" s="32" t="s">
        <v>88</v>
      </c>
      <c r="KR80" s="32" t="s">
        <v>88</v>
      </c>
      <c r="KS80" s="32" t="s">
        <v>88</v>
      </c>
      <c r="KT80" s="32" t="s">
        <v>88</v>
      </c>
      <c r="KU80" s="32" t="s">
        <v>88</v>
      </c>
      <c r="KV80" s="32" t="s">
        <v>88</v>
      </c>
      <c r="KX80" s="540">
        <f t="shared" si="129"/>
        <v>100</v>
      </c>
    </row>
    <row r="81" spans="1:310" ht="16.5" thickTop="1" thickBot="1" x14ac:dyDescent="0.3">
      <c r="A81" s="62"/>
      <c r="B81" s="80" t="str">
        <f>IF(A81="X",IF(#REF!="F",#REF!,IF(#REF!="C",#REF!,IF(#REF!="WH",#REF!,IF(#REF!="B",#REF!,"")))),"")</f>
        <v/>
      </c>
      <c r="C81" s="120"/>
      <c r="D81" s="578"/>
      <c r="E81" s="11">
        <f t="shared" ref="E81:E86" si="678">E80+1</f>
        <v>39</v>
      </c>
      <c r="F81" s="2128"/>
      <c r="G81" s="1831"/>
      <c r="H81" s="2181"/>
      <c r="I81" s="2185"/>
      <c r="J81" s="2181"/>
      <c r="K81" s="2131"/>
      <c r="L81" s="1831"/>
      <c r="M81" s="39" t="s">
        <v>65</v>
      </c>
      <c r="N81" s="2142"/>
      <c r="O81" s="514"/>
      <c r="P81" s="595"/>
      <c r="Q81" s="726">
        <v>60</v>
      </c>
      <c r="R81" s="727"/>
      <c r="S81" s="727"/>
      <c r="T81" s="727"/>
      <c r="U81" s="727"/>
      <c r="V81" s="727"/>
      <c r="W81" s="727"/>
      <c r="X81" s="727"/>
      <c r="Y81" s="727"/>
      <c r="Z81" s="727"/>
      <c r="AA81" s="727"/>
      <c r="AB81" s="727">
        <v>40</v>
      </c>
      <c r="AC81" s="368">
        <f t="shared" si="616"/>
        <v>0.6</v>
      </c>
      <c r="AD81" s="368">
        <f t="shared" si="617"/>
        <v>0</v>
      </c>
      <c r="AE81" s="368">
        <f t="shared" si="618"/>
        <v>0</v>
      </c>
      <c r="AF81" s="368">
        <f t="shared" si="619"/>
        <v>0</v>
      </c>
      <c r="AG81" s="368">
        <f t="shared" si="620"/>
        <v>0</v>
      </c>
      <c r="AH81" s="368">
        <f t="shared" si="621"/>
        <v>0</v>
      </c>
      <c r="AI81" s="368">
        <f t="shared" si="622"/>
        <v>0</v>
      </c>
      <c r="AJ81" s="368">
        <f t="shared" si="623"/>
        <v>0</v>
      </c>
      <c r="AK81" s="368">
        <f t="shared" si="624"/>
        <v>0</v>
      </c>
      <c r="AL81" s="368">
        <f t="shared" si="625"/>
        <v>0</v>
      </c>
      <c r="AM81" s="368">
        <f t="shared" si="626"/>
        <v>0</v>
      </c>
      <c r="AN81" s="368">
        <f t="shared" si="627"/>
        <v>0.4</v>
      </c>
      <c r="AO81" s="369">
        <v>0</v>
      </c>
      <c r="AP81" s="370">
        <v>0</v>
      </c>
      <c r="AQ81" s="370">
        <v>0</v>
      </c>
      <c r="AR81" s="370">
        <v>0</v>
      </c>
      <c r="AS81" s="378">
        <f>AC81*'Gas parameters'!$B$10</f>
        <v>21490.799999999999</v>
      </c>
      <c r="AT81" s="371">
        <f>AD81*'Gas parameters'!$C$10</f>
        <v>0</v>
      </c>
      <c r="AU81" s="371">
        <f>AE81*'Gas parameters'!$D$10</f>
        <v>0</v>
      </c>
      <c r="AV81" s="371">
        <f>AF81*'Gas parameters'!$E$10</f>
        <v>0</v>
      </c>
      <c r="AW81" s="371">
        <f>AG81*'Gas parameters'!$F$10</f>
        <v>0</v>
      </c>
      <c r="AX81" s="371">
        <f>AH81*'Gas parameters'!$G$10</f>
        <v>0</v>
      </c>
      <c r="AY81" s="371">
        <f>AI81*'Gas parameters'!$H$10</f>
        <v>0</v>
      </c>
      <c r="AZ81" s="371">
        <f>AJ81*'Gas parameters'!$I$10</f>
        <v>0</v>
      </c>
      <c r="BA81" s="371">
        <f>AK81*'Gas parameters'!$J$10</f>
        <v>0</v>
      </c>
      <c r="BB81" s="371">
        <f>AL81*'Gas parameters'!$K$10</f>
        <v>0</v>
      </c>
      <c r="BC81" s="371">
        <f>AM81*'Gas parameters'!$L$10</f>
        <v>0</v>
      </c>
      <c r="BD81" s="371">
        <f>AN81*'Gas parameters'!$M$10</f>
        <v>4310.8</v>
      </c>
      <c r="BE81" s="372">
        <f>AO81*'Gas parameters'!$N$10</f>
        <v>0</v>
      </c>
      <c r="BF81" s="373">
        <f>AP81*'Gas parameters'!$O$10</f>
        <v>0</v>
      </c>
      <c r="BG81" s="373">
        <f>AQ81*'Gas parameters'!$P$10</f>
        <v>0</v>
      </c>
      <c r="BH81" s="379">
        <f>AR81*'Gas parameters'!$Q$10</f>
        <v>0</v>
      </c>
      <c r="BI81" s="386">
        <f>AC81*'Gas parameters'!$B$11</f>
        <v>23904</v>
      </c>
      <c r="BJ81" s="387">
        <f>AD81*'Gas parameters'!$C$11</f>
        <v>0</v>
      </c>
      <c r="BK81" s="387">
        <f>AE81*'Gas parameters'!$D$11</f>
        <v>0</v>
      </c>
      <c r="BL81" s="387">
        <f>AF81*'Gas parameters'!$E$11</f>
        <v>0</v>
      </c>
      <c r="BM81" s="387">
        <f>AG81*'Gas parameters'!$F$11</f>
        <v>0</v>
      </c>
      <c r="BN81" s="387">
        <f>AH81*'Gas parameters'!$G$11</f>
        <v>0</v>
      </c>
      <c r="BO81" s="387">
        <f>AI81*'Gas parameters'!$H$11</f>
        <v>0</v>
      </c>
      <c r="BP81" s="387">
        <f>AJ81*'Gas parameters'!$I$11</f>
        <v>0</v>
      </c>
      <c r="BQ81" s="387">
        <f>AK81*'Gas parameters'!$J$11</f>
        <v>0</v>
      </c>
      <c r="BR81" s="387">
        <f>AL81*'Gas parameters'!$K$11</f>
        <v>0</v>
      </c>
      <c r="BS81" s="387">
        <f>AM81*'Gas parameters'!$L$11</f>
        <v>0</v>
      </c>
      <c r="BT81" s="387">
        <f>AN81*'Gas parameters'!$M$11</f>
        <v>5115.2000000000007</v>
      </c>
      <c r="BU81" s="388">
        <f>AO81*'Gas parameters'!$N$11</f>
        <v>0</v>
      </c>
      <c r="BV81" s="389">
        <f>AP81*'Gas parameters'!$O$11</f>
        <v>0</v>
      </c>
      <c r="BW81" s="389">
        <f>AQ81*'Gas parameters'!$P$11</f>
        <v>0</v>
      </c>
      <c r="BX81" s="390">
        <f>AR81*'Gas parameters'!$Q$11</f>
        <v>0</v>
      </c>
      <c r="BY81" s="385">
        <f>AC81*'Gas parameters'!$B$12</f>
        <v>0.43043999999999999</v>
      </c>
      <c r="BZ81" s="374">
        <f>AD81*'Gas parameters'!$C$12</f>
        <v>0</v>
      </c>
      <c r="CA81" s="374">
        <f>AE81*'Gas parameters'!$D$12</f>
        <v>0</v>
      </c>
      <c r="CB81" s="374">
        <f>AF81*'Gas parameters'!$E$12</f>
        <v>0</v>
      </c>
      <c r="CC81" s="374">
        <f>AG81*'Gas parameters'!$F$12</f>
        <v>0</v>
      </c>
      <c r="CD81" s="374">
        <f>AH81*'Gas parameters'!$G$12</f>
        <v>0</v>
      </c>
      <c r="CE81" s="374">
        <f>AI81*'Gas parameters'!$H$12</f>
        <v>0</v>
      </c>
      <c r="CF81" s="374">
        <f>AJ81*'Gas parameters'!$I$12</f>
        <v>0</v>
      </c>
      <c r="CG81" s="374">
        <f>AK81*'Gas parameters'!$J$12</f>
        <v>0</v>
      </c>
      <c r="CH81" s="374">
        <f>AL81*'Gas parameters'!$K$12</f>
        <v>0</v>
      </c>
      <c r="CI81" s="374">
        <f>AM81*'Gas parameters'!$L$12</f>
        <v>0</v>
      </c>
      <c r="CJ81" s="374">
        <f>AN81*'Gas parameters'!$M$12</f>
        <v>3.5999999999999997E-2</v>
      </c>
      <c r="CK81" s="375">
        <f>AO81*'Gas parameters'!$N$12</f>
        <v>0</v>
      </c>
      <c r="CL81" s="376">
        <f>AP81*'Gas parameters'!$O$12</f>
        <v>0</v>
      </c>
      <c r="CM81" s="376">
        <f>AQ81*'Gas parameters'!$P$12</f>
        <v>0</v>
      </c>
      <c r="CN81" s="376">
        <f>AR81*'Gas parameters'!$Q$12</f>
        <v>0</v>
      </c>
      <c r="CO81" s="432">
        <f t="shared" si="628"/>
        <v>0.6</v>
      </c>
      <c r="CP81" s="432">
        <f t="shared" si="629"/>
        <v>0</v>
      </c>
      <c r="CQ81" s="432">
        <f t="shared" si="630"/>
        <v>0</v>
      </c>
      <c r="CR81" s="432">
        <f t="shared" si="631"/>
        <v>0</v>
      </c>
      <c r="CS81" s="432">
        <f t="shared" si="632"/>
        <v>0</v>
      </c>
      <c r="CT81" s="432">
        <f t="shared" si="633"/>
        <v>0</v>
      </c>
      <c r="CU81" s="432">
        <f t="shared" si="634"/>
        <v>0</v>
      </c>
      <c r="CV81" s="432">
        <f t="shared" si="635"/>
        <v>0</v>
      </c>
      <c r="CW81" s="432">
        <f t="shared" si="636"/>
        <v>0</v>
      </c>
      <c r="CX81" s="432">
        <f t="shared" si="637"/>
        <v>0</v>
      </c>
      <c r="CY81" s="432">
        <f t="shared" si="638"/>
        <v>0</v>
      </c>
      <c r="CZ81" s="432">
        <f t="shared" si="639"/>
        <v>0.4</v>
      </c>
      <c r="DA81" s="432">
        <f t="shared" si="640"/>
        <v>0</v>
      </c>
      <c r="DB81" s="432">
        <f t="shared" si="641"/>
        <v>0</v>
      </c>
      <c r="DC81" s="432">
        <f t="shared" si="642"/>
        <v>0</v>
      </c>
      <c r="DD81" s="432">
        <f t="shared" si="643"/>
        <v>0</v>
      </c>
      <c r="DE81" s="428">
        <f>'DATA SHEET'!CO81*'Gas parameters'!$B$13</f>
        <v>21529.8</v>
      </c>
      <c r="DF81" s="428">
        <f>'DATA SHEET'!CP81*'Gas parameters'!$C$13</f>
        <v>0</v>
      </c>
      <c r="DG81" s="428">
        <f>'DATA SHEET'!CQ81*'Gas parameters'!$D$13</f>
        <v>0</v>
      </c>
      <c r="DH81" s="428">
        <f>'DATA SHEET'!CR81*'Gas parameters'!$E$13</f>
        <v>0</v>
      </c>
      <c r="DI81" s="428">
        <f>'DATA SHEET'!CS81*'Gas parameters'!$F$13</f>
        <v>0</v>
      </c>
      <c r="DJ81" s="428">
        <f>'DATA SHEET'!CT81*'Gas parameters'!$G$13</f>
        <v>0</v>
      </c>
      <c r="DK81" s="428">
        <f>'DATA SHEET'!CU81*'Gas parameters'!$H$13</f>
        <v>0</v>
      </c>
      <c r="DL81" s="428">
        <f>'DATA SHEET'!CV81*'Gas parameters'!$I$13</f>
        <v>0</v>
      </c>
      <c r="DM81" s="428">
        <f>'DATA SHEET'!CW81*'Gas parameters'!$J$13</f>
        <v>0</v>
      </c>
      <c r="DN81" s="428">
        <f>'DATA SHEET'!CX81*'Gas parameters'!$K$13</f>
        <v>0</v>
      </c>
      <c r="DO81" s="428">
        <f>'DATA SHEET'!CY81*'Gas parameters'!$L$13</f>
        <v>0</v>
      </c>
      <c r="DP81" s="428">
        <f>'DATA SHEET'!CZ81*'Gas parameters'!$M$13</f>
        <v>4313.2</v>
      </c>
      <c r="DQ81" s="428">
        <f>'DATA SHEET'!DA81*'Gas parameters'!$N$13</f>
        <v>0</v>
      </c>
      <c r="DR81" s="428">
        <f>'DATA SHEET'!DB81*'Gas parameters'!$O$13</f>
        <v>0</v>
      </c>
      <c r="DS81" s="428">
        <f>'DATA SHEET'!DC81*'Gas parameters'!$P$13</f>
        <v>0</v>
      </c>
      <c r="DT81" s="428">
        <f>'DATA SHEET'!DD81*'Gas parameters'!$Q$13</f>
        <v>0</v>
      </c>
      <c r="DU81" s="431">
        <f>'DATA SHEET'!CO81*'Gas parameters'!$B$14</f>
        <v>23891.399999999998</v>
      </c>
      <c r="DV81" s="431">
        <f>'DATA SHEET'!CP81*'Gas parameters'!$C$14</f>
        <v>0</v>
      </c>
      <c r="DW81" s="431">
        <f>'DATA SHEET'!CQ81*'Gas parameters'!$D$14</f>
        <v>0</v>
      </c>
      <c r="DX81" s="431">
        <f>'DATA SHEET'!CR81*'Gas parameters'!$E$14</f>
        <v>0</v>
      </c>
      <c r="DY81" s="431">
        <f>'DATA SHEET'!CS81*'Gas parameters'!$F$14</f>
        <v>0</v>
      </c>
      <c r="DZ81" s="431">
        <f>'DATA SHEET'!CT81*'Gas parameters'!$G$14</f>
        <v>0</v>
      </c>
      <c r="EA81" s="431">
        <f>'DATA SHEET'!CU81*'Gas parameters'!$H$14</f>
        <v>0</v>
      </c>
      <c r="EB81" s="431">
        <f>'DATA SHEET'!CV81*'Gas parameters'!$I$14</f>
        <v>0</v>
      </c>
      <c r="EC81" s="431">
        <f>'DATA SHEET'!CW81*'Gas parameters'!$J$14</f>
        <v>0</v>
      </c>
      <c r="ED81" s="431">
        <f>'DATA SHEET'!CX81*'Gas parameters'!$K$14</f>
        <v>0</v>
      </c>
      <c r="EE81" s="431">
        <f>'DATA SHEET'!CY81*'Gas parameters'!$L$14</f>
        <v>0</v>
      </c>
      <c r="EF81" s="431">
        <f>'DATA SHEET'!CZ81*'Gas parameters'!$M$14</f>
        <v>5098</v>
      </c>
      <c r="EG81" s="431">
        <f>'DATA SHEET'!DA81*'Gas parameters'!$N$14</f>
        <v>0</v>
      </c>
      <c r="EH81" s="431">
        <f>'DATA SHEET'!DB81*'Gas parameters'!$O$14</f>
        <v>0</v>
      </c>
      <c r="EI81" s="431">
        <f>'DATA SHEET'!DC81*'Gas parameters'!$P$14</f>
        <v>0</v>
      </c>
      <c r="EJ81" s="431">
        <f>'DATA SHEET'!DD81*'Gas parameters'!$Q$14</f>
        <v>0</v>
      </c>
      <c r="EK81" s="425">
        <f>'DATA SHEET'!CO81*'Gas parameters'!$B$15</f>
        <v>1.2018</v>
      </c>
      <c r="EL81" s="434">
        <f>'DATA SHEET'!CP81*'Gas parameters'!$C$15</f>
        <v>0</v>
      </c>
      <c r="EM81" s="434">
        <f>'DATA SHEET'!CQ81*'Gas parameters'!$D$15</f>
        <v>0</v>
      </c>
      <c r="EN81" s="434">
        <f>'DATA SHEET'!CR81*'Gas parameters'!$E$15</f>
        <v>0</v>
      </c>
      <c r="EO81" s="434">
        <f>'DATA SHEET'!CS81*'Gas parameters'!$F$15</f>
        <v>0</v>
      </c>
      <c r="EP81" s="434">
        <f>'DATA SHEET'!CT81*'Gas parameters'!$G$15</f>
        <v>0</v>
      </c>
      <c r="EQ81" s="434">
        <f>'DATA SHEET'!CU81*'Gas parameters'!$H$15</f>
        <v>0</v>
      </c>
      <c r="ER81" s="434">
        <f>'DATA SHEET'!CV81*'Gas parameters'!$I$15</f>
        <v>0</v>
      </c>
      <c r="ES81" s="434">
        <f>'DATA SHEET'!CW81*'Gas parameters'!$J$15</f>
        <v>0</v>
      </c>
      <c r="ET81" s="434">
        <f>'DATA SHEET'!CX81*'Gas parameters'!$K$15</f>
        <v>0</v>
      </c>
      <c r="EU81" s="434">
        <f>'DATA SHEET'!CY81*'Gas parameters'!$L$15</f>
        <v>0</v>
      </c>
      <c r="EV81" s="434">
        <f>'DATA SHEET'!CZ81*'Gas parameters'!$M$15</f>
        <v>0.1996</v>
      </c>
      <c r="EW81" s="434">
        <f>'DATA SHEET'!DA81*'Gas parameters'!$N$15</f>
        <v>0</v>
      </c>
      <c r="EX81" s="434">
        <f>'DATA SHEET'!DB81*'Gas parameters'!$O$15</f>
        <v>0</v>
      </c>
      <c r="EY81" s="434">
        <f>'DATA SHEET'!DC81*'Gas parameters'!$P$15</f>
        <v>0</v>
      </c>
      <c r="EZ81" s="434">
        <f>'DATA SHEET'!DD81*'Gas parameters'!$Q$15</f>
        <v>0</v>
      </c>
      <c r="FA81" s="429">
        <f>'DATA SHEET'!CO81*'Gas parameters'!$B$16</f>
        <v>0.59760000000000002</v>
      </c>
      <c r="FB81" s="429">
        <f>'DATA SHEET'!CP81*'Gas parameters'!$C$16</f>
        <v>0</v>
      </c>
      <c r="FC81" s="429">
        <f>'DATA SHEET'!CQ81*'Gas parameters'!$D$16</f>
        <v>0</v>
      </c>
      <c r="FD81" s="429">
        <f>'DATA SHEET'!CR81*'Gas parameters'!$E$16</f>
        <v>0</v>
      </c>
      <c r="FE81" s="429">
        <f>'DATA SHEET'!CS81*'Gas parameters'!$F$16</f>
        <v>0</v>
      </c>
      <c r="FF81" s="429">
        <f>'DATA SHEET'!CT81*'Gas parameters'!$G$16</f>
        <v>0</v>
      </c>
      <c r="FG81" s="429">
        <f>'DATA SHEET'!CU81*'Gas parameters'!$H$16</f>
        <v>0</v>
      </c>
      <c r="FH81" s="429">
        <f>'DATA SHEET'!CV81*'Gas parameters'!$I$16</f>
        <v>0</v>
      </c>
      <c r="FI81" s="429">
        <f>'DATA SHEET'!CW81*'Gas parameters'!$J$16</f>
        <v>0</v>
      </c>
      <c r="FJ81" s="429">
        <f>'DATA SHEET'!CX81*'Gas parameters'!$K$16</f>
        <v>0</v>
      </c>
      <c r="FK81" s="429">
        <f>'DATA SHEET'!CY81*'Gas parameters'!$L$16</f>
        <v>0</v>
      </c>
      <c r="FL81" s="429">
        <f>'DATA SHEET'!CZ81*'Gas parameters'!$M$16</f>
        <v>0</v>
      </c>
      <c r="FM81" s="429">
        <f>'DATA SHEET'!DA81*'Gas parameters'!$N$16</f>
        <v>0</v>
      </c>
      <c r="FN81" s="429">
        <f>'DATA SHEET'!DB81*'Gas parameters'!$O$16</f>
        <v>0</v>
      </c>
      <c r="FO81" s="429">
        <f>'DATA SHEET'!DC81*'Gas parameters'!$P$16</f>
        <v>0</v>
      </c>
      <c r="FP81" s="429">
        <f>'DATA SHEET'!DD81*'Gas parameters'!$Q$16</f>
        <v>0</v>
      </c>
      <c r="FQ81" s="457">
        <f>'DATA SHEET'!CO81*'Gas parameters'!$B$17</f>
        <v>1.1639999999999999</v>
      </c>
      <c r="FR81" s="457">
        <f>'DATA SHEET'!CP81*'Gas parameters'!$C$17</f>
        <v>0</v>
      </c>
      <c r="FS81" s="457">
        <f>'DATA SHEET'!CQ81*'Gas parameters'!$D$17</f>
        <v>0</v>
      </c>
      <c r="FT81" s="457">
        <f>'DATA SHEET'!CR81*'Gas parameters'!$E$17</f>
        <v>0</v>
      </c>
      <c r="FU81" s="457">
        <f>'DATA SHEET'!CS81*'Gas parameters'!$F$17</f>
        <v>0</v>
      </c>
      <c r="FV81" s="457">
        <f>'DATA SHEET'!CT81*'Gas parameters'!$G$17</f>
        <v>0</v>
      </c>
      <c r="FW81" s="457">
        <f>'DATA SHEET'!CU81*'Gas parameters'!$H$17</f>
        <v>0</v>
      </c>
      <c r="FX81" s="457">
        <f>'DATA SHEET'!CV81*'Gas parameters'!$I$17</f>
        <v>0</v>
      </c>
      <c r="FY81" s="457">
        <f>'DATA SHEET'!CW81*'Gas parameters'!$J$17</f>
        <v>0</v>
      </c>
      <c r="FZ81" s="457">
        <f>'DATA SHEET'!CX81*'Gas parameters'!$K$17</f>
        <v>0</v>
      </c>
      <c r="GA81" s="457">
        <f>'DATA SHEET'!CY81*'Gas parameters'!$L$17</f>
        <v>0</v>
      </c>
      <c r="GB81" s="457">
        <f>'DATA SHEET'!CZ81*'Gas parameters'!$M$17</f>
        <v>0.38680000000000003</v>
      </c>
      <c r="GC81" s="457">
        <f>'DATA SHEET'!DA81*'Gas parameters'!$N$17</f>
        <v>0</v>
      </c>
      <c r="GD81" s="457">
        <f>'DATA SHEET'!DB81*'Gas parameters'!$O$17</f>
        <v>0</v>
      </c>
      <c r="GE81" s="457">
        <f>'DATA SHEET'!DC81*'Gas parameters'!$P$17</f>
        <v>0</v>
      </c>
      <c r="GF81" s="457">
        <f>'DATA SHEET'!DD81*'Gas parameters'!$Q$17</f>
        <v>0</v>
      </c>
      <c r="GG81" s="429">
        <f>'DATA SHEET'!CO81*'Gas parameters'!$B$18</f>
        <v>0.43043999999999999</v>
      </c>
      <c r="GH81" s="429">
        <f>'DATA SHEET'!CP81*'Gas parameters'!$C$18</f>
        <v>0</v>
      </c>
      <c r="GI81" s="429">
        <f>'DATA SHEET'!CQ81*'Gas parameters'!$D$18</f>
        <v>0</v>
      </c>
      <c r="GJ81" s="429">
        <f>'DATA SHEET'!CR81*'Gas parameters'!$E$18</f>
        <v>0</v>
      </c>
      <c r="GK81" s="429">
        <f>'DATA SHEET'!CS81*'Gas parameters'!$F$18</f>
        <v>0</v>
      </c>
      <c r="GL81" s="429">
        <f>'DATA SHEET'!CT81*'Gas parameters'!$G$18</f>
        <v>0</v>
      </c>
      <c r="GM81" s="429">
        <f>'DATA SHEET'!CU81*'Gas parameters'!$H$18</f>
        <v>0</v>
      </c>
      <c r="GN81" s="429">
        <f>'DATA SHEET'!CV81*'Gas parameters'!$I$18</f>
        <v>0</v>
      </c>
      <c r="GO81" s="429">
        <f>'DATA SHEET'!CW81*'Gas parameters'!$J$18</f>
        <v>0</v>
      </c>
      <c r="GP81" s="429">
        <f>'DATA SHEET'!CX81*'Gas parameters'!$K$18</f>
        <v>0</v>
      </c>
      <c r="GQ81" s="429">
        <f>'DATA SHEET'!CY81*'Gas parameters'!$L$18</f>
        <v>0</v>
      </c>
      <c r="GR81" s="429">
        <f>'DATA SHEET'!CZ81*'Gas parameters'!$M$18</f>
        <v>3.5999999999999997E-2</v>
      </c>
      <c r="GS81" s="429">
        <f>'DATA SHEET'!DA81*'Gas parameters'!$N$18</f>
        <v>0</v>
      </c>
      <c r="GT81" s="429">
        <f>'DATA SHEET'!DB81*'Gas parameters'!$O$18</f>
        <v>0</v>
      </c>
      <c r="GU81" s="429">
        <f>'DATA SHEET'!DC81*'Gas parameters'!$P$18</f>
        <v>0</v>
      </c>
      <c r="GV81" s="429">
        <f>'DATA SHEET'!DD81*'Gas parameters'!$Q$18</f>
        <v>0</v>
      </c>
      <c r="GW81" s="430">
        <v>7</v>
      </c>
      <c r="GX81" s="430">
        <v>1E-3</v>
      </c>
      <c r="GY81" s="435">
        <f t="shared" si="644"/>
        <v>6.6924546322827121</v>
      </c>
      <c r="GZ81" s="435">
        <f t="shared" si="645"/>
        <v>10.148328222950017</v>
      </c>
      <c r="HA81" s="433">
        <f t="shared" si="646"/>
        <v>1</v>
      </c>
      <c r="HB81" s="433">
        <f t="shared" si="647"/>
        <v>7.4502201757506663</v>
      </c>
      <c r="HC81" s="433">
        <f t="shared" si="648"/>
        <v>20.959991874476575</v>
      </c>
      <c r="HD81" s="433">
        <f t="shared" si="649"/>
        <v>1.3246768628986172</v>
      </c>
      <c r="HE81" s="433">
        <f t="shared" si="650"/>
        <v>1.2155011147590387</v>
      </c>
      <c r="HF81" s="436">
        <f t="shared" si="651"/>
        <v>0</v>
      </c>
      <c r="HG81" s="433">
        <f t="shared" si="652"/>
        <v>5.8886546322827122</v>
      </c>
      <c r="HH81" s="435">
        <f>GY81*0.7906+'DATA SHEET'!CW81/100+HN81</f>
        <v>5.8886546322827122</v>
      </c>
      <c r="HI81" s="433">
        <f t="shared" si="653"/>
        <v>1.5615655434679541</v>
      </c>
      <c r="HJ81" s="433">
        <f t="shared" si="654"/>
        <v>10.148328222950017</v>
      </c>
      <c r="HK81" s="437">
        <f t="shared" si="655"/>
        <v>25843</v>
      </c>
      <c r="HL81" s="437">
        <f t="shared" si="656"/>
        <v>28989.399999999998</v>
      </c>
      <c r="HM81" s="438">
        <f t="shared" si="657"/>
        <v>1.4014</v>
      </c>
      <c r="HN81" s="439">
        <f t="shared" si="658"/>
        <v>0.59760000000000002</v>
      </c>
      <c r="HO81" s="436">
        <f t="shared" si="659"/>
        <v>1.5508</v>
      </c>
      <c r="HP81" s="427">
        <f t="shared" si="660"/>
        <v>0.46643999999999997</v>
      </c>
      <c r="HQ81" s="357">
        <f t="shared" si="661"/>
        <v>25801.599999999999</v>
      </c>
      <c r="HR81" s="358">
        <f t="shared" si="662"/>
        <v>29019.200000000001</v>
      </c>
      <c r="HS81" s="712">
        <f t="shared" si="663"/>
        <v>0.46643999999999997</v>
      </c>
      <c r="HT81" s="713">
        <f t="shared" si="664"/>
        <v>0.36094603788418017</v>
      </c>
      <c r="HU81" s="711">
        <f t="shared" si="665"/>
        <v>0.44215889640812073</v>
      </c>
      <c r="HV81" s="711">
        <f t="shared" si="666"/>
        <v>24.454174959719456</v>
      </c>
      <c r="HW81" s="711">
        <f t="shared" si="667"/>
        <v>27.464698088207459</v>
      </c>
      <c r="HX81" s="711">
        <f t="shared" si="668"/>
        <v>45.714470083951518</v>
      </c>
      <c r="HY81" s="714">
        <f t="shared" si="669"/>
        <v>25.801599999999997</v>
      </c>
      <c r="HZ81" s="359">
        <f t="shared" si="670"/>
        <v>29.019200000000001</v>
      </c>
      <c r="IA81" s="360">
        <f t="shared" si="671"/>
        <v>48.30190909070317</v>
      </c>
      <c r="IB81" s="75">
        <f t="shared" si="672"/>
        <v>45.714470083951518</v>
      </c>
      <c r="IC81" s="724">
        <f t="shared" si="673"/>
        <v>0.36094603788418017</v>
      </c>
      <c r="ID81" s="724">
        <f t="shared" si="674"/>
        <v>25.801599999999997</v>
      </c>
      <c r="IE81" s="724">
        <f t="shared" si="675"/>
        <v>29.019200000000001</v>
      </c>
      <c r="IF81" s="76">
        <f t="shared" si="676"/>
        <v>10.148328222950017</v>
      </c>
      <c r="IG81" s="97"/>
      <c r="IH81" s="97"/>
      <c r="II81" s="97"/>
      <c r="IJ81" s="700">
        <f t="shared" si="677"/>
        <v>0</v>
      </c>
      <c r="IK81" s="97"/>
      <c r="IL81" s="97"/>
      <c r="IM81" s="97"/>
      <c r="JH81"/>
      <c r="JI81"/>
      <c r="JJ81"/>
      <c r="JW81" s="788"/>
      <c r="KX81" s="540">
        <f t="shared" ref="KX81:KX144" si="679">SUM(Q81:AB81)</f>
        <v>100</v>
      </c>
    </row>
    <row r="82" spans="1:310" ht="16.5" thickTop="1" thickBot="1" x14ac:dyDescent="0.3">
      <c r="A82" s="62"/>
      <c r="B82" s="80" t="str">
        <f>IF(A82="X",IF(#REF!="F",#REF!,IF(#REF!="C",#REF!,IF(#REF!="WH",#REF!,IF(#REF!="B",#REF!,"")))),"")</f>
        <v/>
      </c>
      <c r="C82" s="120"/>
      <c r="D82" s="571" t="s">
        <v>131</v>
      </c>
      <c r="E82" s="11">
        <f t="shared" si="678"/>
        <v>40</v>
      </c>
      <c r="F82" s="2128"/>
      <c r="G82" s="1831"/>
      <c r="H82" s="2181"/>
      <c r="I82" s="2185"/>
      <c r="J82" s="2181"/>
      <c r="K82" s="2131"/>
      <c r="L82" s="1831"/>
      <c r="M82" s="586" t="s">
        <v>55</v>
      </c>
      <c r="N82" s="1905"/>
      <c r="O82" s="459"/>
      <c r="P82" s="549"/>
      <c r="Q82" s="726">
        <v>60</v>
      </c>
      <c r="R82" s="727"/>
      <c r="S82" s="727"/>
      <c r="T82" s="727"/>
      <c r="U82" s="727"/>
      <c r="V82" s="727"/>
      <c r="W82" s="727"/>
      <c r="X82" s="727"/>
      <c r="Y82" s="727"/>
      <c r="Z82" s="727"/>
      <c r="AA82" s="727"/>
      <c r="AB82" s="727">
        <v>40</v>
      </c>
      <c r="AC82" s="368">
        <f t="shared" si="616"/>
        <v>0.6</v>
      </c>
      <c r="AD82" s="368">
        <f t="shared" si="617"/>
        <v>0</v>
      </c>
      <c r="AE82" s="368">
        <f t="shared" si="618"/>
        <v>0</v>
      </c>
      <c r="AF82" s="368">
        <f t="shared" si="619"/>
        <v>0</v>
      </c>
      <c r="AG82" s="368">
        <f t="shared" si="620"/>
        <v>0</v>
      </c>
      <c r="AH82" s="368">
        <f t="shared" si="621"/>
        <v>0</v>
      </c>
      <c r="AI82" s="368">
        <f t="shared" si="622"/>
        <v>0</v>
      </c>
      <c r="AJ82" s="368">
        <f t="shared" si="623"/>
        <v>0</v>
      </c>
      <c r="AK82" s="368">
        <f t="shared" si="624"/>
        <v>0</v>
      </c>
      <c r="AL82" s="368">
        <f t="shared" si="625"/>
        <v>0</v>
      </c>
      <c r="AM82" s="368">
        <f t="shared" si="626"/>
        <v>0</v>
      </c>
      <c r="AN82" s="368">
        <f t="shared" si="627"/>
        <v>0.4</v>
      </c>
      <c r="AO82" s="369">
        <v>0</v>
      </c>
      <c r="AP82" s="370">
        <v>0</v>
      </c>
      <c r="AQ82" s="370">
        <v>0</v>
      </c>
      <c r="AR82" s="370">
        <v>0</v>
      </c>
      <c r="AS82" s="378">
        <f>AC82*'Gas parameters'!$B$10</f>
        <v>21490.799999999999</v>
      </c>
      <c r="AT82" s="371">
        <f>AD82*'Gas parameters'!$C$10</f>
        <v>0</v>
      </c>
      <c r="AU82" s="371">
        <f>AE82*'Gas parameters'!$D$10</f>
        <v>0</v>
      </c>
      <c r="AV82" s="371">
        <f>AF82*'Gas parameters'!$E$10</f>
        <v>0</v>
      </c>
      <c r="AW82" s="371">
        <f>AG82*'Gas parameters'!$F$10</f>
        <v>0</v>
      </c>
      <c r="AX82" s="371">
        <f>AH82*'Gas parameters'!$G$10</f>
        <v>0</v>
      </c>
      <c r="AY82" s="371">
        <f>AI82*'Gas parameters'!$H$10</f>
        <v>0</v>
      </c>
      <c r="AZ82" s="371">
        <f>AJ82*'Gas parameters'!$I$10</f>
        <v>0</v>
      </c>
      <c r="BA82" s="371">
        <f>AK82*'Gas parameters'!$J$10</f>
        <v>0</v>
      </c>
      <c r="BB82" s="371">
        <f>AL82*'Gas parameters'!$K$10</f>
        <v>0</v>
      </c>
      <c r="BC82" s="371">
        <f>AM82*'Gas parameters'!$L$10</f>
        <v>0</v>
      </c>
      <c r="BD82" s="371">
        <f>AN82*'Gas parameters'!$M$10</f>
        <v>4310.8</v>
      </c>
      <c r="BE82" s="372">
        <f>AO82*'Gas parameters'!$N$10</f>
        <v>0</v>
      </c>
      <c r="BF82" s="373">
        <f>AP82*'Gas parameters'!$O$10</f>
        <v>0</v>
      </c>
      <c r="BG82" s="373">
        <f>AQ82*'Gas parameters'!$P$10</f>
        <v>0</v>
      </c>
      <c r="BH82" s="379">
        <f>AR82*'Gas parameters'!$Q$10</f>
        <v>0</v>
      </c>
      <c r="BI82" s="386">
        <f>AC82*'Gas parameters'!$B$11</f>
        <v>23904</v>
      </c>
      <c r="BJ82" s="387">
        <f>AD82*'Gas parameters'!$C$11</f>
        <v>0</v>
      </c>
      <c r="BK82" s="387">
        <f>AE82*'Gas parameters'!$D$11</f>
        <v>0</v>
      </c>
      <c r="BL82" s="387">
        <f>AF82*'Gas parameters'!$E$11</f>
        <v>0</v>
      </c>
      <c r="BM82" s="387">
        <f>AG82*'Gas parameters'!$F$11</f>
        <v>0</v>
      </c>
      <c r="BN82" s="387">
        <f>AH82*'Gas parameters'!$G$11</f>
        <v>0</v>
      </c>
      <c r="BO82" s="387">
        <f>AI82*'Gas parameters'!$H$11</f>
        <v>0</v>
      </c>
      <c r="BP82" s="387">
        <f>AJ82*'Gas parameters'!$I$11</f>
        <v>0</v>
      </c>
      <c r="BQ82" s="387">
        <f>AK82*'Gas parameters'!$J$11</f>
        <v>0</v>
      </c>
      <c r="BR82" s="387">
        <f>AL82*'Gas parameters'!$K$11</f>
        <v>0</v>
      </c>
      <c r="BS82" s="387">
        <f>AM82*'Gas parameters'!$L$11</f>
        <v>0</v>
      </c>
      <c r="BT82" s="387">
        <f>AN82*'Gas parameters'!$M$11</f>
        <v>5115.2000000000007</v>
      </c>
      <c r="BU82" s="388">
        <f>AO82*'Gas parameters'!$N$11</f>
        <v>0</v>
      </c>
      <c r="BV82" s="389">
        <f>AP82*'Gas parameters'!$O$11</f>
        <v>0</v>
      </c>
      <c r="BW82" s="389">
        <f>AQ82*'Gas parameters'!$P$11</f>
        <v>0</v>
      </c>
      <c r="BX82" s="390">
        <f>AR82*'Gas parameters'!$Q$11</f>
        <v>0</v>
      </c>
      <c r="BY82" s="385">
        <f>AC82*'Gas parameters'!$B$12</f>
        <v>0.43043999999999999</v>
      </c>
      <c r="BZ82" s="374">
        <f>AD82*'Gas parameters'!$C$12</f>
        <v>0</v>
      </c>
      <c r="CA82" s="374">
        <f>AE82*'Gas parameters'!$D$12</f>
        <v>0</v>
      </c>
      <c r="CB82" s="374">
        <f>AF82*'Gas parameters'!$E$12</f>
        <v>0</v>
      </c>
      <c r="CC82" s="374">
        <f>AG82*'Gas parameters'!$F$12</f>
        <v>0</v>
      </c>
      <c r="CD82" s="374">
        <f>AH82*'Gas parameters'!$G$12</f>
        <v>0</v>
      </c>
      <c r="CE82" s="374">
        <f>AI82*'Gas parameters'!$H$12</f>
        <v>0</v>
      </c>
      <c r="CF82" s="374">
        <f>AJ82*'Gas parameters'!$I$12</f>
        <v>0</v>
      </c>
      <c r="CG82" s="374">
        <f>AK82*'Gas parameters'!$J$12</f>
        <v>0</v>
      </c>
      <c r="CH82" s="374">
        <f>AL82*'Gas parameters'!$K$12</f>
        <v>0</v>
      </c>
      <c r="CI82" s="374">
        <f>AM82*'Gas parameters'!$L$12</f>
        <v>0</v>
      </c>
      <c r="CJ82" s="374">
        <f>AN82*'Gas parameters'!$M$12</f>
        <v>3.5999999999999997E-2</v>
      </c>
      <c r="CK82" s="375">
        <f>AO82*'Gas parameters'!$N$12</f>
        <v>0</v>
      </c>
      <c r="CL82" s="376">
        <f>AP82*'Gas parameters'!$O$12</f>
        <v>0</v>
      </c>
      <c r="CM82" s="376">
        <f>AQ82*'Gas parameters'!$P$12</f>
        <v>0</v>
      </c>
      <c r="CN82" s="376">
        <f>AR82*'Gas parameters'!$Q$12</f>
        <v>0</v>
      </c>
      <c r="CO82" s="432">
        <f t="shared" si="628"/>
        <v>0.6</v>
      </c>
      <c r="CP82" s="432">
        <f t="shared" si="629"/>
        <v>0</v>
      </c>
      <c r="CQ82" s="432">
        <f t="shared" si="630"/>
        <v>0</v>
      </c>
      <c r="CR82" s="432">
        <f t="shared" si="631"/>
        <v>0</v>
      </c>
      <c r="CS82" s="432">
        <f t="shared" si="632"/>
        <v>0</v>
      </c>
      <c r="CT82" s="432">
        <f t="shared" si="633"/>
        <v>0</v>
      </c>
      <c r="CU82" s="432">
        <f t="shared" si="634"/>
        <v>0</v>
      </c>
      <c r="CV82" s="432">
        <f t="shared" si="635"/>
        <v>0</v>
      </c>
      <c r="CW82" s="432">
        <f t="shared" si="636"/>
        <v>0</v>
      </c>
      <c r="CX82" s="432">
        <f t="shared" si="637"/>
        <v>0</v>
      </c>
      <c r="CY82" s="432">
        <f t="shared" si="638"/>
        <v>0</v>
      </c>
      <c r="CZ82" s="432">
        <f t="shared" si="639"/>
        <v>0.4</v>
      </c>
      <c r="DA82" s="432">
        <f t="shared" si="640"/>
        <v>0</v>
      </c>
      <c r="DB82" s="432">
        <f t="shared" si="641"/>
        <v>0</v>
      </c>
      <c r="DC82" s="432">
        <f t="shared" si="642"/>
        <v>0</v>
      </c>
      <c r="DD82" s="432">
        <f t="shared" si="643"/>
        <v>0</v>
      </c>
      <c r="DE82" s="428">
        <f>'DATA SHEET'!CO82*'Gas parameters'!$B$13</f>
        <v>21529.8</v>
      </c>
      <c r="DF82" s="428">
        <f>'DATA SHEET'!CP82*'Gas parameters'!$C$13</f>
        <v>0</v>
      </c>
      <c r="DG82" s="428">
        <f>'DATA SHEET'!CQ82*'Gas parameters'!$D$13</f>
        <v>0</v>
      </c>
      <c r="DH82" s="428">
        <f>'DATA SHEET'!CR82*'Gas parameters'!$E$13</f>
        <v>0</v>
      </c>
      <c r="DI82" s="428">
        <f>'DATA SHEET'!CS82*'Gas parameters'!$F$13</f>
        <v>0</v>
      </c>
      <c r="DJ82" s="428">
        <f>'DATA SHEET'!CT82*'Gas parameters'!$G$13</f>
        <v>0</v>
      </c>
      <c r="DK82" s="428">
        <f>'DATA SHEET'!CU82*'Gas parameters'!$H$13</f>
        <v>0</v>
      </c>
      <c r="DL82" s="428">
        <f>'DATA SHEET'!CV82*'Gas parameters'!$I$13</f>
        <v>0</v>
      </c>
      <c r="DM82" s="428">
        <f>'DATA SHEET'!CW82*'Gas parameters'!$J$13</f>
        <v>0</v>
      </c>
      <c r="DN82" s="428">
        <f>'DATA SHEET'!CX82*'Gas parameters'!$K$13</f>
        <v>0</v>
      </c>
      <c r="DO82" s="428">
        <f>'DATA SHEET'!CY82*'Gas parameters'!$L$13</f>
        <v>0</v>
      </c>
      <c r="DP82" s="428">
        <f>'DATA SHEET'!CZ82*'Gas parameters'!$M$13</f>
        <v>4313.2</v>
      </c>
      <c r="DQ82" s="428">
        <f>'DATA SHEET'!DA82*'Gas parameters'!$N$13</f>
        <v>0</v>
      </c>
      <c r="DR82" s="428">
        <f>'DATA SHEET'!DB82*'Gas parameters'!$O$13</f>
        <v>0</v>
      </c>
      <c r="DS82" s="428">
        <f>'DATA SHEET'!DC82*'Gas parameters'!$P$13</f>
        <v>0</v>
      </c>
      <c r="DT82" s="428">
        <f>'DATA SHEET'!DD82*'Gas parameters'!$Q$13</f>
        <v>0</v>
      </c>
      <c r="DU82" s="431">
        <f>'DATA SHEET'!CO82*'Gas parameters'!$B$14</f>
        <v>23891.399999999998</v>
      </c>
      <c r="DV82" s="431">
        <f>'DATA SHEET'!CP82*'Gas parameters'!$C$14</f>
        <v>0</v>
      </c>
      <c r="DW82" s="431">
        <f>'DATA SHEET'!CQ82*'Gas parameters'!$D$14</f>
        <v>0</v>
      </c>
      <c r="DX82" s="431">
        <f>'DATA SHEET'!CR82*'Gas parameters'!$E$14</f>
        <v>0</v>
      </c>
      <c r="DY82" s="431">
        <f>'DATA SHEET'!CS82*'Gas parameters'!$F$14</f>
        <v>0</v>
      </c>
      <c r="DZ82" s="431">
        <f>'DATA SHEET'!CT82*'Gas parameters'!$G$14</f>
        <v>0</v>
      </c>
      <c r="EA82" s="431">
        <f>'DATA SHEET'!CU82*'Gas parameters'!$H$14</f>
        <v>0</v>
      </c>
      <c r="EB82" s="431">
        <f>'DATA SHEET'!CV82*'Gas parameters'!$I$14</f>
        <v>0</v>
      </c>
      <c r="EC82" s="431">
        <f>'DATA SHEET'!CW82*'Gas parameters'!$J$14</f>
        <v>0</v>
      </c>
      <c r="ED82" s="431">
        <f>'DATA SHEET'!CX82*'Gas parameters'!$K$14</f>
        <v>0</v>
      </c>
      <c r="EE82" s="431">
        <f>'DATA SHEET'!CY82*'Gas parameters'!$L$14</f>
        <v>0</v>
      </c>
      <c r="EF82" s="431">
        <f>'DATA SHEET'!CZ82*'Gas parameters'!$M$14</f>
        <v>5098</v>
      </c>
      <c r="EG82" s="431">
        <f>'DATA SHEET'!DA82*'Gas parameters'!$N$14</f>
        <v>0</v>
      </c>
      <c r="EH82" s="431">
        <f>'DATA SHEET'!DB82*'Gas parameters'!$O$14</f>
        <v>0</v>
      </c>
      <c r="EI82" s="431">
        <f>'DATA SHEET'!DC82*'Gas parameters'!$P$14</f>
        <v>0</v>
      </c>
      <c r="EJ82" s="431">
        <f>'DATA SHEET'!DD82*'Gas parameters'!$Q$14</f>
        <v>0</v>
      </c>
      <c r="EK82" s="425">
        <f>'DATA SHEET'!CO82*'Gas parameters'!$B$15</f>
        <v>1.2018</v>
      </c>
      <c r="EL82" s="434">
        <f>'DATA SHEET'!CP82*'Gas parameters'!$C$15</f>
        <v>0</v>
      </c>
      <c r="EM82" s="434">
        <f>'DATA SHEET'!CQ82*'Gas parameters'!$D$15</f>
        <v>0</v>
      </c>
      <c r="EN82" s="434">
        <f>'DATA SHEET'!CR82*'Gas parameters'!$E$15</f>
        <v>0</v>
      </c>
      <c r="EO82" s="434">
        <f>'DATA SHEET'!CS82*'Gas parameters'!$F$15</f>
        <v>0</v>
      </c>
      <c r="EP82" s="434">
        <f>'DATA SHEET'!CT82*'Gas parameters'!$G$15</f>
        <v>0</v>
      </c>
      <c r="EQ82" s="434">
        <f>'DATA SHEET'!CU82*'Gas parameters'!$H$15</f>
        <v>0</v>
      </c>
      <c r="ER82" s="434">
        <f>'DATA SHEET'!CV82*'Gas parameters'!$I$15</f>
        <v>0</v>
      </c>
      <c r="ES82" s="434">
        <f>'DATA SHEET'!CW82*'Gas parameters'!$J$15</f>
        <v>0</v>
      </c>
      <c r="ET82" s="434">
        <f>'DATA SHEET'!CX82*'Gas parameters'!$K$15</f>
        <v>0</v>
      </c>
      <c r="EU82" s="434">
        <f>'DATA SHEET'!CY82*'Gas parameters'!$L$15</f>
        <v>0</v>
      </c>
      <c r="EV82" s="434">
        <f>'DATA SHEET'!CZ82*'Gas parameters'!$M$15</f>
        <v>0.1996</v>
      </c>
      <c r="EW82" s="434">
        <f>'DATA SHEET'!DA82*'Gas parameters'!$N$15</f>
        <v>0</v>
      </c>
      <c r="EX82" s="434">
        <f>'DATA SHEET'!DB82*'Gas parameters'!$O$15</f>
        <v>0</v>
      </c>
      <c r="EY82" s="434">
        <f>'DATA SHEET'!DC82*'Gas parameters'!$P$15</f>
        <v>0</v>
      </c>
      <c r="EZ82" s="434">
        <f>'DATA SHEET'!DD82*'Gas parameters'!$Q$15</f>
        <v>0</v>
      </c>
      <c r="FA82" s="429">
        <f>'DATA SHEET'!CO82*'Gas parameters'!$B$16</f>
        <v>0.59760000000000002</v>
      </c>
      <c r="FB82" s="429">
        <f>'DATA SHEET'!CP82*'Gas parameters'!$C$16</f>
        <v>0</v>
      </c>
      <c r="FC82" s="429">
        <f>'DATA SHEET'!CQ82*'Gas parameters'!$D$16</f>
        <v>0</v>
      </c>
      <c r="FD82" s="429">
        <f>'DATA SHEET'!CR82*'Gas parameters'!$E$16</f>
        <v>0</v>
      </c>
      <c r="FE82" s="429">
        <f>'DATA SHEET'!CS82*'Gas parameters'!$F$16</f>
        <v>0</v>
      </c>
      <c r="FF82" s="429">
        <f>'DATA SHEET'!CT82*'Gas parameters'!$G$16</f>
        <v>0</v>
      </c>
      <c r="FG82" s="429">
        <f>'DATA SHEET'!CU82*'Gas parameters'!$H$16</f>
        <v>0</v>
      </c>
      <c r="FH82" s="429">
        <f>'DATA SHEET'!CV82*'Gas parameters'!$I$16</f>
        <v>0</v>
      </c>
      <c r="FI82" s="429">
        <f>'DATA SHEET'!CW82*'Gas parameters'!$J$16</f>
        <v>0</v>
      </c>
      <c r="FJ82" s="429">
        <f>'DATA SHEET'!CX82*'Gas parameters'!$K$16</f>
        <v>0</v>
      </c>
      <c r="FK82" s="429">
        <f>'DATA SHEET'!CY82*'Gas parameters'!$L$16</f>
        <v>0</v>
      </c>
      <c r="FL82" s="429">
        <f>'DATA SHEET'!CZ82*'Gas parameters'!$M$16</f>
        <v>0</v>
      </c>
      <c r="FM82" s="429">
        <f>'DATA SHEET'!DA82*'Gas parameters'!$N$16</f>
        <v>0</v>
      </c>
      <c r="FN82" s="429">
        <f>'DATA SHEET'!DB82*'Gas parameters'!$O$16</f>
        <v>0</v>
      </c>
      <c r="FO82" s="429">
        <f>'DATA SHEET'!DC82*'Gas parameters'!$P$16</f>
        <v>0</v>
      </c>
      <c r="FP82" s="429">
        <f>'DATA SHEET'!DD82*'Gas parameters'!$Q$16</f>
        <v>0</v>
      </c>
      <c r="FQ82" s="457">
        <f>'DATA SHEET'!CO82*'Gas parameters'!$B$17</f>
        <v>1.1639999999999999</v>
      </c>
      <c r="FR82" s="457">
        <f>'DATA SHEET'!CP82*'Gas parameters'!$C$17</f>
        <v>0</v>
      </c>
      <c r="FS82" s="457">
        <f>'DATA SHEET'!CQ82*'Gas parameters'!$D$17</f>
        <v>0</v>
      </c>
      <c r="FT82" s="457">
        <f>'DATA SHEET'!CR82*'Gas parameters'!$E$17</f>
        <v>0</v>
      </c>
      <c r="FU82" s="457">
        <f>'DATA SHEET'!CS82*'Gas parameters'!$F$17</f>
        <v>0</v>
      </c>
      <c r="FV82" s="457">
        <f>'DATA SHEET'!CT82*'Gas parameters'!$G$17</f>
        <v>0</v>
      </c>
      <c r="FW82" s="457">
        <f>'DATA SHEET'!CU82*'Gas parameters'!$H$17</f>
        <v>0</v>
      </c>
      <c r="FX82" s="457">
        <f>'DATA SHEET'!CV82*'Gas parameters'!$I$17</f>
        <v>0</v>
      </c>
      <c r="FY82" s="457">
        <f>'DATA SHEET'!CW82*'Gas parameters'!$J$17</f>
        <v>0</v>
      </c>
      <c r="FZ82" s="457">
        <f>'DATA SHEET'!CX82*'Gas parameters'!$K$17</f>
        <v>0</v>
      </c>
      <c r="GA82" s="457">
        <f>'DATA SHEET'!CY82*'Gas parameters'!$L$17</f>
        <v>0</v>
      </c>
      <c r="GB82" s="457">
        <f>'DATA SHEET'!CZ82*'Gas parameters'!$M$17</f>
        <v>0.38680000000000003</v>
      </c>
      <c r="GC82" s="457">
        <f>'DATA SHEET'!DA82*'Gas parameters'!$N$17</f>
        <v>0</v>
      </c>
      <c r="GD82" s="457">
        <f>'DATA SHEET'!DB82*'Gas parameters'!$O$17</f>
        <v>0</v>
      </c>
      <c r="GE82" s="457">
        <f>'DATA SHEET'!DC82*'Gas parameters'!$P$17</f>
        <v>0</v>
      </c>
      <c r="GF82" s="457">
        <f>'DATA SHEET'!DD82*'Gas parameters'!$Q$17</f>
        <v>0</v>
      </c>
      <c r="GG82" s="429">
        <f>'DATA SHEET'!CO82*'Gas parameters'!$B$18</f>
        <v>0.43043999999999999</v>
      </c>
      <c r="GH82" s="429">
        <f>'DATA SHEET'!CP82*'Gas parameters'!$C$18</f>
        <v>0</v>
      </c>
      <c r="GI82" s="429">
        <f>'DATA SHEET'!CQ82*'Gas parameters'!$D$18</f>
        <v>0</v>
      </c>
      <c r="GJ82" s="429">
        <f>'DATA SHEET'!CR82*'Gas parameters'!$E$18</f>
        <v>0</v>
      </c>
      <c r="GK82" s="429">
        <f>'DATA SHEET'!CS82*'Gas parameters'!$F$18</f>
        <v>0</v>
      </c>
      <c r="GL82" s="429">
        <f>'DATA SHEET'!CT82*'Gas parameters'!$G$18</f>
        <v>0</v>
      </c>
      <c r="GM82" s="429">
        <f>'DATA SHEET'!CU82*'Gas parameters'!$H$18</f>
        <v>0</v>
      </c>
      <c r="GN82" s="429">
        <f>'DATA SHEET'!CV82*'Gas parameters'!$I$18</f>
        <v>0</v>
      </c>
      <c r="GO82" s="429">
        <f>'DATA SHEET'!CW82*'Gas parameters'!$J$18</f>
        <v>0</v>
      </c>
      <c r="GP82" s="429">
        <f>'DATA SHEET'!CX82*'Gas parameters'!$K$18</f>
        <v>0</v>
      </c>
      <c r="GQ82" s="429">
        <f>'DATA SHEET'!CY82*'Gas parameters'!$L$18</f>
        <v>0</v>
      </c>
      <c r="GR82" s="429">
        <f>'DATA SHEET'!CZ82*'Gas parameters'!$M$18</f>
        <v>3.5999999999999997E-2</v>
      </c>
      <c r="GS82" s="429">
        <f>'DATA SHEET'!DA82*'Gas parameters'!$N$18</f>
        <v>0</v>
      </c>
      <c r="GT82" s="429">
        <f>'DATA SHEET'!DB82*'Gas parameters'!$O$18</f>
        <v>0</v>
      </c>
      <c r="GU82" s="429">
        <f>'DATA SHEET'!DC82*'Gas parameters'!$P$18</f>
        <v>0</v>
      </c>
      <c r="GV82" s="429">
        <f>'DATA SHEET'!DD82*'Gas parameters'!$Q$18</f>
        <v>0</v>
      </c>
      <c r="GW82" s="430">
        <v>7</v>
      </c>
      <c r="GX82" s="430">
        <v>1E-3</v>
      </c>
      <c r="GY82" s="435">
        <f t="shared" si="644"/>
        <v>6.6924546322827121</v>
      </c>
      <c r="GZ82" s="435">
        <f t="shared" si="645"/>
        <v>10.148328222950017</v>
      </c>
      <c r="HA82" s="433">
        <f t="shared" si="646"/>
        <v>1</v>
      </c>
      <c r="HB82" s="433">
        <f t="shared" si="647"/>
        <v>7.4502201757506663</v>
      </c>
      <c r="HC82" s="433">
        <f t="shared" si="648"/>
        <v>20.959991874476575</v>
      </c>
      <c r="HD82" s="433">
        <f t="shared" si="649"/>
        <v>1.3246768628986172</v>
      </c>
      <c r="HE82" s="433">
        <f t="shared" si="650"/>
        <v>1.2155011147590387</v>
      </c>
      <c r="HF82" s="436">
        <f t="shared" si="651"/>
        <v>0</v>
      </c>
      <c r="HG82" s="433">
        <f t="shared" si="652"/>
        <v>5.8886546322827122</v>
      </c>
      <c r="HH82" s="435">
        <f>GY82*0.7906+'DATA SHEET'!CW82/100+HN82</f>
        <v>5.8886546322827122</v>
      </c>
      <c r="HI82" s="433">
        <f t="shared" si="653"/>
        <v>1.5615655434679541</v>
      </c>
      <c r="HJ82" s="433">
        <f t="shared" si="654"/>
        <v>10.148328222950017</v>
      </c>
      <c r="HK82" s="437">
        <f t="shared" si="655"/>
        <v>25843</v>
      </c>
      <c r="HL82" s="437">
        <f t="shared" si="656"/>
        <v>28989.399999999998</v>
      </c>
      <c r="HM82" s="438">
        <f t="shared" si="657"/>
        <v>1.4014</v>
      </c>
      <c r="HN82" s="439">
        <f t="shared" si="658"/>
        <v>0.59760000000000002</v>
      </c>
      <c r="HO82" s="436">
        <f t="shared" si="659"/>
        <v>1.5508</v>
      </c>
      <c r="HP82" s="427">
        <f t="shared" si="660"/>
        <v>0.46643999999999997</v>
      </c>
      <c r="HQ82" s="357">
        <f t="shared" si="661"/>
        <v>25801.599999999999</v>
      </c>
      <c r="HR82" s="358">
        <f t="shared" si="662"/>
        <v>29019.200000000001</v>
      </c>
      <c r="HS82" s="712">
        <f t="shared" si="663"/>
        <v>0.46643999999999997</v>
      </c>
      <c r="HT82" s="713">
        <f t="shared" si="664"/>
        <v>0.36094603788418017</v>
      </c>
      <c r="HU82" s="711">
        <f t="shared" si="665"/>
        <v>0.44215889640812073</v>
      </c>
      <c r="HV82" s="711">
        <f t="shared" si="666"/>
        <v>24.454174959719456</v>
      </c>
      <c r="HW82" s="711">
        <f t="shared" si="667"/>
        <v>27.464698088207459</v>
      </c>
      <c r="HX82" s="711">
        <f t="shared" si="668"/>
        <v>45.714470083951518</v>
      </c>
      <c r="HY82" s="714">
        <f t="shared" si="669"/>
        <v>25.801599999999997</v>
      </c>
      <c r="HZ82" s="359">
        <f t="shared" si="670"/>
        <v>29.019200000000001</v>
      </c>
      <c r="IA82" s="360">
        <f t="shared" si="671"/>
        <v>48.30190909070317</v>
      </c>
      <c r="IB82" s="75">
        <f t="shared" si="672"/>
        <v>45.714470083951518</v>
      </c>
      <c r="IC82" s="724">
        <f t="shared" si="673"/>
        <v>0.36094603788418017</v>
      </c>
      <c r="ID82" s="724">
        <f t="shared" si="674"/>
        <v>25.801599999999997</v>
      </c>
      <c r="IE82" s="724">
        <f t="shared" si="675"/>
        <v>29.019200000000001</v>
      </c>
      <c r="IF82" s="76">
        <f t="shared" si="676"/>
        <v>10.148328222950017</v>
      </c>
      <c r="IG82" s="29"/>
      <c r="IH82" s="29"/>
      <c r="II82" s="28"/>
      <c r="IJ82" s="700">
        <f t="shared" si="677"/>
        <v>0</v>
      </c>
      <c r="IK82" s="30"/>
      <c r="IL82" s="31"/>
      <c r="IM82" s="31"/>
      <c r="IN82" s="280"/>
      <c r="IO82" s="280"/>
      <c r="IP82" s="277"/>
      <c r="IQ82" s="277"/>
      <c r="IR82" s="277"/>
      <c r="IS82" s="275"/>
      <c r="IT82" s="275"/>
      <c r="IU82" s="275"/>
      <c r="IV82" s="275"/>
      <c r="IW82" s="275"/>
      <c r="IX82" s="275"/>
      <c r="IY82" s="275"/>
      <c r="IZ82" s="275"/>
      <c r="JA82" s="275"/>
      <c r="JB82" s="275"/>
      <c r="JC82" s="275"/>
      <c r="JD82" s="275"/>
      <c r="JE82" s="275"/>
      <c r="JF82" s="275"/>
      <c r="JG82" s="275"/>
      <c r="JH82" s="275"/>
      <c r="JI82" s="275"/>
      <c r="JJ82" s="275"/>
      <c r="JK82" s="275"/>
      <c r="JL82" s="275"/>
      <c r="JM82" s="275"/>
      <c r="JN82" s="275"/>
      <c r="JO82" s="275"/>
      <c r="JP82" s="275"/>
      <c r="JQ82" s="140"/>
      <c r="JR82" s="140"/>
      <c r="JS82" s="29"/>
      <c r="JT82" s="142"/>
      <c r="JU82" s="142"/>
      <c r="JV82" s="142"/>
      <c r="JW82" s="787"/>
      <c r="JX82" s="142"/>
      <c r="JY82" s="142"/>
      <c r="JZ82" s="142"/>
      <c r="KA82" s="23"/>
      <c r="KB82" s="24"/>
      <c r="KC82" s="175"/>
      <c r="KD82" s="175"/>
      <c r="KE82" s="175"/>
      <c r="KF82" s="175"/>
      <c r="KG82" s="175"/>
      <c r="KH82" s="175"/>
      <c r="KI82" s="175"/>
      <c r="KJ82" s="470"/>
      <c r="KK82" s="48"/>
      <c r="KL82" s="32" t="s">
        <v>88</v>
      </c>
      <c r="KM82" s="32" t="s">
        <v>88</v>
      </c>
      <c r="KN82" s="32" t="s">
        <v>88</v>
      </c>
      <c r="KO82" s="32" t="s">
        <v>88</v>
      </c>
      <c r="KP82" s="32" t="s">
        <v>88</v>
      </c>
      <c r="KQ82" s="32" t="s">
        <v>88</v>
      </c>
      <c r="KR82" s="32" t="s">
        <v>88</v>
      </c>
      <c r="KS82" s="32" t="s">
        <v>88</v>
      </c>
      <c r="KT82" s="32" t="s">
        <v>88</v>
      </c>
      <c r="KU82" s="32" t="s">
        <v>88</v>
      </c>
      <c r="KV82" s="32" t="s">
        <v>88</v>
      </c>
      <c r="KX82" s="540">
        <f t="shared" si="679"/>
        <v>100</v>
      </c>
    </row>
    <row r="83" spans="1:310" ht="16.5" thickTop="1" thickBot="1" x14ac:dyDescent="0.3">
      <c r="A83" s="62"/>
      <c r="B83" s="80" t="str">
        <f>IF(A83="X",IF(#REF!="F",#REF!,IF(#REF!="C",#REF!,IF(#REF!="WH",#REF!,IF(#REF!="B",#REF!,"")))),"")</f>
        <v/>
      </c>
      <c r="C83" s="120"/>
      <c r="D83" s="578"/>
      <c r="E83" s="11">
        <f t="shared" si="678"/>
        <v>41</v>
      </c>
      <c r="F83" s="2128"/>
      <c r="G83" s="1832"/>
      <c r="H83" s="2181"/>
      <c r="I83" s="2185"/>
      <c r="J83" s="2181"/>
      <c r="K83" s="2131"/>
      <c r="L83" s="1832"/>
      <c r="M83" s="196" t="s">
        <v>56</v>
      </c>
      <c r="N83" s="1906"/>
      <c r="O83" s="514"/>
      <c r="P83" s="595"/>
      <c r="Q83" s="726">
        <v>60</v>
      </c>
      <c r="R83" s="727"/>
      <c r="S83" s="727"/>
      <c r="T83" s="727"/>
      <c r="U83" s="727"/>
      <c r="V83" s="727"/>
      <c r="W83" s="727"/>
      <c r="X83" s="727"/>
      <c r="Y83" s="727"/>
      <c r="Z83" s="727"/>
      <c r="AA83" s="727"/>
      <c r="AB83" s="727">
        <v>40</v>
      </c>
      <c r="AC83" s="368">
        <f t="shared" si="616"/>
        <v>0.6</v>
      </c>
      <c r="AD83" s="368">
        <f t="shared" si="617"/>
        <v>0</v>
      </c>
      <c r="AE83" s="368">
        <f t="shared" si="618"/>
        <v>0</v>
      </c>
      <c r="AF83" s="368">
        <f t="shared" si="619"/>
        <v>0</v>
      </c>
      <c r="AG83" s="368">
        <f t="shared" si="620"/>
        <v>0</v>
      </c>
      <c r="AH83" s="368">
        <f t="shared" si="621"/>
        <v>0</v>
      </c>
      <c r="AI83" s="368">
        <f t="shared" si="622"/>
        <v>0</v>
      </c>
      <c r="AJ83" s="368">
        <f t="shared" si="623"/>
        <v>0</v>
      </c>
      <c r="AK83" s="368">
        <f t="shared" si="624"/>
        <v>0</v>
      </c>
      <c r="AL83" s="368">
        <f t="shared" si="625"/>
        <v>0</v>
      </c>
      <c r="AM83" s="368">
        <f t="shared" si="626"/>
        <v>0</v>
      </c>
      <c r="AN83" s="368">
        <f t="shared" si="627"/>
        <v>0.4</v>
      </c>
      <c r="AO83" s="369">
        <v>0</v>
      </c>
      <c r="AP83" s="370">
        <v>0</v>
      </c>
      <c r="AQ83" s="370">
        <v>0</v>
      </c>
      <c r="AR83" s="370">
        <v>0</v>
      </c>
      <c r="AS83" s="378">
        <f>AC83*'Gas parameters'!$B$10</f>
        <v>21490.799999999999</v>
      </c>
      <c r="AT83" s="371">
        <f>AD83*'Gas parameters'!$C$10</f>
        <v>0</v>
      </c>
      <c r="AU83" s="371">
        <f>AE83*'Gas parameters'!$D$10</f>
        <v>0</v>
      </c>
      <c r="AV83" s="371">
        <f>AF83*'Gas parameters'!$E$10</f>
        <v>0</v>
      </c>
      <c r="AW83" s="371">
        <f>AG83*'Gas parameters'!$F$10</f>
        <v>0</v>
      </c>
      <c r="AX83" s="371">
        <f>AH83*'Gas parameters'!$G$10</f>
        <v>0</v>
      </c>
      <c r="AY83" s="371">
        <f>AI83*'Gas parameters'!$H$10</f>
        <v>0</v>
      </c>
      <c r="AZ83" s="371">
        <f>AJ83*'Gas parameters'!$I$10</f>
        <v>0</v>
      </c>
      <c r="BA83" s="371">
        <f>AK83*'Gas parameters'!$J$10</f>
        <v>0</v>
      </c>
      <c r="BB83" s="371">
        <f>AL83*'Gas parameters'!$K$10</f>
        <v>0</v>
      </c>
      <c r="BC83" s="371">
        <f>AM83*'Gas parameters'!$L$10</f>
        <v>0</v>
      </c>
      <c r="BD83" s="371">
        <f>AN83*'Gas parameters'!$M$10</f>
        <v>4310.8</v>
      </c>
      <c r="BE83" s="372">
        <f>AO83*'Gas parameters'!$N$10</f>
        <v>0</v>
      </c>
      <c r="BF83" s="373">
        <f>AP83*'Gas parameters'!$O$10</f>
        <v>0</v>
      </c>
      <c r="BG83" s="373">
        <f>AQ83*'Gas parameters'!$P$10</f>
        <v>0</v>
      </c>
      <c r="BH83" s="379">
        <f>AR83*'Gas parameters'!$Q$10</f>
        <v>0</v>
      </c>
      <c r="BI83" s="386">
        <f>AC83*'Gas parameters'!$B$11</f>
        <v>23904</v>
      </c>
      <c r="BJ83" s="387">
        <f>AD83*'Gas parameters'!$C$11</f>
        <v>0</v>
      </c>
      <c r="BK83" s="387">
        <f>AE83*'Gas parameters'!$D$11</f>
        <v>0</v>
      </c>
      <c r="BL83" s="387">
        <f>AF83*'Gas parameters'!$E$11</f>
        <v>0</v>
      </c>
      <c r="BM83" s="387">
        <f>AG83*'Gas parameters'!$F$11</f>
        <v>0</v>
      </c>
      <c r="BN83" s="387">
        <f>AH83*'Gas parameters'!$G$11</f>
        <v>0</v>
      </c>
      <c r="BO83" s="387">
        <f>AI83*'Gas parameters'!$H$11</f>
        <v>0</v>
      </c>
      <c r="BP83" s="387">
        <f>AJ83*'Gas parameters'!$I$11</f>
        <v>0</v>
      </c>
      <c r="BQ83" s="387">
        <f>AK83*'Gas parameters'!$J$11</f>
        <v>0</v>
      </c>
      <c r="BR83" s="387">
        <f>AL83*'Gas parameters'!$K$11</f>
        <v>0</v>
      </c>
      <c r="BS83" s="387">
        <f>AM83*'Gas parameters'!$L$11</f>
        <v>0</v>
      </c>
      <c r="BT83" s="387">
        <f>AN83*'Gas parameters'!$M$11</f>
        <v>5115.2000000000007</v>
      </c>
      <c r="BU83" s="388">
        <f>AO83*'Gas parameters'!$N$11</f>
        <v>0</v>
      </c>
      <c r="BV83" s="389">
        <f>AP83*'Gas parameters'!$O$11</f>
        <v>0</v>
      </c>
      <c r="BW83" s="389">
        <f>AQ83*'Gas parameters'!$P$11</f>
        <v>0</v>
      </c>
      <c r="BX83" s="390">
        <f>AR83*'Gas parameters'!$Q$11</f>
        <v>0</v>
      </c>
      <c r="BY83" s="385">
        <f>AC83*'Gas parameters'!$B$12</f>
        <v>0.43043999999999999</v>
      </c>
      <c r="BZ83" s="374">
        <f>AD83*'Gas parameters'!$C$12</f>
        <v>0</v>
      </c>
      <c r="CA83" s="374">
        <f>AE83*'Gas parameters'!$D$12</f>
        <v>0</v>
      </c>
      <c r="CB83" s="374">
        <f>AF83*'Gas parameters'!$E$12</f>
        <v>0</v>
      </c>
      <c r="CC83" s="374">
        <f>AG83*'Gas parameters'!$F$12</f>
        <v>0</v>
      </c>
      <c r="CD83" s="374">
        <f>AH83*'Gas parameters'!$G$12</f>
        <v>0</v>
      </c>
      <c r="CE83" s="374">
        <f>AI83*'Gas parameters'!$H$12</f>
        <v>0</v>
      </c>
      <c r="CF83" s="374">
        <f>AJ83*'Gas parameters'!$I$12</f>
        <v>0</v>
      </c>
      <c r="CG83" s="374">
        <f>AK83*'Gas parameters'!$J$12</f>
        <v>0</v>
      </c>
      <c r="CH83" s="374">
        <f>AL83*'Gas parameters'!$K$12</f>
        <v>0</v>
      </c>
      <c r="CI83" s="374">
        <f>AM83*'Gas parameters'!$L$12</f>
        <v>0</v>
      </c>
      <c r="CJ83" s="374">
        <f>AN83*'Gas parameters'!$M$12</f>
        <v>3.5999999999999997E-2</v>
      </c>
      <c r="CK83" s="375">
        <f>AO83*'Gas parameters'!$N$12</f>
        <v>0</v>
      </c>
      <c r="CL83" s="376">
        <f>AP83*'Gas parameters'!$O$12</f>
        <v>0</v>
      </c>
      <c r="CM83" s="376">
        <f>AQ83*'Gas parameters'!$P$12</f>
        <v>0</v>
      </c>
      <c r="CN83" s="376">
        <f>AR83*'Gas parameters'!$Q$12</f>
        <v>0</v>
      </c>
      <c r="CO83" s="432">
        <f t="shared" si="628"/>
        <v>0.6</v>
      </c>
      <c r="CP83" s="432">
        <f t="shared" si="629"/>
        <v>0</v>
      </c>
      <c r="CQ83" s="432">
        <f t="shared" si="630"/>
        <v>0</v>
      </c>
      <c r="CR83" s="432">
        <f t="shared" si="631"/>
        <v>0</v>
      </c>
      <c r="CS83" s="432">
        <f t="shared" si="632"/>
        <v>0</v>
      </c>
      <c r="CT83" s="432">
        <f t="shared" si="633"/>
        <v>0</v>
      </c>
      <c r="CU83" s="432">
        <f t="shared" si="634"/>
        <v>0</v>
      </c>
      <c r="CV83" s="432">
        <f t="shared" si="635"/>
        <v>0</v>
      </c>
      <c r="CW83" s="432">
        <f t="shared" si="636"/>
        <v>0</v>
      </c>
      <c r="CX83" s="432">
        <f t="shared" si="637"/>
        <v>0</v>
      </c>
      <c r="CY83" s="432">
        <f t="shared" si="638"/>
        <v>0</v>
      </c>
      <c r="CZ83" s="432">
        <f t="shared" si="639"/>
        <v>0.4</v>
      </c>
      <c r="DA83" s="432">
        <f t="shared" si="640"/>
        <v>0</v>
      </c>
      <c r="DB83" s="432">
        <f t="shared" si="641"/>
        <v>0</v>
      </c>
      <c r="DC83" s="432">
        <f t="shared" si="642"/>
        <v>0</v>
      </c>
      <c r="DD83" s="432">
        <f t="shared" si="643"/>
        <v>0</v>
      </c>
      <c r="DE83" s="428">
        <f>'DATA SHEET'!CO83*'Gas parameters'!$B$13</f>
        <v>21529.8</v>
      </c>
      <c r="DF83" s="428">
        <f>'DATA SHEET'!CP83*'Gas parameters'!$C$13</f>
        <v>0</v>
      </c>
      <c r="DG83" s="428">
        <f>'DATA SHEET'!CQ83*'Gas parameters'!$D$13</f>
        <v>0</v>
      </c>
      <c r="DH83" s="428">
        <f>'DATA SHEET'!CR83*'Gas parameters'!$E$13</f>
        <v>0</v>
      </c>
      <c r="DI83" s="428">
        <f>'DATA SHEET'!CS83*'Gas parameters'!$F$13</f>
        <v>0</v>
      </c>
      <c r="DJ83" s="428">
        <f>'DATA SHEET'!CT83*'Gas parameters'!$G$13</f>
        <v>0</v>
      </c>
      <c r="DK83" s="428">
        <f>'DATA SHEET'!CU83*'Gas parameters'!$H$13</f>
        <v>0</v>
      </c>
      <c r="DL83" s="428">
        <f>'DATA SHEET'!CV83*'Gas parameters'!$I$13</f>
        <v>0</v>
      </c>
      <c r="DM83" s="428">
        <f>'DATA SHEET'!CW83*'Gas parameters'!$J$13</f>
        <v>0</v>
      </c>
      <c r="DN83" s="428">
        <f>'DATA SHEET'!CX83*'Gas parameters'!$K$13</f>
        <v>0</v>
      </c>
      <c r="DO83" s="428">
        <f>'DATA SHEET'!CY83*'Gas parameters'!$L$13</f>
        <v>0</v>
      </c>
      <c r="DP83" s="428">
        <f>'DATA SHEET'!CZ83*'Gas parameters'!$M$13</f>
        <v>4313.2</v>
      </c>
      <c r="DQ83" s="428">
        <f>'DATA SHEET'!DA83*'Gas parameters'!$N$13</f>
        <v>0</v>
      </c>
      <c r="DR83" s="428">
        <f>'DATA SHEET'!DB83*'Gas parameters'!$O$13</f>
        <v>0</v>
      </c>
      <c r="DS83" s="428">
        <f>'DATA SHEET'!DC83*'Gas parameters'!$P$13</f>
        <v>0</v>
      </c>
      <c r="DT83" s="428">
        <f>'DATA SHEET'!DD83*'Gas parameters'!$Q$13</f>
        <v>0</v>
      </c>
      <c r="DU83" s="431">
        <f>'DATA SHEET'!CO83*'Gas parameters'!$B$14</f>
        <v>23891.399999999998</v>
      </c>
      <c r="DV83" s="431">
        <f>'DATA SHEET'!CP83*'Gas parameters'!$C$14</f>
        <v>0</v>
      </c>
      <c r="DW83" s="431">
        <f>'DATA SHEET'!CQ83*'Gas parameters'!$D$14</f>
        <v>0</v>
      </c>
      <c r="DX83" s="431">
        <f>'DATA SHEET'!CR83*'Gas parameters'!$E$14</f>
        <v>0</v>
      </c>
      <c r="DY83" s="431">
        <f>'DATA SHEET'!CS83*'Gas parameters'!$F$14</f>
        <v>0</v>
      </c>
      <c r="DZ83" s="431">
        <f>'DATA SHEET'!CT83*'Gas parameters'!$G$14</f>
        <v>0</v>
      </c>
      <c r="EA83" s="431">
        <f>'DATA SHEET'!CU83*'Gas parameters'!$H$14</f>
        <v>0</v>
      </c>
      <c r="EB83" s="431">
        <f>'DATA SHEET'!CV83*'Gas parameters'!$I$14</f>
        <v>0</v>
      </c>
      <c r="EC83" s="431">
        <f>'DATA SHEET'!CW83*'Gas parameters'!$J$14</f>
        <v>0</v>
      </c>
      <c r="ED83" s="431">
        <f>'DATA SHEET'!CX83*'Gas parameters'!$K$14</f>
        <v>0</v>
      </c>
      <c r="EE83" s="431">
        <f>'DATA SHEET'!CY83*'Gas parameters'!$L$14</f>
        <v>0</v>
      </c>
      <c r="EF83" s="431">
        <f>'DATA SHEET'!CZ83*'Gas parameters'!$M$14</f>
        <v>5098</v>
      </c>
      <c r="EG83" s="431">
        <f>'DATA SHEET'!DA83*'Gas parameters'!$N$14</f>
        <v>0</v>
      </c>
      <c r="EH83" s="431">
        <f>'DATA SHEET'!DB83*'Gas parameters'!$O$14</f>
        <v>0</v>
      </c>
      <c r="EI83" s="431">
        <f>'DATA SHEET'!DC83*'Gas parameters'!$P$14</f>
        <v>0</v>
      </c>
      <c r="EJ83" s="431">
        <f>'DATA SHEET'!DD83*'Gas parameters'!$Q$14</f>
        <v>0</v>
      </c>
      <c r="EK83" s="425">
        <f>'DATA SHEET'!CO83*'Gas parameters'!$B$15</f>
        <v>1.2018</v>
      </c>
      <c r="EL83" s="434">
        <f>'DATA SHEET'!CP83*'Gas parameters'!$C$15</f>
        <v>0</v>
      </c>
      <c r="EM83" s="434">
        <f>'DATA SHEET'!CQ83*'Gas parameters'!$D$15</f>
        <v>0</v>
      </c>
      <c r="EN83" s="434">
        <f>'DATA SHEET'!CR83*'Gas parameters'!$E$15</f>
        <v>0</v>
      </c>
      <c r="EO83" s="434">
        <f>'DATA SHEET'!CS83*'Gas parameters'!$F$15</f>
        <v>0</v>
      </c>
      <c r="EP83" s="434">
        <f>'DATA SHEET'!CT83*'Gas parameters'!$G$15</f>
        <v>0</v>
      </c>
      <c r="EQ83" s="434">
        <f>'DATA SHEET'!CU83*'Gas parameters'!$H$15</f>
        <v>0</v>
      </c>
      <c r="ER83" s="434">
        <f>'DATA SHEET'!CV83*'Gas parameters'!$I$15</f>
        <v>0</v>
      </c>
      <c r="ES83" s="434">
        <f>'DATA SHEET'!CW83*'Gas parameters'!$J$15</f>
        <v>0</v>
      </c>
      <c r="ET83" s="434">
        <f>'DATA SHEET'!CX83*'Gas parameters'!$K$15</f>
        <v>0</v>
      </c>
      <c r="EU83" s="434">
        <f>'DATA SHEET'!CY83*'Gas parameters'!$L$15</f>
        <v>0</v>
      </c>
      <c r="EV83" s="434">
        <f>'DATA SHEET'!CZ83*'Gas parameters'!$M$15</f>
        <v>0.1996</v>
      </c>
      <c r="EW83" s="434">
        <f>'DATA SHEET'!DA83*'Gas parameters'!$N$15</f>
        <v>0</v>
      </c>
      <c r="EX83" s="434">
        <f>'DATA SHEET'!DB83*'Gas parameters'!$O$15</f>
        <v>0</v>
      </c>
      <c r="EY83" s="434">
        <f>'DATA SHEET'!DC83*'Gas parameters'!$P$15</f>
        <v>0</v>
      </c>
      <c r="EZ83" s="434">
        <f>'DATA SHEET'!DD83*'Gas parameters'!$Q$15</f>
        <v>0</v>
      </c>
      <c r="FA83" s="429">
        <f>'DATA SHEET'!CO83*'Gas parameters'!$B$16</f>
        <v>0.59760000000000002</v>
      </c>
      <c r="FB83" s="429">
        <f>'DATA SHEET'!CP83*'Gas parameters'!$C$16</f>
        <v>0</v>
      </c>
      <c r="FC83" s="429">
        <f>'DATA SHEET'!CQ83*'Gas parameters'!$D$16</f>
        <v>0</v>
      </c>
      <c r="FD83" s="429">
        <f>'DATA SHEET'!CR83*'Gas parameters'!$E$16</f>
        <v>0</v>
      </c>
      <c r="FE83" s="429">
        <f>'DATA SHEET'!CS83*'Gas parameters'!$F$16</f>
        <v>0</v>
      </c>
      <c r="FF83" s="429">
        <f>'DATA SHEET'!CT83*'Gas parameters'!$G$16</f>
        <v>0</v>
      </c>
      <c r="FG83" s="429">
        <f>'DATA SHEET'!CU83*'Gas parameters'!$H$16</f>
        <v>0</v>
      </c>
      <c r="FH83" s="429">
        <f>'DATA SHEET'!CV83*'Gas parameters'!$I$16</f>
        <v>0</v>
      </c>
      <c r="FI83" s="429">
        <f>'DATA SHEET'!CW83*'Gas parameters'!$J$16</f>
        <v>0</v>
      </c>
      <c r="FJ83" s="429">
        <f>'DATA SHEET'!CX83*'Gas parameters'!$K$16</f>
        <v>0</v>
      </c>
      <c r="FK83" s="429">
        <f>'DATA SHEET'!CY83*'Gas parameters'!$L$16</f>
        <v>0</v>
      </c>
      <c r="FL83" s="429">
        <f>'DATA SHEET'!CZ83*'Gas parameters'!$M$16</f>
        <v>0</v>
      </c>
      <c r="FM83" s="429">
        <f>'DATA SHEET'!DA83*'Gas parameters'!$N$16</f>
        <v>0</v>
      </c>
      <c r="FN83" s="429">
        <f>'DATA SHEET'!DB83*'Gas parameters'!$O$16</f>
        <v>0</v>
      </c>
      <c r="FO83" s="429">
        <f>'DATA SHEET'!DC83*'Gas parameters'!$P$16</f>
        <v>0</v>
      </c>
      <c r="FP83" s="429">
        <f>'DATA SHEET'!DD83*'Gas parameters'!$Q$16</f>
        <v>0</v>
      </c>
      <c r="FQ83" s="457">
        <f>'DATA SHEET'!CO83*'Gas parameters'!$B$17</f>
        <v>1.1639999999999999</v>
      </c>
      <c r="FR83" s="457">
        <f>'DATA SHEET'!CP83*'Gas parameters'!$C$17</f>
        <v>0</v>
      </c>
      <c r="FS83" s="457">
        <f>'DATA SHEET'!CQ83*'Gas parameters'!$D$17</f>
        <v>0</v>
      </c>
      <c r="FT83" s="457">
        <f>'DATA SHEET'!CR83*'Gas parameters'!$E$17</f>
        <v>0</v>
      </c>
      <c r="FU83" s="457">
        <f>'DATA SHEET'!CS83*'Gas parameters'!$F$17</f>
        <v>0</v>
      </c>
      <c r="FV83" s="457">
        <f>'DATA SHEET'!CT83*'Gas parameters'!$G$17</f>
        <v>0</v>
      </c>
      <c r="FW83" s="457">
        <f>'DATA SHEET'!CU83*'Gas parameters'!$H$17</f>
        <v>0</v>
      </c>
      <c r="FX83" s="457">
        <f>'DATA SHEET'!CV83*'Gas parameters'!$I$17</f>
        <v>0</v>
      </c>
      <c r="FY83" s="457">
        <f>'DATA SHEET'!CW83*'Gas parameters'!$J$17</f>
        <v>0</v>
      </c>
      <c r="FZ83" s="457">
        <f>'DATA SHEET'!CX83*'Gas parameters'!$K$17</f>
        <v>0</v>
      </c>
      <c r="GA83" s="457">
        <f>'DATA SHEET'!CY83*'Gas parameters'!$L$17</f>
        <v>0</v>
      </c>
      <c r="GB83" s="457">
        <f>'DATA SHEET'!CZ83*'Gas parameters'!$M$17</f>
        <v>0.38680000000000003</v>
      </c>
      <c r="GC83" s="457">
        <f>'DATA SHEET'!DA83*'Gas parameters'!$N$17</f>
        <v>0</v>
      </c>
      <c r="GD83" s="457">
        <f>'DATA SHEET'!DB83*'Gas parameters'!$O$17</f>
        <v>0</v>
      </c>
      <c r="GE83" s="457">
        <f>'DATA SHEET'!DC83*'Gas parameters'!$P$17</f>
        <v>0</v>
      </c>
      <c r="GF83" s="457">
        <f>'DATA SHEET'!DD83*'Gas parameters'!$Q$17</f>
        <v>0</v>
      </c>
      <c r="GG83" s="429">
        <f>'DATA SHEET'!CO83*'Gas parameters'!$B$18</f>
        <v>0.43043999999999999</v>
      </c>
      <c r="GH83" s="429">
        <f>'DATA SHEET'!CP83*'Gas parameters'!$C$18</f>
        <v>0</v>
      </c>
      <c r="GI83" s="429">
        <f>'DATA SHEET'!CQ83*'Gas parameters'!$D$18</f>
        <v>0</v>
      </c>
      <c r="GJ83" s="429">
        <f>'DATA SHEET'!CR83*'Gas parameters'!$E$18</f>
        <v>0</v>
      </c>
      <c r="GK83" s="429">
        <f>'DATA SHEET'!CS83*'Gas parameters'!$F$18</f>
        <v>0</v>
      </c>
      <c r="GL83" s="429">
        <f>'DATA SHEET'!CT83*'Gas parameters'!$G$18</f>
        <v>0</v>
      </c>
      <c r="GM83" s="429">
        <f>'DATA SHEET'!CU83*'Gas parameters'!$H$18</f>
        <v>0</v>
      </c>
      <c r="GN83" s="429">
        <f>'DATA SHEET'!CV83*'Gas parameters'!$I$18</f>
        <v>0</v>
      </c>
      <c r="GO83" s="429">
        <f>'DATA SHEET'!CW83*'Gas parameters'!$J$18</f>
        <v>0</v>
      </c>
      <c r="GP83" s="429">
        <f>'DATA SHEET'!CX83*'Gas parameters'!$K$18</f>
        <v>0</v>
      </c>
      <c r="GQ83" s="429">
        <f>'DATA SHEET'!CY83*'Gas parameters'!$L$18</f>
        <v>0</v>
      </c>
      <c r="GR83" s="429">
        <f>'DATA SHEET'!CZ83*'Gas parameters'!$M$18</f>
        <v>3.5999999999999997E-2</v>
      </c>
      <c r="GS83" s="429">
        <f>'DATA SHEET'!DA83*'Gas parameters'!$N$18</f>
        <v>0</v>
      </c>
      <c r="GT83" s="429">
        <f>'DATA SHEET'!DB83*'Gas parameters'!$O$18</f>
        <v>0</v>
      </c>
      <c r="GU83" s="429">
        <f>'DATA SHEET'!DC83*'Gas parameters'!$P$18</f>
        <v>0</v>
      </c>
      <c r="GV83" s="429">
        <f>'DATA SHEET'!DD83*'Gas parameters'!$Q$18</f>
        <v>0</v>
      </c>
      <c r="GW83" s="430">
        <v>7</v>
      </c>
      <c r="GX83" s="430">
        <v>1E-3</v>
      </c>
      <c r="GY83" s="435">
        <f t="shared" si="644"/>
        <v>6.6924546322827121</v>
      </c>
      <c r="GZ83" s="435">
        <f t="shared" si="645"/>
        <v>10.148328222950017</v>
      </c>
      <c r="HA83" s="433">
        <f t="shared" si="646"/>
        <v>1</v>
      </c>
      <c r="HB83" s="433">
        <f t="shared" si="647"/>
        <v>7.4502201757506663</v>
      </c>
      <c r="HC83" s="433">
        <f t="shared" si="648"/>
        <v>20.959991874476575</v>
      </c>
      <c r="HD83" s="433">
        <f t="shared" si="649"/>
        <v>1.3246768628986172</v>
      </c>
      <c r="HE83" s="433">
        <f t="shared" si="650"/>
        <v>1.2155011147590387</v>
      </c>
      <c r="HF83" s="436">
        <f t="shared" si="651"/>
        <v>0</v>
      </c>
      <c r="HG83" s="433">
        <f t="shared" si="652"/>
        <v>5.8886546322827122</v>
      </c>
      <c r="HH83" s="435">
        <f>GY83*0.7906+'DATA SHEET'!CW83/100+HN83</f>
        <v>5.8886546322827122</v>
      </c>
      <c r="HI83" s="433">
        <f t="shared" si="653"/>
        <v>1.5615655434679541</v>
      </c>
      <c r="HJ83" s="433">
        <f t="shared" si="654"/>
        <v>10.148328222950017</v>
      </c>
      <c r="HK83" s="437">
        <f t="shared" si="655"/>
        <v>25843</v>
      </c>
      <c r="HL83" s="437">
        <f t="shared" si="656"/>
        <v>28989.399999999998</v>
      </c>
      <c r="HM83" s="438">
        <f t="shared" si="657"/>
        <v>1.4014</v>
      </c>
      <c r="HN83" s="439">
        <f t="shared" si="658"/>
        <v>0.59760000000000002</v>
      </c>
      <c r="HO83" s="436">
        <f t="shared" si="659"/>
        <v>1.5508</v>
      </c>
      <c r="HP83" s="427">
        <f t="shared" si="660"/>
        <v>0.46643999999999997</v>
      </c>
      <c r="HQ83" s="357">
        <f t="shared" si="661"/>
        <v>25801.599999999999</v>
      </c>
      <c r="HR83" s="358">
        <f t="shared" si="662"/>
        <v>29019.200000000001</v>
      </c>
      <c r="HS83" s="712">
        <f t="shared" si="663"/>
        <v>0.46643999999999997</v>
      </c>
      <c r="HT83" s="713">
        <f t="shared" si="664"/>
        <v>0.36094603788418017</v>
      </c>
      <c r="HU83" s="711">
        <f t="shared" si="665"/>
        <v>0.44215889640812073</v>
      </c>
      <c r="HV83" s="711">
        <f t="shared" si="666"/>
        <v>24.454174959719456</v>
      </c>
      <c r="HW83" s="711">
        <f t="shared" si="667"/>
        <v>27.464698088207459</v>
      </c>
      <c r="HX83" s="711">
        <f t="shared" si="668"/>
        <v>45.714470083951518</v>
      </c>
      <c r="HY83" s="714">
        <f t="shared" si="669"/>
        <v>25.801599999999997</v>
      </c>
      <c r="HZ83" s="359">
        <f t="shared" si="670"/>
        <v>29.019200000000001</v>
      </c>
      <c r="IA83" s="360">
        <f t="shared" si="671"/>
        <v>48.30190909070317</v>
      </c>
      <c r="IB83" s="75">
        <f t="shared" si="672"/>
        <v>45.714470083951518</v>
      </c>
      <c r="IC83" s="724">
        <f t="shared" si="673"/>
        <v>0.36094603788418017</v>
      </c>
      <c r="ID83" s="724">
        <f t="shared" si="674"/>
        <v>25.801599999999997</v>
      </c>
      <c r="IE83" s="724">
        <f t="shared" si="675"/>
        <v>29.019200000000001</v>
      </c>
      <c r="IF83" s="76">
        <f t="shared" si="676"/>
        <v>10.148328222950017</v>
      </c>
      <c r="IG83" s="97"/>
      <c r="IH83" s="97"/>
      <c r="II83" s="97"/>
      <c r="IJ83" s="700">
        <f t="shared" si="677"/>
        <v>0</v>
      </c>
      <c r="IK83" s="97"/>
      <c r="IL83" s="97"/>
      <c r="IM83" s="97"/>
      <c r="JH83"/>
      <c r="JI83"/>
      <c r="JJ83"/>
      <c r="JW83" s="788"/>
      <c r="KX83" s="540">
        <f t="shared" si="679"/>
        <v>100</v>
      </c>
    </row>
    <row r="84" spans="1:310" ht="16.5" customHeight="1" thickTop="1" thickBot="1" x14ac:dyDescent="0.3">
      <c r="A84" s="62"/>
      <c r="B84" s="80" t="str">
        <f>IF(A84="X",IF(#REF!="F",#REF!,IF(#REF!="C",#REF!,IF(#REF!="WH",#REF!,IF(#REF!="B",#REF!,"")))),"")</f>
        <v/>
      </c>
      <c r="C84" s="120"/>
      <c r="D84" s="571" t="s">
        <v>131</v>
      </c>
      <c r="E84" s="11">
        <f t="shared" si="678"/>
        <v>42</v>
      </c>
      <c r="F84" s="2127" t="s">
        <v>29</v>
      </c>
      <c r="G84" s="1830" t="s">
        <v>50</v>
      </c>
      <c r="H84" s="2160" t="str">
        <f>H80</f>
        <v>Details in development (made by 1st lab testing)</v>
      </c>
      <c r="I84" s="2185"/>
      <c r="J84" s="2160" t="str">
        <f>J80</f>
        <v>Details in development (made by 1st lab testing)</v>
      </c>
      <c r="K84" s="2145" t="s">
        <v>269</v>
      </c>
      <c r="L84" s="1830" t="s">
        <v>176</v>
      </c>
      <c r="M84" s="586" t="s">
        <v>191</v>
      </c>
      <c r="N84" s="77"/>
      <c r="O84" s="47"/>
      <c r="P84" s="596"/>
      <c r="Q84" s="726">
        <v>60</v>
      </c>
      <c r="R84" s="727"/>
      <c r="S84" s="727"/>
      <c r="T84" s="727"/>
      <c r="U84" s="727"/>
      <c r="V84" s="727"/>
      <c r="W84" s="727"/>
      <c r="X84" s="727"/>
      <c r="Y84" s="727"/>
      <c r="Z84" s="727"/>
      <c r="AA84" s="727"/>
      <c r="AB84" s="727">
        <v>40</v>
      </c>
      <c r="AC84" s="368">
        <f t="shared" si="616"/>
        <v>0.6</v>
      </c>
      <c r="AD84" s="368">
        <f t="shared" si="617"/>
        <v>0</v>
      </c>
      <c r="AE84" s="368">
        <f t="shared" si="618"/>
        <v>0</v>
      </c>
      <c r="AF84" s="368">
        <f t="shared" si="619"/>
        <v>0</v>
      </c>
      <c r="AG84" s="368">
        <f t="shared" si="620"/>
        <v>0</v>
      </c>
      <c r="AH84" s="368">
        <f t="shared" si="621"/>
        <v>0</v>
      </c>
      <c r="AI84" s="368">
        <f t="shared" si="622"/>
        <v>0</v>
      </c>
      <c r="AJ84" s="368">
        <f t="shared" si="623"/>
        <v>0</v>
      </c>
      <c r="AK84" s="368">
        <f t="shared" si="624"/>
        <v>0</v>
      </c>
      <c r="AL84" s="368">
        <f t="shared" si="625"/>
        <v>0</v>
      </c>
      <c r="AM84" s="368">
        <f t="shared" si="626"/>
        <v>0</v>
      </c>
      <c r="AN84" s="368">
        <f t="shared" si="627"/>
        <v>0.4</v>
      </c>
      <c r="AO84" s="369">
        <v>0</v>
      </c>
      <c r="AP84" s="370">
        <v>0</v>
      </c>
      <c r="AQ84" s="370">
        <v>0</v>
      </c>
      <c r="AR84" s="370">
        <v>0</v>
      </c>
      <c r="AS84" s="378">
        <f>AC84*'Gas parameters'!$B$10</f>
        <v>21490.799999999999</v>
      </c>
      <c r="AT84" s="371">
        <f>AD84*'Gas parameters'!$C$10</f>
        <v>0</v>
      </c>
      <c r="AU84" s="371">
        <f>AE84*'Gas parameters'!$D$10</f>
        <v>0</v>
      </c>
      <c r="AV84" s="371">
        <f>AF84*'Gas parameters'!$E$10</f>
        <v>0</v>
      </c>
      <c r="AW84" s="371">
        <f>AG84*'Gas parameters'!$F$10</f>
        <v>0</v>
      </c>
      <c r="AX84" s="371">
        <f>AH84*'Gas parameters'!$G$10</f>
        <v>0</v>
      </c>
      <c r="AY84" s="371">
        <f>AI84*'Gas parameters'!$H$10</f>
        <v>0</v>
      </c>
      <c r="AZ84" s="371">
        <f>AJ84*'Gas parameters'!$I$10</f>
        <v>0</v>
      </c>
      <c r="BA84" s="371">
        <f>AK84*'Gas parameters'!$J$10</f>
        <v>0</v>
      </c>
      <c r="BB84" s="371">
        <f>AL84*'Gas parameters'!$K$10</f>
        <v>0</v>
      </c>
      <c r="BC84" s="371">
        <f>AM84*'Gas parameters'!$L$10</f>
        <v>0</v>
      </c>
      <c r="BD84" s="371">
        <f>AN84*'Gas parameters'!$M$10</f>
        <v>4310.8</v>
      </c>
      <c r="BE84" s="372">
        <f>AO84*'Gas parameters'!$N$10</f>
        <v>0</v>
      </c>
      <c r="BF84" s="373">
        <f>AP84*'Gas parameters'!$O$10</f>
        <v>0</v>
      </c>
      <c r="BG84" s="373">
        <f>AQ84*'Gas parameters'!$P$10</f>
        <v>0</v>
      </c>
      <c r="BH84" s="379">
        <f>AR84*'Gas parameters'!$Q$10</f>
        <v>0</v>
      </c>
      <c r="BI84" s="386">
        <f>AC84*'Gas parameters'!$B$11</f>
        <v>23904</v>
      </c>
      <c r="BJ84" s="387">
        <f>AD84*'Gas parameters'!$C$11</f>
        <v>0</v>
      </c>
      <c r="BK84" s="387">
        <f>AE84*'Gas parameters'!$D$11</f>
        <v>0</v>
      </c>
      <c r="BL84" s="387">
        <f>AF84*'Gas parameters'!$E$11</f>
        <v>0</v>
      </c>
      <c r="BM84" s="387">
        <f>AG84*'Gas parameters'!$F$11</f>
        <v>0</v>
      </c>
      <c r="BN84" s="387">
        <f>AH84*'Gas parameters'!$G$11</f>
        <v>0</v>
      </c>
      <c r="BO84" s="387">
        <f>AI84*'Gas parameters'!$H$11</f>
        <v>0</v>
      </c>
      <c r="BP84" s="387">
        <f>AJ84*'Gas parameters'!$I$11</f>
        <v>0</v>
      </c>
      <c r="BQ84" s="387">
        <f>AK84*'Gas parameters'!$J$11</f>
        <v>0</v>
      </c>
      <c r="BR84" s="387">
        <f>AL84*'Gas parameters'!$K$11</f>
        <v>0</v>
      </c>
      <c r="BS84" s="387">
        <f>AM84*'Gas parameters'!$L$11</f>
        <v>0</v>
      </c>
      <c r="BT84" s="387">
        <f>AN84*'Gas parameters'!$M$11</f>
        <v>5115.2000000000007</v>
      </c>
      <c r="BU84" s="388">
        <f>AO84*'Gas parameters'!$N$11</f>
        <v>0</v>
      </c>
      <c r="BV84" s="389">
        <f>AP84*'Gas parameters'!$O$11</f>
        <v>0</v>
      </c>
      <c r="BW84" s="389">
        <f>AQ84*'Gas parameters'!$P$11</f>
        <v>0</v>
      </c>
      <c r="BX84" s="390">
        <f>AR84*'Gas parameters'!$Q$11</f>
        <v>0</v>
      </c>
      <c r="BY84" s="385">
        <f>AC84*'Gas parameters'!$B$12</f>
        <v>0.43043999999999999</v>
      </c>
      <c r="BZ84" s="374">
        <f>AD84*'Gas parameters'!$C$12</f>
        <v>0</v>
      </c>
      <c r="CA84" s="374">
        <f>AE84*'Gas parameters'!$D$12</f>
        <v>0</v>
      </c>
      <c r="CB84" s="374">
        <f>AF84*'Gas parameters'!$E$12</f>
        <v>0</v>
      </c>
      <c r="CC84" s="374">
        <f>AG84*'Gas parameters'!$F$12</f>
        <v>0</v>
      </c>
      <c r="CD84" s="374">
        <f>AH84*'Gas parameters'!$G$12</f>
        <v>0</v>
      </c>
      <c r="CE84" s="374">
        <f>AI84*'Gas parameters'!$H$12</f>
        <v>0</v>
      </c>
      <c r="CF84" s="374">
        <f>AJ84*'Gas parameters'!$I$12</f>
        <v>0</v>
      </c>
      <c r="CG84" s="374">
        <f>AK84*'Gas parameters'!$J$12</f>
        <v>0</v>
      </c>
      <c r="CH84" s="374">
        <f>AL84*'Gas parameters'!$K$12</f>
        <v>0</v>
      </c>
      <c r="CI84" s="374">
        <f>AM84*'Gas parameters'!$L$12</f>
        <v>0</v>
      </c>
      <c r="CJ84" s="374">
        <f>AN84*'Gas parameters'!$M$12</f>
        <v>3.5999999999999997E-2</v>
      </c>
      <c r="CK84" s="375">
        <f>AO84*'Gas parameters'!$N$12</f>
        <v>0</v>
      </c>
      <c r="CL84" s="376">
        <f>AP84*'Gas parameters'!$O$12</f>
        <v>0</v>
      </c>
      <c r="CM84" s="376">
        <f>AQ84*'Gas parameters'!$P$12</f>
        <v>0</v>
      </c>
      <c r="CN84" s="376">
        <f>AR84*'Gas parameters'!$Q$12</f>
        <v>0</v>
      </c>
      <c r="CO84" s="432">
        <f t="shared" si="628"/>
        <v>0.6</v>
      </c>
      <c r="CP84" s="432">
        <f t="shared" si="629"/>
        <v>0</v>
      </c>
      <c r="CQ84" s="432">
        <f t="shared" si="630"/>
        <v>0</v>
      </c>
      <c r="CR84" s="432">
        <f t="shared" si="631"/>
        <v>0</v>
      </c>
      <c r="CS84" s="432">
        <f t="shared" si="632"/>
        <v>0</v>
      </c>
      <c r="CT84" s="432">
        <f t="shared" si="633"/>
        <v>0</v>
      </c>
      <c r="CU84" s="432">
        <f t="shared" si="634"/>
        <v>0</v>
      </c>
      <c r="CV84" s="432">
        <f t="shared" si="635"/>
        <v>0</v>
      </c>
      <c r="CW84" s="432">
        <f t="shared" si="636"/>
        <v>0</v>
      </c>
      <c r="CX84" s="432">
        <f t="shared" si="637"/>
        <v>0</v>
      </c>
      <c r="CY84" s="432">
        <f t="shared" si="638"/>
        <v>0</v>
      </c>
      <c r="CZ84" s="432">
        <f t="shared" si="639"/>
        <v>0.4</v>
      </c>
      <c r="DA84" s="432">
        <f t="shared" si="640"/>
        <v>0</v>
      </c>
      <c r="DB84" s="432">
        <f t="shared" si="641"/>
        <v>0</v>
      </c>
      <c r="DC84" s="432">
        <f t="shared" si="642"/>
        <v>0</v>
      </c>
      <c r="DD84" s="432">
        <f t="shared" si="643"/>
        <v>0</v>
      </c>
      <c r="DE84" s="428">
        <f>'DATA SHEET'!CO84*'Gas parameters'!$B$13</f>
        <v>21529.8</v>
      </c>
      <c r="DF84" s="428">
        <f>'DATA SHEET'!CP84*'Gas parameters'!$C$13</f>
        <v>0</v>
      </c>
      <c r="DG84" s="428">
        <f>'DATA SHEET'!CQ84*'Gas parameters'!$D$13</f>
        <v>0</v>
      </c>
      <c r="DH84" s="428">
        <f>'DATA SHEET'!CR84*'Gas parameters'!$E$13</f>
        <v>0</v>
      </c>
      <c r="DI84" s="428">
        <f>'DATA SHEET'!CS84*'Gas parameters'!$F$13</f>
        <v>0</v>
      </c>
      <c r="DJ84" s="428">
        <f>'DATA SHEET'!CT84*'Gas parameters'!$G$13</f>
        <v>0</v>
      </c>
      <c r="DK84" s="428">
        <f>'DATA SHEET'!CU84*'Gas parameters'!$H$13</f>
        <v>0</v>
      </c>
      <c r="DL84" s="428">
        <f>'DATA SHEET'!CV84*'Gas parameters'!$I$13</f>
        <v>0</v>
      </c>
      <c r="DM84" s="428">
        <f>'DATA SHEET'!CW84*'Gas parameters'!$J$13</f>
        <v>0</v>
      </c>
      <c r="DN84" s="428">
        <f>'DATA SHEET'!CX84*'Gas parameters'!$K$13</f>
        <v>0</v>
      </c>
      <c r="DO84" s="428">
        <f>'DATA SHEET'!CY84*'Gas parameters'!$L$13</f>
        <v>0</v>
      </c>
      <c r="DP84" s="428">
        <f>'DATA SHEET'!CZ84*'Gas parameters'!$M$13</f>
        <v>4313.2</v>
      </c>
      <c r="DQ84" s="428">
        <f>'DATA SHEET'!DA84*'Gas parameters'!$N$13</f>
        <v>0</v>
      </c>
      <c r="DR84" s="428">
        <f>'DATA SHEET'!DB84*'Gas parameters'!$O$13</f>
        <v>0</v>
      </c>
      <c r="DS84" s="428">
        <f>'DATA SHEET'!DC84*'Gas parameters'!$P$13</f>
        <v>0</v>
      </c>
      <c r="DT84" s="428">
        <f>'DATA SHEET'!DD84*'Gas parameters'!$Q$13</f>
        <v>0</v>
      </c>
      <c r="DU84" s="431">
        <f>'DATA SHEET'!CO84*'Gas parameters'!$B$14</f>
        <v>23891.399999999998</v>
      </c>
      <c r="DV84" s="431">
        <f>'DATA SHEET'!CP84*'Gas parameters'!$C$14</f>
        <v>0</v>
      </c>
      <c r="DW84" s="431">
        <f>'DATA SHEET'!CQ84*'Gas parameters'!$D$14</f>
        <v>0</v>
      </c>
      <c r="DX84" s="431">
        <f>'DATA SHEET'!CR84*'Gas parameters'!$E$14</f>
        <v>0</v>
      </c>
      <c r="DY84" s="431">
        <f>'DATA SHEET'!CS84*'Gas parameters'!$F$14</f>
        <v>0</v>
      </c>
      <c r="DZ84" s="431">
        <f>'DATA SHEET'!CT84*'Gas parameters'!$G$14</f>
        <v>0</v>
      </c>
      <c r="EA84" s="431">
        <f>'DATA SHEET'!CU84*'Gas parameters'!$H$14</f>
        <v>0</v>
      </c>
      <c r="EB84" s="431">
        <f>'DATA SHEET'!CV84*'Gas parameters'!$I$14</f>
        <v>0</v>
      </c>
      <c r="EC84" s="431">
        <f>'DATA SHEET'!CW84*'Gas parameters'!$J$14</f>
        <v>0</v>
      </c>
      <c r="ED84" s="431">
        <f>'DATA SHEET'!CX84*'Gas parameters'!$K$14</f>
        <v>0</v>
      </c>
      <c r="EE84" s="431">
        <f>'DATA SHEET'!CY84*'Gas parameters'!$L$14</f>
        <v>0</v>
      </c>
      <c r="EF84" s="431">
        <f>'DATA SHEET'!CZ84*'Gas parameters'!$M$14</f>
        <v>5098</v>
      </c>
      <c r="EG84" s="431">
        <f>'DATA SHEET'!DA84*'Gas parameters'!$N$14</f>
        <v>0</v>
      </c>
      <c r="EH84" s="431">
        <f>'DATA SHEET'!DB84*'Gas parameters'!$O$14</f>
        <v>0</v>
      </c>
      <c r="EI84" s="431">
        <f>'DATA SHEET'!DC84*'Gas parameters'!$P$14</f>
        <v>0</v>
      </c>
      <c r="EJ84" s="431">
        <f>'DATA SHEET'!DD84*'Gas parameters'!$Q$14</f>
        <v>0</v>
      </c>
      <c r="EK84" s="425">
        <f>'DATA SHEET'!CO84*'Gas parameters'!$B$15</f>
        <v>1.2018</v>
      </c>
      <c r="EL84" s="434">
        <f>'DATA SHEET'!CP84*'Gas parameters'!$C$15</f>
        <v>0</v>
      </c>
      <c r="EM84" s="434">
        <f>'DATA SHEET'!CQ84*'Gas parameters'!$D$15</f>
        <v>0</v>
      </c>
      <c r="EN84" s="434">
        <f>'DATA SHEET'!CR84*'Gas parameters'!$E$15</f>
        <v>0</v>
      </c>
      <c r="EO84" s="434">
        <f>'DATA SHEET'!CS84*'Gas parameters'!$F$15</f>
        <v>0</v>
      </c>
      <c r="EP84" s="434">
        <f>'DATA SHEET'!CT84*'Gas parameters'!$G$15</f>
        <v>0</v>
      </c>
      <c r="EQ84" s="434">
        <f>'DATA SHEET'!CU84*'Gas parameters'!$H$15</f>
        <v>0</v>
      </c>
      <c r="ER84" s="434">
        <f>'DATA SHEET'!CV84*'Gas parameters'!$I$15</f>
        <v>0</v>
      </c>
      <c r="ES84" s="434">
        <f>'DATA SHEET'!CW84*'Gas parameters'!$J$15</f>
        <v>0</v>
      </c>
      <c r="ET84" s="434">
        <f>'DATA SHEET'!CX84*'Gas parameters'!$K$15</f>
        <v>0</v>
      </c>
      <c r="EU84" s="434">
        <f>'DATA SHEET'!CY84*'Gas parameters'!$L$15</f>
        <v>0</v>
      </c>
      <c r="EV84" s="434">
        <f>'DATA SHEET'!CZ84*'Gas parameters'!$M$15</f>
        <v>0.1996</v>
      </c>
      <c r="EW84" s="434">
        <f>'DATA SHEET'!DA84*'Gas parameters'!$N$15</f>
        <v>0</v>
      </c>
      <c r="EX84" s="434">
        <f>'DATA SHEET'!DB84*'Gas parameters'!$O$15</f>
        <v>0</v>
      </c>
      <c r="EY84" s="434">
        <f>'DATA SHEET'!DC84*'Gas parameters'!$P$15</f>
        <v>0</v>
      </c>
      <c r="EZ84" s="434">
        <f>'DATA SHEET'!DD84*'Gas parameters'!$Q$15</f>
        <v>0</v>
      </c>
      <c r="FA84" s="429">
        <f>'DATA SHEET'!CO84*'Gas parameters'!$B$16</f>
        <v>0.59760000000000002</v>
      </c>
      <c r="FB84" s="429">
        <f>'DATA SHEET'!CP84*'Gas parameters'!$C$16</f>
        <v>0</v>
      </c>
      <c r="FC84" s="429">
        <f>'DATA SHEET'!CQ84*'Gas parameters'!$D$16</f>
        <v>0</v>
      </c>
      <c r="FD84" s="429">
        <f>'DATA SHEET'!CR84*'Gas parameters'!$E$16</f>
        <v>0</v>
      </c>
      <c r="FE84" s="429">
        <f>'DATA SHEET'!CS84*'Gas parameters'!$F$16</f>
        <v>0</v>
      </c>
      <c r="FF84" s="429">
        <f>'DATA SHEET'!CT84*'Gas parameters'!$G$16</f>
        <v>0</v>
      </c>
      <c r="FG84" s="429">
        <f>'DATA SHEET'!CU84*'Gas parameters'!$H$16</f>
        <v>0</v>
      </c>
      <c r="FH84" s="429">
        <f>'DATA SHEET'!CV84*'Gas parameters'!$I$16</f>
        <v>0</v>
      </c>
      <c r="FI84" s="429">
        <f>'DATA SHEET'!CW84*'Gas parameters'!$J$16</f>
        <v>0</v>
      </c>
      <c r="FJ84" s="429">
        <f>'DATA SHEET'!CX84*'Gas parameters'!$K$16</f>
        <v>0</v>
      </c>
      <c r="FK84" s="429">
        <f>'DATA SHEET'!CY84*'Gas parameters'!$L$16</f>
        <v>0</v>
      </c>
      <c r="FL84" s="429">
        <f>'DATA SHEET'!CZ84*'Gas parameters'!$M$16</f>
        <v>0</v>
      </c>
      <c r="FM84" s="429">
        <f>'DATA SHEET'!DA84*'Gas parameters'!$N$16</f>
        <v>0</v>
      </c>
      <c r="FN84" s="429">
        <f>'DATA SHEET'!DB84*'Gas parameters'!$O$16</f>
        <v>0</v>
      </c>
      <c r="FO84" s="429">
        <f>'DATA SHEET'!DC84*'Gas parameters'!$P$16</f>
        <v>0</v>
      </c>
      <c r="FP84" s="429">
        <f>'DATA SHEET'!DD84*'Gas parameters'!$Q$16</f>
        <v>0</v>
      </c>
      <c r="FQ84" s="457">
        <f>'DATA SHEET'!CO84*'Gas parameters'!$B$17</f>
        <v>1.1639999999999999</v>
      </c>
      <c r="FR84" s="457">
        <f>'DATA SHEET'!CP84*'Gas parameters'!$C$17</f>
        <v>0</v>
      </c>
      <c r="FS84" s="457">
        <f>'DATA SHEET'!CQ84*'Gas parameters'!$D$17</f>
        <v>0</v>
      </c>
      <c r="FT84" s="457">
        <f>'DATA SHEET'!CR84*'Gas parameters'!$E$17</f>
        <v>0</v>
      </c>
      <c r="FU84" s="457">
        <f>'DATA SHEET'!CS84*'Gas parameters'!$F$17</f>
        <v>0</v>
      </c>
      <c r="FV84" s="457">
        <f>'DATA SHEET'!CT84*'Gas parameters'!$G$17</f>
        <v>0</v>
      </c>
      <c r="FW84" s="457">
        <f>'DATA SHEET'!CU84*'Gas parameters'!$H$17</f>
        <v>0</v>
      </c>
      <c r="FX84" s="457">
        <f>'DATA SHEET'!CV84*'Gas parameters'!$I$17</f>
        <v>0</v>
      </c>
      <c r="FY84" s="457">
        <f>'DATA SHEET'!CW84*'Gas parameters'!$J$17</f>
        <v>0</v>
      </c>
      <c r="FZ84" s="457">
        <f>'DATA SHEET'!CX84*'Gas parameters'!$K$17</f>
        <v>0</v>
      </c>
      <c r="GA84" s="457">
        <f>'DATA SHEET'!CY84*'Gas parameters'!$L$17</f>
        <v>0</v>
      </c>
      <c r="GB84" s="457">
        <f>'DATA SHEET'!CZ84*'Gas parameters'!$M$17</f>
        <v>0.38680000000000003</v>
      </c>
      <c r="GC84" s="457">
        <f>'DATA SHEET'!DA84*'Gas parameters'!$N$17</f>
        <v>0</v>
      </c>
      <c r="GD84" s="457">
        <f>'DATA SHEET'!DB84*'Gas parameters'!$O$17</f>
        <v>0</v>
      </c>
      <c r="GE84" s="457">
        <f>'DATA SHEET'!DC84*'Gas parameters'!$P$17</f>
        <v>0</v>
      </c>
      <c r="GF84" s="457">
        <f>'DATA SHEET'!DD84*'Gas parameters'!$Q$17</f>
        <v>0</v>
      </c>
      <c r="GG84" s="429">
        <f>'DATA SHEET'!CO84*'Gas parameters'!$B$18</f>
        <v>0.43043999999999999</v>
      </c>
      <c r="GH84" s="429">
        <f>'DATA SHEET'!CP84*'Gas parameters'!$C$18</f>
        <v>0</v>
      </c>
      <c r="GI84" s="429">
        <f>'DATA SHEET'!CQ84*'Gas parameters'!$D$18</f>
        <v>0</v>
      </c>
      <c r="GJ84" s="429">
        <f>'DATA SHEET'!CR84*'Gas parameters'!$E$18</f>
        <v>0</v>
      </c>
      <c r="GK84" s="429">
        <f>'DATA SHEET'!CS84*'Gas parameters'!$F$18</f>
        <v>0</v>
      </c>
      <c r="GL84" s="429">
        <f>'DATA SHEET'!CT84*'Gas parameters'!$G$18</f>
        <v>0</v>
      </c>
      <c r="GM84" s="429">
        <f>'DATA SHEET'!CU84*'Gas parameters'!$H$18</f>
        <v>0</v>
      </c>
      <c r="GN84" s="429">
        <f>'DATA SHEET'!CV84*'Gas parameters'!$I$18</f>
        <v>0</v>
      </c>
      <c r="GO84" s="429">
        <f>'DATA SHEET'!CW84*'Gas parameters'!$J$18</f>
        <v>0</v>
      </c>
      <c r="GP84" s="429">
        <f>'DATA SHEET'!CX84*'Gas parameters'!$K$18</f>
        <v>0</v>
      </c>
      <c r="GQ84" s="429">
        <f>'DATA SHEET'!CY84*'Gas parameters'!$L$18</f>
        <v>0</v>
      </c>
      <c r="GR84" s="429">
        <f>'DATA SHEET'!CZ84*'Gas parameters'!$M$18</f>
        <v>3.5999999999999997E-2</v>
      </c>
      <c r="GS84" s="429">
        <f>'DATA SHEET'!DA84*'Gas parameters'!$N$18</f>
        <v>0</v>
      </c>
      <c r="GT84" s="429">
        <f>'DATA SHEET'!DB84*'Gas parameters'!$O$18</f>
        <v>0</v>
      </c>
      <c r="GU84" s="429">
        <f>'DATA SHEET'!DC84*'Gas parameters'!$P$18</f>
        <v>0</v>
      </c>
      <c r="GV84" s="429">
        <f>'DATA SHEET'!DD84*'Gas parameters'!$Q$18</f>
        <v>0</v>
      </c>
      <c r="GW84" s="430">
        <v>7</v>
      </c>
      <c r="GX84" s="430">
        <v>1E-3</v>
      </c>
      <c r="GY84" s="435">
        <f t="shared" si="644"/>
        <v>6.6924546322827121</v>
      </c>
      <c r="GZ84" s="435">
        <f t="shared" si="645"/>
        <v>10.148328222950017</v>
      </c>
      <c r="HA84" s="433">
        <f t="shared" si="646"/>
        <v>1</v>
      </c>
      <c r="HB84" s="433">
        <f t="shared" si="647"/>
        <v>7.4502201757506663</v>
      </c>
      <c r="HC84" s="433">
        <f t="shared" si="648"/>
        <v>20.959991874476575</v>
      </c>
      <c r="HD84" s="433">
        <f t="shared" si="649"/>
        <v>1.3246768628986172</v>
      </c>
      <c r="HE84" s="433">
        <f t="shared" si="650"/>
        <v>1.2155011147590387</v>
      </c>
      <c r="HF84" s="436">
        <f t="shared" si="651"/>
        <v>0</v>
      </c>
      <c r="HG84" s="433">
        <f t="shared" si="652"/>
        <v>5.8886546322827122</v>
      </c>
      <c r="HH84" s="435">
        <f>GY84*0.7906+'DATA SHEET'!CW84/100+HN84</f>
        <v>5.8886546322827122</v>
      </c>
      <c r="HI84" s="433">
        <f t="shared" si="653"/>
        <v>1.5615655434679541</v>
      </c>
      <c r="HJ84" s="433">
        <f t="shared" si="654"/>
        <v>10.148328222950017</v>
      </c>
      <c r="HK84" s="437">
        <f t="shared" si="655"/>
        <v>25843</v>
      </c>
      <c r="HL84" s="437">
        <f t="shared" si="656"/>
        <v>28989.399999999998</v>
      </c>
      <c r="HM84" s="438">
        <f t="shared" si="657"/>
        <v>1.4014</v>
      </c>
      <c r="HN84" s="439">
        <f t="shared" si="658"/>
        <v>0.59760000000000002</v>
      </c>
      <c r="HO84" s="436">
        <f t="shared" si="659"/>
        <v>1.5508</v>
      </c>
      <c r="HP84" s="427">
        <f t="shared" si="660"/>
        <v>0.46643999999999997</v>
      </c>
      <c r="HQ84" s="357">
        <f t="shared" si="661"/>
        <v>25801.599999999999</v>
      </c>
      <c r="HR84" s="358">
        <f t="shared" si="662"/>
        <v>29019.200000000001</v>
      </c>
      <c r="HS84" s="712">
        <f t="shared" si="663"/>
        <v>0.46643999999999997</v>
      </c>
      <c r="HT84" s="713">
        <f t="shared" si="664"/>
        <v>0.36094603788418017</v>
      </c>
      <c r="HU84" s="711">
        <f t="shared" si="665"/>
        <v>0.44215889640812073</v>
      </c>
      <c r="HV84" s="711">
        <f t="shared" si="666"/>
        <v>24.454174959719456</v>
      </c>
      <c r="HW84" s="711">
        <f t="shared" si="667"/>
        <v>27.464698088207459</v>
      </c>
      <c r="HX84" s="711">
        <f t="shared" si="668"/>
        <v>45.714470083951518</v>
      </c>
      <c r="HY84" s="714">
        <f t="shared" si="669"/>
        <v>25.801599999999997</v>
      </c>
      <c r="HZ84" s="359">
        <f t="shared" si="670"/>
        <v>29.019200000000001</v>
      </c>
      <c r="IA84" s="360">
        <f t="shared" si="671"/>
        <v>48.30190909070317</v>
      </c>
      <c r="IB84" s="75">
        <f t="shared" si="672"/>
        <v>45.714470083951518</v>
      </c>
      <c r="IC84" s="724">
        <f t="shared" si="673"/>
        <v>0.36094603788418017</v>
      </c>
      <c r="ID84" s="724">
        <f t="shared" si="674"/>
        <v>25.801599999999997</v>
      </c>
      <c r="IE84" s="724">
        <f t="shared" si="675"/>
        <v>29.019200000000001</v>
      </c>
      <c r="IF84" s="76">
        <f t="shared" si="676"/>
        <v>10.148328222950017</v>
      </c>
      <c r="IG84" s="29"/>
      <c r="IH84" s="29"/>
      <c r="II84" s="28"/>
      <c r="IJ84" s="700">
        <f t="shared" si="677"/>
        <v>0</v>
      </c>
      <c r="IK84" s="30"/>
      <c r="IL84" s="31"/>
      <c r="IM84" s="31"/>
      <c r="IN84" s="280"/>
      <c r="IO84" s="280"/>
      <c r="IP84" s="277"/>
      <c r="IQ84" s="277"/>
      <c r="IR84" s="277"/>
      <c r="IS84" s="275"/>
      <c r="IT84" s="275"/>
      <c r="IU84" s="275"/>
      <c r="IV84" s="275"/>
      <c r="IW84" s="275"/>
      <c r="IX84" s="275"/>
      <c r="IY84" s="275"/>
      <c r="IZ84" s="275"/>
      <c r="JA84" s="275"/>
      <c r="JB84" s="275"/>
      <c r="JC84" s="275"/>
      <c r="JD84" s="275"/>
      <c r="JE84" s="275"/>
      <c r="JF84" s="275"/>
      <c r="JG84" s="275"/>
      <c r="JH84" s="275"/>
      <c r="JI84" s="275"/>
      <c r="JJ84" s="275"/>
      <c r="JK84" s="275"/>
      <c r="JL84" s="275"/>
      <c r="JM84" s="275"/>
      <c r="JN84" s="275"/>
      <c r="JO84" s="275"/>
      <c r="JP84" s="275"/>
      <c r="JQ84" s="486"/>
      <c r="JR84" s="486"/>
      <c r="JS84" s="486"/>
      <c r="JT84" s="142"/>
      <c r="JU84" s="142"/>
      <c r="JV84" s="142"/>
      <c r="JW84" s="787"/>
      <c r="JX84" s="142"/>
      <c r="JY84" s="142"/>
      <c r="JZ84" s="142"/>
      <c r="KA84" s="23"/>
      <c r="KB84" s="24"/>
      <c r="KC84" s="175"/>
      <c r="KD84" s="175"/>
      <c r="KE84" s="175"/>
      <c r="KF84" s="175"/>
      <c r="KG84" s="175"/>
      <c r="KH84" s="175"/>
      <c r="KI84" s="175"/>
      <c r="KJ84" s="175"/>
      <c r="KK84" s="48"/>
      <c r="KL84" s="32" t="s">
        <v>88</v>
      </c>
      <c r="KM84" s="32" t="s">
        <v>88</v>
      </c>
      <c r="KN84" s="32" t="s">
        <v>88</v>
      </c>
      <c r="KO84" s="32" t="s">
        <v>88</v>
      </c>
      <c r="KP84" s="32" t="s">
        <v>88</v>
      </c>
      <c r="KQ84" s="32" t="s">
        <v>88</v>
      </c>
      <c r="KR84" s="32" t="s">
        <v>88</v>
      </c>
      <c r="KS84" s="32" t="s">
        <v>88</v>
      </c>
      <c r="KT84" s="32" t="s">
        <v>88</v>
      </c>
      <c r="KU84" s="32" t="s">
        <v>88</v>
      </c>
      <c r="KV84" s="32" t="s">
        <v>88</v>
      </c>
      <c r="KX84" s="540">
        <f t="shared" si="679"/>
        <v>100</v>
      </c>
    </row>
    <row r="85" spans="1:310" ht="16.5" thickTop="1" thickBot="1" x14ac:dyDescent="0.3">
      <c r="A85" s="62"/>
      <c r="B85" s="80" t="str">
        <f>IF(A85="X",IF(#REF!="F",#REF!,IF(#REF!="C",#REF!,IF(#REF!="WH",#REF!,IF(#REF!="B",#REF!,"")))),"")</f>
        <v/>
      </c>
      <c r="C85" s="120"/>
      <c r="D85" s="578"/>
      <c r="E85" s="11">
        <f t="shared" si="678"/>
        <v>43</v>
      </c>
      <c r="F85" s="2128"/>
      <c r="G85" s="1831"/>
      <c r="H85" s="2161"/>
      <c r="I85" s="2185"/>
      <c r="J85" s="2161"/>
      <c r="K85" s="2146"/>
      <c r="L85" s="1831"/>
      <c r="M85" s="39" t="s">
        <v>204</v>
      </c>
      <c r="N85" s="2142"/>
      <c r="O85" s="514"/>
      <c r="P85" s="595"/>
      <c r="Q85" s="726">
        <v>60</v>
      </c>
      <c r="R85" s="727"/>
      <c r="S85" s="727"/>
      <c r="T85" s="727"/>
      <c r="U85" s="727"/>
      <c r="V85" s="727"/>
      <c r="W85" s="727"/>
      <c r="X85" s="727"/>
      <c r="Y85" s="727"/>
      <c r="Z85" s="727"/>
      <c r="AA85" s="727"/>
      <c r="AB85" s="727">
        <v>40</v>
      </c>
      <c r="AC85" s="368">
        <f t="shared" si="616"/>
        <v>0.6</v>
      </c>
      <c r="AD85" s="368">
        <f t="shared" si="617"/>
        <v>0</v>
      </c>
      <c r="AE85" s="368">
        <f t="shared" si="618"/>
        <v>0</v>
      </c>
      <c r="AF85" s="368">
        <f t="shared" si="619"/>
        <v>0</v>
      </c>
      <c r="AG85" s="368">
        <f t="shared" si="620"/>
        <v>0</v>
      </c>
      <c r="AH85" s="368">
        <f t="shared" si="621"/>
        <v>0</v>
      </c>
      <c r="AI85" s="368">
        <f t="shared" si="622"/>
        <v>0</v>
      </c>
      <c r="AJ85" s="368">
        <f t="shared" si="623"/>
        <v>0</v>
      </c>
      <c r="AK85" s="368">
        <f t="shared" si="624"/>
        <v>0</v>
      </c>
      <c r="AL85" s="368">
        <f t="shared" si="625"/>
        <v>0</v>
      </c>
      <c r="AM85" s="368">
        <f t="shared" si="626"/>
        <v>0</v>
      </c>
      <c r="AN85" s="368">
        <f t="shared" si="627"/>
        <v>0.4</v>
      </c>
      <c r="AO85" s="369">
        <v>0</v>
      </c>
      <c r="AP85" s="370">
        <v>0</v>
      </c>
      <c r="AQ85" s="370">
        <v>0</v>
      </c>
      <c r="AR85" s="370">
        <v>0</v>
      </c>
      <c r="AS85" s="378">
        <f>AC85*'Gas parameters'!$B$10</f>
        <v>21490.799999999999</v>
      </c>
      <c r="AT85" s="371">
        <f>AD85*'Gas parameters'!$C$10</f>
        <v>0</v>
      </c>
      <c r="AU85" s="371">
        <f>AE85*'Gas parameters'!$D$10</f>
        <v>0</v>
      </c>
      <c r="AV85" s="371">
        <f>AF85*'Gas parameters'!$E$10</f>
        <v>0</v>
      </c>
      <c r="AW85" s="371">
        <f>AG85*'Gas parameters'!$F$10</f>
        <v>0</v>
      </c>
      <c r="AX85" s="371">
        <f>AH85*'Gas parameters'!$G$10</f>
        <v>0</v>
      </c>
      <c r="AY85" s="371">
        <f>AI85*'Gas parameters'!$H$10</f>
        <v>0</v>
      </c>
      <c r="AZ85" s="371">
        <f>AJ85*'Gas parameters'!$I$10</f>
        <v>0</v>
      </c>
      <c r="BA85" s="371">
        <f>AK85*'Gas parameters'!$J$10</f>
        <v>0</v>
      </c>
      <c r="BB85" s="371">
        <f>AL85*'Gas parameters'!$K$10</f>
        <v>0</v>
      </c>
      <c r="BC85" s="371">
        <f>AM85*'Gas parameters'!$L$10</f>
        <v>0</v>
      </c>
      <c r="BD85" s="371">
        <f>AN85*'Gas parameters'!$M$10</f>
        <v>4310.8</v>
      </c>
      <c r="BE85" s="372">
        <f>AO85*'Gas parameters'!$N$10</f>
        <v>0</v>
      </c>
      <c r="BF85" s="373">
        <f>AP85*'Gas parameters'!$O$10</f>
        <v>0</v>
      </c>
      <c r="BG85" s="373">
        <f>AQ85*'Gas parameters'!$P$10</f>
        <v>0</v>
      </c>
      <c r="BH85" s="379">
        <f>AR85*'Gas parameters'!$Q$10</f>
        <v>0</v>
      </c>
      <c r="BI85" s="386">
        <f>AC85*'Gas parameters'!$B$11</f>
        <v>23904</v>
      </c>
      <c r="BJ85" s="387">
        <f>AD85*'Gas parameters'!$C$11</f>
        <v>0</v>
      </c>
      <c r="BK85" s="387">
        <f>AE85*'Gas parameters'!$D$11</f>
        <v>0</v>
      </c>
      <c r="BL85" s="387">
        <f>AF85*'Gas parameters'!$E$11</f>
        <v>0</v>
      </c>
      <c r="BM85" s="387">
        <f>AG85*'Gas parameters'!$F$11</f>
        <v>0</v>
      </c>
      <c r="BN85" s="387">
        <f>AH85*'Gas parameters'!$G$11</f>
        <v>0</v>
      </c>
      <c r="BO85" s="387">
        <f>AI85*'Gas parameters'!$H$11</f>
        <v>0</v>
      </c>
      <c r="BP85" s="387">
        <f>AJ85*'Gas parameters'!$I$11</f>
        <v>0</v>
      </c>
      <c r="BQ85" s="387">
        <f>AK85*'Gas parameters'!$J$11</f>
        <v>0</v>
      </c>
      <c r="BR85" s="387">
        <f>AL85*'Gas parameters'!$K$11</f>
        <v>0</v>
      </c>
      <c r="BS85" s="387">
        <f>AM85*'Gas parameters'!$L$11</f>
        <v>0</v>
      </c>
      <c r="BT85" s="387">
        <f>AN85*'Gas parameters'!$M$11</f>
        <v>5115.2000000000007</v>
      </c>
      <c r="BU85" s="388">
        <f>AO85*'Gas parameters'!$N$11</f>
        <v>0</v>
      </c>
      <c r="BV85" s="389">
        <f>AP85*'Gas parameters'!$O$11</f>
        <v>0</v>
      </c>
      <c r="BW85" s="389">
        <f>AQ85*'Gas parameters'!$P$11</f>
        <v>0</v>
      </c>
      <c r="BX85" s="390">
        <f>AR85*'Gas parameters'!$Q$11</f>
        <v>0</v>
      </c>
      <c r="BY85" s="385">
        <f>AC85*'Gas parameters'!$B$12</f>
        <v>0.43043999999999999</v>
      </c>
      <c r="BZ85" s="374">
        <f>AD85*'Gas parameters'!$C$12</f>
        <v>0</v>
      </c>
      <c r="CA85" s="374">
        <f>AE85*'Gas parameters'!$D$12</f>
        <v>0</v>
      </c>
      <c r="CB85" s="374">
        <f>AF85*'Gas parameters'!$E$12</f>
        <v>0</v>
      </c>
      <c r="CC85" s="374">
        <f>AG85*'Gas parameters'!$F$12</f>
        <v>0</v>
      </c>
      <c r="CD85" s="374">
        <f>AH85*'Gas parameters'!$G$12</f>
        <v>0</v>
      </c>
      <c r="CE85" s="374">
        <f>AI85*'Gas parameters'!$H$12</f>
        <v>0</v>
      </c>
      <c r="CF85" s="374">
        <f>AJ85*'Gas parameters'!$I$12</f>
        <v>0</v>
      </c>
      <c r="CG85" s="374">
        <f>AK85*'Gas parameters'!$J$12</f>
        <v>0</v>
      </c>
      <c r="CH85" s="374">
        <f>AL85*'Gas parameters'!$K$12</f>
        <v>0</v>
      </c>
      <c r="CI85" s="374">
        <f>AM85*'Gas parameters'!$L$12</f>
        <v>0</v>
      </c>
      <c r="CJ85" s="374">
        <f>AN85*'Gas parameters'!$M$12</f>
        <v>3.5999999999999997E-2</v>
      </c>
      <c r="CK85" s="375">
        <f>AO85*'Gas parameters'!$N$12</f>
        <v>0</v>
      </c>
      <c r="CL85" s="376">
        <f>AP85*'Gas parameters'!$O$12</f>
        <v>0</v>
      </c>
      <c r="CM85" s="376">
        <f>AQ85*'Gas parameters'!$P$12</f>
        <v>0</v>
      </c>
      <c r="CN85" s="376">
        <f>AR85*'Gas parameters'!$Q$12</f>
        <v>0</v>
      </c>
      <c r="CO85" s="432">
        <f t="shared" si="628"/>
        <v>0.6</v>
      </c>
      <c r="CP85" s="432">
        <f t="shared" si="629"/>
        <v>0</v>
      </c>
      <c r="CQ85" s="432">
        <f t="shared" si="630"/>
        <v>0</v>
      </c>
      <c r="CR85" s="432">
        <f t="shared" si="631"/>
        <v>0</v>
      </c>
      <c r="CS85" s="432">
        <f t="shared" si="632"/>
        <v>0</v>
      </c>
      <c r="CT85" s="432">
        <f t="shared" si="633"/>
        <v>0</v>
      </c>
      <c r="CU85" s="432">
        <f t="shared" si="634"/>
        <v>0</v>
      </c>
      <c r="CV85" s="432">
        <f t="shared" si="635"/>
        <v>0</v>
      </c>
      <c r="CW85" s="432">
        <f t="shared" si="636"/>
        <v>0</v>
      </c>
      <c r="CX85" s="432">
        <f t="shared" si="637"/>
        <v>0</v>
      </c>
      <c r="CY85" s="432">
        <f t="shared" si="638"/>
        <v>0</v>
      </c>
      <c r="CZ85" s="432">
        <f t="shared" si="639"/>
        <v>0.4</v>
      </c>
      <c r="DA85" s="432">
        <f t="shared" si="640"/>
        <v>0</v>
      </c>
      <c r="DB85" s="432">
        <f t="shared" si="641"/>
        <v>0</v>
      </c>
      <c r="DC85" s="432">
        <f t="shared" si="642"/>
        <v>0</v>
      </c>
      <c r="DD85" s="432">
        <f t="shared" si="643"/>
        <v>0</v>
      </c>
      <c r="DE85" s="428">
        <f>'DATA SHEET'!CO85*'Gas parameters'!$B$13</f>
        <v>21529.8</v>
      </c>
      <c r="DF85" s="428">
        <f>'DATA SHEET'!CP85*'Gas parameters'!$C$13</f>
        <v>0</v>
      </c>
      <c r="DG85" s="428">
        <f>'DATA SHEET'!CQ85*'Gas parameters'!$D$13</f>
        <v>0</v>
      </c>
      <c r="DH85" s="428">
        <f>'DATA SHEET'!CR85*'Gas parameters'!$E$13</f>
        <v>0</v>
      </c>
      <c r="DI85" s="428">
        <f>'DATA SHEET'!CS85*'Gas parameters'!$F$13</f>
        <v>0</v>
      </c>
      <c r="DJ85" s="428">
        <f>'DATA SHEET'!CT85*'Gas parameters'!$G$13</f>
        <v>0</v>
      </c>
      <c r="DK85" s="428">
        <f>'DATA SHEET'!CU85*'Gas parameters'!$H$13</f>
        <v>0</v>
      </c>
      <c r="DL85" s="428">
        <f>'DATA SHEET'!CV85*'Gas parameters'!$I$13</f>
        <v>0</v>
      </c>
      <c r="DM85" s="428">
        <f>'DATA SHEET'!CW85*'Gas parameters'!$J$13</f>
        <v>0</v>
      </c>
      <c r="DN85" s="428">
        <f>'DATA SHEET'!CX85*'Gas parameters'!$K$13</f>
        <v>0</v>
      </c>
      <c r="DO85" s="428">
        <f>'DATA SHEET'!CY85*'Gas parameters'!$L$13</f>
        <v>0</v>
      </c>
      <c r="DP85" s="428">
        <f>'DATA SHEET'!CZ85*'Gas parameters'!$M$13</f>
        <v>4313.2</v>
      </c>
      <c r="DQ85" s="428">
        <f>'DATA SHEET'!DA85*'Gas parameters'!$N$13</f>
        <v>0</v>
      </c>
      <c r="DR85" s="428">
        <f>'DATA SHEET'!DB85*'Gas parameters'!$O$13</f>
        <v>0</v>
      </c>
      <c r="DS85" s="428">
        <f>'DATA SHEET'!DC85*'Gas parameters'!$P$13</f>
        <v>0</v>
      </c>
      <c r="DT85" s="428">
        <f>'DATA SHEET'!DD85*'Gas parameters'!$Q$13</f>
        <v>0</v>
      </c>
      <c r="DU85" s="431">
        <f>'DATA SHEET'!CO85*'Gas parameters'!$B$14</f>
        <v>23891.399999999998</v>
      </c>
      <c r="DV85" s="431">
        <f>'DATA SHEET'!CP85*'Gas parameters'!$C$14</f>
        <v>0</v>
      </c>
      <c r="DW85" s="431">
        <f>'DATA SHEET'!CQ85*'Gas parameters'!$D$14</f>
        <v>0</v>
      </c>
      <c r="DX85" s="431">
        <f>'DATA SHEET'!CR85*'Gas parameters'!$E$14</f>
        <v>0</v>
      </c>
      <c r="DY85" s="431">
        <f>'DATA SHEET'!CS85*'Gas parameters'!$F$14</f>
        <v>0</v>
      </c>
      <c r="DZ85" s="431">
        <f>'DATA SHEET'!CT85*'Gas parameters'!$G$14</f>
        <v>0</v>
      </c>
      <c r="EA85" s="431">
        <f>'DATA SHEET'!CU85*'Gas parameters'!$H$14</f>
        <v>0</v>
      </c>
      <c r="EB85" s="431">
        <f>'DATA SHEET'!CV85*'Gas parameters'!$I$14</f>
        <v>0</v>
      </c>
      <c r="EC85" s="431">
        <f>'DATA SHEET'!CW85*'Gas parameters'!$J$14</f>
        <v>0</v>
      </c>
      <c r="ED85" s="431">
        <f>'DATA SHEET'!CX85*'Gas parameters'!$K$14</f>
        <v>0</v>
      </c>
      <c r="EE85" s="431">
        <f>'DATA SHEET'!CY85*'Gas parameters'!$L$14</f>
        <v>0</v>
      </c>
      <c r="EF85" s="431">
        <f>'DATA SHEET'!CZ85*'Gas parameters'!$M$14</f>
        <v>5098</v>
      </c>
      <c r="EG85" s="431">
        <f>'DATA SHEET'!DA85*'Gas parameters'!$N$14</f>
        <v>0</v>
      </c>
      <c r="EH85" s="431">
        <f>'DATA SHEET'!DB85*'Gas parameters'!$O$14</f>
        <v>0</v>
      </c>
      <c r="EI85" s="431">
        <f>'DATA SHEET'!DC85*'Gas parameters'!$P$14</f>
        <v>0</v>
      </c>
      <c r="EJ85" s="431">
        <f>'DATA SHEET'!DD85*'Gas parameters'!$Q$14</f>
        <v>0</v>
      </c>
      <c r="EK85" s="425">
        <f>'DATA SHEET'!CO85*'Gas parameters'!$B$15</f>
        <v>1.2018</v>
      </c>
      <c r="EL85" s="434">
        <f>'DATA SHEET'!CP85*'Gas parameters'!$C$15</f>
        <v>0</v>
      </c>
      <c r="EM85" s="434">
        <f>'DATA SHEET'!CQ85*'Gas parameters'!$D$15</f>
        <v>0</v>
      </c>
      <c r="EN85" s="434">
        <f>'DATA SHEET'!CR85*'Gas parameters'!$E$15</f>
        <v>0</v>
      </c>
      <c r="EO85" s="434">
        <f>'DATA SHEET'!CS85*'Gas parameters'!$F$15</f>
        <v>0</v>
      </c>
      <c r="EP85" s="434">
        <f>'DATA SHEET'!CT85*'Gas parameters'!$G$15</f>
        <v>0</v>
      </c>
      <c r="EQ85" s="434">
        <f>'DATA SHEET'!CU85*'Gas parameters'!$H$15</f>
        <v>0</v>
      </c>
      <c r="ER85" s="434">
        <f>'DATA SHEET'!CV85*'Gas parameters'!$I$15</f>
        <v>0</v>
      </c>
      <c r="ES85" s="434">
        <f>'DATA SHEET'!CW85*'Gas parameters'!$J$15</f>
        <v>0</v>
      </c>
      <c r="ET85" s="434">
        <f>'DATA SHEET'!CX85*'Gas parameters'!$K$15</f>
        <v>0</v>
      </c>
      <c r="EU85" s="434">
        <f>'DATA SHEET'!CY85*'Gas parameters'!$L$15</f>
        <v>0</v>
      </c>
      <c r="EV85" s="434">
        <f>'DATA SHEET'!CZ85*'Gas parameters'!$M$15</f>
        <v>0.1996</v>
      </c>
      <c r="EW85" s="434">
        <f>'DATA SHEET'!DA85*'Gas parameters'!$N$15</f>
        <v>0</v>
      </c>
      <c r="EX85" s="434">
        <f>'DATA SHEET'!DB85*'Gas parameters'!$O$15</f>
        <v>0</v>
      </c>
      <c r="EY85" s="434">
        <f>'DATA SHEET'!DC85*'Gas parameters'!$P$15</f>
        <v>0</v>
      </c>
      <c r="EZ85" s="434">
        <f>'DATA SHEET'!DD85*'Gas parameters'!$Q$15</f>
        <v>0</v>
      </c>
      <c r="FA85" s="429">
        <f>'DATA SHEET'!CO85*'Gas parameters'!$B$16</f>
        <v>0.59760000000000002</v>
      </c>
      <c r="FB85" s="429">
        <f>'DATA SHEET'!CP85*'Gas parameters'!$C$16</f>
        <v>0</v>
      </c>
      <c r="FC85" s="429">
        <f>'DATA SHEET'!CQ85*'Gas parameters'!$D$16</f>
        <v>0</v>
      </c>
      <c r="FD85" s="429">
        <f>'DATA SHEET'!CR85*'Gas parameters'!$E$16</f>
        <v>0</v>
      </c>
      <c r="FE85" s="429">
        <f>'DATA SHEET'!CS85*'Gas parameters'!$F$16</f>
        <v>0</v>
      </c>
      <c r="FF85" s="429">
        <f>'DATA SHEET'!CT85*'Gas parameters'!$G$16</f>
        <v>0</v>
      </c>
      <c r="FG85" s="429">
        <f>'DATA SHEET'!CU85*'Gas parameters'!$H$16</f>
        <v>0</v>
      </c>
      <c r="FH85" s="429">
        <f>'DATA SHEET'!CV85*'Gas parameters'!$I$16</f>
        <v>0</v>
      </c>
      <c r="FI85" s="429">
        <f>'DATA SHEET'!CW85*'Gas parameters'!$J$16</f>
        <v>0</v>
      </c>
      <c r="FJ85" s="429">
        <f>'DATA SHEET'!CX85*'Gas parameters'!$K$16</f>
        <v>0</v>
      </c>
      <c r="FK85" s="429">
        <f>'DATA SHEET'!CY85*'Gas parameters'!$L$16</f>
        <v>0</v>
      </c>
      <c r="FL85" s="429">
        <f>'DATA SHEET'!CZ85*'Gas parameters'!$M$16</f>
        <v>0</v>
      </c>
      <c r="FM85" s="429">
        <f>'DATA SHEET'!DA85*'Gas parameters'!$N$16</f>
        <v>0</v>
      </c>
      <c r="FN85" s="429">
        <f>'DATA SHEET'!DB85*'Gas parameters'!$O$16</f>
        <v>0</v>
      </c>
      <c r="FO85" s="429">
        <f>'DATA SHEET'!DC85*'Gas parameters'!$P$16</f>
        <v>0</v>
      </c>
      <c r="FP85" s="429">
        <f>'DATA SHEET'!DD85*'Gas parameters'!$Q$16</f>
        <v>0</v>
      </c>
      <c r="FQ85" s="457">
        <f>'DATA SHEET'!CO85*'Gas parameters'!$B$17</f>
        <v>1.1639999999999999</v>
      </c>
      <c r="FR85" s="457">
        <f>'DATA SHEET'!CP85*'Gas parameters'!$C$17</f>
        <v>0</v>
      </c>
      <c r="FS85" s="457">
        <f>'DATA SHEET'!CQ85*'Gas parameters'!$D$17</f>
        <v>0</v>
      </c>
      <c r="FT85" s="457">
        <f>'DATA SHEET'!CR85*'Gas parameters'!$E$17</f>
        <v>0</v>
      </c>
      <c r="FU85" s="457">
        <f>'DATA SHEET'!CS85*'Gas parameters'!$F$17</f>
        <v>0</v>
      </c>
      <c r="FV85" s="457">
        <f>'DATA SHEET'!CT85*'Gas parameters'!$G$17</f>
        <v>0</v>
      </c>
      <c r="FW85" s="457">
        <f>'DATA SHEET'!CU85*'Gas parameters'!$H$17</f>
        <v>0</v>
      </c>
      <c r="FX85" s="457">
        <f>'DATA SHEET'!CV85*'Gas parameters'!$I$17</f>
        <v>0</v>
      </c>
      <c r="FY85" s="457">
        <f>'DATA SHEET'!CW85*'Gas parameters'!$J$17</f>
        <v>0</v>
      </c>
      <c r="FZ85" s="457">
        <f>'DATA SHEET'!CX85*'Gas parameters'!$K$17</f>
        <v>0</v>
      </c>
      <c r="GA85" s="457">
        <f>'DATA SHEET'!CY85*'Gas parameters'!$L$17</f>
        <v>0</v>
      </c>
      <c r="GB85" s="457">
        <f>'DATA SHEET'!CZ85*'Gas parameters'!$M$17</f>
        <v>0.38680000000000003</v>
      </c>
      <c r="GC85" s="457">
        <f>'DATA SHEET'!DA85*'Gas parameters'!$N$17</f>
        <v>0</v>
      </c>
      <c r="GD85" s="457">
        <f>'DATA SHEET'!DB85*'Gas parameters'!$O$17</f>
        <v>0</v>
      </c>
      <c r="GE85" s="457">
        <f>'DATA SHEET'!DC85*'Gas parameters'!$P$17</f>
        <v>0</v>
      </c>
      <c r="GF85" s="457">
        <f>'DATA SHEET'!DD85*'Gas parameters'!$Q$17</f>
        <v>0</v>
      </c>
      <c r="GG85" s="429">
        <f>'DATA SHEET'!CO85*'Gas parameters'!$B$18</f>
        <v>0.43043999999999999</v>
      </c>
      <c r="GH85" s="429">
        <f>'DATA SHEET'!CP85*'Gas parameters'!$C$18</f>
        <v>0</v>
      </c>
      <c r="GI85" s="429">
        <f>'DATA SHEET'!CQ85*'Gas parameters'!$D$18</f>
        <v>0</v>
      </c>
      <c r="GJ85" s="429">
        <f>'DATA SHEET'!CR85*'Gas parameters'!$E$18</f>
        <v>0</v>
      </c>
      <c r="GK85" s="429">
        <f>'DATA SHEET'!CS85*'Gas parameters'!$F$18</f>
        <v>0</v>
      </c>
      <c r="GL85" s="429">
        <f>'DATA SHEET'!CT85*'Gas parameters'!$G$18</f>
        <v>0</v>
      </c>
      <c r="GM85" s="429">
        <f>'DATA SHEET'!CU85*'Gas parameters'!$H$18</f>
        <v>0</v>
      </c>
      <c r="GN85" s="429">
        <f>'DATA SHEET'!CV85*'Gas parameters'!$I$18</f>
        <v>0</v>
      </c>
      <c r="GO85" s="429">
        <f>'DATA SHEET'!CW85*'Gas parameters'!$J$18</f>
        <v>0</v>
      </c>
      <c r="GP85" s="429">
        <f>'DATA SHEET'!CX85*'Gas parameters'!$K$18</f>
        <v>0</v>
      </c>
      <c r="GQ85" s="429">
        <f>'DATA SHEET'!CY85*'Gas parameters'!$L$18</f>
        <v>0</v>
      </c>
      <c r="GR85" s="429">
        <f>'DATA SHEET'!CZ85*'Gas parameters'!$M$18</f>
        <v>3.5999999999999997E-2</v>
      </c>
      <c r="GS85" s="429">
        <f>'DATA SHEET'!DA85*'Gas parameters'!$N$18</f>
        <v>0</v>
      </c>
      <c r="GT85" s="429">
        <f>'DATA SHEET'!DB85*'Gas parameters'!$O$18</f>
        <v>0</v>
      </c>
      <c r="GU85" s="429">
        <f>'DATA SHEET'!DC85*'Gas parameters'!$P$18</f>
        <v>0</v>
      </c>
      <c r="GV85" s="429">
        <f>'DATA SHEET'!DD85*'Gas parameters'!$Q$18</f>
        <v>0</v>
      </c>
      <c r="GW85" s="430">
        <v>7</v>
      </c>
      <c r="GX85" s="430">
        <v>1E-3</v>
      </c>
      <c r="GY85" s="435">
        <f t="shared" si="644"/>
        <v>6.6924546322827121</v>
      </c>
      <c r="GZ85" s="435">
        <f t="shared" si="645"/>
        <v>10.148328222950017</v>
      </c>
      <c r="HA85" s="433">
        <f t="shared" si="646"/>
        <v>1</v>
      </c>
      <c r="HB85" s="433">
        <f t="shared" si="647"/>
        <v>7.4502201757506663</v>
      </c>
      <c r="HC85" s="433">
        <f t="shared" si="648"/>
        <v>20.959991874476575</v>
      </c>
      <c r="HD85" s="433">
        <f t="shared" si="649"/>
        <v>1.3246768628986172</v>
      </c>
      <c r="HE85" s="433">
        <f t="shared" si="650"/>
        <v>1.2155011147590387</v>
      </c>
      <c r="HF85" s="436">
        <f t="shared" si="651"/>
        <v>0</v>
      </c>
      <c r="HG85" s="433">
        <f t="shared" si="652"/>
        <v>5.8886546322827122</v>
      </c>
      <c r="HH85" s="435">
        <f>GY85*0.7906+'DATA SHEET'!CW85/100+HN85</f>
        <v>5.8886546322827122</v>
      </c>
      <c r="HI85" s="433">
        <f t="shared" si="653"/>
        <v>1.5615655434679541</v>
      </c>
      <c r="HJ85" s="433">
        <f t="shared" si="654"/>
        <v>10.148328222950017</v>
      </c>
      <c r="HK85" s="437">
        <f t="shared" si="655"/>
        <v>25843</v>
      </c>
      <c r="HL85" s="437">
        <f t="shared" si="656"/>
        <v>28989.399999999998</v>
      </c>
      <c r="HM85" s="438">
        <f t="shared" si="657"/>
        <v>1.4014</v>
      </c>
      <c r="HN85" s="439">
        <f t="shared" si="658"/>
        <v>0.59760000000000002</v>
      </c>
      <c r="HO85" s="436">
        <f t="shared" si="659"/>
        <v>1.5508</v>
      </c>
      <c r="HP85" s="427">
        <f t="shared" si="660"/>
        <v>0.46643999999999997</v>
      </c>
      <c r="HQ85" s="357">
        <f t="shared" si="661"/>
        <v>25801.599999999999</v>
      </c>
      <c r="HR85" s="358">
        <f t="shared" si="662"/>
        <v>29019.200000000001</v>
      </c>
      <c r="HS85" s="712">
        <f t="shared" si="663"/>
        <v>0.46643999999999997</v>
      </c>
      <c r="HT85" s="713">
        <f t="shared" si="664"/>
        <v>0.36094603788418017</v>
      </c>
      <c r="HU85" s="711">
        <f t="shared" si="665"/>
        <v>0.44215889640812073</v>
      </c>
      <c r="HV85" s="711">
        <f t="shared" si="666"/>
        <v>24.454174959719456</v>
      </c>
      <c r="HW85" s="711">
        <f t="shared" si="667"/>
        <v>27.464698088207459</v>
      </c>
      <c r="HX85" s="711">
        <f t="shared" si="668"/>
        <v>45.714470083951518</v>
      </c>
      <c r="HY85" s="714">
        <f t="shared" si="669"/>
        <v>25.801599999999997</v>
      </c>
      <c r="HZ85" s="359">
        <f t="shared" si="670"/>
        <v>29.019200000000001</v>
      </c>
      <c r="IA85" s="360">
        <f t="shared" si="671"/>
        <v>48.30190909070317</v>
      </c>
      <c r="IB85" s="75">
        <f t="shared" si="672"/>
        <v>45.714470083951518</v>
      </c>
      <c r="IC85" s="724">
        <f t="shared" si="673"/>
        <v>0.36094603788418017</v>
      </c>
      <c r="ID85" s="724">
        <f t="shared" si="674"/>
        <v>25.801599999999997</v>
      </c>
      <c r="IE85" s="724">
        <f t="shared" si="675"/>
        <v>29.019200000000001</v>
      </c>
      <c r="IF85" s="76">
        <f t="shared" si="676"/>
        <v>10.148328222950017</v>
      </c>
      <c r="IG85" s="97"/>
      <c r="IH85" s="97"/>
      <c r="II85" s="97"/>
      <c r="IJ85" s="700">
        <f t="shared" si="677"/>
        <v>0</v>
      </c>
      <c r="IK85" s="575"/>
      <c r="IL85" s="575"/>
      <c r="IM85" s="575"/>
      <c r="JH85"/>
      <c r="JI85"/>
      <c r="JJ85"/>
      <c r="JW85" s="788"/>
      <c r="KX85" s="540">
        <f t="shared" si="679"/>
        <v>100</v>
      </c>
    </row>
    <row r="86" spans="1:310" ht="16.5" thickTop="1" thickBot="1" x14ac:dyDescent="0.3">
      <c r="A86" s="62"/>
      <c r="B86" s="80" t="str">
        <f>IF(A86="X",IF(#REF!="F",#REF!,IF(#REF!="C",#REF!,IF(#REF!="WH",#REF!,IF(#REF!="B",#REF!,"")))),"")</f>
        <v/>
      </c>
      <c r="C86" s="120"/>
      <c r="D86" s="578"/>
      <c r="E86" s="11">
        <f t="shared" si="678"/>
        <v>44</v>
      </c>
      <c r="F86" s="2129"/>
      <c r="G86" s="1832"/>
      <c r="H86" s="2163"/>
      <c r="I86" s="2207"/>
      <c r="J86" s="2163"/>
      <c r="K86" s="2147"/>
      <c r="L86" s="1832"/>
      <c r="M86" s="39" t="s">
        <v>75</v>
      </c>
      <c r="N86" s="1906"/>
      <c r="O86" s="459"/>
      <c r="P86" s="596"/>
      <c r="Q86" s="726">
        <v>60</v>
      </c>
      <c r="R86" s="727"/>
      <c r="S86" s="727"/>
      <c r="T86" s="727"/>
      <c r="U86" s="727"/>
      <c r="V86" s="727"/>
      <c r="W86" s="727"/>
      <c r="X86" s="727"/>
      <c r="Y86" s="727"/>
      <c r="Z86" s="727"/>
      <c r="AA86" s="727"/>
      <c r="AB86" s="727">
        <v>40</v>
      </c>
      <c r="AC86" s="368">
        <f t="shared" si="616"/>
        <v>0.6</v>
      </c>
      <c r="AD86" s="368">
        <f t="shared" si="617"/>
        <v>0</v>
      </c>
      <c r="AE86" s="368">
        <f t="shared" si="618"/>
        <v>0</v>
      </c>
      <c r="AF86" s="368">
        <f t="shared" si="619"/>
        <v>0</v>
      </c>
      <c r="AG86" s="368">
        <f t="shared" si="620"/>
        <v>0</v>
      </c>
      <c r="AH86" s="368">
        <f t="shared" si="621"/>
        <v>0</v>
      </c>
      <c r="AI86" s="368">
        <f t="shared" si="622"/>
        <v>0</v>
      </c>
      <c r="AJ86" s="368">
        <f t="shared" si="623"/>
        <v>0</v>
      </c>
      <c r="AK86" s="368">
        <f t="shared" si="624"/>
        <v>0</v>
      </c>
      <c r="AL86" s="368">
        <f t="shared" si="625"/>
        <v>0</v>
      </c>
      <c r="AM86" s="368">
        <f t="shared" si="626"/>
        <v>0</v>
      </c>
      <c r="AN86" s="368">
        <f t="shared" si="627"/>
        <v>0.4</v>
      </c>
      <c r="AO86" s="369">
        <v>0</v>
      </c>
      <c r="AP86" s="370">
        <v>0</v>
      </c>
      <c r="AQ86" s="370">
        <v>0</v>
      </c>
      <c r="AR86" s="370">
        <v>0</v>
      </c>
      <c r="AS86" s="378">
        <f>AC86*'Gas parameters'!$B$10</f>
        <v>21490.799999999999</v>
      </c>
      <c r="AT86" s="371">
        <f>AD86*'Gas parameters'!$C$10</f>
        <v>0</v>
      </c>
      <c r="AU86" s="371">
        <f>AE86*'Gas parameters'!$D$10</f>
        <v>0</v>
      </c>
      <c r="AV86" s="371">
        <f>AF86*'Gas parameters'!$E$10</f>
        <v>0</v>
      </c>
      <c r="AW86" s="371">
        <f>AG86*'Gas parameters'!$F$10</f>
        <v>0</v>
      </c>
      <c r="AX86" s="371">
        <f>AH86*'Gas parameters'!$G$10</f>
        <v>0</v>
      </c>
      <c r="AY86" s="371">
        <f>AI86*'Gas parameters'!$H$10</f>
        <v>0</v>
      </c>
      <c r="AZ86" s="371">
        <f>AJ86*'Gas parameters'!$I$10</f>
        <v>0</v>
      </c>
      <c r="BA86" s="371">
        <f>AK86*'Gas parameters'!$J$10</f>
        <v>0</v>
      </c>
      <c r="BB86" s="371">
        <f>AL86*'Gas parameters'!$K$10</f>
        <v>0</v>
      </c>
      <c r="BC86" s="371">
        <f>AM86*'Gas parameters'!$L$10</f>
        <v>0</v>
      </c>
      <c r="BD86" s="371">
        <f>AN86*'Gas parameters'!$M$10</f>
        <v>4310.8</v>
      </c>
      <c r="BE86" s="372">
        <f>AO86*'Gas parameters'!$N$10</f>
        <v>0</v>
      </c>
      <c r="BF86" s="373">
        <f>AP86*'Gas parameters'!$O$10</f>
        <v>0</v>
      </c>
      <c r="BG86" s="373">
        <f>AQ86*'Gas parameters'!$P$10</f>
        <v>0</v>
      </c>
      <c r="BH86" s="379">
        <f>AR86*'Gas parameters'!$Q$10</f>
        <v>0</v>
      </c>
      <c r="BI86" s="386">
        <f>AC86*'Gas parameters'!$B$11</f>
        <v>23904</v>
      </c>
      <c r="BJ86" s="387">
        <f>AD86*'Gas parameters'!$C$11</f>
        <v>0</v>
      </c>
      <c r="BK86" s="387">
        <f>AE86*'Gas parameters'!$D$11</f>
        <v>0</v>
      </c>
      <c r="BL86" s="387">
        <f>AF86*'Gas parameters'!$E$11</f>
        <v>0</v>
      </c>
      <c r="BM86" s="387">
        <f>AG86*'Gas parameters'!$F$11</f>
        <v>0</v>
      </c>
      <c r="BN86" s="387">
        <f>AH86*'Gas parameters'!$G$11</f>
        <v>0</v>
      </c>
      <c r="BO86" s="387">
        <f>AI86*'Gas parameters'!$H$11</f>
        <v>0</v>
      </c>
      <c r="BP86" s="387">
        <f>AJ86*'Gas parameters'!$I$11</f>
        <v>0</v>
      </c>
      <c r="BQ86" s="387">
        <f>AK86*'Gas parameters'!$J$11</f>
        <v>0</v>
      </c>
      <c r="BR86" s="387">
        <f>AL86*'Gas parameters'!$K$11</f>
        <v>0</v>
      </c>
      <c r="BS86" s="387">
        <f>AM86*'Gas parameters'!$L$11</f>
        <v>0</v>
      </c>
      <c r="BT86" s="387">
        <f>AN86*'Gas parameters'!$M$11</f>
        <v>5115.2000000000007</v>
      </c>
      <c r="BU86" s="388">
        <f>AO86*'Gas parameters'!$N$11</f>
        <v>0</v>
      </c>
      <c r="BV86" s="389">
        <f>AP86*'Gas parameters'!$O$11</f>
        <v>0</v>
      </c>
      <c r="BW86" s="389">
        <f>AQ86*'Gas parameters'!$P$11</f>
        <v>0</v>
      </c>
      <c r="BX86" s="390">
        <f>AR86*'Gas parameters'!$Q$11</f>
        <v>0</v>
      </c>
      <c r="BY86" s="385">
        <f>AC86*'Gas parameters'!$B$12</f>
        <v>0.43043999999999999</v>
      </c>
      <c r="BZ86" s="374">
        <f>AD86*'Gas parameters'!$C$12</f>
        <v>0</v>
      </c>
      <c r="CA86" s="374">
        <f>AE86*'Gas parameters'!$D$12</f>
        <v>0</v>
      </c>
      <c r="CB86" s="374">
        <f>AF86*'Gas parameters'!$E$12</f>
        <v>0</v>
      </c>
      <c r="CC86" s="374">
        <f>AG86*'Gas parameters'!$F$12</f>
        <v>0</v>
      </c>
      <c r="CD86" s="374">
        <f>AH86*'Gas parameters'!$G$12</f>
        <v>0</v>
      </c>
      <c r="CE86" s="374">
        <f>AI86*'Gas parameters'!$H$12</f>
        <v>0</v>
      </c>
      <c r="CF86" s="374">
        <f>AJ86*'Gas parameters'!$I$12</f>
        <v>0</v>
      </c>
      <c r="CG86" s="374">
        <f>AK86*'Gas parameters'!$J$12</f>
        <v>0</v>
      </c>
      <c r="CH86" s="374">
        <f>AL86*'Gas parameters'!$K$12</f>
        <v>0</v>
      </c>
      <c r="CI86" s="374">
        <f>AM86*'Gas parameters'!$L$12</f>
        <v>0</v>
      </c>
      <c r="CJ86" s="374">
        <f>AN86*'Gas parameters'!$M$12</f>
        <v>3.5999999999999997E-2</v>
      </c>
      <c r="CK86" s="375">
        <f>AO86*'Gas parameters'!$N$12</f>
        <v>0</v>
      </c>
      <c r="CL86" s="376">
        <f>AP86*'Gas parameters'!$O$12</f>
        <v>0</v>
      </c>
      <c r="CM86" s="376">
        <f>AQ86*'Gas parameters'!$P$12</f>
        <v>0</v>
      </c>
      <c r="CN86" s="376">
        <f>AR86*'Gas parameters'!$Q$12</f>
        <v>0</v>
      </c>
      <c r="CO86" s="432">
        <f t="shared" si="628"/>
        <v>0.6</v>
      </c>
      <c r="CP86" s="432">
        <f t="shared" si="629"/>
        <v>0</v>
      </c>
      <c r="CQ86" s="432">
        <f t="shared" si="630"/>
        <v>0</v>
      </c>
      <c r="CR86" s="432">
        <f t="shared" si="631"/>
        <v>0</v>
      </c>
      <c r="CS86" s="432">
        <f t="shared" si="632"/>
        <v>0</v>
      </c>
      <c r="CT86" s="432">
        <f t="shared" si="633"/>
        <v>0</v>
      </c>
      <c r="CU86" s="432">
        <f t="shared" si="634"/>
        <v>0</v>
      </c>
      <c r="CV86" s="432">
        <f t="shared" si="635"/>
        <v>0</v>
      </c>
      <c r="CW86" s="432">
        <f t="shared" si="636"/>
        <v>0</v>
      </c>
      <c r="CX86" s="432">
        <f t="shared" si="637"/>
        <v>0</v>
      </c>
      <c r="CY86" s="432">
        <f t="shared" si="638"/>
        <v>0</v>
      </c>
      <c r="CZ86" s="432">
        <f t="shared" si="639"/>
        <v>0.4</v>
      </c>
      <c r="DA86" s="432">
        <f t="shared" si="640"/>
        <v>0</v>
      </c>
      <c r="DB86" s="432">
        <f t="shared" si="641"/>
        <v>0</v>
      </c>
      <c r="DC86" s="432">
        <f t="shared" si="642"/>
        <v>0</v>
      </c>
      <c r="DD86" s="432">
        <f t="shared" si="643"/>
        <v>0</v>
      </c>
      <c r="DE86" s="428">
        <f>'DATA SHEET'!CO86*'Gas parameters'!$B$13</f>
        <v>21529.8</v>
      </c>
      <c r="DF86" s="428">
        <f>'DATA SHEET'!CP86*'Gas parameters'!$C$13</f>
        <v>0</v>
      </c>
      <c r="DG86" s="428">
        <f>'DATA SHEET'!CQ86*'Gas parameters'!$D$13</f>
        <v>0</v>
      </c>
      <c r="DH86" s="428">
        <f>'DATA SHEET'!CR86*'Gas parameters'!$E$13</f>
        <v>0</v>
      </c>
      <c r="DI86" s="428">
        <f>'DATA SHEET'!CS86*'Gas parameters'!$F$13</f>
        <v>0</v>
      </c>
      <c r="DJ86" s="428">
        <f>'DATA SHEET'!CT86*'Gas parameters'!$G$13</f>
        <v>0</v>
      </c>
      <c r="DK86" s="428">
        <f>'DATA SHEET'!CU86*'Gas parameters'!$H$13</f>
        <v>0</v>
      </c>
      <c r="DL86" s="428">
        <f>'DATA SHEET'!CV86*'Gas parameters'!$I$13</f>
        <v>0</v>
      </c>
      <c r="DM86" s="428">
        <f>'DATA SHEET'!CW86*'Gas parameters'!$J$13</f>
        <v>0</v>
      </c>
      <c r="DN86" s="428">
        <f>'DATA SHEET'!CX86*'Gas parameters'!$K$13</f>
        <v>0</v>
      </c>
      <c r="DO86" s="428">
        <f>'DATA SHEET'!CY86*'Gas parameters'!$L$13</f>
        <v>0</v>
      </c>
      <c r="DP86" s="428">
        <f>'DATA SHEET'!CZ86*'Gas parameters'!$M$13</f>
        <v>4313.2</v>
      </c>
      <c r="DQ86" s="428">
        <f>'DATA SHEET'!DA86*'Gas parameters'!$N$13</f>
        <v>0</v>
      </c>
      <c r="DR86" s="428">
        <f>'DATA SHEET'!DB86*'Gas parameters'!$O$13</f>
        <v>0</v>
      </c>
      <c r="DS86" s="428">
        <f>'DATA SHEET'!DC86*'Gas parameters'!$P$13</f>
        <v>0</v>
      </c>
      <c r="DT86" s="428">
        <f>'DATA SHEET'!DD86*'Gas parameters'!$Q$13</f>
        <v>0</v>
      </c>
      <c r="DU86" s="431">
        <f>'DATA SHEET'!CO86*'Gas parameters'!$B$14</f>
        <v>23891.399999999998</v>
      </c>
      <c r="DV86" s="431">
        <f>'DATA SHEET'!CP86*'Gas parameters'!$C$14</f>
        <v>0</v>
      </c>
      <c r="DW86" s="431">
        <f>'DATA SHEET'!CQ86*'Gas parameters'!$D$14</f>
        <v>0</v>
      </c>
      <c r="DX86" s="431">
        <f>'DATA SHEET'!CR86*'Gas parameters'!$E$14</f>
        <v>0</v>
      </c>
      <c r="DY86" s="431">
        <f>'DATA SHEET'!CS86*'Gas parameters'!$F$14</f>
        <v>0</v>
      </c>
      <c r="DZ86" s="431">
        <f>'DATA SHEET'!CT86*'Gas parameters'!$G$14</f>
        <v>0</v>
      </c>
      <c r="EA86" s="431">
        <f>'DATA SHEET'!CU86*'Gas parameters'!$H$14</f>
        <v>0</v>
      </c>
      <c r="EB86" s="431">
        <f>'DATA SHEET'!CV86*'Gas parameters'!$I$14</f>
        <v>0</v>
      </c>
      <c r="EC86" s="431">
        <f>'DATA SHEET'!CW86*'Gas parameters'!$J$14</f>
        <v>0</v>
      </c>
      <c r="ED86" s="431">
        <f>'DATA SHEET'!CX86*'Gas parameters'!$K$14</f>
        <v>0</v>
      </c>
      <c r="EE86" s="431">
        <f>'DATA SHEET'!CY86*'Gas parameters'!$L$14</f>
        <v>0</v>
      </c>
      <c r="EF86" s="431">
        <f>'DATA SHEET'!CZ86*'Gas parameters'!$M$14</f>
        <v>5098</v>
      </c>
      <c r="EG86" s="431">
        <f>'DATA SHEET'!DA86*'Gas parameters'!$N$14</f>
        <v>0</v>
      </c>
      <c r="EH86" s="431">
        <f>'DATA SHEET'!DB86*'Gas parameters'!$O$14</f>
        <v>0</v>
      </c>
      <c r="EI86" s="431">
        <f>'DATA SHEET'!DC86*'Gas parameters'!$P$14</f>
        <v>0</v>
      </c>
      <c r="EJ86" s="431">
        <f>'DATA SHEET'!DD86*'Gas parameters'!$Q$14</f>
        <v>0</v>
      </c>
      <c r="EK86" s="425">
        <f>'DATA SHEET'!CO86*'Gas parameters'!$B$15</f>
        <v>1.2018</v>
      </c>
      <c r="EL86" s="434">
        <f>'DATA SHEET'!CP86*'Gas parameters'!$C$15</f>
        <v>0</v>
      </c>
      <c r="EM86" s="434">
        <f>'DATA SHEET'!CQ86*'Gas parameters'!$D$15</f>
        <v>0</v>
      </c>
      <c r="EN86" s="434">
        <f>'DATA SHEET'!CR86*'Gas parameters'!$E$15</f>
        <v>0</v>
      </c>
      <c r="EO86" s="434">
        <f>'DATA SHEET'!CS86*'Gas parameters'!$F$15</f>
        <v>0</v>
      </c>
      <c r="EP86" s="434">
        <f>'DATA SHEET'!CT86*'Gas parameters'!$G$15</f>
        <v>0</v>
      </c>
      <c r="EQ86" s="434">
        <f>'DATA SHEET'!CU86*'Gas parameters'!$H$15</f>
        <v>0</v>
      </c>
      <c r="ER86" s="434">
        <f>'DATA SHEET'!CV86*'Gas parameters'!$I$15</f>
        <v>0</v>
      </c>
      <c r="ES86" s="434">
        <f>'DATA SHEET'!CW86*'Gas parameters'!$J$15</f>
        <v>0</v>
      </c>
      <c r="ET86" s="434">
        <f>'DATA SHEET'!CX86*'Gas parameters'!$K$15</f>
        <v>0</v>
      </c>
      <c r="EU86" s="434">
        <f>'DATA SHEET'!CY86*'Gas parameters'!$L$15</f>
        <v>0</v>
      </c>
      <c r="EV86" s="434">
        <f>'DATA SHEET'!CZ86*'Gas parameters'!$M$15</f>
        <v>0.1996</v>
      </c>
      <c r="EW86" s="434">
        <f>'DATA SHEET'!DA86*'Gas parameters'!$N$15</f>
        <v>0</v>
      </c>
      <c r="EX86" s="434">
        <f>'DATA SHEET'!DB86*'Gas parameters'!$O$15</f>
        <v>0</v>
      </c>
      <c r="EY86" s="434">
        <f>'DATA SHEET'!DC86*'Gas parameters'!$P$15</f>
        <v>0</v>
      </c>
      <c r="EZ86" s="434">
        <f>'DATA SHEET'!DD86*'Gas parameters'!$Q$15</f>
        <v>0</v>
      </c>
      <c r="FA86" s="429">
        <f>'DATA SHEET'!CO86*'Gas parameters'!$B$16</f>
        <v>0.59760000000000002</v>
      </c>
      <c r="FB86" s="429">
        <f>'DATA SHEET'!CP86*'Gas parameters'!$C$16</f>
        <v>0</v>
      </c>
      <c r="FC86" s="429">
        <f>'DATA SHEET'!CQ86*'Gas parameters'!$D$16</f>
        <v>0</v>
      </c>
      <c r="FD86" s="429">
        <f>'DATA SHEET'!CR86*'Gas parameters'!$E$16</f>
        <v>0</v>
      </c>
      <c r="FE86" s="429">
        <f>'DATA SHEET'!CS86*'Gas parameters'!$F$16</f>
        <v>0</v>
      </c>
      <c r="FF86" s="429">
        <f>'DATA SHEET'!CT86*'Gas parameters'!$G$16</f>
        <v>0</v>
      </c>
      <c r="FG86" s="429">
        <f>'DATA SHEET'!CU86*'Gas parameters'!$H$16</f>
        <v>0</v>
      </c>
      <c r="FH86" s="429">
        <f>'DATA SHEET'!CV86*'Gas parameters'!$I$16</f>
        <v>0</v>
      </c>
      <c r="FI86" s="429">
        <f>'DATA SHEET'!CW86*'Gas parameters'!$J$16</f>
        <v>0</v>
      </c>
      <c r="FJ86" s="429">
        <f>'DATA SHEET'!CX86*'Gas parameters'!$K$16</f>
        <v>0</v>
      </c>
      <c r="FK86" s="429">
        <f>'DATA SHEET'!CY86*'Gas parameters'!$L$16</f>
        <v>0</v>
      </c>
      <c r="FL86" s="429">
        <f>'DATA SHEET'!CZ86*'Gas parameters'!$M$16</f>
        <v>0</v>
      </c>
      <c r="FM86" s="429">
        <f>'DATA SHEET'!DA86*'Gas parameters'!$N$16</f>
        <v>0</v>
      </c>
      <c r="FN86" s="429">
        <f>'DATA SHEET'!DB86*'Gas parameters'!$O$16</f>
        <v>0</v>
      </c>
      <c r="FO86" s="429">
        <f>'DATA SHEET'!DC86*'Gas parameters'!$P$16</f>
        <v>0</v>
      </c>
      <c r="FP86" s="429">
        <f>'DATA SHEET'!DD86*'Gas parameters'!$Q$16</f>
        <v>0</v>
      </c>
      <c r="FQ86" s="457">
        <f>'DATA SHEET'!CO86*'Gas parameters'!$B$17</f>
        <v>1.1639999999999999</v>
      </c>
      <c r="FR86" s="457">
        <f>'DATA SHEET'!CP86*'Gas parameters'!$C$17</f>
        <v>0</v>
      </c>
      <c r="FS86" s="457">
        <f>'DATA SHEET'!CQ86*'Gas parameters'!$D$17</f>
        <v>0</v>
      </c>
      <c r="FT86" s="457">
        <f>'DATA SHEET'!CR86*'Gas parameters'!$E$17</f>
        <v>0</v>
      </c>
      <c r="FU86" s="457">
        <f>'DATA SHEET'!CS86*'Gas parameters'!$F$17</f>
        <v>0</v>
      </c>
      <c r="FV86" s="457">
        <f>'DATA SHEET'!CT86*'Gas parameters'!$G$17</f>
        <v>0</v>
      </c>
      <c r="FW86" s="457">
        <f>'DATA SHEET'!CU86*'Gas parameters'!$H$17</f>
        <v>0</v>
      </c>
      <c r="FX86" s="457">
        <f>'DATA SHEET'!CV86*'Gas parameters'!$I$17</f>
        <v>0</v>
      </c>
      <c r="FY86" s="457">
        <f>'DATA SHEET'!CW86*'Gas parameters'!$J$17</f>
        <v>0</v>
      </c>
      <c r="FZ86" s="457">
        <f>'DATA SHEET'!CX86*'Gas parameters'!$K$17</f>
        <v>0</v>
      </c>
      <c r="GA86" s="457">
        <f>'DATA SHEET'!CY86*'Gas parameters'!$L$17</f>
        <v>0</v>
      </c>
      <c r="GB86" s="457">
        <f>'DATA SHEET'!CZ86*'Gas parameters'!$M$17</f>
        <v>0.38680000000000003</v>
      </c>
      <c r="GC86" s="457">
        <f>'DATA SHEET'!DA86*'Gas parameters'!$N$17</f>
        <v>0</v>
      </c>
      <c r="GD86" s="457">
        <f>'DATA SHEET'!DB86*'Gas parameters'!$O$17</f>
        <v>0</v>
      </c>
      <c r="GE86" s="457">
        <f>'DATA SHEET'!DC86*'Gas parameters'!$P$17</f>
        <v>0</v>
      </c>
      <c r="GF86" s="457">
        <f>'DATA SHEET'!DD86*'Gas parameters'!$Q$17</f>
        <v>0</v>
      </c>
      <c r="GG86" s="429">
        <f>'DATA SHEET'!CO86*'Gas parameters'!$B$18</f>
        <v>0.43043999999999999</v>
      </c>
      <c r="GH86" s="429">
        <f>'DATA SHEET'!CP86*'Gas parameters'!$C$18</f>
        <v>0</v>
      </c>
      <c r="GI86" s="429">
        <f>'DATA SHEET'!CQ86*'Gas parameters'!$D$18</f>
        <v>0</v>
      </c>
      <c r="GJ86" s="429">
        <f>'DATA SHEET'!CR86*'Gas parameters'!$E$18</f>
        <v>0</v>
      </c>
      <c r="GK86" s="429">
        <f>'DATA SHEET'!CS86*'Gas parameters'!$F$18</f>
        <v>0</v>
      </c>
      <c r="GL86" s="429">
        <f>'DATA SHEET'!CT86*'Gas parameters'!$G$18</f>
        <v>0</v>
      </c>
      <c r="GM86" s="429">
        <f>'DATA SHEET'!CU86*'Gas parameters'!$H$18</f>
        <v>0</v>
      </c>
      <c r="GN86" s="429">
        <f>'DATA SHEET'!CV86*'Gas parameters'!$I$18</f>
        <v>0</v>
      </c>
      <c r="GO86" s="429">
        <f>'DATA SHEET'!CW86*'Gas parameters'!$J$18</f>
        <v>0</v>
      </c>
      <c r="GP86" s="429">
        <f>'DATA SHEET'!CX86*'Gas parameters'!$K$18</f>
        <v>0</v>
      </c>
      <c r="GQ86" s="429">
        <f>'DATA SHEET'!CY86*'Gas parameters'!$L$18</f>
        <v>0</v>
      </c>
      <c r="GR86" s="429">
        <f>'DATA SHEET'!CZ86*'Gas parameters'!$M$18</f>
        <v>3.5999999999999997E-2</v>
      </c>
      <c r="GS86" s="429">
        <f>'DATA SHEET'!DA86*'Gas parameters'!$N$18</f>
        <v>0</v>
      </c>
      <c r="GT86" s="429">
        <f>'DATA SHEET'!DB86*'Gas parameters'!$O$18</f>
        <v>0</v>
      </c>
      <c r="GU86" s="429">
        <f>'DATA SHEET'!DC86*'Gas parameters'!$P$18</f>
        <v>0</v>
      </c>
      <c r="GV86" s="429">
        <f>'DATA SHEET'!DD86*'Gas parameters'!$Q$18</f>
        <v>0</v>
      </c>
      <c r="GW86" s="430">
        <v>7</v>
      </c>
      <c r="GX86" s="430">
        <v>1E-3</v>
      </c>
      <c r="GY86" s="435">
        <f t="shared" si="644"/>
        <v>6.6924546322827121</v>
      </c>
      <c r="GZ86" s="435">
        <f t="shared" si="645"/>
        <v>10.148328222950017</v>
      </c>
      <c r="HA86" s="433">
        <f t="shared" si="646"/>
        <v>1</v>
      </c>
      <c r="HB86" s="433">
        <f t="shared" si="647"/>
        <v>7.4502201757506663</v>
      </c>
      <c r="HC86" s="433">
        <f t="shared" si="648"/>
        <v>20.959991874476575</v>
      </c>
      <c r="HD86" s="433">
        <f t="shared" si="649"/>
        <v>1.3246768628986172</v>
      </c>
      <c r="HE86" s="433">
        <f t="shared" si="650"/>
        <v>1.2155011147590387</v>
      </c>
      <c r="HF86" s="436">
        <f t="shared" si="651"/>
        <v>0</v>
      </c>
      <c r="HG86" s="433">
        <f t="shared" si="652"/>
        <v>5.8886546322827122</v>
      </c>
      <c r="HH86" s="435">
        <f>GY86*0.7906+'DATA SHEET'!CW86/100+HN86</f>
        <v>5.8886546322827122</v>
      </c>
      <c r="HI86" s="433">
        <f t="shared" si="653"/>
        <v>1.5615655434679541</v>
      </c>
      <c r="HJ86" s="433">
        <f t="shared" si="654"/>
        <v>10.148328222950017</v>
      </c>
      <c r="HK86" s="437">
        <f t="shared" si="655"/>
        <v>25843</v>
      </c>
      <c r="HL86" s="437">
        <f t="shared" si="656"/>
        <v>28989.399999999998</v>
      </c>
      <c r="HM86" s="438">
        <f t="shared" si="657"/>
        <v>1.4014</v>
      </c>
      <c r="HN86" s="439">
        <f t="shared" si="658"/>
        <v>0.59760000000000002</v>
      </c>
      <c r="HO86" s="436">
        <f t="shared" si="659"/>
        <v>1.5508</v>
      </c>
      <c r="HP86" s="427">
        <f t="shared" si="660"/>
        <v>0.46643999999999997</v>
      </c>
      <c r="HQ86" s="357">
        <f t="shared" si="661"/>
        <v>25801.599999999999</v>
      </c>
      <c r="HR86" s="358">
        <f t="shared" si="662"/>
        <v>29019.200000000001</v>
      </c>
      <c r="HS86" s="712">
        <f t="shared" si="663"/>
        <v>0.46643999999999997</v>
      </c>
      <c r="HT86" s="713">
        <f t="shared" si="664"/>
        <v>0.36094603788418017</v>
      </c>
      <c r="HU86" s="711">
        <f t="shared" si="665"/>
        <v>0.44215889640812073</v>
      </c>
      <c r="HV86" s="711">
        <f t="shared" si="666"/>
        <v>24.454174959719456</v>
      </c>
      <c r="HW86" s="711">
        <f t="shared" si="667"/>
        <v>27.464698088207459</v>
      </c>
      <c r="HX86" s="711">
        <f t="shared" si="668"/>
        <v>45.714470083951518</v>
      </c>
      <c r="HY86" s="714">
        <f t="shared" si="669"/>
        <v>25.801599999999997</v>
      </c>
      <c r="HZ86" s="359">
        <f t="shared" si="670"/>
        <v>29.019200000000001</v>
      </c>
      <c r="IA86" s="360">
        <f t="shared" si="671"/>
        <v>48.30190909070317</v>
      </c>
      <c r="IB86" s="75">
        <f t="shared" si="672"/>
        <v>45.714470083951518</v>
      </c>
      <c r="IC86" s="724">
        <f t="shared" si="673"/>
        <v>0.36094603788418017</v>
      </c>
      <c r="ID86" s="724">
        <f t="shared" si="674"/>
        <v>25.801599999999997</v>
      </c>
      <c r="IE86" s="724">
        <f t="shared" si="675"/>
        <v>29.019200000000001</v>
      </c>
      <c r="IF86" s="76">
        <f t="shared" si="676"/>
        <v>10.148328222950017</v>
      </c>
      <c r="IG86" s="97"/>
      <c r="IH86" s="97"/>
      <c r="II86" s="97"/>
      <c r="IJ86" s="700">
        <f t="shared" si="677"/>
        <v>0</v>
      </c>
      <c r="IK86" s="575"/>
      <c r="IL86" s="575"/>
      <c r="IM86" s="575"/>
      <c r="IO86" s="280"/>
      <c r="IP86" s="277"/>
      <c r="IQ86" s="277"/>
      <c r="IR86" s="277"/>
      <c r="IS86" s="275"/>
      <c r="IT86" s="275"/>
      <c r="IU86" s="275"/>
      <c r="IV86" s="275"/>
      <c r="IW86" s="275"/>
      <c r="IX86" s="275"/>
      <c r="IY86" s="275"/>
      <c r="IZ86" s="275"/>
      <c r="JA86" s="275"/>
      <c r="JB86" s="275"/>
      <c r="JC86" s="275"/>
      <c r="JD86" s="275"/>
      <c r="JE86" s="275"/>
      <c r="JF86" s="275"/>
      <c r="JG86" s="275"/>
      <c r="JH86" s="275"/>
      <c r="JI86" s="275"/>
      <c r="JJ86" s="275"/>
      <c r="JK86" s="275"/>
      <c r="JL86" s="275"/>
      <c r="JM86" s="275"/>
      <c r="JN86" s="275"/>
      <c r="JO86" s="275"/>
      <c r="JP86" s="275"/>
      <c r="JQ86" s="486"/>
      <c r="JR86" s="486"/>
      <c r="JS86" s="487"/>
      <c r="JT86" s="142"/>
      <c r="JU86" s="142"/>
      <c r="JV86" s="142"/>
      <c r="JW86" s="787"/>
      <c r="JX86" s="142"/>
      <c r="JY86" s="142"/>
      <c r="JZ86" s="142"/>
      <c r="KA86" s="26"/>
      <c r="KB86" s="27"/>
      <c r="KC86" s="175"/>
      <c r="KD86" s="175"/>
      <c r="KE86" s="175"/>
      <c r="KF86" s="175"/>
      <c r="KG86" s="175"/>
      <c r="KH86" s="175"/>
      <c r="KI86" s="175"/>
      <c r="KJ86" s="175"/>
      <c r="KK86" s="48"/>
      <c r="KL86" s="32" t="s">
        <v>88</v>
      </c>
      <c r="KM86" s="32" t="s">
        <v>88</v>
      </c>
      <c r="KN86" s="32" t="s">
        <v>88</v>
      </c>
      <c r="KO86" s="32" t="s">
        <v>88</v>
      </c>
      <c r="KP86" s="32" t="s">
        <v>88</v>
      </c>
      <c r="KQ86" s="32" t="s">
        <v>88</v>
      </c>
      <c r="KR86" s="32" t="s">
        <v>88</v>
      </c>
      <c r="KS86" s="32" t="s">
        <v>88</v>
      </c>
      <c r="KT86" s="32" t="s">
        <v>88</v>
      </c>
      <c r="KU86" s="32" t="s">
        <v>88</v>
      </c>
      <c r="KV86" s="32" t="s">
        <v>88</v>
      </c>
      <c r="KX86" s="540">
        <f t="shared" si="679"/>
        <v>100</v>
      </c>
    </row>
    <row r="87" spans="1:310" ht="15" x14ac:dyDescent="0.25">
      <c r="A87" s="17"/>
      <c r="B87" s="17"/>
      <c r="C87" s="17"/>
      <c r="D87" s="1"/>
      <c r="F87" s="17"/>
      <c r="G87" s="17"/>
      <c r="H87" s="17"/>
      <c r="I87" s="17"/>
      <c r="J87" s="17"/>
      <c r="K87" s="17"/>
      <c r="L87" s="17"/>
      <c r="M87" s="17"/>
      <c r="N87" s="17"/>
      <c r="O87" s="17"/>
      <c r="P87" s="550"/>
      <c r="Q87" s="734"/>
      <c r="R87" s="734"/>
      <c r="S87" s="734"/>
      <c r="T87" s="734"/>
      <c r="U87" s="734"/>
      <c r="V87" s="734"/>
      <c r="W87" s="735"/>
      <c r="X87" s="745"/>
      <c r="Y87" s="745"/>
      <c r="Z87" s="745"/>
      <c r="AA87" s="745"/>
      <c r="AB87" s="745"/>
      <c r="AC87" s="279"/>
      <c r="AD87" s="279"/>
      <c r="AE87" s="279"/>
      <c r="AF87" s="279"/>
      <c r="AG87" s="279"/>
      <c r="AH87" s="279"/>
      <c r="AI87" s="279"/>
      <c r="AJ87" s="279"/>
      <c r="AK87" s="279"/>
      <c r="AL87" s="279"/>
      <c r="AM87" s="279"/>
      <c r="AN87" s="279"/>
      <c r="AO87" s="279"/>
      <c r="AP87" s="279"/>
      <c r="AQ87" s="279"/>
      <c r="AR87" s="279"/>
      <c r="AS87" s="279"/>
      <c r="AT87" s="279"/>
      <c r="AU87" s="279"/>
      <c r="AV87" s="279"/>
      <c r="AW87" s="279"/>
      <c r="AX87" s="279"/>
      <c r="AY87" s="279"/>
      <c r="AZ87" s="279"/>
      <c r="BA87" s="279"/>
      <c r="BB87" s="279"/>
      <c r="BC87" s="279"/>
      <c r="BD87" s="279"/>
      <c r="BE87" s="279"/>
      <c r="BF87" s="279"/>
      <c r="BG87" s="279"/>
      <c r="BH87" s="279"/>
      <c r="BI87" s="279"/>
      <c r="BJ87" s="279"/>
      <c r="BK87" s="279"/>
      <c r="BL87" s="279"/>
      <c r="BM87" s="279"/>
      <c r="BN87" s="279"/>
      <c r="BO87" s="279"/>
      <c r="BP87" s="279"/>
      <c r="BQ87" s="279"/>
      <c r="BR87" s="279"/>
      <c r="BS87" s="279"/>
      <c r="BT87" s="279"/>
      <c r="BU87" s="279"/>
      <c r="BV87" s="279"/>
      <c r="BW87" s="279"/>
      <c r="BX87" s="279"/>
      <c r="BY87" s="279"/>
      <c r="BZ87" s="279"/>
      <c r="CA87" s="279"/>
      <c r="CB87" s="279"/>
      <c r="CC87" s="279"/>
      <c r="CD87" s="279"/>
      <c r="CE87" s="279"/>
      <c r="CF87" s="279"/>
      <c r="CG87" s="279"/>
      <c r="CH87" s="279"/>
      <c r="CI87" s="279"/>
      <c r="CJ87" s="279"/>
      <c r="CK87" s="279"/>
      <c r="CL87" s="279"/>
      <c r="CM87" s="279"/>
      <c r="CN87" s="279"/>
      <c r="CO87" s="279"/>
      <c r="CP87" s="279"/>
      <c r="CQ87" s="279"/>
      <c r="CR87" s="279"/>
      <c r="CS87" s="279"/>
      <c r="CT87" s="279"/>
      <c r="CU87" s="279"/>
      <c r="CV87" s="279"/>
      <c r="CW87" s="279"/>
      <c r="CX87" s="279"/>
      <c r="CY87" s="279"/>
      <c r="CZ87" s="279"/>
      <c r="DA87" s="279"/>
      <c r="DB87" s="279"/>
      <c r="DC87" s="279"/>
      <c r="DD87" s="279"/>
      <c r="DE87" s="279"/>
      <c r="DF87" s="279"/>
      <c r="DG87" s="279"/>
      <c r="DH87" s="279"/>
      <c r="DI87" s="279"/>
      <c r="DJ87" s="279"/>
      <c r="DK87" s="279"/>
      <c r="DL87" s="279"/>
      <c r="DM87" s="279"/>
      <c r="DN87" s="279"/>
      <c r="DO87" s="279"/>
      <c r="DP87" s="279"/>
      <c r="DQ87" s="279"/>
      <c r="DR87" s="279"/>
      <c r="DS87" s="279"/>
      <c r="DT87" s="279"/>
      <c r="DU87" s="279"/>
      <c r="DV87" s="279"/>
      <c r="DW87" s="279"/>
      <c r="DX87" s="279"/>
      <c r="DY87" s="279"/>
      <c r="DZ87" s="279"/>
      <c r="EA87" s="279"/>
      <c r="EB87" s="279"/>
      <c r="EC87" s="279"/>
      <c r="ED87" s="279"/>
      <c r="EE87" s="279"/>
      <c r="EF87" s="279"/>
      <c r="EG87" s="279"/>
      <c r="EH87" s="279"/>
      <c r="EI87" s="279"/>
      <c r="EJ87" s="279"/>
      <c r="EK87" s="279"/>
      <c r="EL87" s="279"/>
      <c r="EM87" s="279"/>
      <c r="EN87" s="279"/>
      <c r="EO87" s="279"/>
      <c r="EP87" s="279"/>
      <c r="EQ87" s="279"/>
      <c r="ER87" s="279"/>
      <c r="ES87" s="279"/>
      <c r="ET87" s="279"/>
      <c r="EU87" s="279"/>
      <c r="EV87" s="279"/>
      <c r="EW87" s="279"/>
      <c r="EX87" s="279"/>
      <c r="EY87" s="279"/>
      <c r="EZ87" s="279"/>
      <c r="FA87" s="279"/>
      <c r="FB87" s="279"/>
      <c r="FC87" s="279"/>
      <c r="FD87" s="279"/>
      <c r="FE87" s="279"/>
      <c r="FF87" s="279"/>
      <c r="FG87" s="279"/>
      <c r="FH87" s="279"/>
      <c r="FI87" s="279"/>
      <c r="FJ87" s="279"/>
      <c r="FK87" s="279"/>
      <c r="FL87" s="279"/>
      <c r="FM87" s="279"/>
      <c r="FN87" s="279"/>
      <c r="FO87" s="279"/>
      <c r="FP87" s="279"/>
      <c r="FQ87" s="279"/>
      <c r="FR87" s="279"/>
      <c r="FS87" s="279"/>
      <c r="FT87" s="279"/>
      <c r="FU87" s="279"/>
      <c r="FV87" s="279"/>
      <c r="FW87" s="279"/>
      <c r="FX87" s="279"/>
      <c r="FY87" s="279"/>
      <c r="FZ87" s="279"/>
      <c r="GA87" s="279"/>
      <c r="GB87" s="279"/>
      <c r="GC87" s="279"/>
      <c r="GD87" s="279"/>
      <c r="GE87" s="279"/>
      <c r="GF87" s="279"/>
      <c r="GG87" s="279"/>
      <c r="GH87" s="279"/>
      <c r="GI87" s="279"/>
      <c r="GJ87" s="279"/>
      <c r="GK87" s="279"/>
      <c r="GL87" s="279"/>
      <c r="GM87" s="279"/>
      <c r="GN87" s="279"/>
      <c r="GO87" s="279"/>
      <c r="GP87" s="279"/>
      <c r="GQ87" s="279"/>
      <c r="GR87" s="279"/>
      <c r="GS87" s="279"/>
      <c r="GT87" s="279"/>
      <c r="GU87" s="279"/>
      <c r="GV87" s="279"/>
      <c r="GW87" s="279"/>
      <c r="GX87" s="279"/>
      <c r="GY87" s="279"/>
      <c r="GZ87" s="279"/>
      <c r="HA87" s="279"/>
      <c r="HB87" s="279"/>
      <c r="HC87" s="279"/>
      <c r="HD87" s="279"/>
      <c r="HE87" s="279"/>
      <c r="HF87" s="279"/>
      <c r="HG87" s="279"/>
      <c r="HH87" s="279"/>
      <c r="HI87" s="279"/>
      <c r="HJ87" s="279"/>
      <c r="HK87" s="279"/>
      <c r="HL87" s="279"/>
      <c r="HM87" s="279"/>
      <c r="HN87" s="279"/>
      <c r="HO87" s="279"/>
      <c r="HP87" s="279"/>
      <c r="HQ87" s="279"/>
      <c r="HR87" s="279"/>
      <c r="HS87" s="279"/>
      <c r="HT87" s="279"/>
      <c r="HU87" s="279"/>
      <c r="HV87" s="279"/>
      <c r="HW87" s="279"/>
      <c r="HX87" s="279"/>
      <c r="HY87" s="279"/>
      <c r="HZ87" s="279"/>
      <c r="IA87" s="279"/>
      <c r="IB87" s="279"/>
      <c r="IC87" s="279"/>
      <c r="ID87" s="279"/>
      <c r="IE87" s="279"/>
      <c r="IF87" s="279"/>
      <c r="IG87" s="279"/>
      <c r="IH87" s="279"/>
      <c r="II87" s="279"/>
      <c r="IJ87" s="279"/>
      <c r="IK87" s="279"/>
      <c r="IL87" s="279"/>
      <c r="IM87" s="279"/>
      <c r="IN87" s="279"/>
      <c r="IO87" s="279"/>
      <c r="IP87" s="279"/>
      <c r="IQ87" s="279"/>
      <c r="IR87" s="279"/>
      <c r="IS87" s="279"/>
      <c r="IT87" s="279"/>
      <c r="IU87" s="279"/>
      <c r="IV87" s="279"/>
      <c r="IW87" s="279"/>
      <c r="IX87" s="279"/>
      <c r="IY87" s="279"/>
      <c r="IZ87" s="279"/>
      <c r="JA87" s="279"/>
      <c r="JB87" s="279"/>
      <c r="JC87" s="279"/>
      <c r="JD87" s="279"/>
      <c r="JE87" s="279"/>
      <c r="JF87" s="279"/>
      <c r="JG87" s="279"/>
      <c r="JH87" s="279"/>
      <c r="JI87" s="279"/>
      <c r="JJ87" s="279"/>
      <c r="JK87" s="279"/>
      <c r="JL87" s="279"/>
      <c r="JM87" s="280"/>
      <c r="JN87" s="280"/>
      <c r="JO87" s="280"/>
      <c r="JP87" s="280"/>
      <c r="JQ87" s="280"/>
      <c r="JR87" s="280"/>
      <c r="JS87" s="280"/>
      <c r="JT87" s="277"/>
      <c r="JU87" s="277"/>
      <c r="JV87" s="277"/>
      <c r="JW87" s="277"/>
      <c r="JX87" s="277"/>
      <c r="JY87" s="277"/>
      <c r="JZ87" s="277"/>
      <c r="KA87" s="281"/>
      <c r="KB87" s="282"/>
      <c r="KC87" s="283"/>
      <c r="KD87" s="283"/>
      <c r="KE87" s="283"/>
      <c r="KF87" s="283"/>
      <c r="KG87" s="283"/>
      <c r="KH87" s="283"/>
      <c r="KI87" s="283"/>
      <c r="KJ87" s="283"/>
      <c r="KK87" s="284"/>
      <c r="KL87" s="285"/>
      <c r="KM87" s="285"/>
      <c r="KN87" s="285"/>
      <c r="KO87" s="285"/>
      <c r="KP87" s="285"/>
      <c r="KQ87" s="285"/>
      <c r="KR87" s="285"/>
      <c r="KS87" s="285"/>
      <c r="KT87" s="285"/>
      <c r="KU87" s="285"/>
      <c r="KV87" s="285"/>
      <c r="KX87" s="540">
        <f t="shared" si="679"/>
        <v>0</v>
      </c>
    </row>
    <row r="88" spans="1:310" ht="15" x14ac:dyDescent="0.25">
      <c r="A88" s="17"/>
      <c r="B88" s="17"/>
      <c r="C88" s="17"/>
      <c r="D88" s="17"/>
      <c r="E88" s="17"/>
      <c r="F88" s="17"/>
      <c r="G88" s="17"/>
      <c r="H88" s="17"/>
      <c r="I88" s="17"/>
      <c r="J88" s="17"/>
      <c r="K88" s="17"/>
      <c r="L88" s="17"/>
      <c r="M88" s="17"/>
      <c r="N88" s="17"/>
      <c r="O88" s="17"/>
      <c r="P88" s="550"/>
      <c r="Q88" s="734"/>
      <c r="R88" s="734"/>
      <c r="S88" s="734"/>
      <c r="T88" s="734"/>
      <c r="U88" s="734"/>
      <c r="V88" s="734"/>
      <c r="W88" s="735"/>
      <c r="X88" s="745"/>
      <c r="Y88" s="745"/>
      <c r="Z88" s="745"/>
      <c r="AA88" s="745"/>
      <c r="AB88" s="745"/>
      <c r="AC88" s="279"/>
      <c r="AD88" s="279"/>
      <c r="AE88" s="279"/>
      <c r="AF88" s="279"/>
      <c r="AG88" s="279"/>
      <c r="AH88" s="279"/>
      <c r="AI88" s="279"/>
      <c r="AJ88" s="279"/>
      <c r="AK88" s="279"/>
      <c r="AL88" s="279"/>
      <c r="AM88" s="279"/>
      <c r="AN88" s="279"/>
      <c r="AO88" s="279"/>
      <c r="AP88" s="279"/>
      <c r="AQ88" s="279"/>
      <c r="AR88" s="279"/>
      <c r="AS88" s="279"/>
      <c r="AT88" s="279"/>
      <c r="AU88" s="279"/>
      <c r="AV88" s="279"/>
      <c r="AW88" s="279"/>
      <c r="AX88" s="279"/>
      <c r="AY88" s="279"/>
      <c r="AZ88" s="279"/>
      <c r="BA88" s="279"/>
      <c r="BB88" s="279"/>
      <c r="BC88" s="279"/>
      <c r="BD88" s="279"/>
      <c r="BE88" s="279"/>
      <c r="BF88" s="279"/>
      <c r="BG88" s="279"/>
      <c r="BH88" s="279"/>
      <c r="BI88" s="279"/>
      <c r="BJ88" s="279"/>
      <c r="BK88" s="279"/>
      <c r="BL88" s="279"/>
      <c r="BM88" s="279"/>
      <c r="BN88" s="279"/>
      <c r="BO88" s="279"/>
      <c r="BP88" s="279"/>
      <c r="BQ88" s="279"/>
      <c r="BR88" s="279"/>
      <c r="BS88" s="279"/>
      <c r="BT88" s="279"/>
      <c r="BU88" s="279"/>
      <c r="BV88" s="279"/>
      <c r="BW88" s="279"/>
      <c r="BX88" s="279"/>
      <c r="BY88" s="279"/>
      <c r="BZ88" s="279"/>
      <c r="CA88" s="279"/>
      <c r="CB88" s="279"/>
      <c r="CC88" s="279"/>
      <c r="CD88" s="279"/>
      <c r="CE88" s="279"/>
      <c r="CF88" s="279"/>
      <c r="CG88" s="279"/>
      <c r="CH88" s="279"/>
      <c r="CI88" s="279"/>
      <c r="CJ88" s="279"/>
      <c r="CK88" s="279"/>
      <c r="CL88" s="279"/>
      <c r="CM88" s="279"/>
      <c r="CN88" s="279"/>
      <c r="CO88" s="279"/>
      <c r="CP88" s="279"/>
      <c r="CQ88" s="279"/>
      <c r="CR88" s="279"/>
      <c r="CS88" s="279"/>
      <c r="CT88" s="279"/>
      <c r="CU88" s="279"/>
      <c r="CV88" s="279"/>
      <c r="CW88" s="279"/>
      <c r="CX88" s="279"/>
      <c r="CY88" s="279"/>
      <c r="CZ88" s="279"/>
      <c r="DA88" s="279"/>
      <c r="DB88" s="279"/>
      <c r="DC88" s="279"/>
      <c r="DD88" s="279"/>
      <c r="DE88" s="279"/>
      <c r="DF88" s="279"/>
      <c r="DG88" s="279"/>
      <c r="DH88" s="279"/>
      <c r="DI88" s="279"/>
      <c r="DJ88" s="279"/>
      <c r="DK88" s="279"/>
      <c r="DL88" s="279"/>
      <c r="DM88" s="279"/>
      <c r="DN88" s="279"/>
      <c r="DO88" s="279"/>
      <c r="DP88" s="279"/>
      <c r="DQ88" s="279"/>
      <c r="DR88" s="279"/>
      <c r="DS88" s="279"/>
      <c r="DT88" s="279"/>
      <c r="DU88" s="279"/>
      <c r="DV88" s="279"/>
      <c r="DW88" s="279"/>
      <c r="DX88" s="279"/>
      <c r="DY88" s="279"/>
      <c r="DZ88" s="279"/>
      <c r="EA88" s="279"/>
      <c r="EB88" s="279"/>
      <c r="EC88" s="279"/>
      <c r="ED88" s="279"/>
      <c r="EE88" s="279"/>
      <c r="EF88" s="279"/>
      <c r="EG88" s="279"/>
      <c r="EH88" s="279"/>
      <c r="EI88" s="279"/>
      <c r="EJ88" s="279"/>
      <c r="EK88" s="279"/>
      <c r="EL88" s="279"/>
      <c r="EM88" s="279"/>
      <c r="EN88" s="279"/>
      <c r="EO88" s="279"/>
      <c r="EP88" s="279"/>
      <c r="EQ88" s="279"/>
      <c r="ER88" s="279"/>
      <c r="ES88" s="279"/>
      <c r="ET88" s="279"/>
      <c r="EU88" s="279"/>
      <c r="EV88" s="279"/>
      <c r="EW88" s="279"/>
      <c r="EX88" s="279"/>
      <c r="EY88" s="279"/>
      <c r="EZ88" s="279"/>
      <c r="FA88" s="279"/>
      <c r="FB88" s="279"/>
      <c r="FC88" s="279"/>
      <c r="FD88" s="279"/>
      <c r="FE88" s="279"/>
      <c r="FF88" s="279"/>
      <c r="FG88" s="279"/>
      <c r="FH88" s="279"/>
      <c r="FI88" s="279"/>
      <c r="FJ88" s="279"/>
      <c r="FK88" s="279"/>
      <c r="FL88" s="279"/>
      <c r="FM88" s="279"/>
      <c r="FN88" s="279"/>
      <c r="FO88" s="279"/>
      <c r="FP88" s="279"/>
      <c r="FQ88" s="279"/>
      <c r="FR88" s="279"/>
      <c r="FS88" s="279"/>
      <c r="FT88" s="279"/>
      <c r="FU88" s="279"/>
      <c r="FV88" s="279"/>
      <c r="FW88" s="279"/>
      <c r="FX88" s="279"/>
      <c r="FY88" s="279"/>
      <c r="FZ88" s="279"/>
      <c r="GA88" s="279"/>
      <c r="GB88" s="279"/>
      <c r="GC88" s="279"/>
      <c r="GD88" s="279"/>
      <c r="GE88" s="279"/>
      <c r="GF88" s="279"/>
      <c r="GG88" s="279"/>
      <c r="GH88" s="279"/>
      <c r="GI88" s="279"/>
      <c r="GJ88" s="279"/>
      <c r="GK88" s="279"/>
      <c r="GL88" s="279"/>
      <c r="GM88" s="279"/>
      <c r="GN88" s="279"/>
      <c r="GO88" s="279"/>
      <c r="GP88" s="279"/>
      <c r="GQ88" s="279"/>
      <c r="GR88" s="279"/>
      <c r="GS88" s="279"/>
      <c r="GT88" s="279"/>
      <c r="GU88" s="279"/>
      <c r="GV88" s="279"/>
      <c r="GW88" s="279"/>
      <c r="GX88" s="279"/>
      <c r="GY88" s="279"/>
      <c r="GZ88" s="279"/>
      <c r="HA88" s="279"/>
      <c r="HB88" s="279"/>
      <c r="HC88" s="279"/>
      <c r="HD88" s="279"/>
      <c r="HE88" s="279"/>
      <c r="HF88" s="279"/>
      <c r="HG88" s="279"/>
      <c r="HH88" s="279"/>
      <c r="HI88" s="279"/>
      <c r="HJ88" s="279"/>
      <c r="HK88" s="279"/>
      <c r="HL88" s="279"/>
      <c r="HM88" s="279"/>
      <c r="HN88" s="279"/>
      <c r="HO88" s="279"/>
      <c r="HP88" s="279"/>
      <c r="HQ88" s="279"/>
      <c r="HR88" s="279"/>
      <c r="HS88" s="279"/>
      <c r="HT88" s="279"/>
      <c r="HU88" s="279"/>
      <c r="HV88" s="279"/>
      <c r="HW88" s="279"/>
      <c r="HX88" s="279"/>
      <c r="HY88" s="279"/>
      <c r="HZ88" s="279"/>
      <c r="IA88" s="279"/>
      <c r="IB88" s="279"/>
      <c r="IC88" s="279"/>
      <c r="ID88" s="279"/>
      <c r="IE88" s="279"/>
      <c r="IF88" s="279"/>
      <c r="IG88" s="279"/>
      <c r="IH88" s="279"/>
      <c r="II88" s="279"/>
      <c r="IJ88" s="279"/>
      <c r="IK88" s="279"/>
      <c r="IL88" s="279"/>
      <c r="IM88" s="279"/>
      <c r="IN88" s="279"/>
      <c r="IO88" s="279"/>
      <c r="IP88" s="279"/>
      <c r="IQ88" s="279"/>
      <c r="IR88" s="279"/>
      <c r="IS88" s="279"/>
      <c r="IT88" s="279"/>
      <c r="IU88" s="279"/>
      <c r="IV88" s="279"/>
      <c r="IW88" s="279"/>
      <c r="IX88" s="279"/>
      <c r="IY88" s="279"/>
      <c r="IZ88" s="279"/>
      <c r="JA88" s="279"/>
      <c r="JB88" s="279"/>
      <c r="JC88" s="279"/>
      <c r="JD88" s="279"/>
      <c r="JE88" s="279"/>
      <c r="JF88" s="279"/>
      <c r="JG88" s="279"/>
      <c r="JH88" s="279"/>
      <c r="JI88" s="279"/>
      <c r="JJ88" s="279"/>
      <c r="JK88" s="279"/>
      <c r="JL88" s="279"/>
      <c r="JM88" s="280"/>
      <c r="JN88" s="280"/>
      <c r="JO88" s="280"/>
      <c r="JP88" s="280"/>
      <c r="JQ88" s="280"/>
      <c r="JR88" s="280"/>
      <c r="JS88" s="280"/>
      <c r="JT88" s="277"/>
      <c r="JU88" s="277"/>
      <c r="JV88" s="277"/>
      <c r="JW88" s="277"/>
      <c r="JX88" s="277"/>
      <c r="JY88" s="277"/>
      <c r="JZ88" s="277"/>
      <c r="KA88" s="281"/>
      <c r="KB88" s="282"/>
      <c r="KC88" s="283"/>
      <c r="KD88" s="283"/>
      <c r="KE88" s="283"/>
      <c r="KF88" s="283"/>
      <c r="KG88" s="283"/>
      <c r="KH88" s="283"/>
      <c r="KI88" s="283"/>
      <c r="KJ88" s="283"/>
      <c r="KK88" s="284"/>
      <c r="KL88" s="285"/>
      <c r="KM88" s="285"/>
      <c r="KN88" s="285"/>
      <c r="KO88" s="285"/>
      <c r="KP88" s="285"/>
      <c r="KQ88" s="285"/>
      <c r="KR88" s="285"/>
      <c r="KS88" s="285"/>
      <c r="KT88" s="285"/>
      <c r="KU88" s="285"/>
      <c r="KV88" s="285"/>
      <c r="KX88" s="540">
        <f t="shared" si="679"/>
        <v>0</v>
      </c>
    </row>
    <row r="89" spans="1:310" ht="15" x14ac:dyDescent="0.25">
      <c r="A89" s="81"/>
      <c r="B89" s="81"/>
      <c r="C89" s="81"/>
      <c r="P89" s="550"/>
      <c r="Q89" s="42"/>
      <c r="R89" s="42"/>
      <c r="S89" s="42"/>
      <c r="T89" s="42"/>
      <c r="U89" s="42"/>
      <c r="V89" s="42"/>
      <c r="W89" s="42"/>
      <c r="X89" s="42"/>
      <c r="Y89" s="42"/>
      <c r="Z89" s="42"/>
      <c r="AA89" s="42"/>
      <c r="AB89" s="42"/>
      <c r="IK89"/>
      <c r="IL89"/>
      <c r="IM89"/>
      <c r="JH89"/>
      <c r="JI89"/>
      <c r="JJ89"/>
      <c r="KL89" s="3"/>
      <c r="KX89" s="540">
        <f t="shared" si="679"/>
        <v>0</v>
      </c>
    </row>
    <row r="90" spans="1:310" ht="23.25" x14ac:dyDescent="0.35">
      <c r="A90" s="81"/>
      <c r="B90" s="81"/>
      <c r="C90" s="81"/>
      <c r="E90" s="112" t="s">
        <v>892</v>
      </c>
      <c r="F90" s="113"/>
      <c r="G90" s="113"/>
      <c r="H90" s="113"/>
      <c r="I90" s="113"/>
      <c r="J90" s="113"/>
      <c r="K90" s="113"/>
      <c r="L90" s="113"/>
      <c r="M90" s="113"/>
      <c r="N90" s="114"/>
      <c r="O90" s="115"/>
      <c r="P90" s="598"/>
      <c r="Q90" s="746"/>
      <c r="R90" s="746"/>
      <c r="S90" s="746"/>
      <c r="T90" s="746"/>
      <c r="U90" s="746"/>
      <c r="V90" s="747"/>
      <c r="W90" s="746"/>
      <c r="X90" s="746"/>
      <c r="Y90" s="748"/>
      <c r="Z90" s="748"/>
      <c r="AA90" s="748"/>
      <c r="AB90" s="748"/>
      <c r="AC90" s="113"/>
      <c r="AD90" s="113"/>
      <c r="AE90" s="113"/>
      <c r="AF90" s="113"/>
      <c r="AG90" s="113"/>
      <c r="AH90" s="113"/>
      <c r="AI90" s="113"/>
      <c r="AJ90" s="113"/>
      <c r="AK90" s="113"/>
      <c r="AL90" s="113"/>
      <c r="AM90" s="113"/>
      <c r="AN90" s="113"/>
      <c r="AO90" s="113"/>
      <c r="AP90" s="113"/>
      <c r="AQ90" s="113"/>
      <c r="AR90" s="113"/>
      <c r="AS90" s="113"/>
      <c r="AT90" s="113"/>
      <c r="AU90" s="113"/>
      <c r="AV90" s="113"/>
      <c r="AW90" s="113"/>
      <c r="AX90" s="113"/>
      <c r="AY90" s="113"/>
      <c r="AZ90" s="113"/>
      <c r="BA90" s="113"/>
      <c r="BB90" s="113"/>
      <c r="BC90" s="113"/>
      <c r="BD90" s="113"/>
      <c r="BE90" s="113"/>
      <c r="BF90" s="113"/>
      <c r="BG90" s="113"/>
      <c r="BH90" s="113"/>
      <c r="BI90" s="113"/>
      <c r="BJ90" s="113"/>
      <c r="BK90" s="113"/>
      <c r="BL90" s="113"/>
      <c r="BM90" s="113"/>
      <c r="BN90" s="113"/>
      <c r="BO90" s="113"/>
      <c r="BP90" s="113"/>
      <c r="BQ90" s="113"/>
      <c r="BR90" s="113"/>
      <c r="BS90" s="113"/>
      <c r="BT90" s="113"/>
      <c r="BU90" s="113"/>
      <c r="BV90" s="113"/>
      <c r="BW90" s="113"/>
      <c r="BX90" s="113"/>
      <c r="BY90" s="113"/>
      <c r="BZ90" s="113"/>
      <c r="CA90" s="113"/>
      <c r="CB90" s="113"/>
      <c r="CC90" s="113"/>
      <c r="CD90" s="113"/>
      <c r="CE90" s="113"/>
      <c r="CF90" s="113"/>
      <c r="CG90" s="113"/>
      <c r="CH90" s="113"/>
      <c r="CI90" s="113"/>
      <c r="CJ90" s="113"/>
      <c r="CK90" s="113"/>
      <c r="CL90" s="113"/>
      <c r="CM90" s="113"/>
      <c r="CN90" s="113"/>
      <c r="CO90" s="113"/>
      <c r="CP90" s="113"/>
      <c r="CQ90" s="113"/>
      <c r="CR90" s="113"/>
      <c r="CS90" s="113"/>
      <c r="CT90" s="113"/>
      <c r="CU90" s="113"/>
      <c r="CV90" s="113"/>
      <c r="CW90" s="113"/>
      <c r="CX90" s="113"/>
      <c r="CY90" s="113"/>
      <c r="CZ90" s="113"/>
      <c r="DA90" s="113"/>
      <c r="DB90" s="113"/>
      <c r="DC90" s="113"/>
      <c r="DD90" s="113"/>
      <c r="DE90" s="113"/>
      <c r="DF90" s="113"/>
      <c r="DG90" s="113"/>
      <c r="DH90" s="113"/>
      <c r="DI90" s="113"/>
      <c r="DJ90" s="113"/>
      <c r="DK90" s="113"/>
      <c r="DL90" s="113"/>
      <c r="DM90" s="113"/>
      <c r="DN90" s="113"/>
      <c r="DO90" s="113"/>
      <c r="DP90" s="113"/>
      <c r="DQ90" s="113"/>
      <c r="DR90" s="113"/>
      <c r="DS90" s="113"/>
      <c r="DT90" s="113"/>
      <c r="DU90" s="113"/>
      <c r="DV90" s="113"/>
      <c r="DW90" s="113"/>
      <c r="DX90" s="113"/>
      <c r="DY90" s="113"/>
      <c r="DZ90" s="113"/>
      <c r="EA90" s="113"/>
      <c r="EB90" s="113"/>
      <c r="EC90" s="113"/>
      <c r="ED90" s="113"/>
      <c r="EE90" s="113"/>
      <c r="EF90" s="113"/>
      <c r="EG90" s="113"/>
      <c r="EH90" s="113"/>
      <c r="EI90" s="113"/>
      <c r="EJ90" s="113"/>
      <c r="EK90" s="113"/>
      <c r="EL90" s="113"/>
      <c r="EM90" s="113"/>
      <c r="EN90" s="113"/>
      <c r="EO90" s="113"/>
      <c r="EP90" s="113"/>
      <c r="EQ90" s="113"/>
      <c r="ER90" s="113"/>
      <c r="ES90" s="113"/>
      <c r="ET90" s="113"/>
      <c r="EU90" s="113"/>
      <c r="EV90" s="113"/>
      <c r="EW90" s="113"/>
      <c r="EX90" s="113"/>
      <c r="EY90" s="113"/>
      <c r="EZ90" s="113"/>
      <c r="FA90" s="113"/>
      <c r="FB90" s="113"/>
      <c r="FC90" s="113"/>
      <c r="FD90" s="113"/>
      <c r="FE90" s="113"/>
      <c r="FF90" s="113"/>
      <c r="FG90" s="113"/>
      <c r="FH90" s="113"/>
      <c r="FI90" s="113"/>
      <c r="FJ90" s="113"/>
      <c r="FK90" s="113"/>
      <c r="FL90" s="113"/>
      <c r="FM90" s="113"/>
      <c r="FN90" s="113"/>
      <c r="FO90" s="113"/>
      <c r="FP90" s="113"/>
      <c r="FQ90" s="113"/>
      <c r="FR90" s="113"/>
      <c r="FS90" s="113"/>
      <c r="FT90" s="113"/>
      <c r="FU90" s="113"/>
      <c r="FV90" s="113"/>
      <c r="FW90" s="113"/>
      <c r="FX90" s="113"/>
      <c r="FY90" s="113"/>
      <c r="FZ90" s="113"/>
      <c r="GA90" s="113"/>
      <c r="GB90" s="113"/>
      <c r="GC90" s="113"/>
      <c r="GD90" s="113"/>
      <c r="GE90" s="113"/>
      <c r="GF90" s="113"/>
      <c r="GG90" s="113"/>
      <c r="GH90" s="113"/>
      <c r="GI90" s="113"/>
      <c r="GJ90" s="113"/>
      <c r="GK90" s="113"/>
      <c r="GL90" s="113"/>
      <c r="GM90" s="113"/>
      <c r="GN90" s="113"/>
      <c r="GO90" s="113"/>
      <c r="GP90" s="113"/>
      <c r="GQ90" s="113"/>
      <c r="GR90" s="113"/>
      <c r="GS90" s="113"/>
      <c r="GT90" s="113"/>
      <c r="GU90" s="113"/>
      <c r="GV90" s="113"/>
      <c r="GW90" s="113"/>
      <c r="GX90" s="113"/>
      <c r="GY90" s="113"/>
      <c r="GZ90" s="113"/>
      <c r="HA90" s="113"/>
      <c r="HB90" s="113"/>
      <c r="HC90" s="113"/>
      <c r="HD90" s="113"/>
      <c r="HE90" s="113"/>
      <c r="HF90" s="113"/>
      <c r="HG90" s="113"/>
      <c r="HH90" s="113"/>
      <c r="HI90" s="113"/>
      <c r="HJ90" s="113"/>
      <c r="HK90" s="113"/>
      <c r="HL90" s="113"/>
      <c r="HM90" s="113"/>
      <c r="HN90" s="113"/>
      <c r="HO90" s="113"/>
      <c r="HP90" s="113"/>
      <c r="HQ90" s="113"/>
      <c r="HR90" s="113"/>
      <c r="HS90" s="113"/>
      <c r="HT90" s="113"/>
      <c r="HU90" s="113"/>
      <c r="HV90" s="113"/>
      <c r="HW90" s="113"/>
      <c r="HX90" s="113"/>
      <c r="HY90" s="113"/>
      <c r="HZ90" s="113"/>
      <c r="IA90" s="113"/>
      <c r="IB90" s="113"/>
      <c r="IC90" s="113"/>
      <c r="ID90" s="113"/>
      <c r="IE90" s="113"/>
      <c r="IF90" s="113"/>
      <c r="IG90" s="113"/>
      <c r="IH90" s="113"/>
      <c r="II90" s="113"/>
      <c r="IJ90" s="113"/>
      <c r="IK90" s="113"/>
      <c r="IL90" s="113"/>
      <c r="IM90" s="113"/>
      <c r="IN90" s="113"/>
      <c r="IO90" s="113"/>
      <c r="IP90" s="113"/>
      <c r="IQ90" s="113"/>
      <c r="IR90" s="113"/>
      <c r="IS90" s="113"/>
      <c r="IT90" s="113"/>
      <c r="IU90" s="113"/>
      <c r="IV90" s="113"/>
      <c r="IW90" s="113"/>
      <c r="IX90" s="113"/>
      <c r="IY90" s="113"/>
      <c r="IZ90" s="113"/>
      <c r="JA90" s="113"/>
      <c r="JB90" s="113"/>
      <c r="JC90" s="113"/>
      <c r="JD90" s="113"/>
      <c r="JE90" s="113"/>
      <c r="JF90" s="113"/>
      <c r="JG90" s="113"/>
      <c r="JH90" s="113"/>
      <c r="JI90" s="113"/>
      <c r="JJ90" s="113"/>
      <c r="JK90" s="113"/>
      <c r="JL90" s="113"/>
      <c r="JM90" s="113"/>
      <c r="JN90" s="113"/>
      <c r="JO90" s="113"/>
      <c r="JP90" s="113"/>
      <c r="JQ90" s="113"/>
      <c r="JR90" s="113"/>
      <c r="JS90" s="113"/>
      <c r="JT90" s="113"/>
      <c r="JU90" s="113"/>
      <c r="JV90" s="113"/>
      <c r="JW90" s="113"/>
      <c r="JX90" s="113"/>
      <c r="JY90" s="113"/>
      <c r="JZ90" s="113"/>
      <c r="KA90" s="113"/>
      <c r="KB90" s="113"/>
      <c r="KC90" s="113"/>
      <c r="KD90" s="113"/>
      <c r="KE90" s="113"/>
      <c r="KF90" s="113"/>
      <c r="KG90" s="113"/>
      <c r="KH90" s="113"/>
      <c r="KI90" s="113"/>
      <c r="KJ90" s="113"/>
      <c r="KK90" s="113"/>
      <c r="KL90" s="113"/>
      <c r="KM90" s="113"/>
      <c r="KN90" s="113"/>
      <c r="KO90" s="113"/>
      <c r="KP90" s="113"/>
      <c r="KQ90" s="116"/>
      <c r="KR90" s="116"/>
      <c r="KS90" s="116"/>
      <c r="KT90" s="116"/>
      <c r="KU90" s="116"/>
      <c r="KV90" s="116"/>
      <c r="KX90" s="540">
        <f t="shared" si="679"/>
        <v>0</v>
      </c>
    </row>
    <row r="91" spans="1:310" ht="15.75" thickBot="1" x14ac:dyDescent="0.3">
      <c r="A91" s="81"/>
      <c r="B91" s="81"/>
      <c r="C91" s="81"/>
      <c r="P91" s="550"/>
      <c r="Q91" s="42"/>
      <c r="R91" s="42"/>
      <c r="S91" s="42"/>
      <c r="T91" s="42"/>
      <c r="U91" s="42"/>
      <c r="V91" s="42"/>
      <c r="W91" s="42"/>
      <c r="X91" s="42"/>
      <c r="Y91" s="42"/>
      <c r="Z91" s="42"/>
      <c r="AA91" s="42"/>
      <c r="AB91" s="42"/>
      <c r="JK91" s="3"/>
      <c r="KL91" s="3"/>
      <c r="KX91" s="540">
        <f t="shared" si="679"/>
        <v>0</v>
      </c>
    </row>
    <row r="92" spans="1:310" ht="24" thickBot="1" x14ac:dyDescent="0.4">
      <c r="A92" s="81"/>
      <c r="B92" s="81"/>
      <c r="C92" s="81"/>
      <c r="E92" s="55" t="s">
        <v>558</v>
      </c>
      <c r="F92" s="56"/>
      <c r="G92" s="56"/>
      <c r="H92" s="56"/>
      <c r="I92" s="56"/>
      <c r="J92" s="56"/>
      <c r="K92" s="56"/>
      <c r="L92" s="56"/>
      <c r="M92" s="56"/>
      <c r="N92" s="56"/>
      <c r="O92" s="56"/>
      <c r="P92" s="551"/>
      <c r="Q92" s="737"/>
      <c r="R92" s="737"/>
      <c r="S92" s="737"/>
      <c r="T92" s="737"/>
      <c r="U92" s="737"/>
      <c r="V92" s="737"/>
      <c r="W92" s="737"/>
      <c r="X92" s="737"/>
      <c r="Y92" s="737"/>
      <c r="Z92" s="737"/>
      <c r="AA92" s="737"/>
      <c r="AB92" s="737"/>
      <c r="AC92" s="56"/>
      <c r="AD92" s="56"/>
      <c r="AE92" s="56"/>
      <c r="AF92" s="56"/>
      <c r="AG92" s="56"/>
      <c r="AH92" s="56"/>
      <c r="AI92" s="56"/>
      <c r="AJ92" s="56"/>
      <c r="AK92" s="56"/>
      <c r="AL92" s="56"/>
      <c r="AM92" s="56"/>
      <c r="AN92" s="56"/>
      <c r="AO92" s="56"/>
      <c r="AP92" s="56"/>
      <c r="AQ92" s="56"/>
      <c r="AR92" s="56"/>
      <c r="AS92" s="56"/>
      <c r="AT92" s="56"/>
      <c r="AU92" s="56"/>
      <c r="AV92" s="56"/>
      <c r="AW92" s="56"/>
      <c r="AX92" s="56"/>
      <c r="AY92" s="56"/>
      <c r="AZ92" s="56"/>
      <c r="BA92" s="56"/>
      <c r="BB92" s="56"/>
      <c r="BC92" s="56"/>
      <c r="BD92" s="56"/>
      <c r="BE92" s="56"/>
      <c r="BF92" s="56"/>
      <c r="BG92" s="56"/>
      <c r="BH92" s="56"/>
      <c r="BI92" s="56"/>
      <c r="BJ92" s="56"/>
      <c r="BK92" s="56"/>
      <c r="BL92" s="56"/>
      <c r="BM92" s="56"/>
      <c r="BN92" s="56"/>
      <c r="BO92" s="56"/>
      <c r="BP92" s="56"/>
      <c r="BQ92" s="56"/>
      <c r="BR92" s="56"/>
      <c r="BS92" s="56"/>
      <c r="BT92" s="56"/>
      <c r="BU92" s="56"/>
      <c r="BV92" s="56"/>
      <c r="BW92" s="56"/>
      <c r="BX92" s="56"/>
      <c r="BY92" s="56"/>
      <c r="BZ92" s="56"/>
      <c r="CA92" s="56"/>
      <c r="CB92" s="56"/>
      <c r="CC92" s="56"/>
      <c r="CD92" s="56"/>
      <c r="CE92" s="56"/>
      <c r="CF92" s="56"/>
      <c r="CG92" s="56"/>
      <c r="CH92" s="56"/>
      <c r="CI92" s="56"/>
      <c r="CJ92" s="56"/>
      <c r="CK92" s="56"/>
      <c r="CL92" s="56"/>
      <c r="CM92" s="56"/>
      <c r="CN92" s="56"/>
      <c r="CO92" s="56"/>
      <c r="CP92" s="56"/>
      <c r="CQ92" s="56"/>
      <c r="CR92" s="56"/>
      <c r="CS92" s="56"/>
      <c r="CT92" s="56"/>
      <c r="CU92" s="56"/>
      <c r="CV92" s="56"/>
      <c r="CW92" s="56"/>
      <c r="CX92" s="56"/>
      <c r="CY92" s="56"/>
      <c r="CZ92" s="56"/>
      <c r="DA92" s="56"/>
      <c r="DB92" s="56"/>
      <c r="DC92" s="56"/>
      <c r="DD92" s="56"/>
      <c r="DE92" s="56"/>
      <c r="DF92" s="56"/>
      <c r="DG92" s="56"/>
      <c r="DH92" s="56"/>
      <c r="DI92" s="56"/>
      <c r="DJ92" s="56"/>
      <c r="DK92" s="56"/>
      <c r="DL92" s="56"/>
      <c r="DM92" s="56"/>
      <c r="DN92" s="56"/>
      <c r="DO92" s="56"/>
      <c r="DP92" s="56"/>
      <c r="DQ92" s="56"/>
      <c r="DR92" s="56"/>
      <c r="DS92" s="56"/>
      <c r="DT92" s="56"/>
      <c r="DU92" s="56"/>
      <c r="DV92" s="56"/>
      <c r="DW92" s="56"/>
      <c r="DX92" s="56"/>
      <c r="DY92" s="56"/>
      <c r="DZ92" s="56"/>
      <c r="EA92" s="56"/>
      <c r="EB92" s="56"/>
      <c r="EC92" s="56"/>
      <c r="ED92" s="56"/>
      <c r="EE92" s="56"/>
      <c r="EF92" s="56"/>
      <c r="EG92" s="56"/>
      <c r="EH92" s="56"/>
      <c r="EI92" s="56"/>
      <c r="EJ92" s="56"/>
      <c r="EK92" s="56"/>
      <c r="EL92" s="56"/>
      <c r="EM92" s="56"/>
      <c r="EN92" s="56"/>
      <c r="EO92" s="56"/>
      <c r="EP92" s="56"/>
      <c r="EQ92" s="56"/>
      <c r="ER92" s="56"/>
      <c r="ES92" s="56"/>
      <c r="ET92" s="56"/>
      <c r="EU92" s="56"/>
      <c r="EV92" s="56"/>
      <c r="EW92" s="56"/>
      <c r="EX92" s="56"/>
      <c r="EY92" s="56"/>
      <c r="EZ92" s="56"/>
      <c r="FA92" s="56"/>
      <c r="FB92" s="56"/>
      <c r="FC92" s="56"/>
      <c r="FD92" s="56"/>
      <c r="FE92" s="56"/>
      <c r="FF92" s="56"/>
      <c r="FG92" s="56"/>
      <c r="FH92" s="56"/>
      <c r="FI92" s="56"/>
      <c r="FJ92" s="56"/>
      <c r="FK92" s="56"/>
      <c r="FL92" s="56"/>
      <c r="FM92" s="56"/>
      <c r="FN92" s="56"/>
      <c r="FO92" s="56"/>
      <c r="FP92" s="56"/>
      <c r="FQ92" s="56"/>
      <c r="FR92" s="56"/>
      <c r="FS92" s="56"/>
      <c r="FT92" s="56"/>
      <c r="FU92" s="56"/>
      <c r="FV92" s="56"/>
      <c r="FW92" s="56"/>
      <c r="FX92" s="56"/>
      <c r="FY92" s="56"/>
      <c r="FZ92" s="56"/>
      <c r="GA92" s="56"/>
      <c r="GB92" s="56"/>
      <c r="GC92" s="56"/>
      <c r="GD92" s="56"/>
      <c r="GE92" s="56"/>
      <c r="GF92" s="56"/>
      <c r="GG92" s="56"/>
      <c r="GH92" s="56"/>
      <c r="GI92" s="56"/>
      <c r="GJ92" s="56"/>
      <c r="GK92" s="56"/>
      <c r="GL92" s="56"/>
      <c r="GM92" s="56"/>
      <c r="GN92" s="56"/>
      <c r="GO92" s="56"/>
      <c r="GP92" s="56"/>
      <c r="GQ92" s="56"/>
      <c r="GR92" s="56"/>
      <c r="GS92" s="56"/>
      <c r="GT92" s="56"/>
      <c r="GU92" s="56"/>
      <c r="GV92" s="56"/>
      <c r="GW92" s="56"/>
      <c r="GX92" s="56"/>
      <c r="GY92" s="56"/>
      <c r="GZ92" s="56"/>
      <c r="HA92" s="56"/>
      <c r="HB92" s="56"/>
      <c r="HC92" s="56"/>
      <c r="HD92" s="56"/>
      <c r="HE92" s="56"/>
      <c r="HF92" s="56"/>
      <c r="HG92" s="56"/>
      <c r="HH92" s="56"/>
      <c r="HI92" s="56"/>
      <c r="HJ92" s="56"/>
      <c r="HK92" s="56"/>
      <c r="HL92" s="56"/>
      <c r="HM92" s="56"/>
      <c r="HN92" s="56"/>
      <c r="HO92" s="56"/>
      <c r="HP92" s="56"/>
      <c r="HQ92" s="56"/>
      <c r="HR92" s="56"/>
      <c r="HS92" s="56"/>
      <c r="HT92" s="56"/>
      <c r="HU92" s="56"/>
      <c r="HV92" s="56"/>
      <c r="HW92" s="56"/>
      <c r="HX92" s="56"/>
      <c r="HY92" s="56"/>
      <c r="HZ92" s="56"/>
      <c r="IA92" s="56"/>
      <c r="IB92" s="56"/>
      <c r="IC92" s="69"/>
      <c r="ID92" s="69"/>
      <c r="IE92" s="69"/>
      <c r="IF92" s="69" t="s">
        <v>557</v>
      </c>
      <c r="IG92" s="69"/>
      <c r="IH92" s="69"/>
      <c r="II92" s="69"/>
      <c r="IJ92" s="56"/>
      <c r="IK92" s="56"/>
      <c r="IL92" s="56"/>
      <c r="IM92" s="56"/>
      <c r="IN92" s="56"/>
      <c r="IO92" s="56"/>
      <c r="IP92" s="56"/>
      <c r="IQ92" s="56"/>
      <c r="IR92" s="56"/>
      <c r="IS92" s="56"/>
      <c r="IT92" s="56"/>
      <c r="IU92" s="56"/>
      <c r="IV92" s="56"/>
      <c r="IW92" s="56"/>
      <c r="IX92" s="56"/>
      <c r="IY92" s="56"/>
      <c r="IZ92" s="56"/>
      <c r="JA92" s="56"/>
      <c r="JB92" s="56"/>
      <c r="JC92" s="56"/>
      <c r="JD92" s="56"/>
      <c r="JE92" s="56"/>
      <c r="JF92" s="56"/>
      <c r="JG92" s="56"/>
      <c r="JH92" s="56"/>
      <c r="JI92" s="56"/>
      <c r="JJ92" s="56"/>
      <c r="JK92" s="56"/>
      <c r="JL92" s="56"/>
      <c r="JM92" s="56"/>
      <c r="JN92" s="56"/>
      <c r="JO92" s="56"/>
      <c r="JP92" s="56"/>
      <c r="JQ92" s="56"/>
      <c r="JR92" s="56"/>
      <c r="JS92" s="56"/>
      <c r="JT92" s="56"/>
      <c r="JU92" s="56"/>
      <c r="JV92" s="56"/>
      <c r="JW92" s="56"/>
      <c r="JX92" s="56"/>
      <c r="JY92" s="56"/>
      <c r="JZ92" s="56"/>
      <c r="KA92" s="56"/>
      <c r="KB92" s="56"/>
      <c r="KC92" s="56"/>
      <c r="KD92" s="56"/>
      <c r="KE92" s="56"/>
      <c r="KF92" s="56"/>
      <c r="KG92" s="56"/>
      <c r="KH92" s="56"/>
      <c r="KI92" s="56"/>
      <c r="KJ92" s="56"/>
      <c r="KK92" s="56"/>
      <c r="KL92" s="56"/>
      <c r="KM92" s="56"/>
      <c r="KN92" s="56"/>
      <c r="KO92" s="56"/>
      <c r="KP92" s="56"/>
      <c r="KQ92" s="57"/>
      <c r="KR92" s="57"/>
      <c r="KS92" s="57"/>
      <c r="KT92" s="57"/>
      <c r="KU92" s="57"/>
      <c r="KV92" s="57"/>
      <c r="KX92" s="540">
        <f t="shared" si="679"/>
        <v>0</v>
      </c>
    </row>
    <row r="93" spans="1:310" ht="15" x14ac:dyDescent="0.25">
      <c r="A93" s="81"/>
      <c r="B93" s="81"/>
      <c r="C93" s="81"/>
      <c r="E93" s="52" t="s">
        <v>72</v>
      </c>
      <c r="F93" s="53"/>
      <c r="G93" s="53"/>
      <c r="H93" s="53"/>
      <c r="I93" s="53"/>
      <c r="J93" s="53"/>
      <c r="K93" s="53"/>
      <c r="L93" s="53"/>
      <c r="M93" s="53"/>
      <c r="N93" s="53"/>
      <c r="O93" s="53"/>
      <c r="P93" s="547"/>
      <c r="Q93" s="731"/>
      <c r="R93" s="731"/>
      <c r="S93" s="731"/>
      <c r="T93" s="731"/>
      <c r="U93" s="731"/>
      <c r="V93" s="731"/>
      <c r="W93" s="731"/>
      <c r="X93" s="731"/>
      <c r="Y93" s="731"/>
      <c r="Z93" s="731"/>
      <c r="AA93" s="731"/>
      <c r="AB93" s="731"/>
      <c r="AC93" s="53"/>
      <c r="AD93" s="53"/>
      <c r="AE93" s="53"/>
      <c r="AF93" s="53"/>
      <c r="AG93" s="53"/>
      <c r="AH93" s="53"/>
      <c r="AI93" s="53"/>
      <c r="AJ93" s="53"/>
      <c r="AK93" s="53"/>
      <c r="AL93" s="53"/>
      <c r="AM93" s="53"/>
      <c r="AN93" s="53"/>
      <c r="AO93" s="53"/>
      <c r="AP93" s="53"/>
      <c r="AQ93" s="53"/>
      <c r="AR93" s="53"/>
      <c r="AS93" s="53"/>
      <c r="AT93" s="53"/>
      <c r="AU93" s="53"/>
      <c r="AV93" s="53"/>
      <c r="AW93" s="53"/>
      <c r="AX93" s="53"/>
      <c r="AY93" s="53"/>
      <c r="AZ93" s="53"/>
      <c r="BA93" s="53"/>
      <c r="BB93" s="53"/>
      <c r="BC93" s="53"/>
      <c r="BD93" s="53"/>
      <c r="BE93" s="53"/>
      <c r="BF93" s="53"/>
      <c r="BG93" s="53"/>
      <c r="BH93" s="53"/>
      <c r="BI93" s="53"/>
      <c r="BJ93" s="53"/>
      <c r="BK93" s="53"/>
      <c r="BL93" s="53"/>
      <c r="BM93" s="53"/>
      <c r="BN93" s="53"/>
      <c r="BO93" s="53"/>
      <c r="BP93" s="53"/>
      <c r="BQ93" s="53"/>
      <c r="BR93" s="53"/>
      <c r="BS93" s="53"/>
      <c r="BT93" s="53"/>
      <c r="BU93" s="53"/>
      <c r="BV93" s="53"/>
      <c r="BW93" s="53"/>
      <c r="BX93" s="53"/>
      <c r="BY93" s="53"/>
      <c r="BZ93" s="53"/>
      <c r="CA93" s="53"/>
      <c r="CB93" s="53"/>
      <c r="CC93" s="53"/>
      <c r="CD93" s="53"/>
      <c r="CE93" s="53"/>
      <c r="CF93" s="53"/>
      <c r="CG93" s="53"/>
      <c r="CH93" s="53"/>
      <c r="CI93" s="53"/>
      <c r="CJ93" s="53"/>
      <c r="CK93" s="53"/>
      <c r="CL93" s="53"/>
      <c r="CM93" s="53"/>
      <c r="CN93" s="53"/>
      <c r="CO93" s="53"/>
      <c r="CP93" s="53"/>
      <c r="CQ93" s="53"/>
      <c r="CR93" s="53"/>
      <c r="CS93" s="53"/>
      <c r="CT93" s="53"/>
      <c r="CU93" s="53"/>
      <c r="CV93" s="53"/>
      <c r="CW93" s="53"/>
      <c r="CX93" s="53"/>
      <c r="CY93" s="53"/>
      <c r="CZ93" s="53"/>
      <c r="DA93" s="53"/>
      <c r="DB93" s="53"/>
      <c r="DC93" s="53"/>
      <c r="DD93" s="53"/>
      <c r="DE93" s="53"/>
      <c r="DF93" s="53"/>
      <c r="DG93" s="53"/>
      <c r="DH93" s="53"/>
      <c r="DI93" s="53"/>
      <c r="DJ93" s="53"/>
      <c r="DK93" s="53"/>
      <c r="DL93" s="53"/>
      <c r="DM93" s="53"/>
      <c r="DN93" s="53"/>
      <c r="DO93" s="53"/>
      <c r="DP93" s="53"/>
      <c r="DQ93" s="53"/>
      <c r="DR93" s="53"/>
      <c r="DS93" s="53"/>
      <c r="DT93" s="53"/>
      <c r="DU93" s="53"/>
      <c r="DV93" s="53"/>
      <c r="DW93" s="53"/>
      <c r="DX93" s="53"/>
      <c r="DY93" s="53"/>
      <c r="DZ93" s="53"/>
      <c r="EA93" s="53"/>
      <c r="EB93" s="53"/>
      <c r="EC93" s="53"/>
      <c r="ED93" s="53"/>
      <c r="EE93" s="53"/>
      <c r="EF93" s="53"/>
      <c r="EG93" s="53"/>
      <c r="EH93" s="53"/>
      <c r="EI93" s="53"/>
      <c r="EJ93" s="53"/>
      <c r="EK93" s="53"/>
      <c r="EL93" s="53"/>
      <c r="EM93" s="53"/>
      <c r="EN93" s="53"/>
      <c r="EO93" s="53"/>
      <c r="EP93" s="53"/>
      <c r="EQ93" s="53"/>
      <c r="ER93" s="53"/>
      <c r="ES93" s="53"/>
      <c r="ET93" s="53"/>
      <c r="EU93" s="53"/>
      <c r="EV93" s="53"/>
      <c r="EW93" s="53"/>
      <c r="EX93" s="53"/>
      <c r="EY93" s="53"/>
      <c r="EZ93" s="53"/>
      <c r="FA93" s="53"/>
      <c r="FB93" s="53"/>
      <c r="FC93" s="53"/>
      <c r="FD93" s="53"/>
      <c r="FE93" s="53"/>
      <c r="FF93" s="53"/>
      <c r="FG93" s="53"/>
      <c r="FH93" s="53"/>
      <c r="FI93" s="53"/>
      <c r="FJ93" s="53"/>
      <c r="FK93" s="53"/>
      <c r="FL93" s="53"/>
      <c r="FM93" s="53"/>
      <c r="FN93" s="53"/>
      <c r="FO93" s="53"/>
      <c r="FP93" s="53"/>
      <c r="FQ93" s="53"/>
      <c r="FR93" s="53"/>
      <c r="FS93" s="53"/>
      <c r="FT93" s="53"/>
      <c r="FU93" s="53"/>
      <c r="FV93" s="53"/>
      <c r="FW93" s="53"/>
      <c r="FX93" s="53"/>
      <c r="FY93" s="53"/>
      <c r="FZ93" s="53"/>
      <c r="GA93" s="53"/>
      <c r="GB93" s="53"/>
      <c r="GC93" s="53"/>
      <c r="GD93" s="53"/>
      <c r="GE93" s="53"/>
      <c r="GF93" s="53"/>
      <c r="GG93" s="53"/>
      <c r="GH93" s="53"/>
      <c r="GI93" s="53"/>
      <c r="GJ93" s="53"/>
      <c r="GK93" s="53"/>
      <c r="GL93" s="53"/>
      <c r="GM93" s="53"/>
      <c r="GN93" s="53"/>
      <c r="GO93" s="53"/>
      <c r="GP93" s="53"/>
      <c r="GQ93" s="53"/>
      <c r="GR93" s="53"/>
      <c r="GS93" s="53"/>
      <c r="GT93" s="53"/>
      <c r="GU93" s="53"/>
      <c r="GV93" s="53"/>
      <c r="GW93" s="53"/>
      <c r="GX93" s="53"/>
      <c r="GY93" s="53"/>
      <c r="GZ93" s="53"/>
      <c r="HA93" s="53"/>
      <c r="HB93" s="53"/>
      <c r="HC93" s="53"/>
      <c r="HD93" s="53"/>
      <c r="HE93" s="53"/>
      <c r="HF93" s="53"/>
      <c r="HG93" s="53"/>
      <c r="HH93" s="53"/>
      <c r="HI93" s="53"/>
      <c r="HJ93" s="53"/>
      <c r="HK93" s="53"/>
      <c r="HL93" s="53"/>
      <c r="HM93" s="53"/>
      <c r="HN93" s="53"/>
      <c r="HO93" s="53"/>
      <c r="HP93" s="53"/>
      <c r="HQ93" s="53"/>
      <c r="HR93" s="53"/>
      <c r="HS93" s="53"/>
      <c r="HT93" s="53"/>
      <c r="HU93" s="53"/>
      <c r="HV93" s="53"/>
      <c r="HW93" s="53"/>
      <c r="HX93" s="53"/>
      <c r="HY93" s="53"/>
      <c r="HZ93" s="53"/>
      <c r="IA93" s="53"/>
      <c r="IB93" s="53"/>
      <c r="IC93" s="53"/>
      <c r="ID93" s="53"/>
      <c r="IE93" s="53"/>
      <c r="IF93" s="53"/>
      <c r="IG93" s="53"/>
      <c r="IH93" s="53"/>
      <c r="II93" s="53"/>
      <c r="IJ93" s="53"/>
      <c r="IK93" s="53"/>
      <c r="IL93" s="53"/>
      <c r="IM93" s="53"/>
      <c r="IN93" s="53"/>
      <c r="IO93" s="53"/>
      <c r="IP93" s="53"/>
      <c r="IQ93" s="53"/>
      <c r="IR93" s="53"/>
      <c r="IS93" s="53"/>
      <c r="IT93" s="53"/>
      <c r="IU93" s="53"/>
      <c r="IV93" s="53"/>
      <c r="IW93" s="53"/>
      <c r="IX93" s="53"/>
      <c r="IY93" s="53"/>
      <c r="IZ93" s="53"/>
      <c r="JA93" s="53"/>
      <c r="JB93" s="53"/>
      <c r="JC93" s="53"/>
      <c r="JD93" s="53"/>
      <c r="JE93" s="53"/>
      <c r="JF93" s="53"/>
      <c r="JG93" s="53"/>
      <c r="JH93" s="53"/>
      <c r="JI93" s="53"/>
      <c r="JJ93" s="53"/>
      <c r="JK93" s="53"/>
      <c r="JL93" s="53"/>
      <c r="JM93" s="53"/>
      <c r="JN93" s="53"/>
      <c r="JO93" s="53"/>
      <c r="JP93" s="53"/>
      <c r="JQ93" s="53"/>
      <c r="JR93" s="53"/>
      <c r="JS93" s="53"/>
      <c r="JT93" s="53"/>
      <c r="JU93" s="53"/>
      <c r="JV93" s="53"/>
      <c r="JW93" s="53"/>
      <c r="JX93" s="53"/>
      <c r="JY93" s="53"/>
      <c r="JZ93" s="53"/>
      <c r="KA93" s="53"/>
      <c r="KB93" s="53"/>
      <c r="KC93" s="53"/>
      <c r="KD93" s="53"/>
      <c r="KE93" s="53"/>
      <c r="KF93" s="53"/>
      <c r="KG93" s="53"/>
      <c r="KH93" s="53"/>
      <c r="KI93" s="53"/>
      <c r="KJ93" s="53"/>
      <c r="KK93" s="53"/>
      <c r="KL93" s="53"/>
      <c r="KM93" s="53"/>
      <c r="KN93" s="53"/>
      <c r="KO93" s="53"/>
      <c r="KP93" s="53"/>
      <c r="KQ93" s="54"/>
      <c r="KR93" s="54"/>
      <c r="KS93" s="54"/>
      <c r="KT93" s="54"/>
      <c r="KU93" s="54"/>
      <c r="KV93" s="54"/>
      <c r="KX93" s="540">
        <f t="shared" si="679"/>
        <v>0</v>
      </c>
    </row>
    <row r="94" spans="1:310" ht="15.75" thickBot="1" x14ac:dyDescent="0.3">
      <c r="A94" s="62"/>
      <c r="B94" s="80" t="str">
        <f>IF(A94="X",IF(#REF!="F",#REF!,IF(#REF!="C",#REF!,IF(#REF!="WH",#REF!,IF(#REF!="B",#REF!,"")))),"")</f>
        <v/>
      </c>
      <c r="C94" s="120"/>
      <c r="D94" s="578"/>
      <c r="E94" s="2156"/>
      <c r="F94" s="2149"/>
      <c r="G94" s="2149"/>
      <c r="H94" s="2149"/>
      <c r="I94" s="2149"/>
      <c r="J94" s="2149"/>
      <c r="K94" s="2149"/>
      <c r="L94" s="2149"/>
      <c r="M94" s="2149"/>
      <c r="N94" s="123"/>
      <c r="O94" s="74"/>
      <c r="P94" s="548"/>
      <c r="Q94" s="74"/>
      <c r="R94" s="74"/>
      <c r="S94" s="74"/>
      <c r="T94" s="74"/>
      <c r="U94" s="74"/>
      <c r="V94" s="74"/>
      <c r="W94" s="744"/>
      <c r="X94" s="744"/>
      <c r="Y94" s="744"/>
      <c r="Z94" s="744"/>
      <c r="AA94" s="744"/>
      <c r="AB94" s="744"/>
      <c r="AC94" s="35"/>
      <c r="AD94" s="35"/>
      <c r="AE94" s="35"/>
      <c r="AF94" s="35"/>
      <c r="AG94" s="35"/>
      <c r="AH94" s="35"/>
      <c r="AI94" s="35"/>
      <c r="AJ94" s="35"/>
      <c r="AK94" s="35"/>
      <c r="AL94" s="35"/>
      <c r="AM94" s="35"/>
      <c r="AN94" s="35"/>
      <c r="AO94" s="35"/>
      <c r="AP94" s="35"/>
      <c r="AQ94" s="35"/>
      <c r="AR94" s="35"/>
      <c r="AS94" s="35"/>
      <c r="AT94" s="35"/>
      <c r="AU94" s="35"/>
      <c r="AV94" s="35"/>
      <c r="AW94" s="35"/>
      <c r="AX94" s="35"/>
      <c r="AY94" s="35"/>
      <c r="AZ94" s="35"/>
      <c r="BA94" s="35"/>
      <c r="BB94" s="35"/>
      <c r="BC94" s="35"/>
      <c r="BD94" s="35"/>
      <c r="BE94" s="35"/>
      <c r="BF94" s="35"/>
      <c r="BG94" s="35"/>
      <c r="BH94" s="35"/>
      <c r="BI94" s="35"/>
      <c r="BJ94" s="35"/>
      <c r="BK94" s="35"/>
      <c r="BL94" s="35"/>
      <c r="BM94" s="35"/>
      <c r="BN94" s="35"/>
      <c r="BO94" s="35"/>
      <c r="BP94" s="35"/>
      <c r="BQ94" s="35"/>
      <c r="BR94" s="35"/>
      <c r="BS94" s="35"/>
      <c r="BT94" s="35"/>
      <c r="BU94" s="35"/>
      <c r="BV94" s="35"/>
      <c r="BW94" s="35"/>
      <c r="BX94" s="35"/>
      <c r="BY94" s="35"/>
      <c r="BZ94" s="35"/>
      <c r="CA94" s="35"/>
      <c r="CB94" s="35"/>
      <c r="CC94" s="35"/>
      <c r="CD94" s="35"/>
      <c r="CE94" s="35"/>
      <c r="CF94" s="35"/>
      <c r="CG94" s="35"/>
      <c r="CH94" s="35"/>
      <c r="CI94" s="35"/>
      <c r="CJ94" s="35"/>
      <c r="CK94" s="35"/>
      <c r="CL94" s="35"/>
      <c r="CM94" s="35"/>
      <c r="CN94" s="35"/>
      <c r="CO94" s="35"/>
      <c r="CP94" s="35"/>
      <c r="CQ94" s="35"/>
      <c r="CR94" s="35"/>
      <c r="CS94" s="35"/>
      <c r="CT94" s="35"/>
      <c r="CU94" s="35"/>
      <c r="CV94" s="35"/>
      <c r="CW94" s="35"/>
      <c r="CX94" s="35"/>
      <c r="CY94" s="35"/>
      <c r="CZ94" s="35"/>
      <c r="DA94" s="35"/>
      <c r="DB94" s="35"/>
      <c r="DC94" s="35"/>
      <c r="DD94" s="35"/>
      <c r="DE94" s="35"/>
      <c r="DF94" s="35"/>
      <c r="DG94" s="35"/>
      <c r="DH94" s="35"/>
      <c r="DI94" s="35"/>
      <c r="DJ94" s="35"/>
      <c r="DK94" s="35"/>
      <c r="DL94" s="35"/>
      <c r="DM94" s="35"/>
      <c r="DN94" s="35"/>
      <c r="DO94" s="35"/>
      <c r="DP94" s="35"/>
      <c r="DQ94" s="35"/>
      <c r="DR94" s="35"/>
      <c r="DS94" s="35"/>
      <c r="DT94" s="35"/>
      <c r="DU94" s="35"/>
      <c r="DV94" s="35"/>
      <c r="DW94" s="35"/>
      <c r="DX94" s="35"/>
      <c r="DY94" s="35"/>
      <c r="DZ94" s="35"/>
      <c r="EA94" s="35"/>
      <c r="EB94" s="35"/>
      <c r="EC94" s="35"/>
      <c r="ED94" s="35"/>
      <c r="EE94" s="35"/>
      <c r="EF94" s="35"/>
      <c r="EG94" s="35"/>
      <c r="EH94" s="35"/>
      <c r="EI94" s="35"/>
      <c r="EJ94" s="35"/>
      <c r="EK94" s="35"/>
      <c r="EL94" s="35"/>
      <c r="EM94" s="35"/>
      <c r="EN94" s="35"/>
      <c r="EO94" s="35"/>
      <c r="EP94" s="35"/>
      <c r="EQ94" s="35"/>
      <c r="ER94" s="35"/>
      <c r="ES94" s="35"/>
      <c r="ET94" s="35"/>
      <c r="EU94" s="35"/>
      <c r="EV94" s="35"/>
      <c r="EW94" s="35"/>
      <c r="EX94" s="35"/>
      <c r="EY94" s="35"/>
      <c r="EZ94" s="35"/>
      <c r="FA94" s="35"/>
      <c r="FB94" s="35"/>
      <c r="FC94" s="35"/>
      <c r="FD94" s="35"/>
      <c r="FE94" s="35"/>
      <c r="FF94" s="35"/>
      <c r="FG94" s="35"/>
      <c r="FH94" s="35"/>
      <c r="FI94" s="35"/>
      <c r="FJ94" s="35"/>
      <c r="FK94" s="35"/>
      <c r="FL94" s="35"/>
      <c r="FM94" s="35"/>
      <c r="FN94" s="35"/>
      <c r="FO94" s="35"/>
      <c r="FP94" s="35"/>
      <c r="FQ94" s="35"/>
      <c r="FR94" s="35"/>
      <c r="FS94" s="35"/>
      <c r="FT94" s="35"/>
      <c r="FU94" s="35"/>
      <c r="FV94" s="35"/>
      <c r="FW94" s="35"/>
      <c r="FX94" s="35"/>
      <c r="FY94" s="35"/>
      <c r="FZ94" s="35"/>
      <c r="GA94" s="35"/>
      <c r="GB94" s="35"/>
      <c r="GC94" s="35"/>
      <c r="GD94" s="35"/>
      <c r="GE94" s="35"/>
      <c r="GF94" s="35"/>
      <c r="GG94" s="35"/>
      <c r="GH94" s="35"/>
      <c r="GI94" s="35"/>
      <c r="GJ94" s="35"/>
      <c r="GK94" s="35"/>
      <c r="GL94" s="35"/>
      <c r="GM94" s="35"/>
      <c r="GN94" s="35"/>
      <c r="GO94" s="35"/>
      <c r="GP94" s="35"/>
      <c r="GQ94" s="35"/>
      <c r="GR94" s="35"/>
      <c r="GS94" s="35"/>
      <c r="GT94" s="35"/>
      <c r="GU94" s="35"/>
      <c r="GV94" s="35"/>
      <c r="GW94" s="35"/>
      <c r="GX94" s="35"/>
      <c r="GY94" s="35"/>
      <c r="GZ94" s="35"/>
      <c r="HA94" s="35"/>
      <c r="HB94" s="35"/>
      <c r="HC94" s="35"/>
      <c r="HD94" s="35"/>
      <c r="HE94" s="35"/>
      <c r="HF94" s="35"/>
      <c r="HG94" s="35"/>
      <c r="HH94" s="35"/>
      <c r="HI94" s="35"/>
      <c r="HJ94" s="35"/>
      <c r="HK94" s="35"/>
      <c r="HL94" s="35"/>
      <c r="HM94" s="35"/>
      <c r="HN94" s="35"/>
      <c r="HO94" s="35"/>
      <c r="HP94" s="35"/>
      <c r="HQ94" s="35"/>
      <c r="HR94" s="35"/>
      <c r="HS94" s="35"/>
      <c r="HT94" s="35"/>
      <c r="HU94" s="35"/>
      <c r="HV94" s="35"/>
      <c r="HW94" s="35"/>
      <c r="HX94" s="35"/>
      <c r="HY94" s="35"/>
      <c r="HZ94" s="35"/>
      <c r="IA94" s="35"/>
      <c r="IB94" s="35"/>
      <c r="IC94" s="35"/>
      <c r="ID94" s="35"/>
      <c r="IE94" s="35"/>
      <c r="IF94" s="35"/>
      <c r="IG94" s="35"/>
      <c r="IH94" s="35"/>
      <c r="II94" s="35"/>
      <c r="IJ94" s="35"/>
      <c r="IK94" s="35"/>
      <c r="IL94" s="35"/>
      <c r="IM94" s="35"/>
      <c r="IN94" s="34"/>
      <c r="IO94" s="34"/>
      <c r="IP94" s="34"/>
      <c r="IQ94" s="34"/>
      <c r="IR94" s="34"/>
      <c r="IS94" s="34"/>
      <c r="IT94" s="34"/>
      <c r="IU94" s="34"/>
      <c r="IV94" s="34"/>
      <c r="IW94" s="34"/>
      <c r="IX94" s="34"/>
      <c r="IY94" s="34"/>
      <c r="IZ94" s="34"/>
      <c r="JA94" s="34"/>
      <c r="JB94" s="34"/>
      <c r="JC94" s="34"/>
      <c r="JD94" s="34"/>
      <c r="JE94" s="34"/>
      <c r="JF94" s="34"/>
      <c r="JG94" s="34"/>
      <c r="JH94" s="34"/>
      <c r="JI94" s="34"/>
      <c r="JJ94" s="34"/>
      <c r="JK94" s="34"/>
      <c r="JL94" s="34"/>
      <c r="JM94" s="34"/>
      <c r="JN94" s="34"/>
      <c r="JO94" s="34"/>
      <c r="JP94" s="34"/>
      <c r="JQ94" s="461"/>
      <c r="JR94" s="461"/>
      <c r="JS94" s="461"/>
      <c r="JT94" s="35"/>
      <c r="JU94" s="35"/>
      <c r="JV94" s="35"/>
      <c r="JW94" s="35"/>
      <c r="JX94" s="35"/>
      <c r="JY94" s="35"/>
      <c r="JZ94" s="35"/>
      <c r="KA94" s="35"/>
      <c r="KB94" s="35"/>
      <c r="KC94" s="35"/>
      <c r="KD94" s="35"/>
      <c r="KE94" s="35"/>
      <c r="KF94" s="35"/>
      <c r="KG94" s="35"/>
      <c r="KH94" s="35"/>
      <c r="KI94" s="35"/>
      <c r="KJ94" s="35"/>
      <c r="KK94" s="35"/>
      <c r="KL94" s="35"/>
      <c r="KM94" s="35"/>
      <c r="KN94" s="35"/>
      <c r="KO94" s="35"/>
      <c r="KP94" s="35"/>
      <c r="KQ94" s="36"/>
      <c r="KR94" s="36"/>
      <c r="KS94" s="36"/>
      <c r="KT94" s="36"/>
      <c r="KU94" s="36"/>
      <c r="KV94" s="36"/>
      <c r="KX94" s="540">
        <f t="shared" si="679"/>
        <v>0</v>
      </c>
    </row>
    <row r="95" spans="1:310" ht="16.5" thickTop="1" thickBot="1" x14ac:dyDescent="0.3">
      <c r="A95" s="62"/>
      <c r="B95" s="80" t="str">
        <f>IF(A95="X",IF(#REF!="F",#REF!,IF(#REF!="C",#REF!,IF(#REF!="WH",#REF!,IF(#REF!="B",#REF!,"")))),"")</f>
        <v/>
      </c>
      <c r="C95" s="120"/>
      <c r="D95" s="578"/>
      <c r="E95" s="11">
        <f>E86+1</f>
        <v>45</v>
      </c>
      <c r="F95" s="2127" t="s">
        <v>30</v>
      </c>
      <c r="G95" s="1830" t="s">
        <v>50</v>
      </c>
      <c r="H95" s="2160" t="s">
        <v>288</v>
      </c>
      <c r="I95" s="2145" t="s">
        <v>269</v>
      </c>
      <c r="J95" s="2160" t="s">
        <v>288</v>
      </c>
      <c r="K95" s="1851" t="s">
        <v>224</v>
      </c>
      <c r="L95" s="1830" t="s">
        <v>74</v>
      </c>
      <c r="M95" s="586" t="s">
        <v>53</v>
      </c>
      <c r="N95" s="77"/>
      <c r="O95" s="469"/>
      <c r="P95" s="599"/>
      <c r="Q95" s="726">
        <v>60</v>
      </c>
      <c r="R95" s="727"/>
      <c r="S95" s="727"/>
      <c r="T95" s="727"/>
      <c r="U95" s="727"/>
      <c r="V95" s="727"/>
      <c r="W95" s="727"/>
      <c r="X95" s="727"/>
      <c r="Y95" s="727"/>
      <c r="Z95" s="727"/>
      <c r="AA95" s="727"/>
      <c r="AB95" s="727">
        <v>40</v>
      </c>
      <c r="AC95" s="368">
        <f t="shared" ref="AC95:AC98" si="680">Q95/100</f>
        <v>0.6</v>
      </c>
      <c r="AD95" s="368">
        <f t="shared" ref="AD95:AD98" si="681">R95/100</f>
        <v>0</v>
      </c>
      <c r="AE95" s="368">
        <f t="shared" ref="AE95:AE98" si="682">S95/100</f>
        <v>0</v>
      </c>
      <c r="AF95" s="368">
        <f t="shared" ref="AF95:AF98" si="683">T95/100</f>
        <v>0</v>
      </c>
      <c r="AG95" s="368">
        <f t="shared" ref="AG95:AG98" si="684">U95/100</f>
        <v>0</v>
      </c>
      <c r="AH95" s="368">
        <f t="shared" ref="AH95:AH98" si="685">V95/100</f>
        <v>0</v>
      </c>
      <c r="AI95" s="368">
        <f t="shared" ref="AI95:AI98" si="686">W95/100</f>
        <v>0</v>
      </c>
      <c r="AJ95" s="368">
        <f t="shared" ref="AJ95:AJ98" si="687">X95/100</f>
        <v>0</v>
      </c>
      <c r="AK95" s="368">
        <f t="shared" ref="AK95:AK98" si="688">Y95/100</f>
        <v>0</v>
      </c>
      <c r="AL95" s="368">
        <f t="shared" ref="AL95:AL98" si="689">Z95/100</f>
        <v>0</v>
      </c>
      <c r="AM95" s="368">
        <f t="shared" ref="AM95:AM98" si="690">AA95/100</f>
        <v>0</v>
      </c>
      <c r="AN95" s="368">
        <f t="shared" ref="AN95:AN98" si="691">AB95/100</f>
        <v>0.4</v>
      </c>
      <c r="AO95" s="369">
        <v>0</v>
      </c>
      <c r="AP95" s="370">
        <v>0</v>
      </c>
      <c r="AQ95" s="370">
        <v>0</v>
      </c>
      <c r="AR95" s="370">
        <v>0</v>
      </c>
      <c r="AS95" s="378">
        <f>AC95*'Gas parameters'!$B$10</f>
        <v>21490.799999999999</v>
      </c>
      <c r="AT95" s="371">
        <f>AD95*'Gas parameters'!$C$10</f>
        <v>0</v>
      </c>
      <c r="AU95" s="371">
        <f>AE95*'Gas parameters'!$D$10</f>
        <v>0</v>
      </c>
      <c r="AV95" s="371">
        <f>AF95*'Gas parameters'!$E$10</f>
        <v>0</v>
      </c>
      <c r="AW95" s="371">
        <f>AG95*'Gas parameters'!$F$10</f>
        <v>0</v>
      </c>
      <c r="AX95" s="371">
        <f>AH95*'Gas parameters'!$G$10</f>
        <v>0</v>
      </c>
      <c r="AY95" s="371">
        <f>AI95*'Gas parameters'!$H$10</f>
        <v>0</v>
      </c>
      <c r="AZ95" s="371">
        <f>AJ95*'Gas parameters'!$I$10</f>
        <v>0</v>
      </c>
      <c r="BA95" s="371">
        <f>AK95*'Gas parameters'!$J$10</f>
        <v>0</v>
      </c>
      <c r="BB95" s="371">
        <f>AL95*'Gas parameters'!$K$10</f>
        <v>0</v>
      </c>
      <c r="BC95" s="371">
        <f>AM95*'Gas parameters'!$L$10</f>
        <v>0</v>
      </c>
      <c r="BD95" s="371">
        <f>AN95*'Gas parameters'!$M$10</f>
        <v>4310.8</v>
      </c>
      <c r="BE95" s="372">
        <f>AO95*'Gas parameters'!$N$10</f>
        <v>0</v>
      </c>
      <c r="BF95" s="373">
        <f>AP95*'Gas parameters'!$O$10</f>
        <v>0</v>
      </c>
      <c r="BG95" s="373">
        <f>AQ95*'Gas parameters'!$P$10</f>
        <v>0</v>
      </c>
      <c r="BH95" s="379">
        <f>AR95*'Gas parameters'!$Q$10</f>
        <v>0</v>
      </c>
      <c r="BI95" s="386">
        <f>AC95*'Gas parameters'!$B$11</f>
        <v>23904</v>
      </c>
      <c r="BJ95" s="387">
        <f>AD95*'Gas parameters'!$C$11</f>
        <v>0</v>
      </c>
      <c r="BK95" s="387">
        <f>AE95*'Gas parameters'!$D$11</f>
        <v>0</v>
      </c>
      <c r="BL95" s="387">
        <f>AF95*'Gas parameters'!$E$11</f>
        <v>0</v>
      </c>
      <c r="BM95" s="387">
        <f>AG95*'Gas parameters'!$F$11</f>
        <v>0</v>
      </c>
      <c r="BN95" s="387">
        <f>AH95*'Gas parameters'!$G$11</f>
        <v>0</v>
      </c>
      <c r="BO95" s="387">
        <f>AI95*'Gas parameters'!$H$11</f>
        <v>0</v>
      </c>
      <c r="BP95" s="387">
        <f>AJ95*'Gas parameters'!$I$11</f>
        <v>0</v>
      </c>
      <c r="BQ95" s="387">
        <f>AK95*'Gas parameters'!$J$11</f>
        <v>0</v>
      </c>
      <c r="BR95" s="387">
        <f>AL95*'Gas parameters'!$K$11</f>
        <v>0</v>
      </c>
      <c r="BS95" s="387">
        <f>AM95*'Gas parameters'!$L$11</f>
        <v>0</v>
      </c>
      <c r="BT95" s="387">
        <f>AN95*'Gas parameters'!$M$11</f>
        <v>5115.2000000000007</v>
      </c>
      <c r="BU95" s="388">
        <f>AO95*'Gas parameters'!$N$11</f>
        <v>0</v>
      </c>
      <c r="BV95" s="389">
        <f>AP95*'Gas parameters'!$O$11</f>
        <v>0</v>
      </c>
      <c r="BW95" s="389">
        <f>AQ95*'Gas parameters'!$P$11</f>
        <v>0</v>
      </c>
      <c r="BX95" s="390">
        <f>AR95*'Gas parameters'!$Q$11</f>
        <v>0</v>
      </c>
      <c r="BY95" s="385">
        <f>AC95*'Gas parameters'!$B$12</f>
        <v>0.43043999999999999</v>
      </c>
      <c r="BZ95" s="374">
        <f>AD95*'Gas parameters'!$C$12</f>
        <v>0</v>
      </c>
      <c r="CA95" s="374">
        <f>AE95*'Gas parameters'!$D$12</f>
        <v>0</v>
      </c>
      <c r="CB95" s="374">
        <f>AF95*'Gas parameters'!$E$12</f>
        <v>0</v>
      </c>
      <c r="CC95" s="374">
        <f>AG95*'Gas parameters'!$F$12</f>
        <v>0</v>
      </c>
      <c r="CD95" s="374">
        <f>AH95*'Gas parameters'!$G$12</f>
        <v>0</v>
      </c>
      <c r="CE95" s="374">
        <f>AI95*'Gas parameters'!$H$12</f>
        <v>0</v>
      </c>
      <c r="CF95" s="374">
        <f>AJ95*'Gas parameters'!$I$12</f>
        <v>0</v>
      </c>
      <c r="CG95" s="374">
        <f>AK95*'Gas parameters'!$J$12</f>
        <v>0</v>
      </c>
      <c r="CH95" s="374">
        <f>AL95*'Gas parameters'!$K$12</f>
        <v>0</v>
      </c>
      <c r="CI95" s="374">
        <f>AM95*'Gas parameters'!$L$12</f>
        <v>0</v>
      </c>
      <c r="CJ95" s="374">
        <f>AN95*'Gas parameters'!$M$12</f>
        <v>3.5999999999999997E-2</v>
      </c>
      <c r="CK95" s="375">
        <f>AO95*'Gas parameters'!$N$12</f>
        <v>0</v>
      </c>
      <c r="CL95" s="376">
        <f>AP95*'Gas parameters'!$O$12</f>
        <v>0</v>
      </c>
      <c r="CM95" s="376">
        <f>AQ95*'Gas parameters'!$P$12</f>
        <v>0</v>
      </c>
      <c r="CN95" s="376">
        <f>AR95*'Gas parameters'!$Q$12</f>
        <v>0</v>
      </c>
      <c r="CO95" s="432">
        <f t="shared" ref="CO95:CO98" si="692">AC95</f>
        <v>0.6</v>
      </c>
      <c r="CP95" s="432">
        <f t="shared" ref="CP95:CP98" si="693">AD95</f>
        <v>0</v>
      </c>
      <c r="CQ95" s="432">
        <f t="shared" ref="CQ95:CQ98" si="694">AE95</f>
        <v>0</v>
      </c>
      <c r="CR95" s="432">
        <f t="shared" ref="CR95:CR98" si="695">AF95</f>
        <v>0</v>
      </c>
      <c r="CS95" s="432">
        <f t="shared" ref="CS95:CS98" si="696">AG95</f>
        <v>0</v>
      </c>
      <c r="CT95" s="432">
        <f t="shared" ref="CT95:CT98" si="697">AH95</f>
        <v>0</v>
      </c>
      <c r="CU95" s="432">
        <f t="shared" ref="CU95:CU98" si="698">AI95</f>
        <v>0</v>
      </c>
      <c r="CV95" s="432">
        <f t="shared" ref="CV95:CV98" si="699">AJ95</f>
        <v>0</v>
      </c>
      <c r="CW95" s="432">
        <f t="shared" ref="CW95:CW98" si="700">AK95</f>
        <v>0</v>
      </c>
      <c r="CX95" s="432">
        <f t="shared" ref="CX95:CX98" si="701">AL95</f>
        <v>0</v>
      </c>
      <c r="CY95" s="432">
        <f t="shared" ref="CY95:CY98" si="702">AM95</f>
        <v>0</v>
      </c>
      <c r="CZ95" s="432">
        <f t="shared" ref="CZ95:CZ98" si="703">AN95</f>
        <v>0.4</v>
      </c>
      <c r="DA95" s="432">
        <f t="shared" ref="DA95:DA98" si="704">AO95</f>
        <v>0</v>
      </c>
      <c r="DB95" s="432">
        <f t="shared" ref="DB95:DB98" si="705">AP95</f>
        <v>0</v>
      </c>
      <c r="DC95" s="432">
        <f t="shared" ref="DC95:DC98" si="706">AQ95</f>
        <v>0</v>
      </c>
      <c r="DD95" s="432">
        <f t="shared" ref="DD95:DD98" si="707">AR95</f>
        <v>0</v>
      </c>
      <c r="DE95" s="428">
        <f>'DATA SHEET'!CO95*'Gas parameters'!$B$13</f>
        <v>21529.8</v>
      </c>
      <c r="DF95" s="428">
        <f>'DATA SHEET'!CP95*'Gas parameters'!$C$13</f>
        <v>0</v>
      </c>
      <c r="DG95" s="428">
        <f>'DATA SHEET'!CQ95*'Gas parameters'!$D$13</f>
        <v>0</v>
      </c>
      <c r="DH95" s="428">
        <f>'DATA SHEET'!CR95*'Gas parameters'!$E$13</f>
        <v>0</v>
      </c>
      <c r="DI95" s="428">
        <f>'DATA SHEET'!CS95*'Gas parameters'!$F$13</f>
        <v>0</v>
      </c>
      <c r="DJ95" s="428">
        <f>'DATA SHEET'!CT95*'Gas parameters'!$G$13</f>
        <v>0</v>
      </c>
      <c r="DK95" s="428">
        <f>'DATA SHEET'!CU95*'Gas parameters'!$H$13</f>
        <v>0</v>
      </c>
      <c r="DL95" s="428">
        <f>'DATA SHEET'!CV95*'Gas parameters'!$I$13</f>
        <v>0</v>
      </c>
      <c r="DM95" s="428">
        <f>'DATA SHEET'!CW95*'Gas parameters'!$J$13</f>
        <v>0</v>
      </c>
      <c r="DN95" s="428">
        <f>'DATA SHEET'!CX95*'Gas parameters'!$K$13</f>
        <v>0</v>
      </c>
      <c r="DO95" s="428">
        <f>'DATA SHEET'!CY95*'Gas parameters'!$L$13</f>
        <v>0</v>
      </c>
      <c r="DP95" s="428">
        <f>'DATA SHEET'!CZ95*'Gas parameters'!$M$13</f>
        <v>4313.2</v>
      </c>
      <c r="DQ95" s="428">
        <f>'DATA SHEET'!DA95*'Gas parameters'!$N$13</f>
        <v>0</v>
      </c>
      <c r="DR95" s="428">
        <f>'DATA SHEET'!DB95*'Gas parameters'!$O$13</f>
        <v>0</v>
      </c>
      <c r="DS95" s="428">
        <f>'DATA SHEET'!DC95*'Gas parameters'!$P$13</f>
        <v>0</v>
      </c>
      <c r="DT95" s="428">
        <f>'DATA SHEET'!DD95*'Gas parameters'!$Q$13</f>
        <v>0</v>
      </c>
      <c r="DU95" s="431">
        <f>'DATA SHEET'!CO95*'Gas parameters'!$B$14</f>
        <v>23891.399999999998</v>
      </c>
      <c r="DV95" s="431">
        <f>'DATA SHEET'!CP95*'Gas parameters'!$C$14</f>
        <v>0</v>
      </c>
      <c r="DW95" s="431">
        <f>'DATA SHEET'!CQ95*'Gas parameters'!$D$14</f>
        <v>0</v>
      </c>
      <c r="DX95" s="431">
        <f>'DATA SHEET'!CR95*'Gas parameters'!$E$14</f>
        <v>0</v>
      </c>
      <c r="DY95" s="431">
        <f>'DATA SHEET'!CS95*'Gas parameters'!$F$14</f>
        <v>0</v>
      </c>
      <c r="DZ95" s="431">
        <f>'DATA SHEET'!CT95*'Gas parameters'!$G$14</f>
        <v>0</v>
      </c>
      <c r="EA95" s="431">
        <f>'DATA SHEET'!CU95*'Gas parameters'!$H$14</f>
        <v>0</v>
      </c>
      <c r="EB95" s="431">
        <f>'DATA SHEET'!CV95*'Gas parameters'!$I$14</f>
        <v>0</v>
      </c>
      <c r="EC95" s="431">
        <f>'DATA SHEET'!CW95*'Gas parameters'!$J$14</f>
        <v>0</v>
      </c>
      <c r="ED95" s="431">
        <f>'DATA SHEET'!CX95*'Gas parameters'!$K$14</f>
        <v>0</v>
      </c>
      <c r="EE95" s="431">
        <f>'DATA SHEET'!CY95*'Gas parameters'!$L$14</f>
        <v>0</v>
      </c>
      <c r="EF95" s="431">
        <f>'DATA SHEET'!CZ95*'Gas parameters'!$M$14</f>
        <v>5098</v>
      </c>
      <c r="EG95" s="431">
        <f>'DATA SHEET'!DA95*'Gas parameters'!$N$14</f>
        <v>0</v>
      </c>
      <c r="EH95" s="431">
        <f>'DATA SHEET'!DB95*'Gas parameters'!$O$14</f>
        <v>0</v>
      </c>
      <c r="EI95" s="431">
        <f>'DATA SHEET'!DC95*'Gas parameters'!$P$14</f>
        <v>0</v>
      </c>
      <c r="EJ95" s="431">
        <f>'DATA SHEET'!DD95*'Gas parameters'!$Q$14</f>
        <v>0</v>
      </c>
      <c r="EK95" s="425">
        <f>'DATA SHEET'!CO95*'Gas parameters'!$B$15</f>
        <v>1.2018</v>
      </c>
      <c r="EL95" s="434">
        <f>'DATA SHEET'!CP95*'Gas parameters'!$C$15</f>
        <v>0</v>
      </c>
      <c r="EM95" s="434">
        <f>'DATA SHEET'!CQ95*'Gas parameters'!$D$15</f>
        <v>0</v>
      </c>
      <c r="EN95" s="434">
        <f>'DATA SHEET'!CR95*'Gas parameters'!$E$15</f>
        <v>0</v>
      </c>
      <c r="EO95" s="434">
        <f>'DATA SHEET'!CS95*'Gas parameters'!$F$15</f>
        <v>0</v>
      </c>
      <c r="EP95" s="434">
        <f>'DATA SHEET'!CT95*'Gas parameters'!$G$15</f>
        <v>0</v>
      </c>
      <c r="EQ95" s="434">
        <f>'DATA SHEET'!CU95*'Gas parameters'!$H$15</f>
        <v>0</v>
      </c>
      <c r="ER95" s="434">
        <f>'DATA SHEET'!CV95*'Gas parameters'!$I$15</f>
        <v>0</v>
      </c>
      <c r="ES95" s="434">
        <f>'DATA SHEET'!CW95*'Gas parameters'!$J$15</f>
        <v>0</v>
      </c>
      <c r="ET95" s="434">
        <f>'DATA SHEET'!CX95*'Gas parameters'!$K$15</f>
        <v>0</v>
      </c>
      <c r="EU95" s="434">
        <f>'DATA SHEET'!CY95*'Gas parameters'!$L$15</f>
        <v>0</v>
      </c>
      <c r="EV95" s="434">
        <f>'DATA SHEET'!CZ95*'Gas parameters'!$M$15</f>
        <v>0.1996</v>
      </c>
      <c r="EW95" s="434">
        <f>'DATA SHEET'!DA95*'Gas parameters'!$N$15</f>
        <v>0</v>
      </c>
      <c r="EX95" s="434">
        <f>'DATA SHEET'!DB95*'Gas parameters'!$O$15</f>
        <v>0</v>
      </c>
      <c r="EY95" s="434">
        <f>'DATA SHEET'!DC95*'Gas parameters'!$P$15</f>
        <v>0</v>
      </c>
      <c r="EZ95" s="434">
        <f>'DATA SHEET'!DD95*'Gas parameters'!$Q$15</f>
        <v>0</v>
      </c>
      <c r="FA95" s="429">
        <f>'DATA SHEET'!CO95*'Gas parameters'!$B$16</f>
        <v>0.59760000000000002</v>
      </c>
      <c r="FB95" s="429">
        <f>'DATA SHEET'!CP95*'Gas parameters'!$C$16</f>
        <v>0</v>
      </c>
      <c r="FC95" s="429">
        <f>'DATA SHEET'!CQ95*'Gas parameters'!$D$16</f>
        <v>0</v>
      </c>
      <c r="FD95" s="429">
        <f>'DATA SHEET'!CR95*'Gas parameters'!$E$16</f>
        <v>0</v>
      </c>
      <c r="FE95" s="429">
        <f>'DATA SHEET'!CS95*'Gas parameters'!$F$16</f>
        <v>0</v>
      </c>
      <c r="FF95" s="429">
        <f>'DATA SHEET'!CT95*'Gas parameters'!$G$16</f>
        <v>0</v>
      </c>
      <c r="FG95" s="429">
        <f>'DATA SHEET'!CU95*'Gas parameters'!$H$16</f>
        <v>0</v>
      </c>
      <c r="FH95" s="429">
        <f>'DATA SHEET'!CV95*'Gas parameters'!$I$16</f>
        <v>0</v>
      </c>
      <c r="FI95" s="429">
        <f>'DATA SHEET'!CW95*'Gas parameters'!$J$16</f>
        <v>0</v>
      </c>
      <c r="FJ95" s="429">
        <f>'DATA SHEET'!CX95*'Gas parameters'!$K$16</f>
        <v>0</v>
      </c>
      <c r="FK95" s="429">
        <f>'DATA SHEET'!CY95*'Gas parameters'!$L$16</f>
        <v>0</v>
      </c>
      <c r="FL95" s="429">
        <f>'DATA SHEET'!CZ95*'Gas parameters'!$M$16</f>
        <v>0</v>
      </c>
      <c r="FM95" s="429">
        <f>'DATA SHEET'!DA95*'Gas parameters'!$N$16</f>
        <v>0</v>
      </c>
      <c r="FN95" s="429">
        <f>'DATA SHEET'!DB95*'Gas parameters'!$O$16</f>
        <v>0</v>
      </c>
      <c r="FO95" s="429">
        <f>'DATA SHEET'!DC95*'Gas parameters'!$P$16</f>
        <v>0</v>
      </c>
      <c r="FP95" s="429">
        <f>'DATA SHEET'!DD95*'Gas parameters'!$Q$16</f>
        <v>0</v>
      </c>
      <c r="FQ95" s="457">
        <f>'DATA SHEET'!CO95*'Gas parameters'!$B$17</f>
        <v>1.1639999999999999</v>
      </c>
      <c r="FR95" s="457">
        <f>'DATA SHEET'!CP95*'Gas parameters'!$C$17</f>
        <v>0</v>
      </c>
      <c r="FS95" s="457">
        <f>'DATA SHEET'!CQ95*'Gas parameters'!$D$17</f>
        <v>0</v>
      </c>
      <c r="FT95" s="457">
        <f>'DATA SHEET'!CR95*'Gas parameters'!$E$17</f>
        <v>0</v>
      </c>
      <c r="FU95" s="457">
        <f>'DATA SHEET'!CS95*'Gas parameters'!$F$17</f>
        <v>0</v>
      </c>
      <c r="FV95" s="457">
        <f>'DATA SHEET'!CT95*'Gas parameters'!$G$17</f>
        <v>0</v>
      </c>
      <c r="FW95" s="457">
        <f>'DATA SHEET'!CU95*'Gas parameters'!$H$17</f>
        <v>0</v>
      </c>
      <c r="FX95" s="457">
        <f>'DATA SHEET'!CV95*'Gas parameters'!$I$17</f>
        <v>0</v>
      </c>
      <c r="FY95" s="457">
        <f>'DATA SHEET'!CW95*'Gas parameters'!$J$17</f>
        <v>0</v>
      </c>
      <c r="FZ95" s="457">
        <f>'DATA SHEET'!CX95*'Gas parameters'!$K$17</f>
        <v>0</v>
      </c>
      <c r="GA95" s="457">
        <f>'DATA SHEET'!CY95*'Gas parameters'!$L$17</f>
        <v>0</v>
      </c>
      <c r="GB95" s="457">
        <f>'DATA SHEET'!CZ95*'Gas parameters'!$M$17</f>
        <v>0.38680000000000003</v>
      </c>
      <c r="GC95" s="457">
        <f>'DATA SHEET'!DA95*'Gas parameters'!$N$17</f>
        <v>0</v>
      </c>
      <c r="GD95" s="457">
        <f>'DATA SHEET'!DB95*'Gas parameters'!$O$17</f>
        <v>0</v>
      </c>
      <c r="GE95" s="457">
        <f>'DATA SHEET'!DC95*'Gas parameters'!$P$17</f>
        <v>0</v>
      </c>
      <c r="GF95" s="457">
        <f>'DATA SHEET'!DD95*'Gas parameters'!$Q$17</f>
        <v>0</v>
      </c>
      <c r="GG95" s="429">
        <f>'DATA SHEET'!CO95*'Gas parameters'!$B$18</f>
        <v>0.43043999999999999</v>
      </c>
      <c r="GH95" s="429">
        <f>'DATA SHEET'!CP95*'Gas parameters'!$C$18</f>
        <v>0</v>
      </c>
      <c r="GI95" s="429">
        <f>'DATA SHEET'!CQ95*'Gas parameters'!$D$18</f>
        <v>0</v>
      </c>
      <c r="GJ95" s="429">
        <f>'DATA SHEET'!CR95*'Gas parameters'!$E$18</f>
        <v>0</v>
      </c>
      <c r="GK95" s="429">
        <f>'DATA SHEET'!CS95*'Gas parameters'!$F$18</f>
        <v>0</v>
      </c>
      <c r="GL95" s="429">
        <f>'DATA SHEET'!CT95*'Gas parameters'!$G$18</f>
        <v>0</v>
      </c>
      <c r="GM95" s="429">
        <f>'DATA SHEET'!CU95*'Gas parameters'!$H$18</f>
        <v>0</v>
      </c>
      <c r="GN95" s="429">
        <f>'DATA SHEET'!CV95*'Gas parameters'!$I$18</f>
        <v>0</v>
      </c>
      <c r="GO95" s="429">
        <f>'DATA SHEET'!CW95*'Gas parameters'!$J$18</f>
        <v>0</v>
      </c>
      <c r="GP95" s="429">
        <f>'DATA SHEET'!CX95*'Gas parameters'!$K$18</f>
        <v>0</v>
      </c>
      <c r="GQ95" s="429">
        <f>'DATA SHEET'!CY95*'Gas parameters'!$L$18</f>
        <v>0</v>
      </c>
      <c r="GR95" s="429">
        <f>'DATA SHEET'!CZ95*'Gas parameters'!$M$18</f>
        <v>3.5999999999999997E-2</v>
      </c>
      <c r="GS95" s="429">
        <f>'DATA SHEET'!DA95*'Gas parameters'!$N$18</f>
        <v>0</v>
      </c>
      <c r="GT95" s="429">
        <f>'DATA SHEET'!DB95*'Gas parameters'!$O$18</f>
        <v>0</v>
      </c>
      <c r="GU95" s="429">
        <f>'DATA SHEET'!DC95*'Gas parameters'!$P$18</f>
        <v>0</v>
      </c>
      <c r="GV95" s="429">
        <f>'DATA SHEET'!DD95*'Gas parameters'!$Q$18</f>
        <v>0</v>
      </c>
      <c r="GW95" s="430">
        <v>7</v>
      </c>
      <c r="GX95" s="430">
        <v>1E-3</v>
      </c>
      <c r="GY95" s="435">
        <f t="shared" ref="GY95:GY98" si="708">HM95/0.2094</f>
        <v>6.6924546322827121</v>
      </c>
      <c r="GZ95" s="435">
        <f t="shared" ref="GZ95:GZ98" si="709">HN95/HH95*100</f>
        <v>10.148328222950017</v>
      </c>
      <c r="HA95" s="433">
        <f t="shared" ref="HA95:HA98" si="710">(HG95-HH95)/GY95+1</f>
        <v>1</v>
      </c>
      <c r="HB95" s="433">
        <f t="shared" ref="HB95:HB98" si="711">HG95+HI95</f>
        <v>7.4502201757506663</v>
      </c>
      <c r="HC95" s="433">
        <f t="shared" ref="HC95:HC98" si="712">HI95/HB95*100</f>
        <v>20.959991874476575</v>
      </c>
      <c r="HD95" s="433">
        <f t="shared" ref="HD95:HD98" si="713">HJ95*0.01977+HF95*0.01429+(100-HF95-HJ95)*0.01251</f>
        <v>1.3246768628986172</v>
      </c>
      <c r="HE95" s="433">
        <f t="shared" ref="HE95:HE98" si="714">(HD95+HI95*0.8038/HG95)/(HI95/HG95+1)</f>
        <v>1.2155011147590387</v>
      </c>
      <c r="HF95" s="436">
        <f t="shared" ref="HF95:HF98" si="715">IO95</f>
        <v>0</v>
      </c>
      <c r="HG95" s="433">
        <f t="shared" ref="HG95:HG98" si="716">HN95/HJ95*100</f>
        <v>5.8886546322827122</v>
      </c>
      <c r="HH95" s="435">
        <f>GY95*0.7906+'DATA SHEET'!CW95/100+HN95</f>
        <v>5.8886546322827122</v>
      </c>
      <c r="HI95" s="433">
        <f t="shared" ref="HI95:HI98" si="717">GX95/0.8038*1.293*HA95*GY95+HO95</f>
        <v>1.5615655434679541</v>
      </c>
      <c r="HJ95" s="433">
        <f t="shared" ref="HJ95:HJ98" si="718">(1-HF95/20.94)*GZ95</f>
        <v>10.148328222950017</v>
      </c>
      <c r="HK95" s="437">
        <f t="shared" ref="HK95:HK98" si="719">SUM(DE95:DT95)</f>
        <v>25843</v>
      </c>
      <c r="HL95" s="437">
        <f t="shared" ref="HL95:HL98" si="720">SUM(DU95:EJ95)</f>
        <v>28989.399999999998</v>
      </c>
      <c r="HM95" s="438">
        <f t="shared" ref="HM95:HM98" si="721">SUM(EK95:EZ95)</f>
        <v>1.4014</v>
      </c>
      <c r="HN95" s="439">
        <f t="shared" ref="HN95:HN98" si="722">SUM(FA95:FP95)</f>
        <v>0.59760000000000002</v>
      </c>
      <c r="HO95" s="436">
        <f t="shared" ref="HO95:HO98" si="723">SUM(FQ95:GF95)</f>
        <v>1.5508</v>
      </c>
      <c r="HP95" s="427">
        <f t="shared" ref="HP95:HP98" si="724">SUM(GG95:GV95)</f>
        <v>0.46643999999999997</v>
      </c>
      <c r="HQ95" s="357">
        <f t="shared" ref="HQ95:HQ98" si="725">SUM(AS95:BH95)</f>
        <v>25801.599999999999</v>
      </c>
      <c r="HR95" s="358">
        <f t="shared" ref="HR95:HR98" si="726">SUM(BI95:BX95)</f>
        <v>29019.200000000001</v>
      </c>
      <c r="HS95" s="712">
        <f t="shared" ref="HS95:HS98" si="727">SUM(BY95:CN95)</f>
        <v>0.46643999999999997</v>
      </c>
      <c r="HT95" s="713">
        <f t="shared" ref="HT95:HT98" si="728">HU95/$HR$14</f>
        <v>0.36094603788418017</v>
      </c>
      <c r="HU95" s="711">
        <f t="shared" ref="HU95:HU98" si="729">HS95/$HU$14</f>
        <v>0.44215889640812073</v>
      </c>
      <c r="HV95" s="711">
        <f t="shared" ref="HV95:HV98" si="730">HY95/$HV$14</f>
        <v>24.454174959719456</v>
      </c>
      <c r="HW95" s="711">
        <f t="shared" ref="HW95:HW98" si="731">HZ95/$HW$14</f>
        <v>27.464698088207459</v>
      </c>
      <c r="HX95" s="711">
        <f t="shared" ref="HX95:HX98" si="732">IA95/$HX$14</f>
        <v>45.714470083951518</v>
      </c>
      <c r="HY95" s="714">
        <f t="shared" ref="HY95:HY98" si="733">HQ95/1000</f>
        <v>25.801599999999997</v>
      </c>
      <c r="HZ95" s="359">
        <f t="shared" ref="HZ95:HZ98" si="734">HR95/1000</f>
        <v>29.019200000000001</v>
      </c>
      <c r="IA95" s="360">
        <f t="shared" ref="IA95:IA98" si="735">HR95/SQRT(HT95)/1000</f>
        <v>48.30190909070317</v>
      </c>
      <c r="IB95" s="75">
        <f t="shared" ref="IB95:IB98" si="736">HX95</f>
        <v>45.714470083951518</v>
      </c>
      <c r="IC95" s="724">
        <f t="shared" ref="IC95:IC98" si="737">HT95</f>
        <v>0.36094603788418017</v>
      </c>
      <c r="ID95" s="724">
        <f t="shared" ref="ID95:ID98" si="738">HY95</f>
        <v>25.801599999999997</v>
      </c>
      <c r="IE95" s="724">
        <f t="shared" ref="IE95:IE98" si="739">HZ95</f>
        <v>29.019200000000001</v>
      </c>
      <c r="IF95" s="76">
        <f t="shared" ref="IF95:IF98" si="740">GZ95</f>
        <v>10.148328222950017</v>
      </c>
      <c r="IG95" s="29"/>
      <c r="IH95" s="29"/>
      <c r="II95" s="28"/>
      <c r="IJ95" s="700">
        <f t="shared" ref="IJ95:IJ98" si="741">II95*(273.15/(273.15+15))*ID95/3.6</f>
        <v>0</v>
      </c>
      <c r="IK95" s="30"/>
      <c r="IL95" s="31"/>
      <c r="IM95" s="31"/>
      <c r="IN95" s="280"/>
      <c r="IO95" s="280"/>
      <c r="IP95" s="277"/>
      <c r="IQ95" s="277"/>
      <c r="IR95" s="277"/>
      <c r="IS95" s="275"/>
      <c r="IT95" s="275"/>
      <c r="IU95" s="275"/>
      <c r="IV95" s="275"/>
      <c r="IW95" s="275"/>
      <c r="IX95" s="275"/>
      <c r="IY95" s="275"/>
      <c r="IZ95" s="275"/>
      <c r="JA95" s="275"/>
      <c r="JB95" s="275"/>
      <c r="JC95" s="275"/>
      <c r="JD95" s="275"/>
      <c r="JE95" s="275"/>
      <c r="JF95" s="275"/>
      <c r="JG95" s="275"/>
      <c r="JH95" s="275"/>
      <c r="JI95" s="275"/>
      <c r="JJ95" s="275"/>
      <c r="JK95" s="275"/>
      <c r="JL95" s="275"/>
      <c r="JM95" s="275"/>
      <c r="JN95" s="275"/>
      <c r="JO95" s="275"/>
      <c r="JP95" s="275"/>
      <c r="JQ95" s="486" t="s">
        <v>499</v>
      </c>
      <c r="JR95" s="486" t="s">
        <v>499</v>
      </c>
      <c r="JS95" s="487"/>
      <c r="JT95" s="142"/>
      <c r="JU95" s="142"/>
      <c r="JV95" s="142"/>
      <c r="JW95" s="142"/>
      <c r="JX95" s="142"/>
      <c r="JY95" s="142"/>
      <c r="JZ95" s="142"/>
      <c r="KA95" s="32" t="s">
        <v>88</v>
      </c>
      <c r="KB95" s="32" t="s">
        <v>88</v>
      </c>
      <c r="KC95" s="177" t="s">
        <v>88</v>
      </c>
      <c r="KD95" s="177" t="s">
        <v>88</v>
      </c>
      <c r="KE95" s="177" t="s">
        <v>88</v>
      </c>
      <c r="KF95" s="177" t="s">
        <v>88</v>
      </c>
      <c r="KG95" s="177" t="s">
        <v>88</v>
      </c>
      <c r="KH95" s="177" t="s">
        <v>88</v>
      </c>
      <c r="KI95" s="177"/>
      <c r="KJ95" s="177"/>
      <c r="KK95" s="32" t="s">
        <v>88</v>
      </c>
      <c r="KL95" s="32" t="s">
        <v>88</v>
      </c>
      <c r="KM95" s="32" t="s">
        <v>88</v>
      </c>
      <c r="KN95" s="32" t="s">
        <v>88</v>
      </c>
      <c r="KO95" s="32" t="s">
        <v>88</v>
      </c>
      <c r="KP95" s="32" t="s">
        <v>88</v>
      </c>
      <c r="KQ95" s="32" t="s">
        <v>88</v>
      </c>
      <c r="KR95" s="32" t="s">
        <v>88</v>
      </c>
      <c r="KS95" s="32" t="s">
        <v>88</v>
      </c>
      <c r="KT95" s="32" t="s">
        <v>88</v>
      </c>
      <c r="KU95" s="32" t="s">
        <v>88</v>
      </c>
      <c r="KV95" s="32" t="s">
        <v>88</v>
      </c>
      <c r="KX95" s="540">
        <f t="shared" si="679"/>
        <v>100</v>
      </c>
    </row>
    <row r="96" spans="1:310" ht="16.5" customHeight="1" thickTop="1" thickBot="1" x14ac:dyDescent="0.3">
      <c r="A96" s="62"/>
      <c r="B96" s="80" t="str">
        <f>IF(A96="X",IF(#REF!="F",#REF!,IF(#REF!="C",#REF!,IF(#REF!="WH",#REF!,IF(#REF!="B",#REF!,"")))),"")</f>
        <v/>
      </c>
      <c r="C96" s="120"/>
      <c r="D96" s="578"/>
      <c r="E96" s="11">
        <f>E95+1</f>
        <v>46</v>
      </c>
      <c r="F96" s="2128"/>
      <c r="G96" s="1831"/>
      <c r="H96" s="2161"/>
      <c r="I96" s="2146"/>
      <c r="J96" s="2161"/>
      <c r="K96" s="1852"/>
      <c r="L96" s="1831"/>
      <c r="M96" s="586" t="s">
        <v>55</v>
      </c>
      <c r="N96" s="1905"/>
      <c r="O96" s="45"/>
      <c r="P96" s="599"/>
      <c r="Q96" s="726">
        <v>60</v>
      </c>
      <c r="R96" s="727"/>
      <c r="S96" s="727"/>
      <c r="T96" s="727"/>
      <c r="U96" s="727"/>
      <c r="V96" s="727"/>
      <c r="W96" s="727"/>
      <c r="X96" s="727"/>
      <c r="Y96" s="727"/>
      <c r="Z96" s="727"/>
      <c r="AA96" s="727"/>
      <c r="AB96" s="727">
        <v>40</v>
      </c>
      <c r="AC96" s="368">
        <f t="shared" si="680"/>
        <v>0.6</v>
      </c>
      <c r="AD96" s="368">
        <f t="shared" si="681"/>
        <v>0</v>
      </c>
      <c r="AE96" s="368">
        <f t="shared" si="682"/>
        <v>0</v>
      </c>
      <c r="AF96" s="368">
        <f t="shared" si="683"/>
        <v>0</v>
      </c>
      <c r="AG96" s="368">
        <f t="shared" si="684"/>
        <v>0</v>
      </c>
      <c r="AH96" s="368">
        <f t="shared" si="685"/>
        <v>0</v>
      </c>
      <c r="AI96" s="368">
        <f t="shared" si="686"/>
        <v>0</v>
      </c>
      <c r="AJ96" s="368">
        <f t="shared" si="687"/>
        <v>0</v>
      </c>
      <c r="AK96" s="368">
        <f t="shared" si="688"/>
        <v>0</v>
      </c>
      <c r="AL96" s="368">
        <f t="shared" si="689"/>
        <v>0</v>
      </c>
      <c r="AM96" s="368">
        <f t="shared" si="690"/>
        <v>0</v>
      </c>
      <c r="AN96" s="368">
        <f t="shared" si="691"/>
        <v>0.4</v>
      </c>
      <c r="AO96" s="369">
        <v>0</v>
      </c>
      <c r="AP96" s="370">
        <v>0</v>
      </c>
      <c r="AQ96" s="370">
        <v>0</v>
      </c>
      <c r="AR96" s="370">
        <v>0</v>
      </c>
      <c r="AS96" s="378">
        <f>AC96*'Gas parameters'!$B$10</f>
        <v>21490.799999999999</v>
      </c>
      <c r="AT96" s="371">
        <f>AD96*'Gas parameters'!$C$10</f>
        <v>0</v>
      </c>
      <c r="AU96" s="371">
        <f>AE96*'Gas parameters'!$D$10</f>
        <v>0</v>
      </c>
      <c r="AV96" s="371">
        <f>AF96*'Gas parameters'!$E$10</f>
        <v>0</v>
      </c>
      <c r="AW96" s="371">
        <f>AG96*'Gas parameters'!$F$10</f>
        <v>0</v>
      </c>
      <c r="AX96" s="371">
        <f>AH96*'Gas parameters'!$G$10</f>
        <v>0</v>
      </c>
      <c r="AY96" s="371">
        <f>AI96*'Gas parameters'!$H$10</f>
        <v>0</v>
      </c>
      <c r="AZ96" s="371">
        <f>AJ96*'Gas parameters'!$I$10</f>
        <v>0</v>
      </c>
      <c r="BA96" s="371">
        <f>AK96*'Gas parameters'!$J$10</f>
        <v>0</v>
      </c>
      <c r="BB96" s="371">
        <f>AL96*'Gas parameters'!$K$10</f>
        <v>0</v>
      </c>
      <c r="BC96" s="371">
        <f>AM96*'Gas parameters'!$L$10</f>
        <v>0</v>
      </c>
      <c r="BD96" s="371">
        <f>AN96*'Gas parameters'!$M$10</f>
        <v>4310.8</v>
      </c>
      <c r="BE96" s="372">
        <f>AO96*'Gas parameters'!$N$10</f>
        <v>0</v>
      </c>
      <c r="BF96" s="373">
        <f>AP96*'Gas parameters'!$O$10</f>
        <v>0</v>
      </c>
      <c r="BG96" s="373">
        <f>AQ96*'Gas parameters'!$P$10</f>
        <v>0</v>
      </c>
      <c r="BH96" s="379">
        <f>AR96*'Gas parameters'!$Q$10</f>
        <v>0</v>
      </c>
      <c r="BI96" s="386">
        <f>AC96*'Gas parameters'!$B$11</f>
        <v>23904</v>
      </c>
      <c r="BJ96" s="387">
        <f>AD96*'Gas parameters'!$C$11</f>
        <v>0</v>
      </c>
      <c r="BK96" s="387">
        <f>AE96*'Gas parameters'!$D$11</f>
        <v>0</v>
      </c>
      <c r="BL96" s="387">
        <f>AF96*'Gas parameters'!$E$11</f>
        <v>0</v>
      </c>
      <c r="BM96" s="387">
        <f>AG96*'Gas parameters'!$F$11</f>
        <v>0</v>
      </c>
      <c r="BN96" s="387">
        <f>AH96*'Gas parameters'!$G$11</f>
        <v>0</v>
      </c>
      <c r="BO96" s="387">
        <f>AI96*'Gas parameters'!$H$11</f>
        <v>0</v>
      </c>
      <c r="BP96" s="387">
        <f>AJ96*'Gas parameters'!$I$11</f>
        <v>0</v>
      </c>
      <c r="BQ96" s="387">
        <f>AK96*'Gas parameters'!$J$11</f>
        <v>0</v>
      </c>
      <c r="BR96" s="387">
        <f>AL96*'Gas parameters'!$K$11</f>
        <v>0</v>
      </c>
      <c r="BS96" s="387">
        <f>AM96*'Gas parameters'!$L$11</f>
        <v>0</v>
      </c>
      <c r="BT96" s="387">
        <f>AN96*'Gas parameters'!$M$11</f>
        <v>5115.2000000000007</v>
      </c>
      <c r="BU96" s="388">
        <f>AO96*'Gas parameters'!$N$11</f>
        <v>0</v>
      </c>
      <c r="BV96" s="389">
        <f>AP96*'Gas parameters'!$O$11</f>
        <v>0</v>
      </c>
      <c r="BW96" s="389">
        <f>AQ96*'Gas parameters'!$P$11</f>
        <v>0</v>
      </c>
      <c r="BX96" s="390">
        <f>AR96*'Gas parameters'!$Q$11</f>
        <v>0</v>
      </c>
      <c r="BY96" s="385">
        <f>AC96*'Gas parameters'!$B$12</f>
        <v>0.43043999999999999</v>
      </c>
      <c r="BZ96" s="374">
        <f>AD96*'Gas parameters'!$C$12</f>
        <v>0</v>
      </c>
      <c r="CA96" s="374">
        <f>AE96*'Gas parameters'!$D$12</f>
        <v>0</v>
      </c>
      <c r="CB96" s="374">
        <f>AF96*'Gas parameters'!$E$12</f>
        <v>0</v>
      </c>
      <c r="CC96" s="374">
        <f>AG96*'Gas parameters'!$F$12</f>
        <v>0</v>
      </c>
      <c r="CD96" s="374">
        <f>AH96*'Gas parameters'!$G$12</f>
        <v>0</v>
      </c>
      <c r="CE96" s="374">
        <f>AI96*'Gas parameters'!$H$12</f>
        <v>0</v>
      </c>
      <c r="CF96" s="374">
        <f>AJ96*'Gas parameters'!$I$12</f>
        <v>0</v>
      </c>
      <c r="CG96" s="374">
        <f>AK96*'Gas parameters'!$J$12</f>
        <v>0</v>
      </c>
      <c r="CH96" s="374">
        <f>AL96*'Gas parameters'!$K$12</f>
        <v>0</v>
      </c>
      <c r="CI96" s="374">
        <f>AM96*'Gas parameters'!$L$12</f>
        <v>0</v>
      </c>
      <c r="CJ96" s="374">
        <f>AN96*'Gas parameters'!$M$12</f>
        <v>3.5999999999999997E-2</v>
      </c>
      <c r="CK96" s="375">
        <f>AO96*'Gas parameters'!$N$12</f>
        <v>0</v>
      </c>
      <c r="CL96" s="376">
        <f>AP96*'Gas parameters'!$O$12</f>
        <v>0</v>
      </c>
      <c r="CM96" s="376">
        <f>AQ96*'Gas parameters'!$P$12</f>
        <v>0</v>
      </c>
      <c r="CN96" s="376">
        <f>AR96*'Gas parameters'!$Q$12</f>
        <v>0</v>
      </c>
      <c r="CO96" s="432">
        <f t="shared" si="692"/>
        <v>0.6</v>
      </c>
      <c r="CP96" s="432">
        <f t="shared" si="693"/>
        <v>0</v>
      </c>
      <c r="CQ96" s="432">
        <f t="shared" si="694"/>
        <v>0</v>
      </c>
      <c r="CR96" s="432">
        <f t="shared" si="695"/>
        <v>0</v>
      </c>
      <c r="CS96" s="432">
        <f t="shared" si="696"/>
        <v>0</v>
      </c>
      <c r="CT96" s="432">
        <f t="shared" si="697"/>
        <v>0</v>
      </c>
      <c r="CU96" s="432">
        <f t="shared" si="698"/>
        <v>0</v>
      </c>
      <c r="CV96" s="432">
        <f t="shared" si="699"/>
        <v>0</v>
      </c>
      <c r="CW96" s="432">
        <f t="shared" si="700"/>
        <v>0</v>
      </c>
      <c r="CX96" s="432">
        <f t="shared" si="701"/>
        <v>0</v>
      </c>
      <c r="CY96" s="432">
        <f t="shared" si="702"/>
        <v>0</v>
      </c>
      <c r="CZ96" s="432">
        <f t="shared" si="703"/>
        <v>0.4</v>
      </c>
      <c r="DA96" s="432">
        <f t="shared" si="704"/>
        <v>0</v>
      </c>
      <c r="DB96" s="432">
        <f t="shared" si="705"/>
        <v>0</v>
      </c>
      <c r="DC96" s="432">
        <f t="shared" si="706"/>
        <v>0</v>
      </c>
      <c r="DD96" s="432">
        <f t="shared" si="707"/>
        <v>0</v>
      </c>
      <c r="DE96" s="428">
        <f>'DATA SHEET'!CO96*'Gas parameters'!$B$13</f>
        <v>21529.8</v>
      </c>
      <c r="DF96" s="428">
        <f>'DATA SHEET'!CP96*'Gas parameters'!$C$13</f>
        <v>0</v>
      </c>
      <c r="DG96" s="428">
        <f>'DATA SHEET'!CQ96*'Gas parameters'!$D$13</f>
        <v>0</v>
      </c>
      <c r="DH96" s="428">
        <f>'DATA SHEET'!CR96*'Gas parameters'!$E$13</f>
        <v>0</v>
      </c>
      <c r="DI96" s="428">
        <f>'DATA SHEET'!CS96*'Gas parameters'!$F$13</f>
        <v>0</v>
      </c>
      <c r="DJ96" s="428">
        <f>'DATA SHEET'!CT96*'Gas parameters'!$G$13</f>
        <v>0</v>
      </c>
      <c r="DK96" s="428">
        <f>'DATA SHEET'!CU96*'Gas parameters'!$H$13</f>
        <v>0</v>
      </c>
      <c r="DL96" s="428">
        <f>'DATA SHEET'!CV96*'Gas parameters'!$I$13</f>
        <v>0</v>
      </c>
      <c r="DM96" s="428">
        <f>'DATA SHEET'!CW96*'Gas parameters'!$J$13</f>
        <v>0</v>
      </c>
      <c r="DN96" s="428">
        <f>'DATA SHEET'!CX96*'Gas parameters'!$K$13</f>
        <v>0</v>
      </c>
      <c r="DO96" s="428">
        <f>'DATA SHEET'!CY96*'Gas parameters'!$L$13</f>
        <v>0</v>
      </c>
      <c r="DP96" s="428">
        <f>'DATA SHEET'!CZ96*'Gas parameters'!$M$13</f>
        <v>4313.2</v>
      </c>
      <c r="DQ96" s="428">
        <f>'DATA SHEET'!DA96*'Gas parameters'!$N$13</f>
        <v>0</v>
      </c>
      <c r="DR96" s="428">
        <f>'DATA SHEET'!DB96*'Gas parameters'!$O$13</f>
        <v>0</v>
      </c>
      <c r="DS96" s="428">
        <f>'DATA SHEET'!DC96*'Gas parameters'!$P$13</f>
        <v>0</v>
      </c>
      <c r="DT96" s="428">
        <f>'DATA SHEET'!DD96*'Gas parameters'!$Q$13</f>
        <v>0</v>
      </c>
      <c r="DU96" s="431">
        <f>'DATA SHEET'!CO96*'Gas parameters'!$B$14</f>
        <v>23891.399999999998</v>
      </c>
      <c r="DV96" s="431">
        <f>'DATA SHEET'!CP96*'Gas parameters'!$C$14</f>
        <v>0</v>
      </c>
      <c r="DW96" s="431">
        <f>'DATA SHEET'!CQ96*'Gas parameters'!$D$14</f>
        <v>0</v>
      </c>
      <c r="DX96" s="431">
        <f>'DATA SHEET'!CR96*'Gas parameters'!$E$14</f>
        <v>0</v>
      </c>
      <c r="DY96" s="431">
        <f>'DATA SHEET'!CS96*'Gas parameters'!$F$14</f>
        <v>0</v>
      </c>
      <c r="DZ96" s="431">
        <f>'DATA SHEET'!CT96*'Gas parameters'!$G$14</f>
        <v>0</v>
      </c>
      <c r="EA96" s="431">
        <f>'DATA SHEET'!CU96*'Gas parameters'!$H$14</f>
        <v>0</v>
      </c>
      <c r="EB96" s="431">
        <f>'DATA SHEET'!CV96*'Gas parameters'!$I$14</f>
        <v>0</v>
      </c>
      <c r="EC96" s="431">
        <f>'DATA SHEET'!CW96*'Gas parameters'!$J$14</f>
        <v>0</v>
      </c>
      <c r="ED96" s="431">
        <f>'DATA SHEET'!CX96*'Gas parameters'!$K$14</f>
        <v>0</v>
      </c>
      <c r="EE96" s="431">
        <f>'DATA SHEET'!CY96*'Gas parameters'!$L$14</f>
        <v>0</v>
      </c>
      <c r="EF96" s="431">
        <f>'DATA SHEET'!CZ96*'Gas parameters'!$M$14</f>
        <v>5098</v>
      </c>
      <c r="EG96" s="431">
        <f>'DATA SHEET'!DA96*'Gas parameters'!$N$14</f>
        <v>0</v>
      </c>
      <c r="EH96" s="431">
        <f>'DATA SHEET'!DB96*'Gas parameters'!$O$14</f>
        <v>0</v>
      </c>
      <c r="EI96" s="431">
        <f>'DATA SHEET'!DC96*'Gas parameters'!$P$14</f>
        <v>0</v>
      </c>
      <c r="EJ96" s="431">
        <f>'DATA SHEET'!DD96*'Gas parameters'!$Q$14</f>
        <v>0</v>
      </c>
      <c r="EK96" s="425">
        <f>'DATA SHEET'!CO96*'Gas parameters'!$B$15</f>
        <v>1.2018</v>
      </c>
      <c r="EL96" s="434">
        <f>'DATA SHEET'!CP96*'Gas parameters'!$C$15</f>
        <v>0</v>
      </c>
      <c r="EM96" s="434">
        <f>'DATA SHEET'!CQ96*'Gas parameters'!$D$15</f>
        <v>0</v>
      </c>
      <c r="EN96" s="434">
        <f>'DATA SHEET'!CR96*'Gas parameters'!$E$15</f>
        <v>0</v>
      </c>
      <c r="EO96" s="434">
        <f>'DATA SHEET'!CS96*'Gas parameters'!$F$15</f>
        <v>0</v>
      </c>
      <c r="EP96" s="434">
        <f>'DATA SHEET'!CT96*'Gas parameters'!$G$15</f>
        <v>0</v>
      </c>
      <c r="EQ96" s="434">
        <f>'DATA SHEET'!CU96*'Gas parameters'!$H$15</f>
        <v>0</v>
      </c>
      <c r="ER96" s="434">
        <f>'DATA SHEET'!CV96*'Gas parameters'!$I$15</f>
        <v>0</v>
      </c>
      <c r="ES96" s="434">
        <f>'DATA SHEET'!CW96*'Gas parameters'!$J$15</f>
        <v>0</v>
      </c>
      <c r="ET96" s="434">
        <f>'DATA SHEET'!CX96*'Gas parameters'!$K$15</f>
        <v>0</v>
      </c>
      <c r="EU96" s="434">
        <f>'DATA SHEET'!CY96*'Gas parameters'!$L$15</f>
        <v>0</v>
      </c>
      <c r="EV96" s="434">
        <f>'DATA SHEET'!CZ96*'Gas parameters'!$M$15</f>
        <v>0.1996</v>
      </c>
      <c r="EW96" s="434">
        <f>'DATA SHEET'!DA96*'Gas parameters'!$N$15</f>
        <v>0</v>
      </c>
      <c r="EX96" s="434">
        <f>'DATA SHEET'!DB96*'Gas parameters'!$O$15</f>
        <v>0</v>
      </c>
      <c r="EY96" s="434">
        <f>'DATA SHEET'!DC96*'Gas parameters'!$P$15</f>
        <v>0</v>
      </c>
      <c r="EZ96" s="434">
        <f>'DATA SHEET'!DD96*'Gas parameters'!$Q$15</f>
        <v>0</v>
      </c>
      <c r="FA96" s="429">
        <f>'DATA SHEET'!CO96*'Gas parameters'!$B$16</f>
        <v>0.59760000000000002</v>
      </c>
      <c r="FB96" s="429">
        <f>'DATA SHEET'!CP96*'Gas parameters'!$C$16</f>
        <v>0</v>
      </c>
      <c r="FC96" s="429">
        <f>'DATA SHEET'!CQ96*'Gas parameters'!$D$16</f>
        <v>0</v>
      </c>
      <c r="FD96" s="429">
        <f>'DATA SHEET'!CR96*'Gas parameters'!$E$16</f>
        <v>0</v>
      </c>
      <c r="FE96" s="429">
        <f>'DATA SHEET'!CS96*'Gas parameters'!$F$16</f>
        <v>0</v>
      </c>
      <c r="FF96" s="429">
        <f>'DATA SHEET'!CT96*'Gas parameters'!$G$16</f>
        <v>0</v>
      </c>
      <c r="FG96" s="429">
        <f>'DATA SHEET'!CU96*'Gas parameters'!$H$16</f>
        <v>0</v>
      </c>
      <c r="FH96" s="429">
        <f>'DATA SHEET'!CV96*'Gas parameters'!$I$16</f>
        <v>0</v>
      </c>
      <c r="FI96" s="429">
        <f>'DATA SHEET'!CW96*'Gas parameters'!$J$16</f>
        <v>0</v>
      </c>
      <c r="FJ96" s="429">
        <f>'DATA SHEET'!CX96*'Gas parameters'!$K$16</f>
        <v>0</v>
      </c>
      <c r="FK96" s="429">
        <f>'DATA SHEET'!CY96*'Gas parameters'!$L$16</f>
        <v>0</v>
      </c>
      <c r="FL96" s="429">
        <f>'DATA SHEET'!CZ96*'Gas parameters'!$M$16</f>
        <v>0</v>
      </c>
      <c r="FM96" s="429">
        <f>'DATA SHEET'!DA96*'Gas parameters'!$N$16</f>
        <v>0</v>
      </c>
      <c r="FN96" s="429">
        <f>'DATA SHEET'!DB96*'Gas parameters'!$O$16</f>
        <v>0</v>
      </c>
      <c r="FO96" s="429">
        <f>'DATA SHEET'!DC96*'Gas parameters'!$P$16</f>
        <v>0</v>
      </c>
      <c r="FP96" s="429">
        <f>'DATA SHEET'!DD96*'Gas parameters'!$Q$16</f>
        <v>0</v>
      </c>
      <c r="FQ96" s="457">
        <f>'DATA SHEET'!CO96*'Gas parameters'!$B$17</f>
        <v>1.1639999999999999</v>
      </c>
      <c r="FR96" s="457">
        <f>'DATA SHEET'!CP96*'Gas parameters'!$C$17</f>
        <v>0</v>
      </c>
      <c r="FS96" s="457">
        <f>'DATA SHEET'!CQ96*'Gas parameters'!$D$17</f>
        <v>0</v>
      </c>
      <c r="FT96" s="457">
        <f>'DATA SHEET'!CR96*'Gas parameters'!$E$17</f>
        <v>0</v>
      </c>
      <c r="FU96" s="457">
        <f>'DATA SHEET'!CS96*'Gas parameters'!$F$17</f>
        <v>0</v>
      </c>
      <c r="FV96" s="457">
        <f>'DATA SHEET'!CT96*'Gas parameters'!$G$17</f>
        <v>0</v>
      </c>
      <c r="FW96" s="457">
        <f>'DATA SHEET'!CU96*'Gas parameters'!$H$17</f>
        <v>0</v>
      </c>
      <c r="FX96" s="457">
        <f>'DATA SHEET'!CV96*'Gas parameters'!$I$17</f>
        <v>0</v>
      </c>
      <c r="FY96" s="457">
        <f>'DATA SHEET'!CW96*'Gas parameters'!$J$17</f>
        <v>0</v>
      </c>
      <c r="FZ96" s="457">
        <f>'DATA SHEET'!CX96*'Gas parameters'!$K$17</f>
        <v>0</v>
      </c>
      <c r="GA96" s="457">
        <f>'DATA SHEET'!CY96*'Gas parameters'!$L$17</f>
        <v>0</v>
      </c>
      <c r="GB96" s="457">
        <f>'DATA SHEET'!CZ96*'Gas parameters'!$M$17</f>
        <v>0.38680000000000003</v>
      </c>
      <c r="GC96" s="457">
        <f>'DATA SHEET'!DA96*'Gas parameters'!$N$17</f>
        <v>0</v>
      </c>
      <c r="GD96" s="457">
        <f>'DATA SHEET'!DB96*'Gas parameters'!$O$17</f>
        <v>0</v>
      </c>
      <c r="GE96" s="457">
        <f>'DATA SHEET'!DC96*'Gas parameters'!$P$17</f>
        <v>0</v>
      </c>
      <c r="GF96" s="457">
        <f>'DATA SHEET'!DD96*'Gas parameters'!$Q$17</f>
        <v>0</v>
      </c>
      <c r="GG96" s="429">
        <f>'DATA SHEET'!CO96*'Gas parameters'!$B$18</f>
        <v>0.43043999999999999</v>
      </c>
      <c r="GH96" s="429">
        <f>'DATA SHEET'!CP96*'Gas parameters'!$C$18</f>
        <v>0</v>
      </c>
      <c r="GI96" s="429">
        <f>'DATA SHEET'!CQ96*'Gas parameters'!$D$18</f>
        <v>0</v>
      </c>
      <c r="GJ96" s="429">
        <f>'DATA SHEET'!CR96*'Gas parameters'!$E$18</f>
        <v>0</v>
      </c>
      <c r="GK96" s="429">
        <f>'DATA SHEET'!CS96*'Gas parameters'!$F$18</f>
        <v>0</v>
      </c>
      <c r="GL96" s="429">
        <f>'DATA SHEET'!CT96*'Gas parameters'!$G$18</f>
        <v>0</v>
      </c>
      <c r="GM96" s="429">
        <f>'DATA SHEET'!CU96*'Gas parameters'!$H$18</f>
        <v>0</v>
      </c>
      <c r="GN96" s="429">
        <f>'DATA SHEET'!CV96*'Gas parameters'!$I$18</f>
        <v>0</v>
      </c>
      <c r="GO96" s="429">
        <f>'DATA SHEET'!CW96*'Gas parameters'!$J$18</f>
        <v>0</v>
      </c>
      <c r="GP96" s="429">
        <f>'DATA SHEET'!CX96*'Gas parameters'!$K$18</f>
        <v>0</v>
      </c>
      <c r="GQ96" s="429">
        <f>'DATA SHEET'!CY96*'Gas parameters'!$L$18</f>
        <v>0</v>
      </c>
      <c r="GR96" s="429">
        <f>'DATA SHEET'!CZ96*'Gas parameters'!$M$18</f>
        <v>3.5999999999999997E-2</v>
      </c>
      <c r="GS96" s="429">
        <f>'DATA SHEET'!DA96*'Gas parameters'!$N$18</f>
        <v>0</v>
      </c>
      <c r="GT96" s="429">
        <f>'DATA SHEET'!DB96*'Gas parameters'!$O$18</f>
        <v>0</v>
      </c>
      <c r="GU96" s="429">
        <f>'DATA SHEET'!DC96*'Gas parameters'!$P$18</f>
        <v>0</v>
      </c>
      <c r="GV96" s="429">
        <f>'DATA SHEET'!DD96*'Gas parameters'!$Q$18</f>
        <v>0</v>
      </c>
      <c r="GW96" s="430">
        <v>7</v>
      </c>
      <c r="GX96" s="430">
        <v>1E-3</v>
      </c>
      <c r="GY96" s="435">
        <f t="shared" si="708"/>
        <v>6.6924546322827121</v>
      </c>
      <c r="GZ96" s="435">
        <f t="shared" si="709"/>
        <v>10.148328222950017</v>
      </c>
      <c r="HA96" s="433">
        <f t="shared" si="710"/>
        <v>1</v>
      </c>
      <c r="HB96" s="433">
        <f t="shared" si="711"/>
        <v>7.4502201757506663</v>
      </c>
      <c r="HC96" s="433">
        <f t="shared" si="712"/>
        <v>20.959991874476575</v>
      </c>
      <c r="HD96" s="433">
        <f t="shared" si="713"/>
        <v>1.3246768628986172</v>
      </c>
      <c r="HE96" s="433">
        <f t="shared" si="714"/>
        <v>1.2155011147590387</v>
      </c>
      <c r="HF96" s="436">
        <f t="shared" si="715"/>
        <v>0</v>
      </c>
      <c r="HG96" s="433">
        <f t="shared" si="716"/>
        <v>5.8886546322827122</v>
      </c>
      <c r="HH96" s="435">
        <f>GY96*0.7906+'DATA SHEET'!CW96/100+HN96</f>
        <v>5.8886546322827122</v>
      </c>
      <c r="HI96" s="433">
        <f t="shared" si="717"/>
        <v>1.5615655434679541</v>
      </c>
      <c r="HJ96" s="433">
        <f t="shared" si="718"/>
        <v>10.148328222950017</v>
      </c>
      <c r="HK96" s="437">
        <f t="shared" si="719"/>
        <v>25843</v>
      </c>
      <c r="HL96" s="437">
        <f t="shared" si="720"/>
        <v>28989.399999999998</v>
      </c>
      <c r="HM96" s="438">
        <f t="shared" si="721"/>
        <v>1.4014</v>
      </c>
      <c r="HN96" s="439">
        <f t="shared" si="722"/>
        <v>0.59760000000000002</v>
      </c>
      <c r="HO96" s="436">
        <f t="shared" si="723"/>
        <v>1.5508</v>
      </c>
      <c r="HP96" s="427">
        <f t="shared" si="724"/>
        <v>0.46643999999999997</v>
      </c>
      <c r="HQ96" s="357">
        <f t="shared" si="725"/>
        <v>25801.599999999999</v>
      </c>
      <c r="HR96" s="358">
        <f t="shared" si="726"/>
        <v>29019.200000000001</v>
      </c>
      <c r="HS96" s="712">
        <f t="shared" si="727"/>
        <v>0.46643999999999997</v>
      </c>
      <c r="HT96" s="713">
        <f t="shared" si="728"/>
        <v>0.36094603788418017</v>
      </c>
      <c r="HU96" s="711">
        <f t="shared" si="729"/>
        <v>0.44215889640812073</v>
      </c>
      <c r="HV96" s="711">
        <f t="shared" si="730"/>
        <v>24.454174959719456</v>
      </c>
      <c r="HW96" s="711">
        <f t="shared" si="731"/>
        <v>27.464698088207459</v>
      </c>
      <c r="HX96" s="711">
        <f t="shared" si="732"/>
        <v>45.714470083951518</v>
      </c>
      <c r="HY96" s="714">
        <f t="shared" si="733"/>
        <v>25.801599999999997</v>
      </c>
      <c r="HZ96" s="359">
        <f t="shared" si="734"/>
        <v>29.019200000000001</v>
      </c>
      <c r="IA96" s="360">
        <f t="shared" si="735"/>
        <v>48.30190909070317</v>
      </c>
      <c r="IB96" s="75">
        <f t="shared" si="736"/>
        <v>45.714470083951518</v>
      </c>
      <c r="IC96" s="724">
        <f t="shared" si="737"/>
        <v>0.36094603788418017</v>
      </c>
      <c r="ID96" s="724">
        <f t="shared" si="738"/>
        <v>25.801599999999997</v>
      </c>
      <c r="IE96" s="724">
        <f t="shared" si="739"/>
        <v>29.019200000000001</v>
      </c>
      <c r="IF96" s="76">
        <f t="shared" si="740"/>
        <v>10.148328222950017</v>
      </c>
      <c r="IG96" s="29"/>
      <c r="IH96" s="29"/>
      <c r="II96" s="28"/>
      <c r="IJ96" s="700">
        <f t="shared" si="741"/>
        <v>0</v>
      </c>
      <c r="IK96" s="30"/>
      <c r="IL96" s="31"/>
      <c r="IM96" s="31"/>
      <c r="IN96" s="280"/>
      <c r="IO96" s="280"/>
      <c r="IP96" s="277"/>
      <c r="IQ96" s="277"/>
      <c r="IR96" s="277"/>
      <c r="IS96" s="275"/>
      <c r="IT96" s="275"/>
      <c r="IU96" s="275"/>
      <c r="IV96" s="275"/>
      <c r="IW96" s="275"/>
      <c r="IX96" s="275"/>
      <c r="IY96" s="275"/>
      <c r="IZ96" s="275"/>
      <c r="JA96" s="275"/>
      <c r="JB96" s="275"/>
      <c r="JC96" s="275"/>
      <c r="JD96" s="275"/>
      <c r="JE96" s="275"/>
      <c r="JF96" s="275"/>
      <c r="JG96" s="275"/>
      <c r="JH96" s="275"/>
      <c r="JI96" s="275"/>
      <c r="JJ96" s="275"/>
      <c r="JK96" s="275"/>
      <c r="JL96" s="275"/>
      <c r="JM96" s="275"/>
      <c r="JN96" s="275"/>
      <c r="JO96" s="275"/>
      <c r="JP96" s="275"/>
      <c r="JQ96" s="486" t="s">
        <v>499</v>
      </c>
      <c r="JR96" s="486" t="s">
        <v>499</v>
      </c>
      <c r="JS96" s="486"/>
      <c r="JT96" s="142"/>
      <c r="JU96" s="142"/>
      <c r="JV96" s="142"/>
      <c r="JW96" s="142"/>
      <c r="JX96" s="142"/>
      <c r="JY96" s="142"/>
      <c r="JZ96" s="142"/>
      <c r="KA96" s="32" t="s">
        <v>88</v>
      </c>
      <c r="KB96" s="32" t="s">
        <v>88</v>
      </c>
      <c r="KC96" s="177" t="s">
        <v>88</v>
      </c>
      <c r="KD96" s="177" t="s">
        <v>88</v>
      </c>
      <c r="KE96" s="177" t="s">
        <v>88</v>
      </c>
      <c r="KF96" s="177" t="s">
        <v>88</v>
      </c>
      <c r="KG96" s="177" t="s">
        <v>88</v>
      </c>
      <c r="KH96" s="177" t="s">
        <v>88</v>
      </c>
      <c r="KI96" s="177"/>
      <c r="KJ96" s="177"/>
      <c r="KK96" s="32" t="s">
        <v>88</v>
      </c>
      <c r="KL96" s="32" t="s">
        <v>88</v>
      </c>
      <c r="KM96" s="32" t="s">
        <v>88</v>
      </c>
      <c r="KN96" s="32" t="s">
        <v>88</v>
      </c>
      <c r="KO96" s="32" t="s">
        <v>88</v>
      </c>
      <c r="KP96" s="32" t="s">
        <v>88</v>
      </c>
      <c r="KQ96" s="32" t="s">
        <v>88</v>
      </c>
      <c r="KR96" s="32" t="s">
        <v>88</v>
      </c>
      <c r="KS96" s="32" t="s">
        <v>88</v>
      </c>
      <c r="KT96" s="32" t="s">
        <v>88</v>
      </c>
      <c r="KU96" s="32" t="s">
        <v>88</v>
      </c>
      <c r="KV96" s="32" t="s">
        <v>88</v>
      </c>
      <c r="KX96" s="540">
        <f t="shared" si="679"/>
        <v>100</v>
      </c>
    </row>
    <row r="97" spans="1:310" ht="16.5" thickTop="1" thickBot="1" x14ac:dyDescent="0.3">
      <c r="A97" s="62"/>
      <c r="B97" s="80" t="str">
        <f>IF(A97="X",IF(#REF!="F",#REF!,IF(#REF!="C",#REF!,IF(#REF!="WH",#REF!,IF(#REF!="B",#REF!,"")))),"")</f>
        <v/>
      </c>
      <c r="C97" s="120"/>
      <c r="D97" s="578"/>
      <c r="E97" s="11">
        <f>E96+1</f>
        <v>47</v>
      </c>
      <c r="F97" s="2128"/>
      <c r="G97" s="1831"/>
      <c r="H97" s="2161"/>
      <c r="I97" s="2146"/>
      <c r="J97" s="2161"/>
      <c r="K97" s="1852"/>
      <c r="L97" s="1831"/>
      <c r="M97" s="586" t="s">
        <v>191</v>
      </c>
      <c r="N97" s="1905"/>
      <c r="O97" s="45"/>
      <c r="P97" s="599"/>
      <c r="Q97" s="726">
        <v>60</v>
      </c>
      <c r="R97" s="727"/>
      <c r="S97" s="727"/>
      <c r="T97" s="727"/>
      <c r="U97" s="727"/>
      <c r="V97" s="727"/>
      <c r="W97" s="727"/>
      <c r="X97" s="727"/>
      <c r="Y97" s="727"/>
      <c r="Z97" s="727"/>
      <c r="AA97" s="727"/>
      <c r="AB97" s="727">
        <v>40</v>
      </c>
      <c r="AC97" s="368">
        <f t="shared" si="680"/>
        <v>0.6</v>
      </c>
      <c r="AD97" s="368">
        <f t="shared" si="681"/>
        <v>0</v>
      </c>
      <c r="AE97" s="368">
        <f t="shared" si="682"/>
        <v>0</v>
      </c>
      <c r="AF97" s="368">
        <f t="shared" si="683"/>
        <v>0</v>
      </c>
      <c r="AG97" s="368">
        <f t="shared" si="684"/>
        <v>0</v>
      </c>
      <c r="AH97" s="368">
        <f t="shared" si="685"/>
        <v>0</v>
      </c>
      <c r="AI97" s="368">
        <f t="shared" si="686"/>
        <v>0</v>
      </c>
      <c r="AJ97" s="368">
        <f t="shared" si="687"/>
        <v>0</v>
      </c>
      <c r="AK97" s="368">
        <f t="shared" si="688"/>
        <v>0</v>
      </c>
      <c r="AL97" s="368">
        <f t="shared" si="689"/>
        <v>0</v>
      </c>
      <c r="AM97" s="368">
        <f t="shared" si="690"/>
        <v>0</v>
      </c>
      <c r="AN97" s="368">
        <f t="shared" si="691"/>
        <v>0.4</v>
      </c>
      <c r="AO97" s="369">
        <v>0</v>
      </c>
      <c r="AP97" s="370">
        <v>0</v>
      </c>
      <c r="AQ97" s="370">
        <v>0</v>
      </c>
      <c r="AR97" s="370">
        <v>0</v>
      </c>
      <c r="AS97" s="378">
        <f>AC97*'Gas parameters'!$B$10</f>
        <v>21490.799999999999</v>
      </c>
      <c r="AT97" s="371">
        <f>AD97*'Gas parameters'!$C$10</f>
        <v>0</v>
      </c>
      <c r="AU97" s="371">
        <f>AE97*'Gas parameters'!$D$10</f>
        <v>0</v>
      </c>
      <c r="AV97" s="371">
        <f>AF97*'Gas parameters'!$E$10</f>
        <v>0</v>
      </c>
      <c r="AW97" s="371">
        <f>AG97*'Gas parameters'!$F$10</f>
        <v>0</v>
      </c>
      <c r="AX97" s="371">
        <f>AH97*'Gas parameters'!$G$10</f>
        <v>0</v>
      </c>
      <c r="AY97" s="371">
        <f>AI97*'Gas parameters'!$H$10</f>
        <v>0</v>
      </c>
      <c r="AZ97" s="371">
        <f>AJ97*'Gas parameters'!$I$10</f>
        <v>0</v>
      </c>
      <c r="BA97" s="371">
        <f>AK97*'Gas parameters'!$J$10</f>
        <v>0</v>
      </c>
      <c r="BB97" s="371">
        <f>AL97*'Gas parameters'!$K$10</f>
        <v>0</v>
      </c>
      <c r="BC97" s="371">
        <f>AM97*'Gas parameters'!$L$10</f>
        <v>0</v>
      </c>
      <c r="BD97" s="371">
        <f>AN97*'Gas parameters'!$M$10</f>
        <v>4310.8</v>
      </c>
      <c r="BE97" s="372">
        <f>AO97*'Gas parameters'!$N$10</f>
        <v>0</v>
      </c>
      <c r="BF97" s="373">
        <f>AP97*'Gas parameters'!$O$10</f>
        <v>0</v>
      </c>
      <c r="BG97" s="373">
        <f>AQ97*'Gas parameters'!$P$10</f>
        <v>0</v>
      </c>
      <c r="BH97" s="379">
        <f>AR97*'Gas parameters'!$Q$10</f>
        <v>0</v>
      </c>
      <c r="BI97" s="386">
        <f>AC97*'Gas parameters'!$B$11</f>
        <v>23904</v>
      </c>
      <c r="BJ97" s="387">
        <f>AD97*'Gas parameters'!$C$11</f>
        <v>0</v>
      </c>
      <c r="BK97" s="387">
        <f>AE97*'Gas parameters'!$D$11</f>
        <v>0</v>
      </c>
      <c r="BL97" s="387">
        <f>AF97*'Gas parameters'!$E$11</f>
        <v>0</v>
      </c>
      <c r="BM97" s="387">
        <f>AG97*'Gas parameters'!$F$11</f>
        <v>0</v>
      </c>
      <c r="BN97" s="387">
        <f>AH97*'Gas parameters'!$G$11</f>
        <v>0</v>
      </c>
      <c r="BO97" s="387">
        <f>AI97*'Gas parameters'!$H$11</f>
        <v>0</v>
      </c>
      <c r="BP97" s="387">
        <f>AJ97*'Gas parameters'!$I$11</f>
        <v>0</v>
      </c>
      <c r="BQ97" s="387">
        <f>AK97*'Gas parameters'!$J$11</f>
        <v>0</v>
      </c>
      <c r="BR97" s="387">
        <f>AL97*'Gas parameters'!$K$11</f>
        <v>0</v>
      </c>
      <c r="BS97" s="387">
        <f>AM97*'Gas parameters'!$L$11</f>
        <v>0</v>
      </c>
      <c r="BT97" s="387">
        <f>AN97*'Gas parameters'!$M$11</f>
        <v>5115.2000000000007</v>
      </c>
      <c r="BU97" s="388">
        <f>AO97*'Gas parameters'!$N$11</f>
        <v>0</v>
      </c>
      <c r="BV97" s="389">
        <f>AP97*'Gas parameters'!$O$11</f>
        <v>0</v>
      </c>
      <c r="BW97" s="389">
        <f>AQ97*'Gas parameters'!$P$11</f>
        <v>0</v>
      </c>
      <c r="BX97" s="390">
        <f>AR97*'Gas parameters'!$Q$11</f>
        <v>0</v>
      </c>
      <c r="BY97" s="385">
        <f>AC97*'Gas parameters'!$B$12</f>
        <v>0.43043999999999999</v>
      </c>
      <c r="BZ97" s="374">
        <f>AD97*'Gas parameters'!$C$12</f>
        <v>0</v>
      </c>
      <c r="CA97" s="374">
        <f>AE97*'Gas parameters'!$D$12</f>
        <v>0</v>
      </c>
      <c r="CB97" s="374">
        <f>AF97*'Gas parameters'!$E$12</f>
        <v>0</v>
      </c>
      <c r="CC97" s="374">
        <f>AG97*'Gas parameters'!$F$12</f>
        <v>0</v>
      </c>
      <c r="CD97" s="374">
        <f>AH97*'Gas parameters'!$G$12</f>
        <v>0</v>
      </c>
      <c r="CE97" s="374">
        <f>AI97*'Gas parameters'!$H$12</f>
        <v>0</v>
      </c>
      <c r="CF97" s="374">
        <f>AJ97*'Gas parameters'!$I$12</f>
        <v>0</v>
      </c>
      <c r="CG97" s="374">
        <f>AK97*'Gas parameters'!$J$12</f>
        <v>0</v>
      </c>
      <c r="CH97" s="374">
        <f>AL97*'Gas parameters'!$K$12</f>
        <v>0</v>
      </c>
      <c r="CI97" s="374">
        <f>AM97*'Gas parameters'!$L$12</f>
        <v>0</v>
      </c>
      <c r="CJ97" s="374">
        <f>AN97*'Gas parameters'!$M$12</f>
        <v>3.5999999999999997E-2</v>
      </c>
      <c r="CK97" s="375">
        <f>AO97*'Gas parameters'!$N$12</f>
        <v>0</v>
      </c>
      <c r="CL97" s="376">
        <f>AP97*'Gas parameters'!$O$12</f>
        <v>0</v>
      </c>
      <c r="CM97" s="376">
        <f>AQ97*'Gas parameters'!$P$12</f>
        <v>0</v>
      </c>
      <c r="CN97" s="376">
        <f>AR97*'Gas parameters'!$Q$12</f>
        <v>0</v>
      </c>
      <c r="CO97" s="432">
        <f t="shared" si="692"/>
        <v>0.6</v>
      </c>
      <c r="CP97" s="432">
        <f t="shared" si="693"/>
        <v>0</v>
      </c>
      <c r="CQ97" s="432">
        <f t="shared" si="694"/>
        <v>0</v>
      </c>
      <c r="CR97" s="432">
        <f t="shared" si="695"/>
        <v>0</v>
      </c>
      <c r="CS97" s="432">
        <f t="shared" si="696"/>
        <v>0</v>
      </c>
      <c r="CT97" s="432">
        <f t="shared" si="697"/>
        <v>0</v>
      </c>
      <c r="CU97" s="432">
        <f t="shared" si="698"/>
        <v>0</v>
      </c>
      <c r="CV97" s="432">
        <f t="shared" si="699"/>
        <v>0</v>
      </c>
      <c r="CW97" s="432">
        <f t="shared" si="700"/>
        <v>0</v>
      </c>
      <c r="CX97" s="432">
        <f t="shared" si="701"/>
        <v>0</v>
      </c>
      <c r="CY97" s="432">
        <f t="shared" si="702"/>
        <v>0</v>
      </c>
      <c r="CZ97" s="432">
        <f t="shared" si="703"/>
        <v>0.4</v>
      </c>
      <c r="DA97" s="432">
        <f t="shared" si="704"/>
        <v>0</v>
      </c>
      <c r="DB97" s="432">
        <f t="shared" si="705"/>
        <v>0</v>
      </c>
      <c r="DC97" s="432">
        <f t="shared" si="706"/>
        <v>0</v>
      </c>
      <c r="DD97" s="432">
        <f t="shared" si="707"/>
        <v>0</v>
      </c>
      <c r="DE97" s="428">
        <f>'DATA SHEET'!CO97*'Gas parameters'!$B$13</f>
        <v>21529.8</v>
      </c>
      <c r="DF97" s="428">
        <f>'DATA SHEET'!CP97*'Gas parameters'!$C$13</f>
        <v>0</v>
      </c>
      <c r="DG97" s="428">
        <f>'DATA SHEET'!CQ97*'Gas parameters'!$D$13</f>
        <v>0</v>
      </c>
      <c r="DH97" s="428">
        <f>'DATA SHEET'!CR97*'Gas parameters'!$E$13</f>
        <v>0</v>
      </c>
      <c r="DI97" s="428">
        <f>'DATA SHEET'!CS97*'Gas parameters'!$F$13</f>
        <v>0</v>
      </c>
      <c r="DJ97" s="428">
        <f>'DATA SHEET'!CT97*'Gas parameters'!$G$13</f>
        <v>0</v>
      </c>
      <c r="DK97" s="428">
        <f>'DATA SHEET'!CU97*'Gas parameters'!$H$13</f>
        <v>0</v>
      </c>
      <c r="DL97" s="428">
        <f>'DATA SHEET'!CV97*'Gas parameters'!$I$13</f>
        <v>0</v>
      </c>
      <c r="DM97" s="428">
        <f>'DATA SHEET'!CW97*'Gas parameters'!$J$13</f>
        <v>0</v>
      </c>
      <c r="DN97" s="428">
        <f>'DATA SHEET'!CX97*'Gas parameters'!$K$13</f>
        <v>0</v>
      </c>
      <c r="DO97" s="428">
        <f>'DATA SHEET'!CY97*'Gas parameters'!$L$13</f>
        <v>0</v>
      </c>
      <c r="DP97" s="428">
        <f>'DATA SHEET'!CZ97*'Gas parameters'!$M$13</f>
        <v>4313.2</v>
      </c>
      <c r="DQ97" s="428">
        <f>'DATA SHEET'!DA97*'Gas parameters'!$N$13</f>
        <v>0</v>
      </c>
      <c r="DR97" s="428">
        <f>'DATA SHEET'!DB97*'Gas parameters'!$O$13</f>
        <v>0</v>
      </c>
      <c r="DS97" s="428">
        <f>'DATA SHEET'!DC97*'Gas parameters'!$P$13</f>
        <v>0</v>
      </c>
      <c r="DT97" s="428">
        <f>'DATA SHEET'!DD97*'Gas parameters'!$Q$13</f>
        <v>0</v>
      </c>
      <c r="DU97" s="431">
        <f>'DATA SHEET'!CO97*'Gas parameters'!$B$14</f>
        <v>23891.399999999998</v>
      </c>
      <c r="DV97" s="431">
        <f>'DATA SHEET'!CP97*'Gas parameters'!$C$14</f>
        <v>0</v>
      </c>
      <c r="DW97" s="431">
        <f>'DATA SHEET'!CQ97*'Gas parameters'!$D$14</f>
        <v>0</v>
      </c>
      <c r="DX97" s="431">
        <f>'DATA SHEET'!CR97*'Gas parameters'!$E$14</f>
        <v>0</v>
      </c>
      <c r="DY97" s="431">
        <f>'DATA SHEET'!CS97*'Gas parameters'!$F$14</f>
        <v>0</v>
      </c>
      <c r="DZ97" s="431">
        <f>'DATA SHEET'!CT97*'Gas parameters'!$G$14</f>
        <v>0</v>
      </c>
      <c r="EA97" s="431">
        <f>'DATA SHEET'!CU97*'Gas parameters'!$H$14</f>
        <v>0</v>
      </c>
      <c r="EB97" s="431">
        <f>'DATA SHEET'!CV97*'Gas parameters'!$I$14</f>
        <v>0</v>
      </c>
      <c r="EC97" s="431">
        <f>'DATA SHEET'!CW97*'Gas parameters'!$J$14</f>
        <v>0</v>
      </c>
      <c r="ED97" s="431">
        <f>'DATA SHEET'!CX97*'Gas parameters'!$K$14</f>
        <v>0</v>
      </c>
      <c r="EE97" s="431">
        <f>'DATA SHEET'!CY97*'Gas parameters'!$L$14</f>
        <v>0</v>
      </c>
      <c r="EF97" s="431">
        <f>'DATA SHEET'!CZ97*'Gas parameters'!$M$14</f>
        <v>5098</v>
      </c>
      <c r="EG97" s="431">
        <f>'DATA SHEET'!DA97*'Gas parameters'!$N$14</f>
        <v>0</v>
      </c>
      <c r="EH97" s="431">
        <f>'DATA SHEET'!DB97*'Gas parameters'!$O$14</f>
        <v>0</v>
      </c>
      <c r="EI97" s="431">
        <f>'DATA SHEET'!DC97*'Gas parameters'!$P$14</f>
        <v>0</v>
      </c>
      <c r="EJ97" s="431">
        <f>'DATA SHEET'!DD97*'Gas parameters'!$Q$14</f>
        <v>0</v>
      </c>
      <c r="EK97" s="425">
        <f>'DATA SHEET'!CO97*'Gas parameters'!$B$15</f>
        <v>1.2018</v>
      </c>
      <c r="EL97" s="434">
        <f>'DATA SHEET'!CP97*'Gas parameters'!$C$15</f>
        <v>0</v>
      </c>
      <c r="EM97" s="434">
        <f>'DATA SHEET'!CQ97*'Gas parameters'!$D$15</f>
        <v>0</v>
      </c>
      <c r="EN97" s="434">
        <f>'DATA SHEET'!CR97*'Gas parameters'!$E$15</f>
        <v>0</v>
      </c>
      <c r="EO97" s="434">
        <f>'DATA SHEET'!CS97*'Gas parameters'!$F$15</f>
        <v>0</v>
      </c>
      <c r="EP97" s="434">
        <f>'DATA SHEET'!CT97*'Gas parameters'!$G$15</f>
        <v>0</v>
      </c>
      <c r="EQ97" s="434">
        <f>'DATA SHEET'!CU97*'Gas parameters'!$H$15</f>
        <v>0</v>
      </c>
      <c r="ER97" s="434">
        <f>'DATA SHEET'!CV97*'Gas parameters'!$I$15</f>
        <v>0</v>
      </c>
      <c r="ES97" s="434">
        <f>'DATA SHEET'!CW97*'Gas parameters'!$J$15</f>
        <v>0</v>
      </c>
      <c r="ET97" s="434">
        <f>'DATA SHEET'!CX97*'Gas parameters'!$K$15</f>
        <v>0</v>
      </c>
      <c r="EU97" s="434">
        <f>'DATA SHEET'!CY97*'Gas parameters'!$L$15</f>
        <v>0</v>
      </c>
      <c r="EV97" s="434">
        <f>'DATA SHEET'!CZ97*'Gas parameters'!$M$15</f>
        <v>0.1996</v>
      </c>
      <c r="EW97" s="434">
        <f>'DATA SHEET'!DA97*'Gas parameters'!$N$15</f>
        <v>0</v>
      </c>
      <c r="EX97" s="434">
        <f>'DATA SHEET'!DB97*'Gas parameters'!$O$15</f>
        <v>0</v>
      </c>
      <c r="EY97" s="434">
        <f>'DATA SHEET'!DC97*'Gas parameters'!$P$15</f>
        <v>0</v>
      </c>
      <c r="EZ97" s="434">
        <f>'DATA SHEET'!DD97*'Gas parameters'!$Q$15</f>
        <v>0</v>
      </c>
      <c r="FA97" s="429">
        <f>'DATA SHEET'!CO97*'Gas parameters'!$B$16</f>
        <v>0.59760000000000002</v>
      </c>
      <c r="FB97" s="429">
        <f>'DATA SHEET'!CP97*'Gas parameters'!$C$16</f>
        <v>0</v>
      </c>
      <c r="FC97" s="429">
        <f>'DATA SHEET'!CQ97*'Gas parameters'!$D$16</f>
        <v>0</v>
      </c>
      <c r="FD97" s="429">
        <f>'DATA SHEET'!CR97*'Gas parameters'!$E$16</f>
        <v>0</v>
      </c>
      <c r="FE97" s="429">
        <f>'DATA SHEET'!CS97*'Gas parameters'!$F$16</f>
        <v>0</v>
      </c>
      <c r="FF97" s="429">
        <f>'DATA SHEET'!CT97*'Gas parameters'!$G$16</f>
        <v>0</v>
      </c>
      <c r="FG97" s="429">
        <f>'DATA SHEET'!CU97*'Gas parameters'!$H$16</f>
        <v>0</v>
      </c>
      <c r="FH97" s="429">
        <f>'DATA SHEET'!CV97*'Gas parameters'!$I$16</f>
        <v>0</v>
      </c>
      <c r="FI97" s="429">
        <f>'DATA SHEET'!CW97*'Gas parameters'!$J$16</f>
        <v>0</v>
      </c>
      <c r="FJ97" s="429">
        <f>'DATA SHEET'!CX97*'Gas parameters'!$K$16</f>
        <v>0</v>
      </c>
      <c r="FK97" s="429">
        <f>'DATA SHEET'!CY97*'Gas parameters'!$L$16</f>
        <v>0</v>
      </c>
      <c r="FL97" s="429">
        <f>'DATA SHEET'!CZ97*'Gas parameters'!$M$16</f>
        <v>0</v>
      </c>
      <c r="FM97" s="429">
        <f>'DATA SHEET'!DA97*'Gas parameters'!$N$16</f>
        <v>0</v>
      </c>
      <c r="FN97" s="429">
        <f>'DATA SHEET'!DB97*'Gas parameters'!$O$16</f>
        <v>0</v>
      </c>
      <c r="FO97" s="429">
        <f>'DATA SHEET'!DC97*'Gas parameters'!$P$16</f>
        <v>0</v>
      </c>
      <c r="FP97" s="429">
        <f>'DATA SHEET'!DD97*'Gas parameters'!$Q$16</f>
        <v>0</v>
      </c>
      <c r="FQ97" s="457">
        <f>'DATA SHEET'!CO97*'Gas parameters'!$B$17</f>
        <v>1.1639999999999999</v>
      </c>
      <c r="FR97" s="457">
        <f>'DATA SHEET'!CP97*'Gas parameters'!$C$17</f>
        <v>0</v>
      </c>
      <c r="FS97" s="457">
        <f>'DATA SHEET'!CQ97*'Gas parameters'!$D$17</f>
        <v>0</v>
      </c>
      <c r="FT97" s="457">
        <f>'DATA SHEET'!CR97*'Gas parameters'!$E$17</f>
        <v>0</v>
      </c>
      <c r="FU97" s="457">
        <f>'DATA SHEET'!CS97*'Gas parameters'!$F$17</f>
        <v>0</v>
      </c>
      <c r="FV97" s="457">
        <f>'DATA SHEET'!CT97*'Gas parameters'!$G$17</f>
        <v>0</v>
      </c>
      <c r="FW97" s="457">
        <f>'DATA SHEET'!CU97*'Gas parameters'!$H$17</f>
        <v>0</v>
      </c>
      <c r="FX97" s="457">
        <f>'DATA SHEET'!CV97*'Gas parameters'!$I$17</f>
        <v>0</v>
      </c>
      <c r="FY97" s="457">
        <f>'DATA SHEET'!CW97*'Gas parameters'!$J$17</f>
        <v>0</v>
      </c>
      <c r="FZ97" s="457">
        <f>'DATA SHEET'!CX97*'Gas parameters'!$K$17</f>
        <v>0</v>
      </c>
      <c r="GA97" s="457">
        <f>'DATA SHEET'!CY97*'Gas parameters'!$L$17</f>
        <v>0</v>
      </c>
      <c r="GB97" s="457">
        <f>'DATA SHEET'!CZ97*'Gas parameters'!$M$17</f>
        <v>0.38680000000000003</v>
      </c>
      <c r="GC97" s="457">
        <f>'DATA SHEET'!DA97*'Gas parameters'!$N$17</f>
        <v>0</v>
      </c>
      <c r="GD97" s="457">
        <f>'DATA SHEET'!DB97*'Gas parameters'!$O$17</f>
        <v>0</v>
      </c>
      <c r="GE97" s="457">
        <f>'DATA SHEET'!DC97*'Gas parameters'!$P$17</f>
        <v>0</v>
      </c>
      <c r="GF97" s="457">
        <f>'DATA SHEET'!DD97*'Gas parameters'!$Q$17</f>
        <v>0</v>
      </c>
      <c r="GG97" s="429">
        <f>'DATA SHEET'!CO97*'Gas parameters'!$B$18</f>
        <v>0.43043999999999999</v>
      </c>
      <c r="GH97" s="429">
        <f>'DATA SHEET'!CP97*'Gas parameters'!$C$18</f>
        <v>0</v>
      </c>
      <c r="GI97" s="429">
        <f>'DATA SHEET'!CQ97*'Gas parameters'!$D$18</f>
        <v>0</v>
      </c>
      <c r="GJ97" s="429">
        <f>'DATA SHEET'!CR97*'Gas parameters'!$E$18</f>
        <v>0</v>
      </c>
      <c r="GK97" s="429">
        <f>'DATA SHEET'!CS97*'Gas parameters'!$F$18</f>
        <v>0</v>
      </c>
      <c r="GL97" s="429">
        <f>'DATA SHEET'!CT97*'Gas parameters'!$G$18</f>
        <v>0</v>
      </c>
      <c r="GM97" s="429">
        <f>'DATA SHEET'!CU97*'Gas parameters'!$H$18</f>
        <v>0</v>
      </c>
      <c r="GN97" s="429">
        <f>'DATA SHEET'!CV97*'Gas parameters'!$I$18</f>
        <v>0</v>
      </c>
      <c r="GO97" s="429">
        <f>'DATA SHEET'!CW97*'Gas parameters'!$J$18</f>
        <v>0</v>
      </c>
      <c r="GP97" s="429">
        <f>'DATA SHEET'!CX97*'Gas parameters'!$K$18</f>
        <v>0</v>
      </c>
      <c r="GQ97" s="429">
        <f>'DATA SHEET'!CY97*'Gas parameters'!$L$18</f>
        <v>0</v>
      </c>
      <c r="GR97" s="429">
        <f>'DATA SHEET'!CZ97*'Gas parameters'!$M$18</f>
        <v>3.5999999999999997E-2</v>
      </c>
      <c r="GS97" s="429">
        <f>'DATA SHEET'!DA97*'Gas parameters'!$N$18</f>
        <v>0</v>
      </c>
      <c r="GT97" s="429">
        <f>'DATA SHEET'!DB97*'Gas parameters'!$O$18</f>
        <v>0</v>
      </c>
      <c r="GU97" s="429">
        <f>'DATA SHEET'!DC97*'Gas parameters'!$P$18</f>
        <v>0</v>
      </c>
      <c r="GV97" s="429">
        <f>'DATA SHEET'!DD97*'Gas parameters'!$Q$18</f>
        <v>0</v>
      </c>
      <c r="GW97" s="430">
        <v>7</v>
      </c>
      <c r="GX97" s="430">
        <v>1E-3</v>
      </c>
      <c r="GY97" s="435">
        <f t="shared" si="708"/>
        <v>6.6924546322827121</v>
      </c>
      <c r="GZ97" s="435">
        <f t="shared" si="709"/>
        <v>10.148328222950017</v>
      </c>
      <c r="HA97" s="433">
        <f t="shared" si="710"/>
        <v>1</v>
      </c>
      <c r="HB97" s="433">
        <f t="shared" si="711"/>
        <v>7.4502201757506663</v>
      </c>
      <c r="HC97" s="433">
        <f t="shared" si="712"/>
        <v>20.959991874476575</v>
      </c>
      <c r="HD97" s="433">
        <f t="shared" si="713"/>
        <v>1.3246768628986172</v>
      </c>
      <c r="HE97" s="433">
        <f t="shared" si="714"/>
        <v>1.2155011147590387</v>
      </c>
      <c r="HF97" s="436">
        <f t="shared" si="715"/>
        <v>0</v>
      </c>
      <c r="HG97" s="433">
        <f t="shared" si="716"/>
        <v>5.8886546322827122</v>
      </c>
      <c r="HH97" s="435">
        <f>GY97*0.7906+'DATA SHEET'!CW97/100+HN97</f>
        <v>5.8886546322827122</v>
      </c>
      <c r="HI97" s="433">
        <f t="shared" si="717"/>
        <v>1.5615655434679541</v>
      </c>
      <c r="HJ97" s="433">
        <f t="shared" si="718"/>
        <v>10.148328222950017</v>
      </c>
      <c r="HK97" s="437">
        <f t="shared" si="719"/>
        <v>25843</v>
      </c>
      <c r="HL97" s="437">
        <f t="shared" si="720"/>
        <v>28989.399999999998</v>
      </c>
      <c r="HM97" s="438">
        <f t="shared" si="721"/>
        <v>1.4014</v>
      </c>
      <c r="HN97" s="439">
        <f t="shared" si="722"/>
        <v>0.59760000000000002</v>
      </c>
      <c r="HO97" s="436">
        <f t="shared" si="723"/>
        <v>1.5508</v>
      </c>
      <c r="HP97" s="427">
        <f t="shared" si="724"/>
        <v>0.46643999999999997</v>
      </c>
      <c r="HQ97" s="357">
        <f t="shared" si="725"/>
        <v>25801.599999999999</v>
      </c>
      <c r="HR97" s="358">
        <f t="shared" si="726"/>
        <v>29019.200000000001</v>
      </c>
      <c r="HS97" s="712">
        <f t="shared" si="727"/>
        <v>0.46643999999999997</v>
      </c>
      <c r="HT97" s="713">
        <f t="shared" si="728"/>
        <v>0.36094603788418017</v>
      </c>
      <c r="HU97" s="711">
        <f t="shared" si="729"/>
        <v>0.44215889640812073</v>
      </c>
      <c r="HV97" s="711">
        <f t="shared" si="730"/>
        <v>24.454174959719456</v>
      </c>
      <c r="HW97" s="711">
        <f t="shared" si="731"/>
        <v>27.464698088207459</v>
      </c>
      <c r="HX97" s="711">
        <f t="shared" si="732"/>
        <v>45.714470083951518</v>
      </c>
      <c r="HY97" s="714">
        <f t="shared" si="733"/>
        <v>25.801599999999997</v>
      </c>
      <c r="HZ97" s="359">
        <f t="shared" si="734"/>
        <v>29.019200000000001</v>
      </c>
      <c r="IA97" s="360">
        <f t="shared" si="735"/>
        <v>48.30190909070317</v>
      </c>
      <c r="IB97" s="75">
        <f t="shared" si="736"/>
        <v>45.714470083951518</v>
      </c>
      <c r="IC97" s="724">
        <f t="shared" si="737"/>
        <v>0.36094603788418017</v>
      </c>
      <c r="ID97" s="724">
        <f t="shared" si="738"/>
        <v>25.801599999999997</v>
      </c>
      <c r="IE97" s="724">
        <f t="shared" si="739"/>
        <v>29.019200000000001</v>
      </c>
      <c r="IF97" s="76">
        <f t="shared" si="740"/>
        <v>10.148328222950017</v>
      </c>
      <c r="IG97" s="29"/>
      <c r="IH97" s="29"/>
      <c r="II97" s="28"/>
      <c r="IJ97" s="700">
        <f t="shared" si="741"/>
        <v>0</v>
      </c>
      <c r="IK97" s="30"/>
      <c r="IL97" s="31"/>
      <c r="IM97" s="31"/>
      <c r="IN97" s="280"/>
      <c r="IO97" s="280"/>
      <c r="IP97" s="277"/>
      <c r="IQ97" s="277"/>
      <c r="IR97" s="277"/>
      <c r="IS97" s="275"/>
      <c r="IT97" s="275"/>
      <c r="IU97" s="275"/>
      <c r="IV97" s="275"/>
      <c r="IW97" s="275"/>
      <c r="IX97" s="275"/>
      <c r="IY97" s="275"/>
      <c r="IZ97" s="275"/>
      <c r="JA97" s="275"/>
      <c r="JB97" s="275"/>
      <c r="JC97" s="275"/>
      <c r="JD97" s="275"/>
      <c r="JE97" s="275"/>
      <c r="JF97" s="275"/>
      <c r="JG97" s="275"/>
      <c r="JH97" s="275"/>
      <c r="JI97" s="275"/>
      <c r="JJ97" s="275"/>
      <c r="JK97" s="275"/>
      <c r="JL97" s="275"/>
      <c r="JM97" s="275"/>
      <c r="JN97" s="275"/>
      <c r="JO97" s="275"/>
      <c r="JP97" s="275"/>
      <c r="JQ97" s="486" t="s">
        <v>499</v>
      </c>
      <c r="JR97" s="486" t="s">
        <v>499</v>
      </c>
      <c r="JS97" s="486"/>
      <c r="JT97" s="142"/>
      <c r="JU97" s="142"/>
      <c r="JV97" s="142"/>
      <c r="JW97" s="142"/>
      <c r="JX97" s="142"/>
      <c r="JY97" s="142"/>
      <c r="JZ97" s="142"/>
      <c r="KA97" s="32" t="s">
        <v>88</v>
      </c>
      <c r="KB97" s="32" t="s">
        <v>88</v>
      </c>
      <c r="KC97" s="177" t="s">
        <v>88</v>
      </c>
      <c r="KD97" s="177" t="s">
        <v>88</v>
      </c>
      <c r="KE97" s="177" t="s">
        <v>88</v>
      </c>
      <c r="KF97" s="177" t="s">
        <v>88</v>
      </c>
      <c r="KG97" s="177" t="s">
        <v>88</v>
      </c>
      <c r="KH97" s="177" t="s">
        <v>88</v>
      </c>
      <c r="KI97" s="177"/>
      <c r="KJ97" s="177"/>
      <c r="KK97" s="32" t="s">
        <v>88</v>
      </c>
      <c r="KL97" s="32" t="s">
        <v>88</v>
      </c>
      <c r="KM97" s="32" t="s">
        <v>88</v>
      </c>
      <c r="KN97" s="32" t="s">
        <v>88</v>
      </c>
      <c r="KO97" s="32" t="s">
        <v>88</v>
      </c>
      <c r="KP97" s="32" t="s">
        <v>88</v>
      </c>
      <c r="KQ97" s="32" t="s">
        <v>88</v>
      </c>
      <c r="KR97" s="32" t="s">
        <v>88</v>
      </c>
      <c r="KS97" s="32" t="s">
        <v>88</v>
      </c>
      <c r="KT97" s="32" t="s">
        <v>88</v>
      </c>
      <c r="KU97" s="32" t="s">
        <v>88</v>
      </c>
      <c r="KV97" s="32" t="s">
        <v>88</v>
      </c>
      <c r="KX97" s="540">
        <f t="shared" si="679"/>
        <v>100</v>
      </c>
    </row>
    <row r="98" spans="1:310" ht="16.5" thickTop="1" thickBot="1" x14ac:dyDescent="0.3">
      <c r="A98" s="62"/>
      <c r="B98" s="80" t="str">
        <f>IF(A98="X",IF(#REF!="F",#REF!,IF(#REF!="C",#REF!,IF(#REF!="WH",#REF!,IF(#REF!="B",#REF!,"")))),"")</f>
        <v/>
      </c>
      <c r="C98" s="120"/>
      <c r="D98" s="578"/>
      <c r="E98" s="11">
        <f>E97+1</f>
        <v>48</v>
      </c>
      <c r="F98" s="2157"/>
      <c r="G98" s="2136"/>
      <c r="H98" s="2162"/>
      <c r="I98" s="2159"/>
      <c r="J98" s="2162"/>
      <c r="K98" s="1853"/>
      <c r="L98" s="2136"/>
      <c r="M98" s="196" t="s">
        <v>75</v>
      </c>
      <c r="N98" s="1905"/>
      <c r="O98" s="469"/>
      <c r="P98" s="599"/>
      <c r="Q98" s="726">
        <v>60</v>
      </c>
      <c r="R98" s="727"/>
      <c r="S98" s="727"/>
      <c r="T98" s="727"/>
      <c r="U98" s="727"/>
      <c r="V98" s="727"/>
      <c r="W98" s="727"/>
      <c r="X98" s="727"/>
      <c r="Y98" s="727"/>
      <c r="Z98" s="727"/>
      <c r="AA98" s="727"/>
      <c r="AB98" s="727">
        <v>40</v>
      </c>
      <c r="AC98" s="368">
        <f t="shared" si="680"/>
        <v>0.6</v>
      </c>
      <c r="AD98" s="368">
        <f t="shared" si="681"/>
        <v>0</v>
      </c>
      <c r="AE98" s="368">
        <f t="shared" si="682"/>
        <v>0</v>
      </c>
      <c r="AF98" s="368">
        <f t="shared" si="683"/>
        <v>0</v>
      </c>
      <c r="AG98" s="368">
        <f t="shared" si="684"/>
        <v>0</v>
      </c>
      <c r="AH98" s="368">
        <f t="shared" si="685"/>
        <v>0</v>
      </c>
      <c r="AI98" s="368">
        <f t="shared" si="686"/>
        <v>0</v>
      </c>
      <c r="AJ98" s="368">
        <f t="shared" si="687"/>
        <v>0</v>
      </c>
      <c r="AK98" s="368">
        <f t="shared" si="688"/>
        <v>0</v>
      </c>
      <c r="AL98" s="368">
        <f t="shared" si="689"/>
        <v>0</v>
      </c>
      <c r="AM98" s="368">
        <f t="shared" si="690"/>
        <v>0</v>
      </c>
      <c r="AN98" s="368">
        <f t="shared" si="691"/>
        <v>0.4</v>
      </c>
      <c r="AO98" s="369">
        <v>0</v>
      </c>
      <c r="AP98" s="370">
        <v>0</v>
      </c>
      <c r="AQ98" s="370">
        <v>0</v>
      </c>
      <c r="AR98" s="370">
        <v>0</v>
      </c>
      <c r="AS98" s="378">
        <f>AC98*'Gas parameters'!$B$10</f>
        <v>21490.799999999999</v>
      </c>
      <c r="AT98" s="371">
        <f>AD98*'Gas parameters'!$C$10</f>
        <v>0</v>
      </c>
      <c r="AU98" s="371">
        <f>AE98*'Gas parameters'!$D$10</f>
        <v>0</v>
      </c>
      <c r="AV98" s="371">
        <f>AF98*'Gas parameters'!$E$10</f>
        <v>0</v>
      </c>
      <c r="AW98" s="371">
        <f>AG98*'Gas parameters'!$F$10</f>
        <v>0</v>
      </c>
      <c r="AX98" s="371">
        <f>AH98*'Gas parameters'!$G$10</f>
        <v>0</v>
      </c>
      <c r="AY98" s="371">
        <f>AI98*'Gas parameters'!$H$10</f>
        <v>0</v>
      </c>
      <c r="AZ98" s="371">
        <f>AJ98*'Gas parameters'!$I$10</f>
        <v>0</v>
      </c>
      <c r="BA98" s="371">
        <f>AK98*'Gas parameters'!$J$10</f>
        <v>0</v>
      </c>
      <c r="BB98" s="371">
        <f>AL98*'Gas parameters'!$K$10</f>
        <v>0</v>
      </c>
      <c r="BC98" s="371">
        <f>AM98*'Gas parameters'!$L$10</f>
        <v>0</v>
      </c>
      <c r="BD98" s="371">
        <f>AN98*'Gas parameters'!$M$10</f>
        <v>4310.8</v>
      </c>
      <c r="BE98" s="372">
        <f>AO98*'Gas parameters'!$N$10</f>
        <v>0</v>
      </c>
      <c r="BF98" s="373">
        <f>AP98*'Gas parameters'!$O$10</f>
        <v>0</v>
      </c>
      <c r="BG98" s="373">
        <f>AQ98*'Gas parameters'!$P$10</f>
        <v>0</v>
      </c>
      <c r="BH98" s="379">
        <f>AR98*'Gas parameters'!$Q$10</f>
        <v>0</v>
      </c>
      <c r="BI98" s="386">
        <f>AC98*'Gas parameters'!$B$11</f>
        <v>23904</v>
      </c>
      <c r="BJ98" s="387">
        <f>AD98*'Gas parameters'!$C$11</f>
        <v>0</v>
      </c>
      <c r="BK98" s="387">
        <f>AE98*'Gas parameters'!$D$11</f>
        <v>0</v>
      </c>
      <c r="BL98" s="387">
        <f>AF98*'Gas parameters'!$E$11</f>
        <v>0</v>
      </c>
      <c r="BM98" s="387">
        <f>AG98*'Gas parameters'!$F$11</f>
        <v>0</v>
      </c>
      <c r="BN98" s="387">
        <f>AH98*'Gas parameters'!$G$11</f>
        <v>0</v>
      </c>
      <c r="BO98" s="387">
        <f>AI98*'Gas parameters'!$H$11</f>
        <v>0</v>
      </c>
      <c r="BP98" s="387">
        <f>AJ98*'Gas parameters'!$I$11</f>
        <v>0</v>
      </c>
      <c r="BQ98" s="387">
        <f>AK98*'Gas parameters'!$J$11</f>
        <v>0</v>
      </c>
      <c r="BR98" s="387">
        <f>AL98*'Gas parameters'!$K$11</f>
        <v>0</v>
      </c>
      <c r="BS98" s="387">
        <f>AM98*'Gas parameters'!$L$11</f>
        <v>0</v>
      </c>
      <c r="BT98" s="387">
        <f>AN98*'Gas parameters'!$M$11</f>
        <v>5115.2000000000007</v>
      </c>
      <c r="BU98" s="388">
        <f>AO98*'Gas parameters'!$N$11</f>
        <v>0</v>
      </c>
      <c r="BV98" s="389">
        <f>AP98*'Gas parameters'!$O$11</f>
        <v>0</v>
      </c>
      <c r="BW98" s="389">
        <f>AQ98*'Gas parameters'!$P$11</f>
        <v>0</v>
      </c>
      <c r="BX98" s="390">
        <f>AR98*'Gas parameters'!$Q$11</f>
        <v>0</v>
      </c>
      <c r="BY98" s="385">
        <f>AC98*'Gas parameters'!$B$12</f>
        <v>0.43043999999999999</v>
      </c>
      <c r="BZ98" s="374">
        <f>AD98*'Gas parameters'!$C$12</f>
        <v>0</v>
      </c>
      <c r="CA98" s="374">
        <f>AE98*'Gas parameters'!$D$12</f>
        <v>0</v>
      </c>
      <c r="CB98" s="374">
        <f>AF98*'Gas parameters'!$E$12</f>
        <v>0</v>
      </c>
      <c r="CC98" s="374">
        <f>AG98*'Gas parameters'!$F$12</f>
        <v>0</v>
      </c>
      <c r="CD98" s="374">
        <f>AH98*'Gas parameters'!$G$12</f>
        <v>0</v>
      </c>
      <c r="CE98" s="374">
        <f>AI98*'Gas parameters'!$H$12</f>
        <v>0</v>
      </c>
      <c r="CF98" s="374">
        <f>AJ98*'Gas parameters'!$I$12</f>
        <v>0</v>
      </c>
      <c r="CG98" s="374">
        <f>AK98*'Gas parameters'!$J$12</f>
        <v>0</v>
      </c>
      <c r="CH98" s="374">
        <f>AL98*'Gas parameters'!$K$12</f>
        <v>0</v>
      </c>
      <c r="CI98" s="374">
        <f>AM98*'Gas parameters'!$L$12</f>
        <v>0</v>
      </c>
      <c r="CJ98" s="374">
        <f>AN98*'Gas parameters'!$M$12</f>
        <v>3.5999999999999997E-2</v>
      </c>
      <c r="CK98" s="375">
        <f>AO98*'Gas parameters'!$N$12</f>
        <v>0</v>
      </c>
      <c r="CL98" s="376">
        <f>AP98*'Gas parameters'!$O$12</f>
        <v>0</v>
      </c>
      <c r="CM98" s="376">
        <f>AQ98*'Gas parameters'!$P$12</f>
        <v>0</v>
      </c>
      <c r="CN98" s="376">
        <f>AR98*'Gas parameters'!$Q$12</f>
        <v>0</v>
      </c>
      <c r="CO98" s="432">
        <f t="shared" si="692"/>
        <v>0.6</v>
      </c>
      <c r="CP98" s="432">
        <f t="shared" si="693"/>
        <v>0</v>
      </c>
      <c r="CQ98" s="432">
        <f t="shared" si="694"/>
        <v>0</v>
      </c>
      <c r="CR98" s="432">
        <f t="shared" si="695"/>
        <v>0</v>
      </c>
      <c r="CS98" s="432">
        <f t="shared" si="696"/>
        <v>0</v>
      </c>
      <c r="CT98" s="432">
        <f t="shared" si="697"/>
        <v>0</v>
      </c>
      <c r="CU98" s="432">
        <f t="shared" si="698"/>
        <v>0</v>
      </c>
      <c r="CV98" s="432">
        <f t="shared" si="699"/>
        <v>0</v>
      </c>
      <c r="CW98" s="432">
        <f t="shared" si="700"/>
        <v>0</v>
      </c>
      <c r="CX98" s="432">
        <f t="shared" si="701"/>
        <v>0</v>
      </c>
      <c r="CY98" s="432">
        <f t="shared" si="702"/>
        <v>0</v>
      </c>
      <c r="CZ98" s="432">
        <f t="shared" si="703"/>
        <v>0.4</v>
      </c>
      <c r="DA98" s="432">
        <f t="shared" si="704"/>
        <v>0</v>
      </c>
      <c r="DB98" s="432">
        <f t="shared" si="705"/>
        <v>0</v>
      </c>
      <c r="DC98" s="432">
        <f t="shared" si="706"/>
        <v>0</v>
      </c>
      <c r="DD98" s="432">
        <f t="shared" si="707"/>
        <v>0</v>
      </c>
      <c r="DE98" s="428">
        <f>'DATA SHEET'!CO98*'Gas parameters'!$B$13</f>
        <v>21529.8</v>
      </c>
      <c r="DF98" s="428">
        <f>'DATA SHEET'!CP98*'Gas parameters'!$C$13</f>
        <v>0</v>
      </c>
      <c r="DG98" s="428">
        <f>'DATA SHEET'!CQ98*'Gas parameters'!$D$13</f>
        <v>0</v>
      </c>
      <c r="DH98" s="428">
        <f>'DATA SHEET'!CR98*'Gas parameters'!$E$13</f>
        <v>0</v>
      </c>
      <c r="DI98" s="428">
        <f>'DATA SHEET'!CS98*'Gas parameters'!$F$13</f>
        <v>0</v>
      </c>
      <c r="DJ98" s="428">
        <f>'DATA SHEET'!CT98*'Gas parameters'!$G$13</f>
        <v>0</v>
      </c>
      <c r="DK98" s="428">
        <f>'DATA SHEET'!CU98*'Gas parameters'!$H$13</f>
        <v>0</v>
      </c>
      <c r="DL98" s="428">
        <f>'DATA SHEET'!CV98*'Gas parameters'!$I$13</f>
        <v>0</v>
      </c>
      <c r="DM98" s="428">
        <f>'DATA SHEET'!CW98*'Gas parameters'!$J$13</f>
        <v>0</v>
      </c>
      <c r="DN98" s="428">
        <f>'DATA SHEET'!CX98*'Gas parameters'!$K$13</f>
        <v>0</v>
      </c>
      <c r="DO98" s="428">
        <f>'DATA SHEET'!CY98*'Gas parameters'!$L$13</f>
        <v>0</v>
      </c>
      <c r="DP98" s="428">
        <f>'DATA SHEET'!CZ98*'Gas parameters'!$M$13</f>
        <v>4313.2</v>
      </c>
      <c r="DQ98" s="428">
        <f>'DATA SHEET'!DA98*'Gas parameters'!$N$13</f>
        <v>0</v>
      </c>
      <c r="DR98" s="428">
        <f>'DATA SHEET'!DB98*'Gas parameters'!$O$13</f>
        <v>0</v>
      </c>
      <c r="DS98" s="428">
        <f>'DATA SHEET'!DC98*'Gas parameters'!$P$13</f>
        <v>0</v>
      </c>
      <c r="DT98" s="428">
        <f>'DATA SHEET'!DD98*'Gas parameters'!$Q$13</f>
        <v>0</v>
      </c>
      <c r="DU98" s="431">
        <f>'DATA SHEET'!CO98*'Gas parameters'!$B$14</f>
        <v>23891.399999999998</v>
      </c>
      <c r="DV98" s="431">
        <f>'DATA SHEET'!CP98*'Gas parameters'!$C$14</f>
        <v>0</v>
      </c>
      <c r="DW98" s="431">
        <f>'DATA SHEET'!CQ98*'Gas parameters'!$D$14</f>
        <v>0</v>
      </c>
      <c r="DX98" s="431">
        <f>'DATA SHEET'!CR98*'Gas parameters'!$E$14</f>
        <v>0</v>
      </c>
      <c r="DY98" s="431">
        <f>'DATA SHEET'!CS98*'Gas parameters'!$F$14</f>
        <v>0</v>
      </c>
      <c r="DZ98" s="431">
        <f>'DATA SHEET'!CT98*'Gas parameters'!$G$14</f>
        <v>0</v>
      </c>
      <c r="EA98" s="431">
        <f>'DATA SHEET'!CU98*'Gas parameters'!$H$14</f>
        <v>0</v>
      </c>
      <c r="EB98" s="431">
        <f>'DATA SHEET'!CV98*'Gas parameters'!$I$14</f>
        <v>0</v>
      </c>
      <c r="EC98" s="431">
        <f>'DATA SHEET'!CW98*'Gas parameters'!$J$14</f>
        <v>0</v>
      </c>
      <c r="ED98" s="431">
        <f>'DATA SHEET'!CX98*'Gas parameters'!$K$14</f>
        <v>0</v>
      </c>
      <c r="EE98" s="431">
        <f>'DATA SHEET'!CY98*'Gas parameters'!$L$14</f>
        <v>0</v>
      </c>
      <c r="EF98" s="431">
        <f>'DATA SHEET'!CZ98*'Gas parameters'!$M$14</f>
        <v>5098</v>
      </c>
      <c r="EG98" s="431">
        <f>'DATA SHEET'!DA98*'Gas parameters'!$N$14</f>
        <v>0</v>
      </c>
      <c r="EH98" s="431">
        <f>'DATA SHEET'!DB98*'Gas parameters'!$O$14</f>
        <v>0</v>
      </c>
      <c r="EI98" s="431">
        <f>'DATA SHEET'!DC98*'Gas parameters'!$P$14</f>
        <v>0</v>
      </c>
      <c r="EJ98" s="431">
        <f>'DATA SHEET'!DD98*'Gas parameters'!$Q$14</f>
        <v>0</v>
      </c>
      <c r="EK98" s="425">
        <f>'DATA SHEET'!CO98*'Gas parameters'!$B$15</f>
        <v>1.2018</v>
      </c>
      <c r="EL98" s="434">
        <f>'DATA SHEET'!CP98*'Gas parameters'!$C$15</f>
        <v>0</v>
      </c>
      <c r="EM98" s="434">
        <f>'DATA SHEET'!CQ98*'Gas parameters'!$D$15</f>
        <v>0</v>
      </c>
      <c r="EN98" s="434">
        <f>'DATA SHEET'!CR98*'Gas parameters'!$E$15</f>
        <v>0</v>
      </c>
      <c r="EO98" s="434">
        <f>'DATA SHEET'!CS98*'Gas parameters'!$F$15</f>
        <v>0</v>
      </c>
      <c r="EP98" s="434">
        <f>'DATA SHEET'!CT98*'Gas parameters'!$G$15</f>
        <v>0</v>
      </c>
      <c r="EQ98" s="434">
        <f>'DATA SHEET'!CU98*'Gas parameters'!$H$15</f>
        <v>0</v>
      </c>
      <c r="ER98" s="434">
        <f>'DATA SHEET'!CV98*'Gas parameters'!$I$15</f>
        <v>0</v>
      </c>
      <c r="ES98" s="434">
        <f>'DATA SHEET'!CW98*'Gas parameters'!$J$15</f>
        <v>0</v>
      </c>
      <c r="ET98" s="434">
        <f>'DATA SHEET'!CX98*'Gas parameters'!$K$15</f>
        <v>0</v>
      </c>
      <c r="EU98" s="434">
        <f>'DATA SHEET'!CY98*'Gas parameters'!$L$15</f>
        <v>0</v>
      </c>
      <c r="EV98" s="434">
        <f>'DATA SHEET'!CZ98*'Gas parameters'!$M$15</f>
        <v>0.1996</v>
      </c>
      <c r="EW98" s="434">
        <f>'DATA SHEET'!DA98*'Gas parameters'!$N$15</f>
        <v>0</v>
      </c>
      <c r="EX98" s="434">
        <f>'DATA SHEET'!DB98*'Gas parameters'!$O$15</f>
        <v>0</v>
      </c>
      <c r="EY98" s="434">
        <f>'DATA SHEET'!DC98*'Gas parameters'!$P$15</f>
        <v>0</v>
      </c>
      <c r="EZ98" s="434">
        <f>'DATA SHEET'!DD98*'Gas parameters'!$Q$15</f>
        <v>0</v>
      </c>
      <c r="FA98" s="429">
        <f>'DATA SHEET'!CO98*'Gas parameters'!$B$16</f>
        <v>0.59760000000000002</v>
      </c>
      <c r="FB98" s="429">
        <f>'DATA SHEET'!CP98*'Gas parameters'!$C$16</f>
        <v>0</v>
      </c>
      <c r="FC98" s="429">
        <f>'DATA SHEET'!CQ98*'Gas parameters'!$D$16</f>
        <v>0</v>
      </c>
      <c r="FD98" s="429">
        <f>'DATA SHEET'!CR98*'Gas parameters'!$E$16</f>
        <v>0</v>
      </c>
      <c r="FE98" s="429">
        <f>'DATA SHEET'!CS98*'Gas parameters'!$F$16</f>
        <v>0</v>
      </c>
      <c r="FF98" s="429">
        <f>'DATA SHEET'!CT98*'Gas parameters'!$G$16</f>
        <v>0</v>
      </c>
      <c r="FG98" s="429">
        <f>'DATA SHEET'!CU98*'Gas parameters'!$H$16</f>
        <v>0</v>
      </c>
      <c r="FH98" s="429">
        <f>'DATA SHEET'!CV98*'Gas parameters'!$I$16</f>
        <v>0</v>
      </c>
      <c r="FI98" s="429">
        <f>'DATA SHEET'!CW98*'Gas parameters'!$J$16</f>
        <v>0</v>
      </c>
      <c r="FJ98" s="429">
        <f>'DATA SHEET'!CX98*'Gas parameters'!$K$16</f>
        <v>0</v>
      </c>
      <c r="FK98" s="429">
        <f>'DATA SHEET'!CY98*'Gas parameters'!$L$16</f>
        <v>0</v>
      </c>
      <c r="FL98" s="429">
        <f>'DATA SHEET'!CZ98*'Gas parameters'!$M$16</f>
        <v>0</v>
      </c>
      <c r="FM98" s="429">
        <f>'DATA SHEET'!DA98*'Gas parameters'!$N$16</f>
        <v>0</v>
      </c>
      <c r="FN98" s="429">
        <f>'DATA SHEET'!DB98*'Gas parameters'!$O$16</f>
        <v>0</v>
      </c>
      <c r="FO98" s="429">
        <f>'DATA SHEET'!DC98*'Gas parameters'!$P$16</f>
        <v>0</v>
      </c>
      <c r="FP98" s="429">
        <f>'DATA SHEET'!DD98*'Gas parameters'!$Q$16</f>
        <v>0</v>
      </c>
      <c r="FQ98" s="457">
        <f>'DATA SHEET'!CO98*'Gas parameters'!$B$17</f>
        <v>1.1639999999999999</v>
      </c>
      <c r="FR98" s="457">
        <f>'DATA SHEET'!CP98*'Gas parameters'!$C$17</f>
        <v>0</v>
      </c>
      <c r="FS98" s="457">
        <f>'DATA SHEET'!CQ98*'Gas parameters'!$D$17</f>
        <v>0</v>
      </c>
      <c r="FT98" s="457">
        <f>'DATA SHEET'!CR98*'Gas parameters'!$E$17</f>
        <v>0</v>
      </c>
      <c r="FU98" s="457">
        <f>'DATA SHEET'!CS98*'Gas parameters'!$F$17</f>
        <v>0</v>
      </c>
      <c r="FV98" s="457">
        <f>'DATA SHEET'!CT98*'Gas parameters'!$G$17</f>
        <v>0</v>
      </c>
      <c r="FW98" s="457">
        <f>'DATA SHEET'!CU98*'Gas parameters'!$H$17</f>
        <v>0</v>
      </c>
      <c r="FX98" s="457">
        <f>'DATA SHEET'!CV98*'Gas parameters'!$I$17</f>
        <v>0</v>
      </c>
      <c r="FY98" s="457">
        <f>'DATA SHEET'!CW98*'Gas parameters'!$J$17</f>
        <v>0</v>
      </c>
      <c r="FZ98" s="457">
        <f>'DATA SHEET'!CX98*'Gas parameters'!$K$17</f>
        <v>0</v>
      </c>
      <c r="GA98" s="457">
        <f>'DATA SHEET'!CY98*'Gas parameters'!$L$17</f>
        <v>0</v>
      </c>
      <c r="GB98" s="457">
        <f>'DATA SHEET'!CZ98*'Gas parameters'!$M$17</f>
        <v>0.38680000000000003</v>
      </c>
      <c r="GC98" s="457">
        <f>'DATA SHEET'!DA98*'Gas parameters'!$N$17</f>
        <v>0</v>
      </c>
      <c r="GD98" s="457">
        <f>'DATA SHEET'!DB98*'Gas parameters'!$O$17</f>
        <v>0</v>
      </c>
      <c r="GE98" s="457">
        <f>'DATA SHEET'!DC98*'Gas parameters'!$P$17</f>
        <v>0</v>
      </c>
      <c r="GF98" s="457">
        <f>'DATA SHEET'!DD98*'Gas parameters'!$Q$17</f>
        <v>0</v>
      </c>
      <c r="GG98" s="429">
        <f>'DATA SHEET'!CO98*'Gas parameters'!$B$18</f>
        <v>0.43043999999999999</v>
      </c>
      <c r="GH98" s="429">
        <f>'DATA SHEET'!CP98*'Gas parameters'!$C$18</f>
        <v>0</v>
      </c>
      <c r="GI98" s="429">
        <f>'DATA SHEET'!CQ98*'Gas parameters'!$D$18</f>
        <v>0</v>
      </c>
      <c r="GJ98" s="429">
        <f>'DATA SHEET'!CR98*'Gas parameters'!$E$18</f>
        <v>0</v>
      </c>
      <c r="GK98" s="429">
        <f>'DATA SHEET'!CS98*'Gas parameters'!$F$18</f>
        <v>0</v>
      </c>
      <c r="GL98" s="429">
        <f>'DATA SHEET'!CT98*'Gas parameters'!$G$18</f>
        <v>0</v>
      </c>
      <c r="GM98" s="429">
        <f>'DATA SHEET'!CU98*'Gas parameters'!$H$18</f>
        <v>0</v>
      </c>
      <c r="GN98" s="429">
        <f>'DATA SHEET'!CV98*'Gas parameters'!$I$18</f>
        <v>0</v>
      </c>
      <c r="GO98" s="429">
        <f>'DATA SHEET'!CW98*'Gas parameters'!$J$18</f>
        <v>0</v>
      </c>
      <c r="GP98" s="429">
        <f>'DATA SHEET'!CX98*'Gas parameters'!$K$18</f>
        <v>0</v>
      </c>
      <c r="GQ98" s="429">
        <f>'DATA SHEET'!CY98*'Gas parameters'!$L$18</f>
        <v>0</v>
      </c>
      <c r="GR98" s="429">
        <f>'DATA SHEET'!CZ98*'Gas parameters'!$M$18</f>
        <v>3.5999999999999997E-2</v>
      </c>
      <c r="GS98" s="429">
        <f>'DATA SHEET'!DA98*'Gas parameters'!$N$18</f>
        <v>0</v>
      </c>
      <c r="GT98" s="429">
        <f>'DATA SHEET'!DB98*'Gas parameters'!$O$18</f>
        <v>0</v>
      </c>
      <c r="GU98" s="429">
        <f>'DATA SHEET'!DC98*'Gas parameters'!$P$18</f>
        <v>0</v>
      </c>
      <c r="GV98" s="429">
        <f>'DATA SHEET'!DD98*'Gas parameters'!$Q$18</f>
        <v>0</v>
      </c>
      <c r="GW98" s="430">
        <v>7</v>
      </c>
      <c r="GX98" s="430">
        <v>1E-3</v>
      </c>
      <c r="GY98" s="435">
        <f t="shared" si="708"/>
        <v>6.6924546322827121</v>
      </c>
      <c r="GZ98" s="435">
        <f t="shared" si="709"/>
        <v>10.148328222950017</v>
      </c>
      <c r="HA98" s="433">
        <f t="shared" si="710"/>
        <v>1</v>
      </c>
      <c r="HB98" s="433">
        <f t="shared" si="711"/>
        <v>7.4502201757506663</v>
      </c>
      <c r="HC98" s="433">
        <f t="shared" si="712"/>
        <v>20.959991874476575</v>
      </c>
      <c r="HD98" s="433">
        <f t="shared" si="713"/>
        <v>1.3246768628986172</v>
      </c>
      <c r="HE98" s="433">
        <f t="shared" si="714"/>
        <v>1.2155011147590387</v>
      </c>
      <c r="HF98" s="436">
        <f t="shared" si="715"/>
        <v>0</v>
      </c>
      <c r="HG98" s="433">
        <f t="shared" si="716"/>
        <v>5.8886546322827122</v>
      </c>
      <c r="HH98" s="435">
        <f>GY98*0.7906+'DATA SHEET'!CW98/100+HN98</f>
        <v>5.8886546322827122</v>
      </c>
      <c r="HI98" s="433">
        <f t="shared" si="717"/>
        <v>1.5615655434679541</v>
      </c>
      <c r="HJ98" s="433">
        <f t="shared" si="718"/>
        <v>10.148328222950017</v>
      </c>
      <c r="HK98" s="437">
        <f t="shared" si="719"/>
        <v>25843</v>
      </c>
      <c r="HL98" s="437">
        <f t="shared" si="720"/>
        <v>28989.399999999998</v>
      </c>
      <c r="HM98" s="438">
        <f t="shared" si="721"/>
        <v>1.4014</v>
      </c>
      <c r="HN98" s="439">
        <f t="shared" si="722"/>
        <v>0.59760000000000002</v>
      </c>
      <c r="HO98" s="436">
        <f t="shared" si="723"/>
        <v>1.5508</v>
      </c>
      <c r="HP98" s="427">
        <f t="shared" si="724"/>
        <v>0.46643999999999997</v>
      </c>
      <c r="HQ98" s="357">
        <f t="shared" si="725"/>
        <v>25801.599999999999</v>
      </c>
      <c r="HR98" s="358">
        <f t="shared" si="726"/>
        <v>29019.200000000001</v>
      </c>
      <c r="HS98" s="712">
        <f t="shared" si="727"/>
        <v>0.46643999999999997</v>
      </c>
      <c r="HT98" s="713">
        <f t="shared" si="728"/>
        <v>0.36094603788418017</v>
      </c>
      <c r="HU98" s="711">
        <f t="shared" si="729"/>
        <v>0.44215889640812073</v>
      </c>
      <c r="HV98" s="711">
        <f t="shared" si="730"/>
        <v>24.454174959719456</v>
      </c>
      <c r="HW98" s="711">
        <f t="shared" si="731"/>
        <v>27.464698088207459</v>
      </c>
      <c r="HX98" s="711">
        <f t="shared" si="732"/>
        <v>45.714470083951518</v>
      </c>
      <c r="HY98" s="714">
        <f t="shared" si="733"/>
        <v>25.801599999999997</v>
      </c>
      <c r="HZ98" s="359">
        <f t="shared" si="734"/>
        <v>29.019200000000001</v>
      </c>
      <c r="IA98" s="360">
        <f t="shared" si="735"/>
        <v>48.30190909070317</v>
      </c>
      <c r="IB98" s="75">
        <f t="shared" si="736"/>
        <v>45.714470083951518</v>
      </c>
      <c r="IC98" s="724">
        <f t="shared" si="737"/>
        <v>0.36094603788418017</v>
      </c>
      <c r="ID98" s="724">
        <f t="shared" si="738"/>
        <v>25.801599999999997</v>
      </c>
      <c r="IE98" s="724">
        <f t="shared" si="739"/>
        <v>29.019200000000001</v>
      </c>
      <c r="IF98" s="76">
        <f t="shared" si="740"/>
        <v>10.148328222950017</v>
      </c>
      <c r="IG98" s="29"/>
      <c r="IH98" s="29"/>
      <c r="II98" s="28"/>
      <c r="IJ98" s="700">
        <f t="shared" si="741"/>
        <v>0</v>
      </c>
      <c r="IK98" s="30"/>
      <c r="IL98" s="31"/>
      <c r="IM98" s="825"/>
      <c r="IN98" s="280"/>
      <c r="IO98" s="280"/>
      <c r="IP98" s="277"/>
      <c r="IQ98" s="277"/>
      <c r="IR98" s="277"/>
      <c r="IS98" s="275"/>
      <c r="IT98" s="275"/>
      <c r="IU98" s="275"/>
      <c r="IV98" s="275"/>
      <c r="IW98" s="275"/>
      <c r="IX98" s="275"/>
      <c r="IY98" s="275"/>
      <c r="IZ98" s="275"/>
      <c r="JA98" s="275"/>
      <c r="JB98" s="275"/>
      <c r="JC98" s="275"/>
      <c r="JD98" s="275"/>
      <c r="JE98" s="275"/>
      <c r="JF98" s="275"/>
      <c r="JG98" s="275"/>
      <c r="JH98" s="275"/>
      <c r="JI98" s="275"/>
      <c r="JJ98" s="275"/>
      <c r="JK98" s="275"/>
      <c r="JL98" s="275"/>
      <c r="JM98" s="275"/>
      <c r="JN98" s="275"/>
      <c r="JO98" s="275"/>
      <c r="JP98" s="275"/>
      <c r="JQ98" s="486" t="s">
        <v>499</v>
      </c>
      <c r="JR98" s="486" t="s">
        <v>499</v>
      </c>
      <c r="JS98" s="487"/>
      <c r="JT98" s="142"/>
      <c r="JU98" s="142"/>
      <c r="JV98" s="142"/>
      <c r="JW98" s="142"/>
      <c r="JX98" s="142"/>
      <c r="JY98" s="142"/>
      <c r="JZ98" s="142"/>
      <c r="KA98" s="32" t="s">
        <v>88</v>
      </c>
      <c r="KB98" s="32" t="s">
        <v>88</v>
      </c>
      <c r="KC98" s="177" t="s">
        <v>88</v>
      </c>
      <c r="KD98" s="177" t="s">
        <v>88</v>
      </c>
      <c r="KE98" s="177" t="s">
        <v>88</v>
      </c>
      <c r="KF98" s="177" t="s">
        <v>88</v>
      </c>
      <c r="KG98" s="177" t="s">
        <v>88</v>
      </c>
      <c r="KH98" s="177" t="s">
        <v>88</v>
      </c>
      <c r="KI98" s="177"/>
      <c r="KJ98" s="177"/>
      <c r="KK98" s="32" t="s">
        <v>88</v>
      </c>
      <c r="KL98" s="32" t="s">
        <v>88</v>
      </c>
      <c r="KM98" s="32" t="s">
        <v>88</v>
      </c>
      <c r="KN98" s="32" t="s">
        <v>88</v>
      </c>
      <c r="KO98" s="32" t="s">
        <v>88</v>
      </c>
      <c r="KP98" s="32" t="s">
        <v>88</v>
      </c>
      <c r="KQ98" s="32" t="s">
        <v>88</v>
      </c>
      <c r="KR98" s="32" t="s">
        <v>88</v>
      </c>
      <c r="KS98" s="32" t="s">
        <v>88</v>
      </c>
      <c r="KT98" s="32" t="s">
        <v>88</v>
      </c>
      <c r="KU98" s="32" t="s">
        <v>88</v>
      </c>
      <c r="KV98" s="32" t="s">
        <v>88</v>
      </c>
      <c r="KX98" s="540">
        <f t="shared" si="679"/>
        <v>100</v>
      </c>
    </row>
    <row r="99" spans="1:310" ht="15" x14ac:dyDescent="0.25">
      <c r="A99" s="81"/>
      <c r="B99" s="81"/>
      <c r="C99" s="81"/>
      <c r="E99" s="52" t="s">
        <v>73</v>
      </c>
      <c r="F99" s="53"/>
      <c r="G99" s="53"/>
      <c r="H99" s="53"/>
      <c r="I99" s="53"/>
      <c r="J99" s="53"/>
      <c r="K99" s="53"/>
      <c r="L99" s="53"/>
      <c r="M99" s="53"/>
      <c r="N99" s="53"/>
      <c r="O99" s="53"/>
      <c r="P99" s="547"/>
      <c r="Q99" s="731"/>
      <c r="R99" s="731"/>
      <c r="S99" s="731"/>
      <c r="T99" s="731"/>
      <c r="U99" s="731"/>
      <c r="V99" s="731"/>
      <c r="W99" s="731"/>
      <c r="X99" s="731"/>
      <c r="Y99" s="731"/>
      <c r="Z99" s="731"/>
      <c r="AA99" s="731"/>
      <c r="AB99" s="731"/>
      <c r="AC99" s="53"/>
      <c r="AD99" s="53"/>
      <c r="AE99" s="53"/>
      <c r="AF99" s="53"/>
      <c r="AG99" s="53"/>
      <c r="AH99" s="53"/>
      <c r="AI99" s="53"/>
      <c r="AJ99" s="53"/>
      <c r="AK99" s="53"/>
      <c r="AL99" s="53"/>
      <c r="AM99" s="53"/>
      <c r="AN99" s="53"/>
      <c r="AO99" s="53"/>
      <c r="AP99" s="53"/>
      <c r="AQ99" s="53"/>
      <c r="AR99" s="53"/>
      <c r="AS99" s="53"/>
      <c r="AT99" s="53"/>
      <c r="AU99" s="53"/>
      <c r="AV99" s="53"/>
      <c r="AW99" s="53"/>
      <c r="AX99" s="53"/>
      <c r="AY99" s="53"/>
      <c r="AZ99" s="53"/>
      <c r="BA99" s="53"/>
      <c r="BB99" s="53"/>
      <c r="BC99" s="53"/>
      <c r="BD99" s="53"/>
      <c r="BE99" s="53"/>
      <c r="BF99" s="53"/>
      <c r="BG99" s="53"/>
      <c r="BH99" s="53"/>
      <c r="BI99" s="53"/>
      <c r="BJ99" s="53"/>
      <c r="BK99" s="53"/>
      <c r="BL99" s="53"/>
      <c r="BM99" s="53"/>
      <c r="BN99" s="53"/>
      <c r="BO99" s="53"/>
      <c r="BP99" s="53"/>
      <c r="BQ99" s="53"/>
      <c r="BR99" s="53"/>
      <c r="BS99" s="53"/>
      <c r="BT99" s="53"/>
      <c r="BU99" s="53"/>
      <c r="BV99" s="53"/>
      <c r="BW99" s="53"/>
      <c r="BX99" s="53"/>
      <c r="BY99" s="53"/>
      <c r="BZ99" s="53"/>
      <c r="CA99" s="53"/>
      <c r="CB99" s="53"/>
      <c r="CC99" s="53"/>
      <c r="CD99" s="53"/>
      <c r="CE99" s="53"/>
      <c r="CF99" s="53"/>
      <c r="CG99" s="53"/>
      <c r="CH99" s="53"/>
      <c r="CI99" s="53"/>
      <c r="CJ99" s="53"/>
      <c r="CK99" s="53"/>
      <c r="CL99" s="53"/>
      <c r="CM99" s="53"/>
      <c r="CN99" s="53"/>
      <c r="CO99" s="53"/>
      <c r="CP99" s="53"/>
      <c r="CQ99" s="53"/>
      <c r="CR99" s="53"/>
      <c r="CS99" s="53"/>
      <c r="CT99" s="53"/>
      <c r="CU99" s="53"/>
      <c r="CV99" s="53"/>
      <c r="CW99" s="53"/>
      <c r="CX99" s="53"/>
      <c r="CY99" s="53"/>
      <c r="CZ99" s="53"/>
      <c r="DA99" s="53"/>
      <c r="DB99" s="53"/>
      <c r="DC99" s="53"/>
      <c r="DD99" s="53"/>
      <c r="DE99" s="53"/>
      <c r="DF99" s="53"/>
      <c r="DG99" s="53"/>
      <c r="DH99" s="53"/>
      <c r="DI99" s="53"/>
      <c r="DJ99" s="53"/>
      <c r="DK99" s="53"/>
      <c r="DL99" s="53"/>
      <c r="DM99" s="53"/>
      <c r="DN99" s="53"/>
      <c r="DO99" s="53"/>
      <c r="DP99" s="53"/>
      <c r="DQ99" s="53"/>
      <c r="DR99" s="53"/>
      <c r="DS99" s="53"/>
      <c r="DT99" s="53"/>
      <c r="DU99" s="53"/>
      <c r="DV99" s="53"/>
      <c r="DW99" s="53"/>
      <c r="DX99" s="53"/>
      <c r="DY99" s="53"/>
      <c r="DZ99" s="53"/>
      <c r="EA99" s="53"/>
      <c r="EB99" s="53"/>
      <c r="EC99" s="53"/>
      <c r="ED99" s="53"/>
      <c r="EE99" s="53"/>
      <c r="EF99" s="53"/>
      <c r="EG99" s="53"/>
      <c r="EH99" s="53"/>
      <c r="EI99" s="53"/>
      <c r="EJ99" s="53"/>
      <c r="EK99" s="53"/>
      <c r="EL99" s="53"/>
      <c r="EM99" s="53"/>
      <c r="EN99" s="53"/>
      <c r="EO99" s="53"/>
      <c r="EP99" s="53"/>
      <c r="EQ99" s="53"/>
      <c r="ER99" s="53"/>
      <c r="ES99" s="53"/>
      <c r="ET99" s="53"/>
      <c r="EU99" s="53"/>
      <c r="EV99" s="53"/>
      <c r="EW99" s="53"/>
      <c r="EX99" s="53"/>
      <c r="EY99" s="53"/>
      <c r="EZ99" s="53"/>
      <c r="FA99" s="53"/>
      <c r="FB99" s="53"/>
      <c r="FC99" s="53"/>
      <c r="FD99" s="53"/>
      <c r="FE99" s="53"/>
      <c r="FF99" s="53"/>
      <c r="FG99" s="53"/>
      <c r="FH99" s="53"/>
      <c r="FI99" s="53"/>
      <c r="FJ99" s="53"/>
      <c r="FK99" s="53"/>
      <c r="FL99" s="53"/>
      <c r="FM99" s="53"/>
      <c r="FN99" s="53"/>
      <c r="FO99" s="53"/>
      <c r="FP99" s="53"/>
      <c r="FQ99" s="53"/>
      <c r="FR99" s="53"/>
      <c r="FS99" s="53"/>
      <c r="FT99" s="53"/>
      <c r="FU99" s="53"/>
      <c r="FV99" s="53"/>
      <c r="FW99" s="53"/>
      <c r="FX99" s="53"/>
      <c r="FY99" s="53"/>
      <c r="FZ99" s="53"/>
      <c r="GA99" s="53"/>
      <c r="GB99" s="53"/>
      <c r="GC99" s="53"/>
      <c r="GD99" s="53"/>
      <c r="GE99" s="53"/>
      <c r="GF99" s="53"/>
      <c r="GG99" s="53"/>
      <c r="GH99" s="53"/>
      <c r="GI99" s="53"/>
      <c r="GJ99" s="53"/>
      <c r="GK99" s="53"/>
      <c r="GL99" s="53"/>
      <c r="GM99" s="53"/>
      <c r="GN99" s="53"/>
      <c r="GO99" s="53"/>
      <c r="GP99" s="53"/>
      <c r="GQ99" s="53"/>
      <c r="GR99" s="53"/>
      <c r="GS99" s="53"/>
      <c r="GT99" s="53"/>
      <c r="GU99" s="53"/>
      <c r="GV99" s="53"/>
      <c r="GW99" s="53"/>
      <c r="GX99" s="53"/>
      <c r="GY99" s="53"/>
      <c r="GZ99" s="53"/>
      <c r="HA99" s="53"/>
      <c r="HB99" s="53"/>
      <c r="HC99" s="53"/>
      <c r="HD99" s="53"/>
      <c r="HE99" s="53"/>
      <c r="HF99" s="53"/>
      <c r="HG99" s="53"/>
      <c r="HH99" s="53"/>
      <c r="HI99" s="53"/>
      <c r="HJ99" s="53"/>
      <c r="HK99" s="53"/>
      <c r="HL99" s="53"/>
      <c r="HM99" s="53"/>
      <c r="HN99" s="53"/>
      <c r="HO99" s="53"/>
      <c r="HP99" s="53"/>
      <c r="HQ99" s="53"/>
      <c r="HR99" s="53"/>
      <c r="HS99" s="53"/>
      <c r="HT99" s="53"/>
      <c r="HU99" s="53"/>
      <c r="HV99" s="53"/>
      <c r="HW99" s="53"/>
      <c r="HX99" s="53"/>
      <c r="HY99" s="53"/>
      <c r="HZ99" s="53"/>
      <c r="IA99" s="53"/>
      <c r="IB99" s="53"/>
      <c r="IC99" s="53"/>
      <c r="ID99" s="53"/>
      <c r="IE99" s="53"/>
      <c r="IF99" s="53"/>
      <c r="IG99" s="53"/>
      <c r="IH99" s="53"/>
      <c r="II99" s="53"/>
      <c r="IJ99" s="53"/>
      <c r="IK99" s="53"/>
      <c r="IL99" s="53"/>
      <c r="IM99" s="53"/>
      <c r="IN99" s="34"/>
      <c r="IO99" s="34"/>
      <c r="IP99" s="34"/>
      <c r="IQ99" s="34"/>
      <c r="IR99" s="34"/>
      <c r="IS99" s="34"/>
      <c r="IT99" s="34"/>
      <c r="IU99" s="34"/>
      <c r="IV99" s="34"/>
      <c r="IW99" s="34"/>
      <c r="IX99" s="34"/>
      <c r="IY99" s="34"/>
      <c r="IZ99" s="34"/>
      <c r="JA99" s="34"/>
      <c r="JB99" s="34"/>
      <c r="JC99" s="34"/>
      <c r="JD99" s="34"/>
      <c r="JE99" s="34"/>
      <c r="JF99" s="34"/>
      <c r="JG99" s="34"/>
      <c r="JH99" s="34"/>
      <c r="JI99" s="34"/>
      <c r="JJ99" s="34"/>
      <c r="JK99" s="34"/>
      <c r="JL99" s="34"/>
      <c r="JM99" s="34"/>
      <c r="JN99" s="34"/>
      <c r="JO99" s="34"/>
      <c r="JP99" s="34"/>
      <c r="JQ99" s="53"/>
      <c r="JR99" s="53"/>
      <c r="JS99" s="53"/>
      <c r="JT99" s="53"/>
      <c r="JU99" s="53"/>
      <c r="JV99" s="53"/>
      <c r="JW99" s="53"/>
      <c r="JX99" s="53"/>
      <c r="JY99" s="53"/>
      <c r="JZ99" s="53"/>
      <c r="KA99" s="53"/>
      <c r="KB99" s="53"/>
      <c r="KC99" s="53"/>
      <c r="KD99" s="53"/>
      <c r="KE99" s="53"/>
      <c r="KF99" s="53"/>
      <c r="KG99" s="53"/>
      <c r="KH99" s="53"/>
      <c r="KI99" s="53"/>
      <c r="KJ99" s="53"/>
      <c r="KK99" s="53"/>
      <c r="KL99" s="53"/>
      <c r="KM99" s="53"/>
      <c r="KN99" s="53"/>
      <c r="KO99" s="53"/>
      <c r="KP99" s="53"/>
      <c r="KQ99" s="53"/>
      <c r="KR99" s="53"/>
      <c r="KS99" s="53"/>
      <c r="KT99" s="53"/>
      <c r="KU99" s="53"/>
      <c r="KV99" s="53"/>
      <c r="KX99" s="540">
        <f t="shared" si="679"/>
        <v>0</v>
      </c>
    </row>
    <row r="100" spans="1:310" ht="15.75" thickBot="1" x14ac:dyDescent="0.3">
      <c r="A100" s="62"/>
      <c r="B100" s="80" t="str">
        <f>IF(A100="X",IF(#REF!="F",#REF!,IF(#REF!="C",#REF!,IF(#REF!="WH",#REF!,IF(#REF!="B",#REF!,"")))),"")</f>
        <v/>
      </c>
      <c r="C100" s="120"/>
      <c r="D100" s="578"/>
      <c r="E100" s="2156"/>
      <c r="F100" s="2149"/>
      <c r="G100" s="2149"/>
      <c r="H100" s="2149"/>
      <c r="I100" s="2149"/>
      <c r="J100" s="2149"/>
      <c r="K100" s="2149"/>
      <c r="L100" s="2149"/>
      <c r="M100" s="2149"/>
      <c r="N100" s="123"/>
      <c r="O100" s="74"/>
      <c r="P100" s="548"/>
      <c r="Q100" s="74"/>
      <c r="R100" s="74"/>
      <c r="S100" s="74"/>
      <c r="T100" s="74"/>
      <c r="U100" s="74"/>
      <c r="V100" s="74"/>
      <c r="W100" s="744"/>
      <c r="X100" s="744"/>
      <c r="Y100" s="744"/>
      <c r="Z100" s="744"/>
      <c r="AA100" s="744"/>
      <c r="AB100" s="744"/>
      <c r="AC100" s="35"/>
      <c r="AD100" s="35"/>
      <c r="AE100" s="35"/>
      <c r="AF100" s="35"/>
      <c r="AG100" s="35"/>
      <c r="AH100" s="35"/>
      <c r="AI100" s="35"/>
      <c r="AJ100" s="35"/>
      <c r="AK100" s="35"/>
      <c r="AL100" s="35"/>
      <c r="AM100" s="35"/>
      <c r="AN100" s="35"/>
      <c r="AO100" s="35"/>
      <c r="AP100" s="35"/>
      <c r="AQ100" s="35"/>
      <c r="AR100" s="35"/>
      <c r="AS100" s="35"/>
      <c r="AT100" s="35"/>
      <c r="AU100" s="35"/>
      <c r="AV100" s="35"/>
      <c r="AW100" s="35"/>
      <c r="AX100" s="35"/>
      <c r="AY100" s="35"/>
      <c r="AZ100" s="35"/>
      <c r="BA100" s="35"/>
      <c r="BB100" s="35"/>
      <c r="BC100" s="35"/>
      <c r="BD100" s="35"/>
      <c r="BE100" s="35"/>
      <c r="BF100" s="35"/>
      <c r="BG100" s="35"/>
      <c r="BH100" s="35"/>
      <c r="BI100" s="35"/>
      <c r="BJ100" s="35"/>
      <c r="BK100" s="35"/>
      <c r="BL100" s="35"/>
      <c r="BM100" s="35"/>
      <c r="BN100" s="35"/>
      <c r="BO100" s="35"/>
      <c r="BP100" s="35"/>
      <c r="BQ100" s="35"/>
      <c r="BR100" s="35"/>
      <c r="BS100" s="35"/>
      <c r="BT100" s="35"/>
      <c r="BU100" s="35"/>
      <c r="BV100" s="35"/>
      <c r="BW100" s="35"/>
      <c r="BX100" s="35"/>
      <c r="BY100" s="35"/>
      <c r="BZ100" s="35"/>
      <c r="CA100" s="35"/>
      <c r="CB100" s="35"/>
      <c r="CC100" s="35"/>
      <c r="CD100" s="35"/>
      <c r="CE100" s="35"/>
      <c r="CF100" s="35"/>
      <c r="CG100" s="35"/>
      <c r="CH100" s="35"/>
      <c r="CI100" s="35"/>
      <c r="CJ100" s="35"/>
      <c r="CK100" s="35"/>
      <c r="CL100" s="35"/>
      <c r="CM100" s="35"/>
      <c r="CN100" s="35"/>
      <c r="CO100" s="35"/>
      <c r="CP100" s="35"/>
      <c r="CQ100" s="35"/>
      <c r="CR100" s="35"/>
      <c r="CS100" s="35"/>
      <c r="CT100" s="35"/>
      <c r="CU100" s="35"/>
      <c r="CV100" s="35"/>
      <c r="CW100" s="35"/>
      <c r="CX100" s="35"/>
      <c r="CY100" s="35"/>
      <c r="CZ100" s="35"/>
      <c r="DA100" s="35"/>
      <c r="DB100" s="35"/>
      <c r="DC100" s="35"/>
      <c r="DD100" s="35"/>
      <c r="DE100" s="35"/>
      <c r="DF100" s="35"/>
      <c r="DG100" s="35"/>
      <c r="DH100" s="35"/>
      <c r="DI100" s="35"/>
      <c r="DJ100" s="35"/>
      <c r="DK100" s="35"/>
      <c r="DL100" s="35"/>
      <c r="DM100" s="35"/>
      <c r="DN100" s="35"/>
      <c r="DO100" s="35"/>
      <c r="DP100" s="35"/>
      <c r="DQ100" s="35"/>
      <c r="DR100" s="35"/>
      <c r="DS100" s="35"/>
      <c r="DT100" s="35"/>
      <c r="DU100" s="35"/>
      <c r="DV100" s="35"/>
      <c r="DW100" s="35"/>
      <c r="DX100" s="35"/>
      <c r="DY100" s="35"/>
      <c r="DZ100" s="35"/>
      <c r="EA100" s="35"/>
      <c r="EB100" s="35"/>
      <c r="EC100" s="35"/>
      <c r="ED100" s="35"/>
      <c r="EE100" s="35"/>
      <c r="EF100" s="35"/>
      <c r="EG100" s="35"/>
      <c r="EH100" s="35"/>
      <c r="EI100" s="35"/>
      <c r="EJ100" s="35"/>
      <c r="EK100" s="35"/>
      <c r="EL100" s="35"/>
      <c r="EM100" s="35"/>
      <c r="EN100" s="35"/>
      <c r="EO100" s="35"/>
      <c r="EP100" s="35"/>
      <c r="EQ100" s="35"/>
      <c r="ER100" s="35"/>
      <c r="ES100" s="35"/>
      <c r="ET100" s="35"/>
      <c r="EU100" s="35"/>
      <c r="EV100" s="35"/>
      <c r="EW100" s="35"/>
      <c r="EX100" s="35"/>
      <c r="EY100" s="35"/>
      <c r="EZ100" s="35"/>
      <c r="FA100" s="35"/>
      <c r="FB100" s="35"/>
      <c r="FC100" s="35"/>
      <c r="FD100" s="35"/>
      <c r="FE100" s="35"/>
      <c r="FF100" s="35"/>
      <c r="FG100" s="35"/>
      <c r="FH100" s="35"/>
      <c r="FI100" s="35"/>
      <c r="FJ100" s="35"/>
      <c r="FK100" s="35"/>
      <c r="FL100" s="35"/>
      <c r="FM100" s="35"/>
      <c r="FN100" s="35"/>
      <c r="FO100" s="35"/>
      <c r="FP100" s="35"/>
      <c r="FQ100" s="35"/>
      <c r="FR100" s="35"/>
      <c r="FS100" s="35"/>
      <c r="FT100" s="35"/>
      <c r="FU100" s="35"/>
      <c r="FV100" s="35"/>
      <c r="FW100" s="35"/>
      <c r="FX100" s="35"/>
      <c r="FY100" s="35"/>
      <c r="FZ100" s="35"/>
      <c r="GA100" s="35"/>
      <c r="GB100" s="35"/>
      <c r="GC100" s="35"/>
      <c r="GD100" s="35"/>
      <c r="GE100" s="35"/>
      <c r="GF100" s="35"/>
      <c r="GG100" s="35"/>
      <c r="GH100" s="35"/>
      <c r="GI100" s="35"/>
      <c r="GJ100" s="35"/>
      <c r="GK100" s="35"/>
      <c r="GL100" s="35"/>
      <c r="GM100" s="35"/>
      <c r="GN100" s="35"/>
      <c r="GO100" s="35"/>
      <c r="GP100" s="35"/>
      <c r="GQ100" s="35"/>
      <c r="GR100" s="35"/>
      <c r="GS100" s="35"/>
      <c r="GT100" s="35"/>
      <c r="GU100" s="35"/>
      <c r="GV100" s="35"/>
      <c r="GW100" s="35"/>
      <c r="GX100" s="35"/>
      <c r="GY100" s="35"/>
      <c r="GZ100" s="35"/>
      <c r="HA100" s="35"/>
      <c r="HB100" s="35"/>
      <c r="HC100" s="35"/>
      <c r="HD100" s="35"/>
      <c r="HE100" s="35"/>
      <c r="HF100" s="35"/>
      <c r="HG100" s="35"/>
      <c r="HH100" s="35"/>
      <c r="HI100" s="35"/>
      <c r="HJ100" s="35"/>
      <c r="HK100" s="35"/>
      <c r="HL100" s="35"/>
      <c r="HM100" s="35"/>
      <c r="HN100" s="35"/>
      <c r="HO100" s="35"/>
      <c r="HP100" s="35"/>
      <c r="HQ100" s="35"/>
      <c r="HR100" s="35"/>
      <c r="HS100" s="35"/>
      <c r="HT100" s="35"/>
      <c r="HU100" s="35"/>
      <c r="HV100" s="35"/>
      <c r="HW100" s="35"/>
      <c r="HX100" s="35"/>
      <c r="HY100" s="35"/>
      <c r="HZ100" s="35"/>
      <c r="IA100" s="35"/>
      <c r="IB100" s="35"/>
      <c r="IC100" s="35"/>
      <c r="ID100" s="35"/>
      <c r="IE100" s="35"/>
      <c r="IF100" s="35"/>
      <c r="IG100" s="35"/>
      <c r="IH100" s="35"/>
      <c r="II100" s="35"/>
      <c r="IJ100" s="35"/>
      <c r="IK100" s="35"/>
      <c r="IL100" s="35"/>
      <c r="IM100" s="35"/>
      <c r="IN100" s="34"/>
      <c r="IO100" s="34"/>
      <c r="IP100" s="34"/>
      <c r="IQ100" s="34"/>
      <c r="IR100" s="34"/>
      <c r="IS100" s="34"/>
      <c r="IT100" s="34"/>
      <c r="IU100" s="34"/>
      <c r="IV100" s="34"/>
      <c r="IW100" s="34"/>
      <c r="IX100" s="34"/>
      <c r="IY100" s="34"/>
      <c r="IZ100" s="34"/>
      <c r="JA100" s="34"/>
      <c r="JB100" s="34"/>
      <c r="JC100" s="34"/>
      <c r="JD100" s="34"/>
      <c r="JE100" s="34"/>
      <c r="JF100" s="34"/>
      <c r="JG100" s="34"/>
      <c r="JH100" s="34"/>
      <c r="JI100" s="34"/>
      <c r="JJ100" s="34"/>
      <c r="JK100" s="34"/>
      <c r="JL100" s="34"/>
      <c r="JM100" s="34"/>
      <c r="JN100" s="34"/>
      <c r="JO100" s="34"/>
      <c r="JP100" s="34"/>
      <c r="JQ100" s="35"/>
      <c r="JR100" s="35"/>
      <c r="JS100" s="35"/>
      <c r="JT100" s="35"/>
      <c r="JU100" s="35"/>
      <c r="JV100" s="35"/>
      <c r="JW100" s="35"/>
      <c r="JX100" s="35"/>
      <c r="JY100" s="35"/>
      <c r="JZ100" s="35"/>
      <c r="KA100" s="35"/>
      <c r="KB100" s="35"/>
      <c r="KC100" s="35"/>
      <c r="KD100" s="35"/>
      <c r="KE100" s="35"/>
      <c r="KF100" s="35"/>
      <c r="KG100" s="35"/>
      <c r="KH100" s="35"/>
      <c r="KI100" s="35"/>
      <c r="KJ100" s="35"/>
      <c r="KK100" s="35"/>
      <c r="KL100" s="35"/>
      <c r="KM100" s="35"/>
      <c r="KN100" s="35"/>
      <c r="KO100" s="35"/>
      <c r="KP100" s="35"/>
      <c r="KQ100" s="35"/>
      <c r="KR100" s="35"/>
      <c r="KS100" s="35"/>
      <c r="KT100" s="35"/>
      <c r="KU100" s="35"/>
      <c r="KV100" s="35"/>
      <c r="KX100" s="540">
        <f t="shared" si="679"/>
        <v>0</v>
      </c>
    </row>
    <row r="101" spans="1:310" ht="16.5" thickTop="1" thickBot="1" x14ac:dyDescent="0.3">
      <c r="A101" s="62"/>
      <c r="B101" s="80" t="str">
        <f>IF(A101="X",IF(#REF!="F",#REF!,IF(#REF!="C",#REF!,IF(#REF!="WH",#REF!,IF(#REF!="B",#REF!,"")))),"")</f>
        <v/>
      </c>
      <c r="C101" s="120"/>
      <c r="D101" s="578"/>
      <c r="E101" s="11">
        <f>E98+1</f>
        <v>49</v>
      </c>
      <c r="F101" s="2127" t="s">
        <v>29</v>
      </c>
      <c r="G101" s="1830" t="s">
        <v>50</v>
      </c>
      <c r="H101" s="2160" t="s">
        <v>288</v>
      </c>
      <c r="I101" s="2145" t="s">
        <v>269</v>
      </c>
      <c r="J101" s="2160" t="s">
        <v>288</v>
      </c>
      <c r="K101" s="1851" t="s">
        <v>224</v>
      </c>
      <c r="L101" s="1830" t="s">
        <v>74</v>
      </c>
      <c r="M101" s="586" t="s">
        <v>53</v>
      </c>
      <c r="N101" s="77"/>
      <c r="O101" s="45"/>
      <c r="P101" s="599"/>
      <c r="Q101" s="399"/>
      <c r="R101" s="399" t="s">
        <v>499</v>
      </c>
      <c r="S101" s="399" t="s">
        <v>499</v>
      </c>
      <c r="T101" s="399" t="s">
        <v>499</v>
      </c>
      <c r="U101" s="399" t="s">
        <v>499</v>
      </c>
      <c r="V101" s="399" t="s">
        <v>499</v>
      </c>
      <c r="W101" s="399" t="s">
        <v>499</v>
      </c>
      <c r="X101" s="399" t="s">
        <v>499</v>
      </c>
      <c r="Y101" s="399" t="s">
        <v>499</v>
      </c>
      <c r="Z101" s="399" t="s">
        <v>499</v>
      </c>
      <c r="AA101" s="399" t="s">
        <v>499</v>
      </c>
      <c r="AB101" s="399" t="s">
        <v>499</v>
      </c>
      <c r="AC101" s="368">
        <f t="shared" ref="AC101:AN104" si="742">Q101/100</f>
        <v>0</v>
      </c>
      <c r="AD101" s="368" t="e">
        <f t="shared" si="742"/>
        <v>#VALUE!</v>
      </c>
      <c r="AE101" s="368" t="e">
        <f t="shared" si="742"/>
        <v>#VALUE!</v>
      </c>
      <c r="AF101" s="368" t="e">
        <f t="shared" si="742"/>
        <v>#VALUE!</v>
      </c>
      <c r="AG101" s="368" t="e">
        <f t="shared" si="742"/>
        <v>#VALUE!</v>
      </c>
      <c r="AH101" s="368" t="e">
        <f t="shared" si="742"/>
        <v>#VALUE!</v>
      </c>
      <c r="AI101" s="368" t="e">
        <f t="shared" si="742"/>
        <v>#VALUE!</v>
      </c>
      <c r="AJ101" s="368" t="e">
        <f t="shared" si="742"/>
        <v>#VALUE!</v>
      </c>
      <c r="AK101" s="368" t="e">
        <f t="shared" si="742"/>
        <v>#VALUE!</v>
      </c>
      <c r="AL101" s="368" t="e">
        <f t="shared" si="742"/>
        <v>#VALUE!</v>
      </c>
      <c r="AM101" s="368" t="e">
        <f t="shared" si="742"/>
        <v>#VALUE!</v>
      </c>
      <c r="AN101" s="368" t="e">
        <f t="shared" si="742"/>
        <v>#VALUE!</v>
      </c>
      <c r="AO101" s="369">
        <v>0</v>
      </c>
      <c r="AP101" s="370">
        <v>0</v>
      </c>
      <c r="AQ101" s="370">
        <v>0</v>
      </c>
      <c r="AR101" s="370">
        <v>0</v>
      </c>
      <c r="AS101" s="371">
        <f>AC101*'Gas parameters'!$B$10</f>
        <v>0</v>
      </c>
      <c r="AT101" s="371" t="e">
        <f>AD101*'Gas parameters'!$C$10</f>
        <v>#VALUE!</v>
      </c>
      <c r="AU101" s="371" t="e">
        <f>AE101*'Gas parameters'!$D$10</f>
        <v>#VALUE!</v>
      </c>
      <c r="AV101" s="371" t="e">
        <f>AF101*'Gas parameters'!$E$10</f>
        <v>#VALUE!</v>
      </c>
      <c r="AW101" s="371" t="e">
        <f>AG101*'Gas parameters'!$F$10</f>
        <v>#VALUE!</v>
      </c>
      <c r="AX101" s="371" t="e">
        <f>AH101*'Gas parameters'!$G$10</f>
        <v>#VALUE!</v>
      </c>
      <c r="AY101" s="371" t="e">
        <f>AI101*'Gas parameters'!$H$10</f>
        <v>#VALUE!</v>
      </c>
      <c r="AZ101" s="371" t="e">
        <f>AJ101*'Gas parameters'!$I$10</f>
        <v>#VALUE!</v>
      </c>
      <c r="BA101" s="371" t="e">
        <f>AK101*'Gas parameters'!$J$10</f>
        <v>#VALUE!</v>
      </c>
      <c r="BB101" s="371" t="e">
        <f>AL101*'Gas parameters'!$K$10</f>
        <v>#VALUE!</v>
      </c>
      <c r="BC101" s="371" t="e">
        <f>AM101*'Gas parameters'!$L$10</f>
        <v>#VALUE!</v>
      </c>
      <c r="BD101" s="371" t="e">
        <f>AN101*'Gas parameters'!$M$10</f>
        <v>#VALUE!</v>
      </c>
      <c r="BE101" s="372">
        <f>AO101*'Gas parameters'!$N$10</f>
        <v>0</v>
      </c>
      <c r="BF101" s="373">
        <f>AP101*'Gas parameters'!$O$10</f>
        <v>0</v>
      </c>
      <c r="BG101" s="373">
        <f>AQ101*'Gas parameters'!$P$10</f>
        <v>0</v>
      </c>
      <c r="BH101" s="373">
        <f>AR101*'Gas parameters'!$Q$10</f>
        <v>0</v>
      </c>
      <c r="BI101" s="371">
        <f>AC101*'Gas parameters'!$B$11</f>
        <v>0</v>
      </c>
      <c r="BJ101" s="371" t="e">
        <f>AD101*'Gas parameters'!$C$11</f>
        <v>#VALUE!</v>
      </c>
      <c r="BK101" s="371" t="e">
        <f>AE101*'Gas parameters'!$D$11</f>
        <v>#VALUE!</v>
      </c>
      <c r="BL101" s="371" t="e">
        <f>AF101*'Gas parameters'!$E$11</f>
        <v>#VALUE!</v>
      </c>
      <c r="BM101" s="371" t="e">
        <f>AG101*'Gas parameters'!$F$11</f>
        <v>#VALUE!</v>
      </c>
      <c r="BN101" s="371" t="e">
        <f>AH101*'Gas parameters'!$G$11</f>
        <v>#VALUE!</v>
      </c>
      <c r="BO101" s="371" t="e">
        <f>AI101*'Gas parameters'!$H$11</f>
        <v>#VALUE!</v>
      </c>
      <c r="BP101" s="371" t="e">
        <f>AJ101*'Gas parameters'!$I$11</f>
        <v>#VALUE!</v>
      </c>
      <c r="BQ101" s="371" t="e">
        <f>AK101*'Gas parameters'!$J$11</f>
        <v>#VALUE!</v>
      </c>
      <c r="BR101" s="371" t="e">
        <f>AL101*'Gas parameters'!$K$11</f>
        <v>#VALUE!</v>
      </c>
      <c r="BS101" s="371" t="e">
        <f>AM101*'Gas parameters'!$L$11</f>
        <v>#VALUE!</v>
      </c>
      <c r="BT101" s="371" t="e">
        <f>AN101*'Gas parameters'!$M$11</f>
        <v>#VALUE!</v>
      </c>
      <c r="BU101" s="372">
        <f>AO101*'Gas parameters'!$N$11</f>
        <v>0</v>
      </c>
      <c r="BV101" s="373">
        <f>AP101*'Gas parameters'!$O$11</f>
        <v>0</v>
      </c>
      <c r="BW101" s="373">
        <f>AQ101*'Gas parameters'!$P$11</f>
        <v>0</v>
      </c>
      <c r="BX101" s="373">
        <f>AR101*'Gas parameters'!$Q$11</f>
        <v>0</v>
      </c>
      <c r="BY101" s="374">
        <f>AC101*'Gas parameters'!$B$12</f>
        <v>0</v>
      </c>
      <c r="BZ101" s="374" t="e">
        <f>AD101*'Gas parameters'!$C$12</f>
        <v>#VALUE!</v>
      </c>
      <c r="CA101" s="374" t="e">
        <f>AE101*'Gas parameters'!$D$12</f>
        <v>#VALUE!</v>
      </c>
      <c r="CB101" s="374" t="e">
        <f>AF101*'Gas parameters'!$E$12</f>
        <v>#VALUE!</v>
      </c>
      <c r="CC101" s="374" t="e">
        <f>AG101*'Gas parameters'!$F$12</f>
        <v>#VALUE!</v>
      </c>
      <c r="CD101" s="374" t="e">
        <f>AH101*'Gas parameters'!$G$12</f>
        <v>#VALUE!</v>
      </c>
      <c r="CE101" s="374" t="e">
        <f>AI101*'Gas parameters'!$H$12</f>
        <v>#VALUE!</v>
      </c>
      <c r="CF101" s="374" t="e">
        <f>AJ101*'Gas parameters'!$I$12</f>
        <v>#VALUE!</v>
      </c>
      <c r="CG101" s="374" t="e">
        <f>AK101*'Gas parameters'!$J$12</f>
        <v>#VALUE!</v>
      </c>
      <c r="CH101" s="374" t="e">
        <f>AL101*'Gas parameters'!$K$12</f>
        <v>#VALUE!</v>
      </c>
      <c r="CI101" s="374" t="e">
        <f>AM101*'Gas parameters'!$L$12</f>
        <v>#VALUE!</v>
      </c>
      <c r="CJ101" s="374" t="e">
        <f>AN101*'Gas parameters'!$M$12</f>
        <v>#VALUE!</v>
      </c>
      <c r="CK101" s="375">
        <f>AO101*'Gas parameters'!$N$12</f>
        <v>0</v>
      </c>
      <c r="CL101" s="376">
        <f>AP101*'Gas parameters'!$O$12</f>
        <v>0</v>
      </c>
      <c r="CM101" s="376">
        <f>AQ101*'Gas parameters'!$P$12</f>
        <v>0</v>
      </c>
      <c r="CN101" s="376">
        <f>AR101*'Gas parameters'!$Q$12</f>
        <v>0</v>
      </c>
      <c r="CO101" s="432">
        <f t="shared" ref="CO101:DD104" si="743">AC101</f>
        <v>0</v>
      </c>
      <c r="CP101" s="432" t="e">
        <f t="shared" si="743"/>
        <v>#VALUE!</v>
      </c>
      <c r="CQ101" s="432" t="e">
        <f t="shared" si="743"/>
        <v>#VALUE!</v>
      </c>
      <c r="CR101" s="432" t="e">
        <f t="shared" si="743"/>
        <v>#VALUE!</v>
      </c>
      <c r="CS101" s="432" t="e">
        <f t="shared" si="743"/>
        <v>#VALUE!</v>
      </c>
      <c r="CT101" s="432" t="e">
        <f t="shared" si="743"/>
        <v>#VALUE!</v>
      </c>
      <c r="CU101" s="432" t="e">
        <f t="shared" si="743"/>
        <v>#VALUE!</v>
      </c>
      <c r="CV101" s="432" t="e">
        <f t="shared" si="743"/>
        <v>#VALUE!</v>
      </c>
      <c r="CW101" s="432" t="e">
        <f t="shared" si="743"/>
        <v>#VALUE!</v>
      </c>
      <c r="CX101" s="432" t="e">
        <f t="shared" si="743"/>
        <v>#VALUE!</v>
      </c>
      <c r="CY101" s="432" t="e">
        <f t="shared" si="743"/>
        <v>#VALUE!</v>
      </c>
      <c r="CZ101" s="432" t="e">
        <f t="shared" si="743"/>
        <v>#VALUE!</v>
      </c>
      <c r="DA101" s="432">
        <f t="shared" si="743"/>
        <v>0</v>
      </c>
      <c r="DB101" s="432">
        <f t="shared" si="743"/>
        <v>0</v>
      </c>
      <c r="DC101" s="432">
        <f t="shared" si="743"/>
        <v>0</v>
      </c>
      <c r="DD101" s="432">
        <f t="shared" si="743"/>
        <v>0</v>
      </c>
      <c r="DE101" s="428">
        <f>'DATA SHEET'!CO101*'Gas parameters'!$B$13</f>
        <v>0</v>
      </c>
      <c r="DF101" s="428" t="e">
        <f>'DATA SHEET'!CP101*'Gas parameters'!$C$13</f>
        <v>#VALUE!</v>
      </c>
      <c r="DG101" s="428" t="e">
        <f>'DATA SHEET'!CQ101*'Gas parameters'!$D$13</f>
        <v>#VALUE!</v>
      </c>
      <c r="DH101" s="428" t="e">
        <f>'DATA SHEET'!CR101*'Gas parameters'!$E$13</f>
        <v>#VALUE!</v>
      </c>
      <c r="DI101" s="428" t="e">
        <f>'DATA SHEET'!CS101*'Gas parameters'!$F$13</f>
        <v>#VALUE!</v>
      </c>
      <c r="DJ101" s="428" t="e">
        <f>'DATA SHEET'!CT101*'Gas parameters'!$G$13</f>
        <v>#VALUE!</v>
      </c>
      <c r="DK101" s="428" t="e">
        <f>'DATA SHEET'!CU101*'Gas parameters'!$H$13</f>
        <v>#VALUE!</v>
      </c>
      <c r="DL101" s="428" t="e">
        <f>'DATA SHEET'!CV101*'Gas parameters'!$I$13</f>
        <v>#VALUE!</v>
      </c>
      <c r="DM101" s="428" t="e">
        <f>'DATA SHEET'!CW101*'Gas parameters'!$J$13</f>
        <v>#VALUE!</v>
      </c>
      <c r="DN101" s="428" t="e">
        <f>'DATA SHEET'!CX101*'Gas parameters'!$K$13</f>
        <v>#VALUE!</v>
      </c>
      <c r="DO101" s="428" t="e">
        <f>'DATA SHEET'!CY101*'Gas parameters'!$L$13</f>
        <v>#VALUE!</v>
      </c>
      <c r="DP101" s="428" t="e">
        <f>'DATA SHEET'!CZ101*'Gas parameters'!$M$13</f>
        <v>#VALUE!</v>
      </c>
      <c r="DQ101" s="428">
        <f>'DATA SHEET'!DA101*'Gas parameters'!$N$13</f>
        <v>0</v>
      </c>
      <c r="DR101" s="428">
        <f>'DATA SHEET'!DB101*'Gas parameters'!$O$13</f>
        <v>0</v>
      </c>
      <c r="DS101" s="428">
        <f>'DATA SHEET'!DC101*'Gas parameters'!$P$13</f>
        <v>0</v>
      </c>
      <c r="DT101" s="428">
        <f>'DATA SHEET'!DD101*'Gas parameters'!$Q$13</f>
        <v>0</v>
      </c>
      <c r="DU101" s="431">
        <f>'DATA SHEET'!CO101*'Gas parameters'!$B$14</f>
        <v>0</v>
      </c>
      <c r="DV101" s="431" t="e">
        <f>'DATA SHEET'!CP101*'Gas parameters'!$C$14</f>
        <v>#VALUE!</v>
      </c>
      <c r="DW101" s="431" t="e">
        <f>'DATA SHEET'!CQ101*'Gas parameters'!$D$14</f>
        <v>#VALUE!</v>
      </c>
      <c r="DX101" s="431" t="e">
        <f>'DATA SHEET'!CR101*'Gas parameters'!$E$14</f>
        <v>#VALUE!</v>
      </c>
      <c r="DY101" s="431" t="e">
        <f>'DATA SHEET'!CS101*'Gas parameters'!$F$14</f>
        <v>#VALUE!</v>
      </c>
      <c r="DZ101" s="431" t="e">
        <f>'DATA SHEET'!CT101*'Gas parameters'!$G$14</f>
        <v>#VALUE!</v>
      </c>
      <c r="EA101" s="431" t="e">
        <f>'DATA SHEET'!CU101*'Gas parameters'!$H$14</f>
        <v>#VALUE!</v>
      </c>
      <c r="EB101" s="431" t="e">
        <f>'DATA SHEET'!CV101*'Gas parameters'!$I$14</f>
        <v>#VALUE!</v>
      </c>
      <c r="EC101" s="431" t="e">
        <f>'DATA SHEET'!CW101*'Gas parameters'!$J$14</f>
        <v>#VALUE!</v>
      </c>
      <c r="ED101" s="431" t="e">
        <f>'DATA SHEET'!CX101*'Gas parameters'!$K$14</f>
        <v>#VALUE!</v>
      </c>
      <c r="EE101" s="431" t="e">
        <f>'DATA SHEET'!CY101*'Gas parameters'!$L$14</f>
        <v>#VALUE!</v>
      </c>
      <c r="EF101" s="431" t="e">
        <f>'DATA SHEET'!CZ101*'Gas parameters'!$M$14</f>
        <v>#VALUE!</v>
      </c>
      <c r="EG101" s="431">
        <f>'DATA SHEET'!DA101*'Gas parameters'!$N$14</f>
        <v>0</v>
      </c>
      <c r="EH101" s="431">
        <f>'DATA SHEET'!DB101*'Gas parameters'!$O$14</f>
        <v>0</v>
      </c>
      <c r="EI101" s="431">
        <f>'DATA SHEET'!DC101*'Gas parameters'!$P$14</f>
        <v>0</v>
      </c>
      <c r="EJ101" s="431">
        <f>'DATA SHEET'!DD101*'Gas parameters'!$Q$14</f>
        <v>0</v>
      </c>
      <c r="EK101" s="425">
        <f>'DATA SHEET'!CO101*'Gas parameters'!$B$15</f>
        <v>0</v>
      </c>
      <c r="EL101" s="434" t="e">
        <f>'DATA SHEET'!CP101*'Gas parameters'!$C$15</f>
        <v>#VALUE!</v>
      </c>
      <c r="EM101" s="434" t="e">
        <f>'DATA SHEET'!CQ101*'Gas parameters'!$D$15</f>
        <v>#VALUE!</v>
      </c>
      <c r="EN101" s="434" t="e">
        <f>'DATA SHEET'!CR101*'Gas parameters'!$E$15</f>
        <v>#VALUE!</v>
      </c>
      <c r="EO101" s="434" t="e">
        <f>'DATA SHEET'!CS101*'Gas parameters'!$F$15</f>
        <v>#VALUE!</v>
      </c>
      <c r="EP101" s="434" t="e">
        <f>'DATA SHEET'!CT101*'Gas parameters'!$G$15</f>
        <v>#VALUE!</v>
      </c>
      <c r="EQ101" s="434" t="e">
        <f>'DATA SHEET'!CU101*'Gas parameters'!$H$15</f>
        <v>#VALUE!</v>
      </c>
      <c r="ER101" s="434" t="e">
        <f>'DATA SHEET'!CV101*'Gas parameters'!$I$15</f>
        <v>#VALUE!</v>
      </c>
      <c r="ES101" s="434" t="e">
        <f>'DATA SHEET'!CW101*'Gas parameters'!$J$15</f>
        <v>#VALUE!</v>
      </c>
      <c r="ET101" s="434" t="e">
        <f>'DATA SHEET'!CX101*'Gas parameters'!$K$15</f>
        <v>#VALUE!</v>
      </c>
      <c r="EU101" s="434" t="e">
        <f>'DATA SHEET'!CY101*'Gas parameters'!$L$15</f>
        <v>#VALUE!</v>
      </c>
      <c r="EV101" s="434" t="e">
        <f>'DATA SHEET'!CZ101*'Gas parameters'!$M$15</f>
        <v>#VALUE!</v>
      </c>
      <c r="EW101" s="434">
        <f>'DATA SHEET'!DA101*'Gas parameters'!$N$15</f>
        <v>0</v>
      </c>
      <c r="EX101" s="434">
        <f>'DATA SHEET'!DB101*'Gas parameters'!$O$15</f>
        <v>0</v>
      </c>
      <c r="EY101" s="434">
        <f>'DATA SHEET'!DC101*'Gas parameters'!$P$15</f>
        <v>0</v>
      </c>
      <c r="EZ101" s="434">
        <f>'DATA SHEET'!DD101*'Gas parameters'!$Q$15</f>
        <v>0</v>
      </c>
      <c r="FA101" s="429">
        <f>'DATA SHEET'!CO101*'Gas parameters'!$B$16</f>
        <v>0</v>
      </c>
      <c r="FB101" s="429" t="e">
        <f>'DATA SHEET'!CP101*'Gas parameters'!$C$16</f>
        <v>#VALUE!</v>
      </c>
      <c r="FC101" s="429" t="e">
        <f>'DATA SHEET'!CQ101*'Gas parameters'!$D$16</f>
        <v>#VALUE!</v>
      </c>
      <c r="FD101" s="429" t="e">
        <f>'DATA SHEET'!CR101*'Gas parameters'!$E$16</f>
        <v>#VALUE!</v>
      </c>
      <c r="FE101" s="429" t="e">
        <f>'DATA SHEET'!CS101*'Gas parameters'!$F$16</f>
        <v>#VALUE!</v>
      </c>
      <c r="FF101" s="429" t="e">
        <f>'DATA SHEET'!CT101*'Gas parameters'!$G$16</f>
        <v>#VALUE!</v>
      </c>
      <c r="FG101" s="429" t="e">
        <f>'DATA SHEET'!CU101*'Gas parameters'!$H$16</f>
        <v>#VALUE!</v>
      </c>
      <c r="FH101" s="429" t="e">
        <f>'DATA SHEET'!CV101*'Gas parameters'!$I$16</f>
        <v>#VALUE!</v>
      </c>
      <c r="FI101" s="429" t="e">
        <f>'DATA SHEET'!CW101*'Gas parameters'!$J$16</f>
        <v>#VALUE!</v>
      </c>
      <c r="FJ101" s="429" t="e">
        <f>'DATA SHEET'!CX101*'Gas parameters'!$K$16</f>
        <v>#VALUE!</v>
      </c>
      <c r="FK101" s="429" t="e">
        <f>'DATA SHEET'!CY101*'Gas parameters'!$L$16</f>
        <v>#VALUE!</v>
      </c>
      <c r="FL101" s="429" t="e">
        <f>'DATA SHEET'!CZ101*'Gas parameters'!$M$16</f>
        <v>#VALUE!</v>
      </c>
      <c r="FM101" s="429">
        <f>'DATA SHEET'!DA101*'Gas parameters'!$N$16</f>
        <v>0</v>
      </c>
      <c r="FN101" s="429">
        <f>'DATA SHEET'!DB101*'Gas parameters'!$O$16</f>
        <v>0</v>
      </c>
      <c r="FO101" s="429">
        <f>'DATA SHEET'!DC101*'Gas parameters'!$P$16</f>
        <v>0</v>
      </c>
      <c r="FP101" s="429">
        <f>'DATA SHEET'!DD101*'Gas parameters'!$Q$16</f>
        <v>0</v>
      </c>
      <c r="FQ101" s="457">
        <f>'DATA SHEET'!CO101*'Gas parameters'!$B$17</f>
        <v>0</v>
      </c>
      <c r="FR101" s="457" t="e">
        <f>'DATA SHEET'!CP101*'Gas parameters'!$C$17</f>
        <v>#VALUE!</v>
      </c>
      <c r="FS101" s="457" t="e">
        <f>'DATA SHEET'!CQ101*'Gas parameters'!$D$17</f>
        <v>#VALUE!</v>
      </c>
      <c r="FT101" s="457" t="e">
        <f>'DATA SHEET'!CR101*'Gas parameters'!$E$17</f>
        <v>#VALUE!</v>
      </c>
      <c r="FU101" s="457" t="e">
        <f>'DATA SHEET'!CS101*'Gas parameters'!$F$17</f>
        <v>#VALUE!</v>
      </c>
      <c r="FV101" s="457" t="e">
        <f>'DATA SHEET'!CT101*'Gas parameters'!$G$17</f>
        <v>#VALUE!</v>
      </c>
      <c r="FW101" s="457" t="e">
        <f>'DATA SHEET'!CU101*'Gas parameters'!$H$17</f>
        <v>#VALUE!</v>
      </c>
      <c r="FX101" s="457" t="e">
        <f>'DATA SHEET'!CV101*'Gas parameters'!$I$17</f>
        <v>#VALUE!</v>
      </c>
      <c r="FY101" s="457" t="e">
        <f>'DATA SHEET'!CW101*'Gas parameters'!$J$17</f>
        <v>#VALUE!</v>
      </c>
      <c r="FZ101" s="457" t="e">
        <f>'DATA SHEET'!CX101*'Gas parameters'!$K$17</f>
        <v>#VALUE!</v>
      </c>
      <c r="GA101" s="457" t="e">
        <f>'DATA SHEET'!CY101*'Gas parameters'!$L$17</f>
        <v>#VALUE!</v>
      </c>
      <c r="GB101" s="457" t="e">
        <f>'DATA SHEET'!CZ101*'Gas parameters'!$M$17</f>
        <v>#VALUE!</v>
      </c>
      <c r="GC101" s="457">
        <f>'DATA SHEET'!DA101*'Gas parameters'!$N$17</f>
        <v>0</v>
      </c>
      <c r="GD101" s="457">
        <f>'DATA SHEET'!DB101*'Gas parameters'!$O$17</f>
        <v>0</v>
      </c>
      <c r="GE101" s="457">
        <f>'DATA SHEET'!DC101*'Gas parameters'!$P$17</f>
        <v>0</v>
      </c>
      <c r="GF101" s="457">
        <f>'DATA SHEET'!DD101*'Gas parameters'!$Q$17</f>
        <v>0</v>
      </c>
      <c r="GG101" s="429">
        <f>'DATA SHEET'!CO101*'Gas parameters'!$B$18</f>
        <v>0</v>
      </c>
      <c r="GH101" s="429" t="e">
        <f>'DATA SHEET'!CP101*'Gas parameters'!$C$18</f>
        <v>#VALUE!</v>
      </c>
      <c r="GI101" s="429" t="e">
        <f>'DATA SHEET'!CQ101*'Gas parameters'!$D$18</f>
        <v>#VALUE!</v>
      </c>
      <c r="GJ101" s="429" t="e">
        <f>'DATA SHEET'!CR101*'Gas parameters'!$E$18</f>
        <v>#VALUE!</v>
      </c>
      <c r="GK101" s="429" t="e">
        <f>'DATA SHEET'!CS101*'Gas parameters'!$F$18</f>
        <v>#VALUE!</v>
      </c>
      <c r="GL101" s="429" t="e">
        <f>'DATA SHEET'!CT101*'Gas parameters'!$G$18</f>
        <v>#VALUE!</v>
      </c>
      <c r="GM101" s="429" t="e">
        <f>'DATA SHEET'!CU101*'Gas parameters'!$H$18</f>
        <v>#VALUE!</v>
      </c>
      <c r="GN101" s="429" t="e">
        <f>'DATA SHEET'!CV101*'Gas parameters'!$I$18</f>
        <v>#VALUE!</v>
      </c>
      <c r="GO101" s="429" t="e">
        <f>'DATA SHEET'!CW101*'Gas parameters'!$J$18</f>
        <v>#VALUE!</v>
      </c>
      <c r="GP101" s="429" t="e">
        <f>'DATA SHEET'!CX101*'Gas parameters'!$K$18</f>
        <v>#VALUE!</v>
      </c>
      <c r="GQ101" s="429" t="e">
        <f>'DATA SHEET'!CY101*'Gas parameters'!$L$18</f>
        <v>#VALUE!</v>
      </c>
      <c r="GR101" s="429" t="e">
        <f>'DATA SHEET'!CZ101*'Gas parameters'!$M$18</f>
        <v>#VALUE!</v>
      </c>
      <c r="GS101" s="429">
        <f>'DATA SHEET'!DA101*'Gas parameters'!$N$18</f>
        <v>0</v>
      </c>
      <c r="GT101" s="429">
        <f>'DATA SHEET'!DB101*'Gas parameters'!$O$18</f>
        <v>0</v>
      </c>
      <c r="GU101" s="429">
        <f>'DATA SHEET'!DC101*'Gas parameters'!$P$18</f>
        <v>0</v>
      </c>
      <c r="GV101" s="429">
        <f>'DATA SHEET'!DD101*'Gas parameters'!$Q$18</f>
        <v>0</v>
      </c>
      <c r="GW101" s="430">
        <v>7</v>
      </c>
      <c r="GX101" s="430">
        <v>1E-3</v>
      </c>
      <c r="GY101" s="435" t="e">
        <f>HM101/0.2094</f>
        <v>#VALUE!</v>
      </c>
      <c r="GZ101" s="435" t="e">
        <f>HN101/HH101*100</f>
        <v>#VALUE!</v>
      </c>
      <c r="HA101" s="433" t="e">
        <f>(HG101-HH101)/GY101+1</f>
        <v>#VALUE!</v>
      </c>
      <c r="HB101" s="433" t="e">
        <f>HG101+HI101</f>
        <v>#VALUE!</v>
      </c>
      <c r="HC101" s="433" t="e">
        <f>HI101/HB101*100</f>
        <v>#VALUE!</v>
      </c>
      <c r="HD101" s="433" t="e">
        <f>HJ101*0.01977+HF101*0.01429+(100-HF101-HJ101)*0.01251</f>
        <v>#VALUE!</v>
      </c>
      <c r="HE101" s="433" t="e">
        <f>(HD101+HI101*0.8038/HG101)/(HI101/HG101+1)</f>
        <v>#VALUE!</v>
      </c>
      <c r="HF101" s="436">
        <f>IO101</f>
        <v>0</v>
      </c>
      <c r="HG101" s="433" t="e">
        <f>HN101/HJ101*100</f>
        <v>#VALUE!</v>
      </c>
      <c r="HH101" s="435" t="e">
        <f>GY101*0.7906+'DATA SHEET'!CW101/100+HN101</f>
        <v>#VALUE!</v>
      </c>
      <c r="HI101" s="433" t="e">
        <f>GX101/0.8038*1.293*HA101*GY101+HO101</f>
        <v>#VALUE!</v>
      </c>
      <c r="HJ101" s="433" t="e">
        <f>(1-HF101/20.94)*GZ101</f>
        <v>#VALUE!</v>
      </c>
      <c r="HK101" s="437" t="e">
        <f>SUM(DE101:DT101)</f>
        <v>#VALUE!</v>
      </c>
      <c r="HL101" s="437" t="e">
        <f>SUM(DU101:EJ101)</f>
        <v>#VALUE!</v>
      </c>
      <c r="HM101" s="438" t="e">
        <f>SUM(EK101:EZ101)</f>
        <v>#VALUE!</v>
      </c>
      <c r="HN101" s="439" t="e">
        <f>SUM(FA101:FP101)</f>
        <v>#VALUE!</v>
      </c>
      <c r="HO101" s="436" t="e">
        <f>SUM(FQ101:GF101)</f>
        <v>#VALUE!</v>
      </c>
      <c r="HP101" s="427" t="e">
        <f>SUM(GG101:GV101)</f>
        <v>#VALUE!</v>
      </c>
      <c r="HQ101" s="357" t="e">
        <f>SUM(AS101:BH101)</f>
        <v>#VALUE!</v>
      </c>
      <c r="HR101" s="358" t="e">
        <f>SUM(BI101:BX101)</f>
        <v>#VALUE!</v>
      </c>
      <c r="HS101" s="712" t="e">
        <f>SUM(BY101:CN101)</f>
        <v>#VALUE!</v>
      </c>
      <c r="HT101" s="713" t="e">
        <f>HU101/$HR$14</f>
        <v>#VALUE!</v>
      </c>
      <c r="HU101" s="711" t="e">
        <f>HS101/$HU$14</f>
        <v>#VALUE!</v>
      </c>
      <c r="HV101" s="711" t="e">
        <f>HY101/$HV$14</f>
        <v>#VALUE!</v>
      </c>
      <c r="HW101" s="711" t="e">
        <f>HZ101/$HW$14</f>
        <v>#VALUE!</v>
      </c>
      <c r="HX101" s="711" t="e">
        <f>IA101/$HX$14</f>
        <v>#VALUE!</v>
      </c>
      <c r="HY101" s="714" t="e">
        <f t="shared" ref="HY101:HZ104" si="744">HQ101/1000</f>
        <v>#VALUE!</v>
      </c>
      <c r="HZ101" s="359" t="e">
        <f t="shared" si="744"/>
        <v>#VALUE!</v>
      </c>
      <c r="IA101" s="360" t="e">
        <f>HR101/SQRT(HT101)/1000</f>
        <v>#VALUE!</v>
      </c>
      <c r="IB101" s="75" t="e">
        <f>HX101</f>
        <v>#VALUE!</v>
      </c>
      <c r="IC101" s="704" t="e">
        <f>HT101</f>
        <v>#VALUE!</v>
      </c>
      <c r="ID101" s="704" t="e">
        <f>HY101/'Gas parameters'!$C$33</f>
        <v>#VALUE!</v>
      </c>
      <c r="IE101" s="724" t="e">
        <f>HZ101</f>
        <v>#VALUE!</v>
      </c>
      <c r="IF101" s="76" t="e">
        <f>GZ101</f>
        <v>#VALUE!</v>
      </c>
      <c r="IG101" s="29"/>
      <c r="IH101" s="29"/>
      <c r="II101" s="28"/>
      <c r="IJ101" s="700" t="e">
        <f t="shared" ref="IJ101:IJ104" si="745">II101*(273.15/(273.15+15))*ID101/3.6</f>
        <v>#VALUE!</v>
      </c>
      <c r="IK101" s="30"/>
      <c r="IL101" s="31"/>
      <c r="IM101" s="31"/>
      <c r="IN101" s="280"/>
      <c r="IO101" s="280"/>
      <c r="IP101" s="277"/>
      <c r="IQ101" s="277"/>
      <c r="IR101" s="277"/>
      <c r="IS101" s="275"/>
      <c r="IT101" s="275"/>
      <c r="IU101" s="275"/>
      <c r="IV101" s="275"/>
      <c r="IW101" s="275"/>
      <c r="IX101" s="275"/>
      <c r="IY101" s="275"/>
      <c r="IZ101" s="275"/>
      <c r="JA101" s="275"/>
      <c r="JB101" s="275"/>
      <c r="JC101" s="275"/>
      <c r="JD101" s="275"/>
      <c r="JE101" s="275"/>
      <c r="JF101" s="275"/>
      <c r="JG101" s="275"/>
      <c r="JH101" s="275"/>
      <c r="JI101" s="275"/>
      <c r="JJ101" s="275"/>
      <c r="JK101" s="275"/>
      <c r="JL101" s="275"/>
      <c r="JM101" s="275"/>
      <c r="JN101" s="275"/>
      <c r="JO101" s="275"/>
      <c r="JP101" s="275"/>
      <c r="JQ101" s="486" t="s">
        <v>499</v>
      </c>
      <c r="JR101" s="486" t="s">
        <v>499</v>
      </c>
      <c r="JS101" s="486" t="s">
        <v>499</v>
      </c>
      <c r="JT101" s="142"/>
      <c r="JU101" s="142"/>
      <c r="JV101" s="142"/>
      <c r="JW101" s="142"/>
      <c r="JX101" s="142"/>
      <c r="JY101" s="142"/>
      <c r="JZ101" s="142"/>
      <c r="KA101" s="32" t="s">
        <v>88</v>
      </c>
      <c r="KB101" s="32" t="s">
        <v>88</v>
      </c>
      <c r="KC101" s="177" t="s">
        <v>88</v>
      </c>
      <c r="KD101" s="177" t="s">
        <v>88</v>
      </c>
      <c r="KE101" s="177" t="s">
        <v>88</v>
      </c>
      <c r="KF101" s="177" t="s">
        <v>88</v>
      </c>
      <c r="KG101" s="177" t="s">
        <v>88</v>
      </c>
      <c r="KH101" s="177" t="s">
        <v>88</v>
      </c>
      <c r="KI101" s="177"/>
      <c r="KJ101" s="177"/>
      <c r="KK101" s="32" t="s">
        <v>88</v>
      </c>
      <c r="KL101" s="32" t="s">
        <v>88</v>
      </c>
      <c r="KM101" s="32" t="s">
        <v>88</v>
      </c>
      <c r="KN101" s="32" t="s">
        <v>88</v>
      </c>
      <c r="KO101" s="32" t="s">
        <v>88</v>
      </c>
      <c r="KP101" s="32" t="s">
        <v>88</v>
      </c>
      <c r="KQ101" s="32" t="s">
        <v>88</v>
      </c>
      <c r="KR101" s="32" t="s">
        <v>88</v>
      </c>
      <c r="KS101" s="32" t="s">
        <v>88</v>
      </c>
      <c r="KT101" s="32" t="s">
        <v>88</v>
      </c>
      <c r="KU101" s="32" t="s">
        <v>88</v>
      </c>
      <c r="KV101" s="32" t="s">
        <v>88</v>
      </c>
      <c r="KX101" s="540">
        <f t="shared" si="679"/>
        <v>0</v>
      </c>
    </row>
    <row r="102" spans="1:310" ht="16.5" customHeight="1" thickTop="1" thickBot="1" x14ac:dyDescent="0.3">
      <c r="A102" s="62"/>
      <c r="B102" s="80" t="str">
        <f>IF(A102="X",IF(#REF!="F",#REF!,IF(#REF!="C",#REF!,IF(#REF!="WH",#REF!,IF(#REF!="B",#REF!,"")))),"")</f>
        <v/>
      </c>
      <c r="C102" s="120"/>
      <c r="D102" s="578"/>
      <c r="E102" s="11">
        <f>E101+1</f>
        <v>50</v>
      </c>
      <c r="F102" s="2128"/>
      <c r="G102" s="1831"/>
      <c r="H102" s="2161"/>
      <c r="I102" s="2146"/>
      <c r="J102" s="2161"/>
      <c r="K102" s="1852"/>
      <c r="L102" s="1831"/>
      <c r="M102" s="586" t="s">
        <v>55</v>
      </c>
      <c r="N102" s="2142"/>
      <c r="O102" s="45"/>
      <c r="P102" s="599"/>
      <c r="Q102" s="399"/>
      <c r="R102" s="399" t="s">
        <v>499</v>
      </c>
      <c r="S102" s="399" t="s">
        <v>499</v>
      </c>
      <c r="T102" s="399" t="s">
        <v>499</v>
      </c>
      <c r="U102" s="399" t="s">
        <v>499</v>
      </c>
      <c r="V102" s="399" t="s">
        <v>499</v>
      </c>
      <c r="W102" s="399" t="s">
        <v>499</v>
      </c>
      <c r="X102" s="399" t="s">
        <v>499</v>
      </c>
      <c r="Y102" s="399" t="s">
        <v>499</v>
      </c>
      <c r="Z102" s="399" t="s">
        <v>499</v>
      </c>
      <c r="AA102" s="399" t="s">
        <v>499</v>
      </c>
      <c r="AB102" s="399" t="s">
        <v>499</v>
      </c>
      <c r="AC102" s="368">
        <f t="shared" si="742"/>
        <v>0</v>
      </c>
      <c r="AD102" s="368" t="e">
        <f t="shared" si="742"/>
        <v>#VALUE!</v>
      </c>
      <c r="AE102" s="368" t="e">
        <f t="shared" si="742"/>
        <v>#VALUE!</v>
      </c>
      <c r="AF102" s="368" t="e">
        <f t="shared" si="742"/>
        <v>#VALUE!</v>
      </c>
      <c r="AG102" s="368" t="e">
        <f t="shared" si="742"/>
        <v>#VALUE!</v>
      </c>
      <c r="AH102" s="368" t="e">
        <f t="shared" si="742"/>
        <v>#VALUE!</v>
      </c>
      <c r="AI102" s="368" t="e">
        <f t="shared" si="742"/>
        <v>#VALUE!</v>
      </c>
      <c r="AJ102" s="368" t="e">
        <f t="shared" si="742"/>
        <v>#VALUE!</v>
      </c>
      <c r="AK102" s="368" t="e">
        <f t="shared" si="742"/>
        <v>#VALUE!</v>
      </c>
      <c r="AL102" s="368" t="e">
        <f t="shared" si="742"/>
        <v>#VALUE!</v>
      </c>
      <c r="AM102" s="368" t="e">
        <f t="shared" si="742"/>
        <v>#VALUE!</v>
      </c>
      <c r="AN102" s="368" t="e">
        <f t="shared" si="742"/>
        <v>#VALUE!</v>
      </c>
      <c r="AO102" s="369">
        <v>0</v>
      </c>
      <c r="AP102" s="370">
        <v>0</v>
      </c>
      <c r="AQ102" s="370">
        <v>0</v>
      </c>
      <c r="AR102" s="370">
        <v>0</v>
      </c>
      <c r="AS102" s="371">
        <f>AC102*'Gas parameters'!$B$10</f>
        <v>0</v>
      </c>
      <c r="AT102" s="371" t="e">
        <f>AD102*'Gas parameters'!$C$10</f>
        <v>#VALUE!</v>
      </c>
      <c r="AU102" s="371" t="e">
        <f>AE102*'Gas parameters'!$D$10</f>
        <v>#VALUE!</v>
      </c>
      <c r="AV102" s="371" t="e">
        <f>AF102*'Gas parameters'!$E$10</f>
        <v>#VALUE!</v>
      </c>
      <c r="AW102" s="371" t="e">
        <f>AG102*'Gas parameters'!$F$10</f>
        <v>#VALUE!</v>
      </c>
      <c r="AX102" s="371" t="e">
        <f>AH102*'Gas parameters'!$G$10</f>
        <v>#VALUE!</v>
      </c>
      <c r="AY102" s="371" t="e">
        <f>AI102*'Gas parameters'!$H$10</f>
        <v>#VALUE!</v>
      </c>
      <c r="AZ102" s="371" t="e">
        <f>AJ102*'Gas parameters'!$I$10</f>
        <v>#VALUE!</v>
      </c>
      <c r="BA102" s="371" t="e">
        <f>AK102*'Gas parameters'!$J$10</f>
        <v>#VALUE!</v>
      </c>
      <c r="BB102" s="371" t="e">
        <f>AL102*'Gas parameters'!$K$10</f>
        <v>#VALUE!</v>
      </c>
      <c r="BC102" s="371" t="e">
        <f>AM102*'Gas parameters'!$L$10</f>
        <v>#VALUE!</v>
      </c>
      <c r="BD102" s="371" t="e">
        <f>AN102*'Gas parameters'!$M$10</f>
        <v>#VALUE!</v>
      </c>
      <c r="BE102" s="372">
        <f>AO102*'Gas parameters'!$N$10</f>
        <v>0</v>
      </c>
      <c r="BF102" s="373">
        <f>AP102*'Gas parameters'!$O$10</f>
        <v>0</v>
      </c>
      <c r="BG102" s="373">
        <f>AQ102*'Gas parameters'!$P$10</f>
        <v>0</v>
      </c>
      <c r="BH102" s="373">
        <f>AR102*'Gas parameters'!$Q$10</f>
        <v>0</v>
      </c>
      <c r="BI102" s="371">
        <f>AC102*'Gas parameters'!$B$11</f>
        <v>0</v>
      </c>
      <c r="BJ102" s="371" t="e">
        <f>AD102*'Gas parameters'!$C$11</f>
        <v>#VALUE!</v>
      </c>
      <c r="BK102" s="371" t="e">
        <f>AE102*'Gas parameters'!$D$11</f>
        <v>#VALUE!</v>
      </c>
      <c r="BL102" s="371" t="e">
        <f>AF102*'Gas parameters'!$E$11</f>
        <v>#VALUE!</v>
      </c>
      <c r="BM102" s="371" t="e">
        <f>AG102*'Gas parameters'!$F$11</f>
        <v>#VALUE!</v>
      </c>
      <c r="BN102" s="371" t="e">
        <f>AH102*'Gas parameters'!$G$11</f>
        <v>#VALUE!</v>
      </c>
      <c r="BO102" s="371" t="e">
        <f>AI102*'Gas parameters'!$H$11</f>
        <v>#VALUE!</v>
      </c>
      <c r="BP102" s="371" t="e">
        <f>AJ102*'Gas parameters'!$I$11</f>
        <v>#VALUE!</v>
      </c>
      <c r="BQ102" s="371" t="e">
        <f>AK102*'Gas parameters'!$J$11</f>
        <v>#VALUE!</v>
      </c>
      <c r="BR102" s="371" t="e">
        <f>AL102*'Gas parameters'!$K$11</f>
        <v>#VALUE!</v>
      </c>
      <c r="BS102" s="371" t="e">
        <f>AM102*'Gas parameters'!$L$11</f>
        <v>#VALUE!</v>
      </c>
      <c r="BT102" s="371" t="e">
        <f>AN102*'Gas parameters'!$M$11</f>
        <v>#VALUE!</v>
      </c>
      <c r="BU102" s="372">
        <f>AO102*'Gas parameters'!$N$11</f>
        <v>0</v>
      </c>
      <c r="BV102" s="373">
        <f>AP102*'Gas parameters'!$O$11</f>
        <v>0</v>
      </c>
      <c r="BW102" s="373">
        <f>AQ102*'Gas parameters'!$P$11</f>
        <v>0</v>
      </c>
      <c r="BX102" s="373">
        <f>AR102*'Gas parameters'!$Q$11</f>
        <v>0</v>
      </c>
      <c r="BY102" s="374">
        <f>AC102*'Gas parameters'!$B$12</f>
        <v>0</v>
      </c>
      <c r="BZ102" s="374" t="e">
        <f>AD102*'Gas parameters'!$C$12</f>
        <v>#VALUE!</v>
      </c>
      <c r="CA102" s="374" t="e">
        <f>AE102*'Gas parameters'!$D$12</f>
        <v>#VALUE!</v>
      </c>
      <c r="CB102" s="374" t="e">
        <f>AF102*'Gas parameters'!$E$12</f>
        <v>#VALUE!</v>
      </c>
      <c r="CC102" s="374" t="e">
        <f>AG102*'Gas parameters'!$F$12</f>
        <v>#VALUE!</v>
      </c>
      <c r="CD102" s="374" t="e">
        <f>AH102*'Gas parameters'!$G$12</f>
        <v>#VALUE!</v>
      </c>
      <c r="CE102" s="374" t="e">
        <f>AI102*'Gas parameters'!$H$12</f>
        <v>#VALUE!</v>
      </c>
      <c r="CF102" s="374" t="e">
        <f>AJ102*'Gas parameters'!$I$12</f>
        <v>#VALUE!</v>
      </c>
      <c r="CG102" s="374" t="e">
        <f>AK102*'Gas parameters'!$J$12</f>
        <v>#VALUE!</v>
      </c>
      <c r="CH102" s="374" t="e">
        <f>AL102*'Gas parameters'!$K$12</f>
        <v>#VALUE!</v>
      </c>
      <c r="CI102" s="374" t="e">
        <f>AM102*'Gas parameters'!$L$12</f>
        <v>#VALUE!</v>
      </c>
      <c r="CJ102" s="374" t="e">
        <f>AN102*'Gas parameters'!$M$12</f>
        <v>#VALUE!</v>
      </c>
      <c r="CK102" s="375">
        <f>AO102*'Gas parameters'!$N$12</f>
        <v>0</v>
      </c>
      <c r="CL102" s="376">
        <f>AP102*'Gas parameters'!$O$12</f>
        <v>0</v>
      </c>
      <c r="CM102" s="376">
        <f>AQ102*'Gas parameters'!$P$12</f>
        <v>0</v>
      </c>
      <c r="CN102" s="376">
        <f>AR102*'Gas parameters'!$Q$12</f>
        <v>0</v>
      </c>
      <c r="CO102" s="432">
        <f t="shared" si="743"/>
        <v>0</v>
      </c>
      <c r="CP102" s="432" t="e">
        <f t="shared" si="743"/>
        <v>#VALUE!</v>
      </c>
      <c r="CQ102" s="432" t="e">
        <f t="shared" si="743"/>
        <v>#VALUE!</v>
      </c>
      <c r="CR102" s="432" t="e">
        <f t="shared" si="743"/>
        <v>#VALUE!</v>
      </c>
      <c r="CS102" s="432" t="e">
        <f t="shared" si="743"/>
        <v>#VALUE!</v>
      </c>
      <c r="CT102" s="432" t="e">
        <f t="shared" si="743"/>
        <v>#VALUE!</v>
      </c>
      <c r="CU102" s="432" t="e">
        <f t="shared" si="743"/>
        <v>#VALUE!</v>
      </c>
      <c r="CV102" s="432" t="e">
        <f t="shared" si="743"/>
        <v>#VALUE!</v>
      </c>
      <c r="CW102" s="432" t="e">
        <f t="shared" si="743"/>
        <v>#VALUE!</v>
      </c>
      <c r="CX102" s="432" t="e">
        <f t="shared" si="743"/>
        <v>#VALUE!</v>
      </c>
      <c r="CY102" s="432" t="e">
        <f t="shared" si="743"/>
        <v>#VALUE!</v>
      </c>
      <c r="CZ102" s="432" t="e">
        <f t="shared" si="743"/>
        <v>#VALUE!</v>
      </c>
      <c r="DA102" s="432">
        <f t="shared" si="743"/>
        <v>0</v>
      </c>
      <c r="DB102" s="432">
        <f t="shared" si="743"/>
        <v>0</v>
      </c>
      <c r="DC102" s="432">
        <f t="shared" si="743"/>
        <v>0</v>
      </c>
      <c r="DD102" s="432">
        <f t="shared" si="743"/>
        <v>0</v>
      </c>
      <c r="DE102" s="428">
        <f>'DATA SHEET'!CO102*'Gas parameters'!$B$13</f>
        <v>0</v>
      </c>
      <c r="DF102" s="428" t="e">
        <f>'DATA SHEET'!CP102*'Gas parameters'!$C$13</f>
        <v>#VALUE!</v>
      </c>
      <c r="DG102" s="428" t="e">
        <f>'DATA SHEET'!CQ102*'Gas parameters'!$D$13</f>
        <v>#VALUE!</v>
      </c>
      <c r="DH102" s="428" t="e">
        <f>'DATA SHEET'!CR102*'Gas parameters'!$E$13</f>
        <v>#VALUE!</v>
      </c>
      <c r="DI102" s="428" t="e">
        <f>'DATA SHEET'!CS102*'Gas parameters'!$F$13</f>
        <v>#VALUE!</v>
      </c>
      <c r="DJ102" s="428" t="e">
        <f>'DATA SHEET'!CT102*'Gas parameters'!$G$13</f>
        <v>#VALUE!</v>
      </c>
      <c r="DK102" s="428" t="e">
        <f>'DATA SHEET'!CU102*'Gas parameters'!$H$13</f>
        <v>#VALUE!</v>
      </c>
      <c r="DL102" s="428" t="e">
        <f>'DATA SHEET'!CV102*'Gas parameters'!$I$13</f>
        <v>#VALUE!</v>
      </c>
      <c r="DM102" s="428" t="e">
        <f>'DATA SHEET'!CW102*'Gas parameters'!$J$13</f>
        <v>#VALUE!</v>
      </c>
      <c r="DN102" s="428" t="e">
        <f>'DATA SHEET'!CX102*'Gas parameters'!$K$13</f>
        <v>#VALUE!</v>
      </c>
      <c r="DO102" s="428" t="e">
        <f>'DATA SHEET'!CY102*'Gas parameters'!$L$13</f>
        <v>#VALUE!</v>
      </c>
      <c r="DP102" s="428" t="e">
        <f>'DATA SHEET'!CZ102*'Gas parameters'!$M$13</f>
        <v>#VALUE!</v>
      </c>
      <c r="DQ102" s="428">
        <f>'DATA SHEET'!DA102*'Gas parameters'!$N$13</f>
        <v>0</v>
      </c>
      <c r="DR102" s="428">
        <f>'DATA SHEET'!DB102*'Gas parameters'!$O$13</f>
        <v>0</v>
      </c>
      <c r="DS102" s="428">
        <f>'DATA SHEET'!DC102*'Gas parameters'!$P$13</f>
        <v>0</v>
      </c>
      <c r="DT102" s="428">
        <f>'DATA SHEET'!DD102*'Gas parameters'!$Q$13</f>
        <v>0</v>
      </c>
      <c r="DU102" s="431">
        <f>'DATA SHEET'!CO102*'Gas parameters'!$B$14</f>
        <v>0</v>
      </c>
      <c r="DV102" s="431" t="e">
        <f>'DATA SHEET'!CP102*'Gas parameters'!$C$14</f>
        <v>#VALUE!</v>
      </c>
      <c r="DW102" s="431" t="e">
        <f>'DATA SHEET'!CQ102*'Gas parameters'!$D$14</f>
        <v>#VALUE!</v>
      </c>
      <c r="DX102" s="431" t="e">
        <f>'DATA SHEET'!CR102*'Gas parameters'!$E$14</f>
        <v>#VALUE!</v>
      </c>
      <c r="DY102" s="431" t="e">
        <f>'DATA SHEET'!CS102*'Gas parameters'!$F$14</f>
        <v>#VALUE!</v>
      </c>
      <c r="DZ102" s="431" t="e">
        <f>'DATA SHEET'!CT102*'Gas parameters'!$G$14</f>
        <v>#VALUE!</v>
      </c>
      <c r="EA102" s="431" t="e">
        <f>'DATA SHEET'!CU102*'Gas parameters'!$H$14</f>
        <v>#VALUE!</v>
      </c>
      <c r="EB102" s="431" t="e">
        <f>'DATA SHEET'!CV102*'Gas parameters'!$I$14</f>
        <v>#VALUE!</v>
      </c>
      <c r="EC102" s="431" t="e">
        <f>'DATA SHEET'!CW102*'Gas parameters'!$J$14</f>
        <v>#VALUE!</v>
      </c>
      <c r="ED102" s="431" t="e">
        <f>'DATA SHEET'!CX102*'Gas parameters'!$K$14</f>
        <v>#VALUE!</v>
      </c>
      <c r="EE102" s="431" t="e">
        <f>'DATA SHEET'!CY102*'Gas parameters'!$L$14</f>
        <v>#VALUE!</v>
      </c>
      <c r="EF102" s="431" t="e">
        <f>'DATA SHEET'!CZ102*'Gas parameters'!$M$14</f>
        <v>#VALUE!</v>
      </c>
      <c r="EG102" s="431">
        <f>'DATA SHEET'!DA102*'Gas parameters'!$N$14</f>
        <v>0</v>
      </c>
      <c r="EH102" s="431">
        <f>'DATA SHEET'!DB102*'Gas parameters'!$O$14</f>
        <v>0</v>
      </c>
      <c r="EI102" s="431">
        <f>'DATA SHEET'!DC102*'Gas parameters'!$P$14</f>
        <v>0</v>
      </c>
      <c r="EJ102" s="431">
        <f>'DATA SHEET'!DD102*'Gas parameters'!$Q$14</f>
        <v>0</v>
      </c>
      <c r="EK102" s="425">
        <f>'DATA SHEET'!CO102*'Gas parameters'!$B$15</f>
        <v>0</v>
      </c>
      <c r="EL102" s="434" t="e">
        <f>'DATA SHEET'!CP102*'Gas parameters'!$C$15</f>
        <v>#VALUE!</v>
      </c>
      <c r="EM102" s="434" t="e">
        <f>'DATA SHEET'!CQ102*'Gas parameters'!$D$15</f>
        <v>#VALUE!</v>
      </c>
      <c r="EN102" s="434" t="e">
        <f>'DATA SHEET'!CR102*'Gas parameters'!$E$15</f>
        <v>#VALUE!</v>
      </c>
      <c r="EO102" s="434" t="e">
        <f>'DATA SHEET'!CS102*'Gas parameters'!$F$15</f>
        <v>#VALUE!</v>
      </c>
      <c r="EP102" s="434" t="e">
        <f>'DATA SHEET'!CT102*'Gas parameters'!$G$15</f>
        <v>#VALUE!</v>
      </c>
      <c r="EQ102" s="434" t="e">
        <f>'DATA SHEET'!CU102*'Gas parameters'!$H$15</f>
        <v>#VALUE!</v>
      </c>
      <c r="ER102" s="434" t="e">
        <f>'DATA SHEET'!CV102*'Gas parameters'!$I$15</f>
        <v>#VALUE!</v>
      </c>
      <c r="ES102" s="434" t="e">
        <f>'DATA SHEET'!CW102*'Gas parameters'!$J$15</f>
        <v>#VALUE!</v>
      </c>
      <c r="ET102" s="434" t="e">
        <f>'DATA SHEET'!CX102*'Gas parameters'!$K$15</f>
        <v>#VALUE!</v>
      </c>
      <c r="EU102" s="434" t="e">
        <f>'DATA SHEET'!CY102*'Gas parameters'!$L$15</f>
        <v>#VALUE!</v>
      </c>
      <c r="EV102" s="434" t="e">
        <f>'DATA SHEET'!CZ102*'Gas parameters'!$M$15</f>
        <v>#VALUE!</v>
      </c>
      <c r="EW102" s="434">
        <f>'DATA SHEET'!DA102*'Gas parameters'!$N$15</f>
        <v>0</v>
      </c>
      <c r="EX102" s="434">
        <f>'DATA SHEET'!DB102*'Gas parameters'!$O$15</f>
        <v>0</v>
      </c>
      <c r="EY102" s="434">
        <f>'DATA SHEET'!DC102*'Gas parameters'!$P$15</f>
        <v>0</v>
      </c>
      <c r="EZ102" s="434">
        <f>'DATA SHEET'!DD102*'Gas parameters'!$Q$15</f>
        <v>0</v>
      </c>
      <c r="FA102" s="429">
        <f>'DATA SHEET'!CO102*'Gas parameters'!$B$16</f>
        <v>0</v>
      </c>
      <c r="FB102" s="429" t="e">
        <f>'DATA SHEET'!CP102*'Gas parameters'!$C$16</f>
        <v>#VALUE!</v>
      </c>
      <c r="FC102" s="429" t="e">
        <f>'DATA SHEET'!CQ102*'Gas parameters'!$D$16</f>
        <v>#VALUE!</v>
      </c>
      <c r="FD102" s="429" t="e">
        <f>'DATA SHEET'!CR102*'Gas parameters'!$E$16</f>
        <v>#VALUE!</v>
      </c>
      <c r="FE102" s="429" t="e">
        <f>'DATA SHEET'!CS102*'Gas parameters'!$F$16</f>
        <v>#VALUE!</v>
      </c>
      <c r="FF102" s="429" t="e">
        <f>'DATA SHEET'!CT102*'Gas parameters'!$G$16</f>
        <v>#VALUE!</v>
      </c>
      <c r="FG102" s="429" t="e">
        <f>'DATA SHEET'!CU102*'Gas parameters'!$H$16</f>
        <v>#VALUE!</v>
      </c>
      <c r="FH102" s="429" t="e">
        <f>'DATA SHEET'!CV102*'Gas parameters'!$I$16</f>
        <v>#VALUE!</v>
      </c>
      <c r="FI102" s="429" t="e">
        <f>'DATA SHEET'!CW102*'Gas parameters'!$J$16</f>
        <v>#VALUE!</v>
      </c>
      <c r="FJ102" s="429" t="e">
        <f>'DATA SHEET'!CX102*'Gas parameters'!$K$16</f>
        <v>#VALUE!</v>
      </c>
      <c r="FK102" s="429" t="e">
        <f>'DATA SHEET'!CY102*'Gas parameters'!$L$16</f>
        <v>#VALUE!</v>
      </c>
      <c r="FL102" s="429" t="e">
        <f>'DATA SHEET'!CZ102*'Gas parameters'!$M$16</f>
        <v>#VALUE!</v>
      </c>
      <c r="FM102" s="429">
        <f>'DATA SHEET'!DA102*'Gas parameters'!$N$16</f>
        <v>0</v>
      </c>
      <c r="FN102" s="429">
        <f>'DATA SHEET'!DB102*'Gas parameters'!$O$16</f>
        <v>0</v>
      </c>
      <c r="FO102" s="429">
        <f>'DATA SHEET'!DC102*'Gas parameters'!$P$16</f>
        <v>0</v>
      </c>
      <c r="FP102" s="429">
        <f>'DATA SHEET'!DD102*'Gas parameters'!$Q$16</f>
        <v>0</v>
      </c>
      <c r="FQ102" s="457">
        <f>'DATA SHEET'!CO102*'Gas parameters'!$B$17</f>
        <v>0</v>
      </c>
      <c r="FR102" s="457" t="e">
        <f>'DATA SHEET'!CP102*'Gas parameters'!$C$17</f>
        <v>#VALUE!</v>
      </c>
      <c r="FS102" s="457" t="e">
        <f>'DATA SHEET'!CQ102*'Gas parameters'!$D$17</f>
        <v>#VALUE!</v>
      </c>
      <c r="FT102" s="457" t="e">
        <f>'DATA SHEET'!CR102*'Gas parameters'!$E$17</f>
        <v>#VALUE!</v>
      </c>
      <c r="FU102" s="457" t="e">
        <f>'DATA SHEET'!CS102*'Gas parameters'!$F$17</f>
        <v>#VALUE!</v>
      </c>
      <c r="FV102" s="457" t="e">
        <f>'DATA SHEET'!CT102*'Gas parameters'!$G$17</f>
        <v>#VALUE!</v>
      </c>
      <c r="FW102" s="457" t="e">
        <f>'DATA SHEET'!CU102*'Gas parameters'!$H$17</f>
        <v>#VALUE!</v>
      </c>
      <c r="FX102" s="457" t="e">
        <f>'DATA SHEET'!CV102*'Gas parameters'!$I$17</f>
        <v>#VALUE!</v>
      </c>
      <c r="FY102" s="457" t="e">
        <f>'DATA SHEET'!CW102*'Gas parameters'!$J$17</f>
        <v>#VALUE!</v>
      </c>
      <c r="FZ102" s="457" t="e">
        <f>'DATA SHEET'!CX102*'Gas parameters'!$K$17</f>
        <v>#VALUE!</v>
      </c>
      <c r="GA102" s="457" t="e">
        <f>'DATA SHEET'!CY102*'Gas parameters'!$L$17</f>
        <v>#VALUE!</v>
      </c>
      <c r="GB102" s="457" t="e">
        <f>'DATA SHEET'!CZ102*'Gas parameters'!$M$17</f>
        <v>#VALUE!</v>
      </c>
      <c r="GC102" s="457">
        <f>'DATA SHEET'!DA102*'Gas parameters'!$N$17</f>
        <v>0</v>
      </c>
      <c r="GD102" s="457">
        <f>'DATA SHEET'!DB102*'Gas parameters'!$O$17</f>
        <v>0</v>
      </c>
      <c r="GE102" s="457">
        <f>'DATA SHEET'!DC102*'Gas parameters'!$P$17</f>
        <v>0</v>
      </c>
      <c r="GF102" s="457">
        <f>'DATA SHEET'!DD102*'Gas parameters'!$Q$17</f>
        <v>0</v>
      </c>
      <c r="GG102" s="429">
        <f>'DATA SHEET'!CO102*'Gas parameters'!$B$18</f>
        <v>0</v>
      </c>
      <c r="GH102" s="429" t="e">
        <f>'DATA SHEET'!CP102*'Gas parameters'!$C$18</f>
        <v>#VALUE!</v>
      </c>
      <c r="GI102" s="429" t="e">
        <f>'DATA SHEET'!CQ102*'Gas parameters'!$D$18</f>
        <v>#VALUE!</v>
      </c>
      <c r="GJ102" s="429" t="e">
        <f>'DATA SHEET'!CR102*'Gas parameters'!$E$18</f>
        <v>#VALUE!</v>
      </c>
      <c r="GK102" s="429" t="e">
        <f>'DATA SHEET'!CS102*'Gas parameters'!$F$18</f>
        <v>#VALUE!</v>
      </c>
      <c r="GL102" s="429" t="e">
        <f>'DATA SHEET'!CT102*'Gas parameters'!$G$18</f>
        <v>#VALUE!</v>
      </c>
      <c r="GM102" s="429" t="e">
        <f>'DATA SHEET'!CU102*'Gas parameters'!$H$18</f>
        <v>#VALUE!</v>
      </c>
      <c r="GN102" s="429" t="e">
        <f>'DATA SHEET'!CV102*'Gas parameters'!$I$18</f>
        <v>#VALUE!</v>
      </c>
      <c r="GO102" s="429" t="e">
        <f>'DATA SHEET'!CW102*'Gas parameters'!$J$18</f>
        <v>#VALUE!</v>
      </c>
      <c r="GP102" s="429" t="e">
        <f>'DATA SHEET'!CX102*'Gas parameters'!$K$18</f>
        <v>#VALUE!</v>
      </c>
      <c r="GQ102" s="429" t="e">
        <f>'DATA SHEET'!CY102*'Gas parameters'!$L$18</f>
        <v>#VALUE!</v>
      </c>
      <c r="GR102" s="429" t="e">
        <f>'DATA SHEET'!CZ102*'Gas parameters'!$M$18</f>
        <v>#VALUE!</v>
      </c>
      <c r="GS102" s="429">
        <f>'DATA SHEET'!DA102*'Gas parameters'!$N$18</f>
        <v>0</v>
      </c>
      <c r="GT102" s="429">
        <f>'DATA SHEET'!DB102*'Gas parameters'!$O$18</f>
        <v>0</v>
      </c>
      <c r="GU102" s="429">
        <f>'DATA SHEET'!DC102*'Gas parameters'!$P$18</f>
        <v>0</v>
      </c>
      <c r="GV102" s="429">
        <f>'DATA SHEET'!DD102*'Gas parameters'!$Q$18</f>
        <v>0</v>
      </c>
      <c r="GW102" s="430">
        <v>7</v>
      </c>
      <c r="GX102" s="430">
        <v>1E-3</v>
      </c>
      <c r="GY102" s="435" t="e">
        <f>HM102/0.2094</f>
        <v>#VALUE!</v>
      </c>
      <c r="GZ102" s="435" t="e">
        <f>HN102/HH102*100</f>
        <v>#VALUE!</v>
      </c>
      <c r="HA102" s="433" t="e">
        <f>(HG102-HH102)/GY102+1</f>
        <v>#VALUE!</v>
      </c>
      <c r="HB102" s="433" t="e">
        <f>HG102+HI102</f>
        <v>#VALUE!</v>
      </c>
      <c r="HC102" s="433" t="e">
        <f>HI102/HB102*100</f>
        <v>#VALUE!</v>
      </c>
      <c r="HD102" s="433" t="e">
        <f>HJ102*0.01977+HF102*0.01429+(100-HF102-HJ102)*0.01251</f>
        <v>#VALUE!</v>
      </c>
      <c r="HE102" s="433" t="e">
        <f>(HD102+HI102*0.8038/HG102)/(HI102/HG102+1)</f>
        <v>#VALUE!</v>
      </c>
      <c r="HF102" s="436">
        <f>IO102</f>
        <v>0</v>
      </c>
      <c r="HG102" s="433" t="e">
        <f>HN102/HJ102*100</f>
        <v>#VALUE!</v>
      </c>
      <c r="HH102" s="435" t="e">
        <f>GY102*0.7906+'DATA SHEET'!CW102/100+HN102</f>
        <v>#VALUE!</v>
      </c>
      <c r="HI102" s="433" t="e">
        <f>GX102/0.8038*1.293*HA102*GY102+HO102</f>
        <v>#VALUE!</v>
      </c>
      <c r="HJ102" s="433" t="e">
        <f>(1-HF102/20.94)*GZ102</f>
        <v>#VALUE!</v>
      </c>
      <c r="HK102" s="437" t="e">
        <f>SUM(DE102:DT102)</f>
        <v>#VALUE!</v>
      </c>
      <c r="HL102" s="437" t="e">
        <f>SUM(DU102:EJ102)</f>
        <v>#VALUE!</v>
      </c>
      <c r="HM102" s="438" t="e">
        <f>SUM(EK102:EZ102)</f>
        <v>#VALUE!</v>
      </c>
      <c r="HN102" s="439" t="e">
        <f>SUM(FA102:FP102)</f>
        <v>#VALUE!</v>
      </c>
      <c r="HO102" s="436" t="e">
        <f>SUM(FQ102:GF102)</f>
        <v>#VALUE!</v>
      </c>
      <c r="HP102" s="427" t="e">
        <f>SUM(GG102:GV102)</f>
        <v>#VALUE!</v>
      </c>
      <c r="HQ102" s="357" t="e">
        <f>SUM(AS102:BH102)</f>
        <v>#VALUE!</v>
      </c>
      <c r="HR102" s="358" t="e">
        <f>SUM(BI102:BX102)</f>
        <v>#VALUE!</v>
      </c>
      <c r="HS102" s="712" t="e">
        <f>SUM(BY102:CN102)</f>
        <v>#VALUE!</v>
      </c>
      <c r="HT102" s="713" t="e">
        <f>HU102/$HR$14</f>
        <v>#VALUE!</v>
      </c>
      <c r="HU102" s="711" t="e">
        <f>HS102/$HU$14</f>
        <v>#VALUE!</v>
      </c>
      <c r="HV102" s="711" t="e">
        <f>HY102/$HV$14</f>
        <v>#VALUE!</v>
      </c>
      <c r="HW102" s="711" t="e">
        <f>HZ102/$HW$14</f>
        <v>#VALUE!</v>
      </c>
      <c r="HX102" s="711" t="e">
        <f>IA102/$HX$14</f>
        <v>#VALUE!</v>
      </c>
      <c r="HY102" s="714" t="e">
        <f t="shared" si="744"/>
        <v>#VALUE!</v>
      </c>
      <c r="HZ102" s="359" t="e">
        <f t="shared" si="744"/>
        <v>#VALUE!</v>
      </c>
      <c r="IA102" s="360" t="e">
        <f>HR102/SQRT(HT102)/1000</f>
        <v>#VALUE!</v>
      </c>
      <c r="IB102" s="75" t="e">
        <f>HX102</f>
        <v>#VALUE!</v>
      </c>
      <c r="IC102" s="704" t="e">
        <f>HT102</f>
        <v>#VALUE!</v>
      </c>
      <c r="ID102" s="704" t="e">
        <f>HY102/'Gas parameters'!$C$33</f>
        <v>#VALUE!</v>
      </c>
      <c r="IE102" s="724" t="e">
        <f>HZ102</f>
        <v>#VALUE!</v>
      </c>
      <c r="IF102" s="76" t="e">
        <f>GZ102</f>
        <v>#VALUE!</v>
      </c>
      <c r="IG102" s="29"/>
      <c r="IH102" s="29"/>
      <c r="II102" s="28"/>
      <c r="IJ102" s="700" t="e">
        <f t="shared" si="745"/>
        <v>#VALUE!</v>
      </c>
      <c r="IK102" s="30"/>
      <c r="IL102" s="31"/>
      <c r="IM102" s="31"/>
      <c r="IN102" s="280"/>
      <c r="IO102" s="280"/>
      <c r="IP102" s="277"/>
      <c r="IQ102" s="277"/>
      <c r="IR102" s="277"/>
      <c r="IS102" s="275"/>
      <c r="IT102" s="275"/>
      <c r="IU102" s="275"/>
      <c r="IV102" s="275"/>
      <c r="IW102" s="275"/>
      <c r="IX102" s="275"/>
      <c r="IY102" s="275"/>
      <c r="IZ102" s="275"/>
      <c r="JA102" s="275"/>
      <c r="JB102" s="275"/>
      <c r="JC102" s="275"/>
      <c r="JD102" s="275"/>
      <c r="JE102" s="275"/>
      <c r="JF102" s="275"/>
      <c r="JG102" s="275"/>
      <c r="JH102" s="275"/>
      <c r="JI102" s="275"/>
      <c r="JJ102" s="275"/>
      <c r="JK102" s="275"/>
      <c r="JL102" s="275"/>
      <c r="JM102" s="275"/>
      <c r="JN102" s="275"/>
      <c r="JO102" s="275"/>
      <c r="JP102" s="275"/>
      <c r="JQ102" s="486" t="s">
        <v>499</v>
      </c>
      <c r="JR102" s="486" t="s">
        <v>499</v>
      </c>
      <c r="JS102" s="486" t="s">
        <v>499</v>
      </c>
      <c r="JT102" s="142"/>
      <c r="JU102" s="142"/>
      <c r="JV102" s="142"/>
      <c r="JW102" s="142"/>
      <c r="JX102" s="142"/>
      <c r="JY102" s="142"/>
      <c r="JZ102" s="142"/>
      <c r="KA102" s="32" t="s">
        <v>88</v>
      </c>
      <c r="KB102" s="32" t="s">
        <v>88</v>
      </c>
      <c r="KC102" s="177" t="s">
        <v>88</v>
      </c>
      <c r="KD102" s="177" t="s">
        <v>88</v>
      </c>
      <c r="KE102" s="177" t="s">
        <v>88</v>
      </c>
      <c r="KF102" s="177" t="s">
        <v>88</v>
      </c>
      <c r="KG102" s="177" t="s">
        <v>88</v>
      </c>
      <c r="KH102" s="177" t="s">
        <v>88</v>
      </c>
      <c r="KI102" s="177"/>
      <c r="KJ102" s="177"/>
      <c r="KK102" s="32" t="s">
        <v>88</v>
      </c>
      <c r="KL102" s="32" t="s">
        <v>88</v>
      </c>
      <c r="KM102" s="32" t="s">
        <v>88</v>
      </c>
      <c r="KN102" s="32" t="s">
        <v>88</v>
      </c>
      <c r="KO102" s="32" t="s">
        <v>88</v>
      </c>
      <c r="KP102" s="32" t="s">
        <v>88</v>
      </c>
      <c r="KQ102" s="32" t="s">
        <v>88</v>
      </c>
      <c r="KR102" s="32" t="s">
        <v>88</v>
      </c>
      <c r="KS102" s="32" t="s">
        <v>88</v>
      </c>
      <c r="KT102" s="32" t="s">
        <v>88</v>
      </c>
      <c r="KU102" s="32" t="s">
        <v>88</v>
      </c>
      <c r="KV102" s="32" t="s">
        <v>88</v>
      </c>
      <c r="KX102" s="540">
        <f t="shared" si="679"/>
        <v>0</v>
      </c>
    </row>
    <row r="103" spans="1:310" ht="16.5" thickTop="1" thickBot="1" x14ac:dyDescent="0.3">
      <c r="A103" s="62"/>
      <c r="B103" s="80" t="str">
        <f>IF(A103="X",IF(#REF!="F",#REF!,IF(#REF!="C",#REF!,IF(#REF!="WH",#REF!,IF(#REF!="B",#REF!,"")))),"")</f>
        <v/>
      </c>
      <c r="C103" s="120"/>
      <c r="D103" s="578"/>
      <c r="E103" s="11">
        <f>E102+1</f>
        <v>51</v>
      </c>
      <c r="F103" s="2128"/>
      <c r="G103" s="1831"/>
      <c r="H103" s="2161"/>
      <c r="I103" s="2146"/>
      <c r="J103" s="2161"/>
      <c r="K103" s="1852"/>
      <c r="L103" s="1831"/>
      <c r="M103" s="586" t="s">
        <v>191</v>
      </c>
      <c r="N103" s="1905"/>
      <c r="O103" s="45"/>
      <c r="P103" s="599"/>
      <c r="Q103" s="399"/>
      <c r="R103" s="399" t="s">
        <v>499</v>
      </c>
      <c r="S103" s="399" t="s">
        <v>499</v>
      </c>
      <c r="T103" s="399" t="s">
        <v>499</v>
      </c>
      <c r="U103" s="399" t="s">
        <v>499</v>
      </c>
      <c r="V103" s="399" t="s">
        <v>499</v>
      </c>
      <c r="W103" s="399" t="s">
        <v>499</v>
      </c>
      <c r="X103" s="399" t="s">
        <v>499</v>
      </c>
      <c r="Y103" s="399" t="s">
        <v>499</v>
      </c>
      <c r="Z103" s="399" t="s">
        <v>499</v>
      </c>
      <c r="AA103" s="399" t="s">
        <v>499</v>
      </c>
      <c r="AB103" s="399" t="s">
        <v>499</v>
      </c>
      <c r="AC103" s="368">
        <f t="shared" si="742"/>
        <v>0</v>
      </c>
      <c r="AD103" s="368" t="e">
        <f t="shared" si="742"/>
        <v>#VALUE!</v>
      </c>
      <c r="AE103" s="368" t="e">
        <f t="shared" si="742"/>
        <v>#VALUE!</v>
      </c>
      <c r="AF103" s="368" t="e">
        <f t="shared" si="742"/>
        <v>#VALUE!</v>
      </c>
      <c r="AG103" s="368" t="e">
        <f t="shared" si="742"/>
        <v>#VALUE!</v>
      </c>
      <c r="AH103" s="368" t="e">
        <f t="shared" si="742"/>
        <v>#VALUE!</v>
      </c>
      <c r="AI103" s="368" t="e">
        <f t="shared" si="742"/>
        <v>#VALUE!</v>
      </c>
      <c r="AJ103" s="368" t="e">
        <f t="shared" si="742"/>
        <v>#VALUE!</v>
      </c>
      <c r="AK103" s="368" t="e">
        <f t="shared" si="742"/>
        <v>#VALUE!</v>
      </c>
      <c r="AL103" s="368" t="e">
        <f t="shared" si="742"/>
        <v>#VALUE!</v>
      </c>
      <c r="AM103" s="368" t="e">
        <f t="shared" si="742"/>
        <v>#VALUE!</v>
      </c>
      <c r="AN103" s="368" t="e">
        <f t="shared" si="742"/>
        <v>#VALUE!</v>
      </c>
      <c r="AO103" s="369">
        <v>0</v>
      </c>
      <c r="AP103" s="370">
        <v>0</v>
      </c>
      <c r="AQ103" s="370">
        <v>0</v>
      </c>
      <c r="AR103" s="370">
        <v>0</v>
      </c>
      <c r="AS103" s="371">
        <f>AC103*'Gas parameters'!$B$10</f>
        <v>0</v>
      </c>
      <c r="AT103" s="371" t="e">
        <f>AD103*'Gas parameters'!$C$10</f>
        <v>#VALUE!</v>
      </c>
      <c r="AU103" s="371" t="e">
        <f>AE103*'Gas parameters'!$D$10</f>
        <v>#VALUE!</v>
      </c>
      <c r="AV103" s="371" t="e">
        <f>AF103*'Gas parameters'!$E$10</f>
        <v>#VALUE!</v>
      </c>
      <c r="AW103" s="371" t="e">
        <f>AG103*'Gas parameters'!$F$10</f>
        <v>#VALUE!</v>
      </c>
      <c r="AX103" s="371" t="e">
        <f>AH103*'Gas parameters'!$G$10</f>
        <v>#VALUE!</v>
      </c>
      <c r="AY103" s="371" t="e">
        <f>AI103*'Gas parameters'!$H$10</f>
        <v>#VALUE!</v>
      </c>
      <c r="AZ103" s="371" t="e">
        <f>AJ103*'Gas parameters'!$I$10</f>
        <v>#VALUE!</v>
      </c>
      <c r="BA103" s="371" t="e">
        <f>AK103*'Gas parameters'!$J$10</f>
        <v>#VALUE!</v>
      </c>
      <c r="BB103" s="371" t="e">
        <f>AL103*'Gas parameters'!$K$10</f>
        <v>#VALUE!</v>
      </c>
      <c r="BC103" s="371" t="e">
        <f>AM103*'Gas parameters'!$L$10</f>
        <v>#VALUE!</v>
      </c>
      <c r="BD103" s="371" t="e">
        <f>AN103*'Gas parameters'!$M$10</f>
        <v>#VALUE!</v>
      </c>
      <c r="BE103" s="372">
        <f>AO103*'Gas parameters'!$N$10</f>
        <v>0</v>
      </c>
      <c r="BF103" s="373">
        <f>AP103*'Gas parameters'!$O$10</f>
        <v>0</v>
      </c>
      <c r="BG103" s="373">
        <f>AQ103*'Gas parameters'!$P$10</f>
        <v>0</v>
      </c>
      <c r="BH103" s="373">
        <f>AR103*'Gas parameters'!$Q$10</f>
        <v>0</v>
      </c>
      <c r="BI103" s="371">
        <f>AC103*'Gas parameters'!$B$11</f>
        <v>0</v>
      </c>
      <c r="BJ103" s="371" t="e">
        <f>AD103*'Gas parameters'!$C$11</f>
        <v>#VALUE!</v>
      </c>
      <c r="BK103" s="371" t="e">
        <f>AE103*'Gas parameters'!$D$11</f>
        <v>#VALUE!</v>
      </c>
      <c r="BL103" s="371" t="e">
        <f>AF103*'Gas parameters'!$E$11</f>
        <v>#VALUE!</v>
      </c>
      <c r="BM103" s="371" t="e">
        <f>AG103*'Gas parameters'!$F$11</f>
        <v>#VALUE!</v>
      </c>
      <c r="BN103" s="371" t="e">
        <f>AH103*'Gas parameters'!$G$11</f>
        <v>#VALUE!</v>
      </c>
      <c r="BO103" s="371" t="e">
        <f>AI103*'Gas parameters'!$H$11</f>
        <v>#VALUE!</v>
      </c>
      <c r="BP103" s="371" t="e">
        <f>AJ103*'Gas parameters'!$I$11</f>
        <v>#VALUE!</v>
      </c>
      <c r="BQ103" s="371" t="e">
        <f>AK103*'Gas parameters'!$J$11</f>
        <v>#VALUE!</v>
      </c>
      <c r="BR103" s="371" t="e">
        <f>AL103*'Gas parameters'!$K$11</f>
        <v>#VALUE!</v>
      </c>
      <c r="BS103" s="371" t="e">
        <f>AM103*'Gas parameters'!$L$11</f>
        <v>#VALUE!</v>
      </c>
      <c r="BT103" s="371" t="e">
        <f>AN103*'Gas parameters'!$M$11</f>
        <v>#VALUE!</v>
      </c>
      <c r="BU103" s="372">
        <f>AO103*'Gas parameters'!$N$11</f>
        <v>0</v>
      </c>
      <c r="BV103" s="373">
        <f>AP103*'Gas parameters'!$O$11</f>
        <v>0</v>
      </c>
      <c r="BW103" s="373">
        <f>AQ103*'Gas parameters'!$P$11</f>
        <v>0</v>
      </c>
      <c r="BX103" s="373">
        <f>AR103*'Gas parameters'!$Q$11</f>
        <v>0</v>
      </c>
      <c r="BY103" s="374">
        <f>AC103*'Gas parameters'!$B$12</f>
        <v>0</v>
      </c>
      <c r="BZ103" s="374" t="e">
        <f>AD103*'Gas parameters'!$C$12</f>
        <v>#VALUE!</v>
      </c>
      <c r="CA103" s="374" t="e">
        <f>AE103*'Gas parameters'!$D$12</f>
        <v>#VALUE!</v>
      </c>
      <c r="CB103" s="374" t="e">
        <f>AF103*'Gas parameters'!$E$12</f>
        <v>#VALUE!</v>
      </c>
      <c r="CC103" s="374" t="e">
        <f>AG103*'Gas parameters'!$F$12</f>
        <v>#VALUE!</v>
      </c>
      <c r="CD103" s="374" t="e">
        <f>AH103*'Gas parameters'!$G$12</f>
        <v>#VALUE!</v>
      </c>
      <c r="CE103" s="374" t="e">
        <f>AI103*'Gas parameters'!$H$12</f>
        <v>#VALUE!</v>
      </c>
      <c r="CF103" s="374" t="e">
        <f>AJ103*'Gas parameters'!$I$12</f>
        <v>#VALUE!</v>
      </c>
      <c r="CG103" s="374" t="e">
        <f>AK103*'Gas parameters'!$J$12</f>
        <v>#VALUE!</v>
      </c>
      <c r="CH103" s="374" t="e">
        <f>AL103*'Gas parameters'!$K$12</f>
        <v>#VALUE!</v>
      </c>
      <c r="CI103" s="374" t="e">
        <f>AM103*'Gas parameters'!$L$12</f>
        <v>#VALUE!</v>
      </c>
      <c r="CJ103" s="374" t="e">
        <f>AN103*'Gas parameters'!$M$12</f>
        <v>#VALUE!</v>
      </c>
      <c r="CK103" s="375">
        <f>AO103*'Gas parameters'!$N$12</f>
        <v>0</v>
      </c>
      <c r="CL103" s="376">
        <f>AP103*'Gas parameters'!$O$12</f>
        <v>0</v>
      </c>
      <c r="CM103" s="376">
        <f>AQ103*'Gas parameters'!$P$12</f>
        <v>0</v>
      </c>
      <c r="CN103" s="376">
        <f>AR103*'Gas parameters'!$Q$12</f>
        <v>0</v>
      </c>
      <c r="CO103" s="432">
        <f t="shared" si="743"/>
        <v>0</v>
      </c>
      <c r="CP103" s="432" t="e">
        <f t="shared" si="743"/>
        <v>#VALUE!</v>
      </c>
      <c r="CQ103" s="432" t="e">
        <f t="shared" si="743"/>
        <v>#VALUE!</v>
      </c>
      <c r="CR103" s="432" t="e">
        <f t="shared" si="743"/>
        <v>#VALUE!</v>
      </c>
      <c r="CS103" s="432" t="e">
        <f t="shared" si="743"/>
        <v>#VALUE!</v>
      </c>
      <c r="CT103" s="432" t="e">
        <f t="shared" si="743"/>
        <v>#VALUE!</v>
      </c>
      <c r="CU103" s="432" t="e">
        <f t="shared" si="743"/>
        <v>#VALUE!</v>
      </c>
      <c r="CV103" s="432" t="e">
        <f t="shared" si="743"/>
        <v>#VALUE!</v>
      </c>
      <c r="CW103" s="432" t="e">
        <f t="shared" si="743"/>
        <v>#VALUE!</v>
      </c>
      <c r="CX103" s="432" t="e">
        <f t="shared" si="743"/>
        <v>#VALUE!</v>
      </c>
      <c r="CY103" s="432" t="e">
        <f t="shared" si="743"/>
        <v>#VALUE!</v>
      </c>
      <c r="CZ103" s="432" t="e">
        <f t="shared" si="743"/>
        <v>#VALUE!</v>
      </c>
      <c r="DA103" s="432">
        <f t="shared" si="743"/>
        <v>0</v>
      </c>
      <c r="DB103" s="432">
        <f t="shared" si="743"/>
        <v>0</v>
      </c>
      <c r="DC103" s="432">
        <f t="shared" si="743"/>
        <v>0</v>
      </c>
      <c r="DD103" s="432">
        <f t="shared" si="743"/>
        <v>0</v>
      </c>
      <c r="DE103" s="428">
        <f>'DATA SHEET'!CO103*'Gas parameters'!$B$13</f>
        <v>0</v>
      </c>
      <c r="DF103" s="428" t="e">
        <f>'DATA SHEET'!CP103*'Gas parameters'!$C$13</f>
        <v>#VALUE!</v>
      </c>
      <c r="DG103" s="428" t="e">
        <f>'DATA SHEET'!CQ103*'Gas parameters'!$D$13</f>
        <v>#VALUE!</v>
      </c>
      <c r="DH103" s="428" t="e">
        <f>'DATA SHEET'!CR103*'Gas parameters'!$E$13</f>
        <v>#VALUE!</v>
      </c>
      <c r="DI103" s="428" t="e">
        <f>'DATA SHEET'!CS103*'Gas parameters'!$F$13</f>
        <v>#VALUE!</v>
      </c>
      <c r="DJ103" s="428" t="e">
        <f>'DATA SHEET'!CT103*'Gas parameters'!$G$13</f>
        <v>#VALUE!</v>
      </c>
      <c r="DK103" s="428" t="e">
        <f>'DATA SHEET'!CU103*'Gas parameters'!$H$13</f>
        <v>#VALUE!</v>
      </c>
      <c r="DL103" s="428" t="e">
        <f>'DATA SHEET'!CV103*'Gas parameters'!$I$13</f>
        <v>#VALUE!</v>
      </c>
      <c r="DM103" s="428" t="e">
        <f>'DATA SHEET'!CW103*'Gas parameters'!$J$13</f>
        <v>#VALUE!</v>
      </c>
      <c r="DN103" s="428" t="e">
        <f>'DATA SHEET'!CX103*'Gas parameters'!$K$13</f>
        <v>#VALUE!</v>
      </c>
      <c r="DO103" s="428" t="e">
        <f>'DATA SHEET'!CY103*'Gas parameters'!$L$13</f>
        <v>#VALUE!</v>
      </c>
      <c r="DP103" s="428" t="e">
        <f>'DATA SHEET'!CZ103*'Gas parameters'!$M$13</f>
        <v>#VALUE!</v>
      </c>
      <c r="DQ103" s="428">
        <f>'DATA SHEET'!DA103*'Gas parameters'!$N$13</f>
        <v>0</v>
      </c>
      <c r="DR103" s="428">
        <f>'DATA SHEET'!DB103*'Gas parameters'!$O$13</f>
        <v>0</v>
      </c>
      <c r="DS103" s="428">
        <f>'DATA SHEET'!DC103*'Gas parameters'!$P$13</f>
        <v>0</v>
      </c>
      <c r="DT103" s="428">
        <f>'DATA SHEET'!DD103*'Gas parameters'!$Q$13</f>
        <v>0</v>
      </c>
      <c r="DU103" s="431">
        <f>'DATA SHEET'!CO103*'Gas parameters'!$B$14</f>
        <v>0</v>
      </c>
      <c r="DV103" s="431" t="e">
        <f>'DATA SHEET'!CP103*'Gas parameters'!$C$14</f>
        <v>#VALUE!</v>
      </c>
      <c r="DW103" s="431" t="e">
        <f>'DATA SHEET'!CQ103*'Gas parameters'!$D$14</f>
        <v>#VALUE!</v>
      </c>
      <c r="DX103" s="431" t="e">
        <f>'DATA SHEET'!CR103*'Gas parameters'!$E$14</f>
        <v>#VALUE!</v>
      </c>
      <c r="DY103" s="431" t="e">
        <f>'DATA SHEET'!CS103*'Gas parameters'!$F$14</f>
        <v>#VALUE!</v>
      </c>
      <c r="DZ103" s="431" t="e">
        <f>'DATA SHEET'!CT103*'Gas parameters'!$G$14</f>
        <v>#VALUE!</v>
      </c>
      <c r="EA103" s="431" t="e">
        <f>'DATA SHEET'!CU103*'Gas parameters'!$H$14</f>
        <v>#VALUE!</v>
      </c>
      <c r="EB103" s="431" t="e">
        <f>'DATA SHEET'!CV103*'Gas parameters'!$I$14</f>
        <v>#VALUE!</v>
      </c>
      <c r="EC103" s="431" t="e">
        <f>'DATA SHEET'!CW103*'Gas parameters'!$J$14</f>
        <v>#VALUE!</v>
      </c>
      <c r="ED103" s="431" t="e">
        <f>'DATA SHEET'!CX103*'Gas parameters'!$K$14</f>
        <v>#VALUE!</v>
      </c>
      <c r="EE103" s="431" t="e">
        <f>'DATA SHEET'!CY103*'Gas parameters'!$L$14</f>
        <v>#VALUE!</v>
      </c>
      <c r="EF103" s="431" t="e">
        <f>'DATA SHEET'!CZ103*'Gas parameters'!$M$14</f>
        <v>#VALUE!</v>
      </c>
      <c r="EG103" s="431">
        <f>'DATA SHEET'!DA103*'Gas parameters'!$N$14</f>
        <v>0</v>
      </c>
      <c r="EH103" s="431">
        <f>'DATA SHEET'!DB103*'Gas parameters'!$O$14</f>
        <v>0</v>
      </c>
      <c r="EI103" s="431">
        <f>'DATA SHEET'!DC103*'Gas parameters'!$P$14</f>
        <v>0</v>
      </c>
      <c r="EJ103" s="431">
        <f>'DATA SHEET'!DD103*'Gas parameters'!$Q$14</f>
        <v>0</v>
      </c>
      <c r="EK103" s="425">
        <f>'DATA SHEET'!CO103*'Gas parameters'!$B$15</f>
        <v>0</v>
      </c>
      <c r="EL103" s="434" t="e">
        <f>'DATA SHEET'!CP103*'Gas parameters'!$C$15</f>
        <v>#VALUE!</v>
      </c>
      <c r="EM103" s="434" t="e">
        <f>'DATA SHEET'!CQ103*'Gas parameters'!$D$15</f>
        <v>#VALUE!</v>
      </c>
      <c r="EN103" s="434" t="e">
        <f>'DATA SHEET'!CR103*'Gas parameters'!$E$15</f>
        <v>#VALUE!</v>
      </c>
      <c r="EO103" s="434" t="e">
        <f>'DATA SHEET'!CS103*'Gas parameters'!$F$15</f>
        <v>#VALUE!</v>
      </c>
      <c r="EP103" s="434" t="e">
        <f>'DATA SHEET'!CT103*'Gas parameters'!$G$15</f>
        <v>#VALUE!</v>
      </c>
      <c r="EQ103" s="434" t="e">
        <f>'DATA SHEET'!CU103*'Gas parameters'!$H$15</f>
        <v>#VALUE!</v>
      </c>
      <c r="ER103" s="434" t="e">
        <f>'DATA SHEET'!CV103*'Gas parameters'!$I$15</f>
        <v>#VALUE!</v>
      </c>
      <c r="ES103" s="434" t="e">
        <f>'DATA SHEET'!CW103*'Gas parameters'!$J$15</f>
        <v>#VALUE!</v>
      </c>
      <c r="ET103" s="434" t="e">
        <f>'DATA SHEET'!CX103*'Gas parameters'!$K$15</f>
        <v>#VALUE!</v>
      </c>
      <c r="EU103" s="434" t="e">
        <f>'DATA SHEET'!CY103*'Gas parameters'!$L$15</f>
        <v>#VALUE!</v>
      </c>
      <c r="EV103" s="434" t="e">
        <f>'DATA SHEET'!CZ103*'Gas parameters'!$M$15</f>
        <v>#VALUE!</v>
      </c>
      <c r="EW103" s="434">
        <f>'DATA SHEET'!DA103*'Gas parameters'!$N$15</f>
        <v>0</v>
      </c>
      <c r="EX103" s="434">
        <f>'DATA SHEET'!DB103*'Gas parameters'!$O$15</f>
        <v>0</v>
      </c>
      <c r="EY103" s="434">
        <f>'DATA SHEET'!DC103*'Gas parameters'!$P$15</f>
        <v>0</v>
      </c>
      <c r="EZ103" s="434">
        <f>'DATA SHEET'!DD103*'Gas parameters'!$Q$15</f>
        <v>0</v>
      </c>
      <c r="FA103" s="429">
        <f>'DATA SHEET'!CO103*'Gas parameters'!$B$16</f>
        <v>0</v>
      </c>
      <c r="FB103" s="429" t="e">
        <f>'DATA SHEET'!CP103*'Gas parameters'!$C$16</f>
        <v>#VALUE!</v>
      </c>
      <c r="FC103" s="429" t="e">
        <f>'DATA SHEET'!CQ103*'Gas parameters'!$D$16</f>
        <v>#VALUE!</v>
      </c>
      <c r="FD103" s="429" t="e">
        <f>'DATA SHEET'!CR103*'Gas parameters'!$E$16</f>
        <v>#VALUE!</v>
      </c>
      <c r="FE103" s="429" t="e">
        <f>'DATA SHEET'!CS103*'Gas parameters'!$F$16</f>
        <v>#VALUE!</v>
      </c>
      <c r="FF103" s="429" t="e">
        <f>'DATA SHEET'!CT103*'Gas parameters'!$G$16</f>
        <v>#VALUE!</v>
      </c>
      <c r="FG103" s="429" t="e">
        <f>'DATA SHEET'!CU103*'Gas parameters'!$H$16</f>
        <v>#VALUE!</v>
      </c>
      <c r="FH103" s="429" t="e">
        <f>'DATA SHEET'!CV103*'Gas parameters'!$I$16</f>
        <v>#VALUE!</v>
      </c>
      <c r="FI103" s="429" t="e">
        <f>'DATA SHEET'!CW103*'Gas parameters'!$J$16</f>
        <v>#VALUE!</v>
      </c>
      <c r="FJ103" s="429" t="e">
        <f>'DATA SHEET'!CX103*'Gas parameters'!$K$16</f>
        <v>#VALUE!</v>
      </c>
      <c r="FK103" s="429" t="e">
        <f>'DATA SHEET'!CY103*'Gas parameters'!$L$16</f>
        <v>#VALUE!</v>
      </c>
      <c r="FL103" s="429" t="e">
        <f>'DATA SHEET'!CZ103*'Gas parameters'!$M$16</f>
        <v>#VALUE!</v>
      </c>
      <c r="FM103" s="429">
        <f>'DATA SHEET'!DA103*'Gas parameters'!$N$16</f>
        <v>0</v>
      </c>
      <c r="FN103" s="429">
        <f>'DATA SHEET'!DB103*'Gas parameters'!$O$16</f>
        <v>0</v>
      </c>
      <c r="FO103" s="429">
        <f>'DATA SHEET'!DC103*'Gas parameters'!$P$16</f>
        <v>0</v>
      </c>
      <c r="FP103" s="429">
        <f>'DATA SHEET'!DD103*'Gas parameters'!$Q$16</f>
        <v>0</v>
      </c>
      <c r="FQ103" s="457">
        <f>'DATA SHEET'!CO103*'Gas parameters'!$B$17</f>
        <v>0</v>
      </c>
      <c r="FR103" s="457" t="e">
        <f>'DATA SHEET'!CP103*'Gas parameters'!$C$17</f>
        <v>#VALUE!</v>
      </c>
      <c r="FS103" s="457" t="e">
        <f>'DATA SHEET'!CQ103*'Gas parameters'!$D$17</f>
        <v>#VALUE!</v>
      </c>
      <c r="FT103" s="457" t="e">
        <f>'DATA SHEET'!CR103*'Gas parameters'!$E$17</f>
        <v>#VALUE!</v>
      </c>
      <c r="FU103" s="457" t="e">
        <f>'DATA SHEET'!CS103*'Gas parameters'!$F$17</f>
        <v>#VALUE!</v>
      </c>
      <c r="FV103" s="457" t="e">
        <f>'DATA SHEET'!CT103*'Gas parameters'!$G$17</f>
        <v>#VALUE!</v>
      </c>
      <c r="FW103" s="457" t="e">
        <f>'DATA SHEET'!CU103*'Gas parameters'!$H$17</f>
        <v>#VALUE!</v>
      </c>
      <c r="FX103" s="457" t="e">
        <f>'DATA SHEET'!CV103*'Gas parameters'!$I$17</f>
        <v>#VALUE!</v>
      </c>
      <c r="FY103" s="457" t="e">
        <f>'DATA SHEET'!CW103*'Gas parameters'!$J$17</f>
        <v>#VALUE!</v>
      </c>
      <c r="FZ103" s="457" t="e">
        <f>'DATA SHEET'!CX103*'Gas parameters'!$K$17</f>
        <v>#VALUE!</v>
      </c>
      <c r="GA103" s="457" t="e">
        <f>'DATA SHEET'!CY103*'Gas parameters'!$L$17</f>
        <v>#VALUE!</v>
      </c>
      <c r="GB103" s="457" t="e">
        <f>'DATA SHEET'!CZ103*'Gas parameters'!$M$17</f>
        <v>#VALUE!</v>
      </c>
      <c r="GC103" s="457">
        <f>'DATA SHEET'!DA103*'Gas parameters'!$N$17</f>
        <v>0</v>
      </c>
      <c r="GD103" s="457">
        <f>'DATA SHEET'!DB103*'Gas parameters'!$O$17</f>
        <v>0</v>
      </c>
      <c r="GE103" s="457">
        <f>'DATA SHEET'!DC103*'Gas parameters'!$P$17</f>
        <v>0</v>
      </c>
      <c r="GF103" s="457">
        <f>'DATA SHEET'!DD103*'Gas parameters'!$Q$17</f>
        <v>0</v>
      </c>
      <c r="GG103" s="429">
        <f>'DATA SHEET'!CO103*'Gas parameters'!$B$18</f>
        <v>0</v>
      </c>
      <c r="GH103" s="429" t="e">
        <f>'DATA SHEET'!CP103*'Gas parameters'!$C$18</f>
        <v>#VALUE!</v>
      </c>
      <c r="GI103" s="429" t="e">
        <f>'DATA SHEET'!CQ103*'Gas parameters'!$D$18</f>
        <v>#VALUE!</v>
      </c>
      <c r="GJ103" s="429" t="e">
        <f>'DATA SHEET'!CR103*'Gas parameters'!$E$18</f>
        <v>#VALUE!</v>
      </c>
      <c r="GK103" s="429" t="e">
        <f>'DATA SHEET'!CS103*'Gas parameters'!$F$18</f>
        <v>#VALUE!</v>
      </c>
      <c r="GL103" s="429" t="e">
        <f>'DATA SHEET'!CT103*'Gas parameters'!$G$18</f>
        <v>#VALUE!</v>
      </c>
      <c r="GM103" s="429" t="e">
        <f>'DATA SHEET'!CU103*'Gas parameters'!$H$18</f>
        <v>#VALUE!</v>
      </c>
      <c r="GN103" s="429" t="e">
        <f>'DATA SHEET'!CV103*'Gas parameters'!$I$18</f>
        <v>#VALUE!</v>
      </c>
      <c r="GO103" s="429" t="e">
        <f>'DATA SHEET'!CW103*'Gas parameters'!$J$18</f>
        <v>#VALUE!</v>
      </c>
      <c r="GP103" s="429" t="e">
        <f>'DATA SHEET'!CX103*'Gas parameters'!$K$18</f>
        <v>#VALUE!</v>
      </c>
      <c r="GQ103" s="429" t="e">
        <f>'DATA SHEET'!CY103*'Gas parameters'!$L$18</f>
        <v>#VALUE!</v>
      </c>
      <c r="GR103" s="429" t="e">
        <f>'DATA SHEET'!CZ103*'Gas parameters'!$M$18</f>
        <v>#VALUE!</v>
      </c>
      <c r="GS103" s="429">
        <f>'DATA SHEET'!DA103*'Gas parameters'!$N$18</f>
        <v>0</v>
      </c>
      <c r="GT103" s="429">
        <f>'DATA SHEET'!DB103*'Gas parameters'!$O$18</f>
        <v>0</v>
      </c>
      <c r="GU103" s="429">
        <f>'DATA SHEET'!DC103*'Gas parameters'!$P$18</f>
        <v>0</v>
      </c>
      <c r="GV103" s="429">
        <f>'DATA SHEET'!DD103*'Gas parameters'!$Q$18</f>
        <v>0</v>
      </c>
      <c r="GW103" s="430">
        <v>7</v>
      </c>
      <c r="GX103" s="430">
        <v>1E-3</v>
      </c>
      <c r="GY103" s="435" t="e">
        <f>HM103/0.2094</f>
        <v>#VALUE!</v>
      </c>
      <c r="GZ103" s="435" t="e">
        <f>HN103/HH103*100</f>
        <v>#VALUE!</v>
      </c>
      <c r="HA103" s="433" t="e">
        <f>(HG103-HH103)/GY103+1</f>
        <v>#VALUE!</v>
      </c>
      <c r="HB103" s="433" t="e">
        <f>HG103+HI103</f>
        <v>#VALUE!</v>
      </c>
      <c r="HC103" s="433" t="e">
        <f>HI103/HB103*100</f>
        <v>#VALUE!</v>
      </c>
      <c r="HD103" s="433" t="e">
        <f>HJ103*0.01977+HF103*0.01429+(100-HF103-HJ103)*0.01251</f>
        <v>#VALUE!</v>
      </c>
      <c r="HE103" s="433" t="e">
        <f>(HD103+HI103*0.8038/HG103)/(HI103/HG103+1)</f>
        <v>#VALUE!</v>
      </c>
      <c r="HF103" s="436">
        <f>IO103</f>
        <v>0</v>
      </c>
      <c r="HG103" s="433" t="e">
        <f>HN103/HJ103*100</f>
        <v>#VALUE!</v>
      </c>
      <c r="HH103" s="435" t="e">
        <f>GY103*0.7906+'DATA SHEET'!CW103/100+HN103</f>
        <v>#VALUE!</v>
      </c>
      <c r="HI103" s="433" t="e">
        <f>GX103/0.8038*1.293*HA103*GY103+HO103</f>
        <v>#VALUE!</v>
      </c>
      <c r="HJ103" s="433" t="e">
        <f>(1-HF103/20.94)*GZ103</f>
        <v>#VALUE!</v>
      </c>
      <c r="HK103" s="437" t="e">
        <f>SUM(DE103:DT103)</f>
        <v>#VALUE!</v>
      </c>
      <c r="HL103" s="437" t="e">
        <f>SUM(DU103:EJ103)</f>
        <v>#VALUE!</v>
      </c>
      <c r="HM103" s="438" t="e">
        <f>SUM(EK103:EZ103)</f>
        <v>#VALUE!</v>
      </c>
      <c r="HN103" s="439" t="e">
        <f>SUM(FA103:FP103)</f>
        <v>#VALUE!</v>
      </c>
      <c r="HO103" s="436" t="e">
        <f>SUM(FQ103:GF103)</f>
        <v>#VALUE!</v>
      </c>
      <c r="HP103" s="427" t="e">
        <f>SUM(GG103:GV103)</f>
        <v>#VALUE!</v>
      </c>
      <c r="HQ103" s="357" t="e">
        <f>SUM(AS103:BH103)</f>
        <v>#VALUE!</v>
      </c>
      <c r="HR103" s="358" t="e">
        <f>SUM(BI103:BX103)</f>
        <v>#VALUE!</v>
      </c>
      <c r="HS103" s="712" t="e">
        <f>SUM(BY103:CN103)</f>
        <v>#VALUE!</v>
      </c>
      <c r="HT103" s="713" t="e">
        <f>HU103/$HR$14</f>
        <v>#VALUE!</v>
      </c>
      <c r="HU103" s="711" t="e">
        <f>HS103/$HU$14</f>
        <v>#VALUE!</v>
      </c>
      <c r="HV103" s="711" t="e">
        <f>HY103/$HV$14</f>
        <v>#VALUE!</v>
      </c>
      <c r="HW103" s="711" t="e">
        <f>HZ103/$HW$14</f>
        <v>#VALUE!</v>
      </c>
      <c r="HX103" s="711" t="e">
        <f>IA103/$HX$14</f>
        <v>#VALUE!</v>
      </c>
      <c r="HY103" s="714" t="e">
        <f t="shared" si="744"/>
        <v>#VALUE!</v>
      </c>
      <c r="HZ103" s="359" t="e">
        <f t="shared" si="744"/>
        <v>#VALUE!</v>
      </c>
      <c r="IA103" s="360" t="e">
        <f>HR103/SQRT(HT103)/1000</f>
        <v>#VALUE!</v>
      </c>
      <c r="IB103" s="75" t="e">
        <f>HX103</f>
        <v>#VALUE!</v>
      </c>
      <c r="IC103" s="704" t="e">
        <f>HT103</f>
        <v>#VALUE!</v>
      </c>
      <c r="ID103" s="704" t="e">
        <f>HY103/'Gas parameters'!$C$33</f>
        <v>#VALUE!</v>
      </c>
      <c r="IE103" s="724" t="e">
        <f>HZ103</f>
        <v>#VALUE!</v>
      </c>
      <c r="IF103" s="76" t="e">
        <f>GZ103</f>
        <v>#VALUE!</v>
      </c>
      <c r="IG103" s="29"/>
      <c r="IH103" s="29"/>
      <c r="II103" s="28"/>
      <c r="IJ103" s="700" t="e">
        <f t="shared" si="745"/>
        <v>#VALUE!</v>
      </c>
      <c r="IK103" s="30"/>
      <c r="IL103" s="31"/>
      <c r="IM103" s="31"/>
      <c r="IN103" s="280"/>
      <c r="IO103" s="280"/>
      <c r="IP103" s="277"/>
      <c r="IQ103" s="277"/>
      <c r="IR103" s="277"/>
      <c r="IS103" s="275"/>
      <c r="IT103" s="275"/>
      <c r="IU103" s="275"/>
      <c r="IV103" s="275"/>
      <c r="IW103" s="275"/>
      <c r="IX103" s="275"/>
      <c r="IY103" s="275"/>
      <c r="IZ103" s="275"/>
      <c r="JA103" s="275"/>
      <c r="JB103" s="275"/>
      <c r="JC103" s="275"/>
      <c r="JD103" s="275"/>
      <c r="JE103" s="275"/>
      <c r="JF103" s="275"/>
      <c r="JG103" s="275"/>
      <c r="JH103" s="275"/>
      <c r="JI103" s="275"/>
      <c r="JJ103" s="275"/>
      <c r="JK103" s="275"/>
      <c r="JL103" s="275"/>
      <c r="JM103" s="275"/>
      <c r="JN103" s="275"/>
      <c r="JO103" s="275"/>
      <c r="JP103" s="275"/>
      <c r="JQ103" s="486" t="s">
        <v>499</v>
      </c>
      <c r="JR103" s="486" t="s">
        <v>499</v>
      </c>
      <c r="JS103" s="486" t="s">
        <v>499</v>
      </c>
      <c r="JT103" s="142"/>
      <c r="JU103" s="142"/>
      <c r="JV103" s="142"/>
      <c r="JW103" s="142"/>
      <c r="JX103" s="142"/>
      <c r="JY103" s="142"/>
      <c r="JZ103" s="142"/>
      <c r="KA103" s="32" t="s">
        <v>88</v>
      </c>
      <c r="KB103" s="32" t="s">
        <v>88</v>
      </c>
      <c r="KC103" s="177" t="s">
        <v>88</v>
      </c>
      <c r="KD103" s="177" t="s">
        <v>88</v>
      </c>
      <c r="KE103" s="177" t="s">
        <v>88</v>
      </c>
      <c r="KF103" s="177" t="s">
        <v>88</v>
      </c>
      <c r="KG103" s="177" t="s">
        <v>88</v>
      </c>
      <c r="KH103" s="177" t="s">
        <v>88</v>
      </c>
      <c r="KI103" s="177"/>
      <c r="KJ103" s="177"/>
      <c r="KK103" s="32" t="s">
        <v>88</v>
      </c>
      <c r="KL103" s="32" t="s">
        <v>88</v>
      </c>
      <c r="KM103" s="32" t="s">
        <v>88</v>
      </c>
      <c r="KN103" s="32" t="s">
        <v>88</v>
      </c>
      <c r="KO103" s="32" t="s">
        <v>88</v>
      </c>
      <c r="KP103" s="32" t="s">
        <v>88</v>
      </c>
      <c r="KQ103" s="32" t="s">
        <v>88</v>
      </c>
      <c r="KR103" s="32" t="s">
        <v>88</v>
      </c>
      <c r="KS103" s="32" t="s">
        <v>88</v>
      </c>
      <c r="KT103" s="32" t="s">
        <v>88</v>
      </c>
      <c r="KU103" s="32" t="s">
        <v>88</v>
      </c>
      <c r="KV103" s="32" t="s">
        <v>88</v>
      </c>
      <c r="KX103" s="540">
        <f t="shared" si="679"/>
        <v>0</v>
      </c>
    </row>
    <row r="104" spans="1:310" ht="15.75" thickTop="1" x14ac:dyDescent="0.25">
      <c r="A104" s="62"/>
      <c r="B104" s="80" t="str">
        <f>IF(A104="X",IF(#REF!="F",#REF!,IF(#REF!="C",#REF!,IF(#REF!="WH",#REF!,IF(#REF!="B",#REF!,"")))),"")</f>
        <v/>
      </c>
      <c r="C104" s="120"/>
      <c r="D104" s="578"/>
      <c r="E104" s="11">
        <f>E103+1</f>
        <v>52</v>
      </c>
      <c r="F104" s="2129"/>
      <c r="G104" s="1832"/>
      <c r="H104" s="2163"/>
      <c r="I104" s="2147"/>
      <c r="J104" s="2163"/>
      <c r="K104" s="1855"/>
      <c r="L104" s="1832"/>
      <c r="M104" s="196" t="s">
        <v>75</v>
      </c>
      <c r="N104" s="1906"/>
      <c r="O104" s="90"/>
      <c r="P104" s="599"/>
      <c r="Q104" s="399"/>
      <c r="R104" s="399" t="s">
        <v>499</v>
      </c>
      <c r="S104" s="399" t="s">
        <v>499</v>
      </c>
      <c r="T104" s="399" t="s">
        <v>499</v>
      </c>
      <c r="U104" s="399" t="s">
        <v>499</v>
      </c>
      <c r="V104" s="399" t="s">
        <v>499</v>
      </c>
      <c r="W104" s="399" t="s">
        <v>499</v>
      </c>
      <c r="X104" s="399" t="s">
        <v>499</v>
      </c>
      <c r="Y104" s="399" t="s">
        <v>499</v>
      </c>
      <c r="Z104" s="399" t="s">
        <v>499</v>
      </c>
      <c r="AA104" s="399" t="s">
        <v>499</v>
      </c>
      <c r="AB104" s="399" t="s">
        <v>499</v>
      </c>
      <c r="AC104" s="368">
        <f t="shared" si="742"/>
        <v>0</v>
      </c>
      <c r="AD104" s="368" t="e">
        <f t="shared" si="742"/>
        <v>#VALUE!</v>
      </c>
      <c r="AE104" s="368" t="e">
        <f t="shared" si="742"/>
        <v>#VALUE!</v>
      </c>
      <c r="AF104" s="368" t="e">
        <f t="shared" si="742"/>
        <v>#VALUE!</v>
      </c>
      <c r="AG104" s="368" t="e">
        <f t="shared" si="742"/>
        <v>#VALUE!</v>
      </c>
      <c r="AH104" s="368" t="e">
        <f t="shared" si="742"/>
        <v>#VALUE!</v>
      </c>
      <c r="AI104" s="368" t="e">
        <f t="shared" si="742"/>
        <v>#VALUE!</v>
      </c>
      <c r="AJ104" s="368" t="e">
        <f t="shared" si="742"/>
        <v>#VALUE!</v>
      </c>
      <c r="AK104" s="368" t="e">
        <f t="shared" si="742"/>
        <v>#VALUE!</v>
      </c>
      <c r="AL104" s="368" t="e">
        <f t="shared" si="742"/>
        <v>#VALUE!</v>
      </c>
      <c r="AM104" s="368" t="e">
        <f t="shared" si="742"/>
        <v>#VALUE!</v>
      </c>
      <c r="AN104" s="368" t="e">
        <f t="shared" si="742"/>
        <v>#VALUE!</v>
      </c>
      <c r="AO104" s="832">
        <v>0</v>
      </c>
      <c r="AP104" s="833">
        <v>0</v>
      </c>
      <c r="AQ104" s="833">
        <v>0</v>
      </c>
      <c r="AR104" s="833">
        <v>0</v>
      </c>
      <c r="AS104" s="371">
        <f>AC104*'Gas parameters'!$B$10</f>
        <v>0</v>
      </c>
      <c r="AT104" s="371" t="e">
        <f>AD104*'Gas parameters'!$C$10</f>
        <v>#VALUE!</v>
      </c>
      <c r="AU104" s="371" t="e">
        <f>AE104*'Gas parameters'!$D$10</f>
        <v>#VALUE!</v>
      </c>
      <c r="AV104" s="371" t="e">
        <f>AF104*'Gas parameters'!$E$10</f>
        <v>#VALUE!</v>
      </c>
      <c r="AW104" s="371" t="e">
        <f>AG104*'Gas parameters'!$F$10</f>
        <v>#VALUE!</v>
      </c>
      <c r="AX104" s="371" t="e">
        <f>AH104*'Gas parameters'!$G$10</f>
        <v>#VALUE!</v>
      </c>
      <c r="AY104" s="371" t="e">
        <f>AI104*'Gas parameters'!$H$10</f>
        <v>#VALUE!</v>
      </c>
      <c r="AZ104" s="371" t="e">
        <f>AJ104*'Gas parameters'!$I$10</f>
        <v>#VALUE!</v>
      </c>
      <c r="BA104" s="371" t="e">
        <f>AK104*'Gas parameters'!$J$10</f>
        <v>#VALUE!</v>
      </c>
      <c r="BB104" s="371" t="e">
        <f>AL104*'Gas parameters'!$K$10</f>
        <v>#VALUE!</v>
      </c>
      <c r="BC104" s="371" t="e">
        <f>AM104*'Gas parameters'!$L$10</f>
        <v>#VALUE!</v>
      </c>
      <c r="BD104" s="371" t="e">
        <f>AN104*'Gas parameters'!$M$10</f>
        <v>#VALUE!</v>
      </c>
      <c r="BE104" s="834">
        <f>AO104*'Gas parameters'!$N$10</f>
        <v>0</v>
      </c>
      <c r="BF104" s="835">
        <f>AP104*'Gas parameters'!$O$10</f>
        <v>0</v>
      </c>
      <c r="BG104" s="835">
        <f>AQ104*'Gas parameters'!$P$10</f>
        <v>0</v>
      </c>
      <c r="BH104" s="835">
        <f>AR104*'Gas parameters'!$Q$10</f>
        <v>0</v>
      </c>
      <c r="BI104" s="371">
        <f>AC104*'Gas parameters'!$B$11</f>
        <v>0</v>
      </c>
      <c r="BJ104" s="371" t="e">
        <f>AD104*'Gas parameters'!$C$11</f>
        <v>#VALUE!</v>
      </c>
      <c r="BK104" s="371" t="e">
        <f>AE104*'Gas parameters'!$D$11</f>
        <v>#VALUE!</v>
      </c>
      <c r="BL104" s="371" t="e">
        <f>AF104*'Gas parameters'!$E$11</f>
        <v>#VALUE!</v>
      </c>
      <c r="BM104" s="371" t="e">
        <f>AG104*'Gas parameters'!$F$11</f>
        <v>#VALUE!</v>
      </c>
      <c r="BN104" s="371" t="e">
        <f>AH104*'Gas parameters'!$G$11</f>
        <v>#VALUE!</v>
      </c>
      <c r="BO104" s="371" t="e">
        <f>AI104*'Gas parameters'!$H$11</f>
        <v>#VALUE!</v>
      </c>
      <c r="BP104" s="371" t="e">
        <f>AJ104*'Gas parameters'!$I$11</f>
        <v>#VALUE!</v>
      </c>
      <c r="BQ104" s="371" t="e">
        <f>AK104*'Gas parameters'!$J$11</f>
        <v>#VALUE!</v>
      </c>
      <c r="BR104" s="371" t="e">
        <f>AL104*'Gas parameters'!$K$11</f>
        <v>#VALUE!</v>
      </c>
      <c r="BS104" s="371" t="e">
        <f>AM104*'Gas parameters'!$L$11</f>
        <v>#VALUE!</v>
      </c>
      <c r="BT104" s="371" t="e">
        <f>AN104*'Gas parameters'!$M$11</f>
        <v>#VALUE!</v>
      </c>
      <c r="BU104" s="834">
        <f>AO104*'Gas parameters'!$N$11</f>
        <v>0</v>
      </c>
      <c r="BV104" s="835">
        <f>AP104*'Gas parameters'!$O$11</f>
        <v>0</v>
      </c>
      <c r="BW104" s="835">
        <f>AQ104*'Gas parameters'!$P$11</f>
        <v>0</v>
      </c>
      <c r="BX104" s="835">
        <f>AR104*'Gas parameters'!$Q$11</f>
        <v>0</v>
      </c>
      <c r="BY104" s="374">
        <f>AC104*'Gas parameters'!$B$12</f>
        <v>0</v>
      </c>
      <c r="BZ104" s="374" t="e">
        <f>AD104*'Gas parameters'!$C$12</f>
        <v>#VALUE!</v>
      </c>
      <c r="CA104" s="374" t="e">
        <f>AE104*'Gas parameters'!$D$12</f>
        <v>#VALUE!</v>
      </c>
      <c r="CB104" s="374" t="e">
        <f>AF104*'Gas parameters'!$E$12</f>
        <v>#VALUE!</v>
      </c>
      <c r="CC104" s="374" t="e">
        <f>AG104*'Gas parameters'!$F$12</f>
        <v>#VALUE!</v>
      </c>
      <c r="CD104" s="374" t="e">
        <f>AH104*'Gas parameters'!$G$12</f>
        <v>#VALUE!</v>
      </c>
      <c r="CE104" s="374" t="e">
        <f>AI104*'Gas parameters'!$H$12</f>
        <v>#VALUE!</v>
      </c>
      <c r="CF104" s="374" t="e">
        <f>AJ104*'Gas parameters'!$I$12</f>
        <v>#VALUE!</v>
      </c>
      <c r="CG104" s="374" t="e">
        <f>AK104*'Gas parameters'!$J$12</f>
        <v>#VALUE!</v>
      </c>
      <c r="CH104" s="374" t="e">
        <f>AL104*'Gas parameters'!$K$12</f>
        <v>#VALUE!</v>
      </c>
      <c r="CI104" s="374" t="e">
        <f>AM104*'Gas parameters'!$L$12</f>
        <v>#VALUE!</v>
      </c>
      <c r="CJ104" s="374" t="e">
        <f>AN104*'Gas parameters'!$M$12</f>
        <v>#VALUE!</v>
      </c>
      <c r="CK104" s="836">
        <f>AO104*'Gas parameters'!$N$12</f>
        <v>0</v>
      </c>
      <c r="CL104" s="837">
        <f>AP104*'Gas parameters'!$O$12</f>
        <v>0</v>
      </c>
      <c r="CM104" s="837">
        <f>AQ104*'Gas parameters'!$P$12</f>
        <v>0</v>
      </c>
      <c r="CN104" s="837">
        <f>AR104*'Gas parameters'!$Q$12</f>
        <v>0</v>
      </c>
      <c r="CO104" s="838">
        <f t="shared" si="743"/>
        <v>0</v>
      </c>
      <c r="CP104" s="838" t="e">
        <f t="shared" si="743"/>
        <v>#VALUE!</v>
      </c>
      <c r="CQ104" s="838" t="e">
        <f t="shared" si="743"/>
        <v>#VALUE!</v>
      </c>
      <c r="CR104" s="838" t="e">
        <f t="shared" si="743"/>
        <v>#VALUE!</v>
      </c>
      <c r="CS104" s="838" t="e">
        <f t="shared" si="743"/>
        <v>#VALUE!</v>
      </c>
      <c r="CT104" s="838" t="e">
        <f t="shared" si="743"/>
        <v>#VALUE!</v>
      </c>
      <c r="CU104" s="838" t="e">
        <f t="shared" si="743"/>
        <v>#VALUE!</v>
      </c>
      <c r="CV104" s="838" t="e">
        <f t="shared" si="743"/>
        <v>#VALUE!</v>
      </c>
      <c r="CW104" s="838" t="e">
        <f t="shared" si="743"/>
        <v>#VALUE!</v>
      </c>
      <c r="CX104" s="838" t="e">
        <f t="shared" si="743"/>
        <v>#VALUE!</v>
      </c>
      <c r="CY104" s="838" t="e">
        <f t="shared" si="743"/>
        <v>#VALUE!</v>
      </c>
      <c r="CZ104" s="838" t="e">
        <f t="shared" si="743"/>
        <v>#VALUE!</v>
      </c>
      <c r="DA104" s="838">
        <f t="shared" si="743"/>
        <v>0</v>
      </c>
      <c r="DB104" s="838">
        <f t="shared" si="743"/>
        <v>0</v>
      </c>
      <c r="DC104" s="838">
        <f t="shared" si="743"/>
        <v>0</v>
      </c>
      <c r="DD104" s="838">
        <f t="shared" si="743"/>
        <v>0</v>
      </c>
      <c r="DE104" s="839">
        <f>'DATA SHEET'!CO104*'Gas parameters'!$B$13</f>
        <v>0</v>
      </c>
      <c r="DF104" s="839" t="e">
        <f>'DATA SHEET'!CP104*'Gas parameters'!$C$13</f>
        <v>#VALUE!</v>
      </c>
      <c r="DG104" s="839" t="e">
        <f>'DATA SHEET'!CQ104*'Gas parameters'!$D$13</f>
        <v>#VALUE!</v>
      </c>
      <c r="DH104" s="839" t="e">
        <f>'DATA SHEET'!CR104*'Gas parameters'!$E$13</f>
        <v>#VALUE!</v>
      </c>
      <c r="DI104" s="839" t="e">
        <f>'DATA SHEET'!CS104*'Gas parameters'!$F$13</f>
        <v>#VALUE!</v>
      </c>
      <c r="DJ104" s="839" t="e">
        <f>'DATA SHEET'!CT104*'Gas parameters'!$G$13</f>
        <v>#VALUE!</v>
      </c>
      <c r="DK104" s="839" t="e">
        <f>'DATA SHEET'!CU104*'Gas parameters'!$H$13</f>
        <v>#VALUE!</v>
      </c>
      <c r="DL104" s="839" t="e">
        <f>'DATA SHEET'!CV104*'Gas parameters'!$I$13</f>
        <v>#VALUE!</v>
      </c>
      <c r="DM104" s="839" t="e">
        <f>'DATA SHEET'!CW104*'Gas parameters'!$J$13</f>
        <v>#VALUE!</v>
      </c>
      <c r="DN104" s="839" t="e">
        <f>'DATA SHEET'!CX104*'Gas parameters'!$K$13</f>
        <v>#VALUE!</v>
      </c>
      <c r="DO104" s="839" t="e">
        <f>'DATA SHEET'!CY104*'Gas parameters'!$L$13</f>
        <v>#VALUE!</v>
      </c>
      <c r="DP104" s="839" t="e">
        <f>'DATA SHEET'!CZ104*'Gas parameters'!$M$13</f>
        <v>#VALUE!</v>
      </c>
      <c r="DQ104" s="839">
        <f>'DATA SHEET'!DA104*'Gas parameters'!$N$13</f>
        <v>0</v>
      </c>
      <c r="DR104" s="839">
        <f>'DATA SHEET'!DB104*'Gas parameters'!$O$13</f>
        <v>0</v>
      </c>
      <c r="DS104" s="839">
        <f>'DATA SHEET'!DC104*'Gas parameters'!$P$13</f>
        <v>0</v>
      </c>
      <c r="DT104" s="839">
        <f>'DATA SHEET'!DD104*'Gas parameters'!$Q$13</f>
        <v>0</v>
      </c>
      <c r="DU104" s="840">
        <f>'DATA SHEET'!CO104*'Gas parameters'!$B$14</f>
        <v>0</v>
      </c>
      <c r="DV104" s="840" t="e">
        <f>'DATA SHEET'!CP104*'Gas parameters'!$C$14</f>
        <v>#VALUE!</v>
      </c>
      <c r="DW104" s="840" t="e">
        <f>'DATA SHEET'!CQ104*'Gas parameters'!$D$14</f>
        <v>#VALUE!</v>
      </c>
      <c r="DX104" s="840" t="e">
        <f>'DATA SHEET'!CR104*'Gas parameters'!$E$14</f>
        <v>#VALUE!</v>
      </c>
      <c r="DY104" s="840" t="e">
        <f>'DATA SHEET'!CS104*'Gas parameters'!$F$14</f>
        <v>#VALUE!</v>
      </c>
      <c r="DZ104" s="840" t="e">
        <f>'DATA SHEET'!CT104*'Gas parameters'!$G$14</f>
        <v>#VALUE!</v>
      </c>
      <c r="EA104" s="840" t="e">
        <f>'DATA SHEET'!CU104*'Gas parameters'!$H$14</f>
        <v>#VALUE!</v>
      </c>
      <c r="EB104" s="840" t="e">
        <f>'DATA SHEET'!CV104*'Gas parameters'!$I$14</f>
        <v>#VALUE!</v>
      </c>
      <c r="EC104" s="840" t="e">
        <f>'DATA SHEET'!CW104*'Gas parameters'!$J$14</f>
        <v>#VALUE!</v>
      </c>
      <c r="ED104" s="840" t="e">
        <f>'DATA SHEET'!CX104*'Gas parameters'!$K$14</f>
        <v>#VALUE!</v>
      </c>
      <c r="EE104" s="840" t="e">
        <f>'DATA SHEET'!CY104*'Gas parameters'!$L$14</f>
        <v>#VALUE!</v>
      </c>
      <c r="EF104" s="840" t="e">
        <f>'DATA SHEET'!CZ104*'Gas parameters'!$M$14</f>
        <v>#VALUE!</v>
      </c>
      <c r="EG104" s="840">
        <f>'DATA SHEET'!DA104*'Gas parameters'!$N$14</f>
        <v>0</v>
      </c>
      <c r="EH104" s="840">
        <f>'DATA SHEET'!DB104*'Gas parameters'!$O$14</f>
        <v>0</v>
      </c>
      <c r="EI104" s="840">
        <f>'DATA SHEET'!DC104*'Gas parameters'!$P$14</f>
        <v>0</v>
      </c>
      <c r="EJ104" s="840">
        <f>'DATA SHEET'!DD104*'Gas parameters'!$Q$14</f>
        <v>0</v>
      </c>
      <c r="EK104" s="841">
        <f>'DATA SHEET'!CO104*'Gas parameters'!$B$15</f>
        <v>0</v>
      </c>
      <c r="EL104" s="842" t="e">
        <f>'DATA SHEET'!CP104*'Gas parameters'!$C$15</f>
        <v>#VALUE!</v>
      </c>
      <c r="EM104" s="842" t="e">
        <f>'DATA SHEET'!CQ104*'Gas parameters'!$D$15</f>
        <v>#VALUE!</v>
      </c>
      <c r="EN104" s="842" t="e">
        <f>'DATA SHEET'!CR104*'Gas parameters'!$E$15</f>
        <v>#VALUE!</v>
      </c>
      <c r="EO104" s="842" t="e">
        <f>'DATA SHEET'!CS104*'Gas parameters'!$F$15</f>
        <v>#VALUE!</v>
      </c>
      <c r="EP104" s="842" t="e">
        <f>'DATA SHEET'!CT104*'Gas parameters'!$G$15</f>
        <v>#VALUE!</v>
      </c>
      <c r="EQ104" s="842" t="e">
        <f>'DATA SHEET'!CU104*'Gas parameters'!$H$15</f>
        <v>#VALUE!</v>
      </c>
      <c r="ER104" s="842" t="e">
        <f>'DATA SHEET'!CV104*'Gas parameters'!$I$15</f>
        <v>#VALUE!</v>
      </c>
      <c r="ES104" s="842" t="e">
        <f>'DATA SHEET'!CW104*'Gas parameters'!$J$15</f>
        <v>#VALUE!</v>
      </c>
      <c r="ET104" s="842" t="e">
        <f>'DATA SHEET'!CX104*'Gas parameters'!$K$15</f>
        <v>#VALUE!</v>
      </c>
      <c r="EU104" s="842" t="e">
        <f>'DATA SHEET'!CY104*'Gas parameters'!$L$15</f>
        <v>#VALUE!</v>
      </c>
      <c r="EV104" s="842" t="e">
        <f>'DATA SHEET'!CZ104*'Gas parameters'!$M$15</f>
        <v>#VALUE!</v>
      </c>
      <c r="EW104" s="842">
        <f>'DATA SHEET'!DA104*'Gas parameters'!$N$15</f>
        <v>0</v>
      </c>
      <c r="EX104" s="842">
        <f>'DATA SHEET'!DB104*'Gas parameters'!$O$15</f>
        <v>0</v>
      </c>
      <c r="EY104" s="842">
        <f>'DATA SHEET'!DC104*'Gas parameters'!$P$15</f>
        <v>0</v>
      </c>
      <c r="EZ104" s="842">
        <f>'DATA SHEET'!DD104*'Gas parameters'!$Q$15</f>
        <v>0</v>
      </c>
      <c r="FA104" s="843">
        <f>'DATA SHEET'!CO104*'Gas parameters'!$B$16</f>
        <v>0</v>
      </c>
      <c r="FB104" s="843" t="e">
        <f>'DATA SHEET'!CP104*'Gas parameters'!$C$16</f>
        <v>#VALUE!</v>
      </c>
      <c r="FC104" s="843" t="e">
        <f>'DATA SHEET'!CQ104*'Gas parameters'!$D$16</f>
        <v>#VALUE!</v>
      </c>
      <c r="FD104" s="843" t="e">
        <f>'DATA SHEET'!CR104*'Gas parameters'!$E$16</f>
        <v>#VALUE!</v>
      </c>
      <c r="FE104" s="843" t="e">
        <f>'DATA SHEET'!CS104*'Gas parameters'!$F$16</f>
        <v>#VALUE!</v>
      </c>
      <c r="FF104" s="843" t="e">
        <f>'DATA SHEET'!CT104*'Gas parameters'!$G$16</f>
        <v>#VALUE!</v>
      </c>
      <c r="FG104" s="843" t="e">
        <f>'DATA SHEET'!CU104*'Gas parameters'!$H$16</f>
        <v>#VALUE!</v>
      </c>
      <c r="FH104" s="843" t="e">
        <f>'DATA SHEET'!CV104*'Gas parameters'!$I$16</f>
        <v>#VALUE!</v>
      </c>
      <c r="FI104" s="843" t="e">
        <f>'DATA SHEET'!CW104*'Gas parameters'!$J$16</f>
        <v>#VALUE!</v>
      </c>
      <c r="FJ104" s="843" t="e">
        <f>'DATA SHEET'!CX104*'Gas parameters'!$K$16</f>
        <v>#VALUE!</v>
      </c>
      <c r="FK104" s="843" t="e">
        <f>'DATA SHEET'!CY104*'Gas parameters'!$L$16</f>
        <v>#VALUE!</v>
      </c>
      <c r="FL104" s="843" t="e">
        <f>'DATA SHEET'!CZ104*'Gas parameters'!$M$16</f>
        <v>#VALUE!</v>
      </c>
      <c r="FM104" s="843">
        <f>'DATA SHEET'!DA104*'Gas parameters'!$N$16</f>
        <v>0</v>
      </c>
      <c r="FN104" s="843">
        <f>'DATA SHEET'!DB104*'Gas parameters'!$O$16</f>
        <v>0</v>
      </c>
      <c r="FO104" s="843">
        <f>'DATA SHEET'!DC104*'Gas parameters'!$P$16</f>
        <v>0</v>
      </c>
      <c r="FP104" s="843">
        <f>'DATA SHEET'!DD104*'Gas parameters'!$Q$16</f>
        <v>0</v>
      </c>
      <c r="FQ104" s="844">
        <f>'DATA SHEET'!CO104*'Gas parameters'!$B$17</f>
        <v>0</v>
      </c>
      <c r="FR104" s="844" t="e">
        <f>'DATA SHEET'!CP104*'Gas parameters'!$C$17</f>
        <v>#VALUE!</v>
      </c>
      <c r="FS104" s="844" t="e">
        <f>'DATA SHEET'!CQ104*'Gas parameters'!$D$17</f>
        <v>#VALUE!</v>
      </c>
      <c r="FT104" s="844" t="e">
        <f>'DATA SHEET'!CR104*'Gas parameters'!$E$17</f>
        <v>#VALUE!</v>
      </c>
      <c r="FU104" s="844" t="e">
        <f>'DATA SHEET'!CS104*'Gas parameters'!$F$17</f>
        <v>#VALUE!</v>
      </c>
      <c r="FV104" s="844" t="e">
        <f>'DATA SHEET'!CT104*'Gas parameters'!$G$17</f>
        <v>#VALUE!</v>
      </c>
      <c r="FW104" s="844" t="e">
        <f>'DATA SHEET'!CU104*'Gas parameters'!$H$17</f>
        <v>#VALUE!</v>
      </c>
      <c r="FX104" s="844" t="e">
        <f>'DATA SHEET'!CV104*'Gas parameters'!$I$17</f>
        <v>#VALUE!</v>
      </c>
      <c r="FY104" s="844" t="e">
        <f>'DATA SHEET'!CW104*'Gas parameters'!$J$17</f>
        <v>#VALUE!</v>
      </c>
      <c r="FZ104" s="844" t="e">
        <f>'DATA SHEET'!CX104*'Gas parameters'!$K$17</f>
        <v>#VALUE!</v>
      </c>
      <c r="GA104" s="844" t="e">
        <f>'DATA SHEET'!CY104*'Gas parameters'!$L$17</f>
        <v>#VALUE!</v>
      </c>
      <c r="GB104" s="844" t="e">
        <f>'DATA SHEET'!CZ104*'Gas parameters'!$M$17</f>
        <v>#VALUE!</v>
      </c>
      <c r="GC104" s="844">
        <f>'DATA SHEET'!DA104*'Gas parameters'!$N$17</f>
        <v>0</v>
      </c>
      <c r="GD104" s="844">
        <f>'DATA SHEET'!DB104*'Gas parameters'!$O$17</f>
        <v>0</v>
      </c>
      <c r="GE104" s="844">
        <f>'DATA SHEET'!DC104*'Gas parameters'!$P$17</f>
        <v>0</v>
      </c>
      <c r="GF104" s="844">
        <f>'DATA SHEET'!DD104*'Gas parameters'!$Q$17</f>
        <v>0</v>
      </c>
      <c r="GG104" s="843">
        <f>'DATA SHEET'!CO104*'Gas parameters'!$B$18</f>
        <v>0</v>
      </c>
      <c r="GH104" s="843" t="e">
        <f>'DATA SHEET'!CP104*'Gas parameters'!$C$18</f>
        <v>#VALUE!</v>
      </c>
      <c r="GI104" s="843" t="e">
        <f>'DATA SHEET'!CQ104*'Gas parameters'!$D$18</f>
        <v>#VALUE!</v>
      </c>
      <c r="GJ104" s="843" t="e">
        <f>'DATA SHEET'!CR104*'Gas parameters'!$E$18</f>
        <v>#VALUE!</v>
      </c>
      <c r="GK104" s="843" t="e">
        <f>'DATA SHEET'!CS104*'Gas parameters'!$F$18</f>
        <v>#VALUE!</v>
      </c>
      <c r="GL104" s="843" t="e">
        <f>'DATA SHEET'!CT104*'Gas parameters'!$G$18</f>
        <v>#VALUE!</v>
      </c>
      <c r="GM104" s="843" t="e">
        <f>'DATA SHEET'!CU104*'Gas parameters'!$H$18</f>
        <v>#VALUE!</v>
      </c>
      <c r="GN104" s="843" t="e">
        <f>'DATA SHEET'!CV104*'Gas parameters'!$I$18</f>
        <v>#VALUE!</v>
      </c>
      <c r="GO104" s="843" t="e">
        <f>'DATA SHEET'!CW104*'Gas parameters'!$J$18</f>
        <v>#VALUE!</v>
      </c>
      <c r="GP104" s="843" t="e">
        <f>'DATA SHEET'!CX104*'Gas parameters'!$K$18</f>
        <v>#VALUE!</v>
      </c>
      <c r="GQ104" s="843" t="e">
        <f>'DATA SHEET'!CY104*'Gas parameters'!$L$18</f>
        <v>#VALUE!</v>
      </c>
      <c r="GR104" s="843" t="e">
        <f>'DATA SHEET'!CZ104*'Gas parameters'!$M$18</f>
        <v>#VALUE!</v>
      </c>
      <c r="GS104" s="843">
        <f>'DATA SHEET'!DA104*'Gas parameters'!$N$18</f>
        <v>0</v>
      </c>
      <c r="GT104" s="843">
        <f>'DATA SHEET'!DB104*'Gas parameters'!$O$18</f>
        <v>0</v>
      </c>
      <c r="GU104" s="843">
        <f>'DATA SHEET'!DC104*'Gas parameters'!$P$18</f>
        <v>0</v>
      </c>
      <c r="GV104" s="843">
        <f>'DATA SHEET'!DD104*'Gas parameters'!$Q$18</f>
        <v>0</v>
      </c>
      <c r="GW104" s="845">
        <v>7</v>
      </c>
      <c r="GX104" s="845">
        <v>1E-3</v>
      </c>
      <c r="GY104" s="846" t="e">
        <f>HM104/0.2094</f>
        <v>#VALUE!</v>
      </c>
      <c r="GZ104" s="846" t="e">
        <f>HN104/HH104*100</f>
        <v>#VALUE!</v>
      </c>
      <c r="HA104" s="847" t="e">
        <f>(HG104-HH104)/GY104+1</f>
        <v>#VALUE!</v>
      </c>
      <c r="HB104" s="847" t="e">
        <f>HG104+HI104</f>
        <v>#VALUE!</v>
      </c>
      <c r="HC104" s="847" t="e">
        <f>HI104/HB104*100</f>
        <v>#VALUE!</v>
      </c>
      <c r="HD104" s="847" t="e">
        <f>HJ104*0.01977+HF104*0.01429+(100-HF104-HJ104)*0.01251</f>
        <v>#VALUE!</v>
      </c>
      <c r="HE104" s="847" t="e">
        <f>(HD104+HI104*0.8038/HG104)/(HI104/HG104+1)</f>
        <v>#VALUE!</v>
      </c>
      <c r="HF104" s="848">
        <f>IO104</f>
        <v>0</v>
      </c>
      <c r="HG104" s="847" t="e">
        <f>HN104/HJ104*100</f>
        <v>#VALUE!</v>
      </c>
      <c r="HH104" s="846" t="e">
        <f>GY104*0.7906+'DATA SHEET'!CW104/100+HN104</f>
        <v>#VALUE!</v>
      </c>
      <c r="HI104" s="847" t="e">
        <f>GX104/0.8038*1.293*HA104*GY104+HO104</f>
        <v>#VALUE!</v>
      </c>
      <c r="HJ104" s="847" t="e">
        <f>(1-HF104/20.94)*GZ104</f>
        <v>#VALUE!</v>
      </c>
      <c r="HK104" s="849" t="e">
        <f>SUM(DE104:DT104)</f>
        <v>#VALUE!</v>
      </c>
      <c r="HL104" s="849" t="e">
        <f>SUM(DU104:EJ104)</f>
        <v>#VALUE!</v>
      </c>
      <c r="HM104" s="850" t="e">
        <f>SUM(EK104:EZ104)</f>
        <v>#VALUE!</v>
      </c>
      <c r="HN104" s="851" t="e">
        <f>SUM(FA104:FP104)</f>
        <v>#VALUE!</v>
      </c>
      <c r="HO104" s="848" t="e">
        <f>SUM(FQ104:GF104)</f>
        <v>#VALUE!</v>
      </c>
      <c r="HP104" s="852" t="e">
        <f>SUM(GG104:GV104)</f>
        <v>#VALUE!</v>
      </c>
      <c r="HQ104" s="853" t="e">
        <f>SUM(AS104:BH104)</f>
        <v>#VALUE!</v>
      </c>
      <c r="HR104" s="813" t="e">
        <f>SUM(BI104:BX104)</f>
        <v>#VALUE!</v>
      </c>
      <c r="HS104" s="854" t="e">
        <f>SUM(BY104:CN104)</f>
        <v>#VALUE!</v>
      </c>
      <c r="HT104" s="855" t="e">
        <f>HU104/$HR$14</f>
        <v>#VALUE!</v>
      </c>
      <c r="HU104" s="814" t="e">
        <f>HS104/$HU$14</f>
        <v>#VALUE!</v>
      </c>
      <c r="HV104" s="814" t="e">
        <f>HY104/$HV$14</f>
        <v>#VALUE!</v>
      </c>
      <c r="HW104" s="814" t="e">
        <f>HZ104/$HW$14</f>
        <v>#VALUE!</v>
      </c>
      <c r="HX104" s="814" t="e">
        <f>IA104/$HX$14</f>
        <v>#VALUE!</v>
      </c>
      <c r="HY104" s="815" t="e">
        <f t="shared" si="744"/>
        <v>#VALUE!</v>
      </c>
      <c r="HZ104" s="816" t="e">
        <f t="shared" si="744"/>
        <v>#VALUE!</v>
      </c>
      <c r="IA104" s="856" t="e">
        <f>HR104/SQRT(HT104)/1000</f>
        <v>#VALUE!</v>
      </c>
      <c r="IB104" s="75" t="e">
        <f>HX104</f>
        <v>#VALUE!</v>
      </c>
      <c r="IC104" s="857" t="e">
        <f>HT104</f>
        <v>#VALUE!</v>
      </c>
      <c r="ID104" s="857" t="e">
        <f>HY104/'Gas parameters'!$C$33</f>
        <v>#VALUE!</v>
      </c>
      <c r="IE104" s="859" t="e">
        <f>HZ104</f>
        <v>#VALUE!</v>
      </c>
      <c r="IF104" s="76" t="e">
        <f>GZ104</f>
        <v>#VALUE!</v>
      </c>
      <c r="IG104" s="29"/>
      <c r="IH104" s="29"/>
      <c r="II104" s="28"/>
      <c r="IJ104" s="700" t="e">
        <f t="shared" si="745"/>
        <v>#VALUE!</v>
      </c>
      <c r="IK104" s="30"/>
      <c r="IL104" s="31"/>
      <c r="IM104" s="31"/>
      <c r="IN104" s="280"/>
      <c r="IO104" s="280"/>
      <c r="IP104" s="277"/>
      <c r="IQ104" s="277"/>
      <c r="IR104" s="277"/>
      <c r="IS104" s="275"/>
      <c r="IT104" s="275"/>
      <c r="IU104" s="275"/>
      <c r="IV104" s="275"/>
      <c r="IW104" s="275"/>
      <c r="IX104" s="275"/>
      <c r="IY104" s="275"/>
      <c r="IZ104" s="275"/>
      <c r="JA104" s="275"/>
      <c r="JB104" s="275"/>
      <c r="JC104" s="275"/>
      <c r="JD104" s="275"/>
      <c r="JE104" s="275"/>
      <c r="JF104" s="275"/>
      <c r="JG104" s="275"/>
      <c r="JH104" s="275"/>
      <c r="JI104" s="275"/>
      <c r="JJ104" s="275"/>
      <c r="JK104" s="275"/>
      <c r="JL104" s="275"/>
      <c r="JM104" s="275"/>
      <c r="JN104" s="275"/>
      <c r="JO104" s="275"/>
      <c r="JP104" s="275"/>
      <c r="JQ104" s="486" t="s">
        <v>499</v>
      </c>
      <c r="JR104" s="486" t="s">
        <v>499</v>
      </c>
      <c r="JS104" s="486" t="s">
        <v>499</v>
      </c>
      <c r="JT104" s="142"/>
      <c r="JU104" s="142"/>
      <c r="JV104" s="142"/>
      <c r="JW104" s="142"/>
      <c r="JX104" s="142"/>
      <c r="JY104" s="142"/>
      <c r="JZ104" s="142"/>
      <c r="KA104" s="32" t="s">
        <v>88</v>
      </c>
      <c r="KB104" s="32" t="s">
        <v>88</v>
      </c>
      <c r="KC104" s="177" t="s">
        <v>88</v>
      </c>
      <c r="KD104" s="177" t="s">
        <v>88</v>
      </c>
      <c r="KE104" s="177" t="s">
        <v>88</v>
      </c>
      <c r="KF104" s="177" t="s">
        <v>88</v>
      </c>
      <c r="KG104" s="177" t="s">
        <v>88</v>
      </c>
      <c r="KH104" s="177" t="s">
        <v>88</v>
      </c>
      <c r="KI104" s="177"/>
      <c r="KJ104" s="177"/>
      <c r="KK104" s="32" t="s">
        <v>88</v>
      </c>
      <c r="KL104" s="32" t="s">
        <v>88</v>
      </c>
      <c r="KM104" s="32" t="s">
        <v>88</v>
      </c>
      <c r="KN104" s="32" t="s">
        <v>88</v>
      </c>
      <c r="KO104" s="32" t="s">
        <v>88</v>
      </c>
      <c r="KP104" s="32" t="s">
        <v>88</v>
      </c>
      <c r="KQ104" s="32" t="s">
        <v>88</v>
      </c>
      <c r="KR104" s="32" t="s">
        <v>88</v>
      </c>
      <c r="KS104" s="32" t="s">
        <v>88</v>
      </c>
      <c r="KT104" s="32" t="s">
        <v>88</v>
      </c>
      <c r="KU104" s="32" t="s">
        <v>88</v>
      </c>
      <c r="KV104" s="32" t="s">
        <v>88</v>
      </c>
      <c r="KX104" s="540">
        <f t="shared" si="679"/>
        <v>0</v>
      </c>
    </row>
    <row r="105" spans="1:310" ht="15" x14ac:dyDescent="0.25">
      <c r="A105" s="81"/>
      <c r="B105" s="81"/>
      <c r="C105" s="81"/>
      <c r="E105"/>
      <c r="F105"/>
      <c r="P105" s="550"/>
      <c r="Q105" s="42"/>
      <c r="R105" s="42"/>
      <c r="S105" s="42"/>
      <c r="T105" s="42"/>
      <c r="U105" s="42"/>
      <c r="V105" s="42"/>
      <c r="W105" s="42"/>
      <c r="X105" s="42"/>
      <c r="Y105" s="42"/>
      <c r="Z105" s="42"/>
      <c r="AA105" s="42"/>
      <c r="AB105" s="42"/>
      <c r="JK105" s="3"/>
      <c r="KL105" s="3"/>
      <c r="KX105" s="540">
        <f t="shared" si="679"/>
        <v>0</v>
      </c>
    </row>
    <row r="106" spans="1:310" ht="15" hidden="1" x14ac:dyDescent="0.25">
      <c r="A106" s="81"/>
      <c r="B106" s="81"/>
      <c r="C106" s="81"/>
      <c r="E106"/>
      <c r="F106"/>
      <c r="P106" s="550"/>
      <c r="Q106" s="42"/>
      <c r="R106" s="42"/>
      <c r="S106" s="42"/>
      <c r="T106" s="42"/>
      <c r="U106" s="42"/>
      <c r="V106" s="42"/>
      <c r="W106" s="42"/>
      <c r="X106" s="42"/>
      <c r="Y106" s="42"/>
      <c r="Z106" s="42"/>
      <c r="AA106" s="42"/>
      <c r="AB106" s="42"/>
      <c r="JK106" s="3"/>
      <c r="KL106" s="3"/>
      <c r="KX106" s="540">
        <f t="shared" si="679"/>
        <v>0</v>
      </c>
    </row>
    <row r="107" spans="1:310" ht="28.5" hidden="1" thickBot="1" x14ac:dyDescent="0.45">
      <c r="A107" s="243" t="s">
        <v>556</v>
      </c>
      <c r="B107" s="239"/>
      <c r="C107" s="240"/>
      <c r="D107" s="240"/>
      <c r="E107" s="240"/>
      <c r="F107" s="240"/>
      <c r="G107" s="242"/>
      <c r="H107" s="226"/>
      <c r="I107" s="226"/>
      <c r="J107" s="226"/>
      <c r="K107" s="226"/>
      <c r="L107" s="226"/>
      <c r="M107" s="226"/>
      <c r="N107" s="226"/>
      <c r="O107" s="227"/>
      <c r="P107" s="600"/>
      <c r="Q107" s="749"/>
      <c r="R107" s="749"/>
      <c r="S107" s="749"/>
      <c r="T107" s="749"/>
      <c r="U107" s="749"/>
      <c r="V107" s="749"/>
      <c r="W107" s="749"/>
      <c r="X107" s="749"/>
      <c r="Y107" s="749"/>
      <c r="Z107" s="749"/>
      <c r="AA107" s="749"/>
      <c r="AB107" s="749"/>
      <c r="AC107" s="228"/>
      <c r="AD107" s="228"/>
      <c r="AE107" s="228"/>
      <c r="AF107" s="228"/>
      <c r="AG107" s="228"/>
      <c r="AH107" s="228"/>
      <c r="AI107" s="228"/>
      <c r="AJ107" s="228"/>
      <c r="AK107" s="228"/>
      <c r="AL107" s="228"/>
      <c r="AM107" s="228"/>
      <c r="AN107" s="228"/>
      <c r="AO107" s="228"/>
      <c r="AP107" s="228"/>
      <c r="AQ107" s="228"/>
      <c r="AR107" s="228"/>
      <c r="AS107" s="228"/>
      <c r="AT107" s="228"/>
      <c r="AU107" s="228"/>
      <c r="AV107" s="228"/>
      <c r="AW107" s="228"/>
      <c r="AX107" s="228"/>
      <c r="AY107" s="228"/>
      <c r="AZ107" s="228"/>
      <c r="BA107" s="228"/>
      <c r="BB107" s="228"/>
      <c r="BC107" s="228"/>
      <c r="BD107" s="228"/>
      <c r="BE107" s="228"/>
      <c r="BF107" s="228"/>
      <c r="BG107" s="228"/>
      <c r="BH107" s="228"/>
      <c r="BI107" s="228"/>
      <c r="BJ107" s="228"/>
      <c r="BK107" s="228"/>
      <c r="BL107" s="228"/>
      <c r="BM107" s="228"/>
      <c r="BN107" s="228"/>
      <c r="BO107" s="228"/>
      <c r="BP107" s="228"/>
      <c r="BQ107" s="228"/>
      <c r="BR107" s="228"/>
      <c r="BS107" s="228"/>
      <c r="BT107" s="228"/>
      <c r="BU107" s="228"/>
      <c r="BV107" s="228"/>
      <c r="BW107" s="228"/>
      <c r="BX107" s="228"/>
      <c r="BY107" s="228"/>
      <c r="BZ107" s="228"/>
      <c r="CA107" s="228"/>
      <c r="CB107" s="228"/>
      <c r="CC107" s="228"/>
      <c r="CD107" s="228"/>
      <c r="CE107" s="228"/>
      <c r="CF107" s="228"/>
      <c r="CG107" s="228"/>
      <c r="CH107" s="228"/>
      <c r="CI107" s="228"/>
      <c r="CJ107" s="228"/>
      <c r="CK107" s="228"/>
      <c r="CL107" s="228"/>
      <c r="CM107" s="228"/>
      <c r="CN107" s="228"/>
      <c r="CO107" s="228"/>
      <c r="CP107" s="228"/>
      <c r="CQ107" s="228"/>
      <c r="CR107" s="228"/>
      <c r="CS107" s="228"/>
      <c r="CT107" s="228"/>
      <c r="CU107" s="228"/>
      <c r="CV107" s="228"/>
      <c r="CW107" s="228"/>
      <c r="CX107" s="228"/>
      <c r="CY107" s="228"/>
      <c r="CZ107" s="228"/>
      <c r="DA107" s="228"/>
      <c r="DB107" s="228"/>
      <c r="DC107" s="228"/>
      <c r="DD107" s="228"/>
      <c r="DE107" s="228"/>
      <c r="DF107" s="228"/>
      <c r="DG107" s="228"/>
      <c r="DH107" s="228"/>
      <c r="DI107" s="228"/>
      <c r="DJ107" s="228"/>
      <c r="DK107" s="228"/>
      <c r="DL107" s="228"/>
      <c r="DM107" s="228"/>
      <c r="DN107" s="228"/>
      <c r="DO107" s="228"/>
      <c r="DP107" s="228"/>
      <c r="DQ107" s="228"/>
      <c r="DR107" s="228"/>
      <c r="DS107" s="228"/>
      <c r="DT107" s="228"/>
      <c r="DU107" s="228"/>
      <c r="DV107" s="228"/>
      <c r="DW107" s="228"/>
      <c r="DX107" s="228"/>
      <c r="DY107" s="228"/>
      <c r="DZ107" s="228"/>
      <c r="EA107" s="228"/>
      <c r="EB107" s="228"/>
      <c r="EC107" s="228"/>
      <c r="ED107" s="228"/>
      <c r="EE107" s="228"/>
      <c r="EF107" s="228"/>
      <c r="EG107" s="228"/>
      <c r="EH107" s="228"/>
      <c r="EI107" s="228"/>
      <c r="EJ107" s="228"/>
      <c r="EK107" s="228"/>
      <c r="EL107" s="228"/>
      <c r="EM107" s="228"/>
      <c r="EN107" s="228"/>
      <c r="EO107" s="228"/>
      <c r="EP107" s="228"/>
      <c r="EQ107" s="228"/>
      <c r="ER107" s="228"/>
      <c r="ES107" s="228"/>
      <c r="ET107" s="228"/>
      <c r="EU107" s="228"/>
      <c r="EV107" s="228"/>
      <c r="EW107" s="228"/>
      <c r="EX107" s="228"/>
      <c r="EY107" s="228"/>
      <c r="EZ107" s="228"/>
      <c r="FA107" s="228"/>
      <c r="FB107" s="228"/>
      <c r="FC107" s="228"/>
      <c r="FD107" s="228"/>
      <c r="FE107" s="228"/>
      <c r="FF107" s="228"/>
      <c r="FG107" s="228"/>
      <c r="FH107" s="228"/>
      <c r="FI107" s="228"/>
      <c r="FJ107" s="228"/>
      <c r="FK107" s="228"/>
      <c r="FL107" s="228"/>
      <c r="FM107" s="228"/>
      <c r="FN107" s="228"/>
      <c r="FO107" s="228"/>
      <c r="FP107" s="228"/>
      <c r="FQ107" s="228"/>
      <c r="FR107" s="228"/>
      <c r="FS107" s="228"/>
      <c r="FT107" s="228"/>
      <c r="FU107" s="228"/>
      <c r="FV107" s="228"/>
      <c r="FW107" s="228"/>
      <c r="FX107" s="228"/>
      <c r="FY107" s="228"/>
      <c r="FZ107" s="228"/>
      <c r="GA107" s="228"/>
      <c r="GB107" s="228"/>
      <c r="GC107" s="228"/>
      <c r="GD107" s="228"/>
      <c r="GE107" s="228"/>
      <c r="GF107" s="228"/>
      <c r="GG107" s="228"/>
      <c r="GH107" s="228"/>
      <c r="GI107" s="228"/>
      <c r="GJ107" s="228"/>
      <c r="GK107" s="228"/>
      <c r="GL107" s="228"/>
      <c r="GM107" s="228"/>
      <c r="GN107" s="228"/>
      <c r="GO107" s="228"/>
      <c r="GP107" s="228"/>
      <c r="GQ107" s="228"/>
      <c r="GR107" s="228"/>
      <c r="GS107" s="228"/>
      <c r="GT107" s="228"/>
      <c r="GU107" s="228"/>
      <c r="GV107" s="228"/>
      <c r="GW107" s="228"/>
      <c r="GX107" s="228"/>
      <c r="GY107" s="228"/>
      <c r="GZ107" s="228"/>
      <c r="HA107" s="228"/>
      <c r="HB107" s="228"/>
      <c r="HC107" s="228"/>
      <c r="HD107" s="228"/>
      <c r="HE107" s="228"/>
      <c r="HF107" s="228"/>
      <c r="HG107" s="228"/>
      <c r="HH107" s="228"/>
      <c r="HI107" s="228"/>
      <c r="HJ107" s="228"/>
      <c r="HK107" s="228"/>
      <c r="HL107" s="228"/>
      <c r="HM107" s="228"/>
      <c r="HN107" s="228"/>
      <c r="HO107" s="228"/>
      <c r="HP107" s="228"/>
      <c r="HQ107" s="228"/>
      <c r="HR107" s="228"/>
      <c r="HS107" s="228"/>
      <c r="HT107" s="228"/>
      <c r="HU107" s="228"/>
      <c r="HV107" s="228"/>
      <c r="HW107" s="228"/>
      <c r="HX107" s="228"/>
      <c r="HY107" s="228"/>
      <c r="HZ107" s="228"/>
      <c r="IA107" s="228"/>
      <c r="IB107" s="229"/>
      <c r="IC107" s="229"/>
      <c r="ID107" s="229"/>
      <c r="IE107" s="229"/>
      <c r="IF107" s="230"/>
      <c r="IG107" s="227"/>
      <c r="IH107" s="227"/>
      <c r="II107" s="227"/>
      <c r="IJ107" s="229"/>
      <c r="IK107" s="231"/>
      <c r="IL107" s="231"/>
      <c r="IM107" s="231"/>
      <c r="IN107" s="229"/>
      <c r="IO107" s="229"/>
      <c r="IP107" s="229"/>
      <c r="JK107" s="3"/>
      <c r="KL107" s="3"/>
      <c r="KX107" s="540">
        <f t="shared" si="679"/>
        <v>0</v>
      </c>
    </row>
    <row r="108" spans="1:310" ht="15" hidden="1" x14ac:dyDescent="0.25">
      <c r="E108"/>
      <c r="F108"/>
      <c r="P108" s="550"/>
      <c r="Q108" s="42"/>
      <c r="R108" s="42"/>
      <c r="S108" s="42"/>
      <c r="T108" s="42"/>
      <c r="U108" s="42"/>
      <c r="V108" s="42"/>
      <c r="W108" s="42"/>
      <c r="X108" s="42"/>
      <c r="Y108" s="42"/>
      <c r="Z108" s="42"/>
      <c r="AA108" s="42"/>
      <c r="AB108" s="42"/>
      <c r="KL108" s="3"/>
      <c r="KX108" s="540">
        <f t="shared" si="679"/>
        <v>0</v>
      </c>
    </row>
    <row r="109" spans="1:310" ht="15" hidden="1" x14ac:dyDescent="0.25">
      <c r="A109" s="81"/>
      <c r="B109" s="81"/>
      <c r="C109" s="81"/>
      <c r="E109"/>
      <c r="F109"/>
      <c r="P109" s="550"/>
      <c r="Q109" s="42"/>
      <c r="R109" s="42"/>
      <c r="S109" s="42"/>
      <c r="T109" s="42"/>
      <c r="U109" s="42"/>
      <c r="V109" s="42"/>
      <c r="W109" s="42"/>
      <c r="X109" s="42"/>
      <c r="Y109" s="42"/>
      <c r="Z109" s="42"/>
      <c r="AA109" s="42"/>
      <c r="AB109" s="42"/>
      <c r="JK109" s="3"/>
      <c r="KL109" s="3"/>
      <c r="KX109" s="540">
        <f t="shared" si="679"/>
        <v>0</v>
      </c>
    </row>
    <row r="110" spans="1:310" ht="24" hidden="1" thickBot="1" x14ac:dyDescent="0.4">
      <c r="A110" s="81"/>
      <c r="B110" s="81"/>
      <c r="C110" s="81"/>
      <c r="E110"/>
      <c r="F110"/>
      <c r="G110" s="56"/>
      <c r="H110" s="56"/>
      <c r="I110" s="56"/>
      <c r="J110" s="56"/>
      <c r="K110" s="56"/>
      <c r="L110" s="56"/>
      <c r="M110" s="56"/>
      <c r="N110" s="56"/>
      <c r="O110" s="56"/>
      <c r="P110" s="551"/>
      <c r="Q110" s="737"/>
      <c r="R110" s="737"/>
      <c r="S110" s="737"/>
      <c r="T110" s="737"/>
      <c r="U110" s="737"/>
      <c r="V110" s="737"/>
      <c r="W110" s="737"/>
      <c r="X110" s="737"/>
      <c r="Y110" s="737"/>
      <c r="Z110" s="737"/>
      <c r="AA110" s="737"/>
      <c r="AB110" s="737"/>
      <c r="AC110" s="56"/>
      <c r="AD110" s="56"/>
      <c r="AE110" s="56"/>
      <c r="AF110" s="56"/>
      <c r="AG110" s="56"/>
      <c r="AH110" s="56"/>
      <c r="AI110" s="56"/>
      <c r="AJ110" s="56"/>
      <c r="AK110" s="56"/>
      <c r="AL110" s="56"/>
      <c r="AM110" s="56"/>
      <c r="AN110" s="56"/>
      <c r="AO110" s="56"/>
      <c r="AP110" s="56"/>
      <c r="AQ110" s="56"/>
      <c r="AR110" s="56"/>
      <c r="AS110" s="56"/>
      <c r="AT110" s="56"/>
      <c r="AU110" s="56"/>
      <c r="AV110" s="56"/>
      <c r="AW110" s="56"/>
      <c r="AX110" s="56"/>
      <c r="AY110" s="56"/>
      <c r="AZ110" s="56"/>
      <c r="BA110" s="56"/>
      <c r="BB110" s="56"/>
      <c r="BC110" s="56"/>
      <c r="BD110" s="56"/>
      <c r="BE110" s="56"/>
      <c r="BF110" s="56"/>
      <c r="BG110" s="56"/>
      <c r="BH110" s="56"/>
      <c r="BI110" s="56"/>
      <c r="BJ110" s="56"/>
      <c r="BK110" s="56"/>
      <c r="BL110" s="56"/>
      <c r="BM110" s="56"/>
      <c r="BN110" s="56"/>
      <c r="BO110" s="56"/>
      <c r="BP110" s="56"/>
      <c r="BQ110" s="56"/>
      <c r="BR110" s="56"/>
      <c r="BS110" s="56"/>
      <c r="BT110" s="56"/>
      <c r="BU110" s="56"/>
      <c r="BV110" s="56"/>
      <c r="BW110" s="56"/>
      <c r="BX110" s="56"/>
      <c r="BY110" s="56"/>
      <c r="BZ110" s="56"/>
      <c r="CA110" s="56"/>
      <c r="CB110" s="56"/>
      <c r="CC110" s="56"/>
      <c r="CD110" s="56"/>
      <c r="CE110" s="56"/>
      <c r="CF110" s="56"/>
      <c r="CG110" s="56"/>
      <c r="CH110" s="56"/>
      <c r="CI110" s="56"/>
      <c r="CJ110" s="56"/>
      <c r="CK110" s="56"/>
      <c r="CL110" s="56"/>
      <c r="CM110" s="56"/>
      <c r="CN110" s="56"/>
      <c r="CO110" s="56"/>
      <c r="CP110" s="56"/>
      <c r="CQ110" s="56"/>
      <c r="CR110" s="56"/>
      <c r="CS110" s="56"/>
      <c r="CT110" s="56"/>
      <c r="CU110" s="56"/>
      <c r="CV110" s="56"/>
      <c r="CW110" s="56"/>
      <c r="CX110" s="56"/>
      <c r="CY110" s="56"/>
      <c r="CZ110" s="56"/>
      <c r="DA110" s="56"/>
      <c r="DB110" s="56"/>
      <c r="DC110" s="56"/>
      <c r="DD110" s="56"/>
      <c r="DE110" s="56"/>
      <c r="DF110" s="56"/>
      <c r="DG110" s="56"/>
      <c r="DH110" s="56"/>
      <c r="DI110" s="56"/>
      <c r="DJ110" s="56"/>
      <c r="DK110" s="56"/>
      <c r="DL110" s="56"/>
      <c r="DM110" s="56"/>
      <c r="DN110" s="56"/>
      <c r="DO110" s="56"/>
      <c r="DP110" s="56"/>
      <c r="DQ110" s="56"/>
      <c r="DR110" s="56"/>
      <c r="DS110" s="56"/>
      <c r="DT110" s="56"/>
      <c r="DU110" s="56"/>
      <c r="DV110" s="56"/>
      <c r="DW110" s="56"/>
      <c r="DX110" s="56"/>
      <c r="DY110" s="56"/>
      <c r="DZ110" s="56"/>
      <c r="EA110" s="56"/>
      <c r="EB110" s="56"/>
      <c r="EC110" s="56"/>
      <c r="ED110" s="56"/>
      <c r="EE110" s="56"/>
      <c r="EF110" s="56"/>
      <c r="EG110" s="56"/>
      <c r="EH110" s="56"/>
      <c r="EI110" s="56"/>
      <c r="EJ110" s="56"/>
      <c r="EK110" s="56"/>
      <c r="EL110" s="56"/>
      <c r="EM110" s="56"/>
      <c r="EN110" s="56"/>
      <c r="EO110" s="56"/>
      <c r="EP110" s="56"/>
      <c r="EQ110" s="56"/>
      <c r="ER110" s="56"/>
      <c r="ES110" s="56"/>
      <c r="ET110" s="56"/>
      <c r="EU110" s="56"/>
      <c r="EV110" s="56"/>
      <c r="EW110" s="56"/>
      <c r="EX110" s="56"/>
      <c r="EY110" s="56"/>
      <c r="EZ110" s="56"/>
      <c r="FA110" s="56"/>
      <c r="FB110" s="56"/>
      <c r="FC110" s="56"/>
      <c r="FD110" s="56"/>
      <c r="FE110" s="56"/>
      <c r="FF110" s="56"/>
      <c r="FG110" s="56"/>
      <c r="FH110" s="56"/>
      <c r="FI110" s="56"/>
      <c r="FJ110" s="56"/>
      <c r="FK110" s="56"/>
      <c r="FL110" s="56"/>
      <c r="FM110" s="56"/>
      <c r="FN110" s="56"/>
      <c r="FO110" s="56"/>
      <c r="FP110" s="56"/>
      <c r="FQ110" s="56"/>
      <c r="FR110" s="56"/>
      <c r="FS110" s="56"/>
      <c r="FT110" s="56"/>
      <c r="FU110" s="56"/>
      <c r="FV110" s="56"/>
      <c r="FW110" s="56"/>
      <c r="FX110" s="56"/>
      <c r="FY110" s="56"/>
      <c r="FZ110" s="56"/>
      <c r="GA110" s="56"/>
      <c r="GB110" s="56"/>
      <c r="GC110" s="56"/>
      <c r="GD110" s="56"/>
      <c r="GE110" s="56"/>
      <c r="GF110" s="56"/>
      <c r="GG110" s="56"/>
      <c r="GH110" s="56"/>
      <c r="GI110" s="56"/>
      <c r="GJ110" s="56"/>
      <c r="GK110" s="56"/>
      <c r="GL110" s="56"/>
      <c r="GM110" s="56"/>
      <c r="GN110" s="56"/>
      <c r="GO110" s="56"/>
      <c r="GP110" s="56"/>
      <c r="GQ110" s="56"/>
      <c r="GR110" s="56"/>
      <c r="GS110" s="56"/>
      <c r="GT110" s="56"/>
      <c r="GU110" s="56"/>
      <c r="GV110" s="56"/>
      <c r="GW110" s="56"/>
      <c r="GX110" s="56"/>
      <c r="GY110" s="56"/>
      <c r="GZ110" s="56"/>
      <c r="HA110" s="56"/>
      <c r="HB110" s="56"/>
      <c r="HC110" s="56"/>
      <c r="HD110" s="56"/>
      <c r="HE110" s="56"/>
      <c r="HF110" s="56"/>
      <c r="HG110" s="56"/>
      <c r="HH110" s="56"/>
      <c r="HI110" s="56"/>
      <c r="HJ110" s="56"/>
      <c r="HK110" s="56"/>
      <c r="HL110" s="56"/>
      <c r="HM110" s="56"/>
      <c r="HN110" s="56"/>
      <c r="HO110" s="56"/>
      <c r="HP110" s="56"/>
      <c r="HQ110" s="56"/>
      <c r="HR110" s="56"/>
      <c r="HS110" s="56"/>
      <c r="HT110" s="56"/>
      <c r="HU110" s="56"/>
      <c r="HV110" s="56"/>
      <c r="HW110" s="56"/>
      <c r="HX110" s="56"/>
      <c r="HY110" s="56"/>
      <c r="HZ110" s="56"/>
      <c r="IA110" s="56"/>
      <c r="IB110" s="56"/>
      <c r="IC110" s="56"/>
      <c r="ID110" s="56"/>
      <c r="IE110" s="56"/>
      <c r="IF110" s="56"/>
      <c r="IG110" s="56"/>
      <c r="IH110" s="56"/>
      <c r="II110" s="56"/>
      <c r="IJ110" s="56"/>
      <c r="IK110" s="56"/>
      <c r="IL110" s="56"/>
      <c r="IM110" s="56"/>
      <c r="IN110" s="56"/>
      <c r="IO110" s="56"/>
      <c r="IP110" s="56"/>
      <c r="IQ110" s="56"/>
      <c r="IR110" s="56"/>
      <c r="IS110" s="56"/>
      <c r="IT110" s="56"/>
      <c r="IU110" s="56"/>
      <c r="IV110" s="56"/>
      <c r="IW110" s="56"/>
      <c r="IX110" s="56"/>
      <c r="IY110" s="56"/>
      <c r="IZ110" s="56"/>
      <c r="JA110" s="56"/>
      <c r="JB110" s="56"/>
      <c r="JC110" s="56"/>
      <c r="JD110" s="56"/>
      <c r="JE110" s="56"/>
      <c r="JF110" s="56"/>
      <c r="JG110" s="56"/>
      <c r="JH110" s="56"/>
      <c r="JI110" s="56"/>
      <c r="JJ110" s="56"/>
      <c r="JK110" s="56"/>
      <c r="JL110" s="56"/>
      <c r="JM110" s="56"/>
      <c r="JN110" s="56"/>
      <c r="JO110" s="56"/>
      <c r="JP110" s="56"/>
      <c r="JQ110" s="56"/>
      <c r="JR110" s="56"/>
      <c r="JS110" s="56"/>
      <c r="JT110" s="56"/>
      <c r="JU110" s="56"/>
      <c r="JV110" s="56"/>
      <c r="JW110" s="56"/>
      <c r="JX110" s="56"/>
      <c r="JY110" s="56"/>
      <c r="JZ110" s="56"/>
      <c r="KA110" s="56"/>
      <c r="KB110" s="56"/>
      <c r="KC110" s="56"/>
      <c r="KD110" s="56"/>
      <c r="KE110" s="56"/>
      <c r="KF110" s="56"/>
      <c r="KG110" s="56"/>
      <c r="KH110" s="56"/>
      <c r="KI110" s="56"/>
      <c r="KJ110" s="56"/>
      <c r="KK110" s="56"/>
      <c r="KL110" s="56"/>
      <c r="KM110" s="56"/>
      <c r="KN110" s="56"/>
      <c r="KO110" s="56"/>
      <c r="KP110" s="56"/>
      <c r="KQ110" s="57"/>
      <c r="KR110" s="57"/>
      <c r="KS110" s="57"/>
      <c r="KT110" s="57"/>
      <c r="KU110" s="57"/>
      <c r="KV110" s="57"/>
      <c r="KX110" s="540">
        <f t="shared" si="679"/>
        <v>0</v>
      </c>
    </row>
    <row r="111" spans="1:310" ht="15" x14ac:dyDescent="0.25">
      <c r="A111" s="81"/>
      <c r="B111" s="81"/>
      <c r="C111" s="81"/>
      <c r="E111"/>
      <c r="F111"/>
      <c r="P111" s="550"/>
      <c r="Q111" s="42"/>
      <c r="R111" s="42"/>
      <c r="S111" s="42"/>
      <c r="T111" s="42"/>
      <c r="U111" s="42"/>
      <c r="V111" s="42"/>
      <c r="W111" s="42"/>
      <c r="X111" s="42"/>
      <c r="Y111" s="42"/>
      <c r="Z111" s="42"/>
      <c r="AA111" s="42"/>
      <c r="AB111" s="42"/>
      <c r="JK111" s="3"/>
      <c r="KL111" s="3"/>
      <c r="KX111" s="540">
        <f t="shared" si="679"/>
        <v>0</v>
      </c>
    </row>
    <row r="112" spans="1:310" ht="15.75" thickBot="1" x14ac:dyDescent="0.3">
      <c r="A112" s="81"/>
      <c r="B112" s="81"/>
      <c r="C112" s="81"/>
      <c r="P112" s="550"/>
      <c r="Q112" s="42"/>
      <c r="R112" s="42"/>
      <c r="S112" s="42"/>
      <c r="T112" s="42"/>
      <c r="U112" s="42"/>
      <c r="V112" s="42"/>
      <c r="W112" s="42"/>
      <c r="X112" s="42"/>
      <c r="Y112" s="42"/>
      <c r="Z112" s="42"/>
      <c r="AA112" s="42"/>
      <c r="AB112" s="42"/>
      <c r="JK112" s="3"/>
      <c r="KL112" s="3"/>
      <c r="KX112" s="540">
        <f t="shared" si="679"/>
        <v>0</v>
      </c>
    </row>
    <row r="113" spans="1:310" ht="24" thickBot="1" x14ac:dyDescent="0.4">
      <c r="A113" s="81"/>
      <c r="B113" s="81"/>
      <c r="C113" s="81"/>
      <c r="E113" s="68" t="s">
        <v>265</v>
      </c>
      <c r="F113" s="69"/>
      <c r="G113" s="69"/>
      <c r="H113" s="69"/>
      <c r="I113" s="69"/>
      <c r="J113" s="69"/>
      <c r="K113" s="69"/>
      <c r="L113" s="69"/>
      <c r="M113" s="69"/>
      <c r="N113" s="69"/>
      <c r="O113" s="69"/>
      <c r="P113" s="601"/>
      <c r="Q113" s="740"/>
      <c r="R113" s="740"/>
      <c r="S113" s="740"/>
      <c r="T113" s="740"/>
      <c r="U113" s="740"/>
      <c r="V113" s="750"/>
      <c r="W113" s="740"/>
      <c r="X113" s="740"/>
      <c r="Y113" s="740"/>
      <c r="Z113" s="740"/>
      <c r="AA113" s="740"/>
      <c r="AB113" s="740"/>
      <c r="AC113" s="69"/>
      <c r="AD113" s="69"/>
      <c r="AE113" s="69"/>
      <c r="AF113" s="69"/>
      <c r="AG113" s="69"/>
      <c r="AH113" s="69"/>
      <c r="AI113" s="69"/>
      <c r="AJ113" s="69"/>
      <c r="AK113" s="69"/>
      <c r="AL113" s="69"/>
      <c r="AM113" s="69"/>
      <c r="AN113" s="69"/>
      <c r="AO113" s="69"/>
      <c r="AP113" s="69"/>
      <c r="AQ113" s="69"/>
      <c r="AR113" s="69"/>
      <c r="AS113" s="69"/>
      <c r="AT113" s="69"/>
      <c r="AU113" s="69"/>
      <c r="AV113" s="69"/>
      <c r="AW113" s="69"/>
      <c r="AX113" s="69"/>
      <c r="AY113" s="69"/>
      <c r="AZ113" s="69"/>
      <c r="BA113" s="69"/>
      <c r="BB113" s="69"/>
      <c r="BC113" s="69"/>
      <c r="BD113" s="69"/>
      <c r="BE113" s="69"/>
      <c r="BF113" s="69"/>
      <c r="BG113" s="69"/>
      <c r="BH113" s="69"/>
      <c r="BI113" s="69"/>
      <c r="BJ113" s="69"/>
      <c r="BK113" s="69"/>
      <c r="BL113" s="69"/>
      <c r="BM113" s="69"/>
      <c r="BN113" s="69"/>
      <c r="BO113" s="69"/>
      <c r="BP113" s="69"/>
      <c r="BQ113" s="69"/>
      <c r="BR113" s="69"/>
      <c r="BS113" s="69"/>
      <c r="BT113" s="69"/>
      <c r="BU113" s="69"/>
      <c r="BV113" s="69"/>
      <c r="BW113" s="69"/>
      <c r="BX113" s="69"/>
      <c r="BY113" s="69"/>
      <c r="BZ113" s="69"/>
      <c r="CA113" s="69"/>
      <c r="CB113" s="69"/>
      <c r="CC113" s="69"/>
      <c r="CD113" s="69"/>
      <c r="CE113" s="69"/>
      <c r="CF113" s="69"/>
      <c r="CG113" s="69"/>
      <c r="CH113" s="69"/>
      <c r="CI113" s="69"/>
      <c r="CJ113" s="69"/>
      <c r="CK113" s="69"/>
      <c r="CL113" s="69"/>
      <c r="CM113" s="69"/>
      <c r="CN113" s="69"/>
      <c r="CO113" s="69"/>
      <c r="CP113" s="69"/>
      <c r="CQ113" s="69"/>
      <c r="CR113" s="69"/>
      <c r="CS113" s="69"/>
      <c r="CT113" s="69"/>
      <c r="CU113" s="69"/>
      <c r="CV113" s="69"/>
      <c r="CW113" s="69"/>
      <c r="CX113" s="69"/>
      <c r="CY113" s="69"/>
      <c r="CZ113" s="69"/>
      <c r="DA113" s="69"/>
      <c r="DB113" s="69"/>
      <c r="DC113" s="69"/>
      <c r="DD113" s="69"/>
      <c r="DE113" s="69"/>
      <c r="DF113" s="69"/>
      <c r="DG113" s="69"/>
      <c r="DH113" s="69"/>
      <c r="DI113" s="69"/>
      <c r="DJ113" s="69"/>
      <c r="DK113" s="69"/>
      <c r="DL113" s="69"/>
      <c r="DM113" s="69"/>
      <c r="DN113" s="69"/>
      <c r="DO113" s="69"/>
      <c r="DP113" s="69"/>
      <c r="DQ113" s="69"/>
      <c r="DR113" s="69"/>
      <c r="DS113" s="69"/>
      <c r="DT113" s="69"/>
      <c r="DU113" s="69"/>
      <c r="DV113" s="69"/>
      <c r="DW113" s="69"/>
      <c r="DX113" s="69"/>
      <c r="DY113" s="69"/>
      <c r="DZ113" s="69"/>
      <c r="EA113" s="69"/>
      <c r="EB113" s="69"/>
      <c r="EC113" s="69"/>
      <c r="ED113" s="69"/>
      <c r="EE113" s="69"/>
      <c r="EF113" s="69"/>
      <c r="EG113" s="69"/>
      <c r="EH113" s="69"/>
      <c r="EI113" s="69"/>
      <c r="EJ113" s="69"/>
      <c r="EK113" s="69"/>
      <c r="EL113" s="69"/>
      <c r="EM113" s="69"/>
      <c r="EN113" s="69"/>
      <c r="EO113" s="69"/>
      <c r="EP113" s="69"/>
      <c r="EQ113" s="69"/>
      <c r="ER113" s="69"/>
      <c r="ES113" s="69"/>
      <c r="ET113" s="69"/>
      <c r="EU113" s="69"/>
      <c r="EV113" s="69"/>
      <c r="EW113" s="69"/>
      <c r="EX113" s="69"/>
      <c r="EY113" s="69"/>
      <c r="EZ113" s="69"/>
      <c r="FA113" s="69"/>
      <c r="FB113" s="69"/>
      <c r="FC113" s="69"/>
      <c r="FD113" s="69"/>
      <c r="FE113" s="69"/>
      <c r="FF113" s="69"/>
      <c r="FG113" s="69"/>
      <c r="FH113" s="69"/>
      <c r="FI113" s="69"/>
      <c r="FJ113" s="69"/>
      <c r="FK113" s="69"/>
      <c r="FL113" s="69"/>
      <c r="FM113" s="69"/>
      <c r="FN113" s="69"/>
      <c r="FO113" s="69"/>
      <c r="FP113" s="69"/>
      <c r="FQ113" s="69"/>
      <c r="FR113" s="69"/>
      <c r="FS113" s="69"/>
      <c r="FT113" s="69"/>
      <c r="FU113" s="69"/>
      <c r="FV113" s="69"/>
      <c r="FW113" s="69"/>
      <c r="FX113" s="69"/>
      <c r="FY113" s="69"/>
      <c r="FZ113" s="69"/>
      <c r="GA113" s="69"/>
      <c r="GB113" s="69"/>
      <c r="GC113" s="69"/>
      <c r="GD113" s="69"/>
      <c r="GE113" s="69"/>
      <c r="GF113" s="69"/>
      <c r="GG113" s="69"/>
      <c r="GH113" s="69"/>
      <c r="GI113" s="69"/>
      <c r="GJ113" s="69"/>
      <c r="GK113" s="69"/>
      <c r="GL113" s="69"/>
      <c r="GM113" s="69"/>
      <c r="GN113" s="69"/>
      <c r="GO113" s="69"/>
      <c r="GP113" s="69"/>
      <c r="GQ113" s="69"/>
      <c r="GR113" s="69"/>
      <c r="GS113" s="69"/>
      <c r="GT113" s="69"/>
      <c r="GU113" s="69"/>
      <c r="GV113" s="69"/>
      <c r="GW113" s="69"/>
      <c r="GX113" s="69"/>
      <c r="GY113" s="69"/>
      <c r="GZ113" s="69"/>
      <c r="HA113" s="69"/>
      <c r="HB113" s="69"/>
      <c r="HC113" s="69"/>
      <c r="HD113" s="69"/>
      <c r="HE113" s="69"/>
      <c r="HF113" s="69"/>
      <c r="HG113" s="69"/>
      <c r="HH113" s="69"/>
      <c r="HI113" s="69"/>
      <c r="HJ113" s="69"/>
      <c r="HK113" s="69"/>
      <c r="HL113" s="69"/>
      <c r="HM113" s="69"/>
      <c r="HN113" s="69"/>
      <c r="HO113" s="69"/>
      <c r="HP113" s="69"/>
      <c r="HQ113" s="69"/>
      <c r="HR113" s="69"/>
      <c r="HS113" s="69"/>
      <c r="HT113" s="69"/>
      <c r="HU113" s="69"/>
      <c r="HV113" s="69"/>
      <c r="HW113" s="69"/>
      <c r="HX113" s="69"/>
      <c r="HY113" s="69"/>
      <c r="HZ113" s="69"/>
      <c r="IA113" s="69"/>
      <c r="IB113" s="69"/>
      <c r="IC113" s="69"/>
      <c r="ID113" s="69"/>
      <c r="IE113" s="69"/>
      <c r="IF113" s="69"/>
      <c r="IG113" s="69"/>
      <c r="IH113" s="69"/>
      <c r="II113" s="69"/>
      <c r="IJ113" s="69"/>
      <c r="IK113" s="69"/>
      <c r="IL113" s="69"/>
      <c r="IM113" s="69"/>
      <c r="IN113" s="69"/>
      <c r="IO113" s="69"/>
      <c r="IP113" s="69"/>
      <c r="IQ113" s="69"/>
      <c r="IR113" s="69"/>
      <c r="IS113" s="69"/>
      <c r="IT113" s="69"/>
      <c r="IU113" s="69"/>
      <c r="IV113" s="69"/>
      <c r="IW113" s="69"/>
      <c r="IX113" s="69"/>
      <c r="IY113" s="69"/>
      <c r="IZ113" s="69"/>
      <c r="JA113" s="174"/>
      <c r="JB113" s="69"/>
      <c r="JC113" s="69"/>
      <c r="JD113" s="69"/>
      <c r="JE113" s="69"/>
      <c r="JF113" s="69"/>
      <c r="JG113" s="69"/>
      <c r="JH113" s="69"/>
      <c r="JI113" s="69"/>
      <c r="JJ113" s="69"/>
      <c r="JK113" s="69"/>
      <c r="JL113" s="69"/>
      <c r="JM113" s="69"/>
      <c r="JN113" s="69"/>
      <c r="JO113" s="69"/>
      <c r="JP113" s="69"/>
      <c r="JQ113" s="69"/>
      <c r="JR113" s="69"/>
      <c r="JS113" s="69"/>
      <c r="JT113" s="69"/>
      <c r="JU113" s="69"/>
      <c r="JV113" s="69"/>
      <c r="JW113" s="69"/>
      <c r="JX113" s="69"/>
      <c r="JY113" s="69"/>
      <c r="JZ113" s="69"/>
      <c r="KA113" s="69"/>
      <c r="KB113" s="69"/>
      <c r="KC113" s="69"/>
      <c r="KD113" s="69"/>
      <c r="KE113" s="69"/>
      <c r="KF113" s="69"/>
      <c r="KG113" s="69"/>
      <c r="KH113" s="69"/>
      <c r="KI113" s="69"/>
      <c r="KJ113" s="69"/>
      <c r="KK113" s="69"/>
      <c r="KL113" s="69"/>
      <c r="KM113" s="69"/>
      <c r="KN113" s="69"/>
      <c r="KO113" s="69"/>
      <c r="KP113" s="69"/>
      <c r="KQ113" s="70"/>
      <c r="KR113" s="70"/>
      <c r="KS113" s="70"/>
      <c r="KT113" s="70"/>
      <c r="KU113" s="70"/>
      <c r="KV113" s="70"/>
      <c r="KX113" s="540">
        <f t="shared" si="679"/>
        <v>0</v>
      </c>
    </row>
    <row r="114" spans="1:310" ht="16.5" thickBot="1" x14ac:dyDescent="0.35">
      <c r="A114" s="81"/>
      <c r="B114" s="81"/>
      <c r="C114" s="81"/>
      <c r="E114" s="71"/>
      <c r="F114" s="72"/>
      <c r="G114" s="72"/>
      <c r="H114" s="72"/>
      <c r="I114" s="72"/>
      <c r="J114" s="72"/>
      <c r="K114" s="40" t="s">
        <v>335</v>
      </c>
      <c r="L114" s="40"/>
      <c r="M114" s="40"/>
      <c r="N114" s="40"/>
      <c r="O114" s="105"/>
      <c r="P114" s="602"/>
      <c r="Q114" s="729"/>
      <c r="R114" s="729"/>
      <c r="S114" s="729"/>
      <c r="T114" s="729" t="s">
        <v>656</v>
      </c>
      <c r="U114" s="730"/>
      <c r="V114" s="729"/>
      <c r="W114" s="729"/>
      <c r="X114" s="729"/>
      <c r="Y114" s="729"/>
      <c r="Z114" s="729"/>
      <c r="AA114" s="729"/>
      <c r="AB114" s="729"/>
      <c r="AC114" s="613"/>
      <c r="AD114" s="613"/>
      <c r="AE114" s="615"/>
      <c r="AF114" s="615"/>
      <c r="AG114" s="615"/>
      <c r="AH114" s="615"/>
      <c r="AI114" s="615"/>
      <c r="AJ114" s="615"/>
      <c r="AK114" s="615"/>
      <c r="AL114" s="615"/>
      <c r="AM114" s="615"/>
      <c r="AN114" s="615"/>
      <c r="AO114" s="615"/>
      <c r="AP114" s="615"/>
      <c r="AQ114" s="615"/>
      <c r="AR114" s="615"/>
      <c r="AS114" s="615"/>
      <c r="AT114" s="615"/>
      <c r="AU114" s="615"/>
      <c r="AV114" s="615"/>
      <c r="AW114" s="615"/>
      <c r="AX114" s="615"/>
      <c r="AY114" s="615"/>
      <c r="AZ114" s="615"/>
      <c r="BA114" s="615"/>
      <c r="BB114" s="615"/>
      <c r="BC114" s="615"/>
      <c r="BD114" s="615"/>
      <c r="BE114" s="615"/>
      <c r="BF114" s="615"/>
      <c r="BG114" s="615"/>
      <c r="BH114" s="615"/>
      <c r="BI114" s="615"/>
      <c r="BJ114" s="615"/>
      <c r="BK114" s="615"/>
      <c r="BL114" s="615"/>
      <c r="BM114" s="615"/>
      <c r="BN114" s="615"/>
      <c r="BO114" s="615"/>
      <c r="BP114" s="615"/>
      <c r="BQ114" s="615"/>
      <c r="BR114" s="615"/>
      <c r="BS114" s="615"/>
      <c r="BT114" s="615"/>
      <c r="BU114" s="615"/>
      <c r="BV114" s="615"/>
      <c r="BW114" s="615"/>
      <c r="BX114" s="615"/>
      <c r="BY114" s="615"/>
      <c r="BZ114" s="615"/>
      <c r="CA114" s="615"/>
      <c r="CB114" s="615"/>
      <c r="CC114" s="615"/>
      <c r="CD114" s="615"/>
      <c r="CE114" s="615"/>
      <c r="CF114" s="615"/>
      <c r="CG114" s="615"/>
      <c r="CH114" s="615"/>
      <c r="CI114" s="615"/>
      <c r="CJ114" s="615"/>
      <c r="CK114" s="615"/>
      <c r="CL114" s="615"/>
      <c r="CM114" s="615"/>
      <c r="CN114" s="615"/>
      <c r="CO114" s="615"/>
      <c r="CP114" s="615"/>
      <c r="CQ114" s="615"/>
      <c r="CR114" s="615"/>
      <c r="CS114" s="615"/>
      <c r="CT114" s="615"/>
      <c r="CU114" s="615"/>
      <c r="CV114" s="615"/>
      <c r="CW114" s="615"/>
      <c r="CX114" s="615"/>
      <c r="CY114" s="615"/>
      <c r="CZ114" s="615"/>
      <c r="DA114" s="615"/>
      <c r="DB114" s="615"/>
      <c r="DC114" s="615"/>
      <c r="DD114" s="615"/>
      <c r="DE114" s="615"/>
      <c r="DF114" s="615"/>
      <c r="DG114" s="615"/>
      <c r="DH114" s="615"/>
      <c r="DI114" s="615"/>
      <c r="DJ114" s="615"/>
      <c r="DK114" s="615"/>
      <c r="DL114" s="615"/>
      <c r="DM114" s="615"/>
      <c r="DN114" s="615"/>
      <c r="DO114" s="615"/>
      <c r="DP114" s="615"/>
      <c r="DQ114" s="615"/>
      <c r="DR114" s="615"/>
      <c r="DS114" s="615"/>
      <c r="DT114" s="615"/>
      <c r="DU114" s="615"/>
      <c r="DV114" s="615"/>
      <c r="DW114" s="615"/>
      <c r="DX114" s="615"/>
      <c r="DY114" s="615"/>
      <c r="DZ114" s="615"/>
      <c r="EA114" s="615"/>
      <c r="EB114" s="615"/>
      <c r="EC114" s="615"/>
      <c r="ED114" s="615"/>
      <c r="EE114" s="615"/>
      <c r="EF114" s="615"/>
      <c r="EG114" s="615"/>
      <c r="EH114" s="615"/>
      <c r="EI114" s="615"/>
      <c r="EJ114" s="615"/>
      <c r="EK114" s="615"/>
      <c r="EL114" s="615"/>
      <c r="EM114" s="615"/>
      <c r="EN114" s="615"/>
      <c r="EO114" s="615"/>
      <c r="EP114" s="615"/>
      <c r="EQ114" s="615"/>
      <c r="ER114" s="615"/>
      <c r="ES114" s="615"/>
      <c r="ET114" s="615"/>
      <c r="EU114" s="615"/>
      <c r="EV114" s="615"/>
      <c r="EW114" s="615"/>
      <c r="EX114" s="615"/>
      <c r="EY114" s="615"/>
      <c r="EZ114" s="615"/>
      <c r="FA114" s="615"/>
      <c r="FB114" s="615"/>
      <c r="FC114" s="615"/>
      <c r="FD114" s="615"/>
      <c r="FE114" s="615"/>
      <c r="FF114" s="615"/>
      <c r="FG114" s="615"/>
      <c r="FH114" s="615"/>
      <c r="FI114" s="615"/>
      <c r="FJ114" s="615"/>
      <c r="FK114" s="615"/>
      <c r="FL114" s="615"/>
      <c r="FM114" s="615"/>
      <c r="FN114" s="615"/>
      <c r="FO114" s="615"/>
      <c r="FP114" s="615"/>
      <c r="FQ114" s="615"/>
      <c r="FR114" s="615"/>
      <c r="FS114" s="615"/>
      <c r="FT114" s="615"/>
      <c r="FU114" s="615"/>
      <c r="FV114" s="615"/>
      <c r="FW114" s="615"/>
      <c r="FX114" s="615"/>
      <c r="FY114" s="615"/>
      <c r="FZ114" s="615"/>
      <c r="GA114" s="615"/>
      <c r="GB114" s="615"/>
      <c r="GC114" s="615"/>
      <c r="GD114" s="615"/>
      <c r="GE114" s="615"/>
      <c r="GF114" s="615"/>
      <c r="GG114" s="615"/>
      <c r="GH114" s="615"/>
      <c r="GI114" s="615"/>
      <c r="GJ114" s="615"/>
      <c r="GK114" s="615"/>
      <c r="GL114" s="615"/>
      <c r="GM114" s="615"/>
      <c r="GN114" s="615"/>
      <c r="GO114" s="615"/>
      <c r="GP114" s="615"/>
      <c r="GQ114" s="615"/>
      <c r="GR114" s="615"/>
      <c r="GS114" s="615"/>
      <c r="GT114" s="615"/>
      <c r="GU114" s="615"/>
      <c r="GV114" s="615"/>
      <c r="GW114" s="615"/>
      <c r="GX114" s="615"/>
      <c r="GY114" s="615"/>
      <c r="GZ114" s="615"/>
      <c r="HA114" s="615"/>
      <c r="HB114" s="615"/>
      <c r="HC114" s="615"/>
      <c r="HD114" s="615"/>
      <c r="HE114" s="615"/>
      <c r="HF114" s="615"/>
      <c r="HG114" s="615"/>
      <c r="HH114" s="615"/>
      <c r="HI114" s="615"/>
      <c r="HJ114" s="615"/>
      <c r="HK114" s="615"/>
      <c r="HL114" s="615"/>
      <c r="HM114" s="615"/>
      <c r="HN114" s="615"/>
      <c r="HO114" s="615"/>
      <c r="HP114" s="615"/>
      <c r="HQ114" s="615"/>
      <c r="HR114" s="615"/>
      <c r="HS114" s="615"/>
      <c r="HT114" s="615"/>
      <c r="HU114" s="615"/>
      <c r="HV114" s="615"/>
      <c r="HW114" s="615"/>
      <c r="HX114" s="615"/>
      <c r="HY114" s="615"/>
      <c r="HZ114" s="615"/>
      <c r="IA114" s="615"/>
      <c r="IB114" s="615"/>
      <c r="IC114" s="615"/>
      <c r="ID114" s="615"/>
      <c r="IE114" s="615"/>
      <c r="IF114" s="615"/>
      <c r="IG114" s="615"/>
      <c r="IH114" s="616"/>
      <c r="II114" s="616"/>
      <c r="IJ114" s="616"/>
      <c r="IK114" s="617"/>
      <c r="IL114" s="617"/>
      <c r="IM114" s="617"/>
      <c r="IN114" s="617"/>
      <c r="IO114" s="617"/>
      <c r="IP114" s="617"/>
      <c r="IQ114" s="617"/>
      <c r="IR114" s="617"/>
      <c r="IS114" s="618"/>
      <c r="IT114" s="72"/>
      <c r="IU114" s="72"/>
      <c r="IV114" s="72"/>
      <c r="IW114" s="72"/>
      <c r="IX114" s="72"/>
      <c r="IY114" s="72"/>
      <c r="IZ114" s="72"/>
      <c r="JA114" s="72"/>
      <c r="JB114" s="72"/>
      <c r="JC114" s="72"/>
      <c r="JD114" s="72"/>
      <c r="JE114" s="72"/>
      <c r="JF114" s="72"/>
      <c r="JG114" s="72"/>
      <c r="JH114" s="72"/>
      <c r="JI114" s="72"/>
      <c r="JJ114" s="72"/>
      <c r="JK114" s="72"/>
      <c r="JL114" s="141"/>
      <c r="JM114" s="141"/>
      <c r="JN114" s="141"/>
      <c r="JO114" s="141"/>
      <c r="JP114" s="141"/>
      <c r="JQ114" s="141"/>
      <c r="JR114" s="141"/>
      <c r="JS114" s="141"/>
      <c r="JT114" s="141"/>
      <c r="JU114" s="141"/>
      <c r="JV114" s="141"/>
      <c r="JW114" s="141"/>
      <c r="JX114" s="141"/>
      <c r="JY114" s="141"/>
      <c r="JZ114" s="141"/>
      <c r="KA114" s="72"/>
      <c r="KB114" s="72"/>
      <c r="KC114" s="141"/>
      <c r="KD114" s="141"/>
      <c r="KE114" s="141"/>
      <c r="KF114" s="141"/>
      <c r="KG114" s="141"/>
      <c r="KH114" s="141"/>
      <c r="KI114" s="141"/>
      <c r="KJ114" s="141"/>
      <c r="KK114" s="72"/>
      <c r="KL114" s="72"/>
      <c r="KM114" s="72"/>
      <c r="KN114" s="72"/>
      <c r="KO114" s="72"/>
      <c r="KP114" s="72"/>
      <c r="KQ114" s="73"/>
      <c r="KR114" s="73"/>
      <c r="KS114" s="73"/>
      <c r="KT114" s="73"/>
      <c r="KU114" s="73"/>
      <c r="KV114" s="73"/>
      <c r="KX114" s="540">
        <f t="shared" si="679"/>
        <v>0</v>
      </c>
    </row>
    <row r="115" spans="1:310" ht="15.75" thickBot="1" x14ac:dyDescent="0.3">
      <c r="A115" s="81"/>
      <c r="B115" s="81"/>
      <c r="C115" s="81"/>
      <c r="E115" s="65" t="s">
        <v>603</v>
      </c>
      <c r="F115" s="66"/>
      <c r="G115" s="66"/>
      <c r="H115" s="66"/>
      <c r="I115" s="66"/>
      <c r="J115" s="66"/>
      <c r="K115" s="66"/>
      <c r="L115" s="66"/>
      <c r="M115" s="66"/>
      <c r="N115" s="66"/>
      <c r="O115" s="66"/>
      <c r="P115" s="603"/>
      <c r="Q115" s="742"/>
      <c r="R115" s="742"/>
      <c r="S115" s="742"/>
      <c r="T115" s="742"/>
      <c r="U115" s="742"/>
      <c r="V115" s="742"/>
      <c r="W115" s="742"/>
      <c r="X115" s="742"/>
      <c r="Y115" s="742"/>
      <c r="Z115" s="742"/>
      <c r="AA115" s="742"/>
      <c r="AB115" s="742"/>
      <c r="AC115" s="66"/>
      <c r="AD115" s="66"/>
      <c r="AE115" s="66"/>
      <c r="AF115" s="66"/>
      <c r="AG115" s="66"/>
      <c r="AH115" s="66"/>
      <c r="AI115" s="66"/>
      <c r="AJ115" s="66"/>
      <c r="AK115" s="66"/>
      <c r="AL115" s="66"/>
      <c r="AM115" s="66"/>
      <c r="AN115" s="66"/>
      <c r="AO115" s="66"/>
      <c r="AP115" s="66"/>
      <c r="AQ115" s="66"/>
      <c r="AR115" s="66"/>
      <c r="AS115" s="66"/>
      <c r="AT115" s="66"/>
      <c r="AU115" s="66"/>
      <c r="AV115" s="66"/>
      <c r="AW115" s="66"/>
      <c r="AX115" s="66"/>
      <c r="AY115" s="66"/>
      <c r="AZ115" s="66"/>
      <c r="BA115" s="66"/>
      <c r="BB115" s="66"/>
      <c r="BC115" s="66"/>
      <c r="BD115" s="66"/>
      <c r="BE115" s="66"/>
      <c r="BF115" s="66"/>
      <c r="BG115" s="66"/>
      <c r="BH115" s="66"/>
      <c r="BI115" s="66"/>
      <c r="BJ115" s="66"/>
      <c r="BK115" s="66"/>
      <c r="BL115" s="66"/>
      <c r="BM115" s="66"/>
      <c r="BN115" s="66"/>
      <c r="BO115" s="66"/>
      <c r="BP115" s="66"/>
      <c r="BQ115" s="66"/>
      <c r="BR115" s="66"/>
      <c r="BS115" s="66"/>
      <c r="BT115" s="66"/>
      <c r="BU115" s="66"/>
      <c r="BV115" s="66"/>
      <c r="BW115" s="66"/>
      <c r="BX115" s="66"/>
      <c r="BY115" s="66"/>
      <c r="BZ115" s="66"/>
      <c r="CA115" s="66"/>
      <c r="CB115" s="66"/>
      <c r="CC115" s="66"/>
      <c r="CD115" s="66"/>
      <c r="CE115" s="66"/>
      <c r="CF115" s="66"/>
      <c r="CG115" s="66"/>
      <c r="CH115" s="66"/>
      <c r="CI115" s="66"/>
      <c r="CJ115" s="66"/>
      <c r="CK115" s="66"/>
      <c r="CL115" s="66"/>
      <c r="CM115" s="66"/>
      <c r="CN115" s="66"/>
      <c r="CO115" s="66"/>
      <c r="CP115" s="66"/>
      <c r="CQ115" s="66"/>
      <c r="CR115" s="66"/>
      <c r="CS115" s="66"/>
      <c r="CT115" s="66"/>
      <c r="CU115" s="66"/>
      <c r="CV115" s="66"/>
      <c r="CW115" s="66"/>
      <c r="CX115" s="66"/>
      <c r="CY115" s="66"/>
      <c r="CZ115" s="66"/>
      <c r="DA115" s="66"/>
      <c r="DB115" s="66"/>
      <c r="DC115" s="66"/>
      <c r="DD115" s="66"/>
      <c r="DE115" s="66"/>
      <c r="DF115" s="66"/>
      <c r="DG115" s="66"/>
      <c r="DH115" s="66"/>
      <c r="DI115" s="66"/>
      <c r="DJ115" s="66"/>
      <c r="DK115" s="66"/>
      <c r="DL115" s="66"/>
      <c r="DM115" s="66"/>
      <c r="DN115" s="66"/>
      <c r="DO115" s="66"/>
      <c r="DP115" s="66"/>
      <c r="DQ115" s="66"/>
      <c r="DR115" s="66"/>
      <c r="DS115" s="66"/>
      <c r="DT115" s="66"/>
      <c r="DU115" s="66"/>
      <c r="DV115" s="66"/>
      <c r="DW115" s="66"/>
      <c r="DX115" s="66"/>
      <c r="DY115" s="66"/>
      <c r="DZ115" s="66"/>
      <c r="EA115" s="66"/>
      <c r="EB115" s="66"/>
      <c r="EC115" s="66"/>
      <c r="ED115" s="66"/>
      <c r="EE115" s="66"/>
      <c r="EF115" s="66"/>
      <c r="EG115" s="66"/>
      <c r="EH115" s="66"/>
      <c r="EI115" s="66"/>
      <c r="EJ115" s="66"/>
      <c r="EK115" s="66"/>
      <c r="EL115" s="66"/>
      <c r="EM115" s="66"/>
      <c r="EN115" s="66"/>
      <c r="EO115" s="66"/>
      <c r="EP115" s="66"/>
      <c r="EQ115" s="66"/>
      <c r="ER115" s="66"/>
      <c r="ES115" s="66"/>
      <c r="ET115" s="66"/>
      <c r="EU115" s="66"/>
      <c r="EV115" s="66"/>
      <c r="EW115" s="66"/>
      <c r="EX115" s="66"/>
      <c r="EY115" s="66"/>
      <c r="EZ115" s="66"/>
      <c r="FA115" s="66"/>
      <c r="FB115" s="66"/>
      <c r="FC115" s="66"/>
      <c r="FD115" s="66"/>
      <c r="FE115" s="66"/>
      <c r="FF115" s="66"/>
      <c r="FG115" s="66"/>
      <c r="FH115" s="66"/>
      <c r="FI115" s="66"/>
      <c r="FJ115" s="66"/>
      <c r="FK115" s="66"/>
      <c r="FL115" s="66"/>
      <c r="FM115" s="66"/>
      <c r="FN115" s="66"/>
      <c r="FO115" s="66"/>
      <c r="FP115" s="66"/>
      <c r="FQ115" s="66"/>
      <c r="FR115" s="66"/>
      <c r="FS115" s="66"/>
      <c r="FT115" s="66"/>
      <c r="FU115" s="66"/>
      <c r="FV115" s="66"/>
      <c r="FW115" s="66"/>
      <c r="FX115" s="66"/>
      <c r="FY115" s="66"/>
      <c r="FZ115" s="66"/>
      <c r="GA115" s="66"/>
      <c r="GB115" s="66"/>
      <c r="GC115" s="66"/>
      <c r="GD115" s="66"/>
      <c r="GE115" s="66"/>
      <c r="GF115" s="66"/>
      <c r="GG115" s="66"/>
      <c r="GH115" s="66"/>
      <c r="GI115" s="66"/>
      <c r="GJ115" s="66"/>
      <c r="GK115" s="66"/>
      <c r="GL115" s="66"/>
      <c r="GM115" s="66"/>
      <c r="GN115" s="66"/>
      <c r="GO115" s="66"/>
      <c r="GP115" s="66"/>
      <c r="GQ115" s="66"/>
      <c r="GR115" s="66"/>
      <c r="GS115" s="66"/>
      <c r="GT115" s="66"/>
      <c r="GU115" s="66"/>
      <c r="GV115" s="66"/>
      <c r="GW115" s="66"/>
      <c r="GX115" s="66"/>
      <c r="GY115" s="66"/>
      <c r="GZ115" s="66"/>
      <c r="HA115" s="66"/>
      <c r="HB115" s="66"/>
      <c r="HC115" s="66"/>
      <c r="HD115" s="66"/>
      <c r="HE115" s="66"/>
      <c r="HF115" s="66"/>
      <c r="HG115" s="66"/>
      <c r="HH115" s="66"/>
      <c r="HI115" s="66"/>
      <c r="HJ115" s="66"/>
      <c r="HK115" s="66"/>
      <c r="HL115" s="66"/>
      <c r="HM115" s="66"/>
      <c r="HN115" s="66"/>
      <c r="HO115" s="66"/>
      <c r="HP115" s="66"/>
      <c r="HQ115" s="66"/>
      <c r="HR115" s="66"/>
      <c r="HS115" s="66"/>
      <c r="HT115" s="66"/>
      <c r="HU115" s="66"/>
      <c r="HV115" s="66"/>
      <c r="HW115" s="66"/>
      <c r="HX115" s="66"/>
      <c r="HY115" s="66"/>
      <c r="HZ115" s="66"/>
      <c r="IA115" s="66"/>
      <c r="IB115" s="66"/>
      <c r="IC115" s="66"/>
      <c r="ID115" s="66"/>
      <c r="IE115" s="66"/>
      <c r="IF115" s="66"/>
      <c r="IG115" s="66"/>
      <c r="IH115" s="66"/>
      <c r="II115" s="66"/>
      <c r="IJ115" s="66"/>
      <c r="IK115" s="66"/>
      <c r="IL115" s="66"/>
      <c r="IM115" s="66"/>
      <c r="IN115" s="66"/>
      <c r="IO115" s="66"/>
      <c r="IP115" s="66"/>
      <c r="IQ115" s="66"/>
      <c r="IR115" s="66"/>
      <c r="IS115" s="66"/>
      <c r="IT115" s="66"/>
      <c r="IU115" s="66"/>
      <c r="IV115" s="66"/>
      <c r="IW115" s="66"/>
      <c r="IX115" s="66"/>
      <c r="IY115" s="66"/>
      <c r="IZ115" s="66"/>
      <c r="JA115" s="66"/>
      <c r="JB115" s="66"/>
      <c r="JC115" s="66"/>
      <c r="JD115" s="66"/>
      <c r="JE115" s="66"/>
      <c r="JF115" s="66"/>
      <c r="JG115" s="66"/>
      <c r="JH115" s="66"/>
      <c r="JI115" s="66"/>
      <c r="JJ115" s="66"/>
      <c r="JK115" s="66"/>
      <c r="JL115" s="66"/>
      <c r="JM115" s="66"/>
      <c r="JN115" s="66"/>
      <c r="JO115" s="66"/>
      <c r="JP115" s="66"/>
      <c r="JQ115" s="66"/>
      <c r="JR115" s="66"/>
      <c r="JS115" s="66"/>
      <c r="JT115" s="66"/>
      <c r="JU115" s="66"/>
      <c r="JV115" s="66"/>
      <c r="JW115" s="66"/>
      <c r="JX115" s="66"/>
      <c r="JY115" s="66"/>
      <c r="JZ115" s="66"/>
      <c r="KA115" s="66"/>
      <c r="KB115" s="66"/>
      <c r="KC115" s="66"/>
      <c r="KD115" s="66"/>
      <c r="KE115" s="66"/>
      <c r="KF115" s="66"/>
      <c r="KG115" s="66"/>
      <c r="KH115" s="66"/>
      <c r="KI115" s="66"/>
      <c r="KJ115" s="66"/>
      <c r="KK115" s="66"/>
      <c r="KL115" s="66"/>
      <c r="KM115" s="66"/>
      <c r="KN115" s="66"/>
      <c r="KO115" s="66"/>
      <c r="KP115" s="66"/>
      <c r="KQ115" s="67"/>
      <c r="KR115" s="67"/>
      <c r="KS115" s="67"/>
      <c r="KT115" s="67"/>
      <c r="KU115" s="67"/>
      <c r="KV115" s="67"/>
      <c r="KX115" s="540">
        <f t="shared" si="679"/>
        <v>0</v>
      </c>
    </row>
    <row r="116" spans="1:310" ht="15.75" customHeight="1" thickTop="1" thickBot="1" x14ac:dyDescent="0.3">
      <c r="A116" s="423" t="s">
        <v>183</v>
      </c>
      <c r="B116" s="80" t="e">
        <f>IF(A116="X",IF(#REF!="F",#REF!,IF(#REF!="C",#REF!,IF(#REF!="WH",#REF!,IF(#REF!="B",#REF!,"")))),"")</f>
        <v>#REF!</v>
      </c>
      <c r="C116" s="120"/>
      <c r="D116" s="578"/>
      <c r="E116" s="108"/>
      <c r="F116" s="109"/>
      <c r="G116" s="109"/>
      <c r="H116" s="109"/>
      <c r="I116" s="109"/>
      <c r="J116" s="109"/>
      <c r="K116" s="109"/>
      <c r="L116" s="108" t="s">
        <v>91</v>
      </c>
      <c r="M116" s="109"/>
      <c r="N116" s="123"/>
      <c r="O116" s="522"/>
      <c r="P116" s="604"/>
      <c r="Q116" s="726">
        <v>60</v>
      </c>
      <c r="R116" s="727"/>
      <c r="S116" s="727"/>
      <c r="T116" s="727"/>
      <c r="U116" s="727"/>
      <c r="V116" s="727"/>
      <c r="W116" s="727"/>
      <c r="X116" s="727"/>
      <c r="Y116" s="727"/>
      <c r="Z116" s="727"/>
      <c r="AA116" s="727"/>
      <c r="AB116" s="727">
        <v>40</v>
      </c>
      <c r="AC116" s="368">
        <f t="shared" ref="AC116:AC121" si="746">Q116/100</f>
        <v>0.6</v>
      </c>
      <c r="AD116" s="368">
        <f t="shared" ref="AD116:AD121" si="747">R116/100</f>
        <v>0</v>
      </c>
      <c r="AE116" s="368">
        <f t="shared" ref="AE116:AE121" si="748">S116/100</f>
        <v>0</v>
      </c>
      <c r="AF116" s="368">
        <f t="shared" ref="AF116:AF121" si="749">T116/100</f>
        <v>0</v>
      </c>
      <c r="AG116" s="368">
        <f t="shared" ref="AG116:AG121" si="750">U116/100</f>
        <v>0</v>
      </c>
      <c r="AH116" s="368">
        <f t="shared" ref="AH116:AH121" si="751">V116/100</f>
        <v>0</v>
      </c>
      <c r="AI116" s="368">
        <f t="shared" ref="AI116:AI121" si="752">W116/100</f>
        <v>0</v>
      </c>
      <c r="AJ116" s="368">
        <f t="shared" ref="AJ116:AJ121" si="753">X116/100</f>
        <v>0</v>
      </c>
      <c r="AK116" s="368">
        <f t="shared" ref="AK116:AK121" si="754">Y116/100</f>
        <v>0</v>
      </c>
      <c r="AL116" s="368">
        <f t="shared" ref="AL116:AL121" si="755">Z116/100</f>
        <v>0</v>
      </c>
      <c r="AM116" s="368">
        <f t="shared" ref="AM116:AM121" si="756">AA116/100</f>
        <v>0</v>
      </c>
      <c r="AN116" s="368">
        <f t="shared" ref="AN116:AN121" si="757">AB116/100</f>
        <v>0.4</v>
      </c>
      <c r="AO116" s="369">
        <v>0</v>
      </c>
      <c r="AP116" s="370">
        <v>0</v>
      </c>
      <c r="AQ116" s="370">
        <v>0</v>
      </c>
      <c r="AR116" s="370">
        <v>0</v>
      </c>
      <c r="AS116" s="378">
        <f>AC116*'Gas parameters'!$B$10</f>
        <v>21490.799999999999</v>
      </c>
      <c r="AT116" s="371">
        <f>AD116*'Gas parameters'!$C$10</f>
        <v>0</v>
      </c>
      <c r="AU116" s="371">
        <f>AE116*'Gas parameters'!$D$10</f>
        <v>0</v>
      </c>
      <c r="AV116" s="371">
        <f>AF116*'Gas parameters'!$E$10</f>
        <v>0</v>
      </c>
      <c r="AW116" s="371">
        <f>AG116*'Gas parameters'!$F$10</f>
        <v>0</v>
      </c>
      <c r="AX116" s="371">
        <f>AH116*'Gas parameters'!$G$10</f>
        <v>0</v>
      </c>
      <c r="AY116" s="371">
        <f>AI116*'Gas parameters'!$H$10</f>
        <v>0</v>
      </c>
      <c r="AZ116" s="371">
        <f>AJ116*'Gas parameters'!$I$10</f>
        <v>0</v>
      </c>
      <c r="BA116" s="371">
        <f>AK116*'Gas parameters'!$J$10</f>
        <v>0</v>
      </c>
      <c r="BB116" s="371">
        <f>AL116*'Gas parameters'!$K$10</f>
        <v>0</v>
      </c>
      <c r="BC116" s="371">
        <f>AM116*'Gas parameters'!$L$10</f>
        <v>0</v>
      </c>
      <c r="BD116" s="371">
        <f>AN116*'Gas parameters'!$M$10</f>
        <v>4310.8</v>
      </c>
      <c r="BE116" s="372">
        <f>AO116*'Gas parameters'!$N$10</f>
        <v>0</v>
      </c>
      <c r="BF116" s="373">
        <f>AP116*'Gas parameters'!$O$10</f>
        <v>0</v>
      </c>
      <c r="BG116" s="373">
        <f>AQ116*'Gas parameters'!$P$10</f>
        <v>0</v>
      </c>
      <c r="BH116" s="379">
        <f>AR116*'Gas parameters'!$Q$10</f>
        <v>0</v>
      </c>
      <c r="BI116" s="386">
        <f>AC116*'Gas parameters'!$B$11</f>
        <v>23904</v>
      </c>
      <c r="BJ116" s="387">
        <f>AD116*'Gas parameters'!$C$11</f>
        <v>0</v>
      </c>
      <c r="BK116" s="387">
        <f>AE116*'Gas parameters'!$D$11</f>
        <v>0</v>
      </c>
      <c r="BL116" s="387">
        <f>AF116*'Gas parameters'!$E$11</f>
        <v>0</v>
      </c>
      <c r="BM116" s="387">
        <f>AG116*'Gas parameters'!$F$11</f>
        <v>0</v>
      </c>
      <c r="BN116" s="387">
        <f>AH116*'Gas parameters'!$G$11</f>
        <v>0</v>
      </c>
      <c r="BO116" s="387">
        <f>AI116*'Gas parameters'!$H$11</f>
        <v>0</v>
      </c>
      <c r="BP116" s="387">
        <f>AJ116*'Gas parameters'!$I$11</f>
        <v>0</v>
      </c>
      <c r="BQ116" s="387">
        <f>AK116*'Gas parameters'!$J$11</f>
        <v>0</v>
      </c>
      <c r="BR116" s="387">
        <f>AL116*'Gas parameters'!$K$11</f>
        <v>0</v>
      </c>
      <c r="BS116" s="387">
        <f>AM116*'Gas parameters'!$L$11</f>
        <v>0</v>
      </c>
      <c r="BT116" s="387">
        <f>AN116*'Gas parameters'!$M$11</f>
        <v>5115.2000000000007</v>
      </c>
      <c r="BU116" s="388">
        <f>AO116*'Gas parameters'!$N$11</f>
        <v>0</v>
      </c>
      <c r="BV116" s="389">
        <f>AP116*'Gas parameters'!$O$11</f>
        <v>0</v>
      </c>
      <c r="BW116" s="389">
        <f>AQ116*'Gas parameters'!$P$11</f>
        <v>0</v>
      </c>
      <c r="BX116" s="390">
        <f>AR116*'Gas parameters'!$Q$11</f>
        <v>0</v>
      </c>
      <c r="BY116" s="385">
        <f>AC116*'Gas parameters'!$B$12</f>
        <v>0.43043999999999999</v>
      </c>
      <c r="BZ116" s="374">
        <f>AD116*'Gas parameters'!$C$12</f>
        <v>0</v>
      </c>
      <c r="CA116" s="374">
        <f>AE116*'Gas parameters'!$D$12</f>
        <v>0</v>
      </c>
      <c r="CB116" s="374">
        <f>AF116*'Gas parameters'!$E$12</f>
        <v>0</v>
      </c>
      <c r="CC116" s="374">
        <f>AG116*'Gas parameters'!$F$12</f>
        <v>0</v>
      </c>
      <c r="CD116" s="374">
        <f>AH116*'Gas parameters'!$G$12</f>
        <v>0</v>
      </c>
      <c r="CE116" s="374">
        <f>AI116*'Gas parameters'!$H$12</f>
        <v>0</v>
      </c>
      <c r="CF116" s="374">
        <f>AJ116*'Gas parameters'!$I$12</f>
        <v>0</v>
      </c>
      <c r="CG116" s="374">
        <f>AK116*'Gas parameters'!$J$12</f>
        <v>0</v>
      </c>
      <c r="CH116" s="374">
        <f>AL116*'Gas parameters'!$K$12</f>
        <v>0</v>
      </c>
      <c r="CI116" s="374">
        <f>AM116*'Gas parameters'!$L$12</f>
        <v>0</v>
      </c>
      <c r="CJ116" s="374">
        <f>AN116*'Gas parameters'!$M$12</f>
        <v>3.5999999999999997E-2</v>
      </c>
      <c r="CK116" s="375">
        <f>AO116*'Gas parameters'!$N$12</f>
        <v>0</v>
      </c>
      <c r="CL116" s="376">
        <f>AP116*'Gas parameters'!$O$12</f>
        <v>0</v>
      </c>
      <c r="CM116" s="376">
        <f>AQ116*'Gas parameters'!$P$12</f>
        <v>0</v>
      </c>
      <c r="CN116" s="376">
        <f>AR116*'Gas parameters'!$Q$12</f>
        <v>0</v>
      </c>
      <c r="CO116" s="432">
        <f t="shared" ref="CO116:CO121" si="758">AC116</f>
        <v>0.6</v>
      </c>
      <c r="CP116" s="432">
        <f t="shared" ref="CP116:CP121" si="759">AD116</f>
        <v>0</v>
      </c>
      <c r="CQ116" s="432">
        <f t="shared" ref="CQ116:CQ121" si="760">AE116</f>
        <v>0</v>
      </c>
      <c r="CR116" s="432">
        <f t="shared" ref="CR116:CR121" si="761">AF116</f>
        <v>0</v>
      </c>
      <c r="CS116" s="432">
        <f t="shared" ref="CS116:CS121" si="762">AG116</f>
        <v>0</v>
      </c>
      <c r="CT116" s="432">
        <f t="shared" ref="CT116:CT121" si="763">AH116</f>
        <v>0</v>
      </c>
      <c r="CU116" s="432">
        <f t="shared" ref="CU116:CU121" si="764">AI116</f>
        <v>0</v>
      </c>
      <c r="CV116" s="432">
        <f t="shared" ref="CV116:CV121" si="765">AJ116</f>
        <v>0</v>
      </c>
      <c r="CW116" s="432">
        <f t="shared" ref="CW116:CW121" si="766">AK116</f>
        <v>0</v>
      </c>
      <c r="CX116" s="432">
        <f t="shared" ref="CX116:CX121" si="767">AL116</f>
        <v>0</v>
      </c>
      <c r="CY116" s="432">
        <f t="shared" ref="CY116:CY121" si="768">AM116</f>
        <v>0</v>
      </c>
      <c r="CZ116" s="432">
        <f t="shared" ref="CZ116:CZ121" si="769">AN116</f>
        <v>0.4</v>
      </c>
      <c r="DA116" s="432">
        <f t="shared" ref="DA116:DA121" si="770">AO116</f>
        <v>0</v>
      </c>
      <c r="DB116" s="432">
        <f t="shared" ref="DB116:DB121" si="771">AP116</f>
        <v>0</v>
      </c>
      <c r="DC116" s="432">
        <f t="shared" ref="DC116:DC121" si="772">AQ116</f>
        <v>0</v>
      </c>
      <c r="DD116" s="432">
        <f t="shared" ref="DD116:DD121" si="773">AR116</f>
        <v>0</v>
      </c>
      <c r="DE116" s="428">
        <f>'DATA SHEET'!CO116*'Gas parameters'!$B$13</f>
        <v>21529.8</v>
      </c>
      <c r="DF116" s="428">
        <f>'DATA SHEET'!CP116*'Gas parameters'!$C$13</f>
        <v>0</v>
      </c>
      <c r="DG116" s="428">
        <f>'DATA SHEET'!CQ116*'Gas parameters'!$D$13</f>
        <v>0</v>
      </c>
      <c r="DH116" s="428">
        <f>'DATA SHEET'!CR116*'Gas parameters'!$E$13</f>
        <v>0</v>
      </c>
      <c r="DI116" s="428">
        <f>'DATA SHEET'!CS116*'Gas parameters'!$F$13</f>
        <v>0</v>
      </c>
      <c r="DJ116" s="428">
        <f>'DATA SHEET'!CT116*'Gas parameters'!$G$13</f>
        <v>0</v>
      </c>
      <c r="DK116" s="428">
        <f>'DATA SHEET'!CU116*'Gas parameters'!$H$13</f>
        <v>0</v>
      </c>
      <c r="DL116" s="428">
        <f>'DATA SHEET'!CV116*'Gas parameters'!$I$13</f>
        <v>0</v>
      </c>
      <c r="DM116" s="428">
        <f>'DATA SHEET'!CW116*'Gas parameters'!$J$13</f>
        <v>0</v>
      </c>
      <c r="DN116" s="428">
        <f>'DATA SHEET'!CX116*'Gas parameters'!$K$13</f>
        <v>0</v>
      </c>
      <c r="DO116" s="428">
        <f>'DATA SHEET'!CY116*'Gas parameters'!$L$13</f>
        <v>0</v>
      </c>
      <c r="DP116" s="428">
        <f>'DATA SHEET'!CZ116*'Gas parameters'!$M$13</f>
        <v>4313.2</v>
      </c>
      <c r="DQ116" s="428">
        <f>'DATA SHEET'!DA116*'Gas parameters'!$N$13</f>
        <v>0</v>
      </c>
      <c r="DR116" s="428">
        <f>'DATA SHEET'!DB116*'Gas parameters'!$O$13</f>
        <v>0</v>
      </c>
      <c r="DS116" s="428">
        <f>'DATA SHEET'!DC116*'Gas parameters'!$P$13</f>
        <v>0</v>
      </c>
      <c r="DT116" s="428">
        <f>'DATA SHEET'!DD116*'Gas parameters'!$Q$13</f>
        <v>0</v>
      </c>
      <c r="DU116" s="431">
        <f>'DATA SHEET'!CO116*'Gas parameters'!$B$14</f>
        <v>23891.399999999998</v>
      </c>
      <c r="DV116" s="431">
        <f>'DATA SHEET'!CP116*'Gas parameters'!$C$14</f>
        <v>0</v>
      </c>
      <c r="DW116" s="431">
        <f>'DATA SHEET'!CQ116*'Gas parameters'!$D$14</f>
        <v>0</v>
      </c>
      <c r="DX116" s="431">
        <f>'DATA SHEET'!CR116*'Gas parameters'!$E$14</f>
        <v>0</v>
      </c>
      <c r="DY116" s="431">
        <f>'DATA SHEET'!CS116*'Gas parameters'!$F$14</f>
        <v>0</v>
      </c>
      <c r="DZ116" s="431">
        <f>'DATA SHEET'!CT116*'Gas parameters'!$G$14</f>
        <v>0</v>
      </c>
      <c r="EA116" s="431">
        <f>'DATA SHEET'!CU116*'Gas parameters'!$H$14</f>
        <v>0</v>
      </c>
      <c r="EB116" s="431">
        <f>'DATA SHEET'!CV116*'Gas parameters'!$I$14</f>
        <v>0</v>
      </c>
      <c r="EC116" s="431">
        <f>'DATA SHEET'!CW116*'Gas parameters'!$J$14</f>
        <v>0</v>
      </c>
      <c r="ED116" s="431">
        <f>'DATA SHEET'!CX116*'Gas parameters'!$K$14</f>
        <v>0</v>
      </c>
      <c r="EE116" s="431">
        <f>'DATA SHEET'!CY116*'Gas parameters'!$L$14</f>
        <v>0</v>
      </c>
      <c r="EF116" s="431">
        <f>'DATA SHEET'!CZ116*'Gas parameters'!$M$14</f>
        <v>5098</v>
      </c>
      <c r="EG116" s="431">
        <f>'DATA SHEET'!DA116*'Gas parameters'!$N$14</f>
        <v>0</v>
      </c>
      <c r="EH116" s="431">
        <f>'DATA SHEET'!DB116*'Gas parameters'!$O$14</f>
        <v>0</v>
      </c>
      <c r="EI116" s="431">
        <f>'DATA SHEET'!DC116*'Gas parameters'!$P$14</f>
        <v>0</v>
      </c>
      <c r="EJ116" s="431">
        <f>'DATA SHEET'!DD116*'Gas parameters'!$Q$14</f>
        <v>0</v>
      </c>
      <c r="EK116" s="425">
        <f>'DATA SHEET'!CO116*'Gas parameters'!$B$15</f>
        <v>1.2018</v>
      </c>
      <c r="EL116" s="434">
        <f>'DATA SHEET'!CP116*'Gas parameters'!$C$15</f>
        <v>0</v>
      </c>
      <c r="EM116" s="434">
        <f>'DATA SHEET'!CQ116*'Gas parameters'!$D$15</f>
        <v>0</v>
      </c>
      <c r="EN116" s="434">
        <f>'DATA SHEET'!CR116*'Gas parameters'!$E$15</f>
        <v>0</v>
      </c>
      <c r="EO116" s="434">
        <f>'DATA SHEET'!CS116*'Gas parameters'!$F$15</f>
        <v>0</v>
      </c>
      <c r="EP116" s="434">
        <f>'DATA SHEET'!CT116*'Gas parameters'!$G$15</f>
        <v>0</v>
      </c>
      <c r="EQ116" s="434">
        <f>'DATA SHEET'!CU116*'Gas parameters'!$H$15</f>
        <v>0</v>
      </c>
      <c r="ER116" s="434">
        <f>'DATA SHEET'!CV116*'Gas parameters'!$I$15</f>
        <v>0</v>
      </c>
      <c r="ES116" s="434">
        <f>'DATA SHEET'!CW116*'Gas parameters'!$J$15</f>
        <v>0</v>
      </c>
      <c r="ET116" s="434">
        <f>'DATA SHEET'!CX116*'Gas parameters'!$K$15</f>
        <v>0</v>
      </c>
      <c r="EU116" s="434">
        <f>'DATA SHEET'!CY116*'Gas parameters'!$L$15</f>
        <v>0</v>
      </c>
      <c r="EV116" s="434">
        <f>'DATA SHEET'!CZ116*'Gas parameters'!$M$15</f>
        <v>0.1996</v>
      </c>
      <c r="EW116" s="434">
        <f>'DATA SHEET'!DA116*'Gas parameters'!$N$15</f>
        <v>0</v>
      </c>
      <c r="EX116" s="434">
        <f>'DATA SHEET'!DB116*'Gas parameters'!$O$15</f>
        <v>0</v>
      </c>
      <c r="EY116" s="434">
        <f>'DATA SHEET'!DC116*'Gas parameters'!$P$15</f>
        <v>0</v>
      </c>
      <c r="EZ116" s="434">
        <f>'DATA SHEET'!DD116*'Gas parameters'!$Q$15</f>
        <v>0</v>
      </c>
      <c r="FA116" s="429">
        <f>'DATA SHEET'!CO116*'Gas parameters'!$B$16</f>
        <v>0.59760000000000002</v>
      </c>
      <c r="FB116" s="429">
        <f>'DATA SHEET'!CP116*'Gas parameters'!$C$16</f>
        <v>0</v>
      </c>
      <c r="FC116" s="429">
        <f>'DATA SHEET'!CQ116*'Gas parameters'!$D$16</f>
        <v>0</v>
      </c>
      <c r="FD116" s="429">
        <f>'DATA SHEET'!CR116*'Gas parameters'!$E$16</f>
        <v>0</v>
      </c>
      <c r="FE116" s="429">
        <f>'DATA SHEET'!CS116*'Gas parameters'!$F$16</f>
        <v>0</v>
      </c>
      <c r="FF116" s="429">
        <f>'DATA SHEET'!CT116*'Gas parameters'!$G$16</f>
        <v>0</v>
      </c>
      <c r="FG116" s="429">
        <f>'DATA SHEET'!CU116*'Gas parameters'!$H$16</f>
        <v>0</v>
      </c>
      <c r="FH116" s="429">
        <f>'DATA SHEET'!CV116*'Gas parameters'!$I$16</f>
        <v>0</v>
      </c>
      <c r="FI116" s="429">
        <f>'DATA SHEET'!CW116*'Gas parameters'!$J$16</f>
        <v>0</v>
      </c>
      <c r="FJ116" s="429">
        <f>'DATA SHEET'!CX116*'Gas parameters'!$K$16</f>
        <v>0</v>
      </c>
      <c r="FK116" s="429">
        <f>'DATA SHEET'!CY116*'Gas parameters'!$L$16</f>
        <v>0</v>
      </c>
      <c r="FL116" s="429">
        <f>'DATA SHEET'!CZ116*'Gas parameters'!$M$16</f>
        <v>0</v>
      </c>
      <c r="FM116" s="429">
        <f>'DATA SHEET'!DA116*'Gas parameters'!$N$16</f>
        <v>0</v>
      </c>
      <c r="FN116" s="429">
        <f>'DATA SHEET'!DB116*'Gas parameters'!$O$16</f>
        <v>0</v>
      </c>
      <c r="FO116" s="429">
        <f>'DATA SHEET'!DC116*'Gas parameters'!$P$16</f>
        <v>0</v>
      </c>
      <c r="FP116" s="429">
        <f>'DATA SHEET'!DD116*'Gas parameters'!$Q$16</f>
        <v>0</v>
      </c>
      <c r="FQ116" s="457">
        <f>'DATA SHEET'!CO116*'Gas parameters'!$B$17</f>
        <v>1.1639999999999999</v>
      </c>
      <c r="FR116" s="457">
        <f>'DATA SHEET'!CP116*'Gas parameters'!$C$17</f>
        <v>0</v>
      </c>
      <c r="FS116" s="457">
        <f>'DATA SHEET'!CQ116*'Gas parameters'!$D$17</f>
        <v>0</v>
      </c>
      <c r="FT116" s="457">
        <f>'DATA SHEET'!CR116*'Gas parameters'!$E$17</f>
        <v>0</v>
      </c>
      <c r="FU116" s="457">
        <f>'DATA SHEET'!CS116*'Gas parameters'!$F$17</f>
        <v>0</v>
      </c>
      <c r="FV116" s="457">
        <f>'DATA SHEET'!CT116*'Gas parameters'!$G$17</f>
        <v>0</v>
      </c>
      <c r="FW116" s="457">
        <f>'DATA SHEET'!CU116*'Gas parameters'!$H$17</f>
        <v>0</v>
      </c>
      <c r="FX116" s="457">
        <f>'DATA SHEET'!CV116*'Gas parameters'!$I$17</f>
        <v>0</v>
      </c>
      <c r="FY116" s="457">
        <f>'DATA SHEET'!CW116*'Gas parameters'!$J$17</f>
        <v>0</v>
      </c>
      <c r="FZ116" s="457">
        <f>'DATA SHEET'!CX116*'Gas parameters'!$K$17</f>
        <v>0</v>
      </c>
      <c r="GA116" s="457">
        <f>'DATA SHEET'!CY116*'Gas parameters'!$L$17</f>
        <v>0</v>
      </c>
      <c r="GB116" s="457">
        <f>'DATA SHEET'!CZ116*'Gas parameters'!$M$17</f>
        <v>0.38680000000000003</v>
      </c>
      <c r="GC116" s="457">
        <f>'DATA SHEET'!DA116*'Gas parameters'!$N$17</f>
        <v>0</v>
      </c>
      <c r="GD116" s="457">
        <f>'DATA SHEET'!DB116*'Gas parameters'!$O$17</f>
        <v>0</v>
      </c>
      <c r="GE116" s="457">
        <f>'DATA SHEET'!DC116*'Gas parameters'!$P$17</f>
        <v>0</v>
      </c>
      <c r="GF116" s="457">
        <f>'DATA SHEET'!DD116*'Gas parameters'!$Q$17</f>
        <v>0</v>
      </c>
      <c r="GG116" s="429">
        <f>'DATA SHEET'!CO116*'Gas parameters'!$B$18</f>
        <v>0.43043999999999999</v>
      </c>
      <c r="GH116" s="429">
        <f>'DATA SHEET'!CP116*'Gas parameters'!$C$18</f>
        <v>0</v>
      </c>
      <c r="GI116" s="429">
        <f>'DATA SHEET'!CQ116*'Gas parameters'!$D$18</f>
        <v>0</v>
      </c>
      <c r="GJ116" s="429">
        <f>'DATA SHEET'!CR116*'Gas parameters'!$E$18</f>
        <v>0</v>
      </c>
      <c r="GK116" s="429">
        <f>'DATA SHEET'!CS116*'Gas parameters'!$F$18</f>
        <v>0</v>
      </c>
      <c r="GL116" s="429">
        <f>'DATA SHEET'!CT116*'Gas parameters'!$G$18</f>
        <v>0</v>
      </c>
      <c r="GM116" s="429">
        <f>'DATA SHEET'!CU116*'Gas parameters'!$H$18</f>
        <v>0</v>
      </c>
      <c r="GN116" s="429">
        <f>'DATA SHEET'!CV116*'Gas parameters'!$I$18</f>
        <v>0</v>
      </c>
      <c r="GO116" s="429">
        <f>'DATA SHEET'!CW116*'Gas parameters'!$J$18</f>
        <v>0</v>
      </c>
      <c r="GP116" s="429">
        <f>'DATA SHEET'!CX116*'Gas parameters'!$K$18</f>
        <v>0</v>
      </c>
      <c r="GQ116" s="429">
        <f>'DATA SHEET'!CY116*'Gas parameters'!$L$18</f>
        <v>0</v>
      </c>
      <c r="GR116" s="429">
        <f>'DATA SHEET'!CZ116*'Gas parameters'!$M$18</f>
        <v>3.5999999999999997E-2</v>
      </c>
      <c r="GS116" s="429">
        <f>'DATA SHEET'!DA116*'Gas parameters'!$N$18</f>
        <v>0</v>
      </c>
      <c r="GT116" s="429">
        <f>'DATA SHEET'!DB116*'Gas parameters'!$O$18</f>
        <v>0</v>
      </c>
      <c r="GU116" s="429">
        <f>'DATA SHEET'!DC116*'Gas parameters'!$P$18</f>
        <v>0</v>
      </c>
      <c r="GV116" s="429">
        <f>'DATA SHEET'!DD116*'Gas parameters'!$Q$18</f>
        <v>0</v>
      </c>
      <c r="GW116" s="430">
        <v>7</v>
      </c>
      <c r="GX116" s="430">
        <v>1E-3</v>
      </c>
      <c r="GY116" s="435">
        <f t="shared" ref="GY116:GY121" si="774">HM116/0.2094</f>
        <v>6.6924546322827121</v>
      </c>
      <c r="GZ116" s="435">
        <f t="shared" ref="GZ116:GZ121" si="775">HN116/HH116*100</f>
        <v>10.148328222950017</v>
      </c>
      <c r="HA116" s="433">
        <f t="shared" ref="HA116:HA121" si="776">(HG116-HH116)/GY116+1</f>
        <v>1</v>
      </c>
      <c r="HB116" s="433">
        <f t="shared" ref="HB116:HB121" si="777">HG116+HI116</f>
        <v>7.4502201757506663</v>
      </c>
      <c r="HC116" s="433">
        <f t="shared" ref="HC116:HC121" si="778">HI116/HB116*100</f>
        <v>20.959991874476575</v>
      </c>
      <c r="HD116" s="433">
        <f t="shared" ref="HD116:HD121" si="779">HJ116*0.01977+HF116*0.01429+(100-HF116-HJ116)*0.01251</f>
        <v>1.3246768628986172</v>
      </c>
      <c r="HE116" s="433">
        <f t="shared" ref="HE116:HE121" si="780">(HD116+HI116*0.8038/HG116)/(HI116/HG116+1)</f>
        <v>1.2155011147590387</v>
      </c>
      <c r="HF116" s="436">
        <f t="shared" ref="HF116:HF121" si="781">IO116</f>
        <v>0</v>
      </c>
      <c r="HG116" s="433">
        <f t="shared" ref="HG116:HG121" si="782">HN116/HJ116*100</f>
        <v>5.8886546322827122</v>
      </c>
      <c r="HH116" s="435">
        <f>GY116*0.7906+'DATA SHEET'!CW116/100+HN116</f>
        <v>5.8886546322827122</v>
      </c>
      <c r="HI116" s="433">
        <f t="shared" ref="HI116:HI121" si="783">GX116/0.8038*1.293*HA116*GY116+HO116</f>
        <v>1.5615655434679541</v>
      </c>
      <c r="HJ116" s="433">
        <f t="shared" ref="HJ116:HJ121" si="784">(1-HF116/20.94)*GZ116</f>
        <v>10.148328222950017</v>
      </c>
      <c r="HK116" s="437">
        <f t="shared" ref="HK116:HK121" si="785">SUM(DE116:DT116)</f>
        <v>25843</v>
      </c>
      <c r="HL116" s="437">
        <f t="shared" ref="HL116:HL121" si="786">SUM(DU116:EJ116)</f>
        <v>28989.399999999998</v>
      </c>
      <c r="HM116" s="438">
        <f t="shared" ref="HM116:HM121" si="787">SUM(EK116:EZ116)</f>
        <v>1.4014</v>
      </c>
      <c r="HN116" s="439">
        <f t="shared" ref="HN116:HN121" si="788">SUM(FA116:FP116)</f>
        <v>0.59760000000000002</v>
      </c>
      <c r="HO116" s="436">
        <f t="shared" ref="HO116:HO121" si="789">SUM(FQ116:GF116)</f>
        <v>1.5508</v>
      </c>
      <c r="HP116" s="427">
        <f t="shared" ref="HP116:HP121" si="790">SUM(GG116:GV116)</f>
        <v>0.46643999999999997</v>
      </c>
      <c r="HQ116" s="357">
        <f t="shared" ref="HQ116:HQ121" si="791">SUM(AS116:BH116)</f>
        <v>25801.599999999999</v>
      </c>
      <c r="HR116" s="358">
        <f t="shared" ref="HR116:HR121" si="792">SUM(BI116:BX116)</f>
        <v>29019.200000000001</v>
      </c>
      <c r="HS116" s="712">
        <f t="shared" ref="HS116:HS121" si="793">SUM(BY116:CN116)</f>
        <v>0.46643999999999997</v>
      </c>
      <c r="HT116" s="713">
        <f t="shared" ref="HT116:HT121" si="794">HU116/$HR$14</f>
        <v>0.36094603788418017</v>
      </c>
      <c r="HU116" s="711">
        <f t="shared" ref="HU116:HU121" si="795">HS116/$HU$14</f>
        <v>0.44215889640812073</v>
      </c>
      <c r="HV116" s="711">
        <f t="shared" ref="HV116:HV121" si="796">HY116/$HV$14</f>
        <v>24.454174959719456</v>
      </c>
      <c r="HW116" s="711">
        <f t="shared" ref="HW116:HW121" si="797">HZ116/$HW$14</f>
        <v>27.464698088207459</v>
      </c>
      <c r="HX116" s="711">
        <f t="shared" ref="HX116:HX121" si="798">IA116/$HX$14</f>
        <v>45.714470083951518</v>
      </c>
      <c r="HY116" s="714">
        <f t="shared" ref="HY116:HY121" si="799">HQ116/1000</f>
        <v>25.801599999999997</v>
      </c>
      <c r="HZ116" s="359">
        <f t="shared" ref="HZ116:HZ121" si="800">HR116/1000</f>
        <v>29.019200000000001</v>
      </c>
      <c r="IA116" s="360">
        <f t="shared" ref="IA116:IA121" si="801">HR116/SQRT(HT116)/1000</f>
        <v>48.30190909070317</v>
      </c>
      <c r="IB116" s="75">
        <f t="shared" ref="IB116:IB121" si="802">HX116</f>
        <v>45.714470083951518</v>
      </c>
      <c r="IC116" s="724">
        <f t="shared" ref="IC116:IC121" si="803">HT116</f>
        <v>0.36094603788418017</v>
      </c>
      <c r="ID116" s="724">
        <f t="shared" ref="ID116:ID121" si="804">HY116</f>
        <v>25.801599999999997</v>
      </c>
      <c r="IE116" s="724">
        <f t="shared" ref="IE116:IE121" si="805">HZ116</f>
        <v>29.019200000000001</v>
      </c>
      <c r="IF116" s="76">
        <f t="shared" ref="IF116:IF121" si="806">GZ116</f>
        <v>10.148328222950017</v>
      </c>
      <c r="IG116" s="477"/>
      <c r="IH116" s="477"/>
      <c r="II116" s="477"/>
      <c r="IJ116" s="35"/>
      <c r="IK116" s="35"/>
      <c r="IL116" s="35"/>
      <c r="IM116" s="35"/>
      <c r="IN116" s="35"/>
      <c r="IO116" s="35"/>
      <c r="IP116" s="35"/>
      <c r="IQ116" s="35"/>
      <c r="IR116" s="35"/>
      <c r="IS116" s="35"/>
      <c r="IT116" s="35"/>
      <c r="IU116" s="35"/>
      <c r="IV116" s="35"/>
      <c r="IW116" s="35"/>
      <c r="IX116" s="35"/>
      <c r="IY116" s="35"/>
      <c r="IZ116" s="35"/>
      <c r="JA116" s="35"/>
      <c r="JB116" s="35"/>
      <c r="JC116" s="35"/>
      <c r="JD116" s="35"/>
      <c r="JE116" s="35"/>
      <c r="JF116" s="35"/>
      <c r="JG116" s="35"/>
      <c r="JH116" s="35"/>
      <c r="JI116" s="35"/>
      <c r="JJ116" s="35"/>
      <c r="JK116" s="35"/>
      <c r="JL116" s="35"/>
      <c r="JM116" s="35"/>
      <c r="JN116" s="35"/>
      <c r="JO116" s="35"/>
      <c r="JP116" s="35"/>
      <c r="JQ116" s="35"/>
      <c r="JR116" s="35"/>
      <c r="JS116" s="35"/>
      <c r="JT116" s="35"/>
      <c r="JU116" s="35"/>
      <c r="JV116" s="35"/>
      <c r="JW116" s="35"/>
      <c r="JX116" s="35"/>
      <c r="JY116" s="35"/>
      <c r="JZ116" s="35"/>
      <c r="KA116" s="35"/>
      <c r="KB116" s="35"/>
      <c r="KC116" s="35"/>
      <c r="KD116" s="35"/>
      <c r="KE116" s="35"/>
      <c r="KF116" s="35"/>
      <c r="KG116" s="35"/>
      <c r="KH116" s="35"/>
      <c r="KI116" s="35"/>
      <c r="KJ116" s="35"/>
      <c r="KK116" s="35"/>
      <c r="KL116" s="35"/>
      <c r="KM116" s="35"/>
      <c r="KN116" s="35"/>
      <c r="KO116" s="35"/>
      <c r="KP116" s="35"/>
      <c r="KQ116" s="36"/>
      <c r="KR116" s="36"/>
      <c r="KS116" s="36"/>
      <c r="KT116" s="36"/>
      <c r="KU116" s="36"/>
      <c r="KV116" s="36"/>
      <c r="KX116" s="540">
        <f t="shared" si="679"/>
        <v>100</v>
      </c>
    </row>
    <row r="117" spans="1:310" ht="13.15" customHeight="1" thickTop="1" thickBot="1" x14ac:dyDescent="0.3">
      <c r="A117" s="423" t="s">
        <v>183</v>
      </c>
      <c r="B117" s="80" t="e">
        <f>IF(A117="X",IF(#REF!="F",#REF!,IF(#REF!="C",#REF!,IF(#REF!="WH",#REF!,IF(#REF!="B",#REF!,"")))),"")</f>
        <v>#REF!</v>
      </c>
      <c r="C117" s="120"/>
      <c r="D117" s="578"/>
      <c r="E117" s="11">
        <f>E104+1</f>
        <v>53</v>
      </c>
      <c r="F117" s="37" t="s">
        <v>183</v>
      </c>
      <c r="G117" s="38" t="s">
        <v>50</v>
      </c>
      <c r="H117" s="2142" t="s">
        <v>223</v>
      </c>
      <c r="I117" s="2142" t="s">
        <v>289</v>
      </c>
      <c r="J117" s="2145" t="s">
        <v>216</v>
      </c>
      <c r="K117" s="2145" t="s">
        <v>216</v>
      </c>
      <c r="L117" s="39" t="s">
        <v>176</v>
      </c>
      <c r="M117" s="39" t="s">
        <v>55</v>
      </c>
      <c r="N117" s="2176" t="s">
        <v>216</v>
      </c>
      <c r="O117" s="803"/>
      <c r="P117" s="804"/>
      <c r="Q117" s="726">
        <v>60</v>
      </c>
      <c r="R117" s="727"/>
      <c r="S117" s="727"/>
      <c r="T117" s="727"/>
      <c r="U117" s="727"/>
      <c r="V117" s="727"/>
      <c r="W117" s="727"/>
      <c r="X117" s="727"/>
      <c r="Y117" s="727"/>
      <c r="Z117" s="727"/>
      <c r="AA117" s="727"/>
      <c r="AB117" s="727">
        <v>40</v>
      </c>
      <c r="AC117" s="368">
        <f t="shared" si="746"/>
        <v>0.6</v>
      </c>
      <c r="AD117" s="368">
        <f t="shared" si="747"/>
        <v>0</v>
      </c>
      <c r="AE117" s="368">
        <f t="shared" si="748"/>
        <v>0</v>
      </c>
      <c r="AF117" s="368">
        <f t="shared" si="749"/>
        <v>0</v>
      </c>
      <c r="AG117" s="368">
        <f t="shared" si="750"/>
        <v>0</v>
      </c>
      <c r="AH117" s="368">
        <f t="shared" si="751"/>
        <v>0</v>
      </c>
      <c r="AI117" s="368">
        <f t="shared" si="752"/>
        <v>0</v>
      </c>
      <c r="AJ117" s="368">
        <f t="shared" si="753"/>
        <v>0</v>
      </c>
      <c r="AK117" s="368">
        <f t="shared" si="754"/>
        <v>0</v>
      </c>
      <c r="AL117" s="368">
        <f t="shared" si="755"/>
        <v>0</v>
      </c>
      <c r="AM117" s="368">
        <f t="shared" si="756"/>
        <v>0</v>
      </c>
      <c r="AN117" s="368">
        <f t="shared" si="757"/>
        <v>0.4</v>
      </c>
      <c r="AO117" s="369">
        <v>0</v>
      </c>
      <c r="AP117" s="370">
        <v>0</v>
      </c>
      <c r="AQ117" s="370">
        <v>0</v>
      </c>
      <c r="AR117" s="370">
        <v>0</v>
      </c>
      <c r="AS117" s="378">
        <f>AC117*'Gas parameters'!$B$10</f>
        <v>21490.799999999999</v>
      </c>
      <c r="AT117" s="371">
        <f>AD117*'Gas parameters'!$C$10</f>
        <v>0</v>
      </c>
      <c r="AU117" s="371">
        <f>AE117*'Gas parameters'!$D$10</f>
        <v>0</v>
      </c>
      <c r="AV117" s="371">
        <f>AF117*'Gas parameters'!$E$10</f>
        <v>0</v>
      </c>
      <c r="AW117" s="371">
        <f>AG117*'Gas parameters'!$F$10</f>
        <v>0</v>
      </c>
      <c r="AX117" s="371">
        <f>AH117*'Gas parameters'!$G$10</f>
        <v>0</v>
      </c>
      <c r="AY117" s="371">
        <f>AI117*'Gas parameters'!$H$10</f>
        <v>0</v>
      </c>
      <c r="AZ117" s="371">
        <f>AJ117*'Gas parameters'!$I$10</f>
        <v>0</v>
      </c>
      <c r="BA117" s="371">
        <f>AK117*'Gas parameters'!$J$10</f>
        <v>0</v>
      </c>
      <c r="BB117" s="371">
        <f>AL117*'Gas parameters'!$K$10</f>
        <v>0</v>
      </c>
      <c r="BC117" s="371">
        <f>AM117*'Gas parameters'!$L$10</f>
        <v>0</v>
      </c>
      <c r="BD117" s="371">
        <f>AN117*'Gas parameters'!$M$10</f>
        <v>4310.8</v>
      </c>
      <c r="BE117" s="372">
        <f>AO117*'Gas parameters'!$N$10</f>
        <v>0</v>
      </c>
      <c r="BF117" s="373">
        <f>AP117*'Gas parameters'!$O$10</f>
        <v>0</v>
      </c>
      <c r="BG117" s="373">
        <f>AQ117*'Gas parameters'!$P$10</f>
        <v>0</v>
      </c>
      <c r="BH117" s="379">
        <f>AR117*'Gas parameters'!$Q$10</f>
        <v>0</v>
      </c>
      <c r="BI117" s="386">
        <f>AC117*'Gas parameters'!$B$11</f>
        <v>23904</v>
      </c>
      <c r="BJ117" s="387">
        <f>AD117*'Gas parameters'!$C$11</f>
        <v>0</v>
      </c>
      <c r="BK117" s="387">
        <f>AE117*'Gas parameters'!$D$11</f>
        <v>0</v>
      </c>
      <c r="BL117" s="387">
        <f>AF117*'Gas parameters'!$E$11</f>
        <v>0</v>
      </c>
      <c r="BM117" s="387">
        <f>AG117*'Gas parameters'!$F$11</f>
        <v>0</v>
      </c>
      <c r="BN117" s="387">
        <f>AH117*'Gas parameters'!$G$11</f>
        <v>0</v>
      </c>
      <c r="BO117" s="387">
        <f>AI117*'Gas parameters'!$H$11</f>
        <v>0</v>
      </c>
      <c r="BP117" s="387">
        <f>AJ117*'Gas parameters'!$I$11</f>
        <v>0</v>
      </c>
      <c r="BQ117" s="387">
        <f>AK117*'Gas parameters'!$J$11</f>
        <v>0</v>
      </c>
      <c r="BR117" s="387">
        <f>AL117*'Gas parameters'!$K$11</f>
        <v>0</v>
      </c>
      <c r="BS117" s="387">
        <f>AM117*'Gas parameters'!$L$11</f>
        <v>0</v>
      </c>
      <c r="BT117" s="387">
        <f>AN117*'Gas parameters'!$M$11</f>
        <v>5115.2000000000007</v>
      </c>
      <c r="BU117" s="388">
        <f>AO117*'Gas parameters'!$N$11</f>
        <v>0</v>
      </c>
      <c r="BV117" s="389">
        <f>AP117*'Gas parameters'!$O$11</f>
        <v>0</v>
      </c>
      <c r="BW117" s="389">
        <f>AQ117*'Gas parameters'!$P$11</f>
        <v>0</v>
      </c>
      <c r="BX117" s="390">
        <f>AR117*'Gas parameters'!$Q$11</f>
        <v>0</v>
      </c>
      <c r="BY117" s="385">
        <f>AC117*'Gas parameters'!$B$12</f>
        <v>0.43043999999999999</v>
      </c>
      <c r="BZ117" s="374">
        <f>AD117*'Gas parameters'!$C$12</f>
        <v>0</v>
      </c>
      <c r="CA117" s="374">
        <f>AE117*'Gas parameters'!$D$12</f>
        <v>0</v>
      </c>
      <c r="CB117" s="374">
        <f>AF117*'Gas parameters'!$E$12</f>
        <v>0</v>
      </c>
      <c r="CC117" s="374">
        <f>AG117*'Gas parameters'!$F$12</f>
        <v>0</v>
      </c>
      <c r="CD117" s="374">
        <f>AH117*'Gas parameters'!$G$12</f>
        <v>0</v>
      </c>
      <c r="CE117" s="374">
        <f>AI117*'Gas parameters'!$H$12</f>
        <v>0</v>
      </c>
      <c r="CF117" s="374">
        <f>AJ117*'Gas parameters'!$I$12</f>
        <v>0</v>
      </c>
      <c r="CG117" s="374">
        <f>AK117*'Gas parameters'!$J$12</f>
        <v>0</v>
      </c>
      <c r="CH117" s="374">
        <f>AL117*'Gas parameters'!$K$12</f>
        <v>0</v>
      </c>
      <c r="CI117" s="374">
        <f>AM117*'Gas parameters'!$L$12</f>
        <v>0</v>
      </c>
      <c r="CJ117" s="374">
        <f>AN117*'Gas parameters'!$M$12</f>
        <v>3.5999999999999997E-2</v>
      </c>
      <c r="CK117" s="375">
        <f>AO117*'Gas parameters'!$N$12</f>
        <v>0</v>
      </c>
      <c r="CL117" s="376">
        <f>AP117*'Gas parameters'!$O$12</f>
        <v>0</v>
      </c>
      <c r="CM117" s="376">
        <f>AQ117*'Gas parameters'!$P$12</f>
        <v>0</v>
      </c>
      <c r="CN117" s="376">
        <f>AR117*'Gas parameters'!$Q$12</f>
        <v>0</v>
      </c>
      <c r="CO117" s="432">
        <f t="shared" si="758"/>
        <v>0.6</v>
      </c>
      <c r="CP117" s="432">
        <f t="shared" si="759"/>
        <v>0</v>
      </c>
      <c r="CQ117" s="432">
        <f t="shared" si="760"/>
        <v>0</v>
      </c>
      <c r="CR117" s="432">
        <f t="shared" si="761"/>
        <v>0</v>
      </c>
      <c r="CS117" s="432">
        <f t="shared" si="762"/>
        <v>0</v>
      </c>
      <c r="CT117" s="432">
        <f t="shared" si="763"/>
        <v>0</v>
      </c>
      <c r="CU117" s="432">
        <f t="shared" si="764"/>
        <v>0</v>
      </c>
      <c r="CV117" s="432">
        <f t="shared" si="765"/>
        <v>0</v>
      </c>
      <c r="CW117" s="432">
        <f t="shared" si="766"/>
        <v>0</v>
      </c>
      <c r="CX117" s="432">
        <f t="shared" si="767"/>
        <v>0</v>
      </c>
      <c r="CY117" s="432">
        <f t="shared" si="768"/>
        <v>0</v>
      </c>
      <c r="CZ117" s="432">
        <f t="shared" si="769"/>
        <v>0.4</v>
      </c>
      <c r="DA117" s="432">
        <f t="shared" si="770"/>
        <v>0</v>
      </c>
      <c r="DB117" s="432">
        <f t="shared" si="771"/>
        <v>0</v>
      </c>
      <c r="DC117" s="432">
        <f t="shared" si="772"/>
        <v>0</v>
      </c>
      <c r="DD117" s="432">
        <f t="shared" si="773"/>
        <v>0</v>
      </c>
      <c r="DE117" s="428">
        <f>'DATA SHEET'!CO117*'Gas parameters'!$B$13</f>
        <v>21529.8</v>
      </c>
      <c r="DF117" s="428">
        <f>'DATA SHEET'!CP117*'Gas parameters'!$C$13</f>
        <v>0</v>
      </c>
      <c r="DG117" s="428">
        <f>'DATA SHEET'!CQ117*'Gas parameters'!$D$13</f>
        <v>0</v>
      </c>
      <c r="DH117" s="428">
        <f>'DATA SHEET'!CR117*'Gas parameters'!$E$13</f>
        <v>0</v>
      </c>
      <c r="DI117" s="428">
        <f>'DATA SHEET'!CS117*'Gas parameters'!$F$13</f>
        <v>0</v>
      </c>
      <c r="DJ117" s="428">
        <f>'DATA SHEET'!CT117*'Gas parameters'!$G$13</f>
        <v>0</v>
      </c>
      <c r="DK117" s="428">
        <f>'DATA SHEET'!CU117*'Gas parameters'!$H$13</f>
        <v>0</v>
      </c>
      <c r="DL117" s="428">
        <f>'DATA SHEET'!CV117*'Gas parameters'!$I$13</f>
        <v>0</v>
      </c>
      <c r="DM117" s="428">
        <f>'DATA SHEET'!CW117*'Gas parameters'!$J$13</f>
        <v>0</v>
      </c>
      <c r="DN117" s="428">
        <f>'DATA SHEET'!CX117*'Gas parameters'!$K$13</f>
        <v>0</v>
      </c>
      <c r="DO117" s="428">
        <f>'DATA SHEET'!CY117*'Gas parameters'!$L$13</f>
        <v>0</v>
      </c>
      <c r="DP117" s="428">
        <f>'DATA SHEET'!CZ117*'Gas parameters'!$M$13</f>
        <v>4313.2</v>
      </c>
      <c r="DQ117" s="428">
        <f>'DATA SHEET'!DA117*'Gas parameters'!$N$13</f>
        <v>0</v>
      </c>
      <c r="DR117" s="428">
        <f>'DATA SHEET'!DB117*'Gas parameters'!$O$13</f>
        <v>0</v>
      </c>
      <c r="DS117" s="428">
        <f>'DATA SHEET'!DC117*'Gas parameters'!$P$13</f>
        <v>0</v>
      </c>
      <c r="DT117" s="428">
        <f>'DATA SHEET'!DD117*'Gas parameters'!$Q$13</f>
        <v>0</v>
      </c>
      <c r="DU117" s="431">
        <f>'DATA SHEET'!CO117*'Gas parameters'!$B$14</f>
        <v>23891.399999999998</v>
      </c>
      <c r="DV117" s="431">
        <f>'DATA SHEET'!CP117*'Gas parameters'!$C$14</f>
        <v>0</v>
      </c>
      <c r="DW117" s="431">
        <f>'DATA SHEET'!CQ117*'Gas parameters'!$D$14</f>
        <v>0</v>
      </c>
      <c r="DX117" s="431">
        <f>'DATA SHEET'!CR117*'Gas parameters'!$E$14</f>
        <v>0</v>
      </c>
      <c r="DY117" s="431">
        <f>'DATA SHEET'!CS117*'Gas parameters'!$F$14</f>
        <v>0</v>
      </c>
      <c r="DZ117" s="431">
        <f>'DATA SHEET'!CT117*'Gas parameters'!$G$14</f>
        <v>0</v>
      </c>
      <c r="EA117" s="431">
        <f>'DATA SHEET'!CU117*'Gas parameters'!$H$14</f>
        <v>0</v>
      </c>
      <c r="EB117" s="431">
        <f>'DATA SHEET'!CV117*'Gas parameters'!$I$14</f>
        <v>0</v>
      </c>
      <c r="EC117" s="431">
        <f>'DATA SHEET'!CW117*'Gas parameters'!$J$14</f>
        <v>0</v>
      </c>
      <c r="ED117" s="431">
        <f>'DATA SHEET'!CX117*'Gas parameters'!$K$14</f>
        <v>0</v>
      </c>
      <c r="EE117" s="431">
        <f>'DATA SHEET'!CY117*'Gas parameters'!$L$14</f>
        <v>0</v>
      </c>
      <c r="EF117" s="431">
        <f>'DATA SHEET'!CZ117*'Gas parameters'!$M$14</f>
        <v>5098</v>
      </c>
      <c r="EG117" s="431">
        <f>'DATA SHEET'!DA117*'Gas parameters'!$N$14</f>
        <v>0</v>
      </c>
      <c r="EH117" s="431">
        <f>'DATA SHEET'!DB117*'Gas parameters'!$O$14</f>
        <v>0</v>
      </c>
      <c r="EI117" s="431">
        <f>'DATA SHEET'!DC117*'Gas parameters'!$P$14</f>
        <v>0</v>
      </c>
      <c r="EJ117" s="431">
        <f>'DATA SHEET'!DD117*'Gas parameters'!$Q$14</f>
        <v>0</v>
      </c>
      <c r="EK117" s="425">
        <f>'DATA SHEET'!CO117*'Gas parameters'!$B$15</f>
        <v>1.2018</v>
      </c>
      <c r="EL117" s="434">
        <f>'DATA SHEET'!CP117*'Gas parameters'!$C$15</f>
        <v>0</v>
      </c>
      <c r="EM117" s="434">
        <f>'DATA SHEET'!CQ117*'Gas parameters'!$D$15</f>
        <v>0</v>
      </c>
      <c r="EN117" s="434">
        <f>'DATA SHEET'!CR117*'Gas parameters'!$E$15</f>
        <v>0</v>
      </c>
      <c r="EO117" s="434">
        <f>'DATA SHEET'!CS117*'Gas parameters'!$F$15</f>
        <v>0</v>
      </c>
      <c r="EP117" s="434">
        <f>'DATA SHEET'!CT117*'Gas parameters'!$G$15</f>
        <v>0</v>
      </c>
      <c r="EQ117" s="434">
        <f>'DATA SHEET'!CU117*'Gas parameters'!$H$15</f>
        <v>0</v>
      </c>
      <c r="ER117" s="434">
        <f>'DATA SHEET'!CV117*'Gas parameters'!$I$15</f>
        <v>0</v>
      </c>
      <c r="ES117" s="434">
        <f>'DATA SHEET'!CW117*'Gas parameters'!$J$15</f>
        <v>0</v>
      </c>
      <c r="ET117" s="434">
        <f>'DATA SHEET'!CX117*'Gas parameters'!$K$15</f>
        <v>0</v>
      </c>
      <c r="EU117" s="434">
        <f>'DATA SHEET'!CY117*'Gas parameters'!$L$15</f>
        <v>0</v>
      </c>
      <c r="EV117" s="434">
        <f>'DATA SHEET'!CZ117*'Gas parameters'!$M$15</f>
        <v>0.1996</v>
      </c>
      <c r="EW117" s="434">
        <f>'DATA SHEET'!DA117*'Gas parameters'!$N$15</f>
        <v>0</v>
      </c>
      <c r="EX117" s="434">
        <f>'DATA SHEET'!DB117*'Gas parameters'!$O$15</f>
        <v>0</v>
      </c>
      <c r="EY117" s="434">
        <f>'DATA SHEET'!DC117*'Gas parameters'!$P$15</f>
        <v>0</v>
      </c>
      <c r="EZ117" s="434">
        <f>'DATA SHEET'!DD117*'Gas parameters'!$Q$15</f>
        <v>0</v>
      </c>
      <c r="FA117" s="429">
        <f>'DATA SHEET'!CO117*'Gas parameters'!$B$16</f>
        <v>0.59760000000000002</v>
      </c>
      <c r="FB117" s="429">
        <f>'DATA SHEET'!CP117*'Gas parameters'!$C$16</f>
        <v>0</v>
      </c>
      <c r="FC117" s="429">
        <f>'DATA SHEET'!CQ117*'Gas parameters'!$D$16</f>
        <v>0</v>
      </c>
      <c r="FD117" s="429">
        <f>'DATA SHEET'!CR117*'Gas parameters'!$E$16</f>
        <v>0</v>
      </c>
      <c r="FE117" s="429">
        <f>'DATA SHEET'!CS117*'Gas parameters'!$F$16</f>
        <v>0</v>
      </c>
      <c r="FF117" s="429">
        <f>'DATA SHEET'!CT117*'Gas parameters'!$G$16</f>
        <v>0</v>
      </c>
      <c r="FG117" s="429">
        <f>'DATA SHEET'!CU117*'Gas parameters'!$H$16</f>
        <v>0</v>
      </c>
      <c r="FH117" s="429">
        <f>'DATA SHEET'!CV117*'Gas parameters'!$I$16</f>
        <v>0</v>
      </c>
      <c r="FI117" s="429">
        <f>'DATA SHEET'!CW117*'Gas parameters'!$J$16</f>
        <v>0</v>
      </c>
      <c r="FJ117" s="429">
        <f>'DATA SHEET'!CX117*'Gas parameters'!$K$16</f>
        <v>0</v>
      </c>
      <c r="FK117" s="429">
        <f>'DATA SHEET'!CY117*'Gas parameters'!$L$16</f>
        <v>0</v>
      </c>
      <c r="FL117" s="429">
        <f>'DATA SHEET'!CZ117*'Gas parameters'!$M$16</f>
        <v>0</v>
      </c>
      <c r="FM117" s="429">
        <f>'DATA SHEET'!DA117*'Gas parameters'!$N$16</f>
        <v>0</v>
      </c>
      <c r="FN117" s="429">
        <f>'DATA SHEET'!DB117*'Gas parameters'!$O$16</f>
        <v>0</v>
      </c>
      <c r="FO117" s="429">
        <f>'DATA SHEET'!DC117*'Gas parameters'!$P$16</f>
        <v>0</v>
      </c>
      <c r="FP117" s="429">
        <f>'DATA SHEET'!DD117*'Gas parameters'!$Q$16</f>
        <v>0</v>
      </c>
      <c r="FQ117" s="457">
        <f>'DATA SHEET'!CO117*'Gas parameters'!$B$17</f>
        <v>1.1639999999999999</v>
      </c>
      <c r="FR117" s="457">
        <f>'DATA SHEET'!CP117*'Gas parameters'!$C$17</f>
        <v>0</v>
      </c>
      <c r="FS117" s="457">
        <f>'DATA SHEET'!CQ117*'Gas parameters'!$D$17</f>
        <v>0</v>
      </c>
      <c r="FT117" s="457">
        <f>'DATA SHEET'!CR117*'Gas parameters'!$E$17</f>
        <v>0</v>
      </c>
      <c r="FU117" s="457">
        <f>'DATA SHEET'!CS117*'Gas parameters'!$F$17</f>
        <v>0</v>
      </c>
      <c r="FV117" s="457">
        <f>'DATA SHEET'!CT117*'Gas parameters'!$G$17</f>
        <v>0</v>
      </c>
      <c r="FW117" s="457">
        <f>'DATA SHEET'!CU117*'Gas parameters'!$H$17</f>
        <v>0</v>
      </c>
      <c r="FX117" s="457">
        <f>'DATA SHEET'!CV117*'Gas parameters'!$I$17</f>
        <v>0</v>
      </c>
      <c r="FY117" s="457">
        <f>'DATA SHEET'!CW117*'Gas parameters'!$J$17</f>
        <v>0</v>
      </c>
      <c r="FZ117" s="457">
        <f>'DATA SHEET'!CX117*'Gas parameters'!$K$17</f>
        <v>0</v>
      </c>
      <c r="GA117" s="457">
        <f>'DATA SHEET'!CY117*'Gas parameters'!$L$17</f>
        <v>0</v>
      </c>
      <c r="GB117" s="457">
        <f>'DATA SHEET'!CZ117*'Gas parameters'!$M$17</f>
        <v>0.38680000000000003</v>
      </c>
      <c r="GC117" s="457">
        <f>'DATA SHEET'!DA117*'Gas parameters'!$N$17</f>
        <v>0</v>
      </c>
      <c r="GD117" s="457">
        <f>'DATA SHEET'!DB117*'Gas parameters'!$O$17</f>
        <v>0</v>
      </c>
      <c r="GE117" s="457">
        <f>'DATA SHEET'!DC117*'Gas parameters'!$P$17</f>
        <v>0</v>
      </c>
      <c r="GF117" s="457">
        <f>'DATA SHEET'!DD117*'Gas parameters'!$Q$17</f>
        <v>0</v>
      </c>
      <c r="GG117" s="429">
        <f>'DATA SHEET'!CO117*'Gas parameters'!$B$18</f>
        <v>0.43043999999999999</v>
      </c>
      <c r="GH117" s="429">
        <f>'DATA SHEET'!CP117*'Gas parameters'!$C$18</f>
        <v>0</v>
      </c>
      <c r="GI117" s="429">
        <f>'DATA SHEET'!CQ117*'Gas parameters'!$D$18</f>
        <v>0</v>
      </c>
      <c r="GJ117" s="429">
        <f>'DATA SHEET'!CR117*'Gas parameters'!$E$18</f>
        <v>0</v>
      </c>
      <c r="GK117" s="429">
        <f>'DATA SHEET'!CS117*'Gas parameters'!$F$18</f>
        <v>0</v>
      </c>
      <c r="GL117" s="429">
        <f>'DATA SHEET'!CT117*'Gas parameters'!$G$18</f>
        <v>0</v>
      </c>
      <c r="GM117" s="429">
        <f>'DATA SHEET'!CU117*'Gas parameters'!$H$18</f>
        <v>0</v>
      </c>
      <c r="GN117" s="429">
        <f>'DATA SHEET'!CV117*'Gas parameters'!$I$18</f>
        <v>0</v>
      </c>
      <c r="GO117" s="429">
        <f>'DATA SHEET'!CW117*'Gas parameters'!$J$18</f>
        <v>0</v>
      </c>
      <c r="GP117" s="429">
        <f>'DATA SHEET'!CX117*'Gas parameters'!$K$18</f>
        <v>0</v>
      </c>
      <c r="GQ117" s="429">
        <f>'DATA SHEET'!CY117*'Gas parameters'!$L$18</f>
        <v>0</v>
      </c>
      <c r="GR117" s="429">
        <f>'DATA SHEET'!CZ117*'Gas parameters'!$M$18</f>
        <v>3.5999999999999997E-2</v>
      </c>
      <c r="GS117" s="429">
        <f>'DATA SHEET'!DA117*'Gas parameters'!$N$18</f>
        <v>0</v>
      </c>
      <c r="GT117" s="429">
        <f>'DATA SHEET'!DB117*'Gas parameters'!$O$18</f>
        <v>0</v>
      </c>
      <c r="GU117" s="429">
        <f>'DATA SHEET'!DC117*'Gas parameters'!$P$18</f>
        <v>0</v>
      </c>
      <c r="GV117" s="429">
        <f>'DATA SHEET'!DD117*'Gas parameters'!$Q$18</f>
        <v>0</v>
      </c>
      <c r="GW117" s="430">
        <v>7</v>
      </c>
      <c r="GX117" s="430">
        <v>1E-3</v>
      </c>
      <c r="GY117" s="435">
        <f t="shared" si="774"/>
        <v>6.6924546322827121</v>
      </c>
      <c r="GZ117" s="435">
        <f t="shared" si="775"/>
        <v>10.148328222950017</v>
      </c>
      <c r="HA117" s="433">
        <f t="shared" si="776"/>
        <v>1</v>
      </c>
      <c r="HB117" s="433">
        <f t="shared" si="777"/>
        <v>7.4502201757506663</v>
      </c>
      <c r="HC117" s="433">
        <f t="shared" si="778"/>
        <v>20.959991874476575</v>
      </c>
      <c r="HD117" s="433">
        <f t="shared" si="779"/>
        <v>1.3246768628986172</v>
      </c>
      <c r="HE117" s="433">
        <f t="shared" si="780"/>
        <v>1.2155011147590387</v>
      </c>
      <c r="HF117" s="436">
        <f t="shared" si="781"/>
        <v>0</v>
      </c>
      <c r="HG117" s="433">
        <f t="shared" si="782"/>
        <v>5.8886546322827122</v>
      </c>
      <c r="HH117" s="435">
        <f>GY117*0.7906+'DATA SHEET'!CW117/100+HN117</f>
        <v>5.8886546322827122</v>
      </c>
      <c r="HI117" s="433">
        <f t="shared" si="783"/>
        <v>1.5615655434679541</v>
      </c>
      <c r="HJ117" s="433">
        <f t="shared" si="784"/>
        <v>10.148328222950017</v>
      </c>
      <c r="HK117" s="437">
        <f t="shared" si="785"/>
        <v>25843</v>
      </c>
      <c r="HL117" s="437">
        <f t="shared" si="786"/>
        <v>28989.399999999998</v>
      </c>
      <c r="HM117" s="438">
        <f t="shared" si="787"/>
        <v>1.4014</v>
      </c>
      <c r="HN117" s="439">
        <f t="shared" si="788"/>
        <v>0.59760000000000002</v>
      </c>
      <c r="HO117" s="436">
        <f t="shared" si="789"/>
        <v>1.5508</v>
      </c>
      <c r="HP117" s="427">
        <f t="shared" si="790"/>
        <v>0.46643999999999997</v>
      </c>
      <c r="HQ117" s="357">
        <f t="shared" si="791"/>
        <v>25801.599999999999</v>
      </c>
      <c r="HR117" s="358">
        <f t="shared" si="792"/>
        <v>29019.200000000001</v>
      </c>
      <c r="HS117" s="712">
        <f t="shared" si="793"/>
        <v>0.46643999999999997</v>
      </c>
      <c r="HT117" s="713">
        <f t="shared" si="794"/>
        <v>0.36094603788418017</v>
      </c>
      <c r="HU117" s="711">
        <f t="shared" si="795"/>
        <v>0.44215889640812073</v>
      </c>
      <c r="HV117" s="711">
        <f t="shared" si="796"/>
        <v>24.454174959719456</v>
      </c>
      <c r="HW117" s="711">
        <f t="shared" si="797"/>
        <v>27.464698088207459</v>
      </c>
      <c r="HX117" s="711">
        <f t="shared" si="798"/>
        <v>45.714470083951518</v>
      </c>
      <c r="HY117" s="714">
        <f t="shared" si="799"/>
        <v>25.801599999999997</v>
      </c>
      <c r="HZ117" s="359">
        <f t="shared" si="800"/>
        <v>29.019200000000001</v>
      </c>
      <c r="IA117" s="360">
        <f t="shared" si="801"/>
        <v>48.30190909070317</v>
      </c>
      <c r="IB117" s="75">
        <f t="shared" si="802"/>
        <v>45.714470083951518</v>
      </c>
      <c r="IC117" s="724">
        <f t="shared" si="803"/>
        <v>0.36094603788418017</v>
      </c>
      <c r="ID117" s="724">
        <f t="shared" si="804"/>
        <v>25.801599999999997</v>
      </c>
      <c r="IE117" s="724">
        <f t="shared" si="805"/>
        <v>29.019200000000001</v>
      </c>
      <c r="IF117" s="76">
        <f t="shared" si="806"/>
        <v>10.148328222950017</v>
      </c>
      <c r="IG117" s="168"/>
      <c r="IH117" s="168"/>
      <c r="II117" s="168"/>
      <c r="IJ117" s="700">
        <f t="shared" ref="IJ117:IJ121" si="807">II117*(273.15/(273.15+15))*ID117/3.6</f>
        <v>0</v>
      </c>
      <c r="IK117" s="30"/>
      <c r="IL117" s="31"/>
      <c r="IM117" s="31"/>
      <c r="IN117" s="477"/>
      <c r="IO117" s="477"/>
      <c r="IP117" s="477"/>
      <c r="IQ117" s="477"/>
      <c r="IR117" s="477"/>
      <c r="IS117" s="477"/>
      <c r="IT117" s="477"/>
      <c r="IU117" s="477"/>
      <c r="IV117" s="477"/>
      <c r="IW117" s="477"/>
      <c r="IX117" s="477"/>
      <c r="IY117" s="477"/>
      <c r="IZ117" s="477"/>
      <c r="JA117" s="477"/>
      <c r="JB117" s="477"/>
      <c r="JC117" s="477"/>
      <c r="JD117" s="477"/>
      <c r="JE117" s="477"/>
      <c r="JF117" s="477"/>
      <c r="JG117" s="477"/>
      <c r="JH117" s="477"/>
      <c r="JI117" s="477"/>
      <c r="JJ117" s="477"/>
      <c r="JK117" s="477"/>
      <c r="JL117" s="477"/>
      <c r="JM117" s="477"/>
      <c r="JN117" s="477"/>
      <c r="JO117" s="477"/>
      <c r="JP117" s="477"/>
      <c r="JQ117" s="477"/>
      <c r="JR117" s="477"/>
      <c r="JS117" s="477"/>
      <c r="JT117" s="140"/>
      <c r="JU117" s="140"/>
      <c r="JV117" s="142"/>
      <c r="JW117" s="142"/>
      <c r="JX117" s="142"/>
      <c r="JY117" s="142"/>
      <c r="JZ117" s="142"/>
      <c r="KA117" s="26"/>
      <c r="KB117" s="27"/>
      <c r="KC117" s="175"/>
      <c r="KD117" s="175"/>
      <c r="KE117" s="175"/>
      <c r="KF117" s="175"/>
      <c r="KG117" s="175"/>
      <c r="KH117" s="175"/>
      <c r="KI117" s="175"/>
      <c r="KJ117" s="175"/>
      <c r="KK117" s="48"/>
      <c r="KL117" s="32"/>
      <c r="KM117" s="48"/>
      <c r="KN117" s="48"/>
      <c r="KO117" s="48"/>
      <c r="KP117" s="48"/>
      <c r="KQ117" s="49"/>
      <c r="KR117" s="49"/>
      <c r="KS117" s="49"/>
      <c r="KT117" s="49"/>
      <c r="KU117" s="49"/>
      <c r="KV117" s="49"/>
      <c r="KX117" s="540">
        <f t="shared" si="679"/>
        <v>100</v>
      </c>
    </row>
    <row r="118" spans="1:310" ht="14.45" customHeight="1" thickTop="1" thickBot="1" x14ac:dyDescent="0.3">
      <c r="A118" s="423" t="s">
        <v>183</v>
      </c>
      <c r="B118" s="80" t="e">
        <f>IF(A118="X",IF(#REF!="F",#REF!,IF(#REF!="C",#REF!,IF(#REF!="WH",#REF!,IF(#REF!="B",#REF!,"")))),"")</f>
        <v>#REF!</v>
      </c>
      <c r="C118" s="120"/>
      <c r="D118" s="571" t="s">
        <v>131</v>
      </c>
      <c r="E118" s="108"/>
      <c r="F118" s="109"/>
      <c r="G118" s="109"/>
      <c r="H118" s="1905"/>
      <c r="I118" s="1905"/>
      <c r="J118" s="2146"/>
      <c r="K118" s="2146"/>
      <c r="L118" s="108" t="s">
        <v>91</v>
      </c>
      <c r="M118" s="109"/>
      <c r="N118" s="2120"/>
      <c r="O118" s="522"/>
      <c r="P118" s="604"/>
      <c r="Q118" s="726">
        <v>60</v>
      </c>
      <c r="R118" s="727"/>
      <c r="S118" s="727"/>
      <c r="T118" s="727"/>
      <c r="U118" s="727"/>
      <c r="V118" s="727"/>
      <c r="W118" s="727"/>
      <c r="X118" s="727"/>
      <c r="Y118" s="727"/>
      <c r="Z118" s="727"/>
      <c r="AA118" s="727"/>
      <c r="AB118" s="727">
        <v>40</v>
      </c>
      <c r="AC118" s="368">
        <f t="shared" si="746"/>
        <v>0.6</v>
      </c>
      <c r="AD118" s="368">
        <f t="shared" si="747"/>
        <v>0</v>
      </c>
      <c r="AE118" s="368">
        <f t="shared" si="748"/>
        <v>0</v>
      </c>
      <c r="AF118" s="368">
        <f t="shared" si="749"/>
        <v>0</v>
      </c>
      <c r="AG118" s="368">
        <f t="shared" si="750"/>
        <v>0</v>
      </c>
      <c r="AH118" s="368">
        <f t="shared" si="751"/>
        <v>0</v>
      </c>
      <c r="AI118" s="368">
        <f t="shared" si="752"/>
        <v>0</v>
      </c>
      <c r="AJ118" s="368">
        <f t="shared" si="753"/>
        <v>0</v>
      </c>
      <c r="AK118" s="368">
        <f t="shared" si="754"/>
        <v>0</v>
      </c>
      <c r="AL118" s="368">
        <f t="shared" si="755"/>
        <v>0</v>
      </c>
      <c r="AM118" s="368">
        <f t="shared" si="756"/>
        <v>0</v>
      </c>
      <c r="AN118" s="368">
        <f t="shared" si="757"/>
        <v>0.4</v>
      </c>
      <c r="AO118" s="369">
        <v>0</v>
      </c>
      <c r="AP118" s="370">
        <v>0</v>
      </c>
      <c r="AQ118" s="370">
        <v>0</v>
      </c>
      <c r="AR118" s="370">
        <v>0</v>
      </c>
      <c r="AS118" s="378">
        <f>AC118*'Gas parameters'!$B$10</f>
        <v>21490.799999999999</v>
      </c>
      <c r="AT118" s="371">
        <f>AD118*'Gas parameters'!$C$10</f>
        <v>0</v>
      </c>
      <c r="AU118" s="371">
        <f>AE118*'Gas parameters'!$D$10</f>
        <v>0</v>
      </c>
      <c r="AV118" s="371">
        <f>AF118*'Gas parameters'!$E$10</f>
        <v>0</v>
      </c>
      <c r="AW118" s="371">
        <f>AG118*'Gas parameters'!$F$10</f>
        <v>0</v>
      </c>
      <c r="AX118" s="371">
        <f>AH118*'Gas parameters'!$G$10</f>
        <v>0</v>
      </c>
      <c r="AY118" s="371">
        <f>AI118*'Gas parameters'!$H$10</f>
        <v>0</v>
      </c>
      <c r="AZ118" s="371">
        <f>AJ118*'Gas parameters'!$I$10</f>
        <v>0</v>
      </c>
      <c r="BA118" s="371">
        <f>AK118*'Gas parameters'!$J$10</f>
        <v>0</v>
      </c>
      <c r="BB118" s="371">
        <f>AL118*'Gas parameters'!$K$10</f>
        <v>0</v>
      </c>
      <c r="BC118" s="371">
        <f>AM118*'Gas parameters'!$L$10</f>
        <v>0</v>
      </c>
      <c r="BD118" s="371">
        <f>AN118*'Gas parameters'!$M$10</f>
        <v>4310.8</v>
      </c>
      <c r="BE118" s="372">
        <f>AO118*'Gas parameters'!$N$10</f>
        <v>0</v>
      </c>
      <c r="BF118" s="373">
        <f>AP118*'Gas parameters'!$O$10</f>
        <v>0</v>
      </c>
      <c r="BG118" s="373">
        <f>AQ118*'Gas parameters'!$P$10</f>
        <v>0</v>
      </c>
      <c r="BH118" s="379">
        <f>AR118*'Gas parameters'!$Q$10</f>
        <v>0</v>
      </c>
      <c r="BI118" s="386">
        <f>AC118*'Gas parameters'!$B$11</f>
        <v>23904</v>
      </c>
      <c r="BJ118" s="387">
        <f>AD118*'Gas parameters'!$C$11</f>
        <v>0</v>
      </c>
      <c r="BK118" s="387">
        <f>AE118*'Gas parameters'!$D$11</f>
        <v>0</v>
      </c>
      <c r="BL118" s="387">
        <f>AF118*'Gas parameters'!$E$11</f>
        <v>0</v>
      </c>
      <c r="BM118" s="387">
        <f>AG118*'Gas parameters'!$F$11</f>
        <v>0</v>
      </c>
      <c r="BN118" s="387">
        <f>AH118*'Gas parameters'!$G$11</f>
        <v>0</v>
      </c>
      <c r="BO118" s="387">
        <f>AI118*'Gas parameters'!$H$11</f>
        <v>0</v>
      </c>
      <c r="BP118" s="387">
        <f>AJ118*'Gas parameters'!$I$11</f>
        <v>0</v>
      </c>
      <c r="BQ118" s="387">
        <f>AK118*'Gas parameters'!$J$11</f>
        <v>0</v>
      </c>
      <c r="BR118" s="387">
        <f>AL118*'Gas parameters'!$K$11</f>
        <v>0</v>
      </c>
      <c r="BS118" s="387">
        <f>AM118*'Gas parameters'!$L$11</f>
        <v>0</v>
      </c>
      <c r="BT118" s="387">
        <f>AN118*'Gas parameters'!$M$11</f>
        <v>5115.2000000000007</v>
      </c>
      <c r="BU118" s="388">
        <f>AO118*'Gas parameters'!$N$11</f>
        <v>0</v>
      </c>
      <c r="BV118" s="389">
        <f>AP118*'Gas parameters'!$O$11</f>
        <v>0</v>
      </c>
      <c r="BW118" s="389">
        <f>AQ118*'Gas parameters'!$P$11</f>
        <v>0</v>
      </c>
      <c r="BX118" s="390">
        <f>AR118*'Gas parameters'!$Q$11</f>
        <v>0</v>
      </c>
      <c r="BY118" s="385">
        <f>AC118*'Gas parameters'!$B$12</f>
        <v>0.43043999999999999</v>
      </c>
      <c r="BZ118" s="374">
        <f>AD118*'Gas parameters'!$C$12</f>
        <v>0</v>
      </c>
      <c r="CA118" s="374">
        <f>AE118*'Gas parameters'!$D$12</f>
        <v>0</v>
      </c>
      <c r="CB118" s="374">
        <f>AF118*'Gas parameters'!$E$12</f>
        <v>0</v>
      </c>
      <c r="CC118" s="374">
        <f>AG118*'Gas parameters'!$F$12</f>
        <v>0</v>
      </c>
      <c r="CD118" s="374">
        <f>AH118*'Gas parameters'!$G$12</f>
        <v>0</v>
      </c>
      <c r="CE118" s="374">
        <f>AI118*'Gas parameters'!$H$12</f>
        <v>0</v>
      </c>
      <c r="CF118" s="374">
        <f>AJ118*'Gas parameters'!$I$12</f>
        <v>0</v>
      </c>
      <c r="CG118" s="374">
        <f>AK118*'Gas parameters'!$J$12</f>
        <v>0</v>
      </c>
      <c r="CH118" s="374">
        <f>AL118*'Gas parameters'!$K$12</f>
        <v>0</v>
      </c>
      <c r="CI118" s="374">
        <f>AM118*'Gas parameters'!$L$12</f>
        <v>0</v>
      </c>
      <c r="CJ118" s="374">
        <f>AN118*'Gas parameters'!$M$12</f>
        <v>3.5999999999999997E-2</v>
      </c>
      <c r="CK118" s="375">
        <f>AO118*'Gas parameters'!$N$12</f>
        <v>0</v>
      </c>
      <c r="CL118" s="376">
        <f>AP118*'Gas parameters'!$O$12</f>
        <v>0</v>
      </c>
      <c r="CM118" s="376">
        <f>AQ118*'Gas parameters'!$P$12</f>
        <v>0</v>
      </c>
      <c r="CN118" s="376">
        <f>AR118*'Gas parameters'!$Q$12</f>
        <v>0</v>
      </c>
      <c r="CO118" s="432">
        <f t="shared" si="758"/>
        <v>0.6</v>
      </c>
      <c r="CP118" s="432">
        <f t="shared" si="759"/>
        <v>0</v>
      </c>
      <c r="CQ118" s="432">
        <f t="shared" si="760"/>
        <v>0</v>
      </c>
      <c r="CR118" s="432">
        <f t="shared" si="761"/>
        <v>0</v>
      </c>
      <c r="CS118" s="432">
        <f t="shared" si="762"/>
        <v>0</v>
      </c>
      <c r="CT118" s="432">
        <f t="shared" si="763"/>
        <v>0</v>
      </c>
      <c r="CU118" s="432">
        <f t="shared" si="764"/>
        <v>0</v>
      </c>
      <c r="CV118" s="432">
        <f t="shared" si="765"/>
        <v>0</v>
      </c>
      <c r="CW118" s="432">
        <f t="shared" si="766"/>
        <v>0</v>
      </c>
      <c r="CX118" s="432">
        <f t="shared" si="767"/>
        <v>0</v>
      </c>
      <c r="CY118" s="432">
        <f t="shared" si="768"/>
        <v>0</v>
      </c>
      <c r="CZ118" s="432">
        <f t="shared" si="769"/>
        <v>0.4</v>
      </c>
      <c r="DA118" s="432">
        <f t="shared" si="770"/>
        <v>0</v>
      </c>
      <c r="DB118" s="432">
        <f t="shared" si="771"/>
        <v>0</v>
      </c>
      <c r="DC118" s="432">
        <f t="shared" si="772"/>
        <v>0</v>
      </c>
      <c r="DD118" s="432">
        <f t="shared" si="773"/>
        <v>0</v>
      </c>
      <c r="DE118" s="428">
        <f>'DATA SHEET'!CO118*'Gas parameters'!$B$13</f>
        <v>21529.8</v>
      </c>
      <c r="DF118" s="428">
        <f>'DATA SHEET'!CP118*'Gas parameters'!$C$13</f>
        <v>0</v>
      </c>
      <c r="DG118" s="428">
        <f>'DATA SHEET'!CQ118*'Gas parameters'!$D$13</f>
        <v>0</v>
      </c>
      <c r="DH118" s="428">
        <f>'DATA SHEET'!CR118*'Gas parameters'!$E$13</f>
        <v>0</v>
      </c>
      <c r="DI118" s="428">
        <f>'DATA SHEET'!CS118*'Gas parameters'!$F$13</f>
        <v>0</v>
      </c>
      <c r="DJ118" s="428">
        <f>'DATA SHEET'!CT118*'Gas parameters'!$G$13</f>
        <v>0</v>
      </c>
      <c r="DK118" s="428">
        <f>'DATA SHEET'!CU118*'Gas parameters'!$H$13</f>
        <v>0</v>
      </c>
      <c r="DL118" s="428">
        <f>'DATA SHEET'!CV118*'Gas parameters'!$I$13</f>
        <v>0</v>
      </c>
      <c r="DM118" s="428">
        <f>'DATA SHEET'!CW118*'Gas parameters'!$J$13</f>
        <v>0</v>
      </c>
      <c r="DN118" s="428">
        <f>'DATA SHEET'!CX118*'Gas parameters'!$K$13</f>
        <v>0</v>
      </c>
      <c r="DO118" s="428">
        <f>'DATA SHEET'!CY118*'Gas parameters'!$L$13</f>
        <v>0</v>
      </c>
      <c r="DP118" s="428">
        <f>'DATA SHEET'!CZ118*'Gas parameters'!$M$13</f>
        <v>4313.2</v>
      </c>
      <c r="DQ118" s="428">
        <f>'DATA SHEET'!DA118*'Gas parameters'!$N$13</f>
        <v>0</v>
      </c>
      <c r="DR118" s="428">
        <f>'DATA SHEET'!DB118*'Gas parameters'!$O$13</f>
        <v>0</v>
      </c>
      <c r="DS118" s="428">
        <f>'DATA SHEET'!DC118*'Gas parameters'!$P$13</f>
        <v>0</v>
      </c>
      <c r="DT118" s="428">
        <f>'DATA SHEET'!DD118*'Gas parameters'!$Q$13</f>
        <v>0</v>
      </c>
      <c r="DU118" s="431">
        <f>'DATA SHEET'!CO118*'Gas parameters'!$B$14</f>
        <v>23891.399999999998</v>
      </c>
      <c r="DV118" s="431">
        <f>'DATA SHEET'!CP118*'Gas parameters'!$C$14</f>
        <v>0</v>
      </c>
      <c r="DW118" s="431">
        <f>'DATA SHEET'!CQ118*'Gas parameters'!$D$14</f>
        <v>0</v>
      </c>
      <c r="DX118" s="431">
        <f>'DATA SHEET'!CR118*'Gas parameters'!$E$14</f>
        <v>0</v>
      </c>
      <c r="DY118" s="431">
        <f>'DATA SHEET'!CS118*'Gas parameters'!$F$14</f>
        <v>0</v>
      </c>
      <c r="DZ118" s="431">
        <f>'DATA SHEET'!CT118*'Gas parameters'!$G$14</f>
        <v>0</v>
      </c>
      <c r="EA118" s="431">
        <f>'DATA SHEET'!CU118*'Gas parameters'!$H$14</f>
        <v>0</v>
      </c>
      <c r="EB118" s="431">
        <f>'DATA SHEET'!CV118*'Gas parameters'!$I$14</f>
        <v>0</v>
      </c>
      <c r="EC118" s="431">
        <f>'DATA SHEET'!CW118*'Gas parameters'!$J$14</f>
        <v>0</v>
      </c>
      <c r="ED118" s="431">
        <f>'DATA SHEET'!CX118*'Gas parameters'!$K$14</f>
        <v>0</v>
      </c>
      <c r="EE118" s="431">
        <f>'DATA SHEET'!CY118*'Gas parameters'!$L$14</f>
        <v>0</v>
      </c>
      <c r="EF118" s="431">
        <f>'DATA SHEET'!CZ118*'Gas parameters'!$M$14</f>
        <v>5098</v>
      </c>
      <c r="EG118" s="431">
        <f>'DATA SHEET'!DA118*'Gas parameters'!$N$14</f>
        <v>0</v>
      </c>
      <c r="EH118" s="431">
        <f>'DATA SHEET'!DB118*'Gas parameters'!$O$14</f>
        <v>0</v>
      </c>
      <c r="EI118" s="431">
        <f>'DATA SHEET'!DC118*'Gas parameters'!$P$14</f>
        <v>0</v>
      </c>
      <c r="EJ118" s="431">
        <f>'DATA SHEET'!DD118*'Gas parameters'!$Q$14</f>
        <v>0</v>
      </c>
      <c r="EK118" s="425">
        <f>'DATA SHEET'!CO118*'Gas parameters'!$B$15</f>
        <v>1.2018</v>
      </c>
      <c r="EL118" s="434">
        <f>'DATA SHEET'!CP118*'Gas parameters'!$C$15</f>
        <v>0</v>
      </c>
      <c r="EM118" s="434">
        <f>'DATA SHEET'!CQ118*'Gas parameters'!$D$15</f>
        <v>0</v>
      </c>
      <c r="EN118" s="434">
        <f>'DATA SHEET'!CR118*'Gas parameters'!$E$15</f>
        <v>0</v>
      </c>
      <c r="EO118" s="434">
        <f>'DATA SHEET'!CS118*'Gas parameters'!$F$15</f>
        <v>0</v>
      </c>
      <c r="EP118" s="434">
        <f>'DATA SHEET'!CT118*'Gas parameters'!$G$15</f>
        <v>0</v>
      </c>
      <c r="EQ118" s="434">
        <f>'DATA SHEET'!CU118*'Gas parameters'!$H$15</f>
        <v>0</v>
      </c>
      <c r="ER118" s="434">
        <f>'DATA SHEET'!CV118*'Gas parameters'!$I$15</f>
        <v>0</v>
      </c>
      <c r="ES118" s="434">
        <f>'DATA SHEET'!CW118*'Gas parameters'!$J$15</f>
        <v>0</v>
      </c>
      <c r="ET118" s="434">
        <f>'DATA SHEET'!CX118*'Gas parameters'!$K$15</f>
        <v>0</v>
      </c>
      <c r="EU118" s="434">
        <f>'DATA SHEET'!CY118*'Gas parameters'!$L$15</f>
        <v>0</v>
      </c>
      <c r="EV118" s="434">
        <f>'DATA SHEET'!CZ118*'Gas parameters'!$M$15</f>
        <v>0.1996</v>
      </c>
      <c r="EW118" s="434">
        <f>'DATA SHEET'!DA118*'Gas parameters'!$N$15</f>
        <v>0</v>
      </c>
      <c r="EX118" s="434">
        <f>'DATA SHEET'!DB118*'Gas parameters'!$O$15</f>
        <v>0</v>
      </c>
      <c r="EY118" s="434">
        <f>'DATA SHEET'!DC118*'Gas parameters'!$P$15</f>
        <v>0</v>
      </c>
      <c r="EZ118" s="434">
        <f>'DATA SHEET'!DD118*'Gas parameters'!$Q$15</f>
        <v>0</v>
      </c>
      <c r="FA118" s="429">
        <f>'DATA SHEET'!CO118*'Gas parameters'!$B$16</f>
        <v>0.59760000000000002</v>
      </c>
      <c r="FB118" s="429">
        <f>'DATA SHEET'!CP118*'Gas parameters'!$C$16</f>
        <v>0</v>
      </c>
      <c r="FC118" s="429">
        <f>'DATA SHEET'!CQ118*'Gas parameters'!$D$16</f>
        <v>0</v>
      </c>
      <c r="FD118" s="429">
        <f>'DATA SHEET'!CR118*'Gas parameters'!$E$16</f>
        <v>0</v>
      </c>
      <c r="FE118" s="429">
        <f>'DATA SHEET'!CS118*'Gas parameters'!$F$16</f>
        <v>0</v>
      </c>
      <c r="FF118" s="429">
        <f>'DATA SHEET'!CT118*'Gas parameters'!$G$16</f>
        <v>0</v>
      </c>
      <c r="FG118" s="429">
        <f>'DATA SHEET'!CU118*'Gas parameters'!$H$16</f>
        <v>0</v>
      </c>
      <c r="FH118" s="429">
        <f>'DATA SHEET'!CV118*'Gas parameters'!$I$16</f>
        <v>0</v>
      </c>
      <c r="FI118" s="429">
        <f>'DATA SHEET'!CW118*'Gas parameters'!$J$16</f>
        <v>0</v>
      </c>
      <c r="FJ118" s="429">
        <f>'DATA SHEET'!CX118*'Gas parameters'!$K$16</f>
        <v>0</v>
      </c>
      <c r="FK118" s="429">
        <f>'DATA SHEET'!CY118*'Gas parameters'!$L$16</f>
        <v>0</v>
      </c>
      <c r="FL118" s="429">
        <f>'DATA SHEET'!CZ118*'Gas parameters'!$M$16</f>
        <v>0</v>
      </c>
      <c r="FM118" s="429">
        <f>'DATA SHEET'!DA118*'Gas parameters'!$N$16</f>
        <v>0</v>
      </c>
      <c r="FN118" s="429">
        <f>'DATA SHEET'!DB118*'Gas parameters'!$O$16</f>
        <v>0</v>
      </c>
      <c r="FO118" s="429">
        <f>'DATA SHEET'!DC118*'Gas parameters'!$P$16</f>
        <v>0</v>
      </c>
      <c r="FP118" s="429">
        <f>'DATA SHEET'!DD118*'Gas parameters'!$Q$16</f>
        <v>0</v>
      </c>
      <c r="FQ118" s="457">
        <f>'DATA SHEET'!CO118*'Gas parameters'!$B$17</f>
        <v>1.1639999999999999</v>
      </c>
      <c r="FR118" s="457">
        <f>'DATA SHEET'!CP118*'Gas parameters'!$C$17</f>
        <v>0</v>
      </c>
      <c r="FS118" s="457">
        <f>'DATA SHEET'!CQ118*'Gas parameters'!$D$17</f>
        <v>0</v>
      </c>
      <c r="FT118" s="457">
        <f>'DATA SHEET'!CR118*'Gas parameters'!$E$17</f>
        <v>0</v>
      </c>
      <c r="FU118" s="457">
        <f>'DATA SHEET'!CS118*'Gas parameters'!$F$17</f>
        <v>0</v>
      </c>
      <c r="FV118" s="457">
        <f>'DATA SHEET'!CT118*'Gas parameters'!$G$17</f>
        <v>0</v>
      </c>
      <c r="FW118" s="457">
        <f>'DATA SHEET'!CU118*'Gas parameters'!$H$17</f>
        <v>0</v>
      </c>
      <c r="FX118" s="457">
        <f>'DATA SHEET'!CV118*'Gas parameters'!$I$17</f>
        <v>0</v>
      </c>
      <c r="FY118" s="457">
        <f>'DATA SHEET'!CW118*'Gas parameters'!$J$17</f>
        <v>0</v>
      </c>
      <c r="FZ118" s="457">
        <f>'DATA SHEET'!CX118*'Gas parameters'!$K$17</f>
        <v>0</v>
      </c>
      <c r="GA118" s="457">
        <f>'DATA SHEET'!CY118*'Gas parameters'!$L$17</f>
        <v>0</v>
      </c>
      <c r="GB118" s="457">
        <f>'DATA SHEET'!CZ118*'Gas parameters'!$M$17</f>
        <v>0.38680000000000003</v>
      </c>
      <c r="GC118" s="457">
        <f>'DATA SHEET'!DA118*'Gas parameters'!$N$17</f>
        <v>0</v>
      </c>
      <c r="GD118" s="457">
        <f>'DATA SHEET'!DB118*'Gas parameters'!$O$17</f>
        <v>0</v>
      </c>
      <c r="GE118" s="457">
        <f>'DATA SHEET'!DC118*'Gas parameters'!$P$17</f>
        <v>0</v>
      </c>
      <c r="GF118" s="457">
        <f>'DATA SHEET'!DD118*'Gas parameters'!$Q$17</f>
        <v>0</v>
      </c>
      <c r="GG118" s="429">
        <f>'DATA SHEET'!CO118*'Gas parameters'!$B$18</f>
        <v>0.43043999999999999</v>
      </c>
      <c r="GH118" s="429">
        <f>'DATA SHEET'!CP118*'Gas parameters'!$C$18</f>
        <v>0</v>
      </c>
      <c r="GI118" s="429">
        <f>'DATA SHEET'!CQ118*'Gas parameters'!$D$18</f>
        <v>0</v>
      </c>
      <c r="GJ118" s="429">
        <f>'DATA SHEET'!CR118*'Gas parameters'!$E$18</f>
        <v>0</v>
      </c>
      <c r="GK118" s="429">
        <f>'DATA SHEET'!CS118*'Gas parameters'!$F$18</f>
        <v>0</v>
      </c>
      <c r="GL118" s="429">
        <f>'DATA SHEET'!CT118*'Gas parameters'!$G$18</f>
        <v>0</v>
      </c>
      <c r="GM118" s="429">
        <f>'DATA SHEET'!CU118*'Gas parameters'!$H$18</f>
        <v>0</v>
      </c>
      <c r="GN118" s="429">
        <f>'DATA SHEET'!CV118*'Gas parameters'!$I$18</f>
        <v>0</v>
      </c>
      <c r="GO118" s="429">
        <f>'DATA SHEET'!CW118*'Gas parameters'!$J$18</f>
        <v>0</v>
      </c>
      <c r="GP118" s="429">
        <f>'DATA SHEET'!CX118*'Gas parameters'!$K$18</f>
        <v>0</v>
      </c>
      <c r="GQ118" s="429">
        <f>'DATA SHEET'!CY118*'Gas parameters'!$L$18</f>
        <v>0</v>
      </c>
      <c r="GR118" s="429">
        <f>'DATA SHEET'!CZ118*'Gas parameters'!$M$18</f>
        <v>3.5999999999999997E-2</v>
      </c>
      <c r="GS118" s="429">
        <f>'DATA SHEET'!DA118*'Gas parameters'!$N$18</f>
        <v>0</v>
      </c>
      <c r="GT118" s="429">
        <f>'DATA SHEET'!DB118*'Gas parameters'!$O$18</f>
        <v>0</v>
      </c>
      <c r="GU118" s="429">
        <f>'DATA SHEET'!DC118*'Gas parameters'!$P$18</f>
        <v>0</v>
      </c>
      <c r="GV118" s="429">
        <f>'DATA SHEET'!DD118*'Gas parameters'!$Q$18</f>
        <v>0</v>
      </c>
      <c r="GW118" s="430">
        <v>7</v>
      </c>
      <c r="GX118" s="430">
        <v>1E-3</v>
      </c>
      <c r="GY118" s="435">
        <f t="shared" si="774"/>
        <v>6.6924546322827121</v>
      </c>
      <c r="GZ118" s="435">
        <f t="shared" si="775"/>
        <v>10.148328222950017</v>
      </c>
      <c r="HA118" s="433">
        <f t="shared" si="776"/>
        <v>1</v>
      </c>
      <c r="HB118" s="433">
        <f t="shared" si="777"/>
        <v>7.4502201757506663</v>
      </c>
      <c r="HC118" s="433">
        <f t="shared" si="778"/>
        <v>20.959991874476575</v>
      </c>
      <c r="HD118" s="433">
        <f t="shared" si="779"/>
        <v>1.3246768628986172</v>
      </c>
      <c r="HE118" s="433">
        <f t="shared" si="780"/>
        <v>1.2155011147590387</v>
      </c>
      <c r="HF118" s="436">
        <f t="shared" si="781"/>
        <v>0</v>
      </c>
      <c r="HG118" s="433">
        <f t="shared" si="782"/>
        <v>5.8886546322827122</v>
      </c>
      <c r="HH118" s="435">
        <f>GY118*0.7906+'DATA SHEET'!CW118/100+HN118</f>
        <v>5.8886546322827122</v>
      </c>
      <c r="HI118" s="433">
        <f t="shared" si="783"/>
        <v>1.5615655434679541</v>
      </c>
      <c r="HJ118" s="433">
        <f t="shared" si="784"/>
        <v>10.148328222950017</v>
      </c>
      <c r="HK118" s="437">
        <f t="shared" si="785"/>
        <v>25843</v>
      </c>
      <c r="HL118" s="437">
        <f t="shared" si="786"/>
        <v>28989.399999999998</v>
      </c>
      <c r="HM118" s="438">
        <f t="shared" si="787"/>
        <v>1.4014</v>
      </c>
      <c r="HN118" s="439">
        <f t="shared" si="788"/>
        <v>0.59760000000000002</v>
      </c>
      <c r="HO118" s="436">
        <f t="shared" si="789"/>
        <v>1.5508</v>
      </c>
      <c r="HP118" s="427">
        <f t="shared" si="790"/>
        <v>0.46643999999999997</v>
      </c>
      <c r="HQ118" s="357">
        <f t="shared" si="791"/>
        <v>25801.599999999999</v>
      </c>
      <c r="HR118" s="358">
        <f t="shared" si="792"/>
        <v>29019.200000000001</v>
      </c>
      <c r="HS118" s="712">
        <f t="shared" si="793"/>
        <v>0.46643999999999997</v>
      </c>
      <c r="HT118" s="713">
        <f t="shared" si="794"/>
        <v>0.36094603788418017</v>
      </c>
      <c r="HU118" s="711">
        <f t="shared" si="795"/>
        <v>0.44215889640812073</v>
      </c>
      <c r="HV118" s="711">
        <f t="shared" si="796"/>
        <v>24.454174959719456</v>
      </c>
      <c r="HW118" s="711">
        <f t="shared" si="797"/>
        <v>27.464698088207459</v>
      </c>
      <c r="HX118" s="711">
        <f t="shared" si="798"/>
        <v>45.714470083951518</v>
      </c>
      <c r="HY118" s="714">
        <f t="shared" si="799"/>
        <v>25.801599999999997</v>
      </c>
      <c r="HZ118" s="359">
        <f t="shared" si="800"/>
        <v>29.019200000000001</v>
      </c>
      <c r="IA118" s="360">
        <f t="shared" si="801"/>
        <v>48.30190909070317</v>
      </c>
      <c r="IB118" s="75">
        <f t="shared" si="802"/>
        <v>45.714470083951518</v>
      </c>
      <c r="IC118" s="724">
        <f t="shared" si="803"/>
        <v>0.36094603788418017</v>
      </c>
      <c r="ID118" s="724">
        <f t="shared" si="804"/>
        <v>25.801599999999997</v>
      </c>
      <c r="IE118" s="724">
        <f t="shared" si="805"/>
        <v>29.019200000000001</v>
      </c>
      <c r="IF118" s="76">
        <f t="shared" si="806"/>
        <v>10.148328222950017</v>
      </c>
      <c r="IG118" s="168"/>
      <c r="IH118" s="168"/>
      <c r="II118" s="168"/>
      <c r="IJ118" s="700">
        <f t="shared" si="807"/>
        <v>0</v>
      </c>
      <c r="IK118" s="30"/>
      <c r="IL118" s="31"/>
      <c r="IM118" s="31"/>
      <c r="IN118" s="477"/>
      <c r="IO118" s="477"/>
      <c r="IP118" s="477"/>
      <c r="IQ118" s="477"/>
      <c r="IR118" s="477"/>
      <c r="IS118" s="477"/>
      <c r="IT118" s="477"/>
      <c r="IU118" s="477"/>
      <c r="IV118" s="477"/>
      <c r="IW118" s="477"/>
      <c r="IX118" s="477"/>
      <c r="IY118" s="477"/>
      <c r="IZ118" s="477"/>
      <c r="JA118" s="477"/>
      <c r="JB118" s="477"/>
      <c r="JC118" s="477"/>
      <c r="JD118" s="477"/>
      <c r="JE118" s="477"/>
      <c r="JF118" s="477"/>
      <c r="JG118" s="477"/>
      <c r="JH118" s="477"/>
      <c r="JI118" s="477"/>
      <c r="JJ118" s="477"/>
      <c r="JK118" s="477"/>
      <c r="JL118" s="477"/>
      <c r="JM118" s="477"/>
      <c r="JN118" s="477"/>
      <c r="JO118" s="477"/>
      <c r="JP118" s="477"/>
      <c r="JQ118" s="477"/>
      <c r="JR118" s="477"/>
      <c r="JS118" s="477"/>
      <c r="JT118" s="140"/>
      <c r="JU118" s="140"/>
      <c r="JV118" s="142"/>
      <c r="JW118" s="142"/>
      <c r="JX118" s="142"/>
      <c r="JY118" s="142"/>
      <c r="JZ118" s="142"/>
      <c r="KA118" s="26"/>
      <c r="KB118" s="27"/>
      <c r="KC118" s="175"/>
      <c r="KD118" s="175"/>
      <c r="KE118" s="175"/>
      <c r="KF118" s="175"/>
      <c r="KG118" s="175"/>
      <c r="KH118" s="175"/>
      <c r="KI118" s="175"/>
      <c r="KJ118" s="175"/>
      <c r="KK118" s="48"/>
      <c r="KL118" s="32"/>
      <c r="KM118" s="48"/>
      <c r="KN118" s="48"/>
      <c r="KO118" s="48"/>
      <c r="KP118" s="48"/>
      <c r="KQ118" s="49"/>
      <c r="KR118" s="49"/>
      <c r="KS118" s="49"/>
      <c r="KT118" s="49"/>
      <c r="KU118" s="49"/>
      <c r="KV118" s="49"/>
      <c r="KX118" s="540">
        <f t="shared" si="679"/>
        <v>100</v>
      </c>
    </row>
    <row r="119" spans="1:310" ht="16.5" thickTop="1" thickBot="1" x14ac:dyDescent="0.3">
      <c r="A119" s="423" t="s">
        <v>183</v>
      </c>
      <c r="B119" s="80" t="e">
        <f>IF(A119="X",IF(#REF!="F",#REF!,IF(#REF!="C",#REF!,IF(#REF!="WH",#REF!,IF(#REF!="B",#REF!,"")))),"")</f>
        <v>#REF!</v>
      </c>
      <c r="C119" s="120"/>
      <c r="D119" s="571"/>
      <c r="E119" s="518">
        <f>E117+1</f>
        <v>54</v>
      </c>
      <c r="F119" s="37" t="s">
        <v>183</v>
      </c>
      <c r="G119" s="38" t="s">
        <v>50</v>
      </c>
      <c r="H119" s="1905"/>
      <c r="I119" s="1905"/>
      <c r="J119" s="2146"/>
      <c r="K119" s="2146"/>
      <c r="L119" s="39" t="s">
        <v>176</v>
      </c>
      <c r="M119" s="586">
        <v>40</v>
      </c>
      <c r="N119" s="2120"/>
      <c r="O119" s="803"/>
      <c r="P119" s="804"/>
      <c r="Q119" s="726">
        <v>60</v>
      </c>
      <c r="R119" s="727"/>
      <c r="S119" s="727"/>
      <c r="T119" s="727"/>
      <c r="U119" s="727"/>
      <c r="V119" s="727"/>
      <c r="W119" s="727"/>
      <c r="X119" s="727"/>
      <c r="Y119" s="727"/>
      <c r="Z119" s="727"/>
      <c r="AA119" s="727"/>
      <c r="AB119" s="727">
        <v>40</v>
      </c>
      <c r="AC119" s="368">
        <f t="shared" si="746"/>
        <v>0.6</v>
      </c>
      <c r="AD119" s="368">
        <f t="shared" si="747"/>
        <v>0</v>
      </c>
      <c r="AE119" s="368">
        <f t="shared" si="748"/>
        <v>0</v>
      </c>
      <c r="AF119" s="368">
        <f t="shared" si="749"/>
        <v>0</v>
      </c>
      <c r="AG119" s="368">
        <f t="shared" si="750"/>
        <v>0</v>
      </c>
      <c r="AH119" s="368">
        <f t="shared" si="751"/>
        <v>0</v>
      </c>
      <c r="AI119" s="368">
        <f t="shared" si="752"/>
        <v>0</v>
      </c>
      <c r="AJ119" s="368">
        <f t="shared" si="753"/>
        <v>0</v>
      </c>
      <c r="AK119" s="368">
        <f t="shared" si="754"/>
        <v>0</v>
      </c>
      <c r="AL119" s="368">
        <f t="shared" si="755"/>
        <v>0</v>
      </c>
      <c r="AM119" s="368">
        <f t="shared" si="756"/>
        <v>0</v>
      </c>
      <c r="AN119" s="368">
        <f t="shared" si="757"/>
        <v>0.4</v>
      </c>
      <c r="AO119" s="369">
        <v>0</v>
      </c>
      <c r="AP119" s="370">
        <v>0</v>
      </c>
      <c r="AQ119" s="370">
        <v>0</v>
      </c>
      <c r="AR119" s="370">
        <v>0</v>
      </c>
      <c r="AS119" s="378">
        <f>AC119*'Gas parameters'!$B$10</f>
        <v>21490.799999999999</v>
      </c>
      <c r="AT119" s="371">
        <f>AD119*'Gas parameters'!$C$10</f>
        <v>0</v>
      </c>
      <c r="AU119" s="371">
        <f>AE119*'Gas parameters'!$D$10</f>
        <v>0</v>
      </c>
      <c r="AV119" s="371">
        <f>AF119*'Gas parameters'!$E$10</f>
        <v>0</v>
      </c>
      <c r="AW119" s="371">
        <f>AG119*'Gas parameters'!$F$10</f>
        <v>0</v>
      </c>
      <c r="AX119" s="371">
        <f>AH119*'Gas parameters'!$G$10</f>
        <v>0</v>
      </c>
      <c r="AY119" s="371">
        <f>AI119*'Gas parameters'!$H$10</f>
        <v>0</v>
      </c>
      <c r="AZ119" s="371">
        <f>AJ119*'Gas parameters'!$I$10</f>
        <v>0</v>
      </c>
      <c r="BA119" s="371">
        <f>AK119*'Gas parameters'!$J$10</f>
        <v>0</v>
      </c>
      <c r="BB119" s="371">
        <f>AL119*'Gas parameters'!$K$10</f>
        <v>0</v>
      </c>
      <c r="BC119" s="371">
        <f>AM119*'Gas parameters'!$L$10</f>
        <v>0</v>
      </c>
      <c r="BD119" s="371">
        <f>AN119*'Gas parameters'!$M$10</f>
        <v>4310.8</v>
      </c>
      <c r="BE119" s="372">
        <f>AO119*'Gas parameters'!$N$10</f>
        <v>0</v>
      </c>
      <c r="BF119" s="373">
        <f>AP119*'Gas parameters'!$O$10</f>
        <v>0</v>
      </c>
      <c r="BG119" s="373">
        <f>AQ119*'Gas parameters'!$P$10</f>
        <v>0</v>
      </c>
      <c r="BH119" s="379">
        <f>AR119*'Gas parameters'!$Q$10</f>
        <v>0</v>
      </c>
      <c r="BI119" s="386">
        <f>AC119*'Gas parameters'!$B$11</f>
        <v>23904</v>
      </c>
      <c r="BJ119" s="387">
        <f>AD119*'Gas parameters'!$C$11</f>
        <v>0</v>
      </c>
      <c r="BK119" s="387">
        <f>AE119*'Gas parameters'!$D$11</f>
        <v>0</v>
      </c>
      <c r="BL119" s="387">
        <f>AF119*'Gas parameters'!$E$11</f>
        <v>0</v>
      </c>
      <c r="BM119" s="387">
        <f>AG119*'Gas parameters'!$F$11</f>
        <v>0</v>
      </c>
      <c r="BN119" s="387">
        <f>AH119*'Gas parameters'!$G$11</f>
        <v>0</v>
      </c>
      <c r="BO119" s="387">
        <f>AI119*'Gas parameters'!$H$11</f>
        <v>0</v>
      </c>
      <c r="BP119" s="387">
        <f>AJ119*'Gas parameters'!$I$11</f>
        <v>0</v>
      </c>
      <c r="BQ119" s="387">
        <f>AK119*'Gas parameters'!$J$11</f>
        <v>0</v>
      </c>
      <c r="BR119" s="387">
        <f>AL119*'Gas parameters'!$K$11</f>
        <v>0</v>
      </c>
      <c r="BS119" s="387">
        <f>AM119*'Gas parameters'!$L$11</f>
        <v>0</v>
      </c>
      <c r="BT119" s="387">
        <f>AN119*'Gas parameters'!$M$11</f>
        <v>5115.2000000000007</v>
      </c>
      <c r="BU119" s="388">
        <f>AO119*'Gas parameters'!$N$11</f>
        <v>0</v>
      </c>
      <c r="BV119" s="389">
        <f>AP119*'Gas parameters'!$O$11</f>
        <v>0</v>
      </c>
      <c r="BW119" s="389">
        <f>AQ119*'Gas parameters'!$P$11</f>
        <v>0</v>
      </c>
      <c r="BX119" s="390">
        <f>AR119*'Gas parameters'!$Q$11</f>
        <v>0</v>
      </c>
      <c r="BY119" s="385">
        <f>AC119*'Gas parameters'!$B$12</f>
        <v>0.43043999999999999</v>
      </c>
      <c r="BZ119" s="374">
        <f>AD119*'Gas parameters'!$C$12</f>
        <v>0</v>
      </c>
      <c r="CA119" s="374">
        <f>AE119*'Gas parameters'!$D$12</f>
        <v>0</v>
      </c>
      <c r="CB119" s="374">
        <f>AF119*'Gas parameters'!$E$12</f>
        <v>0</v>
      </c>
      <c r="CC119" s="374">
        <f>AG119*'Gas parameters'!$F$12</f>
        <v>0</v>
      </c>
      <c r="CD119" s="374">
        <f>AH119*'Gas parameters'!$G$12</f>
        <v>0</v>
      </c>
      <c r="CE119" s="374">
        <f>AI119*'Gas parameters'!$H$12</f>
        <v>0</v>
      </c>
      <c r="CF119" s="374">
        <f>AJ119*'Gas parameters'!$I$12</f>
        <v>0</v>
      </c>
      <c r="CG119" s="374">
        <f>AK119*'Gas parameters'!$J$12</f>
        <v>0</v>
      </c>
      <c r="CH119" s="374">
        <f>AL119*'Gas parameters'!$K$12</f>
        <v>0</v>
      </c>
      <c r="CI119" s="374">
        <f>AM119*'Gas parameters'!$L$12</f>
        <v>0</v>
      </c>
      <c r="CJ119" s="374">
        <f>AN119*'Gas parameters'!$M$12</f>
        <v>3.5999999999999997E-2</v>
      </c>
      <c r="CK119" s="375">
        <f>AO119*'Gas parameters'!$N$12</f>
        <v>0</v>
      </c>
      <c r="CL119" s="376">
        <f>AP119*'Gas parameters'!$O$12</f>
        <v>0</v>
      </c>
      <c r="CM119" s="376">
        <f>AQ119*'Gas parameters'!$P$12</f>
        <v>0</v>
      </c>
      <c r="CN119" s="376">
        <f>AR119*'Gas parameters'!$Q$12</f>
        <v>0</v>
      </c>
      <c r="CO119" s="432">
        <f t="shared" si="758"/>
        <v>0.6</v>
      </c>
      <c r="CP119" s="432">
        <f t="shared" si="759"/>
        <v>0</v>
      </c>
      <c r="CQ119" s="432">
        <f t="shared" si="760"/>
        <v>0</v>
      </c>
      <c r="CR119" s="432">
        <f t="shared" si="761"/>
        <v>0</v>
      </c>
      <c r="CS119" s="432">
        <f t="shared" si="762"/>
        <v>0</v>
      </c>
      <c r="CT119" s="432">
        <f t="shared" si="763"/>
        <v>0</v>
      </c>
      <c r="CU119" s="432">
        <f t="shared" si="764"/>
        <v>0</v>
      </c>
      <c r="CV119" s="432">
        <f t="shared" si="765"/>
        <v>0</v>
      </c>
      <c r="CW119" s="432">
        <f t="shared" si="766"/>
        <v>0</v>
      </c>
      <c r="CX119" s="432">
        <f t="shared" si="767"/>
        <v>0</v>
      </c>
      <c r="CY119" s="432">
        <f t="shared" si="768"/>
        <v>0</v>
      </c>
      <c r="CZ119" s="432">
        <f t="shared" si="769"/>
        <v>0.4</v>
      </c>
      <c r="DA119" s="432">
        <f t="shared" si="770"/>
        <v>0</v>
      </c>
      <c r="DB119" s="432">
        <f t="shared" si="771"/>
        <v>0</v>
      </c>
      <c r="DC119" s="432">
        <f t="shared" si="772"/>
        <v>0</v>
      </c>
      <c r="DD119" s="432">
        <f t="shared" si="773"/>
        <v>0</v>
      </c>
      <c r="DE119" s="428">
        <f>'DATA SHEET'!CO119*'Gas parameters'!$B$13</f>
        <v>21529.8</v>
      </c>
      <c r="DF119" s="428">
        <f>'DATA SHEET'!CP119*'Gas parameters'!$C$13</f>
        <v>0</v>
      </c>
      <c r="DG119" s="428">
        <f>'DATA SHEET'!CQ119*'Gas parameters'!$D$13</f>
        <v>0</v>
      </c>
      <c r="DH119" s="428">
        <f>'DATA SHEET'!CR119*'Gas parameters'!$E$13</f>
        <v>0</v>
      </c>
      <c r="DI119" s="428">
        <f>'DATA SHEET'!CS119*'Gas parameters'!$F$13</f>
        <v>0</v>
      </c>
      <c r="DJ119" s="428">
        <f>'DATA SHEET'!CT119*'Gas parameters'!$G$13</f>
        <v>0</v>
      </c>
      <c r="DK119" s="428">
        <f>'DATA SHEET'!CU119*'Gas parameters'!$H$13</f>
        <v>0</v>
      </c>
      <c r="DL119" s="428">
        <f>'DATA SHEET'!CV119*'Gas parameters'!$I$13</f>
        <v>0</v>
      </c>
      <c r="DM119" s="428">
        <f>'DATA SHEET'!CW119*'Gas parameters'!$J$13</f>
        <v>0</v>
      </c>
      <c r="DN119" s="428">
        <f>'DATA SHEET'!CX119*'Gas parameters'!$K$13</f>
        <v>0</v>
      </c>
      <c r="DO119" s="428">
        <f>'DATA SHEET'!CY119*'Gas parameters'!$L$13</f>
        <v>0</v>
      </c>
      <c r="DP119" s="428">
        <f>'DATA SHEET'!CZ119*'Gas parameters'!$M$13</f>
        <v>4313.2</v>
      </c>
      <c r="DQ119" s="428">
        <f>'DATA SHEET'!DA119*'Gas parameters'!$N$13</f>
        <v>0</v>
      </c>
      <c r="DR119" s="428">
        <f>'DATA SHEET'!DB119*'Gas parameters'!$O$13</f>
        <v>0</v>
      </c>
      <c r="DS119" s="428">
        <f>'DATA SHEET'!DC119*'Gas parameters'!$P$13</f>
        <v>0</v>
      </c>
      <c r="DT119" s="428">
        <f>'DATA SHEET'!DD119*'Gas parameters'!$Q$13</f>
        <v>0</v>
      </c>
      <c r="DU119" s="431">
        <f>'DATA SHEET'!CO119*'Gas parameters'!$B$14</f>
        <v>23891.399999999998</v>
      </c>
      <c r="DV119" s="431">
        <f>'DATA SHEET'!CP119*'Gas parameters'!$C$14</f>
        <v>0</v>
      </c>
      <c r="DW119" s="431">
        <f>'DATA SHEET'!CQ119*'Gas parameters'!$D$14</f>
        <v>0</v>
      </c>
      <c r="DX119" s="431">
        <f>'DATA SHEET'!CR119*'Gas parameters'!$E$14</f>
        <v>0</v>
      </c>
      <c r="DY119" s="431">
        <f>'DATA SHEET'!CS119*'Gas parameters'!$F$14</f>
        <v>0</v>
      </c>
      <c r="DZ119" s="431">
        <f>'DATA SHEET'!CT119*'Gas parameters'!$G$14</f>
        <v>0</v>
      </c>
      <c r="EA119" s="431">
        <f>'DATA SHEET'!CU119*'Gas parameters'!$H$14</f>
        <v>0</v>
      </c>
      <c r="EB119" s="431">
        <f>'DATA SHEET'!CV119*'Gas parameters'!$I$14</f>
        <v>0</v>
      </c>
      <c r="EC119" s="431">
        <f>'DATA SHEET'!CW119*'Gas parameters'!$J$14</f>
        <v>0</v>
      </c>
      <c r="ED119" s="431">
        <f>'DATA SHEET'!CX119*'Gas parameters'!$K$14</f>
        <v>0</v>
      </c>
      <c r="EE119" s="431">
        <f>'DATA SHEET'!CY119*'Gas parameters'!$L$14</f>
        <v>0</v>
      </c>
      <c r="EF119" s="431">
        <f>'DATA SHEET'!CZ119*'Gas parameters'!$M$14</f>
        <v>5098</v>
      </c>
      <c r="EG119" s="431">
        <f>'DATA SHEET'!DA119*'Gas parameters'!$N$14</f>
        <v>0</v>
      </c>
      <c r="EH119" s="431">
        <f>'DATA SHEET'!DB119*'Gas parameters'!$O$14</f>
        <v>0</v>
      </c>
      <c r="EI119" s="431">
        <f>'DATA SHEET'!DC119*'Gas parameters'!$P$14</f>
        <v>0</v>
      </c>
      <c r="EJ119" s="431">
        <f>'DATA SHEET'!DD119*'Gas parameters'!$Q$14</f>
        <v>0</v>
      </c>
      <c r="EK119" s="425">
        <f>'DATA SHEET'!CO119*'Gas parameters'!$B$15</f>
        <v>1.2018</v>
      </c>
      <c r="EL119" s="434">
        <f>'DATA SHEET'!CP119*'Gas parameters'!$C$15</f>
        <v>0</v>
      </c>
      <c r="EM119" s="434">
        <f>'DATA SHEET'!CQ119*'Gas parameters'!$D$15</f>
        <v>0</v>
      </c>
      <c r="EN119" s="434">
        <f>'DATA SHEET'!CR119*'Gas parameters'!$E$15</f>
        <v>0</v>
      </c>
      <c r="EO119" s="434">
        <f>'DATA SHEET'!CS119*'Gas parameters'!$F$15</f>
        <v>0</v>
      </c>
      <c r="EP119" s="434">
        <f>'DATA SHEET'!CT119*'Gas parameters'!$G$15</f>
        <v>0</v>
      </c>
      <c r="EQ119" s="434">
        <f>'DATA SHEET'!CU119*'Gas parameters'!$H$15</f>
        <v>0</v>
      </c>
      <c r="ER119" s="434">
        <f>'DATA SHEET'!CV119*'Gas parameters'!$I$15</f>
        <v>0</v>
      </c>
      <c r="ES119" s="434">
        <f>'DATA SHEET'!CW119*'Gas parameters'!$J$15</f>
        <v>0</v>
      </c>
      <c r="ET119" s="434">
        <f>'DATA SHEET'!CX119*'Gas parameters'!$K$15</f>
        <v>0</v>
      </c>
      <c r="EU119" s="434">
        <f>'DATA SHEET'!CY119*'Gas parameters'!$L$15</f>
        <v>0</v>
      </c>
      <c r="EV119" s="434">
        <f>'DATA SHEET'!CZ119*'Gas parameters'!$M$15</f>
        <v>0.1996</v>
      </c>
      <c r="EW119" s="434">
        <f>'DATA SHEET'!DA119*'Gas parameters'!$N$15</f>
        <v>0</v>
      </c>
      <c r="EX119" s="434">
        <f>'DATA SHEET'!DB119*'Gas parameters'!$O$15</f>
        <v>0</v>
      </c>
      <c r="EY119" s="434">
        <f>'DATA SHEET'!DC119*'Gas parameters'!$P$15</f>
        <v>0</v>
      </c>
      <c r="EZ119" s="434">
        <f>'DATA SHEET'!DD119*'Gas parameters'!$Q$15</f>
        <v>0</v>
      </c>
      <c r="FA119" s="429">
        <f>'DATA SHEET'!CO119*'Gas parameters'!$B$16</f>
        <v>0.59760000000000002</v>
      </c>
      <c r="FB119" s="429">
        <f>'DATA SHEET'!CP119*'Gas parameters'!$C$16</f>
        <v>0</v>
      </c>
      <c r="FC119" s="429">
        <f>'DATA SHEET'!CQ119*'Gas parameters'!$D$16</f>
        <v>0</v>
      </c>
      <c r="FD119" s="429">
        <f>'DATA SHEET'!CR119*'Gas parameters'!$E$16</f>
        <v>0</v>
      </c>
      <c r="FE119" s="429">
        <f>'DATA SHEET'!CS119*'Gas parameters'!$F$16</f>
        <v>0</v>
      </c>
      <c r="FF119" s="429">
        <f>'DATA SHEET'!CT119*'Gas parameters'!$G$16</f>
        <v>0</v>
      </c>
      <c r="FG119" s="429">
        <f>'DATA SHEET'!CU119*'Gas parameters'!$H$16</f>
        <v>0</v>
      </c>
      <c r="FH119" s="429">
        <f>'DATA SHEET'!CV119*'Gas parameters'!$I$16</f>
        <v>0</v>
      </c>
      <c r="FI119" s="429">
        <f>'DATA SHEET'!CW119*'Gas parameters'!$J$16</f>
        <v>0</v>
      </c>
      <c r="FJ119" s="429">
        <f>'DATA SHEET'!CX119*'Gas parameters'!$K$16</f>
        <v>0</v>
      </c>
      <c r="FK119" s="429">
        <f>'DATA SHEET'!CY119*'Gas parameters'!$L$16</f>
        <v>0</v>
      </c>
      <c r="FL119" s="429">
        <f>'DATA SHEET'!CZ119*'Gas parameters'!$M$16</f>
        <v>0</v>
      </c>
      <c r="FM119" s="429">
        <f>'DATA SHEET'!DA119*'Gas parameters'!$N$16</f>
        <v>0</v>
      </c>
      <c r="FN119" s="429">
        <f>'DATA SHEET'!DB119*'Gas parameters'!$O$16</f>
        <v>0</v>
      </c>
      <c r="FO119" s="429">
        <f>'DATA SHEET'!DC119*'Gas parameters'!$P$16</f>
        <v>0</v>
      </c>
      <c r="FP119" s="429">
        <f>'DATA SHEET'!DD119*'Gas parameters'!$Q$16</f>
        <v>0</v>
      </c>
      <c r="FQ119" s="457">
        <f>'DATA SHEET'!CO119*'Gas parameters'!$B$17</f>
        <v>1.1639999999999999</v>
      </c>
      <c r="FR119" s="457">
        <f>'DATA SHEET'!CP119*'Gas parameters'!$C$17</f>
        <v>0</v>
      </c>
      <c r="FS119" s="457">
        <f>'DATA SHEET'!CQ119*'Gas parameters'!$D$17</f>
        <v>0</v>
      </c>
      <c r="FT119" s="457">
        <f>'DATA SHEET'!CR119*'Gas parameters'!$E$17</f>
        <v>0</v>
      </c>
      <c r="FU119" s="457">
        <f>'DATA SHEET'!CS119*'Gas parameters'!$F$17</f>
        <v>0</v>
      </c>
      <c r="FV119" s="457">
        <f>'DATA SHEET'!CT119*'Gas parameters'!$G$17</f>
        <v>0</v>
      </c>
      <c r="FW119" s="457">
        <f>'DATA SHEET'!CU119*'Gas parameters'!$H$17</f>
        <v>0</v>
      </c>
      <c r="FX119" s="457">
        <f>'DATA SHEET'!CV119*'Gas parameters'!$I$17</f>
        <v>0</v>
      </c>
      <c r="FY119" s="457">
        <f>'DATA SHEET'!CW119*'Gas parameters'!$J$17</f>
        <v>0</v>
      </c>
      <c r="FZ119" s="457">
        <f>'DATA SHEET'!CX119*'Gas parameters'!$K$17</f>
        <v>0</v>
      </c>
      <c r="GA119" s="457">
        <f>'DATA SHEET'!CY119*'Gas parameters'!$L$17</f>
        <v>0</v>
      </c>
      <c r="GB119" s="457">
        <f>'DATA SHEET'!CZ119*'Gas parameters'!$M$17</f>
        <v>0.38680000000000003</v>
      </c>
      <c r="GC119" s="457">
        <f>'DATA SHEET'!DA119*'Gas parameters'!$N$17</f>
        <v>0</v>
      </c>
      <c r="GD119" s="457">
        <f>'DATA SHEET'!DB119*'Gas parameters'!$O$17</f>
        <v>0</v>
      </c>
      <c r="GE119" s="457">
        <f>'DATA SHEET'!DC119*'Gas parameters'!$P$17</f>
        <v>0</v>
      </c>
      <c r="GF119" s="457">
        <f>'DATA SHEET'!DD119*'Gas parameters'!$Q$17</f>
        <v>0</v>
      </c>
      <c r="GG119" s="429">
        <f>'DATA SHEET'!CO119*'Gas parameters'!$B$18</f>
        <v>0.43043999999999999</v>
      </c>
      <c r="GH119" s="429">
        <f>'DATA SHEET'!CP119*'Gas parameters'!$C$18</f>
        <v>0</v>
      </c>
      <c r="GI119" s="429">
        <f>'DATA SHEET'!CQ119*'Gas parameters'!$D$18</f>
        <v>0</v>
      </c>
      <c r="GJ119" s="429">
        <f>'DATA SHEET'!CR119*'Gas parameters'!$E$18</f>
        <v>0</v>
      </c>
      <c r="GK119" s="429">
        <f>'DATA SHEET'!CS119*'Gas parameters'!$F$18</f>
        <v>0</v>
      </c>
      <c r="GL119" s="429">
        <f>'DATA SHEET'!CT119*'Gas parameters'!$G$18</f>
        <v>0</v>
      </c>
      <c r="GM119" s="429">
        <f>'DATA SHEET'!CU119*'Gas parameters'!$H$18</f>
        <v>0</v>
      </c>
      <c r="GN119" s="429">
        <f>'DATA SHEET'!CV119*'Gas parameters'!$I$18</f>
        <v>0</v>
      </c>
      <c r="GO119" s="429">
        <f>'DATA SHEET'!CW119*'Gas parameters'!$J$18</f>
        <v>0</v>
      </c>
      <c r="GP119" s="429">
        <f>'DATA SHEET'!CX119*'Gas parameters'!$K$18</f>
        <v>0</v>
      </c>
      <c r="GQ119" s="429">
        <f>'DATA SHEET'!CY119*'Gas parameters'!$L$18</f>
        <v>0</v>
      </c>
      <c r="GR119" s="429">
        <f>'DATA SHEET'!CZ119*'Gas parameters'!$M$18</f>
        <v>3.5999999999999997E-2</v>
      </c>
      <c r="GS119" s="429">
        <f>'DATA SHEET'!DA119*'Gas parameters'!$N$18</f>
        <v>0</v>
      </c>
      <c r="GT119" s="429">
        <f>'DATA SHEET'!DB119*'Gas parameters'!$O$18</f>
        <v>0</v>
      </c>
      <c r="GU119" s="429">
        <f>'DATA SHEET'!DC119*'Gas parameters'!$P$18</f>
        <v>0</v>
      </c>
      <c r="GV119" s="429">
        <f>'DATA SHEET'!DD119*'Gas parameters'!$Q$18</f>
        <v>0</v>
      </c>
      <c r="GW119" s="430">
        <v>7</v>
      </c>
      <c r="GX119" s="430">
        <v>1E-3</v>
      </c>
      <c r="GY119" s="435">
        <f t="shared" si="774"/>
        <v>6.6924546322827121</v>
      </c>
      <c r="GZ119" s="435">
        <f t="shared" si="775"/>
        <v>10.148328222950017</v>
      </c>
      <c r="HA119" s="433">
        <f t="shared" si="776"/>
        <v>1</v>
      </c>
      <c r="HB119" s="433">
        <f t="shared" si="777"/>
        <v>7.4502201757506663</v>
      </c>
      <c r="HC119" s="433">
        <f t="shared" si="778"/>
        <v>20.959991874476575</v>
      </c>
      <c r="HD119" s="433">
        <f t="shared" si="779"/>
        <v>1.3246768628986172</v>
      </c>
      <c r="HE119" s="433">
        <f t="shared" si="780"/>
        <v>1.2155011147590387</v>
      </c>
      <c r="HF119" s="436">
        <f t="shared" si="781"/>
        <v>0</v>
      </c>
      <c r="HG119" s="433">
        <f t="shared" si="782"/>
        <v>5.8886546322827122</v>
      </c>
      <c r="HH119" s="435">
        <f>GY119*0.7906+'DATA SHEET'!CW119/100+HN119</f>
        <v>5.8886546322827122</v>
      </c>
      <c r="HI119" s="433">
        <f t="shared" si="783"/>
        <v>1.5615655434679541</v>
      </c>
      <c r="HJ119" s="433">
        <f t="shared" si="784"/>
        <v>10.148328222950017</v>
      </c>
      <c r="HK119" s="437">
        <f t="shared" si="785"/>
        <v>25843</v>
      </c>
      <c r="HL119" s="437">
        <f t="shared" si="786"/>
        <v>28989.399999999998</v>
      </c>
      <c r="HM119" s="438">
        <f t="shared" si="787"/>
        <v>1.4014</v>
      </c>
      <c r="HN119" s="439">
        <f t="shared" si="788"/>
        <v>0.59760000000000002</v>
      </c>
      <c r="HO119" s="436">
        <f t="shared" si="789"/>
        <v>1.5508</v>
      </c>
      <c r="HP119" s="427">
        <f t="shared" si="790"/>
        <v>0.46643999999999997</v>
      </c>
      <c r="HQ119" s="357">
        <f t="shared" si="791"/>
        <v>25801.599999999999</v>
      </c>
      <c r="HR119" s="358">
        <f t="shared" si="792"/>
        <v>29019.200000000001</v>
      </c>
      <c r="HS119" s="712">
        <f t="shared" si="793"/>
        <v>0.46643999999999997</v>
      </c>
      <c r="HT119" s="713">
        <f t="shared" si="794"/>
        <v>0.36094603788418017</v>
      </c>
      <c r="HU119" s="711">
        <f t="shared" si="795"/>
        <v>0.44215889640812073</v>
      </c>
      <c r="HV119" s="711">
        <f t="shared" si="796"/>
        <v>24.454174959719456</v>
      </c>
      <c r="HW119" s="711">
        <f t="shared" si="797"/>
        <v>27.464698088207459</v>
      </c>
      <c r="HX119" s="711">
        <f t="shared" si="798"/>
        <v>45.714470083951518</v>
      </c>
      <c r="HY119" s="714">
        <f t="shared" si="799"/>
        <v>25.801599999999997</v>
      </c>
      <c r="HZ119" s="359">
        <f t="shared" si="800"/>
        <v>29.019200000000001</v>
      </c>
      <c r="IA119" s="360">
        <f t="shared" si="801"/>
        <v>48.30190909070317</v>
      </c>
      <c r="IB119" s="75">
        <f t="shared" si="802"/>
        <v>45.714470083951518</v>
      </c>
      <c r="IC119" s="724">
        <f t="shared" si="803"/>
        <v>0.36094603788418017</v>
      </c>
      <c r="ID119" s="724">
        <f t="shared" si="804"/>
        <v>25.801599999999997</v>
      </c>
      <c r="IE119" s="724">
        <f t="shared" si="805"/>
        <v>29.019200000000001</v>
      </c>
      <c r="IF119" s="76">
        <f t="shared" si="806"/>
        <v>10.148328222950017</v>
      </c>
      <c r="IG119" s="168"/>
      <c r="IH119" s="168"/>
      <c r="II119" s="168"/>
      <c r="IJ119" s="700">
        <f t="shared" si="807"/>
        <v>0</v>
      </c>
      <c r="IK119" s="30"/>
      <c r="IL119" s="31"/>
      <c r="IM119" s="31"/>
      <c r="IN119" s="477"/>
      <c r="IO119" s="477"/>
      <c r="IP119" s="477"/>
      <c r="IQ119" s="477"/>
      <c r="IR119" s="477"/>
      <c r="IS119" s="477"/>
      <c r="IT119" s="477"/>
      <c r="IU119" s="477"/>
      <c r="IV119" s="477"/>
      <c r="IW119" s="477"/>
      <c r="IX119" s="477"/>
      <c r="IY119" s="477"/>
      <c r="IZ119" s="477"/>
      <c r="JA119" s="477"/>
      <c r="JB119" s="477"/>
      <c r="JC119" s="477"/>
      <c r="JD119" s="477"/>
      <c r="JE119" s="477"/>
      <c r="JF119" s="477"/>
      <c r="JG119" s="477"/>
      <c r="JH119" s="477"/>
      <c r="JI119" s="477"/>
      <c r="JJ119" s="477"/>
      <c r="JK119" s="477"/>
      <c r="JL119" s="477"/>
      <c r="JM119" s="477"/>
      <c r="JN119" s="477"/>
      <c r="JO119" s="477"/>
      <c r="JP119" s="477"/>
      <c r="JQ119" s="477"/>
      <c r="JR119" s="477"/>
      <c r="JS119" s="477"/>
      <c r="JT119" s="140"/>
      <c r="JU119" s="140"/>
      <c r="JV119" s="142"/>
      <c r="JW119" s="142"/>
      <c r="JX119" s="142"/>
      <c r="JY119" s="142"/>
      <c r="JZ119" s="142"/>
      <c r="KA119" s="26"/>
      <c r="KB119" s="27"/>
      <c r="KC119" s="175"/>
      <c r="KD119" s="175"/>
      <c r="KE119" s="175"/>
      <c r="KF119" s="175"/>
      <c r="KG119" s="175"/>
      <c r="KH119" s="175"/>
      <c r="KI119" s="175"/>
      <c r="KJ119" s="175"/>
      <c r="KK119" s="48"/>
      <c r="KL119" s="32"/>
      <c r="KM119" s="48"/>
      <c r="KN119" s="48"/>
      <c r="KO119" s="48"/>
      <c r="KP119" s="48"/>
      <c r="KQ119" s="49"/>
      <c r="KR119" s="49"/>
      <c r="KS119" s="49"/>
      <c r="KT119" s="49"/>
      <c r="KU119" s="49"/>
      <c r="KV119" s="49"/>
      <c r="KX119" s="540">
        <f t="shared" si="679"/>
        <v>100</v>
      </c>
    </row>
    <row r="120" spans="1:310" ht="16.5" thickTop="1" thickBot="1" x14ac:dyDescent="0.3">
      <c r="A120" s="423" t="s">
        <v>183</v>
      </c>
      <c r="B120" s="80" t="e">
        <f>IF(A120="X",IF(#REF!="F",#REF!,IF(#REF!="C",#REF!,IF(#REF!="WH",#REF!,IF(#REF!="B",#REF!,"")))),"")</f>
        <v>#REF!</v>
      </c>
      <c r="C120" s="120"/>
      <c r="D120" s="578"/>
      <c r="E120" s="108"/>
      <c r="F120" s="109"/>
      <c r="G120" s="109"/>
      <c r="H120" s="1905"/>
      <c r="I120" s="1905"/>
      <c r="J120" s="2146"/>
      <c r="K120" s="2146"/>
      <c r="L120" s="108" t="s">
        <v>91</v>
      </c>
      <c r="M120" s="109"/>
      <c r="N120" s="2120"/>
      <c r="O120" s="522"/>
      <c r="P120" s="604"/>
      <c r="Q120" s="726">
        <v>60</v>
      </c>
      <c r="R120" s="727"/>
      <c r="S120" s="727"/>
      <c r="T120" s="727"/>
      <c r="U120" s="727"/>
      <c r="V120" s="727"/>
      <c r="W120" s="727"/>
      <c r="X120" s="727"/>
      <c r="Y120" s="727"/>
      <c r="Z120" s="727"/>
      <c r="AA120" s="727"/>
      <c r="AB120" s="727">
        <v>40</v>
      </c>
      <c r="AC120" s="368">
        <f t="shared" si="746"/>
        <v>0.6</v>
      </c>
      <c r="AD120" s="368">
        <f t="shared" si="747"/>
        <v>0</v>
      </c>
      <c r="AE120" s="368">
        <f t="shared" si="748"/>
        <v>0</v>
      </c>
      <c r="AF120" s="368">
        <f t="shared" si="749"/>
        <v>0</v>
      </c>
      <c r="AG120" s="368">
        <f t="shared" si="750"/>
        <v>0</v>
      </c>
      <c r="AH120" s="368">
        <f t="shared" si="751"/>
        <v>0</v>
      </c>
      <c r="AI120" s="368">
        <f t="shared" si="752"/>
        <v>0</v>
      </c>
      <c r="AJ120" s="368">
        <f t="shared" si="753"/>
        <v>0</v>
      </c>
      <c r="AK120" s="368">
        <f t="shared" si="754"/>
        <v>0</v>
      </c>
      <c r="AL120" s="368">
        <f t="shared" si="755"/>
        <v>0</v>
      </c>
      <c r="AM120" s="368">
        <f t="shared" si="756"/>
        <v>0</v>
      </c>
      <c r="AN120" s="368">
        <f t="shared" si="757"/>
        <v>0.4</v>
      </c>
      <c r="AO120" s="369">
        <v>0</v>
      </c>
      <c r="AP120" s="370">
        <v>0</v>
      </c>
      <c r="AQ120" s="370">
        <v>0</v>
      </c>
      <c r="AR120" s="370">
        <v>0</v>
      </c>
      <c r="AS120" s="378">
        <f>AC120*'Gas parameters'!$B$10</f>
        <v>21490.799999999999</v>
      </c>
      <c r="AT120" s="371">
        <f>AD120*'Gas parameters'!$C$10</f>
        <v>0</v>
      </c>
      <c r="AU120" s="371">
        <f>AE120*'Gas parameters'!$D$10</f>
        <v>0</v>
      </c>
      <c r="AV120" s="371">
        <f>AF120*'Gas parameters'!$E$10</f>
        <v>0</v>
      </c>
      <c r="AW120" s="371">
        <f>AG120*'Gas parameters'!$F$10</f>
        <v>0</v>
      </c>
      <c r="AX120" s="371">
        <f>AH120*'Gas parameters'!$G$10</f>
        <v>0</v>
      </c>
      <c r="AY120" s="371">
        <f>AI120*'Gas parameters'!$H$10</f>
        <v>0</v>
      </c>
      <c r="AZ120" s="371">
        <f>AJ120*'Gas parameters'!$I$10</f>
        <v>0</v>
      </c>
      <c r="BA120" s="371">
        <f>AK120*'Gas parameters'!$J$10</f>
        <v>0</v>
      </c>
      <c r="BB120" s="371">
        <f>AL120*'Gas parameters'!$K$10</f>
        <v>0</v>
      </c>
      <c r="BC120" s="371">
        <f>AM120*'Gas parameters'!$L$10</f>
        <v>0</v>
      </c>
      <c r="BD120" s="371">
        <f>AN120*'Gas parameters'!$M$10</f>
        <v>4310.8</v>
      </c>
      <c r="BE120" s="372">
        <f>AO120*'Gas parameters'!$N$10</f>
        <v>0</v>
      </c>
      <c r="BF120" s="373">
        <f>AP120*'Gas parameters'!$O$10</f>
        <v>0</v>
      </c>
      <c r="BG120" s="373">
        <f>AQ120*'Gas parameters'!$P$10</f>
        <v>0</v>
      </c>
      <c r="BH120" s="379">
        <f>AR120*'Gas parameters'!$Q$10</f>
        <v>0</v>
      </c>
      <c r="BI120" s="386">
        <f>AC120*'Gas parameters'!$B$11</f>
        <v>23904</v>
      </c>
      <c r="BJ120" s="387">
        <f>AD120*'Gas parameters'!$C$11</f>
        <v>0</v>
      </c>
      <c r="BK120" s="387">
        <f>AE120*'Gas parameters'!$D$11</f>
        <v>0</v>
      </c>
      <c r="BL120" s="387">
        <f>AF120*'Gas parameters'!$E$11</f>
        <v>0</v>
      </c>
      <c r="BM120" s="387">
        <f>AG120*'Gas parameters'!$F$11</f>
        <v>0</v>
      </c>
      <c r="BN120" s="387">
        <f>AH120*'Gas parameters'!$G$11</f>
        <v>0</v>
      </c>
      <c r="BO120" s="387">
        <f>AI120*'Gas parameters'!$H$11</f>
        <v>0</v>
      </c>
      <c r="BP120" s="387">
        <f>AJ120*'Gas parameters'!$I$11</f>
        <v>0</v>
      </c>
      <c r="BQ120" s="387">
        <f>AK120*'Gas parameters'!$J$11</f>
        <v>0</v>
      </c>
      <c r="BR120" s="387">
        <f>AL120*'Gas parameters'!$K$11</f>
        <v>0</v>
      </c>
      <c r="BS120" s="387">
        <f>AM120*'Gas parameters'!$L$11</f>
        <v>0</v>
      </c>
      <c r="BT120" s="387">
        <f>AN120*'Gas parameters'!$M$11</f>
        <v>5115.2000000000007</v>
      </c>
      <c r="BU120" s="388">
        <f>AO120*'Gas parameters'!$N$11</f>
        <v>0</v>
      </c>
      <c r="BV120" s="389">
        <f>AP120*'Gas parameters'!$O$11</f>
        <v>0</v>
      </c>
      <c r="BW120" s="389">
        <f>AQ120*'Gas parameters'!$P$11</f>
        <v>0</v>
      </c>
      <c r="BX120" s="390">
        <f>AR120*'Gas parameters'!$Q$11</f>
        <v>0</v>
      </c>
      <c r="BY120" s="385">
        <f>AC120*'Gas parameters'!$B$12</f>
        <v>0.43043999999999999</v>
      </c>
      <c r="BZ120" s="374">
        <f>AD120*'Gas parameters'!$C$12</f>
        <v>0</v>
      </c>
      <c r="CA120" s="374">
        <f>AE120*'Gas parameters'!$D$12</f>
        <v>0</v>
      </c>
      <c r="CB120" s="374">
        <f>AF120*'Gas parameters'!$E$12</f>
        <v>0</v>
      </c>
      <c r="CC120" s="374">
        <f>AG120*'Gas parameters'!$F$12</f>
        <v>0</v>
      </c>
      <c r="CD120" s="374">
        <f>AH120*'Gas parameters'!$G$12</f>
        <v>0</v>
      </c>
      <c r="CE120" s="374">
        <f>AI120*'Gas parameters'!$H$12</f>
        <v>0</v>
      </c>
      <c r="CF120" s="374">
        <f>AJ120*'Gas parameters'!$I$12</f>
        <v>0</v>
      </c>
      <c r="CG120" s="374">
        <f>AK120*'Gas parameters'!$J$12</f>
        <v>0</v>
      </c>
      <c r="CH120" s="374">
        <f>AL120*'Gas parameters'!$K$12</f>
        <v>0</v>
      </c>
      <c r="CI120" s="374">
        <f>AM120*'Gas parameters'!$L$12</f>
        <v>0</v>
      </c>
      <c r="CJ120" s="374">
        <f>AN120*'Gas parameters'!$M$12</f>
        <v>3.5999999999999997E-2</v>
      </c>
      <c r="CK120" s="375">
        <f>AO120*'Gas parameters'!$N$12</f>
        <v>0</v>
      </c>
      <c r="CL120" s="376">
        <f>AP120*'Gas parameters'!$O$12</f>
        <v>0</v>
      </c>
      <c r="CM120" s="376">
        <f>AQ120*'Gas parameters'!$P$12</f>
        <v>0</v>
      </c>
      <c r="CN120" s="376">
        <f>AR120*'Gas parameters'!$Q$12</f>
        <v>0</v>
      </c>
      <c r="CO120" s="432">
        <f t="shared" si="758"/>
        <v>0.6</v>
      </c>
      <c r="CP120" s="432">
        <f t="shared" si="759"/>
        <v>0</v>
      </c>
      <c r="CQ120" s="432">
        <f t="shared" si="760"/>
        <v>0</v>
      </c>
      <c r="CR120" s="432">
        <f t="shared" si="761"/>
        <v>0</v>
      </c>
      <c r="CS120" s="432">
        <f t="shared" si="762"/>
        <v>0</v>
      </c>
      <c r="CT120" s="432">
        <f t="shared" si="763"/>
        <v>0</v>
      </c>
      <c r="CU120" s="432">
        <f t="shared" si="764"/>
        <v>0</v>
      </c>
      <c r="CV120" s="432">
        <f t="shared" si="765"/>
        <v>0</v>
      </c>
      <c r="CW120" s="432">
        <f t="shared" si="766"/>
        <v>0</v>
      </c>
      <c r="CX120" s="432">
        <f t="shared" si="767"/>
        <v>0</v>
      </c>
      <c r="CY120" s="432">
        <f t="shared" si="768"/>
        <v>0</v>
      </c>
      <c r="CZ120" s="432">
        <f t="shared" si="769"/>
        <v>0.4</v>
      </c>
      <c r="DA120" s="432">
        <f t="shared" si="770"/>
        <v>0</v>
      </c>
      <c r="DB120" s="432">
        <f t="shared" si="771"/>
        <v>0</v>
      </c>
      <c r="DC120" s="432">
        <f t="shared" si="772"/>
        <v>0</v>
      </c>
      <c r="DD120" s="432">
        <f t="shared" si="773"/>
        <v>0</v>
      </c>
      <c r="DE120" s="428">
        <f>'DATA SHEET'!CO120*'Gas parameters'!$B$13</f>
        <v>21529.8</v>
      </c>
      <c r="DF120" s="428">
        <f>'DATA SHEET'!CP120*'Gas parameters'!$C$13</f>
        <v>0</v>
      </c>
      <c r="DG120" s="428">
        <f>'DATA SHEET'!CQ120*'Gas parameters'!$D$13</f>
        <v>0</v>
      </c>
      <c r="DH120" s="428">
        <f>'DATA SHEET'!CR120*'Gas parameters'!$E$13</f>
        <v>0</v>
      </c>
      <c r="DI120" s="428">
        <f>'DATA SHEET'!CS120*'Gas parameters'!$F$13</f>
        <v>0</v>
      </c>
      <c r="DJ120" s="428">
        <f>'DATA SHEET'!CT120*'Gas parameters'!$G$13</f>
        <v>0</v>
      </c>
      <c r="DK120" s="428">
        <f>'DATA SHEET'!CU120*'Gas parameters'!$H$13</f>
        <v>0</v>
      </c>
      <c r="DL120" s="428">
        <f>'DATA SHEET'!CV120*'Gas parameters'!$I$13</f>
        <v>0</v>
      </c>
      <c r="DM120" s="428">
        <f>'DATA SHEET'!CW120*'Gas parameters'!$J$13</f>
        <v>0</v>
      </c>
      <c r="DN120" s="428">
        <f>'DATA SHEET'!CX120*'Gas parameters'!$K$13</f>
        <v>0</v>
      </c>
      <c r="DO120" s="428">
        <f>'DATA SHEET'!CY120*'Gas parameters'!$L$13</f>
        <v>0</v>
      </c>
      <c r="DP120" s="428">
        <f>'DATA SHEET'!CZ120*'Gas parameters'!$M$13</f>
        <v>4313.2</v>
      </c>
      <c r="DQ120" s="428">
        <f>'DATA SHEET'!DA120*'Gas parameters'!$N$13</f>
        <v>0</v>
      </c>
      <c r="DR120" s="428">
        <f>'DATA SHEET'!DB120*'Gas parameters'!$O$13</f>
        <v>0</v>
      </c>
      <c r="DS120" s="428">
        <f>'DATA SHEET'!DC120*'Gas parameters'!$P$13</f>
        <v>0</v>
      </c>
      <c r="DT120" s="428">
        <f>'DATA SHEET'!DD120*'Gas parameters'!$Q$13</f>
        <v>0</v>
      </c>
      <c r="DU120" s="431">
        <f>'DATA SHEET'!CO120*'Gas parameters'!$B$14</f>
        <v>23891.399999999998</v>
      </c>
      <c r="DV120" s="431">
        <f>'DATA SHEET'!CP120*'Gas parameters'!$C$14</f>
        <v>0</v>
      </c>
      <c r="DW120" s="431">
        <f>'DATA SHEET'!CQ120*'Gas parameters'!$D$14</f>
        <v>0</v>
      </c>
      <c r="DX120" s="431">
        <f>'DATA SHEET'!CR120*'Gas parameters'!$E$14</f>
        <v>0</v>
      </c>
      <c r="DY120" s="431">
        <f>'DATA SHEET'!CS120*'Gas parameters'!$F$14</f>
        <v>0</v>
      </c>
      <c r="DZ120" s="431">
        <f>'DATA SHEET'!CT120*'Gas parameters'!$G$14</f>
        <v>0</v>
      </c>
      <c r="EA120" s="431">
        <f>'DATA SHEET'!CU120*'Gas parameters'!$H$14</f>
        <v>0</v>
      </c>
      <c r="EB120" s="431">
        <f>'DATA SHEET'!CV120*'Gas parameters'!$I$14</f>
        <v>0</v>
      </c>
      <c r="EC120" s="431">
        <f>'DATA SHEET'!CW120*'Gas parameters'!$J$14</f>
        <v>0</v>
      </c>
      <c r="ED120" s="431">
        <f>'DATA SHEET'!CX120*'Gas parameters'!$K$14</f>
        <v>0</v>
      </c>
      <c r="EE120" s="431">
        <f>'DATA SHEET'!CY120*'Gas parameters'!$L$14</f>
        <v>0</v>
      </c>
      <c r="EF120" s="431">
        <f>'DATA SHEET'!CZ120*'Gas parameters'!$M$14</f>
        <v>5098</v>
      </c>
      <c r="EG120" s="431">
        <f>'DATA SHEET'!DA120*'Gas parameters'!$N$14</f>
        <v>0</v>
      </c>
      <c r="EH120" s="431">
        <f>'DATA SHEET'!DB120*'Gas parameters'!$O$14</f>
        <v>0</v>
      </c>
      <c r="EI120" s="431">
        <f>'DATA SHEET'!DC120*'Gas parameters'!$P$14</f>
        <v>0</v>
      </c>
      <c r="EJ120" s="431">
        <f>'DATA SHEET'!DD120*'Gas parameters'!$Q$14</f>
        <v>0</v>
      </c>
      <c r="EK120" s="425">
        <f>'DATA SHEET'!CO120*'Gas parameters'!$B$15</f>
        <v>1.2018</v>
      </c>
      <c r="EL120" s="434">
        <f>'DATA SHEET'!CP120*'Gas parameters'!$C$15</f>
        <v>0</v>
      </c>
      <c r="EM120" s="434">
        <f>'DATA SHEET'!CQ120*'Gas parameters'!$D$15</f>
        <v>0</v>
      </c>
      <c r="EN120" s="434">
        <f>'DATA SHEET'!CR120*'Gas parameters'!$E$15</f>
        <v>0</v>
      </c>
      <c r="EO120" s="434">
        <f>'DATA SHEET'!CS120*'Gas parameters'!$F$15</f>
        <v>0</v>
      </c>
      <c r="EP120" s="434">
        <f>'DATA SHEET'!CT120*'Gas parameters'!$G$15</f>
        <v>0</v>
      </c>
      <c r="EQ120" s="434">
        <f>'DATA SHEET'!CU120*'Gas parameters'!$H$15</f>
        <v>0</v>
      </c>
      <c r="ER120" s="434">
        <f>'DATA SHEET'!CV120*'Gas parameters'!$I$15</f>
        <v>0</v>
      </c>
      <c r="ES120" s="434">
        <f>'DATA SHEET'!CW120*'Gas parameters'!$J$15</f>
        <v>0</v>
      </c>
      <c r="ET120" s="434">
        <f>'DATA SHEET'!CX120*'Gas parameters'!$K$15</f>
        <v>0</v>
      </c>
      <c r="EU120" s="434">
        <f>'DATA SHEET'!CY120*'Gas parameters'!$L$15</f>
        <v>0</v>
      </c>
      <c r="EV120" s="434">
        <f>'DATA SHEET'!CZ120*'Gas parameters'!$M$15</f>
        <v>0.1996</v>
      </c>
      <c r="EW120" s="434">
        <f>'DATA SHEET'!DA120*'Gas parameters'!$N$15</f>
        <v>0</v>
      </c>
      <c r="EX120" s="434">
        <f>'DATA SHEET'!DB120*'Gas parameters'!$O$15</f>
        <v>0</v>
      </c>
      <c r="EY120" s="434">
        <f>'DATA SHEET'!DC120*'Gas parameters'!$P$15</f>
        <v>0</v>
      </c>
      <c r="EZ120" s="434">
        <f>'DATA SHEET'!DD120*'Gas parameters'!$Q$15</f>
        <v>0</v>
      </c>
      <c r="FA120" s="429">
        <f>'DATA SHEET'!CO120*'Gas parameters'!$B$16</f>
        <v>0.59760000000000002</v>
      </c>
      <c r="FB120" s="429">
        <f>'DATA SHEET'!CP120*'Gas parameters'!$C$16</f>
        <v>0</v>
      </c>
      <c r="FC120" s="429">
        <f>'DATA SHEET'!CQ120*'Gas parameters'!$D$16</f>
        <v>0</v>
      </c>
      <c r="FD120" s="429">
        <f>'DATA SHEET'!CR120*'Gas parameters'!$E$16</f>
        <v>0</v>
      </c>
      <c r="FE120" s="429">
        <f>'DATA SHEET'!CS120*'Gas parameters'!$F$16</f>
        <v>0</v>
      </c>
      <c r="FF120" s="429">
        <f>'DATA SHEET'!CT120*'Gas parameters'!$G$16</f>
        <v>0</v>
      </c>
      <c r="FG120" s="429">
        <f>'DATA SHEET'!CU120*'Gas parameters'!$H$16</f>
        <v>0</v>
      </c>
      <c r="FH120" s="429">
        <f>'DATA SHEET'!CV120*'Gas parameters'!$I$16</f>
        <v>0</v>
      </c>
      <c r="FI120" s="429">
        <f>'DATA SHEET'!CW120*'Gas parameters'!$J$16</f>
        <v>0</v>
      </c>
      <c r="FJ120" s="429">
        <f>'DATA SHEET'!CX120*'Gas parameters'!$K$16</f>
        <v>0</v>
      </c>
      <c r="FK120" s="429">
        <f>'DATA SHEET'!CY120*'Gas parameters'!$L$16</f>
        <v>0</v>
      </c>
      <c r="FL120" s="429">
        <f>'DATA SHEET'!CZ120*'Gas parameters'!$M$16</f>
        <v>0</v>
      </c>
      <c r="FM120" s="429">
        <f>'DATA SHEET'!DA120*'Gas parameters'!$N$16</f>
        <v>0</v>
      </c>
      <c r="FN120" s="429">
        <f>'DATA SHEET'!DB120*'Gas parameters'!$O$16</f>
        <v>0</v>
      </c>
      <c r="FO120" s="429">
        <f>'DATA SHEET'!DC120*'Gas parameters'!$P$16</f>
        <v>0</v>
      </c>
      <c r="FP120" s="429">
        <f>'DATA SHEET'!DD120*'Gas parameters'!$Q$16</f>
        <v>0</v>
      </c>
      <c r="FQ120" s="457">
        <f>'DATA SHEET'!CO120*'Gas parameters'!$B$17</f>
        <v>1.1639999999999999</v>
      </c>
      <c r="FR120" s="457">
        <f>'DATA SHEET'!CP120*'Gas parameters'!$C$17</f>
        <v>0</v>
      </c>
      <c r="FS120" s="457">
        <f>'DATA SHEET'!CQ120*'Gas parameters'!$D$17</f>
        <v>0</v>
      </c>
      <c r="FT120" s="457">
        <f>'DATA SHEET'!CR120*'Gas parameters'!$E$17</f>
        <v>0</v>
      </c>
      <c r="FU120" s="457">
        <f>'DATA SHEET'!CS120*'Gas parameters'!$F$17</f>
        <v>0</v>
      </c>
      <c r="FV120" s="457">
        <f>'DATA SHEET'!CT120*'Gas parameters'!$G$17</f>
        <v>0</v>
      </c>
      <c r="FW120" s="457">
        <f>'DATA SHEET'!CU120*'Gas parameters'!$H$17</f>
        <v>0</v>
      </c>
      <c r="FX120" s="457">
        <f>'DATA SHEET'!CV120*'Gas parameters'!$I$17</f>
        <v>0</v>
      </c>
      <c r="FY120" s="457">
        <f>'DATA SHEET'!CW120*'Gas parameters'!$J$17</f>
        <v>0</v>
      </c>
      <c r="FZ120" s="457">
        <f>'DATA SHEET'!CX120*'Gas parameters'!$K$17</f>
        <v>0</v>
      </c>
      <c r="GA120" s="457">
        <f>'DATA SHEET'!CY120*'Gas parameters'!$L$17</f>
        <v>0</v>
      </c>
      <c r="GB120" s="457">
        <f>'DATA SHEET'!CZ120*'Gas parameters'!$M$17</f>
        <v>0.38680000000000003</v>
      </c>
      <c r="GC120" s="457">
        <f>'DATA SHEET'!DA120*'Gas parameters'!$N$17</f>
        <v>0</v>
      </c>
      <c r="GD120" s="457">
        <f>'DATA SHEET'!DB120*'Gas parameters'!$O$17</f>
        <v>0</v>
      </c>
      <c r="GE120" s="457">
        <f>'DATA SHEET'!DC120*'Gas parameters'!$P$17</f>
        <v>0</v>
      </c>
      <c r="GF120" s="457">
        <f>'DATA SHEET'!DD120*'Gas parameters'!$Q$17</f>
        <v>0</v>
      </c>
      <c r="GG120" s="429">
        <f>'DATA SHEET'!CO120*'Gas parameters'!$B$18</f>
        <v>0.43043999999999999</v>
      </c>
      <c r="GH120" s="429">
        <f>'DATA SHEET'!CP120*'Gas parameters'!$C$18</f>
        <v>0</v>
      </c>
      <c r="GI120" s="429">
        <f>'DATA SHEET'!CQ120*'Gas parameters'!$D$18</f>
        <v>0</v>
      </c>
      <c r="GJ120" s="429">
        <f>'DATA SHEET'!CR120*'Gas parameters'!$E$18</f>
        <v>0</v>
      </c>
      <c r="GK120" s="429">
        <f>'DATA SHEET'!CS120*'Gas parameters'!$F$18</f>
        <v>0</v>
      </c>
      <c r="GL120" s="429">
        <f>'DATA SHEET'!CT120*'Gas parameters'!$G$18</f>
        <v>0</v>
      </c>
      <c r="GM120" s="429">
        <f>'DATA SHEET'!CU120*'Gas parameters'!$H$18</f>
        <v>0</v>
      </c>
      <c r="GN120" s="429">
        <f>'DATA SHEET'!CV120*'Gas parameters'!$I$18</f>
        <v>0</v>
      </c>
      <c r="GO120" s="429">
        <f>'DATA SHEET'!CW120*'Gas parameters'!$J$18</f>
        <v>0</v>
      </c>
      <c r="GP120" s="429">
        <f>'DATA SHEET'!CX120*'Gas parameters'!$K$18</f>
        <v>0</v>
      </c>
      <c r="GQ120" s="429">
        <f>'DATA SHEET'!CY120*'Gas parameters'!$L$18</f>
        <v>0</v>
      </c>
      <c r="GR120" s="429">
        <f>'DATA SHEET'!CZ120*'Gas parameters'!$M$18</f>
        <v>3.5999999999999997E-2</v>
      </c>
      <c r="GS120" s="429">
        <f>'DATA SHEET'!DA120*'Gas parameters'!$N$18</f>
        <v>0</v>
      </c>
      <c r="GT120" s="429">
        <f>'DATA SHEET'!DB120*'Gas parameters'!$O$18</f>
        <v>0</v>
      </c>
      <c r="GU120" s="429">
        <f>'DATA SHEET'!DC120*'Gas parameters'!$P$18</f>
        <v>0</v>
      </c>
      <c r="GV120" s="429">
        <f>'DATA SHEET'!DD120*'Gas parameters'!$Q$18</f>
        <v>0</v>
      </c>
      <c r="GW120" s="430">
        <v>7</v>
      </c>
      <c r="GX120" s="430">
        <v>1E-3</v>
      </c>
      <c r="GY120" s="435">
        <f t="shared" si="774"/>
        <v>6.6924546322827121</v>
      </c>
      <c r="GZ120" s="435">
        <f t="shared" si="775"/>
        <v>10.148328222950017</v>
      </c>
      <c r="HA120" s="433">
        <f t="shared" si="776"/>
        <v>1</v>
      </c>
      <c r="HB120" s="433">
        <f t="shared" si="777"/>
        <v>7.4502201757506663</v>
      </c>
      <c r="HC120" s="433">
        <f t="shared" si="778"/>
        <v>20.959991874476575</v>
      </c>
      <c r="HD120" s="433">
        <f t="shared" si="779"/>
        <v>1.3246768628986172</v>
      </c>
      <c r="HE120" s="433">
        <f t="shared" si="780"/>
        <v>1.2155011147590387</v>
      </c>
      <c r="HF120" s="436">
        <f t="shared" si="781"/>
        <v>0</v>
      </c>
      <c r="HG120" s="433">
        <f t="shared" si="782"/>
        <v>5.8886546322827122</v>
      </c>
      <c r="HH120" s="435">
        <f>GY120*0.7906+'DATA SHEET'!CW120/100+HN120</f>
        <v>5.8886546322827122</v>
      </c>
      <c r="HI120" s="433">
        <f t="shared" si="783"/>
        <v>1.5615655434679541</v>
      </c>
      <c r="HJ120" s="433">
        <f t="shared" si="784"/>
        <v>10.148328222950017</v>
      </c>
      <c r="HK120" s="437">
        <f t="shared" si="785"/>
        <v>25843</v>
      </c>
      <c r="HL120" s="437">
        <f t="shared" si="786"/>
        <v>28989.399999999998</v>
      </c>
      <c r="HM120" s="438">
        <f t="shared" si="787"/>
        <v>1.4014</v>
      </c>
      <c r="HN120" s="439">
        <f t="shared" si="788"/>
        <v>0.59760000000000002</v>
      </c>
      <c r="HO120" s="436">
        <f t="shared" si="789"/>
        <v>1.5508</v>
      </c>
      <c r="HP120" s="427">
        <f t="shared" si="790"/>
        <v>0.46643999999999997</v>
      </c>
      <c r="HQ120" s="357">
        <f t="shared" si="791"/>
        <v>25801.599999999999</v>
      </c>
      <c r="HR120" s="358">
        <f t="shared" si="792"/>
        <v>29019.200000000001</v>
      </c>
      <c r="HS120" s="712">
        <f t="shared" si="793"/>
        <v>0.46643999999999997</v>
      </c>
      <c r="HT120" s="713">
        <f t="shared" si="794"/>
        <v>0.36094603788418017</v>
      </c>
      <c r="HU120" s="711">
        <f t="shared" si="795"/>
        <v>0.44215889640812073</v>
      </c>
      <c r="HV120" s="711">
        <f t="shared" si="796"/>
        <v>24.454174959719456</v>
      </c>
      <c r="HW120" s="711">
        <f t="shared" si="797"/>
        <v>27.464698088207459</v>
      </c>
      <c r="HX120" s="711">
        <f t="shared" si="798"/>
        <v>45.714470083951518</v>
      </c>
      <c r="HY120" s="714">
        <f t="shared" si="799"/>
        <v>25.801599999999997</v>
      </c>
      <c r="HZ120" s="359">
        <f t="shared" si="800"/>
        <v>29.019200000000001</v>
      </c>
      <c r="IA120" s="360">
        <f t="shared" si="801"/>
        <v>48.30190909070317</v>
      </c>
      <c r="IB120" s="75">
        <f t="shared" si="802"/>
        <v>45.714470083951518</v>
      </c>
      <c r="IC120" s="724">
        <f t="shared" si="803"/>
        <v>0.36094603788418017</v>
      </c>
      <c r="ID120" s="724">
        <f t="shared" si="804"/>
        <v>25.801599999999997</v>
      </c>
      <c r="IE120" s="724">
        <f t="shared" si="805"/>
        <v>29.019200000000001</v>
      </c>
      <c r="IF120" s="76">
        <f t="shared" si="806"/>
        <v>10.148328222950017</v>
      </c>
      <c r="IG120" s="168"/>
      <c r="IH120" s="168"/>
      <c r="II120" s="168"/>
      <c r="IJ120" s="700">
        <f t="shared" si="807"/>
        <v>0</v>
      </c>
      <c r="IK120" s="30"/>
      <c r="IL120" s="31"/>
      <c r="IM120" s="31"/>
      <c r="IN120" s="477"/>
      <c r="IO120" s="477"/>
      <c r="IP120" s="477"/>
      <c r="IQ120" s="477"/>
      <c r="IR120" s="477"/>
      <c r="IS120" s="477"/>
      <c r="IT120" s="477"/>
      <c r="IU120" s="477"/>
      <c r="IV120" s="477"/>
      <c r="IW120" s="477"/>
      <c r="IX120" s="477"/>
      <c r="IY120" s="477"/>
      <c r="IZ120" s="477"/>
      <c r="JA120" s="477"/>
      <c r="JB120" s="477"/>
      <c r="JC120" s="477"/>
      <c r="JD120" s="477"/>
      <c r="JE120" s="477"/>
      <c r="JF120" s="477"/>
      <c r="JG120" s="477"/>
      <c r="JH120" s="477"/>
      <c r="JI120" s="477"/>
      <c r="JJ120" s="477"/>
      <c r="JK120" s="477"/>
      <c r="JL120" s="477"/>
      <c r="JM120" s="477"/>
      <c r="JN120" s="477"/>
      <c r="JO120" s="477"/>
      <c r="JP120" s="477"/>
      <c r="JQ120" s="477"/>
      <c r="JR120" s="477"/>
      <c r="JS120" s="477"/>
      <c r="JT120" s="140"/>
      <c r="JU120" s="140"/>
      <c r="JV120" s="142"/>
      <c r="JW120" s="142"/>
      <c r="JX120" s="142"/>
      <c r="JY120" s="142"/>
      <c r="JZ120" s="142"/>
      <c r="KA120" s="26"/>
      <c r="KB120" s="27"/>
      <c r="KC120" s="175"/>
      <c r="KD120" s="175"/>
      <c r="KE120" s="175"/>
      <c r="KF120" s="175"/>
      <c r="KG120" s="175"/>
      <c r="KH120" s="175"/>
      <c r="KI120" s="175"/>
      <c r="KJ120" s="175"/>
      <c r="KK120" s="48"/>
      <c r="KL120" s="32"/>
      <c r="KM120" s="48"/>
      <c r="KN120" s="48"/>
      <c r="KO120" s="48"/>
      <c r="KP120" s="48"/>
      <c r="KQ120" s="49"/>
      <c r="KR120" s="49"/>
      <c r="KS120" s="49"/>
      <c r="KT120" s="49"/>
      <c r="KU120" s="49"/>
      <c r="KV120" s="49"/>
      <c r="KX120" s="540">
        <f t="shared" si="679"/>
        <v>100</v>
      </c>
    </row>
    <row r="121" spans="1:310" ht="16.5" thickTop="1" thickBot="1" x14ac:dyDescent="0.3">
      <c r="A121" s="423" t="s">
        <v>183</v>
      </c>
      <c r="B121" s="80" t="e">
        <f>IF(A121="X",IF(#REF!="F",#REF!,IF(#REF!="C",#REF!,IF(#REF!="WH",#REF!,IF(#REF!="B",#REF!,"")))),"")</f>
        <v>#REF!</v>
      </c>
      <c r="C121" s="120"/>
      <c r="D121" s="578"/>
      <c r="E121" s="11">
        <f>E119+1</f>
        <v>55</v>
      </c>
      <c r="F121" s="623" t="s">
        <v>183</v>
      </c>
      <c r="G121" s="38" t="s">
        <v>50</v>
      </c>
      <c r="H121" s="1906"/>
      <c r="I121" s="1906"/>
      <c r="J121" s="2147"/>
      <c r="K121" s="2147"/>
      <c r="L121" s="39" t="s">
        <v>176</v>
      </c>
      <c r="M121" s="39">
        <v>60</v>
      </c>
      <c r="N121" s="2177"/>
      <c r="O121" s="805"/>
      <c r="P121" s="804"/>
      <c r="Q121" s="726">
        <v>60</v>
      </c>
      <c r="R121" s="727"/>
      <c r="S121" s="727"/>
      <c r="T121" s="727"/>
      <c r="U121" s="727"/>
      <c r="V121" s="727"/>
      <c r="W121" s="727"/>
      <c r="X121" s="727"/>
      <c r="Y121" s="727"/>
      <c r="Z121" s="727"/>
      <c r="AA121" s="727"/>
      <c r="AB121" s="727">
        <v>40</v>
      </c>
      <c r="AC121" s="368">
        <f t="shared" si="746"/>
        <v>0.6</v>
      </c>
      <c r="AD121" s="368">
        <f t="shared" si="747"/>
        <v>0</v>
      </c>
      <c r="AE121" s="368">
        <f t="shared" si="748"/>
        <v>0</v>
      </c>
      <c r="AF121" s="368">
        <f t="shared" si="749"/>
        <v>0</v>
      </c>
      <c r="AG121" s="368">
        <f t="shared" si="750"/>
        <v>0</v>
      </c>
      <c r="AH121" s="368">
        <f t="shared" si="751"/>
        <v>0</v>
      </c>
      <c r="AI121" s="368">
        <f t="shared" si="752"/>
        <v>0</v>
      </c>
      <c r="AJ121" s="368">
        <f t="shared" si="753"/>
        <v>0</v>
      </c>
      <c r="AK121" s="368">
        <f t="shared" si="754"/>
        <v>0</v>
      </c>
      <c r="AL121" s="368">
        <f t="shared" si="755"/>
        <v>0</v>
      </c>
      <c r="AM121" s="368">
        <f t="shared" si="756"/>
        <v>0</v>
      </c>
      <c r="AN121" s="368">
        <f t="shared" si="757"/>
        <v>0.4</v>
      </c>
      <c r="AO121" s="369">
        <v>0</v>
      </c>
      <c r="AP121" s="370">
        <v>0</v>
      </c>
      <c r="AQ121" s="370">
        <v>0</v>
      </c>
      <c r="AR121" s="370">
        <v>0</v>
      </c>
      <c r="AS121" s="378">
        <f>AC121*'Gas parameters'!$B$10</f>
        <v>21490.799999999999</v>
      </c>
      <c r="AT121" s="371">
        <f>AD121*'Gas parameters'!$C$10</f>
        <v>0</v>
      </c>
      <c r="AU121" s="371">
        <f>AE121*'Gas parameters'!$D$10</f>
        <v>0</v>
      </c>
      <c r="AV121" s="371">
        <f>AF121*'Gas parameters'!$E$10</f>
        <v>0</v>
      </c>
      <c r="AW121" s="371">
        <f>AG121*'Gas parameters'!$F$10</f>
        <v>0</v>
      </c>
      <c r="AX121" s="371">
        <f>AH121*'Gas parameters'!$G$10</f>
        <v>0</v>
      </c>
      <c r="AY121" s="371">
        <f>AI121*'Gas parameters'!$H$10</f>
        <v>0</v>
      </c>
      <c r="AZ121" s="371">
        <f>AJ121*'Gas parameters'!$I$10</f>
        <v>0</v>
      </c>
      <c r="BA121" s="371">
        <f>AK121*'Gas parameters'!$J$10</f>
        <v>0</v>
      </c>
      <c r="BB121" s="371">
        <f>AL121*'Gas parameters'!$K$10</f>
        <v>0</v>
      </c>
      <c r="BC121" s="371">
        <f>AM121*'Gas parameters'!$L$10</f>
        <v>0</v>
      </c>
      <c r="BD121" s="371">
        <f>AN121*'Gas parameters'!$M$10</f>
        <v>4310.8</v>
      </c>
      <c r="BE121" s="372">
        <f>AO121*'Gas parameters'!$N$10</f>
        <v>0</v>
      </c>
      <c r="BF121" s="373">
        <f>AP121*'Gas parameters'!$O$10</f>
        <v>0</v>
      </c>
      <c r="BG121" s="373">
        <f>AQ121*'Gas parameters'!$P$10</f>
        <v>0</v>
      </c>
      <c r="BH121" s="379">
        <f>AR121*'Gas parameters'!$Q$10</f>
        <v>0</v>
      </c>
      <c r="BI121" s="386">
        <f>AC121*'Gas parameters'!$B$11</f>
        <v>23904</v>
      </c>
      <c r="BJ121" s="387">
        <f>AD121*'Gas parameters'!$C$11</f>
        <v>0</v>
      </c>
      <c r="BK121" s="387">
        <f>AE121*'Gas parameters'!$D$11</f>
        <v>0</v>
      </c>
      <c r="BL121" s="387">
        <f>AF121*'Gas parameters'!$E$11</f>
        <v>0</v>
      </c>
      <c r="BM121" s="387">
        <f>AG121*'Gas parameters'!$F$11</f>
        <v>0</v>
      </c>
      <c r="BN121" s="387">
        <f>AH121*'Gas parameters'!$G$11</f>
        <v>0</v>
      </c>
      <c r="BO121" s="387">
        <f>AI121*'Gas parameters'!$H$11</f>
        <v>0</v>
      </c>
      <c r="BP121" s="387">
        <f>AJ121*'Gas parameters'!$I$11</f>
        <v>0</v>
      </c>
      <c r="BQ121" s="387">
        <f>AK121*'Gas parameters'!$J$11</f>
        <v>0</v>
      </c>
      <c r="BR121" s="387">
        <f>AL121*'Gas parameters'!$K$11</f>
        <v>0</v>
      </c>
      <c r="BS121" s="387">
        <f>AM121*'Gas parameters'!$L$11</f>
        <v>0</v>
      </c>
      <c r="BT121" s="387">
        <f>AN121*'Gas parameters'!$M$11</f>
        <v>5115.2000000000007</v>
      </c>
      <c r="BU121" s="388">
        <f>AO121*'Gas parameters'!$N$11</f>
        <v>0</v>
      </c>
      <c r="BV121" s="389">
        <f>AP121*'Gas parameters'!$O$11</f>
        <v>0</v>
      </c>
      <c r="BW121" s="389">
        <f>AQ121*'Gas parameters'!$P$11</f>
        <v>0</v>
      </c>
      <c r="BX121" s="390">
        <f>AR121*'Gas parameters'!$Q$11</f>
        <v>0</v>
      </c>
      <c r="BY121" s="385">
        <f>AC121*'Gas parameters'!$B$12</f>
        <v>0.43043999999999999</v>
      </c>
      <c r="BZ121" s="374">
        <f>AD121*'Gas parameters'!$C$12</f>
        <v>0</v>
      </c>
      <c r="CA121" s="374">
        <f>AE121*'Gas parameters'!$D$12</f>
        <v>0</v>
      </c>
      <c r="CB121" s="374">
        <f>AF121*'Gas parameters'!$E$12</f>
        <v>0</v>
      </c>
      <c r="CC121" s="374">
        <f>AG121*'Gas parameters'!$F$12</f>
        <v>0</v>
      </c>
      <c r="CD121" s="374">
        <f>AH121*'Gas parameters'!$G$12</f>
        <v>0</v>
      </c>
      <c r="CE121" s="374">
        <f>AI121*'Gas parameters'!$H$12</f>
        <v>0</v>
      </c>
      <c r="CF121" s="374">
        <f>AJ121*'Gas parameters'!$I$12</f>
        <v>0</v>
      </c>
      <c r="CG121" s="374">
        <f>AK121*'Gas parameters'!$J$12</f>
        <v>0</v>
      </c>
      <c r="CH121" s="374">
        <f>AL121*'Gas parameters'!$K$12</f>
        <v>0</v>
      </c>
      <c r="CI121" s="374">
        <f>AM121*'Gas parameters'!$L$12</f>
        <v>0</v>
      </c>
      <c r="CJ121" s="374">
        <f>AN121*'Gas parameters'!$M$12</f>
        <v>3.5999999999999997E-2</v>
      </c>
      <c r="CK121" s="375">
        <f>AO121*'Gas parameters'!$N$12</f>
        <v>0</v>
      </c>
      <c r="CL121" s="376">
        <f>AP121*'Gas parameters'!$O$12</f>
        <v>0</v>
      </c>
      <c r="CM121" s="376">
        <f>AQ121*'Gas parameters'!$P$12</f>
        <v>0</v>
      </c>
      <c r="CN121" s="376">
        <f>AR121*'Gas parameters'!$Q$12</f>
        <v>0</v>
      </c>
      <c r="CO121" s="432">
        <f t="shared" si="758"/>
        <v>0.6</v>
      </c>
      <c r="CP121" s="432">
        <f t="shared" si="759"/>
        <v>0</v>
      </c>
      <c r="CQ121" s="432">
        <f t="shared" si="760"/>
        <v>0</v>
      </c>
      <c r="CR121" s="432">
        <f t="shared" si="761"/>
        <v>0</v>
      </c>
      <c r="CS121" s="432">
        <f t="shared" si="762"/>
        <v>0</v>
      </c>
      <c r="CT121" s="432">
        <f t="shared" si="763"/>
        <v>0</v>
      </c>
      <c r="CU121" s="432">
        <f t="shared" si="764"/>
        <v>0</v>
      </c>
      <c r="CV121" s="432">
        <f t="shared" si="765"/>
        <v>0</v>
      </c>
      <c r="CW121" s="432">
        <f t="shared" si="766"/>
        <v>0</v>
      </c>
      <c r="CX121" s="432">
        <f t="shared" si="767"/>
        <v>0</v>
      </c>
      <c r="CY121" s="432">
        <f t="shared" si="768"/>
        <v>0</v>
      </c>
      <c r="CZ121" s="432">
        <f t="shared" si="769"/>
        <v>0.4</v>
      </c>
      <c r="DA121" s="432">
        <f t="shared" si="770"/>
        <v>0</v>
      </c>
      <c r="DB121" s="432">
        <f t="shared" si="771"/>
        <v>0</v>
      </c>
      <c r="DC121" s="432">
        <f t="shared" si="772"/>
        <v>0</v>
      </c>
      <c r="DD121" s="432">
        <f t="shared" si="773"/>
        <v>0</v>
      </c>
      <c r="DE121" s="428">
        <f>'DATA SHEET'!CO121*'Gas parameters'!$B$13</f>
        <v>21529.8</v>
      </c>
      <c r="DF121" s="428">
        <f>'DATA SHEET'!CP121*'Gas parameters'!$C$13</f>
        <v>0</v>
      </c>
      <c r="DG121" s="428">
        <f>'DATA SHEET'!CQ121*'Gas parameters'!$D$13</f>
        <v>0</v>
      </c>
      <c r="DH121" s="428">
        <f>'DATA SHEET'!CR121*'Gas parameters'!$E$13</f>
        <v>0</v>
      </c>
      <c r="DI121" s="428">
        <f>'DATA SHEET'!CS121*'Gas parameters'!$F$13</f>
        <v>0</v>
      </c>
      <c r="DJ121" s="428">
        <f>'DATA SHEET'!CT121*'Gas parameters'!$G$13</f>
        <v>0</v>
      </c>
      <c r="DK121" s="428">
        <f>'DATA SHEET'!CU121*'Gas parameters'!$H$13</f>
        <v>0</v>
      </c>
      <c r="DL121" s="428">
        <f>'DATA SHEET'!CV121*'Gas parameters'!$I$13</f>
        <v>0</v>
      </c>
      <c r="DM121" s="428">
        <f>'DATA SHEET'!CW121*'Gas parameters'!$J$13</f>
        <v>0</v>
      </c>
      <c r="DN121" s="428">
        <f>'DATA SHEET'!CX121*'Gas parameters'!$K$13</f>
        <v>0</v>
      </c>
      <c r="DO121" s="428">
        <f>'DATA SHEET'!CY121*'Gas parameters'!$L$13</f>
        <v>0</v>
      </c>
      <c r="DP121" s="428">
        <f>'DATA SHEET'!CZ121*'Gas parameters'!$M$13</f>
        <v>4313.2</v>
      </c>
      <c r="DQ121" s="428">
        <f>'DATA SHEET'!DA121*'Gas parameters'!$N$13</f>
        <v>0</v>
      </c>
      <c r="DR121" s="428">
        <f>'DATA SHEET'!DB121*'Gas parameters'!$O$13</f>
        <v>0</v>
      </c>
      <c r="DS121" s="428">
        <f>'DATA SHEET'!DC121*'Gas parameters'!$P$13</f>
        <v>0</v>
      </c>
      <c r="DT121" s="428">
        <f>'DATA SHEET'!DD121*'Gas parameters'!$Q$13</f>
        <v>0</v>
      </c>
      <c r="DU121" s="431">
        <f>'DATA SHEET'!CO121*'Gas parameters'!$B$14</f>
        <v>23891.399999999998</v>
      </c>
      <c r="DV121" s="431">
        <f>'DATA SHEET'!CP121*'Gas parameters'!$C$14</f>
        <v>0</v>
      </c>
      <c r="DW121" s="431">
        <f>'DATA SHEET'!CQ121*'Gas parameters'!$D$14</f>
        <v>0</v>
      </c>
      <c r="DX121" s="431">
        <f>'DATA SHEET'!CR121*'Gas parameters'!$E$14</f>
        <v>0</v>
      </c>
      <c r="DY121" s="431">
        <f>'DATA SHEET'!CS121*'Gas parameters'!$F$14</f>
        <v>0</v>
      </c>
      <c r="DZ121" s="431">
        <f>'DATA SHEET'!CT121*'Gas parameters'!$G$14</f>
        <v>0</v>
      </c>
      <c r="EA121" s="431">
        <f>'DATA SHEET'!CU121*'Gas parameters'!$H$14</f>
        <v>0</v>
      </c>
      <c r="EB121" s="431">
        <f>'DATA SHEET'!CV121*'Gas parameters'!$I$14</f>
        <v>0</v>
      </c>
      <c r="EC121" s="431">
        <f>'DATA SHEET'!CW121*'Gas parameters'!$J$14</f>
        <v>0</v>
      </c>
      <c r="ED121" s="431">
        <f>'DATA SHEET'!CX121*'Gas parameters'!$K$14</f>
        <v>0</v>
      </c>
      <c r="EE121" s="431">
        <f>'DATA SHEET'!CY121*'Gas parameters'!$L$14</f>
        <v>0</v>
      </c>
      <c r="EF121" s="431">
        <f>'DATA SHEET'!CZ121*'Gas parameters'!$M$14</f>
        <v>5098</v>
      </c>
      <c r="EG121" s="431">
        <f>'DATA SHEET'!DA121*'Gas parameters'!$N$14</f>
        <v>0</v>
      </c>
      <c r="EH121" s="431">
        <f>'DATA SHEET'!DB121*'Gas parameters'!$O$14</f>
        <v>0</v>
      </c>
      <c r="EI121" s="431">
        <f>'DATA SHEET'!DC121*'Gas parameters'!$P$14</f>
        <v>0</v>
      </c>
      <c r="EJ121" s="431">
        <f>'DATA SHEET'!DD121*'Gas parameters'!$Q$14</f>
        <v>0</v>
      </c>
      <c r="EK121" s="425">
        <f>'DATA SHEET'!CO121*'Gas parameters'!$B$15</f>
        <v>1.2018</v>
      </c>
      <c r="EL121" s="434">
        <f>'DATA SHEET'!CP121*'Gas parameters'!$C$15</f>
        <v>0</v>
      </c>
      <c r="EM121" s="434">
        <f>'DATA SHEET'!CQ121*'Gas parameters'!$D$15</f>
        <v>0</v>
      </c>
      <c r="EN121" s="434">
        <f>'DATA SHEET'!CR121*'Gas parameters'!$E$15</f>
        <v>0</v>
      </c>
      <c r="EO121" s="434">
        <f>'DATA SHEET'!CS121*'Gas parameters'!$F$15</f>
        <v>0</v>
      </c>
      <c r="EP121" s="434">
        <f>'DATA SHEET'!CT121*'Gas parameters'!$G$15</f>
        <v>0</v>
      </c>
      <c r="EQ121" s="434">
        <f>'DATA SHEET'!CU121*'Gas parameters'!$H$15</f>
        <v>0</v>
      </c>
      <c r="ER121" s="434">
        <f>'DATA SHEET'!CV121*'Gas parameters'!$I$15</f>
        <v>0</v>
      </c>
      <c r="ES121" s="434">
        <f>'DATA SHEET'!CW121*'Gas parameters'!$J$15</f>
        <v>0</v>
      </c>
      <c r="ET121" s="434">
        <f>'DATA SHEET'!CX121*'Gas parameters'!$K$15</f>
        <v>0</v>
      </c>
      <c r="EU121" s="434">
        <f>'DATA SHEET'!CY121*'Gas parameters'!$L$15</f>
        <v>0</v>
      </c>
      <c r="EV121" s="434">
        <f>'DATA SHEET'!CZ121*'Gas parameters'!$M$15</f>
        <v>0.1996</v>
      </c>
      <c r="EW121" s="434">
        <f>'DATA SHEET'!DA121*'Gas parameters'!$N$15</f>
        <v>0</v>
      </c>
      <c r="EX121" s="434">
        <f>'DATA SHEET'!DB121*'Gas parameters'!$O$15</f>
        <v>0</v>
      </c>
      <c r="EY121" s="434">
        <f>'DATA SHEET'!DC121*'Gas parameters'!$P$15</f>
        <v>0</v>
      </c>
      <c r="EZ121" s="434">
        <f>'DATA SHEET'!DD121*'Gas parameters'!$Q$15</f>
        <v>0</v>
      </c>
      <c r="FA121" s="429">
        <f>'DATA SHEET'!CO121*'Gas parameters'!$B$16</f>
        <v>0.59760000000000002</v>
      </c>
      <c r="FB121" s="429">
        <f>'DATA SHEET'!CP121*'Gas parameters'!$C$16</f>
        <v>0</v>
      </c>
      <c r="FC121" s="429">
        <f>'DATA SHEET'!CQ121*'Gas parameters'!$D$16</f>
        <v>0</v>
      </c>
      <c r="FD121" s="429">
        <f>'DATA SHEET'!CR121*'Gas parameters'!$E$16</f>
        <v>0</v>
      </c>
      <c r="FE121" s="429">
        <f>'DATA SHEET'!CS121*'Gas parameters'!$F$16</f>
        <v>0</v>
      </c>
      <c r="FF121" s="429">
        <f>'DATA SHEET'!CT121*'Gas parameters'!$G$16</f>
        <v>0</v>
      </c>
      <c r="FG121" s="429">
        <f>'DATA SHEET'!CU121*'Gas parameters'!$H$16</f>
        <v>0</v>
      </c>
      <c r="FH121" s="429">
        <f>'DATA SHEET'!CV121*'Gas parameters'!$I$16</f>
        <v>0</v>
      </c>
      <c r="FI121" s="429">
        <f>'DATA SHEET'!CW121*'Gas parameters'!$J$16</f>
        <v>0</v>
      </c>
      <c r="FJ121" s="429">
        <f>'DATA SHEET'!CX121*'Gas parameters'!$K$16</f>
        <v>0</v>
      </c>
      <c r="FK121" s="429">
        <f>'DATA SHEET'!CY121*'Gas parameters'!$L$16</f>
        <v>0</v>
      </c>
      <c r="FL121" s="429">
        <f>'DATA SHEET'!CZ121*'Gas parameters'!$M$16</f>
        <v>0</v>
      </c>
      <c r="FM121" s="429">
        <f>'DATA SHEET'!DA121*'Gas parameters'!$N$16</f>
        <v>0</v>
      </c>
      <c r="FN121" s="429">
        <f>'DATA SHEET'!DB121*'Gas parameters'!$O$16</f>
        <v>0</v>
      </c>
      <c r="FO121" s="429">
        <f>'DATA SHEET'!DC121*'Gas parameters'!$P$16</f>
        <v>0</v>
      </c>
      <c r="FP121" s="429">
        <f>'DATA SHEET'!DD121*'Gas parameters'!$Q$16</f>
        <v>0</v>
      </c>
      <c r="FQ121" s="457">
        <f>'DATA SHEET'!CO121*'Gas parameters'!$B$17</f>
        <v>1.1639999999999999</v>
      </c>
      <c r="FR121" s="457">
        <f>'DATA SHEET'!CP121*'Gas parameters'!$C$17</f>
        <v>0</v>
      </c>
      <c r="FS121" s="457">
        <f>'DATA SHEET'!CQ121*'Gas parameters'!$D$17</f>
        <v>0</v>
      </c>
      <c r="FT121" s="457">
        <f>'DATA SHEET'!CR121*'Gas parameters'!$E$17</f>
        <v>0</v>
      </c>
      <c r="FU121" s="457">
        <f>'DATA SHEET'!CS121*'Gas parameters'!$F$17</f>
        <v>0</v>
      </c>
      <c r="FV121" s="457">
        <f>'DATA SHEET'!CT121*'Gas parameters'!$G$17</f>
        <v>0</v>
      </c>
      <c r="FW121" s="457">
        <f>'DATA SHEET'!CU121*'Gas parameters'!$H$17</f>
        <v>0</v>
      </c>
      <c r="FX121" s="457">
        <f>'DATA SHEET'!CV121*'Gas parameters'!$I$17</f>
        <v>0</v>
      </c>
      <c r="FY121" s="457">
        <f>'DATA SHEET'!CW121*'Gas parameters'!$J$17</f>
        <v>0</v>
      </c>
      <c r="FZ121" s="457">
        <f>'DATA SHEET'!CX121*'Gas parameters'!$K$17</f>
        <v>0</v>
      </c>
      <c r="GA121" s="457">
        <f>'DATA SHEET'!CY121*'Gas parameters'!$L$17</f>
        <v>0</v>
      </c>
      <c r="GB121" s="457">
        <f>'DATA SHEET'!CZ121*'Gas parameters'!$M$17</f>
        <v>0.38680000000000003</v>
      </c>
      <c r="GC121" s="457">
        <f>'DATA SHEET'!DA121*'Gas parameters'!$N$17</f>
        <v>0</v>
      </c>
      <c r="GD121" s="457">
        <f>'DATA SHEET'!DB121*'Gas parameters'!$O$17</f>
        <v>0</v>
      </c>
      <c r="GE121" s="457">
        <f>'DATA SHEET'!DC121*'Gas parameters'!$P$17</f>
        <v>0</v>
      </c>
      <c r="GF121" s="457">
        <f>'DATA SHEET'!DD121*'Gas parameters'!$Q$17</f>
        <v>0</v>
      </c>
      <c r="GG121" s="429">
        <f>'DATA SHEET'!CO121*'Gas parameters'!$B$18</f>
        <v>0.43043999999999999</v>
      </c>
      <c r="GH121" s="429">
        <f>'DATA SHEET'!CP121*'Gas parameters'!$C$18</f>
        <v>0</v>
      </c>
      <c r="GI121" s="429">
        <f>'DATA SHEET'!CQ121*'Gas parameters'!$D$18</f>
        <v>0</v>
      </c>
      <c r="GJ121" s="429">
        <f>'DATA SHEET'!CR121*'Gas parameters'!$E$18</f>
        <v>0</v>
      </c>
      <c r="GK121" s="429">
        <f>'DATA SHEET'!CS121*'Gas parameters'!$F$18</f>
        <v>0</v>
      </c>
      <c r="GL121" s="429">
        <f>'DATA SHEET'!CT121*'Gas parameters'!$G$18</f>
        <v>0</v>
      </c>
      <c r="GM121" s="429">
        <f>'DATA SHEET'!CU121*'Gas parameters'!$H$18</f>
        <v>0</v>
      </c>
      <c r="GN121" s="429">
        <f>'DATA SHEET'!CV121*'Gas parameters'!$I$18</f>
        <v>0</v>
      </c>
      <c r="GO121" s="429">
        <f>'DATA SHEET'!CW121*'Gas parameters'!$J$18</f>
        <v>0</v>
      </c>
      <c r="GP121" s="429">
        <f>'DATA SHEET'!CX121*'Gas parameters'!$K$18</f>
        <v>0</v>
      </c>
      <c r="GQ121" s="429">
        <f>'DATA SHEET'!CY121*'Gas parameters'!$L$18</f>
        <v>0</v>
      </c>
      <c r="GR121" s="429">
        <f>'DATA SHEET'!CZ121*'Gas parameters'!$M$18</f>
        <v>3.5999999999999997E-2</v>
      </c>
      <c r="GS121" s="429">
        <f>'DATA SHEET'!DA121*'Gas parameters'!$N$18</f>
        <v>0</v>
      </c>
      <c r="GT121" s="429">
        <f>'DATA SHEET'!DB121*'Gas parameters'!$O$18</f>
        <v>0</v>
      </c>
      <c r="GU121" s="429">
        <f>'DATA SHEET'!DC121*'Gas parameters'!$P$18</f>
        <v>0</v>
      </c>
      <c r="GV121" s="429">
        <f>'DATA SHEET'!DD121*'Gas parameters'!$Q$18</f>
        <v>0</v>
      </c>
      <c r="GW121" s="430">
        <v>7</v>
      </c>
      <c r="GX121" s="430">
        <v>1E-3</v>
      </c>
      <c r="GY121" s="435">
        <f t="shared" si="774"/>
        <v>6.6924546322827121</v>
      </c>
      <c r="GZ121" s="435">
        <f t="shared" si="775"/>
        <v>10.148328222950017</v>
      </c>
      <c r="HA121" s="433">
        <f t="shared" si="776"/>
        <v>1</v>
      </c>
      <c r="HB121" s="433">
        <f t="shared" si="777"/>
        <v>7.4502201757506663</v>
      </c>
      <c r="HC121" s="433">
        <f t="shared" si="778"/>
        <v>20.959991874476575</v>
      </c>
      <c r="HD121" s="433">
        <f t="shared" si="779"/>
        <v>1.3246768628986172</v>
      </c>
      <c r="HE121" s="433">
        <f t="shared" si="780"/>
        <v>1.2155011147590387</v>
      </c>
      <c r="HF121" s="436">
        <f t="shared" si="781"/>
        <v>0</v>
      </c>
      <c r="HG121" s="433">
        <f t="shared" si="782"/>
        <v>5.8886546322827122</v>
      </c>
      <c r="HH121" s="435">
        <f>GY121*0.7906+'DATA SHEET'!CW121/100+HN121</f>
        <v>5.8886546322827122</v>
      </c>
      <c r="HI121" s="433">
        <f t="shared" si="783"/>
        <v>1.5615655434679541</v>
      </c>
      <c r="HJ121" s="433">
        <f t="shared" si="784"/>
        <v>10.148328222950017</v>
      </c>
      <c r="HK121" s="437">
        <f t="shared" si="785"/>
        <v>25843</v>
      </c>
      <c r="HL121" s="437">
        <f t="shared" si="786"/>
        <v>28989.399999999998</v>
      </c>
      <c r="HM121" s="438">
        <f t="shared" si="787"/>
        <v>1.4014</v>
      </c>
      <c r="HN121" s="439">
        <f t="shared" si="788"/>
        <v>0.59760000000000002</v>
      </c>
      <c r="HO121" s="436">
        <f t="shared" si="789"/>
        <v>1.5508</v>
      </c>
      <c r="HP121" s="427">
        <f t="shared" si="790"/>
        <v>0.46643999999999997</v>
      </c>
      <c r="HQ121" s="357">
        <f t="shared" si="791"/>
        <v>25801.599999999999</v>
      </c>
      <c r="HR121" s="358">
        <f t="shared" si="792"/>
        <v>29019.200000000001</v>
      </c>
      <c r="HS121" s="712">
        <f t="shared" si="793"/>
        <v>0.46643999999999997</v>
      </c>
      <c r="HT121" s="713">
        <f t="shared" si="794"/>
        <v>0.36094603788418017</v>
      </c>
      <c r="HU121" s="711">
        <f t="shared" si="795"/>
        <v>0.44215889640812073</v>
      </c>
      <c r="HV121" s="711">
        <f t="shared" si="796"/>
        <v>24.454174959719456</v>
      </c>
      <c r="HW121" s="711">
        <f t="shared" si="797"/>
        <v>27.464698088207459</v>
      </c>
      <c r="HX121" s="711">
        <f t="shared" si="798"/>
        <v>45.714470083951518</v>
      </c>
      <c r="HY121" s="714">
        <f t="shared" si="799"/>
        <v>25.801599999999997</v>
      </c>
      <c r="HZ121" s="359">
        <f t="shared" si="800"/>
        <v>29.019200000000001</v>
      </c>
      <c r="IA121" s="360">
        <f t="shared" si="801"/>
        <v>48.30190909070317</v>
      </c>
      <c r="IB121" s="75">
        <f t="shared" si="802"/>
        <v>45.714470083951518</v>
      </c>
      <c r="IC121" s="724">
        <f t="shared" si="803"/>
        <v>0.36094603788418017</v>
      </c>
      <c r="ID121" s="724">
        <f t="shared" si="804"/>
        <v>25.801599999999997</v>
      </c>
      <c r="IE121" s="724">
        <f t="shared" si="805"/>
        <v>29.019200000000001</v>
      </c>
      <c r="IF121" s="76">
        <f t="shared" si="806"/>
        <v>10.148328222950017</v>
      </c>
      <c r="IG121" s="168"/>
      <c r="IH121" s="168"/>
      <c r="II121" s="168"/>
      <c r="IJ121" s="700">
        <f t="shared" si="807"/>
        <v>0</v>
      </c>
      <c r="IK121" s="30"/>
      <c r="IL121" s="31"/>
      <c r="IM121" s="31"/>
      <c r="IN121" s="477"/>
      <c r="IO121" s="477"/>
      <c r="IP121" s="477"/>
      <c r="IQ121" s="477"/>
      <c r="IR121" s="477"/>
      <c r="IS121" s="477"/>
      <c r="IT121" s="477"/>
      <c r="IU121" s="477"/>
      <c r="IV121" s="477"/>
      <c r="IW121" s="477"/>
      <c r="IX121" s="477"/>
      <c r="IY121" s="477"/>
      <c r="IZ121" s="477"/>
      <c r="JA121" s="477"/>
      <c r="JB121" s="477"/>
      <c r="JC121" s="477"/>
      <c r="JD121" s="477"/>
      <c r="JE121" s="477"/>
      <c r="JF121" s="477"/>
      <c r="JG121" s="477"/>
      <c r="JH121" s="477"/>
      <c r="JI121" s="477"/>
      <c r="JJ121" s="477"/>
      <c r="JK121" s="477"/>
      <c r="JL121" s="477"/>
      <c r="JM121" s="477"/>
      <c r="JN121" s="477"/>
      <c r="JO121" s="477"/>
      <c r="JP121" s="477"/>
      <c r="JQ121" s="477"/>
      <c r="JR121" s="477"/>
      <c r="JS121" s="477"/>
      <c r="JT121" s="140"/>
      <c r="JU121" s="140"/>
      <c r="JV121" s="142"/>
      <c r="JW121" s="142"/>
      <c r="JX121" s="142"/>
      <c r="JY121" s="142"/>
      <c r="JZ121" s="142"/>
      <c r="KA121" s="26"/>
      <c r="KB121" s="27"/>
      <c r="KC121" s="175"/>
      <c r="KD121" s="175"/>
      <c r="KE121" s="175"/>
      <c r="KF121" s="175"/>
      <c r="KG121" s="175"/>
      <c r="KH121" s="175"/>
      <c r="KI121" s="175"/>
      <c r="KJ121" s="175"/>
      <c r="KK121" s="48"/>
      <c r="KL121" s="32"/>
      <c r="KM121" s="48"/>
      <c r="KN121" s="48"/>
      <c r="KO121" s="48"/>
      <c r="KP121" s="48"/>
      <c r="KQ121" s="49"/>
      <c r="KR121" s="49"/>
      <c r="KS121" s="49"/>
      <c r="KT121" s="49"/>
      <c r="KU121" s="49"/>
      <c r="KV121" s="49"/>
      <c r="KX121" s="540">
        <f t="shared" si="679"/>
        <v>100</v>
      </c>
    </row>
    <row r="122" spans="1:310" ht="15.75" thickBot="1" x14ac:dyDescent="0.3">
      <c r="A122" s="81"/>
      <c r="B122" s="81"/>
      <c r="C122" s="81"/>
      <c r="P122" s="550"/>
      <c r="Q122" s="42"/>
      <c r="R122" s="42"/>
      <c r="S122" s="42"/>
      <c r="T122" s="42"/>
      <c r="U122" s="42"/>
      <c r="V122" s="42"/>
      <c r="W122" s="42"/>
      <c r="X122" s="42"/>
      <c r="Y122" s="42"/>
      <c r="Z122" s="42"/>
      <c r="AA122" s="42"/>
      <c r="AB122" s="42"/>
      <c r="IB122" s="3"/>
      <c r="IC122" s="3"/>
      <c r="ID122" s="3"/>
      <c r="IE122" s="3"/>
      <c r="IF122" s="3"/>
      <c r="IN122" s="477"/>
      <c r="IO122" s="477"/>
      <c r="IP122" s="477"/>
      <c r="IQ122" s="477"/>
      <c r="IR122" s="477"/>
      <c r="IS122" s="477"/>
      <c r="IT122" s="477"/>
      <c r="IU122" s="477"/>
      <c r="IV122" s="477"/>
      <c r="IW122" s="477"/>
      <c r="IX122" s="477"/>
      <c r="IY122" s="477"/>
      <c r="IZ122" s="477"/>
      <c r="JA122" s="477"/>
      <c r="JB122" s="477"/>
      <c r="JC122" s="477"/>
      <c r="JD122" s="477"/>
      <c r="JE122" s="477"/>
      <c r="JF122" s="477"/>
      <c r="JG122" s="477"/>
      <c r="JH122" s="477"/>
      <c r="JI122" s="477"/>
      <c r="JJ122" s="477"/>
      <c r="JK122" s="477"/>
      <c r="JL122" s="477"/>
      <c r="JM122" s="477"/>
      <c r="JN122" s="477"/>
      <c r="JO122" s="477"/>
      <c r="JP122" s="477"/>
      <c r="JQ122" s="477"/>
      <c r="JR122" s="477"/>
      <c r="JS122" s="477"/>
      <c r="KL122" s="3"/>
      <c r="KX122" s="540">
        <f t="shared" si="679"/>
        <v>0</v>
      </c>
    </row>
    <row r="123" spans="1:310" ht="24" thickBot="1" x14ac:dyDescent="0.4">
      <c r="A123" s="81"/>
      <c r="B123" s="81"/>
      <c r="C123" s="81"/>
      <c r="E123" s="68" t="s">
        <v>334</v>
      </c>
      <c r="F123" s="69"/>
      <c r="G123" s="69"/>
      <c r="H123" s="69"/>
      <c r="I123" s="69"/>
      <c r="J123" s="69"/>
      <c r="K123" s="69"/>
      <c r="L123" s="69"/>
      <c r="M123" s="69"/>
      <c r="N123" s="69"/>
      <c r="O123" s="69"/>
      <c r="P123" s="601"/>
      <c r="Q123" s="740"/>
      <c r="R123" s="740"/>
      <c r="S123" s="740"/>
      <c r="T123" s="740"/>
      <c r="U123" s="740"/>
      <c r="V123" s="750"/>
      <c r="W123" s="740"/>
      <c r="X123" s="740"/>
      <c r="Y123" s="740"/>
      <c r="Z123" s="740"/>
      <c r="AA123" s="740"/>
      <c r="AB123" s="740"/>
      <c r="AC123" s="69"/>
      <c r="AD123" s="69"/>
      <c r="AE123" s="69"/>
      <c r="AF123" s="69"/>
      <c r="AG123" s="69"/>
      <c r="AH123" s="69"/>
      <c r="AI123" s="69"/>
      <c r="AJ123" s="69"/>
      <c r="AK123" s="69"/>
      <c r="AL123" s="69"/>
      <c r="AM123" s="69"/>
      <c r="AN123" s="69"/>
      <c r="AO123" s="69"/>
      <c r="AP123" s="69"/>
      <c r="AQ123" s="69"/>
      <c r="AR123" s="69"/>
      <c r="AS123" s="69"/>
      <c r="AT123" s="69"/>
      <c r="AU123" s="69"/>
      <c r="AV123" s="69"/>
      <c r="AW123" s="69"/>
      <c r="AX123" s="69"/>
      <c r="AY123" s="69"/>
      <c r="AZ123" s="69"/>
      <c r="BA123" s="69"/>
      <c r="BB123" s="69"/>
      <c r="BC123" s="69"/>
      <c r="BD123" s="69"/>
      <c r="BE123" s="69"/>
      <c r="BF123" s="69"/>
      <c r="BG123" s="69"/>
      <c r="BH123" s="69"/>
      <c r="BI123" s="69"/>
      <c r="BJ123" s="69"/>
      <c r="BK123" s="69"/>
      <c r="BL123" s="69"/>
      <c r="BM123" s="69"/>
      <c r="BN123" s="69"/>
      <c r="BO123" s="69"/>
      <c r="BP123" s="69"/>
      <c r="BQ123" s="69"/>
      <c r="BR123" s="69"/>
      <c r="BS123" s="69"/>
      <c r="BT123" s="69"/>
      <c r="BU123" s="69"/>
      <c r="BV123" s="69"/>
      <c r="BW123" s="69"/>
      <c r="BX123" s="69"/>
      <c r="BY123" s="69"/>
      <c r="BZ123" s="69"/>
      <c r="CA123" s="69"/>
      <c r="CB123" s="69"/>
      <c r="CC123" s="69"/>
      <c r="CD123" s="69"/>
      <c r="CE123" s="69"/>
      <c r="CF123" s="69"/>
      <c r="CG123" s="69"/>
      <c r="CH123" s="69"/>
      <c r="CI123" s="69"/>
      <c r="CJ123" s="69"/>
      <c r="CK123" s="69"/>
      <c r="CL123" s="69"/>
      <c r="CM123" s="69"/>
      <c r="CN123" s="69"/>
      <c r="CO123" s="69"/>
      <c r="CP123" s="69"/>
      <c r="CQ123" s="69"/>
      <c r="CR123" s="69"/>
      <c r="CS123" s="69"/>
      <c r="CT123" s="69"/>
      <c r="CU123" s="69"/>
      <c r="CV123" s="69"/>
      <c r="CW123" s="69"/>
      <c r="CX123" s="69"/>
      <c r="CY123" s="69"/>
      <c r="CZ123" s="69"/>
      <c r="DA123" s="69"/>
      <c r="DB123" s="69"/>
      <c r="DC123" s="69"/>
      <c r="DD123" s="69"/>
      <c r="DE123" s="69"/>
      <c r="DF123" s="69"/>
      <c r="DG123" s="69"/>
      <c r="DH123" s="69"/>
      <c r="DI123" s="69"/>
      <c r="DJ123" s="69"/>
      <c r="DK123" s="69"/>
      <c r="DL123" s="69"/>
      <c r="DM123" s="69"/>
      <c r="DN123" s="69"/>
      <c r="DO123" s="69"/>
      <c r="DP123" s="69"/>
      <c r="DQ123" s="69"/>
      <c r="DR123" s="69"/>
      <c r="DS123" s="69"/>
      <c r="DT123" s="69"/>
      <c r="DU123" s="69"/>
      <c r="DV123" s="69"/>
      <c r="DW123" s="69"/>
      <c r="DX123" s="69"/>
      <c r="DY123" s="69"/>
      <c r="DZ123" s="69"/>
      <c r="EA123" s="69"/>
      <c r="EB123" s="69"/>
      <c r="EC123" s="69"/>
      <c r="ED123" s="69"/>
      <c r="EE123" s="69"/>
      <c r="EF123" s="69"/>
      <c r="EG123" s="69"/>
      <c r="EH123" s="69"/>
      <c r="EI123" s="69"/>
      <c r="EJ123" s="69"/>
      <c r="EK123" s="69"/>
      <c r="EL123" s="69"/>
      <c r="EM123" s="69"/>
      <c r="EN123" s="69"/>
      <c r="EO123" s="69"/>
      <c r="EP123" s="69"/>
      <c r="EQ123" s="69"/>
      <c r="ER123" s="69"/>
      <c r="ES123" s="69"/>
      <c r="ET123" s="69"/>
      <c r="EU123" s="69"/>
      <c r="EV123" s="69"/>
      <c r="EW123" s="69"/>
      <c r="EX123" s="69"/>
      <c r="EY123" s="69"/>
      <c r="EZ123" s="69"/>
      <c r="FA123" s="69"/>
      <c r="FB123" s="69"/>
      <c r="FC123" s="69"/>
      <c r="FD123" s="69"/>
      <c r="FE123" s="69"/>
      <c r="FF123" s="69"/>
      <c r="FG123" s="69"/>
      <c r="FH123" s="69"/>
      <c r="FI123" s="69"/>
      <c r="FJ123" s="69"/>
      <c r="FK123" s="69"/>
      <c r="FL123" s="69"/>
      <c r="FM123" s="69"/>
      <c r="FN123" s="69"/>
      <c r="FO123" s="69"/>
      <c r="FP123" s="69"/>
      <c r="FQ123" s="69"/>
      <c r="FR123" s="69"/>
      <c r="FS123" s="69"/>
      <c r="FT123" s="69"/>
      <c r="FU123" s="69"/>
      <c r="FV123" s="69"/>
      <c r="FW123" s="69"/>
      <c r="FX123" s="69"/>
      <c r="FY123" s="69"/>
      <c r="FZ123" s="69"/>
      <c r="GA123" s="69"/>
      <c r="GB123" s="69"/>
      <c r="GC123" s="69"/>
      <c r="GD123" s="69"/>
      <c r="GE123" s="69"/>
      <c r="GF123" s="69"/>
      <c r="GG123" s="69"/>
      <c r="GH123" s="69"/>
      <c r="GI123" s="69"/>
      <c r="GJ123" s="69"/>
      <c r="GK123" s="69"/>
      <c r="GL123" s="69"/>
      <c r="GM123" s="69"/>
      <c r="GN123" s="69"/>
      <c r="GO123" s="69"/>
      <c r="GP123" s="69"/>
      <c r="GQ123" s="69"/>
      <c r="GR123" s="69"/>
      <c r="GS123" s="69"/>
      <c r="GT123" s="69"/>
      <c r="GU123" s="69"/>
      <c r="GV123" s="69"/>
      <c r="GW123" s="69"/>
      <c r="GX123" s="69"/>
      <c r="GY123" s="69"/>
      <c r="GZ123" s="69"/>
      <c r="HA123" s="69"/>
      <c r="HB123" s="69"/>
      <c r="HC123" s="69"/>
      <c r="HD123" s="69"/>
      <c r="HE123" s="69"/>
      <c r="HF123" s="69"/>
      <c r="HG123" s="69"/>
      <c r="HH123" s="69"/>
      <c r="HI123" s="69"/>
      <c r="HJ123" s="69"/>
      <c r="HK123" s="69"/>
      <c r="HL123" s="69"/>
      <c r="HM123" s="69"/>
      <c r="HN123" s="69"/>
      <c r="HO123" s="69"/>
      <c r="HP123" s="69"/>
      <c r="HQ123" s="69"/>
      <c r="HR123" s="69"/>
      <c r="HS123" s="69"/>
      <c r="HT123" s="69"/>
      <c r="HU123" s="69"/>
      <c r="HV123" s="69"/>
      <c r="HW123" s="69"/>
      <c r="HX123" s="69"/>
      <c r="HY123" s="69"/>
      <c r="HZ123" s="69"/>
      <c r="IA123" s="69"/>
      <c r="IB123" s="69"/>
      <c r="IC123" s="69"/>
      <c r="ID123" s="69"/>
      <c r="IE123" s="69"/>
      <c r="IF123" s="69"/>
      <c r="IG123" s="69"/>
      <c r="IH123" s="69"/>
      <c r="II123" s="69"/>
      <c r="IJ123" s="69"/>
      <c r="IK123" s="69"/>
      <c r="IL123" s="69"/>
      <c r="IM123" s="69"/>
      <c r="IN123" s="69"/>
      <c r="IO123" s="69"/>
      <c r="IP123" s="69"/>
      <c r="IQ123" s="69"/>
      <c r="IR123" s="69"/>
      <c r="IS123" s="69"/>
      <c r="IT123" s="69"/>
      <c r="IU123" s="69"/>
      <c r="IV123" s="69"/>
      <c r="IW123" s="69"/>
      <c r="IX123" s="69"/>
      <c r="IY123" s="69"/>
      <c r="IZ123" s="69"/>
      <c r="JA123" s="174"/>
      <c r="JB123" s="69"/>
      <c r="JC123" s="69"/>
      <c r="JD123" s="69"/>
      <c r="JE123" s="69"/>
      <c r="JF123" s="69"/>
      <c r="JG123" s="69"/>
      <c r="JH123" s="69"/>
      <c r="JI123" s="69"/>
      <c r="JJ123" s="69"/>
      <c r="JK123" s="69"/>
      <c r="JL123" s="69"/>
      <c r="JM123" s="69"/>
      <c r="JN123" s="69"/>
      <c r="JO123" s="69"/>
      <c r="JP123" s="69"/>
      <c r="JQ123" s="69"/>
      <c r="JR123" s="69"/>
      <c r="JS123" s="69"/>
      <c r="JT123" s="69"/>
      <c r="JU123" s="69"/>
      <c r="JV123" s="69"/>
      <c r="JW123" s="69"/>
      <c r="JX123" s="69"/>
      <c r="JY123" s="69"/>
      <c r="JZ123" s="69"/>
      <c r="KA123" s="69"/>
      <c r="KB123" s="69"/>
      <c r="KC123" s="69"/>
      <c r="KD123" s="69"/>
      <c r="KE123" s="69"/>
      <c r="KF123" s="69"/>
      <c r="KG123" s="69"/>
      <c r="KH123" s="69"/>
      <c r="KI123" s="69"/>
      <c r="KJ123" s="69"/>
      <c r="KK123" s="69"/>
      <c r="KL123" s="69"/>
      <c r="KM123" s="69"/>
      <c r="KN123" s="69"/>
      <c r="KO123" s="69"/>
      <c r="KP123" s="69"/>
      <c r="KQ123" s="70"/>
      <c r="KR123" s="70"/>
      <c r="KS123" s="70"/>
      <c r="KT123" s="70"/>
      <c r="KU123" s="70"/>
      <c r="KV123" s="70"/>
      <c r="KX123" s="540">
        <f t="shared" si="679"/>
        <v>0</v>
      </c>
    </row>
    <row r="124" spans="1:310" ht="16.5" thickBot="1" x14ac:dyDescent="0.35">
      <c r="A124" s="81"/>
      <c r="B124" s="81"/>
      <c r="C124" s="81"/>
      <c r="E124" s="71"/>
      <c r="F124" s="72"/>
      <c r="G124" s="72"/>
      <c r="H124" s="72"/>
      <c r="I124" s="72"/>
      <c r="J124" s="72"/>
      <c r="K124" s="40" t="s">
        <v>335</v>
      </c>
      <c r="L124" s="40"/>
      <c r="M124" s="40"/>
      <c r="N124" s="40"/>
      <c r="O124" s="105"/>
      <c r="P124" s="602"/>
      <c r="Q124" s="729"/>
      <c r="R124" s="729"/>
      <c r="S124" s="729"/>
      <c r="T124" s="729" t="s">
        <v>656</v>
      </c>
      <c r="U124" s="730"/>
      <c r="V124" s="729"/>
      <c r="W124" s="729"/>
      <c r="X124" s="729"/>
      <c r="Y124" s="729"/>
      <c r="Z124" s="729"/>
      <c r="AA124" s="729"/>
      <c r="AB124" s="729"/>
      <c r="AC124" s="613"/>
      <c r="AD124" s="613"/>
      <c r="AE124" s="615"/>
      <c r="AF124" s="615"/>
      <c r="AG124" s="615"/>
      <c r="AH124" s="615"/>
      <c r="AI124" s="615"/>
      <c r="AJ124" s="615"/>
      <c r="AK124" s="615"/>
      <c r="AL124" s="615"/>
      <c r="AM124" s="615"/>
      <c r="AN124" s="615"/>
      <c r="AO124" s="615"/>
      <c r="AP124" s="615"/>
      <c r="AQ124" s="615"/>
      <c r="AR124" s="615"/>
      <c r="AS124" s="615"/>
      <c r="AT124" s="615"/>
      <c r="AU124" s="615"/>
      <c r="AV124" s="615"/>
      <c r="AW124" s="615"/>
      <c r="AX124" s="615"/>
      <c r="AY124" s="615"/>
      <c r="AZ124" s="615"/>
      <c r="BA124" s="615"/>
      <c r="BB124" s="615"/>
      <c r="BC124" s="615"/>
      <c r="BD124" s="615"/>
      <c r="BE124" s="615"/>
      <c r="BF124" s="615"/>
      <c r="BG124" s="615"/>
      <c r="BH124" s="615"/>
      <c r="BI124" s="615"/>
      <c r="BJ124" s="615"/>
      <c r="BK124" s="615"/>
      <c r="BL124" s="615"/>
      <c r="BM124" s="615"/>
      <c r="BN124" s="615"/>
      <c r="BO124" s="615"/>
      <c r="BP124" s="615"/>
      <c r="BQ124" s="615"/>
      <c r="BR124" s="615"/>
      <c r="BS124" s="615"/>
      <c r="BT124" s="615"/>
      <c r="BU124" s="615"/>
      <c r="BV124" s="615"/>
      <c r="BW124" s="615"/>
      <c r="BX124" s="615"/>
      <c r="BY124" s="615"/>
      <c r="BZ124" s="615"/>
      <c r="CA124" s="615"/>
      <c r="CB124" s="615"/>
      <c r="CC124" s="615"/>
      <c r="CD124" s="615"/>
      <c r="CE124" s="615"/>
      <c r="CF124" s="615"/>
      <c r="CG124" s="615"/>
      <c r="CH124" s="615"/>
      <c r="CI124" s="615"/>
      <c r="CJ124" s="615"/>
      <c r="CK124" s="615"/>
      <c r="CL124" s="615"/>
      <c r="CM124" s="615"/>
      <c r="CN124" s="615"/>
      <c r="CO124" s="615"/>
      <c r="CP124" s="615"/>
      <c r="CQ124" s="615"/>
      <c r="CR124" s="615"/>
      <c r="CS124" s="615"/>
      <c r="CT124" s="615"/>
      <c r="CU124" s="615"/>
      <c r="CV124" s="615"/>
      <c r="CW124" s="615"/>
      <c r="CX124" s="615"/>
      <c r="CY124" s="615"/>
      <c r="CZ124" s="615"/>
      <c r="DA124" s="615"/>
      <c r="DB124" s="615"/>
      <c r="DC124" s="615"/>
      <c r="DD124" s="615"/>
      <c r="DE124" s="615"/>
      <c r="DF124" s="615"/>
      <c r="DG124" s="615"/>
      <c r="DH124" s="615"/>
      <c r="DI124" s="615"/>
      <c r="DJ124" s="615"/>
      <c r="DK124" s="615"/>
      <c r="DL124" s="615"/>
      <c r="DM124" s="615"/>
      <c r="DN124" s="615"/>
      <c r="DO124" s="615"/>
      <c r="DP124" s="615"/>
      <c r="DQ124" s="615"/>
      <c r="DR124" s="615"/>
      <c r="DS124" s="615"/>
      <c r="DT124" s="615"/>
      <c r="DU124" s="615"/>
      <c r="DV124" s="615"/>
      <c r="DW124" s="615"/>
      <c r="DX124" s="615"/>
      <c r="DY124" s="615"/>
      <c r="DZ124" s="615"/>
      <c r="EA124" s="615"/>
      <c r="EB124" s="615"/>
      <c r="EC124" s="615"/>
      <c r="ED124" s="615"/>
      <c r="EE124" s="615"/>
      <c r="EF124" s="615"/>
      <c r="EG124" s="615"/>
      <c r="EH124" s="615"/>
      <c r="EI124" s="615"/>
      <c r="EJ124" s="615"/>
      <c r="EK124" s="615"/>
      <c r="EL124" s="615"/>
      <c r="EM124" s="615"/>
      <c r="EN124" s="615"/>
      <c r="EO124" s="615"/>
      <c r="EP124" s="615"/>
      <c r="EQ124" s="615"/>
      <c r="ER124" s="615"/>
      <c r="ES124" s="615"/>
      <c r="ET124" s="615"/>
      <c r="EU124" s="615"/>
      <c r="EV124" s="615"/>
      <c r="EW124" s="615"/>
      <c r="EX124" s="615"/>
      <c r="EY124" s="615"/>
      <c r="EZ124" s="615"/>
      <c r="FA124" s="615"/>
      <c r="FB124" s="615"/>
      <c r="FC124" s="615"/>
      <c r="FD124" s="615"/>
      <c r="FE124" s="615"/>
      <c r="FF124" s="615"/>
      <c r="FG124" s="615"/>
      <c r="FH124" s="615"/>
      <c r="FI124" s="615"/>
      <c r="FJ124" s="615"/>
      <c r="FK124" s="615"/>
      <c r="FL124" s="615"/>
      <c r="FM124" s="615"/>
      <c r="FN124" s="615"/>
      <c r="FO124" s="615"/>
      <c r="FP124" s="615"/>
      <c r="FQ124" s="615"/>
      <c r="FR124" s="615"/>
      <c r="FS124" s="615"/>
      <c r="FT124" s="615"/>
      <c r="FU124" s="615"/>
      <c r="FV124" s="615"/>
      <c r="FW124" s="615"/>
      <c r="FX124" s="615"/>
      <c r="FY124" s="615"/>
      <c r="FZ124" s="615"/>
      <c r="GA124" s="615"/>
      <c r="GB124" s="615"/>
      <c r="GC124" s="615"/>
      <c r="GD124" s="615"/>
      <c r="GE124" s="615"/>
      <c r="GF124" s="615"/>
      <c r="GG124" s="615"/>
      <c r="GH124" s="615"/>
      <c r="GI124" s="615"/>
      <c r="GJ124" s="615"/>
      <c r="GK124" s="615"/>
      <c r="GL124" s="615"/>
      <c r="GM124" s="615"/>
      <c r="GN124" s="615"/>
      <c r="GO124" s="615"/>
      <c r="GP124" s="615"/>
      <c r="GQ124" s="615"/>
      <c r="GR124" s="615"/>
      <c r="GS124" s="615"/>
      <c r="GT124" s="615"/>
      <c r="GU124" s="615"/>
      <c r="GV124" s="615"/>
      <c r="GW124" s="615"/>
      <c r="GX124" s="615"/>
      <c r="GY124" s="615"/>
      <c r="GZ124" s="615"/>
      <c r="HA124" s="615"/>
      <c r="HB124" s="615"/>
      <c r="HC124" s="615"/>
      <c r="HD124" s="615"/>
      <c r="HE124" s="615"/>
      <c r="HF124" s="615"/>
      <c r="HG124" s="615"/>
      <c r="HH124" s="615"/>
      <c r="HI124" s="615"/>
      <c r="HJ124" s="615"/>
      <c r="HK124" s="615"/>
      <c r="HL124" s="615"/>
      <c r="HM124" s="615"/>
      <c r="HN124" s="615"/>
      <c r="HO124" s="615"/>
      <c r="HP124" s="615"/>
      <c r="HQ124" s="615"/>
      <c r="HR124" s="615"/>
      <c r="HS124" s="615"/>
      <c r="HT124" s="615"/>
      <c r="HU124" s="615"/>
      <c r="HV124" s="615"/>
      <c r="HW124" s="615"/>
      <c r="HX124" s="615"/>
      <c r="HY124" s="615"/>
      <c r="HZ124" s="615"/>
      <c r="IA124" s="615"/>
      <c r="IB124" s="615"/>
      <c r="IC124" s="615"/>
      <c r="ID124" s="615"/>
      <c r="IE124" s="615"/>
      <c r="IF124" s="615"/>
      <c r="IG124" s="615"/>
      <c r="IH124" s="616"/>
      <c r="II124" s="616"/>
      <c r="IJ124" s="616"/>
      <c r="IK124" s="617"/>
      <c r="IL124" s="617"/>
      <c r="IM124" s="617"/>
      <c r="IN124" s="617"/>
      <c r="IO124" s="617"/>
      <c r="IP124" s="617"/>
      <c r="IQ124" s="617"/>
      <c r="IR124" s="617"/>
      <c r="IS124" s="618"/>
      <c r="IT124" s="72"/>
      <c r="IU124" s="72"/>
      <c r="IV124" s="72"/>
      <c r="IW124" s="72"/>
      <c r="IX124" s="72"/>
      <c r="IY124" s="72"/>
      <c r="IZ124" s="72"/>
      <c r="JA124" s="72"/>
      <c r="JB124" s="72"/>
      <c r="JC124" s="72"/>
      <c r="JD124" s="72"/>
      <c r="JE124" s="72"/>
      <c r="JF124" s="72"/>
      <c r="JG124" s="72"/>
      <c r="JH124" s="72"/>
      <c r="JI124" s="72"/>
      <c r="JJ124" s="72"/>
      <c r="JK124" s="72"/>
      <c r="JL124" s="141"/>
      <c r="JM124" s="141"/>
      <c r="JN124" s="141"/>
      <c r="JO124" s="141"/>
      <c r="JP124" s="141"/>
      <c r="JQ124" s="141"/>
      <c r="JR124" s="141"/>
      <c r="JS124" s="141"/>
      <c r="JT124" s="141"/>
      <c r="JU124" s="141"/>
      <c r="JV124" s="141"/>
      <c r="JW124" s="141"/>
      <c r="JX124" s="141"/>
      <c r="JY124" s="141"/>
      <c r="JZ124" s="141"/>
      <c r="KA124" s="72"/>
      <c r="KB124" s="72"/>
      <c r="KC124" s="141"/>
      <c r="KD124" s="141"/>
      <c r="KE124" s="141"/>
      <c r="KF124" s="141"/>
      <c r="KG124" s="141"/>
      <c r="KH124" s="141"/>
      <c r="KI124" s="141"/>
      <c r="KJ124" s="141"/>
      <c r="KK124" s="72"/>
      <c r="KL124" s="72"/>
      <c r="KM124" s="72"/>
      <c r="KN124" s="72"/>
      <c r="KO124" s="72"/>
      <c r="KP124" s="72"/>
      <c r="KQ124" s="73"/>
      <c r="KR124" s="73"/>
      <c r="KS124" s="73"/>
      <c r="KT124" s="73"/>
      <c r="KU124" s="73"/>
      <c r="KV124" s="73"/>
      <c r="KX124" s="540">
        <f t="shared" si="679"/>
        <v>0</v>
      </c>
    </row>
    <row r="125" spans="1:310" ht="15.75" thickBot="1" x14ac:dyDescent="0.3">
      <c r="A125" s="81"/>
      <c r="B125" s="81"/>
      <c r="C125" s="81"/>
      <c r="E125" s="65" t="s">
        <v>604</v>
      </c>
      <c r="F125" s="66"/>
      <c r="G125" s="66"/>
      <c r="H125" s="66"/>
      <c r="I125" s="66"/>
      <c r="J125" s="66"/>
      <c r="K125" s="66"/>
      <c r="L125" s="66"/>
      <c r="M125" s="66"/>
      <c r="N125" s="66"/>
      <c r="O125" s="66"/>
      <c r="P125" s="603"/>
      <c r="Q125" s="742"/>
      <c r="R125" s="742"/>
      <c r="S125" s="742"/>
      <c r="T125" s="742"/>
      <c r="U125" s="742"/>
      <c r="V125" s="742"/>
      <c r="W125" s="742"/>
      <c r="X125" s="742"/>
      <c r="Y125" s="742"/>
      <c r="Z125" s="742"/>
      <c r="AA125" s="742"/>
      <c r="AB125" s="742"/>
      <c r="AC125" s="66"/>
      <c r="AD125" s="66"/>
      <c r="AE125" s="66"/>
      <c r="AF125" s="66"/>
      <c r="AG125" s="66"/>
      <c r="AH125" s="66"/>
      <c r="AI125" s="66"/>
      <c r="AJ125" s="66"/>
      <c r="AK125" s="66"/>
      <c r="AL125" s="66"/>
      <c r="AM125" s="66"/>
      <c r="AN125" s="66"/>
      <c r="AO125" s="66"/>
      <c r="AP125" s="66"/>
      <c r="AQ125" s="66"/>
      <c r="AR125" s="66"/>
      <c r="AS125" s="66"/>
      <c r="AT125" s="66"/>
      <c r="AU125" s="66"/>
      <c r="AV125" s="66"/>
      <c r="AW125" s="66"/>
      <c r="AX125" s="66"/>
      <c r="AY125" s="66"/>
      <c r="AZ125" s="66"/>
      <c r="BA125" s="66"/>
      <c r="BB125" s="66"/>
      <c r="BC125" s="66"/>
      <c r="BD125" s="66"/>
      <c r="BE125" s="66"/>
      <c r="BF125" s="66"/>
      <c r="BG125" s="66"/>
      <c r="BH125" s="66"/>
      <c r="BI125" s="66"/>
      <c r="BJ125" s="66"/>
      <c r="BK125" s="66"/>
      <c r="BL125" s="66"/>
      <c r="BM125" s="66"/>
      <c r="BN125" s="66"/>
      <c r="BO125" s="66"/>
      <c r="BP125" s="66"/>
      <c r="BQ125" s="66"/>
      <c r="BR125" s="66"/>
      <c r="BS125" s="66"/>
      <c r="BT125" s="66"/>
      <c r="BU125" s="66"/>
      <c r="BV125" s="66"/>
      <c r="BW125" s="66"/>
      <c r="BX125" s="66"/>
      <c r="BY125" s="66"/>
      <c r="BZ125" s="66"/>
      <c r="CA125" s="66"/>
      <c r="CB125" s="66"/>
      <c r="CC125" s="66"/>
      <c r="CD125" s="66"/>
      <c r="CE125" s="66"/>
      <c r="CF125" s="66"/>
      <c r="CG125" s="66"/>
      <c r="CH125" s="66"/>
      <c r="CI125" s="66"/>
      <c r="CJ125" s="66"/>
      <c r="CK125" s="66"/>
      <c r="CL125" s="66"/>
      <c r="CM125" s="66"/>
      <c r="CN125" s="66"/>
      <c r="CO125" s="66"/>
      <c r="CP125" s="66"/>
      <c r="CQ125" s="66"/>
      <c r="CR125" s="66"/>
      <c r="CS125" s="66"/>
      <c r="CT125" s="66"/>
      <c r="CU125" s="66"/>
      <c r="CV125" s="66"/>
      <c r="CW125" s="66"/>
      <c r="CX125" s="66"/>
      <c r="CY125" s="66"/>
      <c r="CZ125" s="66"/>
      <c r="DA125" s="66"/>
      <c r="DB125" s="66"/>
      <c r="DC125" s="66"/>
      <c r="DD125" s="66"/>
      <c r="DE125" s="66"/>
      <c r="DF125" s="66"/>
      <c r="DG125" s="66"/>
      <c r="DH125" s="66"/>
      <c r="DI125" s="66"/>
      <c r="DJ125" s="66"/>
      <c r="DK125" s="66"/>
      <c r="DL125" s="66"/>
      <c r="DM125" s="66"/>
      <c r="DN125" s="66"/>
      <c r="DO125" s="66"/>
      <c r="DP125" s="66"/>
      <c r="DQ125" s="66"/>
      <c r="DR125" s="66"/>
      <c r="DS125" s="66"/>
      <c r="DT125" s="66"/>
      <c r="DU125" s="66"/>
      <c r="DV125" s="66"/>
      <c r="DW125" s="66"/>
      <c r="DX125" s="66"/>
      <c r="DY125" s="66"/>
      <c r="DZ125" s="66"/>
      <c r="EA125" s="66"/>
      <c r="EB125" s="66"/>
      <c r="EC125" s="66"/>
      <c r="ED125" s="66"/>
      <c r="EE125" s="66"/>
      <c r="EF125" s="66"/>
      <c r="EG125" s="66"/>
      <c r="EH125" s="66"/>
      <c r="EI125" s="66"/>
      <c r="EJ125" s="66"/>
      <c r="EK125" s="66"/>
      <c r="EL125" s="66"/>
      <c r="EM125" s="66"/>
      <c r="EN125" s="66"/>
      <c r="EO125" s="66"/>
      <c r="EP125" s="66"/>
      <c r="EQ125" s="66"/>
      <c r="ER125" s="66"/>
      <c r="ES125" s="66"/>
      <c r="ET125" s="66"/>
      <c r="EU125" s="66"/>
      <c r="EV125" s="66"/>
      <c r="EW125" s="66"/>
      <c r="EX125" s="66"/>
      <c r="EY125" s="66"/>
      <c r="EZ125" s="66"/>
      <c r="FA125" s="66"/>
      <c r="FB125" s="66"/>
      <c r="FC125" s="66"/>
      <c r="FD125" s="66"/>
      <c r="FE125" s="66"/>
      <c r="FF125" s="66"/>
      <c r="FG125" s="66"/>
      <c r="FH125" s="66"/>
      <c r="FI125" s="66"/>
      <c r="FJ125" s="66"/>
      <c r="FK125" s="66"/>
      <c r="FL125" s="66"/>
      <c r="FM125" s="66"/>
      <c r="FN125" s="66"/>
      <c r="FO125" s="66"/>
      <c r="FP125" s="66"/>
      <c r="FQ125" s="66"/>
      <c r="FR125" s="66"/>
      <c r="FS125" s="66"/>
      <c r="FT125" s="66"/>
      <c r="FU125" s="66"/>
      <c r="FV125" s="66"/>
      <c r="FW125" s="66"/>
      <c r="FX125" s="66"/>
      <c r="FY125" s="66"/>
      <c r="FZ125" s="66"/>
      <c r="GA125" s="66"/>
      <c r="GB125" s="66"/>
      <c r="GC125" s="66"/>
      <c r="GD125" s="66"/>
      <c r="GE125" s="66"/>
      <c r="GF125" s="66"/>
      <c r="GG125" s="66"/>
      <c r="GH125" s="66"/>
      <c r="GI125" s="66"/>
      <c r="GJ125" s="66"/>
      <c r="GK125" s="66"/>
      <c r="GL125" s="66"/>
      <c r="GM125" s="66"/>
      <c r="GN125" s="66"/>
      <c r="GO125" s="66"/>
      <c r="GP125" s="66"/>
      <c r="GQ125" s="66"/>
      <c r="GR125" s="66"/>
      <c r="GS125" s="66"/>
      <c r="GT125" s="66"/>
      <c r="GU125" s="66"/>
      <c r="GV125" s="66"/>
      <c r="GW125" s="66"/>
      <c r="GX125" s="66"/>
      <c r="GY125" s="66"/>
      <c r="GZ125" s="66"/>
      <c r="HA125" s="66"/>
      <c r="HB125" s="66"/>
      <c r="HC125" s="66"/>
      <c r="HD125" s="66"/>
      <c r="HE125" s="66"/>
      <c r="HF125" s="66"/>
      <c r="HG125" s="66"/>
      <c r="HH125" s="66"/>
      <c r="HI125" s="66"/>
      <c r="HJ125" s="66"/>
      <c r="HK125" s="66"/>
      <c r="HL125" s="66"/>
      <c r="HM125" s="66"/>
      <c r="HN125" s="66"/>
      <c r="HO125" s="66"/>
      <c r="HP125" s="66"/>
      <c r="HQ125" s="66"/>
      <c r="HR125" s="66"/>
      <c r="HS125" s="66"/>
      <c r="HT125" s="66"/>
      <c r="HU125" s="66"/>
      <c r="HV125" s="66"/>
      <c r="HW125" s="66"/>
      <c r="HX125" s="66"/>
      <c r="HY125" s="66"/>
      <c r="HZ125" s="66"/>
      <c r="IA125" s="66"/>
      <c r="IB125" s="66"/>
      <c r="IC125" s="66"/>
      <c r="ID125" s="66"/>
      <c r="IE125" s="66"/>
      <c r="IF125" s="66"/>
      <c r="IG125" s="66"/>
      <c r="IH125" s="66"/>
      <c r="II125" s="66"/>
      <c r="IJ125" s="66"/>
      <c r="IK125" s="66"/>
      <c r="IL125" s="66"/>
      <c r="IM125" s="66"/>
      <c r="IN125" s="66"/>
      <c r="IO125" s="66"/>
      <c r="IP125" s="66"/>
      <c r="IQ125" s="66"/>
      <c r="IR125" s="66"/>
      <c r="IS125" s="66"/>
      <c r="IT125" s="66"/>
      <c r="IU125" s="66"/>
      <c r="IV125" s="66"/>
      <c r="IW125" s="66"/>
      <c r="IX125" s="66"/>
      <c r="IY125" s="66"/>
      <c r="IZ125" s="66"/>
      <c r="JA125" s="66"/>
      <c r="JB125" s="66"/>
      <c r="JC125" s="66"/>
      <c r="JD125" s="66"/>
      <c r="JE125" s="66"/>
      <c r="JF125" s="66"/>
      <c r="JG125" s="66"/>
      <c r="JH125" s="66"/>
      <c r="JI125" s="66"/>
      <c r="JJ125" s="66"/>
      <c r="JK125" s="66"/>
      <c r="JL125" s="66"/>
      <c r="JM125" s="66"/>
      <c r="JN125" s="66"/>
      <c r="JO125" s="66"/>
      <c r="JP125" s="66"/>
      <c r="JQ125" s="66"/>
      <c r="JR125" s="66"/>
      <c r="JS125" s="66"/>
      <c r="JT125" s="66"/>
      <c r="JU125" s="66"/>
      <c r="JV125" s="66"/>
      <c r="JW125" s="66"/>
      <c r="JX125" s="66"/>
      <c r="JY125" s="66"/>
      <c r="JZ125" s="66"/>
      <c r="KA125" s="66"/>
      <c r="KB125" s="66"/>
      <c r="KC125" s="66"/>
      <c r="KD125" s="66"/>
      <c r="KE125" s="66"/>
      <c r="KF125" s="66"/>
      <c r="KG125" s="66"/>
      <c r="KH125" s="66"/>
      <c r="KI125" s="66"/>
      <c r="KJ125" s="66"/>
      <c r="KK125" s="66"/>
      <c r="KL125" s="66"/>
      <c r="KM125" s="66"/>
      <c r="KN125" s="66"/>
      <c r="KO125" s="66"/>
      <c r="KP125" s="66"/>
      <c r="KQ125" s="67"/>
      <c r="KR125" s="67"/>
      <c r="KS125" s="67"/>
      <c r="KT125" s="67"/>
      <c r="KU125" s="67"/>
      <c r="KV125" s="67"/>
      <c r="KX125" s="540">
        <f t="shared" si="679"/>
        <v>0</v>
      </c>
    </row>
    <row r="126" spans="1:310" ht="16.5" customHeight="1" thickTop="1" thickBot="1" x14ac:dyDescent="0.3">
      <c r="A126" s="62"/>
      <c r="B126" s="80" t="str">
        <f>IF(A126="X",IF(#REF!="F",#REF!,IF(#REF!="C",#REF!,IF(#REF!="WH",#REF!,IF(#REF!="B",#REF!,"")))),"")</f>
        <v/>
      </c>
      <c r="C126" s="120"/>
      <c r="D126" s="571" t="s">
        <v>131</v>
      </c>
      <c r="E126" s="11">
        <f>E121+1</f>
        <v>56</v>
      </c>
      <c r="F126" s="37" t="s">
        <v>183</v>
      </c>
      <c r="G126" s="38" t="s">
        <v>50</v>
      </c>
      <c r="H126" s="2142" t="s">
        <v>223</v>
      </c>
      <c r="I126" s="2142" t="s">
        <v>289</v>
      </c>
      <c r="J126" s="2145" t="s">
        <v>216</v>
      </c>
      <c r="K126" s="2145" t="s">
        <v>216</v>
      </c>
      <c r="L126" s="39" t="s">
        <v>176</v>
      </c>
      <c r="M126" s="586" t="s">
        <v>55</v>
      </c>
      <c r="N126" s="2176" t="s">
        <v>216</v>
      </c>
      <c r="O126" s="45"/>
      <c r="P126" s="599"/>
      <c r="Q126" s="726">
        <v>60</v>
      </c>
      <c r="R126" s="727"/>
      <c r="S126" s="727"/>
      <c r="T126" s="727"/>
      <c r="U126" s="727"/>
      <c r="V126" s="727"/>
      <c r="W126" s="727"/>
      <c r="X126" s="727"/>
      <c r="Y126" s="727"/>
      <c r="Z126" s="727"/>
      <c r="AA126" s="727"/>
      <c r="AB126" s="727">
        <v>40</v>
      </c>
      <c r="AC126" s="368">
        <f t="shared" ref="AC126:AC128" si="808">Q126/100</f>
        <v>0.6</v>
      </c>
      <c r="AD126" s="368">
        <f t="shared" ref="AD126:AD128" si="809">R126/100</f>
        <v>0</v>
      </c>
      <c r="AE126" s="368">
        <f t="shared" ref="AE126:AE128" si="810">S126/100</f>
        <v>0</v>
      </c>
      <c r="AF126" s="368">
        <f t="shared" ref="AF126:AF128" si="811">T126/100</f>
        <v>0</v>
      </c>
      <c r="AG126" s="368">
        <f t="shared" ref="AG126:AG128" si="812">U126/100</f>
        <v>0</v>
      </c>
      <c r="AH126" s="368">
        <f t="shared" ref="AH126:AH128" si="813">V126/100</f>
        <v>0</v>
      </c>
      <c r="AI126" s="368">
        <f t="shared" ref="AI126:AI128" si="814">W126/100</f>
        <v>0</v>
      </c>
      <c r="AJ126" s="368">
        <f t="shared" ref="AJ126:AJ128" si="815">X126/100</f>
        <v>0</v>
      </c>
      <c r="AK126" s="368">
        <f t="shared" ref="AK126:AK128" si="816">Y126/100</f>
        <v>0</v>
      </c>
      <c r="AL126" s="368">
        <f t="shared" ref="AL126:AL128" si="817">Z126/100</f>
        <v>0</v>
      </c>
      <c r="AM126" s="368">
        <f t="shared" ref="AM126:AM128" si="818">AA126/100</f>
        <v>0</v>
      </c>
      <c r="AN126" s="368">
        <f t="shared" ref="AN126:AN128" si="819">AB126/100</f>
        <v>0.4</v>
      </c>
      <c r="AO126" s="369">
        <v>0</v>
      </c>
      <c r="AP126" s="370">
        <v>0</v>
      </c>
      <c r="AQ126" s="370">
        <v>0</v>
      </c>
      <c r="AR126" s="370">
        <v>0</v>
      </c>
      <c r="AS126" s="378">
        <f>AC126*'Gas parameters'!$B$10</f>
        <v>21490.799999999999</v>
      </c>
      <c r="AT126" s="371">
        <f>AD126*'Gas parameters'!$C$10</f>
        <v>0</v>
      </c>
      <c r="AU126" s="371">
        <f>AE126*'Gas parameters'!$D$10</f>
        <v>0</v>
      </c>
      <c r="AV126" s="371">
        <f>AF126*'Gas parameters'!$E$10</f>
        <v>0</v>
      </c>
      <c r="AW126" s="371">
        <f>AG126*'Gas parameters'!$F$10</f>
        <v>0</v>
      </c>
      <c r="AX126" s="371">
        <f>AH126*'Gas parameters'!$G$10</f>
        <v>0</v>
      </c>
      <c r="AY126" s="371">
        <f>AI126*'Gas parameters'!$H$10</f>
        <v>0</v>
      </c>
      <c r="AZ126" s="371">
        <f>AJ126*'Gas parameters'!$I$10</f>
        <v>0</v>
      </c>
      <c r="BA126" s="371">
        <f>AK126*'Gas parameters'!$J$10</f>
        <v>0</v>
      </c>
      <c r="BB126" s="371">
        <f>AL126*'Gas parameters'!$K$10</f>
        <v>0</v>
      </c>
      <c r="BC126" s="371">
        <f>AM126*'Gas parameters'!$L$10</f>
        <v>0</v>
      </c>
      <c r="BD126" s="371">
        <f>AN126*'Gas parameters'!$M$10</f>
        <v>4310.8</v>
      </c>
      <c r="BE126" s="372">
        <f>AO126*'Gas parameters'!$N$10</f>
        <v>0</v>
      </c>
      <c r="BF126" s="373">
        <f>AP126*'Gas parameters'!$O$10</f>
        <v>0</v>
      </c>
      <c r="BG126" s="373">
        <f>AQ126*'Gas parameters'!$P$10</f>
        <v>0</v>
      </c>
      <c r="BH126" s="379">
        <f>AR126*'Gas parameters'!$Q$10</f>
        <v>0</v>
      </c>
      <c r="BI126" s="386">
        <f>AC126*'Gas parameters'!$B$11</f>
        <v>23904</v>
      </c>
      <c r="BJ126" s="387">
        <f>AD126*'Gas parameters'!$C$11</f>
        <v>0</v>
      </c>
      <c r="BK126" s="387">
        <f>AE126*'Gas parameters'!$D$11</f>
        <v>0</v>
      </c>
      <c r="BL126" s="387">
        <f>AF126*'Gas parameters'!$E$11</f>
        <v>0</v>
      </c>
      <c r="BM126" s="387">
        <f>AG126*'Gas parameters'!$F$11</f>
        <v>0</v>
      </c>
      <c r="BN126" s="387">
        <f>AH126*'Gas parameters'!$G$11</f>
        <v>0</v>
      </c>
      <c r="BO126" s="387">
        <f>AI126*'Gas parameters'!$H$11</f>
        <v>0</v>
      </c>
      <c r="BP126" s="387">
        <f>AJ126*'Gas parameters'!$I$11</f>
        <v>0</v>
      </c>
      <c r="BQ126" s="387">
        <f>AK126*'Gas parameters'!$J$11</f>
        <v>0</v>
      </c>
      <c r="BR126" s="387">
        <f>AL126*'Gas parameters'!$K$11</f>
        <v>0</v>
      </c>
      <c r="BS126" s="387">
        <f>AM126*'Gas parameters'!$L$11</f>
        <v>0</v>
      </c>
      <c r="BT126" s="387">
        <f>AN126*'Gas parameters'!$M$11</f>
        <v>5115.2000000000007</v>
      </c>
      <c r="BU126" s="388">
        <f>AO126*'Gas parameters'!$N$11</f>
        <v>0</v>
      </c>
      <c r="BV126" s="389">
        <f>AP126*'Gas parameters'!$O$11</f>
        <v>0</v>
      </c>
      <c r="BW126" s="389">
        <f>AQ126*'Gas parameters'!$P$11</f>
        <v>0</v>
      </c>
      <c r="BX126" s="390">
        <f>AR126*'Gas parameters'!$Q$11</f>
        <v>0</v>
      </c>
      <c r="BY126" s="385">
        <f>AC126*'Gas parameters'!$B$12</f>
        <v>0.43043999999999999</v>
      </c>
      <c r="BZ126" s="374">
        <f>AD126*'Gas parameters'!$C$12</f>
        <v>0</v>
      </c>
      <c r="CA126" s="374">
        <f>AE126*'Gas parameters'!$D$12</f>
        <v>0</v>
      </c>
      <c r="CB126" s="374">
        <f>AF126*'Gas parameters'!$E$12</f>
        <v>0</v>
      </c>
      <c r="CC126" s="374">
        <f>AG126*'Gas parameters'!$F$12</f>
        <v>0</v>
      </c>
      <c r="CD126" s="374">
        <f>AH126*'Gas parameters'!$G$12</f>
        <v>0</v>
      </c>
      <c r="CE126" s="374">
        <f>AI126*'Gas parameters'!$H$12</f>
        <v>0</v>
      </c>
      <c r="CF126" s="374">
        <f>AJ126*'Gas parameters'!$I$12</f>
        <v>0</v>
      </c>
      <c r="CG126" s="374">
        <f>AK126*'Gas parameters'!$J$12</f>
        <v>0</v>
      </c>
      <c r="CH126" s="374">
        <f>AL126*'Gas parameters'!$K$12</f>
        <v>0</v>
      </c>
      <c r="CI126" s="374">
        <f>AM126*'Gas parameters'!$L$12</f>
        <v>0</v>
      </c>
      <c r="CJ126" s="374">
        <f>AN126*'Gas parameters'!$M$12</f>
        <v>3.5999999999999997E-2</v>
      </c>
      <c r="CK126" s="375">
        <f>AO126*'Gas parameters'!$N$12</f>
        <v>0</v>
      </c>
      <c r="CL126" s="376">
        <f>AP126*'Gas parameters'!$O$12</f>
        <v>0</v>
      </c>
      <c r="CM126" s="376">
        <f>AQ126*'Gas parameters'!$P$12</f>
        <v>0</v>
      </c>
      <c r="CN126" s="376">
        <f>AR126*'Gas parameters'!$Q$12</f>
        <v>0</v>
      </c>
      <c r="CO126" s="432">
        <f t="shared" ref="CO126:CO128" si="820">AC126</f>
        <v>0.6</v>
      </c>
      <c r="CP126" s="432">
        <f t="shared" ref="CP126:CP128" si="821">AD126</f>
        <v>0</v>
      </c>
      <c r="CQ126" s="432">
        <f t="shared" ref="CQ126:CQ128" si="822">AE126</f>
        <v>0</v>
      </c>
      <c r="CR126" s="432">
        <f t="shared" ref="CR126:CR128" si="823">AF126</f>
        <v>0</v>
      </c>
      <c r="CS126" s="432">
        <f t="shared" ref="CS126:CS128" si="824">AG126</f>
        <v>0</v>
      </c>
      <c r="CT126" s="432">
        <f t="shared" ref="CT126:CT128" si="825">AH126</f>
        <v>0</v>
      </c>
      <c r="CU126" s="432">
        <f t="shared" ref="CU126:CU128" si="826">AI126</f>
        <v>0</v>
      </c>
      <c r="CV126" s="432">
        <f t="shared" ref="CV126:CV128" si="827">AJ126</f>
        <v>0</v>
      </c>
      <c r="CW126" s="432">
        <f t="shared" ref="CW126:CW128" si="828">AK126</f>
        <v>0</v>
      </c>
      <c r="CX126" s="432">
        <f t="shared" ref="CX126:CX128" si="829">AL126</f>
        <v>0</v>
      </c>
      <c r="CY126" s="432">
        <f t="shared" ref="CY126:CY128" si="830">AM126</f>
        <v>0</v>
      </c>
      <c r="CZ126" s="432">
        <f t="shared" ref="CZ126:CZ128" si="831">AN126</f>
        <v>0.4</v>
      </c>
      <c r="DA126" s="432">
        <f t="shared" ref="DA126:DA128" si="832">AO126</f>
        <v>0</v>
      </c>
      <c r="DB126" s="432">
        <f t="shared" ref="DB126:DB128" si="833">AP126</f>
        <v>0</v>
      </c>
      <c r="DC126" s="432">
        <f t="shared" ref="DC126:DC128" si="834">AQ126</f>
        <v>0</v>
      </c>
      <c r="DD126" s="432">
        <f t="shared" ref="DD126:DD128" si="835">AR126</f>
        <v>0</v>
      </c>
      <c r="DE126" s="428">
        <f>'DATA SHEET'!CO126*'Gas parameters'!$B$13</f>
        <v>21529.8</v>
      </c>
      <c r="DF126" s="428">
        <f>'DATA SHEET'!CP126*'Gas parameters'!$C$13</f>
        <v>0</v>
      </c>
      <c r="DG126" s="428">
        <f>'DATA SHEET'!CQ126*'Gas parameters'!$D$13</f>
        <v>0</v>
      </c>
      <c r="DH126" s="428">
        <f>'DATA SHEET'!CR126*'Gas parameters'!$E$13</f>
        <v>0</v>
      </c>
      <c r="DI126" s="428">
        <f>'DATA SHEET'!CS126*'Gas parameters'!$F$13</f>
        <v>0</v>
      </c>
      <c r="DJ126" s="428">
        <f>'DATA SHEET'!CT126*'Gas parameters'!$G$13</f>
        <v>0</v>
      </c>
      <c r="DK126" s="428">
        <f>'DATA SHEET'!CU126*'Gas parameters'!$H$13</f>
        <v>0</v>
      </c>
      <c r="DL126" s="428">
        <f>'DATA SHEET'!CV126*'Gas parameters'!$I$13</f>
        <v>0</v>
      </c>
      <c r="DM126" s="428">
        <f>'DATA SHEET'!CW126*'Gas parameters'!$J$13</f>
        <v>0</v>
      </c>
      <c r="DN126" s="428">
        <f>'DATA SHEET'!CX126*'Gas parameters'!$K$13</f>
        <v>0</v>
      </c>
      <c r="DO126" s="428">
        <f>'DATA SHEET'!CY126*'Gas parameters'!$L$13</f>
        <v>0</v>
      </c>
      <c r="DP126" s="428">
        <f>'DATA SHEET'!CZ126*'Gas parameters'!$M$13</f>
        <v>4313.2</v>
      </c>
      <c r="DQ126" s="428">
        <f>'DATA SHEET'!DA126*'Gas parameters'!$N$13</f>
        <v>0</v>
      </c>
      <c r="DR126" s="428">
        <f>'DATA SHEET'!DB126*'Gas parameters'!$O$13</f>
        <v>0</v>
      </c>
      <c r="DS126" s="428">
        <f>'DATA SHEET'!DC126*'Gas parameters'!$P$13</f>
        <v>0</v>
      </c>
      <c r="DT126" s="428">
        <f>'DATA SHEET'!DD126*'Gas parameters'!$Q$13</f>
        <v>0</v>
      </c>
      <c r="DU126" s="431">
        <f>'DATA SHEET'!CO126*'Gas parameters'!$B$14</f>
        <v>23891.399999999998</v>
      </c>
      <c r="DV126" s="431">
        <f>'DATA SHEET'!CP126*'Gas parameters'!$C$14</f>
        <v>0</v>
      </c>
      <c r="DW126" s="431">
        <f>'DATA SHEET'!CQ126*'Gas parameters'!$D$14</f>
        <v>0</v>
      </c>
      <c r="DX126" s="431">
        <f>'DATA SHEET'!CR126*'Gas parameters'!$E$14</f>
        <v>0</v>
      </c>
      <c r="DY126" s="431">
        <f>'DATA SHEET'!CS126*'Gas parameters'!$F$14</f>
        <v>0</v>
      </c>
      <c r="DZ126" s="431">
        <f>'DATA SHEET'!CT126*'Gas parameters'!$G$14</f>
        <v>0</v>
      </c>
      <c r="EA126" s="431">
        <f>'DATA SHEET'!CU126*'Gas parameters'!$H$14</f>
        <v>0</v>
      </c>
      <c r="EB126" s="431">
        <f>'DATA SHEET'!CV126*'Gas parameters'!$I$14</f>
        <v>0</v>
      </c>
      <c r="EC126" s="431">
        <f>'DATA SHEET'!CW126*'Gas parameters'!$J$14</f>
        <v>0</v>
      </c>
      <c r="ED126" s="431">
        <f>'DATA SHEET'!CX126*'Gas parameters'!$K$14</f>
        <v>0</v>
      </c>
      <c r="EE126" s="431">
        <f>'DATA SHEET'!CY126*'Gas parameters'!$L$14</f>
        <v>0</v>
      </c>
      <c r="EF126" s="431">
        <f>'DATA SHEET'!CZ126*'Gas parameters'!$M$14</f>
        <v>5098</v>
      </c>
      <c r="EG126" s="431">
        <f>'DATA SHEET'!DA126*'Gas parameters'!$N$14</f>
        <v>0</v>
      </c>
      <c r="EH126" s="431">
        <f>'DATA SHEET'!DB126*'Gas parameters'!$O$14</f>
        <v>0</v>
      </c>
      <c r="EI126" s="431">
        <f>'DATA SHEET'!DC126*'Gas parameters'!$P$14</f>
        <v>0</v>
      </c>
      <c r="EJ126" s="431">
        <f>'DATA SHEET'!DD126*'Gas parameters'!$Q$14</f>
        <v>0</v>
      </c>
      <c r="EK126" s="425">
        <f>'DATA SHEET'!CO126*'Gas parameters'!$B$15</f>
        <v>1.2018</v>
      </c>
      <c r="EL126" s="434">
        <f>'DATA SHEET'!CP126*'Gas parameters'!$C$15</f>
        <v>0</v>
      </c>
      <c r="EM126" s="434">
        <f>'DATA SHEET'!CQ126*'Gas parameters'!$D$15</f>
        <v>0</v>
      </c>
      <c r="EN126" s="434">
        <f>'DATA SHEET'!CR126*'Gas parameters'!$E$15</f>
        <v>0</v>
      </c>
      <c r="EO126" s="434">
        <f>'DATA SHEET'!CS126*'Gas parameters'!$F$15</f>
        <v>0</v>
      </c>
      <c r="EP126" s="434">
        <f>'DATA SHEET'!CT126*'Gas parameters'!$G$15</f>
        <v>0</v>
      </c>
      <c r="EQ126" s="434">
        <f>'DATA SHEET'!CU126*'Gas parameters'!$H$15</f>
        <v>0</v>
      </c>
      <c r="ER126" s="434">
        <f>'DATA SHEET'!CV126*'Gas parameters'!$I$15</f>
        <v>0</v>
      </c>
      <c r="ES126" s="434">
        <f>'DATA SHEET'!CW126*'Gas parameters'!$J$15</f>
        <v>0</v>
      </c>
      <c r="ET126" s="434">
        <f>'DATA SHEET'!CX126*'Gas parameters'!$K$15</f>
        <v>0</v>
      </c>
      <c r="EU126" s="434">
        <f>'DATA SHEET'!CY126*'Gas parameters'!$L$15</f>
        <v>0</v>
      </c>
      <c r="EV126" s="434">
        <f>'DATA SHEET'!CZ126*'Gas parameters'!$M$15</f>
        <v>0.1996</v>
      </c>
      <c r="EW126" s="434">
        <f>'DATA SHEET'!DA126*'Gas parameters'!$N$15</f>
        <v>0</v>
      </c>
      <c r="EX126" s="434">
        <f>'DATA SHEET'!DB126*'Gas parameters'!$O$15</f>
        <v>0</v>
      </c>
      <c r="EY126" s="434">
        <f>'DATA SHEET'!DC126*'Gas parameters'!$P$15</f>
        <v>0</v>
      </c>
      <c r="EZ126" s="434">
        <f>'DATA SHEET'!DD126*'Gas parameters'!$Q$15</f>
        <v>0</v>
      </c>
      <c r="FA126" s="429">
        <f>'DATA SHEET'!CO126*'Gas parameters'!$B$16</f>
        <v>0.59760000000000002</v>
      </c>
      <c r="FB126" s="429">
        <f>'DATA SHEET'!CP126*'Gas parameters'!$C$16</f>
        <v>0</v>
      </c>
      <c r="FC126" s="429">
        <f>'DATA SHEET'!CQ126*'Gas parameters'!$D$16</f>
        <v>0</v>
      </c>
      <c r="FD126" s="429">
        <f>'DATA SHEET'!CR126*'Gas parameters'!$E$16</f>
        <v>0</v>
      </c>
      <c r="FE126" s="429">
        <f>'DATA SHEET'!CS126*'Gas parameters'!$F$16</f>
        <v>0</v>
      </c>
      <c r="FF126" s="429">
        <f>'DATA SHEET'!CT126*'Gas parameters'!$G$16</f>
        <v>0</v>
      </c>
      <c r="FG126" s="429">
        <f>'DATA SHEET'!CU126*'Gas parameters'!$H$16</f>
        <v>0</v>
      </c>
      <c r="FH126" s="429">
        <f>'DATA SHEET'!CV126*'Gas parameters'!$I$16</f>
        <v>0</v>
      </c>
      <c r="FI126" s="429">
        <f>'DATA SHEET'!CW126*'Gas parameters'!$J$16</f>
        <v>0</v>
      </c>
      <c r="FJ126" s="429">
        <f>'DATA SHEET'!CX126*'Gas parameters'!$K$16</f>
        <v>0</v>
      </c>
      <c r="FK126" s="429">
        <f>'DATA SHEET'!CY126*'Gas parameters'!$L$16</f>
        <v>0</v>
      </c>
      <c r="FL126" s="429">
        <f>'DATA SHEET'!CZ126*'Gas parameters'!$M$16</f>
        <v>0</v>
      </c>
      <c r="FM126" s="429">
        <f>'DATA SHEET'!DA126*'Gas parameters'!$N$16</f>
        <v>0</v>
      </c>
      <c r="FN126" s="429">
        <f>'DATA SHEET'!DB126*'Gas parameters'!$O$16</f>
        <v>0</v>
      </c>
      <c r="FO126" s="429">
        <f>'DATA SHEET'!DC126*'Gas parameters'!$P$16</f>
        <v>0</v>
      </c>
      <c r="FP126" s="429">
        <f>'DATA SHEET'!DD126*'Gas parameters'!$Q$16</f>
        <v>0</v>
      </c>
      <c r="FQ126" s="457">
        <f>'DATA SHEET'!CO126*'Gas parameters'!$B$17</f>
        <v>1.1639999999999999</v>
      </c>
      <c r="FR126" s="457">
        <f>'DATA SHEET'!CP126*'Gas parameters'!$C$17</f>
        <v>0</v>
      </c>
      <c r="FS126" s="457">
        <f>'DATA SHEET'!CQ126*'Gas parameters'!$D$17</f>
        <v>0</v>
      </c>
      <c r="FT126" s="457">
        <f>'DATA SHEET'!CR126*'Gas parameters'!$E$17</f>
        <v>0</v>
      </c>
      <c r="FU126" s="457">
        <f>'DATA SHEET'!CS126*'Gas parameters'!$F$17</f>
        <v>0</v>
      </c>
      <c r="FV126" s="457">
        <f>'DATA SHEET'!CT126*'Gas parameters'!$G$17</f>
        <v>0</v>
      </c>
      <c r="FW126" s="457">
        <f>'DATA SHEET'!CU126*'Gas parameters'!$H$17</f>
        <v>0</v>
      </c>
      <c r="FX126" s="457">
        <f>'DATA SHEET'!CV126*'Gas parameters'!$I$17</f>
        <v>0</v>
      </c>
      <c r="FY126" s="457">
        <f>'DATA SHEET'!CW126*'Gas parameters'!$J$17</f>
        <v>0</v>
      </c>
      <c r="FZ126" s="457">
        <f>'DATA SHEET'!CX126*'Gas parameters'!$K$17</f>
        <v>0</v>
      </c>
      <c r="GA126" s="457">
        <f>'DATA SHEET'!CY126*'Gas parameters'!$L$17</f>
        <v>0</v>
      </c>
      <c r="GB126" s="457">
        <f>'DATA SHEET'!CZ126*'Gas parameters'!$M$17</f>
        <v>0.38680000000000003</v>
      </c>
      <c r="GC126" s="457">
        <f>'DATA SHEET'!DA126*'Gas parameters'!$N$17</f>
        <v>0</v>
      </c>
      <c r="GD126" s="457">
        <f>'DATA SHEET'!DB126*'Gas parameters'!$O$17</f>
        <v>0</v>
      </c>
      <c r="GE126" s="457">
        <f>'DATA SHEET'!DC126*'Gas parameters'!$P$17</f>
        <v>0</v>
      </c>
      <c r="GF126" s="457">
        <f>'DATA SHEET'!DD126*'Gas parameters'!$Q$17</f>
        <v>0</v>
      </c>
      <c r="GG126" s="429">
        <f>'DATA SHEET'!CO126*'Gas parameters'!$B$18</f>
        <v>0.43043999999999999</v>
      </c>
      <c r="GH126" s="429">
        <f>'DATA SHEET'!CP126*'Gas parameters'!$C$18</f>
        <v>0</v>
      </c>
      <c r="GI126" s="429">
        <f>'DATA SHEET'!CQ126*'Gas parameters'!$D$18</f>
        <v>0</v>
      </c>
      <c r="GJ126" s="429">
        <f>'DATA SHEET'!CR126*'Gas parameters'!$E$18</f>
        <v>0</v>
      </c>
      <c r="GK126" s="429">
        <f>'DATA SHEET'!CS126*'Gas parameters'!$F$18</f>
        <v>0</v>
      </c>
      <c r="GL126" s="429">
        <f>'DATA SHEET'!CT126*'Gas parameters'!$G$18</f>
        <v>0</v>
      </c>
      <c r="GM126" s="429">
        <f>'DATA SHEET'!CU126*'Gas parameters'!$H$18</f>
        <v>0</v>
      </c>
      <c r="GN126" s="429">
        <f>'DATA SHEET'!CV126*'Gas parameters'!$I$18</f>
        <v>0</v>
      </c>
      <c r="GO126" s="429">
        <f>'DATA SHEET'!CW126*'Gas parameters'!$J$18</f>
        <v>0</v>
      </c>
      <c r="GP126" s="429">
        <f>'DATA SHEET'!CX126*'Gas parameters'!$K$18</f>
        <v>0</v>
      </c>
      <c r="GQ126" s="429">
        <f>'DATA SHEET'!CY126*'Gas parameters'!$L$18</f>
        <v>0</v>
      </c>
      <c r="GR126" s="429">
        <f>'DATA SHEET'!CZ126*'Gas parameters'!$M$18</f>
        <v>3.5999999999999997E-2</v>
      </c>
      <c r="GS126" s="429">
        <f>'DATA SHEET'!DA126*'Gas parameters'!$N$18</f>
        <v>0</v>
      </c>
      <c r="GT126" s="429">
        <f>'DATA SHEET'!DB126*'Gas parameters'!$O$18</f>
        <v>0</v>
      </c>
      <c r="GU126" s="429">
        <f>'DATA SHEET'!DC126*'Gas parameters'!$P$18</f>
        <v>0</v>
      </c>
      <c r="GV126" s="429">
        <f>'DATA SHEET'!DD126*'Gas parameters'!$Q$18</f>
        <v>0</v>
      </c>
      <c r="GW126" s="430">
        <v>7</v>
      </c>
      <c r="GX126" s="430">
        <v>1E-3</v>
      </c>
      <c r="GY126" s="435">
        <f t="shared" ref="GY126:GY128" si="836">HM126/0.2094</f>
        <v>6.6924546322827121</v>
      </c>
      <c r="GZ126" s="435">
        <f t="shared" ref="GZ126:GZ128" si="837">HN126/HH126*100</f>
        <v>10.148328222950017</v>
      </c>
      <c r="HA126" s="433">
        <f t="shared" ref="HA126:HA128" si="838">(HG126-HH126)/GY126+1</f>
        <v>1</v>
      </c>
      <c r="HB126" s="433">
        <f t="shared" ref="HB126:HB128" si="839">HG126+HI126</f>
        <v>7.4502201757506663</v>
      </c>
      <c r="HC126" s="433">
        <f t="shared" ref="HC126:HC128" si="840">HI126/HB126*100</f>
        <v>20.959991874476575</v>
      </c>
      <c r="HD126" s="433">
        <f t="shared" ref="HD126:HD128" si="841">HJ126*0.01977+HF126*0.01429+(100-HF126-HJ126)*0.01251</f>
        <v>1.3246768628986172</v>
      </c>
      <c r="HE126" s="433">
        <f t="shared" ref="HE126:HE128" si="842">(HD126+HI126*0.8038/HG126)/(HI126/HG126+1)</f>
        <v>1.2155011147590387</v>
      </c>
      <c r="HF126" s="436">
        <f t="shared" ref="HF126:HF128" si="843">IO126</f>
        <v>0</v>
      </c>
      <c r="HG126" s="433">
        <f t="shared" ref="HG126:HG128" si="844">HN126/HJ126*100</f>
        <v>5.8886546322827122</v>
      </c>
      <c r="HH126" s="435">
        <f>GY126*0.7906+'DATA SHEET'!CW126/100+HN126</f>
        <v>5.8886546322827122</v>
      </c>
      <c r="HI126" s="433">
        <f t="shared" ref="HI126:HI128" si="845">GX126/0.8038*1.293*HA126*GY126+HO126</f>
        <v>1.5615655434679541</v>
      </c>
      <c r="HJ126" s="433">
        <f t="shared" ref="HJ126:HJ128" si="846">(1-HF126/20.94)*GZ126</f>
        <v>10.148328222950017</v>
      </c>
      <c r="HK126" s="437">
        <f t="shared" ref="HK126:HK128" si="847">SUM(DE126:DT126)</f>
        <v>25843</v>
      </c>
      <c r="HL126" s="437">
        <f t="shared" ref="HL126:HL128" si="848">SUM(DU126:EJ126)</f>
        <v>28989.399999999998</v>
      </c>
      <c r="HM126" s="438">
        <f t="shared" ref="HM126:HM128" si="849">SUM(EK126:EZ126)</f>
        <v>1.4014</v>
      </c>
      <c r="HN126" s="439">
        <f t="shared" ref="HN126:HN128" si="850">SUM(FA126:FP126)</f>
        <v>0.59760000000000002</v>
      </c>
      <c r="HO126" s="436">
        <f t="shared" ref="HO126:HO128" si="851">SUM(FQ126:GF126)</f>
        <v>1.5508</v>
      </c>
      <c r="HP126" s="427">
        <f t="shared" ref="HP126:HP128" si="852">SUM(GG126:GV126)</f>
        <v>0.46643999999999997</v>
      </c>
      <c r="HQ126" s="357">
        <f t="shared" ref="HQ126:HQ128" si="853">SUM(AS126:BH126)</f>
        <v>25801.599999999999</v>
      </c>
      <c r="HR126" s="358">
        <f t="shared" ref="HR126:HR128" si="854">SUM(BI126:BX126)</f>
        <v>29019.200000000001</v>
      </c>
      <c r="HS126" s="712">
        <f t="shared" ref="HS126:HS128" si="855">SUM(BY126:CN126)</f>
        <v>0.46643999999999997</v>
      </c>
      <c r="HT126" s="713">
        <f t="shared" ref="HT126:HT128" si="856">HU126/$HR$14</f>
        <v>0.36094603788418017</v>
      </c>
      <c r="HU126" s="711">
        <f t="shared" ref="HU126:HU128" si="857">HS126/$HU$14</f>
        <v>0.44215889640812073</v>
      </c>
      <c r="HV126" s="711">
        <f t="shared" ref="HV126:HV128" si="858">HY126/$HV$14</f>
        <v>24.454174959719456</v>
      </c>
      <c r="HW126" s="711">
        <f t="shared" ref="HW126:HW128" si="859">HZ126/$HW$14</f>
        <v>27.464698088207459</v>
      </c>
      <c r="HX126" s="711">
        <f t="shared" ref="HX126:HX128" si="860">IA126/$HX$14</f>
        <v>45.714470083951518</v>
      </c>
      <c r="HY126" s="714">
        <f t="shared" ref="HY126:HY128" si="861">HQ126/1000</f>
        <v>25.801599999999997</v>
      </c>
      <c r="HZ126" s="359">
        <f t="shared" ref="HZ126:HZ128" si="862">HR126/1000</f>
        <v>29.019200000000001</v>
      </c>
      <c r="IA126" s="360">
        <f t="shared" ref="IA126:IA128" si="863">HR126/SQRT(HT126)/1000</f>
        <v>48.30190909070317</v>
      </c>
      <c r="IB126" s="75">
        <f t="shared" ref="IB126:IB128" si="864">HX126</f>
        <v>45.714470083951518</v>
      </c>
      <c r="IC126" s="724">
        <f t="shared" ref="IC126:IC128" si="865">HT126</f>
        <v>0.36094603788418017</v>
      </c>
      <c r="ID126" s="724">
        <f t="shared" ref="ID126:ID128" si="866">HY126</f>
        <v>25.801599999999997</v>
      </c>
      <c r="IE126" s="724">
        <f t="shared" ref="IE126:IE128" si="867">HZ126</f>
        <v>29.019200000000001</v>
      </c>
      <c r="IF126" s="76">
        <f t="shared" ref="IF126:IF128" si="868">GZ126</f>
        <v>10.148328222950017</v>
      </c>
      <c r="IG126" s="168"/>
      <c r="IH126" s="168"/>
      <c r="II126" s="168"/>
      <c r="IJ126" s="700">
        <f t="shared" ref="IJ126:IJ127" si="869">II126*(273.15/(273.15+15))*ID126/3.6</f>
        <v>0</v>
      </c>
      <c r="IK126" s="30"/>
      <c r="IL126" s="31"/>
      <c r="IM126" s="31"/>
      <c r="IN126" s="34"/>
      <c r="IO126" s="34"/>
      <c r="IP126" s="34"/>
      <c r="IQ126" s="34"/>
      <c r="IR126" s="34"/>
      <c r="IS126" s="34"/>
      <c r="IT126" s="34"/>
      <c r="IU126" s="34"/>
      <c r="IV126" s="34"/>
      <c r="IW126" s="34"/>
      <c r="IX126" s="34"/>
      <c r="IY126" s="34"/>
      <c r="IZ126" s="34"/>
      <c r="JA126" s="34"/>
      <c r="JB126" s="34"/>
      <c r="JC126" s="34"/>
      <c r="JD126" s="34"/>
      <c r="JE126" s="34"/>
      <c r="JF126" s="34"/>
      <c r="JG126" s="34"/>
      <c r="JH126" s="34"/>
      <c r="JI126" s="34"/>
      <c r="JJ126" s="34"/>
      <c r="JK126" s="34"/>
      <c r="JL126" s="34"/>
      <c r="JM126" s="34"/>
      <c r="JN126" s="34"/>
      <c r="JO126" s="34"/>
      <c r="JP126" s="34"/>
      <c r="JQ126" s="34"/>
      <c r="JR126" s="34"/>
      <c r="JS126" s="34"/>
      <c r="JT126" s="142"/>
      <c r="JU126" s="142"/>
      <c r="JV126" s="142"/>
      <c r="JW126" s="142"/>
      <c r="JX126" s="142"/>
      <c r="JY126" s="142"/>
      <c r="JZ126" s="142"/>
      <c r="KA126" s="26"/>
      <c r="KB126" s="27"/>
      <c r="KC126" s="175"/>
      <c r="KD126" s="175"/>
      <c r="KE126" s="175"/>
      <c r="KF126" s="175"/>
      <c r="KG126" s="175"/>
      <c r="KH126" s="175"/>
      <c r="KI126" s="175"/>
      <c r="KJ126" s="175"/>
      <c r="KK126" s="48"/>
      <c r="KL126" s="32"/>
      <c r="KM126" s="48"/>
      <c r="KN126" s="48"/>
      <c r="KO126" s="48"/>
      <c r="KP126" s="48"/>
      <c r="KQ126" s="49"/>
      <c r="KR126" s="49"/>
      <c r="KS126" s="49"/>
      <c r="KT126" s="49"/>
      <c r="KU126" s="49"/>
      <c r="KV126" s="49"/>
      <c r="KX126" s="540">
        <f t="shared" si="679"/>
        <v>100</v>
      </c>
    </row>
    <row r="127" spans="1:310" ht="16.5" thickTop="1" thickBot="1" x14ac:dyDescent="0.3">
      <c r="A127" s="62"/>
      <c r="B127" s="80" t="str">
        <f>IF(A127="X",IF(#REF!="F",#REF!,IF(#REF!="C",#REF!,IF(#REF!="WH",#REF!,IF(#REF!="B",#REF!,"")))),"")</f>
        <v/>
      </c>
      <c r="C127" s="120"/>
      <c r="D127" s="571" t="s">
        <v>131</v>
      </c>
      <c r="E127" s="11">
        <f>E126+1</f>
        <v>57</v>
      </c>
      <c r="F127" s="37" t="s">
        <v>183</v>
      </c>
      <c r="G127" s="38" t="s">
        <v>50</v>
      </c>
      <c r="H127" s="1905"/>
      <c r="I127" s="1905"/>
      <c r="J127" s="2146"/>
      <c r="K127" s="2146"/>
      <c r="L127" s="39" t="s">
        <v>176</v>
      </c>
      <c r="M127" s="586">
        <v>40</v>
      </c>
      <c r="N127" s="2120"/>
      <c r="O127" s="806"/>
      <c r="P127" s="807"/>
      <c r="Q127" s="726">
        <v>60</v>
      </c>
      <c r="R127" s="727"/>
      <c r="S127" s="727"/>
      <c r="T127" s="727"/>
      <c r="U127" s="727"/>
      <c r="V127" s="727"/>
      <c r="W127" s="727"/>
      <c r="X127" s="727"/>
      <c r="Y127" s="727"/>
      <c r="Z127" s="727"/>
      <c r="AA127" s="727"/>
      <c r="AB127" s="727">
        <v>40</v>
      </c>
      <c r="AC127" s="368">
        <f t="shared" si="808"/>
        <v>0.6</v>
      </c>
      <c r="AD127" s="368">
        <f t="shared" si="809"/>
        <v>0</v>
      </c>
      <c r="AE127" s="368">
        <f t="shared" si="810"/>
        <v>0</v>
      </c>
      <c r="AF127" s="368">
        <f t="shared" si="811"/>
        <v>0</v>
      </c>
      <c r="AG127" s="368">
        <f t="shared" si="812"/>
        <v>0</v>
      </c>
      <c r="AH127" s="368">
        <f t="shared" si="813"/>
        <v>0</v>
      </c>
      <c r="AI127" s="368">
        <f t="shared" si="814"/>
        <v>0</v>
      </c>
      <c r="AJ127" s="368">
        <f t="shared" si="815"/>
        <v>0</v>
      </c>
      <c r="AK127" s="368">
        <f t="shared" si="816"/>
        <v>0</v>
      </c>
      <c r="AL127" s="368">
        <f t="shared" si="817"/>
        <v>0</v>
      </c>
      <c r="AM127" s="368">
        <f t="shared" si="818"/>
        <v>0</v>
      </c>
      <c r="AN127" s="368">
        <f t="shared" si="819"/>
        <v>0.4</v>
      </c>
      <c r="AO127" s="369">
        <v>0</v>
      </c>
      <c r="AP127" s="370">
        <v>0</v>
      </c>
      <c r="AQ127" s="370">
        <v>0</v>
      </c>
      <c r="AR127" s="370">
        <v>0</v>
      </c>
      <c r="AS127" s="378">
        <f>AC127*'Gas parameters'!$B$10</f>
        <v>21490.799999999999</v>
      </c>
      <c r="AT127" s="371">
        <f>AD127*'Gas parameters'!$C$10</f>
        <v>0</v>
      </c>
      <c r="AU127" s="371">
        <f>AE127*'Gas parameters'!$D$10</f>
        <v>0</v>
      </c>
      <c r="AV127" s="371">
        <f>AF127*'Gas parameters'!$E$10</f>
        <v>0</v>
      </c>
      <c r="AW127" s="371">
        <f>AG127*'Gas parameters'!$F$10</f>
        <v>0</v>
      </c>
      <c r="AX127" s="371">
        <f>AH127*'Gas parameters'!$G$10</f>
        <v>0</v>
      </c>
      <c r="AY127" s="371">
        <f>AI127*'Gas parameters'!$H$10</f>
        <v>0</v>
      </c>
      <c r="AZ127" s="371">
        <f>AJ127*'Gas parameters'!$I$10</f>
        <v>0</v>
      </c>
      <c r="BA127" s="371">
        <f>AK127*'Gas parameters'!$J$10</f>
        <v>0</v>
      </c>
      <c r="BB127" s="371">
        <f>AL127*'Gas parameters'!$K$10</f>
        <v>0</v>
      </c>
      <c r="BC127" s="371">
        <f>AM127*'Gas parameters'!$L$10</f>
        <v>0</v>
      </c>
      <c r="BD127" s="371">
        <f>AN127*'Gas parameters'!$M$10</f>
        <v>4310.8</v>
      </c>
      <c r="BE127" s="372">
        <f>AO127*'Gas parameters'!$N$10</f>
        <v>0</v>
      </c>
      <c r="BF127" s="373">
        <f>AP127*'Gas parameters'!$O$10</f>
        <v>0</v>
      </c>
      <c r="BG127" s="373">
        <f>AQ127*'Gas parameters'!$P$10</f>
        <v>0</v>
      </c>
      <c r="BH127" s="379">
        <f>AR127*'Gas parameters'!$Q$10</f>
        <v>0</v>
      </c>
      <c r="BI127" s="386">
        <f>AC127*'Gas parameters'!$B$11</f>
        <v>23904</v>
      </c>
      <c r="BJ127" s="387">
        <f>AD127*'Gas parameters'!$C$11</f>
        <v>0</v>
      </c>
      <c r="BK127" s="387">
        <f>AE127*'Gas parameters'!$D$11</f>
        <v>0</v>
      </c>
      <c r="BL127" s="387">
        <f>AF127*'Gas parameters'!$E$11</f>
        <v>0</v>
      </c>
      <c r="BM127" s="387">
        <f>AG127*'Gas parameters'!$F$11</f>
        <v>0</v>
      </c>
      <c r="BN127" s="387">
        <f>AH127*'Gas parameters'!$G$11</f>
        <v>0</v>
      </c>
      <c r="BO127" s="387">
        <f>AI127*'Gas parameters'!$H$11</f>
        <v>0</v>
      </c>
      <c r="BP127" s="387">
        <f>AJ127*'Gas parameters'!$I$11</f>
        <v>0</v>
      </c>
      <c r="BQ127" s="387">
        <f>AK127*'Gas parameters'!$J$11</f>
        <v>0</v>
      </c>
      <c r="BR127" s="387">
        <f>AL127*'Gas parameters'!$K$11</f>
        <v>0</v>
      </c>
      <c r="BS127" s="387">
        <f>AM127*'Gas parameters'!$L$11</f>
        <v>0</v>
      </c>
      <c r="BT127" s="387">
        <f>AN127*'Gas parameters'!$M$11</f>
        <v>5115.2000000000007</v>
      </c>
      <c r="BU127" s="388">
        <f>AO127*'Gas parameters'!$N$11</f>
        <v>0</v>
      </c>
      <c r="BV127" s="389">
        <f>AP127*'Gas parameters'!$O$11</f>
        <v>0</v>
      </c>
      <c r="BW127" s="389">
        <f>AQ127*'Gas parameters'!$P$11</f>
        <v>0</v>
      </c>
      <c r="BX127" s="390">
        <f>AR127*'Gas parameters'!$Q$11</f>
        <v>0</v>
      </c>
      <c r="BY127" s="385">
        <f>AC127*'Gas parameters'!$B$12</f>
        <v>0.43043999999999999</v>
      </c>
      <c r="BZ127" s="374">
        <f>AD127*'Gas parameters'!$C$12</f>
        <v>0</v>
      </c>
      <c r="CA127" s="374">
        <f>AE127*'Gas parameters'!$D$12</f>
        <v>0</v>
      </c>
      <c r="CB127" s="374">
        <f>AF127*'Gas parameters'!$E$12</f>
        <v>0</v>
      </c>
      <c r="CC127" s="374">
        <f>AG127*'Gas parameters'!$F$12</f>
        <v>0</v>
      </c>
      <c r="CD127" s="374">
        <f>AH127*'Gas parameters'!$G$12</f>
        <v>0</v>
      </c>
      <c r="CE127" s="374">
        <f>AI127*'Gas parameters'!$H$12</f>
        <v>0</v>
      </c>
      <c r="CF127" s="374">
        <f>AJ127*'Gas parameters'!$I$12</f>
        <v>0</v>
      </c>
      <c r="CG127" s="374">
        <f>AK127*'Gas parameters'!$J$12</f>
        <v>0</v>
      </c>
      <c r="CH127" s="374">
        <f>AL127*'Gas parameters'!$K$12</f>
        <v>0</v>
      </c>
      <c r="CI127" s="374">
        <f>AM127*'Gas parameters'!$L$12</f>
        <v>0</v>
      </c>
      <c r="CJ127" s="374">
        <f>AN127*'Gas parameters'!$M$12</f>
        <v>3.5999999999999997E-2</v>
      </c>
      <c r="CK127" s="375">
        <f>AO127*'Gas parameters'!$N$12</f>
        <v>0</v>
      </c>
      <c r="CL127" s="376">
        <f>AP127*'Gas parameters'!$O$12</f>
        <v>0</v>
      </c>
      <c r="CM127" s="376">
        <f>AQ127*'Gas parameters'!$P$12</f>
        <v>0</v>
      </c>
      <c r="CN127" s="376">
        <f>AR127*'Gas parameters'!$Q$12</f>
        <v>0</v>
      </c>
      <c r="CO127" s="432">
        <f t="shared" si="820"/>
        <v>0.6</v>
      </c>
      <c r="CP127" s="432">
        <f t="shared" si="821"/>
        <v>0</v>
      </c>
      <c r="CQ127" s="432">
        <f t="shared" si="822"/>
        <v>0</v>
      </c>
      <c r="CR127" s="432">
        <f t="shared" si="823"/>
        <v>0</v>
      </c>
      <c r="CS127" s="432">
        <f t="shared" si="824"/>
        <v>0</v>
      </c>
      <c r="CT127" s="432">
        <f t="shared" si="825"/>
        <v>0</v>
      </c>
      <c r="CU127" s="432">
        <f t="shared" si="826"/>
        <v>0</v>
      </c>
      <c r="CV127" s="432">
        <f t="shared" si="827"/>
        <v>0</v>
      </c>
      <c r="CW127" s="432">
        <f t="shared" si="828"/>
        <v>0</v>
      </c>
      <c r="CX127" s="432">
        <f t="shared" si="829"/>
        <v>0</v>
      </c>
      <c r="CY127" s="432">
        <f t="shared" si="830"/>
        <v>0</v>
      </c>
      <c r="CZ127" s="432">
        <f t="shared" si="831"/>
        <v>0.4</v>
      </c>
      <c r="DA127" s="432">
        <f t="shared" si="832"/>
        <v>0</v>
      </c>
      <c r="DB127" s="432">
        <f t="shared" si="833"/>
        <v>0</v>
      </c>
      <c r="DC127" s="432">
        <f t="shared" si="834"/>
        <v>0</v>
      </c>
      <c r="DD127" s="432">
        <f t="shared" si="835"/>
        <v>0</v>
      </c>
      <c r="DE127" s="428">
        <f>'DATA SHEET'!CO127*'Gas parameters'!$B$13</f>
        <v>21529.8</v>
      </c>
      <c r="DF127" s="428">
        <f>'DATA SHEET'!CP127*'Gas parameters'!$C$13</f>
        <v>0</v>
      </c>
      <c r="DG127" s="428">
        <f>'DATA SHEET'!CQ127*'Gas parameters'!$D$13</f>
        <v>0</v>
      </c>
      <c r="DH127" s="428">
        <f>'DATA SHEET'!CR127*'Gas parameters'!$E$13</f>
        <v>0</v>
      </c>
      <c r="DI127" s="428">
        <f>'DATA SHEET'!CS127*'Gas parameters'!$F$13</f>
        <v>0</v>
      </c>
      <c r="DJ127" s="428">
        <f>'DATA SHEET'!CT127*'Gas parameters'!$G$13</f>
        <v>0</v>
      </c>
      <c r="DK127" s="428">
        <f>'DATA SHEET'!CU127*'Gas parameters'!$H$13</f>
        <v>0</v>
      </c>
      <c r="DL127" s="428">
        <f>'DATA SHEET'!CV127*'Gas parameters'!$I$13</f>
        <v>0</v>
      </c>
      <c r="DM127" s="428">
        <f>'DATA SHEET'!CW127*'Gas parameters'!$J$13</f>
        <v>0</v>
      </c>
      <c r="DN127" s="428">
        <f>'DATA SHEET'!CX127*'Gas parameters'!$K$13</f>
        <v>0</v>
      </c>
      <c r="DO127" s="428">
        <f>'DATA SHEET'!CY127*'Gas parameters'!$L$13</f>
        <v>0</v>
      </c>
      <c r="DP127" s="428">
        <f>'DATA SHEET'!CZ127*'Gas parameters'!$M$13</f>
        <v>4313.2</v>
      </c>
      <c r="DQ127" s="428">
        <f>'DATA SHEET'!DA127*'Gas parameters'!$N$13</f>
        <v>0</v>
      </c>
      <c r="DR127" s="428">
        <f>'DATA SHEET'!DB127*'Gas parameters'!$O$13</f>
        <v>0</v>
      </c>
      <c r="DS127" s="428">
        <f>'DATA SHEET'!DC127*'Gas parameters'!$P$13</f>
        <v>0</v>
      </c>
      <c r="DT127" s="428">
        <f>'DATA SHEET'!DD127*'Gas parameters'!$Q$13</f>
        <v>0</v>
      </c>
      <c r="DU127" s="431">
        <f>'DATA SHEET'!CO127*'Gas parameters'!$B$14</f>
        <v>23891.399999999998</v>
      </c>
      <c r="DV127" s="431">
        <f>'DATA SHEET'!CP127*'Gas parameters'!$C$14</f>
        <v>0</v>
      </c>
      <c r="DW127" s="431">
        <f>'DATA SHEET'!CQ127*'Gas parameters'!$D$14</f>
        <v>0</v>
      </c>
      <c r="DX127" s="431">
        <f>'DATA SHEET'!CR127*'Gas parameters'!$E$14</f>
        <v>0</v>
      </c>
      <c r="DY127" s="431">
        <f>'DATA SHEET'!CS127*'Gas parameters'!$F$14</f>
        <v>0</v>
      </c>
      <c r="DZ127" s="431">
        <f>'DATA SHEET'!CT127*'Gas parameters'!$G$14</f>
        <v>0</v>
      </c>
      <c r="EA127" s="431">
        <f>'DATA SHEET'!CU127*'Gas parameters'!$H$14</f>
        <v>0</v>
      </c>
      <c r="EB127" s="431">
        <f>'DATA SHEET'!CV127*'Gas parameters'!$I$14</f>
        <v>0</v>
      </c>
      <c r="EC127" s="431">
        <f>'DATA SHEET'!CW127*'Gas parameters'!$J$14</f>
        <v>0</v>
      </c>
      <c r="ED127" s="431">
        <f>'DATA SHEET'!CX127*'Gas parameters'!$K$14</f>
        <v>0</v>
      </c>
      <c r="EE127" s="431">
        <f>'DATA SHEET'!CY127*'Gas parameters'!$L$14</f>
        <v>0</v>
      </c>
      <c r="EF127" s="431">
        <f>'DATA SHEET'!CZ127*'Gas parameters'!$M$14</f>
        <v>5098</v>
      </c>
      <c r="EG127" s="431">
        <f>'DATA SHEET'!DA127*'Gas parameters'!$N$14</f>
        <v>0</v>
      </c>
      <c r="EH127" s="431">
        <f>'DATA SHEET'!DB127*'Gas parameters'!$O$14</f>
        <v>0</v>
      </c>
      <c r="EI127" s="431">
        <f>'DATA SHEET'!DC127*'Gas parameters'!$P$14</f>
        <v>0</v>
      </c>
      <c r="EJ127" s="431">
        <f>'DATA SHEET'!DD127*'Gas parameters'!$Q$14</f>
        <v>0</v>
      </c>
      <c r="EK127" s="425">
        <f>'DATA SHEET'!CO127*'Gas parameters'!$B$15</f>
        <v>1.2018</v>
      </c>
      <c r="EL127" s="434">
        <f>'DATA SHEET'!CP127*'Gas parameters'!$C$15</f>
        <v>0</v>
      </c>
      <c r="EM127" s="434">
        <f>'DATA SHEET'!CQ127*'Gas parameters'!$D$15</f>
        <v>0</v>
      </c>
      <c r="EN127" s="434">
        <f>'DATA SHEET'!CR127*'Gas parameters'!$E$15</f>
        <v>0</v>
      </c>
      <c r="EO127" s="434">
        <f>'DATA SHEET'!CS127*'Gas parameters'!$F$15</f>
        <v>0</v>
      </c>
      <c r="EP127" s="434">
        <f>'DATA SHEET'!CT127*'Gas parameters'!$G$15</f>
        <v>0</v>
      </c>
      <c r="EQ127" s="434">
        <f>'DATA SHEET'!CU127*'Gas parameters'!$H$15</f>
        <v>0</v>
      </c>
      <c r="ER127" s="434">
        <f>'DATA SHEET'!CV127*'Gas parameters'!$I$15</f>
        <v>0</v>
      </c>
      <c r="ES127" s="434">
        <f>'DATA SHEET'!CW127*'Gas parameters'!$J$15</f>
        <v>0</v>
      </c>
      <c r="ET127" s="434">
        <f>'DATA SHEET'!CX127*'Gas parameters'!$K$15</f>
        <v>0</v>
      </c>
      <c r="EU127" s="434">
        <f>'DATA SHEET'!CY127*'Gas parameters'!$L$15</f>
        <v>0</v>
      </c>
      <c r="EV127" s="434">
        <f>'DATA SHEET'!CZ127*'Gas parameters'!$M$15</f>
        <v>0.1996</v>
      </c>
      <c r="EW127" s="434">
        <f>'DATA SHEET'!DA127*'Gas parameters'!$N$15</f>
        <v>0</v>
      </c>
      <c r="EX127" s="434">
        <f>'DATA SHEET'!DB127*'Gas parameters'!$O$15</f>
        <v>0</v>
      </c>
      <c r="EY127" s="434">
        <f>'DATA SHEET'!DC127*'Gas parameters'!$P$15</f>
        <v>0</v>
      </c>
      <c r="EZ127" s="434">
        <f>'DATA SHEET'!DD127*'Gas parameters'!$Q$15</f>
        <v>0</v>
      </c>
      <c r="FA127" s="429">
        <f>'DATA SHEET'!CO127*'Gas parameters'!$B$16</f>
        <v>0.59760000000000002</v>
      </c>
      <c r="FB127" s="429">
        <f>'DATA SHEET'!CP127*'Gas parameters'!$C$16</f>
        <v>0</v>
      </c>
      <c r="FC127" s="429">
        <f>'DATA SHEET'!CQ127*'Gas parameters'!$D$16</f>
        <v>0</v>
      </c>
      <c r="FD127" s="429">
        <f>'DATA SHEET'!CR127*'Gas parameters'!$E$16</f>
        <v>0</v>
      </c>
      <c r="FE127" s="429">
        <f>'DATA SHEET'!CS127*'Gas parameters'!$F$16</f>
        <v>0</v>
      </c>
      <c r="FF127" s="429">
        <f>'DATA SHEET'!CT127*'Gas parameters'!$G$16</f>
        <v>0</v>
      </c>
      <c r="FG127" s="429">
        <f>'DATA SHEET'!CU127*'Gas parameters'!$H$16</f>
        <v>0</v>
      </c>
      <c r="FH127" s="429">
        <f>'DATA SHEET'!CV127*'Gas parameters'!$I$16</f>
        <v>0</v>
      </c>
      <c r="FI127" s="429">
        <f>'DATA SHEET'!CW127*'Gas parameters'!$J$16</f>
        <v>0</v>
      </c>
      <c r="FJ127" s="429">
        <f>'DATA SHEET'!CX127*'Gas parameters'!$K$16</f>
        <v>0</v>
      </c>
      <c r="FK127" s="429">
        <f>'DATA SHEET'!CY127*'Gas parameters'!$L$16</f>
        <v>0</v>
      </c>
      <c r="FL127" s="429">
        <f>'DATA SHEET'!CZ127*'Gas parameters'!$M$16</f>
        <v>0</v>
      </c>
      <c r="FM127" s="429">
        <f>'DATA SHEET'!DA127*'Gas parameters'!$N$16</f>
        <v>0</v>
      </c>
      <c r="FN127" s="429">
        <f>'DATA SHEET'!DB127*'Gas parameters'!$O$16</f>
        <v>0</v>
      </c>
      <c r="FO127" s="429">
        <f>'DATA SHEET'!DC127*'Gas parameters'!$P$16</f>
        <v>0</v>
      </c>
      <c r="FP127" s="429">
        <f>'DATA SHEET'!DD127*'Gas parameters'!$Q$16</f>
        <v>0</v>
      </c>
      <c r="FQ127" s="457">
        <f>'DATA SHEET'!CO127*'Gas parameters'!$B$17</f>
        <v>1.1639999999999999</v>
      </c>
      <c r="FR127" s="457">
        <f>'DATA SHEET'!CP127*'Gas parameters'!$C$17</f>
        <v>0</v>
      </c>
      <c r="FS127" s="457">
        <f>'DATA SHEET'!CQ127*'Gas parameters'!$D$17</f>
        <v>0</v>
      </c>
      <c r="FT127" s="457">
        <f>'DATA SHEET'!CR127*'Gas parameters'!$E$17</f>
        <v>0</v>
      </c>
      <c r="FU127" s="457">
        <f>'DATA SHEET'!CS127*'Gas parameters'!$F$17</f>
        <v>0</v>
      </c>
      <c r="FV127" s="457">
        <f>'DATA SHEET'!CT127*'Gas parameters'!$G$17</f>
        <v>0</v>
      </c>
      <c r="FW127" s="457">
        <f>'DATA SHEET'!CU127*'Gas parameters'!$H$17</f>
        <v>0</v>
      </c>
      <c r="FX127" s="457">
        <f>'DATA SHEET'!CV127*'Gas parameters'!$I$17</f>
        <v>0</v>
      </c>
      <c r="FY127" s="457">
        <f>'DATA SHEET'!CW127*'Gas parameters'!$J$17</f>
        <v>0</v>
      </c>
      <c r="FZ127" s="457">
        <f>'DATA SHEET'!CX127*'Gas parameters'!$K$17</f>
        <v>0</v>
      </c>
      <c r="GA127" s="457">
        <f>'DATA SHEET'!CY127*'Gas parameters'!$L$17</f>
        <v>0</v>
      </c>
      <c r="GB127" s="457">
        <f>'DATA SHEET'!CZ127*'Gas parameters'!$M$17</f>
        <v>0.38680000000000003</v>
      </c>
      <c r="GC127" s="457">
        <f>'DATA SHEET'!DA127*'Gas parameters'!$N$17</f>
        <v>0</v>
      </c>
      <c r="GD127" s="457">
        <f>'DATA SHEET'!DB127*'Gas parameters'!$O$17</f>
        <v>0</v>
      </c>
      <c r="GE127" s="457">
        <f>'DATA SHEET'!DC127*'Gas parameters'!$P$17</f>
        <v>0</v>
      </c>
      <c r="GF127" s="457">
        <f>'DATA SHEET'!DD127*'Gas parameters'!$Q$17</f>
        <v>0</v>
      </c>
      <c r="GG127" s="429">
        <f>'DATA SHEET'!CO127*'Gas parameters'!$B$18</f>
        <v>0.43043999999999999</v>
      </c>
      <c r="GH127" s="429">
        <f>'DATA SHEET'!CP127*'Gas parameters'!$C$18</f>
        <v>0</v>
      </c>
      <c r="GI127" s="429">
        <f>'DATA SHEET'!CQ127*'Gas parameters'!$D$18</f>
        <v>0</v>
      </c>
      <c r="GJ127" s="429">
        <f>'DATA SHEET'!CR127*'Gas parameters'!$E$18</f>
        <v>0</v>
      </c>
      <c r="GK127" s="429">
        <f>'DATA SHEET'!CS127*'Gas parameters'!$F$18</f>
        <v>0</v>
      </c>
      <c r="GL127" s="429">
        <f>'DATA SHEET'!CT127*'Gas parameters'!$G$18</f>
        <v>0</v>
      </c>
      <c r="GM127" s="429">
        <f>'DATA SHEET'!CU127*'Gas parameters'!$H$18</f>
        <v>0</v>
      </c>
      <c r="GN127" s="429">
        <f>'DATA SHEET'!CV127*'Gas parameters'!$I$18</f>
        <v>0</v>
      </c>
      <c r="GO127" s="429">
        <f>'DATA SHEET'!CW127*'Gas parameters'!$J$18</f>
        <v>0</v>
      </c>
      <c r="GP127" s="429">
        <f>'DATA SHEET'!CX127*'Gas parameters'!$K$18</f>
        <v>0</v>
      </c>
      <c r="GQ127" s="429">
        <f>'DATA SHEET'!CY127*'Gas parameters'!$L$18</f>
        <v>0</v>
      </c>
      <c r="GR127" s="429">
        <f>'DATA SHEET'!CZ127*'Gas parameters'!$M$18</f>
        <v>3.5999999999999997E-2</v>
      </c>
      <c r="GS127" s="429">
        <f>'DATA SHEET'!DA127*'Gas parameters'!$N$18</f>
        <v>0</v>
      </c>
      <c r="GT127" s="429">
        <f>'DATA SHEET'!DB127*'Gas parameters'!$O$18</f>
        <v>0</v>
      </c>
      <c r="GU127" s="429">
        <f>'DATA SHEET'!DC127*'Gas parameters'!$P$18</f>
        <v>0</v>
      </c>
      <c r="GV127" s="429">
        <f>'DATA SHEET'!DD127*'Gas parameters'!$Q$18</f>
        <v>0</v>
      </c>
      <c r="GW127" s="430">
        <v>7</v>
      </c>
      <c r="GX127" s="430">
        <v>1E-3</v>
      </c>
      <c r="GY127" s="435">
        <f t="shared" si="836"/>
        <v>6.6924546322827121</v>
      </c>
      <c r="GZ127" s="435">
        <f t="shared" si="837"/>
        <v>10.148328222950017</v>
      </c>
      <c r="HA127" s="433">
        <f t="shared" si="838"/>
        <v>1</v>
      </c>
      <c r="HB127" s="433">
        <f t="shared" si="839"/>
        <v>7.4502201757506663</v>
      </c>
      <c r="HC127" s="433">
        <f t="shared" si="840"/>
        <v>20.959991874476575</v>
      </c>
      <c r="HD127" s="433">
        <f t="shared" si="841"/>
        <v>1.3246768628986172</v>
      </c>
      <c r="HE127" s="433">
        <f t="shared" si="842"/>
        <v>1.2155011147590387</v>
      </c>
      <c r="HF127" s="436">
        <f t="shared" si="843"/>
        <v>0</v>
      </c>
      <c r="HG127" s="433">
        <f t="shared" si="844"/>
        <v>5.8886546322827122</v>
      </c>
      <c r="HH127" s="435">
        <f>GY127*0.7906+'DATA SHEET'!CW127/100+HN127</f>
        <v>5.8886546322827122</v>
      </c>
      <c r="HI127" s="433">
        <f t="shared" si="845"/>
        <v>1.5615655434679541</v>
      </c>
      <c r="HJ127" s="433">
        <f t="shared" si="846"/>
        <v>10.148328222950017</v>
      </c>
      <c r="HK127" s="437">
        <f t="shared" si="847"/>
        <v>25843</v>
      </c>
      <c r="HL127" s="437">
        <f t="shared" si="848"/>
        <v>28989.399999999998</v>
      </c>
      <c r="HM127" s="438">
        <f t="shared" si="849"/>
        <v>1.4014</v>
      </c>
      <c r="HN127" s="439">
        <f t="shared" si="850"/>
        <v>0.59760000000000002</v>
      </c>
      <c r="HO127" s="436">
        <f t="shared" si="851"/>
        <v>1.5508</v>
      </c>
      <c r="HP127" s="427">
        <f t="shared" si="852"/>
        <v>0.46643999999999997</v>
      </c>
      <c r="HQ127" s="357">
        <f t="shared" si="853"/>
        <v>25801.599999999999</v>
      </c>
      <c r="HR127" s="358">
        <f t="shared" si="854"/>
        <v>29019.200000000001</v>
      </c>
      <c r="HS127" s="712">
        <f t="shared" si="855"/>
        <v>0.46643999999999997</v>
      </c>
      <c r="HT127" s="713">
        <f t="shared" si="856"/>
        <v>0.36094603788418017</v>
      </c>
      <c r="HU127" s="711">
        <f t="shared" si="857"/>
        <v>0.44215889640812073</v>
      </c>
      <c r="HV127" s="711">
        <f t="shared" si="858"/>
        <v>24.454174959719456</v>
      </c>
      <c r="HW127" s="711">
        <f t="shared" si="859"/>
        <v>27.464698088207459</v>
      </c>
      <c r="HX127" s="711">
        <f t="shared" si="860"/>
        <v>45.714470083951518</v>
      </c>
      <c r="HY127" s="714">
        <f t="shared" si="861"/>
        <v>25.801599999999997</v>
      </c>
      <c r="HZ127" s="359">
        <f t="shared" si="862"/>
        <v>29.019200000000001</v>
      </c>
      <c r="IA127" s="360">
        <f t="shared" si="863"/>
        <v>48.30190909070317</v>
      </c>
      <c r="IB127" s="75">
        <f t="shared" si="864"/>
        <v>45.714470083951518</v>
      </c>
      <c r="IC127" s="724">
        <f t="shared" si="865"/>
        <v>0.36094603788418017</v>
      </c>
      <c r="ID127" s="724">
        <f t="shared" si="866"/>
        <v>25.801599999999997</v>
      </c>
      <c r="IE127" s="724">
        <f t="shared" si="867"/>
        <v>29.019200000000001</v>
      </c>
      <c r="IF127" s="76">
        <f t="shared" si="868"/>
        <v>10.148328222950017</v>
      </c>
      <c r="IG127" s="808"/>
      <c r="IH127" s="808"/>
      <c r="II127" s="808"/>
      <c r="IJ127" s="809">
        <f t="shared" si="869"/>
        <v>0</v>
      </c>
      <c r="IK127" s="677"/>
      <c r="IL127" s="678"/>
      <c r="IM127" s="678"/>
      <c r="IN127" s="34"/>
      <c r="IO127" s="34"/>
      <c r="IP127" s="34"/>
      <c r="IQ127" s="34"/>
      <c r="IR127" s="34"/>
      <c r="IS127" s="34"/>
      <c r="IT127" s="34"/>
      <c r="IU127" s="34"/>
      <c r="IV127" s="34"/>
      <c r="IW127" s="34"/>
      <c r="IX127" s="34"/>
      <c r="IY127" s="34"/>
      <c r="IZ127" s="34"/>
      <c r="JA127" s="34"/>
      <c r="JB127" s="34"/>
      <c r="JC127" s="34"/>
      <c r="JD127" s="34"/>
      <c r="JE127" s="34"/>
      <c r="JF127" s="34"/>
      <c r="JG127" s="34"/>
      <c r="JH127" s="34"/>
      <c r="JI127" s="34"/>
      <c r="JJ127" s="34"/>
      <c r="JK127" s="34"/>
      <c r="JL127" s="34"/>
      <c r="JM127" s="34"/>
      <c r="JN127" s="34"/>
      <c r="JO127" s="34"/>
      <c r="JP127" s="34"/>
      <c r="JQ127" s="34"/>
      <c r="JR127" s="34"/>
      <c r="JS127" s="34"/>
      <c r="JT127" s="142"/>
      <c r="JU127" s="142"/>
      <c r="JV127" s="142"/>
      <c r="JW127" s="142"/>
      <c r="JX127" s="142"/>
      <c r="JY127" s="142"/>
      <c r="JZ127" s="142"/>
      <c r="KA127" s="26"/>
      <c r="KB127" s="27"/>
      <c r="KC127" s="175"/>
      <c r="KD127" s="175"/>
      <c r="KE127" s="175"/>
      <c r="KF127" s="175"/>
      <c r="KG127" s="175"/>
      <c r="KH127" s="175"/>
      <c r="KI127" s="175"/>
      <c r="KJ127" s="175"/>
      <c r="KK127" s="48"/>
      <c r="KL127" s="32"/>
      <c r="KM127" s="48"/>
      <c r="KN127" s="48"/>
      <c r="KO127" s="48"/>
      <c r="KP127" s="48"/>
      <c r="KQ127" s="49"/>
      <c r="KR127" s="49"/>
      <c r="KS127" s="49"/>
      <c r="KT127" s="49"/>
      <c r="KU127" s="49"/>
      <c r="KV127" s="49"/>
      <c r="KX127" s="540">
        <f t="shared" si="679"/>
        <v>100</v>
      </c>
    </row>
    <row r="128" spans="1:310" ht="16.5" thickTop="1" thickBot="1" x14ac:dyDescent="0.3">
      <c r="A128" s="62"/>
      <c r="B128" s="80" t="str">
        <f>IF(A128="X",IF(#REF!="F",#REF!,IF(#REF!="C",#REF!,IF(#REF!="WH",#REF!,IF(#REF!="B",#REF!,"")))),"")</f>
        <v/>
      </c>
      <c r="C128" s="120"/>
      <c r="D128" s="578"/>
      <c r="E128" s="11">
        <f>E127+1</f>
        <v>58</v>
      </c>
      <c r="F128" s="623" t="s">
        <v>183</v>
      </c>
      <c r="G128" s="38" t="s">
        <v>50</v>
      </c>
      <c r="H128" s="1906"/>
      <c r="I128" s="1906"/>
      <c r="J128" s="2147"/>
      <c r="K128" s="2147"/>
      <c r="L128" s="39" t="s">
        <v>176</v>
      </c>
      <c r="M128" s="39">
        <v>60</v>
      </c>
      <c r="N128" s="2177"/>
      <c r="O128" s="810"/>
      <c r="P128" s="811"/>
      <c r="Q128" s="726">
        <v>60</v>
      </c>
      <c r="R128" s="727"/>
      <c r="S128" s="727"/>
      <c r="T128" s="727"/>
      <c r="U128" s="727"/>
      <c r="V128" s="727"/>
      <c r="W128" s="727"/>
      <c r="X128" s="727"/>
      <c r="Y128" s="727"/>
      <c r="Z128" s="727"/>
      <c r="AA128" s="727"/>
      <c r="AB128" s="727">
        <v>40</v>
      </c>
      <c r="AC128" s="368">
        <f t="shared" si="808"/>
        <v>0.6</v>
      </c>
      <c r="AD128" s="368">
        <f t="shared" si="809"/>
        <v>0</v>
      </c>
      <c r="AE128" s="368">
        <f t="shared" si="810"/>
        <v>0</v>
      </c>
      <c r="AF128" s="368">
        <f t="shared" si="811"/>
        <v>0</v>
      </c>
      <c r="AG128" s="368">
        <f t="shared" si="812"/>
        <v>0</v>
      </c>
      <c r="AH128" s="368">
        <f t="shared" si="813"/>
        <v>0</v>
      </c>
      <c r="AI128" s="368">
        <f t="shared" si="814"/>
        <v>0</v>
      </c>
      <c r="AJ128" s="368">
        <f t="shared" si="815"/>
        <v>0</v>
      </c>
      <c r="AK128" s="368">
        <f t="shared" si="816"/>
        <v>0</v>
      </c>
      <c r="AL128" s="368">
        <f t="shared" si="817"/>
        <v>0</v>
      </c>
      <c r="AM128" s="368">
        <f t="shared" si="818"/>
        <v>0</v>
      </c>
      <c r="AN128" s="368">
        <f t="shared" si="819"/>
        <v>0.4</v>
      </c>
      <c r="AO128" s="369">
        <v>0</v>
      </c>
      <c r="AP128" s="370">
        <v>0</v>
      </c>
      <c r="AQ128" s="370">
        <v>0</v>
      </c>
      <c r="AR128" s="370">
        <v>0</v>
      </c>
      <c r="AS128" s="378">
        <f>AC128*'Gas parameters'!$B$10</f>
        <v>21490.799999999999</v>
      </c>
      <c r="AT128" s="371">
        <f>AD128*'Gas parameters'!$C$10</f>
        <v>0</v>
      </c>
      <c r="AU128" s="371">
        <f>AE128*'Gas parameters'!$D$10</f>
        <v>0</v>
      </c>
      <c r="AV128" s="371">
        <f>AF128*'Gas parameters'!$E$10</f>
        <v>0</v>
      </c>
      <c r="AW128" s="371">
        <f>AG128*'Gas parameters'!$F$10</f>
        <v>0</v>
      </c>
      <c r="AX128" s="371">
        <f>AH128*'Gas parameters'!$G$10</f>
        <v>0</v>
      </c>
      <c r="AY128" s="371">
        <f>AI128*'Gas parameters'!$H$10</f>
        <v>0</v>
      </c>
      <c r="AZ128" s="371">
        <f>AJ128*'Gas parameters'!$I$10</f>
        <v>0</v>
      </c>
      <c r="BA128" s="371">
        <f>AK128*'Gas parameters'!$J$10</f>
        <v>0</v>
      </c>
      <c r="BB128" s="371">
        <f>AL128*'Gas parameters'!$K$10</f>
        <v>0</v>
      </c>
      <c r="BC128" s="371">
        <f>AM128*'Gas parameters'!$L$10</f>
        <v>0</v>
      </c>
      <c r="BD128" s="371">
        <f>AN128*'Gas parameters'!$M$10</f>
        <v>4310.8</v>
      </c>
      <c r="BE128" s="372">
        <f>AO128*'Gas parameters'!$N$10</f>
        <v>0</v>
      </c>
      <c r="BF128" s="373">
        <f>AP128*'Gas parameters'!$O$10</f>
        <v>0</v>
      </c>
      <c r="BG128" s="373">
        <f>AQ128*'Gas parameters'!$P$10</f>
        <v>0</v>
      </c>
      <c r="BH128" s="379">
        <f>AR128*'Gas parameters'!$Q$10</f>
        <v>0</v>
      </c>
      <c r="BI128" s="386">
        <f>AC128*'Gas parameters'!$B$11</f>
        <v>23904</v>
      </c>
      <c r="BJ128" s="387">
        <f>AD128*'Gas parameters'!$C$11</f>
        <v>0</v>
      </c>
      <c r="BK128" s="387">
        <f>AE128*'Gas parameters'!$D$11</f>
        <v>0</v>
      </c>
      <c r="BL128" s="387">
        <f>AF128*'Gas parameters'!$E$11</f>
        <v>0</v>
      </c>
      <c r="BM128" s="387">
        <f>AG128*'Gas parameters'!$F$11</f>
        <v>0</v>
      </c>
      <c r="BN128" s="387">
        <f>AH128*'Gas parameters'!$G$11</f>
        <v>0</v>
      </c>
      <c r="BO128" s="387">
        <f>AI128*'Gas parameters'!$H$11</f>
        <v>0</v>
      </c>
      <c r="BP128" s="387">
        <f>AJ128*'Gas parameters'!$I$11</f>
        <v>0</v>
      </c>
      <c r="BQ128" s="387">
        <f>AK128*'Gas parameters'!$J$11</f>
        <v>0</v>
      </c>
      <c r="BR128" s="387">
        <f>AL128*'Gas parameters'!$K$11</f>
        <v>0</v>
      </c>
      <c r="BS128" s="387">
        <f>AM128*'Gas parameters'!$L$11</f>
        <v>0</v>
      </c>
      <c r="BT128" s="387">
        <f>AN128*'Gas parameters'!$M$11</f>
        <v>5115.2000000000007</v>
      </c>
      <c r="BU128" s="388">
        <f>AO128*'Gas parameters'!$N$11</f>
        <v>0</v>
      </c>
      <c r="BV128" s="389">
        <f>AP128*'Gas parameters'!$O$11</f>
        <v>0</v>
      </c>
      <c r="BW128" s="389">
        <f>AQ128*'Gas parameters'!$P$11</f>
        <v>0</v>
      </c>
      <c r="BX128" s="390">
        <f>AR128*'Gas parameters'!$Q$11</f>
        <v>0</v>
      </c>
      <c r="BY128" s="385">
        <f>AC128*'Gas parameters'!$B$12</f>
        <v>0.43043999999999999</v>
      </c>
      <c r="BZ128" s="374">
        <f>AD128*'Gas parameters'!$C$12</f>
        <v>0</v>
      </c>
      <c r="CA128" s="374">
        <f>AE128*'Gas parameters'!$D$12</f>
        <v>0</v>
      </c>
      <c r="CB128" s="374">
        <f>AF128*'Gas parameters'!$E$12</f>
        <v>0</v>
      </c>
      <c r="CC128" s="374">
        <f>AG128*'Gas parameters'!$F$12</f>
        <v>0</v>
      </c>
      <c r="CD128" s="374">
        <f>AH128*'Gas parameters'!$G$12</f>
        <v>0</v>
      </c>
      <c r="CE128" s="374">
        <f>AI128*'Gas parameters'!$H$12</f>
        <v>0</v>
      </c>
      <c r="CF128" s="374">
        <f>AJ128*'Gas parameters'!$I$12</f>
        <v>0</v>
      </c>
      <c r="CG128" s="374">
        <f>AK128*'Gas parameters'!$J$12</f>
        <v>0</v>
      </c>
      <c r="CH128" s="374">
        <f>AL128*'Gas parameters'!$K$12</f>
        <v>0</v>
      </c>
      <c r="CI128" s="374">
        <f>AM128*'Gas parameters'!$L$12</f>
        <v>0</v>
      </c>
      <c r="CJ128" s="374">
        <f>AN128*'Gas parameters'!$M$12</f>
        <v>3.5999999999999997E-2</v>
      </c>
      <c r="CK128" s="375">
        <f>AO128*'Gas parameters'!$N$12</f>
        <v>0</v>
      </c>
      <c r="CL128" s="376">
        <f>AP128*'Gas parameters'!$O$12</f>
        <v>0</v>
      </c>
      <c r="CM128" s="376">
        <f>AQ128*'Gas parameters'!$P$12</f>
        <v>0</v>
      </c>
      <c r="CN128" s="376">
        <f>AR128*'Gas parameters'!$Q$12</f>
        <v>0</v>
      </c>
      <c r="CO128" s="432">
        <f t="shared" si="820"/>
        <v>0.6</v>
      </c>
      <c r="CP128" s="432">
        <f t="shared" si="821"/>
        <v>0</v>
      </c>
      <c r="CQ128" s="432">
        <f t="shared" si="822"/>
        <v>0</v>
      </c>
      <c r="CR128" s="432">
        <f t="shared" si="823"/>
        <v>0</v>
      </c>
      <c r="CS128" s="432">
        <f t="shared" si="824"/>
        <v>0</v>
      </c>
      <c r="CT128" s="432">
        <f t="shared" si="825"/>
        <v>0</v>
      </c>
      <c r="CU128" s="432">
        <f t="shared" si="826"/>
        <v>0</v>
      </c>
      <c r="CV128" s="432">
        <f t="shared" si="827"/>
        <v>0</v>
      </c>
      <c r="CW128" s="432">
        <f t="shared" si="828"/>
        <v>0</v>
      </c>
      <c r="CX128" s="432">
        <f t="shared" si="829"/>
        <v>0</v>
      </c>
      <c r="CY128" s="432">
        <f t="shared" si="830"/>
        <v>0</v>
      </c>
      <c r="CZ128" s="432">
        <f t="shared" si="831"/>
        <v>0.4</v>
      </c>
      <c r="DA128" s="432">
        <f t="shared" si="832"/>
        <v>0</v>
      </c>
      <c r="DB128" s="432">
        <f t="shared" si="833"/>
        <v>0</v>
      </c>
      <c r="DC128" s="432">
        <f t="shared" si="834"/>
        <v>0</v>
      </c>
      <c r="DD128" s="432">
        <f t="shared" si="835"/>
        <v>0</v>
      </c>
      <c r="DE128" s="428">
        <f>'DATA SHEET'!CO128*'Gas parameters'!$B$13</f>
        <v>21529.8</v>
      </c>
      <c r="DF128" s="428">
        <f>'DATA SHEET'!CP128*'Gas parameters'!$C$13</f>
        <v>0</v>
      </c>
      <c r="DG128" s="428">
        <f>'DATA SHEET'!CQ128*'Gas parameters'!$D$13</f>
        <v>0</v>
      </c>
      <c r="DH128" s="428">
        <f>'DATA SHEET'!CR128*'Gas parameters'!$E$13</f>
        <v>0</v>
      </c>
      <c r="DI128" s="428">
        <f>'DATA SHEET'!CS128*'Gas parameters'!$F$13</f>
        <v>0</v>
      </c>
      <c r="DJ128" s="428">
        <f>'DATA SHEET'!CT128*'Gas parameters'!$G$13</f>
        <v>0</v>
      </c>
      <c r="DK128" s="428">
        <f>'DATA SHEET'!CU128*'Gas parameters'!$H$13</f>
        <v>0</v>
      </c>
      <c r="DL128" s="428">
        <f>'DATA SHEET'!CV128*'Gas parameters'!$I$13</f>
        <v>0</v>
      </c>
      <c r="DM128" s="428">
        <f>'DATA SHEET'!CW128*'Gas parameters'!$J$13</f>
        <v>0</v>
      </c>
      <c r="DN128" s="428">
        <f>'DATA SHEET'!CX128*'Gas parameters'!$K$13</f>
        <v>0</v>
      </c>
      <c r="DO128" s="428">
        <f>'DATA SHEET'!CY128*'Gas parameters'!$L$13</f>
        <v>0</v>
      </c>
      <c r="DP128" s="428">
        <f>'DATA SHEET'!CZ128*'Gas parameters'!$M$13</f>
        <v>4313.2</v>
      </c>
      <c r="DQ128" s="428">
        <f>'DATA SHEET'!DA128*'Gas parameters'!$N$13</f>
        <v>0</v>
      </c>
      <c r="DR128" s="428">
        <f>'DATA SHEET'!DB128*'Gas parameters'!$O$13</f>
        <v>0</v>
      </c>
      <c r="DS128" s="428">
        <f>'DATA SHEET'!DC128*'Gas parameters'!$P$13</f>
        <v>0</v>
      </c>
      <c r="DT128" s="428">
        <f>'DATA SHEET'!DD128*'Gas parameters'!$Q$13</f>
        <v>0</v>
      </c>
      <c r="DU128" s="431">
        <f>'DATA SHEET'!CO128*'Gas parameters'!$B$14</f>
        <v>23891.399999999998</v>
      </c>
      <c r="DV128" s="431">
        <f>'DATA SHEET'!CP128*'Gas parameters'!$C$14</f>
        <v>0</v>
      </c>
      <c r="DW128" s="431">
        <f>'DATA SHEET'!CQ128*'Gas parameters'!$D$14</f>
        <v>0</v>
      </c>
      <c r="DX128" s="431">
        <f>'DATA SHEET'!CR128*'Gas parameters'!$E$14</f>
        <v>0</v>
      </c>
      <c r="DY128" s="431">
        <f>'DATA SHEET'!CS128*'Gas parameters'!$F$14</f>
        <v>0</v>
      </c>
      <c r="DZ128" s="431">
        <f>'DATA SHEET'!CT128*'Gas parameters'!$G$14</f>
        <v>0</v>
      </c>
      <c r="EA128" s="431">
        <f>'DATA SHEET'!CU128*'Gas parameters'!$H$14</f>
        <v>0</v>
      </c>
      <c r="EB128" s="431">
        <f>'DATA SHEET'!CV128*'Gas parameters'!$I$14</f>
        <v>0</v>
      </c>
      <c r="EC128" s="431">
        <f>'DATA SHEET'!CW128*'Gas parameters'!$J$14</f>
        <v>0</v>
      </c>
      <c r="ED128" s="431">
        <f>'DATA SHEET'!CX128*'Gas parameters'!$K$14</f>
        <v>0</v>
      </c>
      <c r="EE128" s="431">
        <f>'DATA SHEET'!CY128*'Gas parameters'!$L$14</f>
        <v>0</v>
      </c>
      <c r="EF128" s="431">
        <f>'DATA SHEET'!CZ128*'Gas parameters'!$M$14</f>
        <v>5098</v>
      </c>
      <c r="EG128" s="431">
        <f>'DATA SHEET'!DA128*'Gas parameters'!$N$14</f>
        <v>0</v>
      </c>
      <c r="EH128" s="431">
        <f>'DATA SHEET'!DB128*'Gas parameters'!$O$14</f>
        <v>0</v>
      </c>
      <c r="EI128" s="431">
        <f>'DATA SHEET'!DC128*'Gas parameters'!$P$14</f>
        <v>0</v>
      </c>
      <c r="EJ128" s="431">
        <f>'DATA SHEET'!DD128*'Gas parameters'!$Q$14</f>
        <v>0</v>
      </c>
      <c r="EK128" s="425">
        <f>'DATA SHEET'!CO128*'Gas parameters'!$B$15</f>
        <v>1.2018</v>
      </c>
      <c r="EL128" s="434">
        <f>'DATA SHEET'!CP128*'Gas parameters'!$C$15</f>
        <v>0</v>
      </c>
      <c r="EM128" s="434">
        <f>'DATA SHEET'!CQ128*'Gas parameters'!$D$15</f>
        <v>0</v>
      </c>
      <c r="EN128" s="434">
        <f>'DATA SHEET'!CR128*'Gas parameters'!$E$15</f>
        <v>0</v>
      </c>
      <c r="EO128" s="434">
        <f>'DATA SHEET'!CS128*'Gas parameters'!$F$15</f>
        <v>0</v>
      </c>
      <c r="EP128" s="434">
        <f>'DATA SHEET'!CT128*'Gas parameters'!$G$15</f>
        <v>0</v>
      </c>
      <c r="EQ128" s="434">
        <f>'DATA SHEET'!CU128*'Gas parameters'!$H$15</f>
        <v>0</v>
      </c>
      <c r="ER128" s="434">
        <f>'DATA SHEET'!CV128*'Gas parameters'!$I$15</f>
        <v>0</v>
      </c>
      <c r="ES128" s="434">
        <f>'DATA SHEET'!CW128*'Gas parameters'!$J$15</f>
        <v>0</v>
      </c>
      <c r="ET128" s="434">
        <f>'DATA SHEET'!CX128*'Gas parameters'!$K$15</f>
        <v>0</v>
      </c>
      <c r="EU128" s="434">
        <f>'DATA SHEET'!CY128*'Gas parameters'!$L$15</f>
        <v>0</v>
      </c>
      <c r="EV128" s="434">
        <f>'DATA SHEET'!CZ128*'Gas parameters'!$M$15</f>
        <v>0.1996</v>
      </c>
      <c r="EW128" s="434">
        <f>'DATA SHEET'!DA128*'Gas parameters'!$N$15</f>
        <v>0</v>
      </c>
      <c r="EX128" s="434">
        <f>'DATA SHEET'!DB128*'Gas parameters'!$O$15</f>
        <v>0</v>
      </c>
      <c r="EY128" s="434">
        <f>'DATA SHEET'!DC128*'Gas parameters'!$P$15</f>
        <v>0</v>
      </c>
      <c r="EZ128" s="434">
        <f>'DATA SHEET'!DD128*'Gas parameters'!$Q$15</f>
        <v>0</v>
      </c>
      <c r="FA128" s="429">
        <f>'DATA SHEET'!CO128*'Gas parameters'!$B$16</f>
        <v>0.59760000000000002</v>
      </c>
      <c r="FB128" s="429">
        <f>'DATA SHEET'!CP128*'Gas parameters'!$C$16</f>
        <v>0</v>
      </c>
      <c r="FC128" s="429">
        <f>'DATA SHEET'!CQ128*'Gas parameters'!$D$16</f>
        <v>0</v>
      </c>
      <c r="FD128" s="429">
        <f>'DATA SHEET'!CR128*'Gas parameters'!$E$16</f>
        <v>0</v>
      </c>
      <c r="FE128" s="429">
        <f>'DATA SHEET'!CS128*'Gas parameters'!$F$16</f>
        <v>0</v>
      </c>
      <c r="FF128" s="429">
        <f>'DATA SHEET'!CT128*'Gas parameters'!$G$16</f>
        <v>0</v>
      </c>
      <c r="FG128" s="429">
        <f>'DATA SHEET'!CU128*'Gas parameters'!$H$16</f>
        <v>0</v>
      </c>
      <c r="FH128" s="429">
        <f>'DATA SHEET'!CV128*'Gas parameters'!$I$16</f>
        <v>0</v>
      </c>
      <c r="FI128" s="429">
        <f>'DATA SHEET'!CW128*'Gas parameters'!$J$16</f>
        <v>0</v>
      </c>
      <c r="FJ128" s="429">
        <f>'DATA SHEET'!CX128*'Gas parameters'!$K$16</f>
        <v>0</v>
      </c>
      <c r="FK128" s="429">
        <f>'DATA SHEET'!CY128*'Gas parameters'!$L$16</f>
        <v>0</v>
      </c>
      <c r="FL128" s="429">
        <f>'DATA SHEET'!CZ128*'Gas parameters'!$M$16</f>
        <v>0</v>
      </c>
      <c r="FM128" s="429">
        <f>'DATA SHEET'!DA128*'Gas parameters'!$N$16</f>
        <v>0</v>
      </c>
      <c r="FN128" s="429">
        <f>'DATA SHEET'!DB128*'Gas parameters'!$O$16</f>
        <v>0</v>
      </c>
      <c r="FO128" s="429">
        <f>'DATA SHEET'!DC128*'Gas parameters'!$P$16</f>
        <v>0</v>
      </c>
      <c r="FP128" s="429">
        <f>'DATA SHEET'!DD128*'Gas parameters'!$Q$16</f>
        <v>0</v>
      </c>
      <c r="FQ128" s="457">
        <f>'DATA SHEET'!CO128*'Gas parameters'!$B$17</f>
        <v>1.1639999999999999</v>
      </c>
      <c r="FR128" s="457">
        <f>'DATA SHEET'!CP128*'Gas parameters'!$C$17</f>
        <v>0</v>
      </c>
      <c r="FS128" s="457">
        <f>'DATA SHEET'!CQ128*'Gas parameters'!$D$17</f>
        <v>0</v>
      </c>
      <c r="FT128" s="457">
        <f>'DATA SHEET'!CR128*'Gas parameters'!$E$17</f>
        <v>0</v>
      </c>
      <c r="FU128" s="457">
        <f>'DATA SHEET'!CS128*'Gas parameters'!$F$17</f>
        <v>0</v>
      </c>
      <c r="FV128" s="457">
        <f>'DATA SHEET'!CT128*'Gas parameters'!$G$17</f>
        <v>0</v>
      </c>
      <c r="FW128" s="457">
        <f>'DATA SHEET'!CU128*'Gas parameters'!$H$17</f>
        <v>0</v>
      </c>
      <c r="FX128" s="457">
        <f>'DATA SHEET'!CV128*'Gas parameters'!$I$17</f>
        <v>0</v>
      </c>
      <c r="FY128" s="457">
        <f>'DATA SHEET'!CW128*'Gas parameters'!$J$17</f>
        <v>0</v>
      </c>
      <c r="FZ128" s="457">
        <f>'DATA SHEET'!CX128*'Gas parameters'!$K$17</f>
        <v>0</v>
      </c>
      <c r="GA128" s="457">
        <f>'DATA SHEET'!CY128*'Gas parameters'!$L$17</f>
        <v>0</v>
      </c>
      <c r="GB128" s="457">
        <f>'DATA SHEET'!CZ128*'Gas parameters'!$M$17</f>
        <v>0.38680000000000003</v>
      </c>
      <c r="GC128" s="457">
        <f>'DATA SHEET'!DA128*'Gas parameters'!$N$17</f>
        <v>0</v>
      </c>
      <c r="GD128" s="457">
        <f>'DATA SHEET'!DB128*'Gas parameters'!$O$17</f>
        <v>0</v>
      </c>
      <c r="GE128" s="457">
        <f>'DATA SHEET'!DC128*'Gas parameters'!$P$17</f>
        <v>0</v>
      </c>
      <c r="GF128" s="457">
        <f>'DATA SHEET'!DD128*'Gas parameters'!$Q$17</f>
        <v>0</v>
      </c>
      <c r="GG128" s="429">
        <f>'DATA SHEET'!CO128*'Gas parameters'!$B$18</f>
        <v>0.43043999999999999</v>
      </c>
      <c r="GH128" s="429">
        <f>'DATA SHEET'!CP128*'Gas parameters'!$C$18</f>
        <v>0</v>
      </c>
      <c r="GI128" s="429">
        <f>'DATA SHEET'!CQ128*'Gas parameters'!$D$18</f>
        <v>0</v>
      </c>
      <c r="GJ128" s="429">
        <f>'DATA SHEET'!CR128*'Gas parameters'!$E$18</f>
        <v>0</v>
      </c>
      <c r="GK128" s="429">
        <f>'DATA SHEET'!CS128*'Gas parameters'!$F$18</f>
        <v>0</v>
      </c>
      <c r="GL128" s="429">
        <f>'DATA SHEET'!CT128*'Gas parameters'!$G$18</f>
        <v>0</v>
      </c>
      <c r="GM128" s="429">
        <f>'DATA SHEET'!CU128*'Gas parameters'!$H$18</f>
        <v>0</v>
      </c>
      <c r="GN128" s="429">
        <f>'DATA SHEET'!CV128*'Gas parameters'!$I$18</f>
        <v>0</v>
      </c>
      <c r="GO128" s="429">
        <f>'DATA SHEET'!CW128*'Gas parameters'!$J$18</f>
        <v>0</v>
      </c>
      <c r="GP128" s="429">
        <f>'DATA SHEET'!CX128*'Gas parameters'!$K$18</f>
        <v>0</v>
      </c>
      <c r="GQ128" s="429">
        <f>'DATA SHEET'!CY128*'Gas parameters'!$L$18</f>
        <v>0</v>
      </c>
      <c r="GR128" s="429">
        <f>'DATA SHEET'!CZ128*'Gas parameters'!$M$18</f>
        <v>3.5999999999999997E-2</v>
      </c>
      <c r="GS128" s="429">
        <f>'DATA SHEET'!DA128*'Gas parameters'!$N$18</f>
        <v>0</v>
      </c>
      <c r="GT128" s="429">
        <f>'DATA SHEET'!DB128*'Gas parameters'!$O$18</f>
        <v>0</v>
      </c>
      <c r="GU128" s="429">
        <f>'DATA SHEET'!DC128*'Gas parameters'!$P$18</f>
        <v>0</v>
      </c>
      <c r="GV128" s="429">
        <f>'DATA SHEET'!DD128*'Gas parameters'!$Q$18</f>
        <v>0</v>
      </c>
      <c r="GW128" s="430">
        <v>7</v>
      </c>
      <c r="GX128" s="430">
        <v>1E-3</v>
      </c>
      <c r="GY128" s="435">
        <f t="shared" si="836"/>
        <v>6.6924546322827121</v>
      </c>
      <c r="GZ128" s="435">
        <f t="shared" si="837"/>
        <v>10.148328222950017</v>
      </c>
      <c r="HA128" s="433">
        <f t="shared" si="838"/>
        <v>1</v>
      </c>
      <c r="HB128" s="433">
        <f t="shared" si="839"/>
        <v>7.4502201757506663</v>
      </c>
      <c r="HC128" s="433">
        <f t="shared" si="840"/>
        <v>20.959991874476575</v>
      </c>
      <c r="HD128" s="433">
        <f t="shared" si="841"/>
        <v>1.3246768628986172</v>
      </c>
      <c r="HE128" s="433">
        <f t="shared" si="842"/>
        <v>1.2155011147590387</v>
      </c>
      <c r="HF128" s="436">
        <f t="shared" si="843"/>
        <v>0</v>
      </c>
      <c r="HG128" s="433">
        <f t="shared" si="844"/>
        <v>5.8886546322827122</v>
      </c>
      <c r="HH128" s="435">
        <f>GY128*0.7906+'DATA SHEET'!CW128/100+HN128</f>
        <v>5.8886546322827122</v>
      </c>
      <c r="HI128" s="433">
        <f t="shared" si="845"/>
        <v>1.5615655434679541</v>
      </c>
      <c r="HJ128" s="433">
        <f t="shared" si="846"/>
        <v>10.148328222950017</v>
      </c>
      <c r="HK128" s="437">
        <f t="shared" si="847"/>
        <v>25843</v>
      </c>
      <c r="HL128" s="437">
        <f t="shared" si="848"/>
        <v>28989.399999999998</v>
      </c>
      <c r="HM128" s="438">
        <f t="shared" si="849"/>
        <v>1.4014</v>
      </c>
      <c r="HN128" s="439">
        <f t="shared" si="850"/>
        <v>0.59760000000000002</v>
      </c>
      <c r="HO128" s="436">
        <f t="shared" si="851"/>
        <v>1.5508</v>
      </c>
      <c r="HP128" s="427">
        <f t="shared" si="852"/>
        <v>0.46643999999999997</v>
      </c>
      <c r="HQ128" s="357">
        <f t="shared" si="853"/>
        <v>25801.599999999999</v>
      </c>
      <c r="HR128" s="358">
        <f t="shared" si="854"/>
        <v>29019.200000000001</v>
      </c>
      <c r="HS128" s="712">
        <f t="shared" si="855"/>
        <v>0.46643999999999997</v>
      </c>
      <c r="HT128" s="713">
        <f t="shared" si="856"/>
        <v>0.36094603788418017</v>
      </c>
      <c r="HU128" s="711">
        <f t="shared" si="857"/>
        <v>0.44215889640812073</v>
      </c>
      <c r="HV128" s="711">
        <f t="shared" si="858"/>
        <v>24.454174959719456</v>
      </c>
      <c r="HW128" s="711">
        <f t="shared" si="859"/>
        <v>27.464698088207459</v>
      </c>
      <c r="HX128" s="711">
        <f t="shared" si="860"/>
        <v>45.714470083951518</v>
      </c>
      <c r="HY128" s="714">
        <f t="shared" si="861"/>
        <v>25.801599999999997</v>
      </c>
      <c r="HZ128" s="359">
        <f t="shared" si="862"/>
        <v>29.019200000000001</v>
      </c>
      <c r="IA128" s="360">
        <f t="shared" si="863"/>
        <v>48.30190909070317</v>
      </c>
      <c r="IB128" s="75">
        <f t="shared" si="864"/>
        <v>45.714470083951518</v>
      </c>
      <c r="IC128" s="724">
        <f t="shared" si="865"/>
        <v>0.36094603788418017</v>
      </c>
      <c r="ID128" s="724">
        <f t="shared" si="866"/>
        <v>25.801599999999997</v>
      </c>
      <c r="IE128" s="724">
        <f t="shared" si="867"/>
        <v>29.019200000000001</v>
      </c>
      <c r="IF128" s="76">
        <f t="shared" si="868"/>
        <v>10.148328222950017</v>
      </c>
      <c r="IG128" s="97"/>
      <c r="IH128" s="97"/>
      <c r="II128" s="97"/>
      <c r="IJ128" s="97"/>
      <c r="IK128" s="97"/>
      <c r="IL128" s="97"/>
      <c r="IM128" s="97"/>
      <c r="JH128"/>
      <c r="JI128"/>
      <c r="JJ128"/>
      <c r="KX128" s="540">
        <f t="shared" si="679"/>
        <v>100</v>
      </c>
    </row>
    <row r="129" spans="1:310" ht="15" x14ac:dyDescent="0.25">
      <c r="A129" s="81"/>
      <c r="B129" s="81"/>
      <c r="C129" s="81"/>
      <c r="P129" s="550"/>
      <c r="Q129" s="42"/>
      <c r="R129" s="42"/>
      <c r="S129" s="42"/>
      <c r="T129" s="42"/>
      <c r="U129" s="42"/>
      <c r="V129" s="42"/>
      <c r="W129" s="42"/>
      <c r="X129" s="42"/>
      <c r="Y129" s="42"/>
      <c r="Z129" s="42"/>
      <c r="AA129" s="42"/>
      <c r="AB129" s="42"/>
      <c r="IB129" s="3"/>
      <c r="IC129" s="3"/>
      <c r="ID129" s="3"/>
      <c r="IE129" s="3"/>
      <c r="IF129" s="3"/>
      <c r="IN129" s="34"/>
      <c r="IO129" s="34"/>
      <c r="IP129" s="34"/>
      <c r="IQ129" s="34"/>
      <c r="IR129" s="34"/>
      <c r="IS129" s="34"/>
      <c r="IT129" s="34"/>
      <c r="IU129" s="34"/>
      <c r="IV129" s="34"/>
      <c r="IW129" s="34"/>
      <c r="IX129" s="34"/>
      <c r="IY129" s="34"/>
      <c r="IZ129" s="34"/>
      <c r="JA129" s="34"/>
      <c r="JB129" s="34"/>
      <c r="JC129" s="34"/>
      <c r="JD129" s="34"/>
      <c r="JE129" s="34"/>
      <c r="JF129" s="34"/>
      <c r="JG129" s="34"/>
      <c r="JH129" s="34"/>
      <c r="JI129" s="34"/>
      <c r="JJ129" s="34"/>
      <c r="JK129" s="34"/>
      <c r="JL129" s="34"/>
      <c r="JM129" s="34"/>
      <c r="JN129" s="34"/>
      <c r="JO129" s="34"/>
      <c r="JP129" s="34"/>
      <c r="JQ129" s="34"/>
      <c r="JR129" s="34"/>
      <c r="JS129" s="34"/>
      <c r="KL129" s="3"/>
      <c r="KX129" s="540">
        <f t="shared" si="679"/>
        <v>0</v>
      </c>
    </row>
    <row r="130" spans="1:310" ht="15.75" thickBot="1" x14ac:dyDescent="0.3">
      <c r="A130" s="17"/>
      <c r="B130" s="81"/>
      <c r="C130" s="81"/>
      <c r="D130" s="81"/>
      <c r="E130" s="81"/>
      <c r="F130" s="81"/>
      <c r="G130" s="81"/>
      <c r="H130" s="81"/>
      <c r="I130" s="81"/>
      <c r="J130" s="81"/>
      <c r="K130" s="81"/>
      <c r="L130" s="81"/>
      <c r="M130" s="81"/>
      <c r="N130" s="81"/>
      <c r="O130" s="81"/>
      <c r="P130" s="605"/>
      <c r="Q130" s="751"/>
      <c r="R130" s="751"/>
      <c r="S130" s="751"/>
      <c r="T130" s="751"/>
      <c r="U130" s="751"/>
      <c r="V130" s="751"/>
      <c r="W130" s="751"/>
      <c r="X130" s="751"/>
      <c r="Y130" s="751"/>
      <c r="Z130" s="751"/>
      <c r="AA130" s="751"/>
      <c r="AB130" s="751"/>
      <c r="AC130" s="81"/>
      <c r="AD130" s="81"/>
      <c r="AE130" s="81"/>
      <c r="AF130" s="81"/>
      <c r="AG130" s="81"/>
      <c r="AH130" s="81"/>
      <c r="AI130" s="81"/>
      <c r="AJ130" s="81"/>
      <c r="AK130" s="81"/>
      <c r="AL130" s="81"/>
      <c r="AM130" s="81"/>
      <c r="AN130" s="81"/>
      <c r="AO130" s="81"/>
      <c r="AP130" s="81"/>
      <c r="AQ130" s="81"/>
      <c r="AR130" s="81"/>
      <c r="AS130" s="81"/>
      <c r="AT130" s="81"/>
      <c r="AU130" s="81"/>
      <c r="AV130" s="81"/>
      <c r="AW130" s="81"/>
      <c r="AX130" s="81"/>
      <c r="AY130" s="81"/>
      <c r="AZ130" s="81"/>
      <c r="BA130" s="81"/>
      <c r="BB130" s="81"/>
      <c r="BC130" s="81"/>
      <c r="BD130" s="81"/>
      <c r="BE130" s="81"/>
      <c r="BF130" s="81"/>
      <c r="BG130" s="81"/>
      <c r="BH130" s="81"/>
      <c r="BI130" s="81"/>
      <c r="BJ130" s="81"/>
      <c r="BK130" s="81"/>
      <c r="BL130" s="81"/>
      <c r="BM130" s="81"/>
      <c r="BN130" s="81"/>
      <c r="BO130" s="81"/>
      <c r="BP130" s="81"/>
      <c r="BQ130" s="81"/>
      <c r="BR130" s="81"/>
      <c r="BS130" s="81"/>
      <c r="BT130" s="81"/>
      <c r="BU130" s="81"/>
      <c r="BV130" s="81"/>
      <c r="BW130" s="81"/>
      <c r="BX130" s="81"/>
      <c r="BY130" s="81"/>
      <c r="BZ130" s="81"/>
      <c r="CA130" s="81"/>
      <c r="CB130" s="81"/>
      <c r="CC130" s="81"/>
      <c r="CD130" s="81"/>
      <c r="CE130" s="81"/>
      <c r="CF130" s="81"/>
      <c r="CG130" s="81"/>
      <c r="CH130" s="81"/>
      <c r="CI130" s="81"/>
      <c r="CJ130" s="81"/>
      <c r="CK130" s="81"/>
      <c r="CL130" s="81"/>
      <c r="CM130" s="81"/>
      <c r="CN130" s="81"/>
      <c r="CO130" s="81"/>
      <c r="CP130" s="81"/>
      <c r="CQ130" s="81"/>
      <c r="CR130" s="81"/>
      <c r="CS130" s="81"/>
      <c r="CT130" s="81"/>
      <c r="CU130" s="81"/>
      <c r="CV130" s="81"/>
      <c r="CW130" s="81"/>
      <c r="CX130" s="81"/>
      <c r="CY130" s="81"/>
      <c r="CZ130" s="81"/>
      <c r="DA130" s="81"/>
      <c r="DB130" s="81"/>
      <c r="DC130" s="81"/>
      <c r="DD130" s="81"/>
      <c r="DE130" s="81"/>
      <c r="DF130" s="81"/>
      <c r="DG130" s="81"/>
      <c r="DH130" s="81"/>
      <c r="DI130" s="81"/>
      <c r="DJ130" s="81"/>
      <c r="DK130" s="81"/>
      <c r="DL130" s="81"/>
      <c r="DM130" s="81"/>
      <c r="DN130" s="81"/>
      <c r="DO130" s="81"/>
      <c r="DP130" s="81"/>
      <c r="DQ130" s="81"/>
      <c r="DR130" s="81"/>
      <c r="DS130" s="81"/>
      <c r="DT130" s="81"/>
      <c r="DU130" s="81"/>
      <c r="DV130" s="81"/>
      <c r="DW130" s="81"/>
      <c r="DX130" s="81"/>
      <c r="DY130" s="81"/>
      <c r="DZ130" s="81"/>
      <c r="EA130" s="81"/>
      <c r="EB130" s="81"/>
      <c r="EC130" s="81"/>
      <c r="ED130" s="81"/>
      <c r="EE130" s="81"/>
      <c r="EF130" s="81"/>
      <c r="EG130" s="81"/>
      <c r="EH130" s="81"/>
      <c r="EI130" s="81"/>
      <c r="EJ130" s="81"/>
      <c r="EK130" s="81"/>
      <c r="EL130" s="81"/>
      <c r="EM130" s="81"/>
      <c r="EN130" s="81"/>
      <c r="EO130" s="81"/>
      <c r="EP130" s="81"/>
      <c r="EQ130" s="81"/>
      <c r="ER130" s="81"/>
      <c r="ES130" s="81"/>
      <c r="ET130" s="81"/>
      <c r="EU130" s="81"/>
      <c r="EV130" s="81"/>
      <c r="EW130" s="81"/>
      <c r="EX130" s="81"/>
      <c r="EY130" s="81"/>
      <c r="EZ130" s="81"/>
      <c r="FA130" s="81"/>
      <c r="FB130" s="81"/>
      <c r="FC130" s="81"/>
      <c r="FD130" s="81"/>
      <c r="FE130" s="81"/>
      <c r="FF130" s="81"/>
      <c r="FG130" s="81"/>
      <c r="FH130" s="81"/>
      <c r="FI130" s="81"/>
      <c r="FJ130" s="81"/>
      <c r="FK130" s="81"/>
      <c r="FL130" s="81"/>
      <c r="FM130" s="81"/>
      <c r="FN130" s="81"/>
      <c r="FO130" s="81"/>
      <c r="FP130" s="81"/>
      <c r="FQ130" s="81"/>
      <c r="FR130" s="81"/>
      <c r="FS130" s="81"/>
      <c r="FT130" s="81"/>
      <c r="FU130" s="81"/>
      <c r="FV130" s="81"/>
      <c r="FW130" s="81"/>
      <c r="FX130" s="81"/>
      <c r="FY130" s="81"/>
      <c r="FZ130" s="81"/>
      <c r="GA130" s="81"/>
      <c r="GB130" s="81"/>
      <c r="GC130" s="81"/>
      <c r="GD130" s="81"/>
      <c r="GE130" s="81"/>
      <c r="GF130" s="81"/>
      <c r="GG130" s="81"/>
      <c r="GH130" s="81"/>
      <c r="GI130" s="81"/>
      <c r="GJ130" s="81"/>
      <c r="GK130" s="81"/>
      <c r="GL130" s="81"/>
      <c r="GM130" s="81"/>
      <c r="GN130" s="81"/>
      <c r="GO130" s="81"/>
      <c r="GP130" s="81"/>
      <c r="GQ130" s="81"/>
      <c r="GR130" s="81"/>
      <c r="GS130" s="81"/>
      <c r="GT130" s="81"/>
      <c r="GU130" s="81"/>
      <c r="GV130" s="81"/>
      <c r="GW130" s="81"/>
      <c r="GX130" s="81"/>
      <c r="GY130" s="81"/>
      <c r="GZ130" s="81"/>
      <c r="HA130" s="81"/>
      <c r="HB130" s="81"/>
      <c r="HC130" s="81"/>
      <c r="HD130" s="81"/>
      <c r="HE130" s="81"/>
      <c r="HF130" s="81"/>
      <c r="HG130" s="81"/>
      <c r="HH130" s="81"/>
      <c r="HI130" s="81"/>
      <c r="HJ130" s="81"/>
      <c r="HK130" s="81"/>
      <c r="HL130" s="81"/>
      <c r="HM130" s="81"/>
      <c r="HN130" s="81"/>
      <c r="HO130" s="81"/>
      <c r="HP130" s="81"/>
      <c r="HQ130" s="81"/>
      <c r="HR130" s="81"/>
      <c r="HS130" s="81"/>
      <c r="HT130" s="81"/>
      <c r="HU130" s="81"/>
      <c r="HV130" s="81"/>
      <c r="HW130" s="81"/>
      <c r="HX130" s="81"/>
      <c r="HY130" s="81"/>
      <c r="HZ130" s="81"/>
      <c r="IA130" s="81"/>
      <c r="IB130" s="81"/>
      <c r="IC130" s="81"/>
      <c r="ID130" s="81"/>
      <c r="IE130" s="81"/>
      <c r="IF130" s="81"/>
      <c r="IG130" s="81"/>
      <c r="IH130" s="81"/>
      <c r="II130" s="81"/>
      <c r="IJ130" s="81"/>
      <c r="IK130" s="81"/>
      <c r="IL130" s="81"/>
      <c r="IM130" s="81"/>
      <c r="IN130" s="81"/>
      <c r="IO130" s="81"/>
      <c r="IP130" s="81"/>
      <c r="IQ130" s="81"/>
      <c r="IR130" s="81"/>
      <c r="IS130" s="81"/>
      <c r="IT130" s="81"/>
      <c r="IU130" s="81"/>
      <c r="IV130" s="81"/>
      <c r="IW130" s="81"/>
      <c r="IX130" s="81"/>
      <c r="IY130" s="81"/>
      <c r="IZ130" s="81"/>
      <c r="JA130" s="81"/>
      <c r="JB130" s="81"/>
      <c r="JC130" s="81"/>
      <c r="JD130" s="81"/>
      <c r="JE130" s="81"/>
      <c r="JF130" s="81"/>
      <c r="JG130" s="81"/>
      <c r="JH130" s="81"/>
      <c r="JI130" s="81"/>
      <c r="JJ130" s="81"/>
      <c r="JK130" s="81"/>
      <c r="JL130" s="81"/>
      <c r="JM130" s="81"/>
      <c r="JN130" s="81"/>
      <c r="JO130" s="81"/>
      <c r="JP130" s="81"/>
      <c r="JQ130" s="81"/>
      <c r="JR130" s="81"/>
      <c r="JS130" s="81"/>
      <c r="JT130" s="81"/>
      <c r="JU130" s="81"/>
      <c r="JV130" s="81"/>
      <c r="JW130" s="81"/>
      <c r="JX130" s="81"/>
      <c r="JY130" s="81"/>
      <c r="JZ130" s="81"/>
      <c r="KA130" s="81"/>
      <c r="KB130" s="81"/>
      <c r="KC130" s="81"/>
      <c r="KD130" s="81"/>
      <c r="KE130" s="81"/>
      <c r="KF130" s="81"/>
      <c r="KG130" s="81"/>
      <c r="KH130" s="81"/>
      <c r="KI130" s="81"/>
      <c r="KJ130" s="81"/>
      <c r="KK130" s="81"/>
      <c r="KL130" s="81"/>
      <c r="KM130" s="81"/>
      <c r="KN130" s="81"/>
      <c r="KO130" s="81"/>
      <c r="KP130" s="81"/>
      <c r="KQ130" s="81"/>
      <c r="KR130" s="81"/>
      <c r="KS130" s="81"/>
      <c r="KT130" s="81"/>
      <c r="KU130" s="81"/>
      <c r="KV130" s="81"/>
      <c r="KW130" s="81"/>
      <c r="KX130" s="540">
        <f t="shared" si="679"/>
        <v>0</v>
      </c>
    </row>
    <row r="131" spans="1:310" ht="24" thickBot="1" x14ac:dyDescent="0.4">
      <c r="A131" s="81"/>
      <c r="B131" s="81"/>
      <c r="C131" s="81"/>
      <c r="E131" s="55" t="s">
        <v>266</v>
      </c>
      <c r="F131" s="56"/>
      <c r="G131" s="56"/>
      <c r="H131" s="56"/>
      <c r="I131" s="56"/>
      <c r="J131" s="56"/>
      <c r="K131" s="56"/>
      <c r="L131" s="56"/>
      <c r="M131" s="56"/>
      <c r="N131" s="56"/>
      <c r="O131" s="56"/>
      <c r="P131" s="551"/>
      <c r="Q131" s="737"/>
      <c r="R131" s="737"/>
      <c r="S131" s="737"/>
      <c r="T131" s="737"/>
      <c r="U131" s="737"/>
      <c r="V131" s="737"/>
      <c r="W131" s="737"/>
      <c r="X131" s="737"/>
      <c r="Y131" s="737"/>
      <c r="Z131" s="737"/>
      <c r="AA131" s="737"/>
      <c r="AB131" s="737"/>
      <c r="AC131" s="56"/>
      <c r="AD131" s="56"/>
      <c r="AE131" s="56"/>
      <c r="AF131" s="56"/>
      <c r="AG131" s="56"/>
      <c r="AH131" s="56"/>
      <c r="AI131" s="56"/>
      <c r="AJ131" s="56"/>
      <c r="AK131" s="56"/>
      <c r="AL131" s="56"/>
      <c r="AM131" s="56"/>
      <c r="AN131" s="56"/>
      <c r="AO131" s="56"/>
      <c r="AP131" s="56"/>
      <c r="AQ131" s="56"/>
      <c r="AR131" s="56"/>
      <c r="AS131" s="56"/>
      <c r="AT131" s="56"/>
      <c r="AU131" s="56"/>
      <c r="AV131" s="56"/>
      <c r="AW131" s="56"/>
      <c r="AX131" s="56"/>
      <c r="AY131" s="56"/>
      <c r="AZ131" s="56"/>
      <c r="BA131" s="56"/>
      <c r="BB131" s="56"/>
      <c r="BC131" s="56"/>
      <c r="BD131" s="56"/>
      <c r="BE131" s="56"/>
      <c r="BF131" s="56"/>
      <c r="BG131" s="56"/>
      <c r="BH131" s="56"/>
      <c r="BI131" s="56"/>
      <c r="BJ131" s="56"/>
      <c r="BK131" s="56"/>
      <c r="BL131" s="56"/>
      <c r="BM131" s="56"/>
      <c r="BN131" s="56"/>
      <c r="BO131" s="56"/>
      <c r="BP131" s="56"/>
      <c r="BQ131" s="56"/>
      <c r="BR131" s="56"/>
      <c r="BS131" s="56"/>
      <c r="BT131" s="56"/>
      <c r="BU131" s="56"/>
      <c r="BV131" s="56"/>
      <c r="BW131" s="56"/>
      <c r="BX131" s="56"/>
      <c r="BY131" s="56"/>
      <c r="BZ131" s="56"/>
      <c r="CA131" s="56"/>
      <c r="CB131" s="56"/>
      <c r="CC131" s="56"/>
      <c r="CD131" s="56"/>
      <c r="CE131" s="56"/>
      <c r="CF131" s="56"/>
      <c r="CG131" s="56"/>
      <c r="CH131" s="56"/>
      <c r="CI131" s="56"/>
      <c r="CJ131" s="56"/>
      <c r="CK131" s="56"/>
      <c r="CL131" s="56"/>
      <c r="CM131" s="56"/>
      <c r="CN131" s="56"/>
      <c r="CO131" s="56"/>
      <c r="CP131" s="56"/>
      <c r="CQ131" s="56"/>
      <c r="CR131" s="56"/>
      <c r="CS131" s="56"/>
      <c r="CT131" s="56"/>
      <c r="CU131" s="56"/>
      <c r="CV131" s="56"/>
      <c r="CW131" s="56"/>
      <c r="CX131" s="56"/>
      <c r="CY131" s="56"/>
      <c r="CZ131" s="56"/>
      <c r="DA131" s="56"/>
      <c r="DB131" s="56"/>
      <c r="DC131" s="56"/>
      <c r="DD131" s="56"/>
      <c r="DE131" s="56"/>
      <c r="DF131" s="56"/>
      <c r="DG131" s="56"/>
      <c r="DH131" s="56"/>
      <c r="DI131" s="56"/>
      <c r="DJ131" s="56"/>
      <c r="DK131" s="56"/>
      <c r="DL131" s="56"/>
      <c r="DM131" s="56"/>
      <c r="DN131" s="56"/>
      <c r="DO131" s="56"/>
      <c r="DP131" s="56"/>
      <c r="DQ131" s="56"/>
      <c r="DR131" s="56"/>
      <c r="DS131" s="56"/>
      <c r="DT131" s="56"/>
      <c r="DU131" s="56"/>
      <c r="DV131" s="56"/>
      <c r="DW131" s="56"/>
      <c r="DX131" s="56"/>
      <c r="DY131" s="56"/>
      <c r="DZ131" s="56"/>
      <c r="EA131" s="56"/>
      <c r="EB131" s="56"/>
      <c r="EC131" s="56"/>
      <c r="ED131" s="56"/>
      <c r="EE131" s="56"/>
      <c r="EF131" s="56"/>
      <c r="EG131" s="56"/>
      <c r="EH131" s="56"/>
      <c r="EI131" s="56"/>
      <c r="EJ131" s="56"/>
      <c r="EK131" s="56"/>
      <c r="EL131" s="56"/>
      <c r="EM131" s="56"/>
      <c r="EN131" s="56"/>
      <c r="EO131" s="56"/>
      <c r="EP131" s="56"/>
      <c r="EQ131" s="56"/>
      <c r="ER131" s="56"/>
      <c r="ES131" s="56"/>
      <c r="ET131" s="56"/>
      <c r="EU131" s="56"/>
      <c r="EV131" s="56"/>
      <c r="EW131" s="56"/>
      <c r="EX131" s="56"/>
      <c r="EY131" s="56"/>
      <c r="EZ131" s="56"/>
      <c r="FA131" s="56"/>
      <c r="FB131" s="56"/>
      <c r="FC131" s="56"/>
      <c r="FD131" s="56"/>
      <c r="FE131" s="56"/>
      <c r="FF131" s="56"/>
      <c r="FG131" s="56"/>
      <c r="FH131" s="56"/>
      <c r="FI131" s="56"/>
      <c r="FJ131" s="56"/>
      <c r="FK131" s="56"/>
      <c r="FL131" s="56"/>
      <c r="FM131" s="56"/>
      <c r="FN131" s="56"/>
      <c r="FO131" s="56"/>
      <c r="FP131" s="56"/>
      <c r="FQ131" s="56"/>
      <c r="FR131" s="56"/>
      <c r="FS131" s="56"/>
      <c r="FT131" s="56"/>
      <c r="FU131" s="56"/>
      <c r="FV131" s="56"/>
      <c r="FW131" s="56"/>
      <c r="FX131" s="56"/>
      <c r="FY131" s="56"/>
      <c r="FZ131" s="56"/>
      <c r="GA131" s="56"/>
      <c r="GB131" s="56"/>
      <c r="GC131" s="56"/>
      <c r="GD131" s="56"/>
      <c r="GE131" s="56"/>
      <c r="GF131" s="56"/>
      <c r="GG131" s="56"/>
      <c r="GH131" s="56"/>
      <c r="GI131" s="56"/>
      <c r="GJ131" s="56"/>
      <c r="GK131" s="56"/>
      <c r="GL131" s="56"/>
      <c r="GM131" s="56"/>
      <c r="GN131" s="56"/>
      <c r="GO131" s="56"/>
      <c r="GP131" s="56"/>
      <c r="GQ131" s="56"/>
      <c r="GR131" s="56"/>
      <c r="GS131" s="56"/>
      <c r="GT131" s="56"/>
      <c r="GU131" s="56"/>
      <c r="GV131" s="56"/>
      <c r="GW131" s="56"/>
      <c r="GX131" s="56"/>
      <c r="GY131" s="56"/>
      <c r="GZ131" s="56"/>
      <c r="HA131" s="56"/>
      <c r="HB131" s="56"/>
      <c r="HC131" s="56"/>
      <c r="HD131" s="56"/>
      <c r="HE131" s="56"/>
      <c r="HF131" s="56"/>
      <c r="HG131" s="56"/>
      <c r="HH131" s="56"/>
      <c r="HI131" s="56"/>
      <c r="HJ131" s="56"/>
      <c r="HK131" s="56"/>
      <c r="HL131" s="56"/>
      <c r="HM131" s="56"/>
      <c r="HN131" s="56"/>
      <c r="HO131" s="56"/>
      <c r="HP131" s="56"/>
      <c r="HQ131" s="56"/>
      <c r="HR131" s="56"/>
      <c r="HS131" s="56"/>
      <c r="HT131" s="56"/>
      <c r="HU131" s="56"/>
      <c r="HV131" s="56"/>
      <c r="HW131" s="56"/>
      <c r="HX131" s="56"/>
      <c r="HY131" s="56"/>
      <c r="HZ131" s="56"/>
      <c r="IA131" s="56"/>
      <c r="IB131" s="56"/>
      <c r="IC131" s="56"/>
      <c r="ID131" s="56"/>
      <c r="IE131" s="56"/>
      <c r="IF131" s="56"/>
      <c r="IG131" s="56"/>
      <c r="IH131" s="56"/>
      <c r="II131" s="56"/>
      <c r="IJ131" s="56"/>
      <c r="IK131" s="56"/>
      <c r="IL131" s="56"/>
      <c r="IM131" s="56"/>
      <c r="IN131" s="56"/>
      <c r="IO131" s="56"/>
      <c r="IP131" s="56"/>
      <c r="IQ131" s="56"/>
      <c r="IR131" s="56"/>
      <c r="IS131" s="56"/>
      <c r="IT131" s="56"/>
      <c r="IU131" s="56"/>
      <c r="IV131" s="56"/>
      <c r="IW131" s="56"/>
      <c r="IX131" s="56"/>
      <c r="IY131" s="56"/>
      <c r="IZ131" s="56"/>
      <c r="JA131" s="171"/>
      <c r="JB131" s="56"/>
      <c r="JC131" s="56"/>
      <c r="JD131" s="56"/>
      <c r="JE131" s="56"/>
      <c r="JF131" s="56"/>
      <c r="JG131" s="56"/>
      <c r="JH131" s="56"/>
      <c r="JI131" s="56"/>
      <c r="JJ131" s="56"/>
      <c r="JK131" s="56"/>
      <c r="JL131" s="56"/>
      <c r="JM131" s="56"/>
      <c r="JN131" s="56"/>
      <c r="JO131" s="56"/>
      <c r="JP131" s="56"/>
      <c r="JQ131" s="56"/>
      <c r="JR131" s="56"/>
      <c r="JS131" s="56"/>
      <c r="JT131" s="56"/>
      <c r="JU131" s="56"/>
      <c r="JV131" s="56"/>
      <c r="JW131" s="56"/>
      <c r="JX131" s="56"/>
      <c r="JY131" s="56"/>
      <c r="JZ131" s="56"/>
      <c r="KA131" s="56"/>
      <c r="KB131" s="56"/>
      <c r="KC131" s="56"/>
      <c r="KD131" s="56"/>
      <c r="KE131" s="56"/>
      <c r="KF131" s="56"/>
      <c r="KG131" s="56"/>
      <c r="KH131" s="56"/>
      <c r="KI131" s="56"/>
      <c r="KJ131" s="56"/>
      <c r="KK131" s="56"/>
      <c r="KL131" s="56"/>
      <c r="KM131" s="56"/>
      <c r="KN131" s="56"/>
      <c r="KO131" s="56"/>
      <c r="KP131" s="56"/>
      <c r="KQ131" s="57"/>
      <c r="KR131" s="57"/>
      <c r="KS131" s="57"/>
      <c r="KT131" s="57"/>
      <c r="KU131" s="57"/>
      <c r="KV131" s="57"/>
      <c r="KX131" s="540">
        <f t="shared" si="679"/>
        <v>0</v>
      </c>
    </row>
    <row r="132" spans="1:310" ht="16.5" thickBot="1" x14ac:dyDescent="0.35">
      <c r="A132" s="81"/>
      <c r="B132" s="81"/>
      <c r="C132" s="81"/>
      <c r="E132" s="50"/>
      <c r="F132" s="40"/>
      <c r="G132" s="40"/>
      <c r="H132" s="40"/>
      <c r="I132" s="40"/>
      <c r="J132" s="40"/>
      <c r="K132" s="40" t="s">
        <v>335</v>
      </c>
      <c r="L132" s="40"/>
      <c r="M132" s="40"/>
      <c r="N132" s="40"/>
      <c r="O132" s="40"/>
      <c r="P132" s="545"/>
      <c r="Q132" s="729"/>
      <c r="R132" s="729"/>
      <c r="S132" s="729"/>
      <c r="T132" s="729" t="s">
        <v>656</v>
      </c>
      <c r="U132" s="730"/>
      <c r="V132" s="729"/>
      <c r="W132" s="729"/>
      <c r="X132" s="729"/>
      <c r="Y132" s="729"/>
      <c r="Z132" s="729"/>
      <c r="AA132" s="729"/>
      <c r="AB132" s="729"/>
      <c r="AC132" s="613"/>
      <c r="AD132" s="613"/>
      <c r="AE132" s="615"/>
      <c r="AF132" s="615"/>
      <c r="AG132" s="615"/>
      <c r="AH132" s="615"/>
      <c r="AI132" s="615"/>
      <c r="AJ132" s="615"/>
      <c r="AK132" s="615"/>
      <c r="AL132" s="615"/>
      <c r="AM132" s="615"/>
      <c r="AN132" s="615"/>
      <c r="AO132" s="615"/>
      <c r="AP132" s="615"/>
      <c r="AQ132" s="615"/>
      <c r="AR132" s="615"/>
      <c r="AS132" s="615"/>
      <c r="AT132" s="615"/>
      <c r="AU132" s="615"/>
      <c r="AV132" s="615"/>
      <c r="AW132" s="615"/>
      <c r="AX132" s="615"/>
      <c r="AY132" s="615"/>
      <c r="AZ132" s="615"/>
      <c r="BA132" s="615"/>
      <c r="BB132" s="615"/>
      <c r="BC132" s="615"/>
      <c r="BD132" s="615"/>
      <c r="BE132" s="615"/>
      <c r="BF132" s="615"/>
      <c r="BG132" s="615"/>
      <c r="BH132" s="615"/>
      <c r="BI132" s="615"/>
      <c r="BJ132" s="615"/>
      <c r="BK132" s="615"/>
      <c r="BL132" s="615"/>
      <c r="BM132" s="615"/>
      <c r="BN132" s="615"/>
      <c r="BO132" s="615"/>
      <c r="BP132" s="615"/>
      <c r="BQ132" s="615"/>
      <c r="BR132" s="615"/>
      <c r="BS132" s="615"/>
      <c r="BT132" s="615"/>
      <c r="BU132" s="615"/>
      <c r="BV132" s="615"/>
      <c r="BW132" s="615"/>
      <c r="BX132" s="615"/>
      <c r="BY132" s="615"/>
      <c r="BZ132" s="615"/>
      <c r="CA132" s="615"/>
      <c r="CB132" s="615"/>
      <c r="CC132" s="615"/>
      <c r="CD132" s="615"/>
      <c r="CE132" s="615"/>
      <c r="CF132" s="615"/>
      <c r="CG132" s="615"/>
      <c r="CH132" s="615"/>
      <c r="CI132" s="615"/>
      <c r="CJ132" s="615"/>
      <c r="CK132" s="615"/>
      <c r="CL132" s="615"/>
      <c r="CM132" s="615"/>
      <c r="CN132" s="615"/>
      <c r="CO132" s="615"/>
      <c r="CP132" s="615"/>
      <c r="CQ132" s="615"/>
      <c r="CR132" s="615"/>
      <c r="CS132" s="615"/>
      <c r="CT132" s="615"/>
      <c r="CU132" s="615"/>
      <c r="CV132" s="615"/>
      <c r="CW132" s="615"/>
      <c r="CX132" s="615"/>
      <c r="CY132" s="615"/>
      <c r="CZ132" s="615"/>
      <c r="DA132" s="615"/>
      <c r="DB132" s="615"/>
      <c r="DC132" s="615"/>
      <c r="DD132" s="615"/>
      <c r="DE132" s="615"/>
      <c r="DF132" s="615"/>
      <c r="DG132" s="615"/>
      <c r="DH132" s="615"/>
      <c r="DI132" s="615"/>
      <c r="DJ132" s="615"/>
      <c r="DK132" s="615"/>
      <c r="DL132" s="615"/>
      <c r="DM132" s="615"/>
      <c r="DN132" s="615"/>
      <c r="DO132" s="615"/>
      <c r="DP132" s="615"/>
      <c r="DQ132" s="615"/>
      <c r="DR132" s="615"/>
      <c r="DS132" s="615"/>
      <c r="DT132" s="615"/>
      <c r="DU132" s="615"/>
      <c r="DV132" s="615"/>
      <c r="DW132" s="615"/>
      <c r="DX132" s="615"/>
      <c r="DY132" s="615"/>
      <c r="DZ132" s="615"/>
      <c r="EA132" s="615"/>
      <c r="EB132" s="615"/>
      <c r="EC132" s="615"/>
      <c r="ED132" s="615"/>
      <c r="EE132" s="615"/>
      <c r="EF132" s="615"/>
      <c r="EG132" s="615"/>
      <c r="EH132" s="615"/>
      <c r="EI132" s="615"/>
      <c r="EJ132" s="615"/>
      <c r="EK132" s="615"/>
      <c r="EL132" s="615"/>
      <c r="EM132" s="615"/>
      <c r="EN132" s="615"/>
      <c r="EO132" s="615"/>
      <c r="EP132" s="615"/>
      <c r="EQ132" s="615"/>
      <c r="ER132" s="615"/>
      <c r="ES132" s="615"/>
      <c r="ET132" s="615"/>
      <c r="EU132" s="615"/>
      <c r="EV132" s="615"/>
      <c r="EW132" s="615"/>
      <c r="EX132" s="615"/>
      <c r="EY132" s="615"/>
      <c r="EZ132" s="615"/>
      <c r="FA132" s="615"/>
      <c r="FB132" s="615"/>
      <c r="FC132" s="615"/>
      <c r="FD132" s="615"/>
      <c r="FE132" s="615"/>
      <c r="FF132" s="615"/>
      <c r="FG132" s="615"/>
      <c r="FH132" s="615"/>
      <c r="FI132" s="615"/>
      <c r="FJ132" s="615"/>
      <c r="FK132" s="615"/>
      <c r="FL132" s="615"/>
      <c r="FM132" s="615"/>
      <c r="FN132" s="615"/>
      <c r="FO132" s="615"/>
      <c r="FP132" s="615"/>
      <c r="FQ132" s="615"/>
      <c r="FR132" s="615"/>
      <c r="FS132" s="615"/>
      <c r="FT132" s="615"/>
      <c r="FU132" s="615"/>
      <c r="FV132" s="615"/>
      <c r="FW132" s="615"/>
      <c r="FX132" s="615"/>
      <c r="FY132" s="615"/>
      <c r="FZ132" s="615"/>
      <c r="GA132" s="615"/>
      <c r="GB132" s="615"/>
      <c r="GC132" s="615"/>
      <c r="GD132" s="615"/>
      <c r="GE132" s="615"/>
      <c r="GF132" s="615"/>
      <c r="GG132" s="615"/>
      <c r="GH132" s="615"/>
      <c r="GI132" s="615"/>
      <c r="GJ132" s="615"/>
      <c r="GK132" s="615"/>
      <c r="GL132" s="615"/>
      <c r="GM132" s="615"/>
      <c r="GN132" s="615"/>
      <c r="GO132" s="615"/>
      <c r="GP132" s="615"/>
      <c r="GQ132" s="615"/>
      <c r="GR132" s="615"/>
      <c r="GS132" s="615"/>
      <c r="GT132" s="615"/>
      <c r="GU132" s="615"/>
      <c r="GV132" s="615"/>
      <c r="GW132" s="615"/>
      <c r="GX132" s="615"/>
      <c r="GY132" s="615"/>
      <c r="GZ132" s="615"/>
      <c r="HA132" s="615"/>
      <c r="HB132" s="615"/>
      <c r="HC132" s="615"/>
      <c r="HD132" s="615"/>
      <c r="HE132" s="615"/>
      <c r="HF132" s="615"/>
      <c r="HG132" s="615"/>
      <c r="HH132" s="615"/>
      <c r="HI132" s="615"/>
      <c r="HJ132" s="615"/>
      <c r="HK132" s="615"/>
      <c r="HL132" s="615"/>
      <c r="HM132" s="615"/>
      <c r="HN132" s="615"/>
      <c r="HO132" s="615"/>
      <c r="HP132" s="615"/>
      <c r="HQ132" s="615"/>
      <c r="HR132" s="615"/>
      <c r="HS132" s="615"/>
      <c r="HT132" s="615"/>
      <c r="HU132" s="615"/>
      <c r="HV132" s="615"/>
      <c r="HW132" s="615"/>
      <c r="HX132" s="615"/>
      <c r="HY132" s="615"/>
      <c r="HZ132" s="615"/>
      <c r="IA132" s="615"/>
      <c r="IB132" s="615"/>
      <c r="IC132" s="615"/>
      <c r="ID132" s="615"/>
      <c r="IE132" s="615"/>
      <c r="IF132" s="615"/>
      <c r="IG132" s="615"/>
      <c r="IH132" s="616"/>
      <c r="II132" s="616"/>
      <c r="IJ132" s="616"/>
      <c r="IK132" s="617"/>
      <c r="IL132" s="617"/>
      <c r="IM132" s="617"/>
      <c r="IN132" s="617"/>
      <c r="IO132" s="617"/>
      <c r="IP132" s="617"/>
      <c r="IQ132" s="617"/>
      <c r="IR132" s="617"/>
      <c r="IS132" s="618"/>
      <c r="IT132" s="40"/>
      <c r="IU132" s="40"/>
      <c r="IV132" s="40"/>
      <c r="IW132" s="40"/>
      <c r="IX132" s="40"/>
      <c r="IY132" s="40"/>
      <c r="IZ132" s="40"/>
      <c r="JA132" s="40"/>
      <c r="JB132" s="40"/>
      <c r="JC132" s="40"/>
      <c r="JD132" s="40"/>
      <c r="JE132" s="40"/>
      <c r="JF132" s="40"/>
      <c r="JG132" s="40"/>
      <c r="JH132" s="40"/>
      <c r="JI132" s="40"/>
      <c r="JJ132" s="40"/>
      <c r="JK132" s="40"/>
      <c r="JL132" s="83"/>
      <c r="JM132" s="83"/>
      <c r="JN132" s="83"/>
      <c r="JO132" s="83"/>
      <c r="JP132" s="83"/>
      <c r="JQ132" s="83"/>
      <c r="JR132" s="83"/>
      <c r="JS132" s="83"/>
      <c r="JT132" s="83"/>
      <c r="JU132" s="83"/>
      <c r="JV132" s="83"/>
      <c r="JW132" s="83"/>
      <c r="JX132" s="83"/>
      <c r="JY132" s="83"/>
      <c r="JZ132" s="83"/>
      <c r="KA132" s="40"/>
      <c r="KB132" s="40"/>
      <c r="KC132" s="83"/>
      <c r="KD132" s="83"/>
      <c r="KE132" s="83"/>
      <c r="KF132" s="83"/>
      <c r="KG132" s="83"/>
      <c r="KH132" s="83"/>
      <c r="KI132" s="83"/>
      <c r="KJ132" s="83"/>
      <c r="KK132" s="40"/>
      <c r="KL132" s="40"/>
      <c r="KM132" s="40"/>
      <c r="KN132" s="40"/>
      <c r="KO132" s="40"/>
      <c r="KP132" s="40"/>
      <c r="KQ132" s="41"/>
      <c r="KR132" s="41"/>
      <c r="KS132" s="41"/>
      <c r="KT132" s="41"/>
      <c r="KU132" s="41"/>
      <c r="KV132" s="41"/>
      <c r="KX132" s="540">
        <f t="shared" si="679"/>
        <v>0</v>
      </c>
    </row>
    <row r="133" spans="1:310" ht="15.75" thickBot="1" x14ac:dyDescent="0.3">
      <c r="A133" s="81"/>
      <c r="B133" s="81"/>
      <c r="C133" s="81"/>
      <c r="E133" s="52" t="s">
        <v>605</v>
      </c>
      <c r="F133" s="53"/>
      <c r="G133" s="53"/>
      <c r="H133" s="53"/>
      <c r="I133" s="53"/>
      <c r="J133" s="53"/>
      <c r="K133" s="53"/>
      <c r="L133" s="53"/>
      <c r="M133" s="53"/>
      <c r="N133" s="53"/>
      <c r="O133" s="53"/>
      <c r="P133" s="547"/>
      <c r="Q133" s="731"/>
      <c r="R133" s="731"/>
      <c r="S133" s="731"/>
      <c r="T133" s="731"/>
      <c r="U133" s="731"/>
      <c r="V133" s="731"/>
      <c r="W133" s="731"/>
      <c r="X133" s="731"/>
      <c r="Y133" s="731"/>
      <c r="Z133" s="731"/>
      <c r="AA133" s="731"/>
      <c r="AB133" s="731"/>
      <c r="AC133" s="53"/>
      <c r="AD133" s="53"/>
      <c r="AE133" s="53"/>
      <c r="AF133" s="53"/>
      <c r="AG133" s="53"/>
      <c r="AH133" s="53"/>
      <c r="AI133" s="53"/>
      <c r="AJ133" s="53"/>
      <c r="AK133" s="53"/>
      <c r="AL133" s="53"/>
      <c r="AM133" s="53"/>
      <c r="AN133" s="53"/>
      <c r="AO133" s="53"/>
      <c r="AP133" s="53"/>
      <c r="AQ133" s="53"/>
      <c r="AR133" s="53"/>
      <c r="AS133" s="53"/>
      <c r="AT133" s="53"/>
      <c r="AU133" s="53"/>
      <c r="AV133" s="53"/>
      <c r="AW133" s="53"/>
      <c r="AX133" s="53"/>
      <c r="AY133" s="53"/>
      <c r="AZ133" s="53"/>
      <c r="BA133" s="53"/>
      <c r="BB133" s="53"/>
      <c r="BC133" s="53"/>
      <c r="BD133" s="53"/>
      <c r="BE133" s="53"/>
      <c r="BF133" s="53"/>
      <c r="BG133" s="53"/>
      <c r="BH133" s="53"/>
      <c r="BI133" s="53"/>
      <c r="BJ133" s="53"/>
      <c r="BK133" s="53"/>
      <c r="BL133" s="53"/>
      <c r="BM133" s="53"/>
      <c r="BN133" s="53"/>
      <c r="BO133" s="53"/>
      <c r="BP133" s="53"/>
      <c r="BQ133" s="53"/>
      <c r="BR133" s="53"/>
      <c r="BS133" s="53"/>
      <c r="BT133" s="53"/>
      <c r="BU133" s="53"/>
      <c r="BV133" s="53"/>
      <c r="BW133" s="53"/>
      <c r="BX133" s="53"/>
      <c r="BY133" s="53"/>
      <c r="BZ133" s="53"/>
      <c r="CA133" s="53"/>
      <c r="CB133" s="53"/>
      <c r="CC133" s="53"/>
      <c r="CD133" s="53"/>
      <c r="CE133" s="53"/>
      <c r="CF133" s="53"/>
      <c r="CG133" s="53"/>
      <c r="CH133" s="53"/>
      <c r="CI133" s="53"/>
      <c r="CJ133" s="53"/>
      <c r="CK133" s="53"/>
      <c r="CL133" s="53"/>
      <c r="CM133" s="53"/>
      <c r="CN133" s="53"/>
      <c r="CO133" s="53"/>
      <c r="CP133" s="53"/>
      <c r="CQ133" s="53"/>
      <c r="CR133" s="53"/>
      <c r="CS133" s="53"/>
      <c r="CT133" s="53"/>
      <c r="CU133" s="53"/>
      <c r="CV133" s="53"/>
      <c r="CW133" s="53"/>
      <c r="CX133" s="53"/>
      <c r="CY133" s="53"/>
      <c r="CZ133" s="53"/>
      <c r="DA133" s="53"/>
      <c r="DB133" s="53"/>
      <c r="DC133" s="53"/>
      <c r="DD133" s="53"/>
      <c r="DE133" s="53"/>
      <c r="DF133" s="53"/>
      <c r="DG133" s="53"/>
      <c r="DH133" s="53"/>
      <c r="DI133" s="53"/>
      <c r="DJ133" s="53"/>
      <c r="DK133" s="53"/>
      <c r="DL133" s="53"/>
      <c r="DM133" s="53"/>
      <c r="DN133" s="53"/>
      <c r="DO133" s="53"/>
      <c r="DP133" s="53"/>
      <c r="DQ133" s="53"/>
      <c r="DR133" s="53"/>
      <c r="DS133" s="53"/>
      <c r="DT133" s="53"/>
      <c r="DU133" s="53"/>
      <c r="DV133" s="53"/>
      <c r="DW133" s="53"/>
      <c r="DX133" s="53"/>
      <c r="DY133" s="53"/>
      <c r="DZ133" s="53"/>
      <c r="EA133" s="53"/>
      <c r="EB133" s="53"/>
      <c r="EC133" s="53"/>
      <c r="ED133" s="53"/>
      <c r="EE133" s="53"/>
      <c r="EF133" s="53"/>
      <c r="EG133" s="53"/>
      <c r="EH133" s="53"/>
      <c r="EI133" s="53"/>
      <c r="EJ133" s="53"/>
      <c r="EK133" s="53"/>
      <c r="EL133" s="53"/>
      <c r="EM133" s="53"/>
      <c r="EN133" s="53"/>
      <c r="EO133" s="53"/>
      <c r="EP133" s="53"/>
      <c r="EQ133" s="53"/>
      <c r="ER133" s="53"/>
      <c r="ES133" s="53"/>
      <c r="ET133" s="53"/>
      <c r="EU133" s="53"/>
      <c r="EV133" s="53"/>
      <c r="EW133" s="53"/>
      <c r="EX133" s="53"/>
      <c r="EY133" s="53"/>
      <c r="EZ133" s="53"/>
      <c r="FA133" s="53"/>
      <c r="FB133" s="53"/>
      <c r="FC133" s="53"/>
      <c r="FD133" s="53"/>
      <c r="FE133" s="53"/>
      <c r="FF133" s="53"/>
      <c r="FG133" s="53"/>
      <c r="FH133" s="53"/>
      <c r="FI133" s="53"/>
      <c r="FJ133" s="53"/>
      <c r="FK133" s="53"/>
      <c r="FL133" s="53"/>
      <c r="FM133" s="53"/>
      <c r="FN133" s="53"/>
      <c r="FO133" s="53"/>
      <c r="FP133" s="53"/>
      <c r="FQ133" s="53"/>
      <c r="FR133" s="53"/>
      <c r="FS133" s="53"/>
      <c r="FT133" s="53"/>
      <c r="FU133" s="53"/>
      <c r="FV133" s="53"/>
      <c r="FW133" s="53"/>
      <c r="FX133" s="53"/>
      <c r="FY133" s="53"/>
      <c r="FZ133" s="53"/>
      <c r="GA133" s="53"/>
      <c r="GB133" s="53"/>
      <c r="GC133" s="53"/>
      <c r="GD133" s="53"/>
      <c r="GE133" s="53"/>
      <c r="GF133" s="53"/>
      <c r="GG133" s="53"/>
      <c r="GH133" s="53"/>
      <c r="GI133" s="53"/>
      <c r="GJ133" s="53"/>
      <c r="GK133" s="53"/>
      <c r="GL133" s="53"/>
      <c r="GM133" s="53"/>
      <c r="GN133" s="53"/>
      <c r="GO133" s="53"/>
      <c r="GP133" s="53"/>
      <c r="GQ133" s="53"/>
      <c r="GR133" s="53"/>
      <c r="GS133" s="53"/>
      <c r="GT133" s="53"/>
      <c r="GU133" s="53"/>
      <c r="GV133" s="53"/>
      <c r="GW133" s="53"/>
      <c r="GX133" s="53"/>
      <c r="GY133" s="53"/>
      <c r="GZ133" s="53"/>
      <c r="HA133" s="53"/>
      <c r="HB133" s="53"/>
      <c r="HC133" s="53"/>
      <c r="HD133" s="53"/>
      <c r="HE133" s="53"/>
      <c r="HF133" s="53"/>
      <c r="HG133" s="53"/>
      <c r="HH133" s="53"/>
      <c r="HI133" s="53"/>
      <c r="HJ133" s="53"/>
      <c r="HK133" s="53"/>
      <c r="HL133" s="53"/>
      <c r="HM133" s="53"/>
      <c r="HN133" s="53"/>
      <c r="HO133" s="53"/>
      <c r="HP133" s="53"/>
      <c r="HQ133" s="53"/>
      <c r="HR133" s="53"/>
      <c r="HS133" s="53"/>
      <c r="HT133" s="53"/>
      <c r="HU133" s="53"/>
      <c r="HV133" s="53"/>
      <c r="HW133" s="53"/>
      <c r="HX133" s="53"/>
      <c r="HY133" s="53"/>
      <c r="HZ133" s="53"/>
      <c r="IA133" s="53"/>
      <c r="IB133" s="53"/>
      <c r="IC133" s="53"/>
      <c r="ID133" s="53"/>
      <c r="IE133" s="53"/>
      <c r="IF133" s="53"/>
      <c r="IG133" s="53"/>
      <c r="IH133" s="53"/>
      <c r="II133" s="53"/>
      <c r="IJ133" s="53"/>
      <c r="IK133" s="53"/>
      <c r="IL133" s="53"/>
      <c r="IM133" s="53"/>
      <c r="IN133" s="53"/>
      <c r="IO133" s="53"/>
      <c r="IP133" s="53"/>
      <c r="IQ133" s="53"/>
      <c r="IR133" s="53"/>
      <c r="IS133" s="53"/>
      <c r="IT133" s="53"/>
      <c r="IU133" s="53"/>
      <c r="IV133" s="53"/>
      <c r="IW133" s="53"/>
      <c r="IX133" s="53"/>
      <c r="IY133" s="53"/>
      <c r="IZ133" s="53"/>
      <c r="JA133" s="172"/>
      <c r="JB133" s="53"/>
      <c r="JC133" s="53"/>
      <c r="JD133" s="53"/>
      <c r="JE133" s="53"/>
      <c r="JF133" s="53"/>
      <c r="JG133" s="53"/>
      <c r="JH133" s="53"/>
      <c r="JI133" s="53"/>
      <c r="JJ133" s="53"/>
      <c r="JK133" s="53"/>
      <c r="JL133" s="53"/>
      <c r="JM133" s="53"/>
      <c r="JN133" s="53"/>
      <c r="JO133" s="53"/>
      <c r="JP133" s="53"/>
      <c r="JQ133" s="53"/>
      <c r="JR133" s="53"/>
      <c r="JS133" s="53"/>
      <c r="JT133" s="53"/>
      <c r="JU133" s="53"/>
      <c r="JV133" s="53"/>
      <c r="JW133" s="53"/>
      <c r="JX133" s="53"/>
      <c r="JY133" s="53"/>
      <c r="JZ133" s="53"/>
      <c r="KA133" s="53"/>
      <c r="KB133" s="53"/>
      <c r="KC133" s="53"/>
      <c r="KD133" s="53"/>
      <c r="KE133" s="53"/>
      <c r="KF133" s="53"/>
      <c r="KG133" s="53"/>
      <c r="KH133" s="53"/>
      <c r="KI133" s="53"/>
      <c r="KJ133" s="53"/>
      <c r="KK133" s="53"/>
      <c r="KL133" s="53"/>
      <c r="KM133" s="53"/>
      <c r="KN133" s="53"/>
      <c r="KO133" s="53"/>
      <c r="KP133" s="53"/>
      <c r="KQ133" s="54"/>
      <c r="KR133" s="54"/>
      <c r="KS133" s="54"/>
      <c r="KT133" s="54"/>
      <c r="KU133" s="54"/>
      <c r="KV133" s="54"/>
      <c r="KX133" s="540">
        <f t="shared" si="679"/>
        <v>0</v>
      </c>
    </row>
    <row r="134" spans="1:310" ht="15.75" thickBot="1" x14ac:dyDescent="0.3">
      <c r="A134" s="62"/>
      <c r="B134" s="80" t="str">
        <f>IF(A134="X",IF(#REF!="F",#REF!,IF(#REF!="C",#REF!,IF(#REF!="WH",#REF!,IF(#REF!="B",#REF!,"")))),"")</f>
        <v/>
      </c>
      <c r="C134" s="120"/>
      <c r="E134" s="1846" t="s">
        <v>222</v>
      </c>
      <c r="F134" s="1846"/>
      <c r="G134" s="1846"/>
      <c r="H134" s="1846"/>
      <c r="I134" s="1847"/>
      <c r="J134" s="2143" t="s">
        <v>286</v>
      </c>
      <c r="K134" s="2144"/>
      <c r="L134" s="257"/>
      <c r="M134" s="257"/>
      <c r="N134" s="257"/>
      <c r="O134" s="74"/>
      <c r="P134" s="548"/>
      <c r="Q134" s="74"/>
      <c r="R134" s="74"/>
      <c r="S134" s="74"/>
      <c r="T134" s="74"/>
      <c r="U134" s="74"/>
      <c r="V134" s="74"/>
      <c r="W134" s="744"/>
      <c r="X134" s="744"/>
      <c r="Y134" s="744"/>
      <c r="Z134" s="744"/>
      <c r="AA134" s="744"/>
      <c r="AB134" s="744"/>
      <c r="AC134" s="35"/>
      <c r="AD134" s="35"/>
      <c r="AE134" s="35"/>
      <c r="AF134" s="35"/>
      <c r="AG134" s="35"/>
      <c r="AH134" s="35"/>
      <c r="AI134" s="35"/>
      <c r="AJ134" s="35"/>
      <c r="AK134" s="35"/>
      <c r="AL134" s="35"/>
      <c r="AM134" s="35"/>
      <c r="AN134" s="35"/>
      <c r="AO134" s="35"/>
      <c r="AP134" s="35"/>
      <c r="AQ134" s="35"/>
      <c r="AR134" s="35"/>
      <c r="AS134" s="35"/>
      <c r="AT134" s="35"/>
      <c r="AU134" s="35"/>
      <c r="AV134" s="35"/>
      <c r="AW134" s="35"/>
      <c r="AX134" s="35"/>
      <c r="AY134" s="35"/>
      <c r="AZ134" s="35"/>
      <c r="BA134" s="35"/>
      <c r="BB134" s="35"/>
      <c r="BC134" s="35"/>
      <c r="BD134" s="35"/>
      <c r="BE134" s="35"/>
      <c r="BF134" s="35"/>
      <c r="BG134" s="35"/>
      <c r="BH134" s="35"/>
      <c r="BI134" s="35"/>
      <c r="BJ134" s="35"/>
      <c r="BK134" s="35"/>
      <c r="BL134" s="35"/>
      <c r="BM134" s="35"/>
      <c r="BN134" s="35"/>
      <c r="BO134" s="35"/>
      <c r="BP134" s="35"/>
      <c r="BQ134" s="35"/>
      <c r="BR134" s="35"/>
      <c r="BS134" s="35"/>
      <c r="BT134" s="35"/>
      <c r="BU134" s="35"/>
      <c r="BV134" s="35"/>
      <c r="BW134" s="35"/>
      <c r="BX134" s="35"/>
      <c r="BY134" s="35"/>
      <c r="BZ134" s="35"/>
      <c r="CA134" s="35"/>
      <c r="CB134" s="35"/>
      <c r="CC134" s="35"/>
      <c r="CD134" s="35"/>
      <c r="CE134" s="35"/>
      <c r="CF134" s="35"/>
      <c r="CG134" s="35"/>
      <c r="CH134" s="35"/>
      <c r="CI134" s="35"/>
      <c r="CJ134" s="35"/>
      <c r="CK134" s="35"/>
      <c r="CL134" s="35"/>
      <c r="CM134" s="35"/>
      <c r="CN134" s="35"/>
      <c r="CO134" s="35"/>
      <c r="CP134" s="35"/>
      <c r="CQ134" s="35"/>
      <c r="CR134" s="35"/>
      <c r="CS134" s="35"/>
      <c r="CT134" s="35"/>
      <c r="CU134" s="35"/>
      <c r="CV134" s="35"/>
      <c r="CW134" s="35"/>
      <c r="CX134" s="35"/>
      <c r="CY134" s="35"/>
      <c r="CZ134" s="35"/>
      <c r="DA134" s="35"/>
      <c r="DB134" s="35"/>
      <c r="DC134" s="35"/>
      <c r="DD134" s="35"/>
      <c r="DE134" s="35"/>
      <c r="DF134" s="35"/>
      <c r="DG134" s="35"/>
      <c r="DH134" s="35"/>
      <c r="DI134" s="35"/>
      <c r="DJ134" s="35"/>
      <c r="DK134" s="35"/>
      <c r="DL134" s="35"/>
      <c r="DM134" s="35"/>
      <c r="DN134" s="35"/>
      <c r="DO134" s="35"/>
      <c r="DP134" s="35"/>
      <c r="DQ134" s="35"/>
      <c r="DR134" s="35"/>
      <c r="DS134" s="35"/>
      <c r="DT134" s="35"/>
      <c r="DU134" s="35"/>
      <c r="DV134" s="35"/>
      <c r="DW134" s="35"/>
      <c r="DX134" s="35"/>
      <c r="DY134" s="35"/>
      <c r="DZ134" s="35"/>
      <c r="EA134" s="35"/>
      <c r="EB134" s="35"/>
      <c r="EC134" s="35"/>
      <c r="ED134" s="35"/>
      <c r="EE134" s="35"/>
      <c r="EF134" s="35"/>
      <c r="EG134" s="35"/>
      <c r="EH134" s="35"/>
      <c r="EI134" s="35"/>
      <c r="EJ134" s="35"/>
      <c r="EK134" s="35"/>
      <c r="EL134" s="35"/>
      <c r="EM134" s="35"/>
      <c r="EN134" s="35"/>
      <c r="EO134" s="35"/>
      <c r="EP134" s="35"/>
      <c r="EQ134" s="35"/>
      <c r="ER134" s="35"/>
      <c r="ES134" s="35"/>
      <c r="ET134" s="35"/>
      <c r="EU134" s="35"/>
      <c r="EV134" s="35"/>
      <c r="EW134" s="35"/>
      <c r="EX134" s="35"/>
      <c r="EY134" s="35"/>
      <c r="EZ134" s="35"/>
      <c r="FA134" s="35"/>
      <c r="FB134" s="35"/>
      <c r="FC134" s="35"/>
      <c r="FD134" s="35"/>
      <c r="FE134" s="35"/>
      <c r="FF134" s="35"/>
      <c r="FG134" s="35"/>
      <c r="FH134" s="35"/>
      <c r="FI134" s="35"/>
      <c r="FJ134" s="35"/>
      <c r="FK134" s="35"/>
      <c r="FL134" s="35"/>
      <c r="FM134" s="35"/>
      <c r="FN134" s="35"/>
      <c r="FO134" s="35"/>
      <c r="FP134" s="35"/>
      <c r="FQ134" s="35"/>
      <c r="FR134" s="35"/>
      <c r="FS134" s="35"/>
      <c r="FT134" s="35"/>
      <c r="FU134" s="35"/>
      <c r="FV134" s="35"/>
      <c r="FW134" s="35"/>
      <c r="FX134" s="35"/>
      <c r="FY134" s="35"/>
      <c r="FZ134" s="35"/>
      <c r="GA134" s="35"/>
      <c r="GB134" s="35"/>
      <c r="GC134" s="35"/>
      <c r="GD134" s="35"/>
      <c r="GE134" s="35"/>
      <c r="GF134" s="35"/>
      <c r="GG134" s="35"/>
      <c r="GH134" s="35"/>
      <c r="GI134" s="35"/>
      <c r="GJ134" s="35"/>
      <c r="GK134" s="35"/>
      <c r="GL134" s="35"/>
      <c r="GM134" s="35"/>
      <c r="GN134" s="35"/>
      <c r="GO134" s="35"/>
      <c r="GP134" s="35"/>
      <c r="GQ134" s="35"/>
      <c r="GR134" s="35"/>
      <c r="GS134" s="35"/>
      <c r="GT134" s="35"/>
      <c r="GU134" s="35"/>
      <c r="GV134" s="35"/>
      <c r="GW134" s="35"/>
      <c r="GX134" s="35"/>
      <c r="GY134" s="35"/>
      <c r="GZ134" s="35"/>
      <c r="HA134" s="35"/>
      <c r="HB134" s="35"/>
      <c r="HC134" s="35"/>
      <c r="HD134" s="35"/>
      <c r="HE134" s="35"/>
      <c r="HF134" s="35"/>
      <c r="HG134" s="35"/>
      <c r="HH134" s="35"/>
      <c r="HI134" s="35"/>
      <c r="HJ134" s="35"/>
      <c r="HK134" s="35"/>
      <c r="HL134" s="35"/>
      <c r="HM134" s="35"/>
      <c r="HN134" s="35"/>
      <c r="HO134" s="35"/>
      <c r="HP134" s="35"/>
      <c r="HQ134" s="35"/>
      <c r="HR134" s="35"/>
      <c r="HS134" s="35"/>
      <c r="HT134" s="35"/>
      <c r="HU134" s="35"/>
      <c r="HV134" s="35"/>
      <c r="HW134" s="35"/>
      <c r="HX134" s="35"/>
      <c r="HY134" s="35"/>
      <c r="HZ134" s="35"/>
      <c r="IA134" s="35"/>
      <c r="IB134" s="35"/>
      <c r="IC134" s="35"/>
      <c r="ID134" s="35"/>
      <c r="IE134" s="35"/>
      <c r="IF134" s="35"/>
      <c r="IG134" s="35"/>
      <c r="IH134" s="35"/>
      <c r="II134" s="35"/>
      <c r="IJ134" s="35"/>
      <c r="IK134" s="35"/>
      <c r="IL134" s="35"/>
      <c r="IM134" s="35"/>
      <c r="IN134" s="35"/>
      <c r="IO134" s="35"/>
      <c r="IP134" s="35"/>
      <c r="IQ134" s="35"/>
      <c r="IR134" s="35"/>
      <c r="IS134" s="35"/>
      <c r="IT134" s="35"/>
      <c r="IU134" s="35"/>
      <c r="IV134" s="35"/>
      <c r="IW134" s="35"/>
      <c r="IX134" s="35"/>
      <c r="IY134" s="35"/>
      <c r="IZ134" s="35"/>
      <c r="JA134" s="173"/>
      <c r="JB134" s="35"/>
      <c r="JC134" s="35"/>
      <c r="JD134" s="35"/>
      <c r="JE134" s="35"/>
      <c r="JF134" s="35"/>
      <c r="JG134" s="35"/>
      <c r="JH134" s="35"/>
      <c r="JI134" s="35"/>
      <c r="JJ134" s="35"/>
      <c r="JK134" s="35"/>
      <c r="JL134" s="35"/>
      <c r="JM134" s="35"/>
      <c r="JN134" s="35"/>
      <c r="JO134" s="35"/>
      <c r="JP134" s="35"/>
      <c r="JQ134" s="35"/>
      <c r="JR134" s="35"/>
      <c r="JS134" s="35"/>
      <c r="JT134" s="35"/>
      <c r="JU134" s="35"/>
      <c r="JV134" s="35"/>
      <c r="JW134" s="35"/>
      <c r="JX134" s="35"/>
      <c r="JY134" s="35"/>
      <c r="JZ134" s="35"/>
      <c r="KA134" s="35"/>
      <c r="KB134" s="35"/>
      <c r="KC134" s="35"/>
      <c r="KD134" s="35"/>
      <c r="KE134" s="35"/>
      <c r="KF134" s="35"/>
      <c r="KG134" s="35"/>
      <c r="KH134" s="35"/>
      <c r="KI134" s="35"/>
      <c r="KJ134" s="35"/>
      <c r="KK134" s="35"/>
      <c r="KL134" s="35"/>
      <c r="KM134" s="35"/>
      <c r="KN134" s="35"/>
      <c r="KO134" s="35"/>
      <c r="KP134" s="35"/>
      <c r="KQ134" s="36"/>
      <c r="KR134" s="36"/>
      <c r="KS134" s="36"/>
      <c r="KT134" s="36"/>
      <c r="KU134" s="36"/>
      <c r="KV134" s="36"/>
      <c r="KX134" s="540">
        <f t="shared" si="679"/>
        <v>0</v>
      </c>
    </row>
    <row r="135" spans="1:310" ht="13.15" customHeight="1" thickTop="1" thickBot="1" x14ac:dyDescent="0.3">
      <c r="A135" s="62"/>
      <c r="B135" s="80" t="str">
        <f>IF(A135="X",IF(#REF!="F",#REF!,IF(#REF!="C",#REF!,IF(#REF!="WH",#REF!,IF(#REF!="B",#REF!,"")))),"")</f>
        <v/>
      </c>
      <c r="C135" s="120"/>
      <c r="D135" s="578"/>
      <c r="E135" s="11">
        <f>E128+1</f>
        <v>59</v>
      </c>
      <c r="F135" s="2170" t="s">
        <v>29</v>
      </c>
      <c r="G135" s="1830" t="s">
        <v>50</v>
      </c>
      <c r="H135" s="23" t="s">
        <v>88</v>
      </c>
      <c r="I135" s="23" t="s">
        <v>88</v>
      </c>
      <c r="J135" s="38"/>
      <c r="K135" s="38"/>
      <c r="L135" s="39" t="s">
        <v>176</v>
      </c>
      <c r="M135" s="39" t="s">
        <v>53</v>
      </c>
      <c r="N135" s="2158" t="s">
        <v>86</v>
      </c>
      <c r="O135" s="45"/>
      <c r="P135" s="599"/>
      <c r="Q135" s="726">
        <v>60</v>
      </c>
      <c r="R135" s="727"/>
      <c r="S135" s="727"/>
      <c r="T135" s="727"/>
      <c r="U135" s="727"/>
      <c r="V135" s="727"/>
      <c r="W135" s="727"/>
      <c r="X135" s="727"/>
      <c r="Y135" s="727"/>
      <c r="Z135" s="727"/>
      <c r="AA135" s="727"/>
      <c r="AB135" s="727">
        <v>40</v>
      </c>
      <c r="AC135" s="368">
        <f t="shared" ref="AC135:AC138" si="870">Q135/100</f>
        <v>0.6</v>
      </c>
      <c r="AD135" s="368">
        <f t="shared" ref="AD135:AD138" si="871">R135/100</f>
        <v>0</v>
      </c>
      <c r="AE135" s="368">
        <f t="shared" ref="AE135:AE138" si="872">S135/100</f>
        <v>0</v>
      </c>
      <c r="AF135" s="368">
        <f t="shared" ref="AF135:AF138" si="873">T135/100</f>
        <v>0</v>
      </c>
      <c r="AG135" s="368">
        <f t="shared" ref="AG135:AG138" si="874">U135/100</f>
        <v>0</v>
      </c>
      <c r="AH135" s="368">
        <f t="shared" ref="AH135:AH138" si="875">V135/100</f>
        <v>0</v>
      </c>
      <c r="AI135" s="368">
        <f t="shared" ref="AI135:AI138" si="876">W135/100</f>
        <v>0</v>
      </c>
      <c r="AJ135" s="368">
        <f t="shared" ref="AJ135:AJ138" si="877">X135/100</f>
        <v>0</v>
      </c>
      <c r="AK135" s="368">
        <f t="shared" ref="AK135:AK138" si="878">Y135/100</f>
        <v>0</v>
      </c>
      <c r="AL135" s="368">
        <f t="shared" ref="AL135:AL138" si="879">Z135/100</f>
        <v>0</v>
      </c>
      <c r="AM135" s="368">
        <f t="shared" ref="AM135:AM138" si="880">AA135/100</f>
        <v>0</v>
      </c>
      <c r="AN135" s="368">
        <f t="shared" ref="AN135:AN138" si="881">AB135/100</f>
        <v>0.4</v>
      </c>
      <c r="AO135" s="369">
        <v>0</v>
      </c>
      <c r="AP135" s="370">
        <v>0</v>
      </c>
      <c r="AQ135" s="370">
        <v>0</v>
      </c>
      <c r="AR135" s="370">
        <v>0</v>
      </c>
      <c r="AS135" s="378">
        <f>AC135*'Gas parameters'!$B$10</f>
        <v>21490.799999999999</v>
      </c>
      <c r="AT135" s="371">
        <f>AD135*'Gas parameters'!$C$10</f>
        <v>0</v>
      </c>
      <c r="AU135" s="371">
        <f>AE135*'Gas parameters'!$D$10</f>
        <v>0</v>
      </c>
      <c r="AV135" s="371">
        <f>AF135*'Gas parameters'!$E$10</f>
        <v>0</v>
      </c>
      <c r="AW135" s="371">
        <f>AG135*'Gas parameters'!$F$10</f>
        <v>0</v>
      </c>
      <c r="AX135" s="371">
        <f>AH135*'Gas parameters'!$G$10</f>
        <v>0</v>
      </c>
      <c r="AY135" s="371">
        <f>AI135*'Gas parameters'!$H$10</f>
        <v>0</v>
      </c>
      <c r="AZ135" s="371">
        <f>AJ135*'Gas parameters'!$I$10</f>
        <v>0</v>
      </c>
      <c r="BA135" s="371">
        <f>AK135*'Gas parameters'!$J$10</f>
        <v>0</v>
      </c>
      <c r="BB135" s="371">
        <f>AL135*'Gas parameters'!$K$10</f>
        <v>0</v>
      </c>
      <c r="BC135" s="371">
        <f>AM135*'Gas parameters'!$L$10</f>
        <v>0</v>
      </c>
      <c r="BD135" s="371">
        <f>AN135*'Gas parameters'!$M$10</f>
        <v>4310.8</v>
      </c>
      <c r="BE135" s="372">
        <f>AO135*'Gas parameters'!$N$10</f>
        <v>0</v>
      </c>
      <c r="BF135" s="373">
        <f>AP135*'Gas parameters'!$O$10</f>
        <v>0</v>
      </c>
      <c r="BG135" s="373">
        <f>AQ135*'Gas parameters'!$P$10</f>
        <v>0</v>
      </c>
      <c r="BH135" s="379">
        <f>AR135*'Gas parameters'!$Q$10</f>
        <v>0</v>
      </c>
      <c r="BI135" s="386">
        <f>AC135*'Gas parameters'!$B$11</f>
        <v>23904</v>
      </c>
      <c r="BJ135" s="387">
        <f>AD135*'Gas parameters'!$C$11</f>
        <v>0</v>
      </c>
      <c r="BK135" s="387">
        <f>AE135*'Gas parameters'!$D$11</f>
        <v>0</v>
      </c>
      <c r="BL135" s="387">
        <f>AF135*'Gas parameters'!$E$11</f>
        <v>0</v>
      </c>
      <c r="BM135" s="387">
        <f>AG135*'Gas parameters'!$F$11</f>
        <v>0</v>
      </c>
      <c r="BN135" s="387">
        <f>AH135*'Gas parameters'!$G$11</f>
        <v>0</v>
      </c>
      <c r="BO135" s="387">
        <f>AI135*'Gas parameters'!$H$11</f>
        <v>0</v>
      </c>
      <c r="BP135" s="387">
        <f>AJ135*'Gas parameters'!$I$11</f>
        <v>0</v>
      </c>
      <c r="BQ135" s="387">
        <f>AK135*'Gas parameters'!$J$11</f>
        <v>0</v>
      </c>
      <c r="BR135" s="387">
        <f>AL135*'Gas parameters'!$K$11</f>
        <v>0</v>
      </c>
      <c r="BS135" s="387">
        <f>AM135*'Gas parameters'!$L$11</f>
        <v>0</v>
      </c>
      <c r="BT135" s="387">
        <f>AN135*'Gas parameters'!$M$11</f>
        <v>5115.2000000000007</v>
      </c>
      <c r="BU135" s="388">
        <f>AO135*'Gas parameters'!$N$11</f>
        <v>0</v>
      </c>
      <c r="BV135" s="389">
        <f>AP135*'Gas parameters'!$O$11</f>
        <v>0</v>
      </c>
      <c r="BW135" s="389">
        <f>AQ135*'Gas parameters'!$P$11</f>
        <v>0</v>
      </c>
      <c r="BX135" s="390">
        <f>AR135*'Gas parameters'!$Q$11</f>
        <v>0</v>
      </c>
      <c r="BY135" s="385">
        <f>AC135*'Gas parameters'!$B$12</f>
        <v>0.43043999999999999</v>
      </c>
      <c r="BZ135" s="374">
        <f>AD135*'Gas parameters'!$C$12</f>
        <v>0</v>
      </c>
      <c r="CA135" s="374">
        <f>AE135*'Gas parameters'!$D$12</f>
        <v>0</v>
      </c>
      <c r="CB135" s="374">
        <f>AF135*'Gas parameters'!$E$12</f>
        <v>0</v>
      </c>
      <c r="CC135" s="374">
        <f>AG135*'Gas parameters'!$F$12</f>
        <v>0</v>
      </c>
      <c r="CD135" s="374">
        <f>AH135*'Gas parameters'!$G$12</f>
        <v>0</v>
      </c>
      <c r="CE135" s="374">
        <f>AI135*'Gas parameters'!$H$12</f>
        <v>0</v>
      </c>
      <c r="CF135" s="374">
        <f>AJ135*'Gas parameters'!$I$12</f>
        <v>0</v>
      </c>
      <c r="CG135" s="374">
        <f>AK135*'Gas parameters'!$J$12</f>
        <v>0</v>
      </c>
      <c r="CH135" s="374">
        <f>AL135*'Gas parameters'!$K$12</f>
        <v>0</v>
      </c>
      <c r="CI135" s="374">
        <f>AM135*'Gas parameters'!$L$12</f>
        <v>0</v>
      </c>
      <c r="CJ135" s="374">
        <f>AN135*'Gas parameters'!$M$12</f>
        <v>3.5999999999999997E-2</v>
      </c>
      <c r="CK135" s="375">
        <f>AO135*'Gas parameters'!$N$12</f>
        <v>0</v>
      </c>
      <c r="CL135" s="376">
        <f>AP135*'Gas parameters'!$O$12</f>
        <v>0</v>
      </c>
      <c r="CM135" s="376">
        <f>AQ135*'Gas parameters'!$P$12</f>
        <v>0</v>
      </c>
      <c r="CN135" s="376">
        <f>AR135*'Gas parameters'!$Q$12</f>
        <v>0</v>
      </c>
      <c r="CO135" s="432">
        <f t="shared" ref="CO135:CO138" si="882">AC135</f>
        <v>0.6</v>
      </c>
      <c r="CP135" s="432">
        <f t="shared" ref="CP135:CP138" si="883">AD135</f>
        <v>0</v>
      </c>
      <c r="CQ135" s="432">
        <f t="shared" ref="CQ135:CQ138" si="884">AE135</f>
        <v>0</v>
      </c>
      <c r="CR135" s="432">
        <f t="shared" ref="CR135:CR138" si="885">AF135</f>
        <v>0</v>
      </c>
      <c r="CS135" s="432">
        <f t="shared" ref="CS135:CS138" si="886">AG135</f>
        <v>0</v>
      </c>
      <c r="CT135" s="432">
        <f t="shared" ref="CT135:CT138" si="887">AH135</f>
        <v>0</v>
      </c>
      <c r="CU135" s="432">
        <f t="shared" ref="CU135:CU138" si="888">AI135</f>
        <v>0</v>
      </c>
      <c r="CV135" s="432">
        <f t="shared" ref="CV135:CV138" si="889">AJ135</f>
        <v>0</v>
      </c>
      <c r="CW135" s="432">
        <f t="shared" ref="CW135:CW138" si="890">AK135</f>
        <v>0</v>
      </c>
      <c r="CX135" s="432">
        <f t="shared" ref="CX135:CX138" si="891">AL135</f>
        <v>0</v>
      </c>
      <c r="CY135" s="432">
        <f t="shared" ref="CY135:CY138" si="892">AM135</f>
        <v>0</v>
      </c>
      <c r="CZ135" s="432">
        <f t="shared" ref="CZ135:CZ138" si="893">AN135</f>
        <v>0.4</v>
      </c>
      <c r="DA135" s="432">
        <f t="shared" ref="DA135:DA138" si="894">AO135</f>
        <v>0</v>
      </c>
      <c r="DB135" s="432">
        <f t="shared" ref="DB135:DB138" si="895">AP135</f>
        <v>0</v>
      </c>
      <c r="DC135" s="432">
        <f t="shared" ref="DC135:DC138" si="896">AQ135</f>
        <v>0</v>
      </c>
      <c r="DD135" s="432">
        <f t="shared" ref="DD135:DD138" si="897">AR135</f>
        <v>0</v>
      </c>
      <c r="DE135" s="428">
        <f>'DATA SHEET'!CO135*'Gas parameters'!$B$13</f>
        <v>21529.8</v>
      </c>
      <c r="DF135" s="428">
        <f>'DATA SHEET'!CP135*'Gas parameters'!$C$13</f>
        <v>0</v>
      </c>
      <c r="DG135" s="428">
        <f>'DATA SHEET'!CQ135*'Gas parameters'!$D$13</f>
        <v>0</v>
      </c>
      <c r="DH135" s="428">
        <f>'DATA SHEET'!CR135*'Gas parameters'!$E$13</f>
        <v>0</v>
      </c>
      <c r="DI135" s="428">
        <f>'DATA SHEET'!CS135*'Gas parameters'!$F$13</f>
        <v>0</v>
      </c>
      <c r="DJ135" s="428">
        <f>'DATA SHEET'!CT135*'Gas parameters'!$G$13</f>
        <v>0</v>
      </c>
      <c r="DK135" s="428">
        <f>'DATA SHEET'!CU135*'Gas parameters'!$H$13</f>
        <v>0</v>
      </c>
      <c r="DL135" s="428">
        <f>'DATA SHEET'!CV135*'Gas parameters'!$I$13</f>
        <v>0</v>
      </c>
      <c r="DM135" s="428">
        <f>'DATA SHEET'!CW135*'Gas parameters'!$J$13</f>
        <v>0</v>
      </c>
      <c r="DN135" s="428">
        <f>'DATA SHEET'!CX135*'Gas parameters'!$K$13</f>
        <v>0</v>
      </c>
      <c r="DO135" s="428">
        <f>'DATA SHEET'!CY135*'Gas parameters'!$L$13</f>
        <v>0</v>
      </c>
      <c r="DP135" s="428">
        <f>'DATA SHEET'!CZ135*'Gas parameters'!$M$13</f>
        <v>4313.2</v>
      </c>
      <c r="DQ135" s="428">
        <f>'DATA SHEET'!DA135*'Gas parameters'!$N$13</f>
        <v>0</v>
      </c>
      <c r="DR135" s="428">
        <f>'DATA SHEET'!DB135*'Gas parameters'!$O$13</f>
        <v>0</v>
      </c>
      <c r="DS135" s="428">
        <f>'DATA SHEET'!DC135*'Gas parameters'!$P$13</f>
        <v>0</v>
      </c>
      <c r="DT135" s="428">
        <f>'DATA SHEET'!DD135*'Gas parameters'!$Q$13</f>
        <v>0</v>
      </c>
      <c r="DU135" s="431">
        <f>'DATA SHEET'!CO135*'Gas parameters'!$B$14</f>
        <v>23891.399999999998</v>
      </c>
      <c r="DV135" s="431">
        <f>'DATA SHEET'!CP135*'Gas parameters'!$C$14</f>
        <v>0</v>
      </c>
      <c r="DW135" s="431">
        <f>'DATA SHEET'!CQ135*'Gas parameters'!$D$14</f>
        <v>0</v>
      </c>
      <c r="DX135" s="431">
        <f>'DATA SHEET'!CR135*'Gas parameters'!$E$14</f>
        <v>0</v>
      </c>
      <c r="DY135" s="431">
        <f>'DATA SHEET'!CS135*'Gas parameters'!$F$14</f>
        <v>0</v>
      </c>
      <c r="DZ135" s="431">
        <f>'DATA SHEET'!CT135*'Gas parameters'!$G$14</f>
        <v>0</v>
      </c>
      <c r="EA135" s="431">
        <f>'DATA SHEET'!CU135*'Gas parameters'!$H$14</f>
        <v>0</v>
      </c>
      <c r="EB135" s="431">
        <f>'DATA SHEET'!CV135*'Gas parameters'!$I$14</f>
        <v>0</v>
      </c>
      <c r="EC135" s="431">
        <f>'DATA SHEET'!CW135*'Gas parameters'!$J$14</f>
        <v>0</v>
      </c>
      <c r="ED135" s="431">
        <f>'DATA SHEET'!CX135*'Gas parameters'!$K$14</f>
        <v>0</v>
      </c>
      <c r="EE135" s="431">
        <f>'DATA SHEET'!CY135*'Gas parameters'!$L$14</f>
        <v>0</v>
      </c>
      <c r="EF135" s="431">
        <f>'DATA SHEET'!CZ135*'Gas parameters'!$M$14</f>
        <v>5098</v>
      </c>
      <c r="EG135" s="431">
        <f>'DATA SHEET'!DA135*'Gas parameters'!$N$14</f>
        <v>0</v>
      </c>
      <c r="EH135" s="431">
        <f>'DATA SHEET'!DB135*'Gas parameters'!$O$14</f>
        <v>0</v>
      </c>
      <c r="EI135" s="431">
        <f>'DATA SHEET'!DC135*'Gas parameters'!$P$14</f>
        <v>0</v>
      </c>
      <c r="EJ135" s="431">
        <f>'DATA SHEET'!DD135*'Gas parameters'!$Q$14</f>
        <v>0</v>
      </c>
      <c r="EK135" s="425">
        <f>'DATA SHEET'!CO135*'Gas parameters'!$B$15</f>
        <v>1.2018</v>
      </c>
      <c r="EL135" s="434">
        <f>'DATA SHEET'!CP135*'Gas parameters'!$C$15</f>
        <v>0</v>
      </c>
      <c r="EM135" s="434">
        <f>'DATA SHEET'!CQ135*'Gas parameters'!$D$15</f>
        <v>0</v>
      </c>
      <c r="EN135" s="434">
        <f>'DATA SHEET'!CR135*'Gas parameters'!$E$15</f>
        <v>0</v>
      </c>
      <c r="EO135" s="434">
        <f>'DATA SHEET'!CS135*'Gas parameters'!$F$15</f>
        <v>0</v>
      </c>
      <c r="EP135" s="434">
        <f>'DATA SHEET'!CT135*'Gas parameters'!$G$15</f>
        <v>0</v>
      </c>
      <c r="EQ135" s="434">
        <f>'DATA SHEET'!CU135*'Gas parameters'!$H$15</f>
        <v>0</v>
      </c>
      <c r="ER135" s="434">
        <f>'DATA SHEET'!CV135*'Gas parameters'!$I$15</f>
        <v>0</v>
      </c>
      <c r="ES135" s="434">
        <f>'DATA SHEET'!CW135*'Gas parameters'!$J$15</f>
        <v>0</v>
      </c>
      <c r="ET135" s="434">
        <f>'DATA SHEET'!CX135*'Gas parameters'!$K$15</f>
        <v>0</v>
      </c>
      <c r="EU135" s="434">
        <f>'DATA SHEET'!CY135*'Gas parameters'!$L$15</f>
        <v>0</v>
      </c>
      <c r="EV135" s="434">
        <f>'DATA SHEET'!CZ135*'Gas parameters'!$M$15</f>
        <v>0.1996</v>
      </c>
      <c r="EW135" s="434">
        <f>'DATA SHEET'!DA135*'Gas parameters'!$N$15</f>
        <v>0</v>
      </c>
      <c r="EX135" s="434">
        <f>'DATA SHEET'!DB135*'Gas parameters'!$O$15</f>
        <v>0</v>
      </c>
      <c r="EY135" s="434">
        <f>'DATA SHEET'!DC135*'Gas parameters'!$P$15</f>
        <v>0</v>
      </c>
      <c r="EZ135" s="434">
        <f>'DATA SHEET'!DD135*'Gas parameters'!$Q$15</f>
        <v>0</v>
      </c>
      <c r="FA135" s="429">
        <f>'DATA SHEET'!CO135*'Gas parameters'!$B$16</f>
        <v>0.59760000000000002</v>
      </c>
      <c r="FB135" s="429">
        <f>'DATA SHEET'!CP135*'Gas parameters'!$C$16</f>
        <v>0</v>
      </c>
      <c r="FC135" s="429">
        <f>'DATA SHEET'!CQ135*'Gas parameters'!$D$16</f>
        <v>0</v>
      </c>
      <c r="FD135" s="429">
        <f>'DATA SHEET'!CR135*'Gas parameters'!$E$16</f>
        <v>0</v>
      </c>
      <c r="FE135" s="429">
        <f>'DATA SHEET'!CS135*'Gas parameters'!$F$16</f>
        <v>0</v>
      </c>
      <c r="FF135" s="429">
        <f>'DATA SHEET'!CT135*'Gas parameters'!$G$16</f>
        <v>0</v>
      </c>
      <c r="FG135" s="429">
        <f>'DATA SHEET'!CU135*'Gas parameters'!$H$16</f>
        <v>0</v>
      </c>
      <c r="FH135" s="429">
        <f>'DATA SHEET'!CV135*'Gas parameters'!$I$16</f>
        <v>0</v>
      </c>
      <c r="FI135" s="429">
        <f>'DATA SHEET'!CW135*'Gas parameters'!$J$16</f>
        <v>0</v>
      </c>
      <c r="FJ135" s="429">
        <f>'DATA SHEET'!CX135*'Gas parameters'!$K$16</f>
        <v>0</v>
      </c>
      <c r="FK135" s="429">
        <f>'DATA SHEET'!CY135*'Gas parameters'!$L$16</f>
        <v>0</v>
      </c>
      <c r="FL135" s="429">
        <f>'DATA SHEET'!CZ135*'Gas parameters'!$M$16</f>
        <v>0</v>
      </c>
      <c r="FM135" s="429">
        <f>'DATA SHEET'!DA135*'Gas parameters'!$N$16</f>
        <v>0</v>
      </c>
      <c r="FN135" s="429">
        <f>'DATA SHEET'!DB135*'Gas parameters'!$O$16</f>
        <v>0</v>
      </c>
      <c r="FO135" s="429">
        <f>'DATA SHEET'!DC135*'Gas parameters'!$P$16</f>
        <v>0</v>
      </c>
      <c r="FP135" s="429">
        <f>'DATA SHEET'!DD135*'Gas parameters'!$Q$16</f>
        <v>0</v>
      </c>
      <c r="FQ135" s="457">
        <f>'DATA SHEET'!CO135*'Gas parameters'!$B$17</f>
        <v>1.1639999999999999</v>
      </c>
      <c r="FR135" s="457">
        <f>'DATA SHEET'!CP135*'Gas parameters'!$C$17</f>
        <v>0</v>
      </c>
      <c r="FS135" s="457">
        <f>'DATA SHEET'!CQ135*'Gas parameters'!$D$17</f>
        <v>0</v>
      </c>
      <c r="FT135" s="457">
        <f>'DATA SHEET'!CR135*'Gas parameters'!$E$17</f>
        <v>0</v>
      </c>
      <c r="FU135" s="457">
        <f>'DATA SHEET'!CS135*'Gas parameters'!$F$17</f>
        <v>0</v>
      </c>
      <c r="FV135" s="457">
        <f>'DATA SHEET'!CT135*'Gas parameters'!$G$17</f>
        <v>0</v>
      </c>
      <c r="FW135" s="457">
        <f>'DATA SHEET'!CU135*'Gas parameters'!$H$17</f>
        <v>0</v>
      </c>
      <c r="FX135" s="457">
        <f>'DATA SHEET'!CV135*'Gas parameters'!$I$17</f>
        <v>0</v>
      </c>
      <c r="FY135" s="457">
        <f>'DATA SHEET'!CW135*'Gas parameters'!$J$17</f>
        <v>0</v>
      </c>
      <c r="FZ135" s="457">
        <f>'DATA SHEET'!CX135*'Gas parameters'!$K$17</f>
        <v>0</v>
      </c>
      <c r="GA135" s="457">
        <f>'DATA SHEET'!CY135*'Gas parameters'!$L$17</f>
        <v>0</v>
      </c>
      <c r="GB135" s="457">
        <f>'DATA SHEET'!CZ135*'Gas parameters'!$M$17</f>
        <v>0.38680000000000003</v>
      </c>
      <c r="GC135" s="457">
        <f>'DATA SHEET'!DA135*'Gas parameters'!$N$17</f>
        <v>0</v>
      </c>
      <c r="GD135" s="457">
        <f>'DATA SHEET'!DB135*'Gas parameters'!$O$17</f>
        <v>0</v>
      </c>
      <c r="GE135" s="457">
        <f>'DATA SHEET'!DC135*'Gas parameters'!$P$17</f>
        <v>0</v>
      </c>
      <c r="GF135" s="457">
        <f>'DATA SHEET'!DD135*'Gas parameters'!$Q$17</f>
        <v>0</v>
      </c>
      <c r="GG135" s="429">
        <f>'DATA SHEET'!CO135*'Gas parameters'!$B$18</f>
        <v>0.43043999999999999</v>
      </c>
      <c r="GH135" s="429">
        <f>'DATA SHEET'!CP135*'Gas parameters'!$C$18</f>
        <v>0</v>
      </c>
      <c r="GI135" s="429">
        <f>'DATA SHEET'!CQ135*'Gas parameters'!$D$18</f>
        <v>0</v>
      </c>
      <c r="GJ135" s="429">
        <f>'DATA SHEET'!CR135*'Gas parameters'!$E$18</f>
        <v>0</v>
      </c>
      <c r="GK135" s="429">
        <f>'DATA SHEET'!CS135*'Gas parameters'!$F$18</f>
        <v>0</v>
      </c>
      <c r="GL135" s="429">
        <f>'DATA SHEET'!CT135*'Gas parameters'!$G$18</f>
        <v>0</v>
      </c>
      <c r="GM135" s="429">
        <f>'DATA SHEET'!CU135*'Gas parameters'!$H$18</f>
        <v>0</v>
      </c>
      <c r="GN135" s="429">
        <f>'DATA SHEET'!CV135*'Gas parameters'!$I$18</f>
        <v>0</v>
      </c>
      <c r="GO135" s="429">
        <f>'DATA SHEET'!CW135*'Gas parameters'!$J$18</f>
        <v>0</v>
      </c>
      <c r="GP135" s="429">
        <f>'DATA SHEET'!CX135*'Gas parameters'!$K$18</f>
        <v>0</v>
      </c>
      <c r="GQ135" s="429">
        <f>'DATA SHEET'!CY135*'Gas parameters'!$L$18</f>
        <v>0</v>
      </c>
      <c r="GR135" s="429">
        <f>'DATA SHEET'!CZ135*'Gas parameters'!$M$18</f>
        <v>3.5999999999999997E-2</v>
      </c>
      <c r="GS135" s="429">
        <f>'DATA SHEET'!DA135*'Gas parameters'!$N$18</f>
        <v>0</v>
      </c>
      <c r="GT135" s="429">
        <f>'DATA SHEET'!DB135*'Gas parameters'!$O$18</f>
        <v>0</v>
      </c>
      <c r="GU135" s="429">
        <f>'DATA SHEET'!DC135*'Gas parameters'!$P$18</f>
        <v>0</v>
      </c>
      <c r="GV135" s="429">
        <f>'DATA SHEET'!DD135*'Gas parameters'!$Q$18</f>
        <v>0</v>
      </c>
      <c r="GW135" s="430">
        <v>7</v>
      </c>
      <c r="GX135" s="430">
        <v>1E-3</v>
      </c>
      <c r="GY135" s="435">
        <f t="shared" ref="GY135:GY138" si="898">HM135/0.2094</f>
        <v>6.6924546322827121</v>
      </c>
      <c r="GZ135" s="435">
        <f t="shared" ref="GZ135:GZ138" si="899">HN135/HH135*100</f>
        <v>10.148328222950017</v>
      </c>
      <c r="HA135" s="433">
        <f t="shared" ref="HA135:HA138" si="900">(HG135-HH135)/GY135+1</f>
        <v>1</v>
      </c>
      <c r="HB135" s="433">
        <f t="shared" ref="HB135:HB138" si="901">HG135+HI135</f>
        <v>7.4502201757506663</v>
      </c>
      <c r="HC135" s="433">
        <f t="shared" ref="HC135:HC138" si="902">HI135/HB135*100</f>
        <v>20.959991874476575</v>
      </c>
      <c r="HD135" s="433">
        <f t="shared" ref="HD135:HD138" si="903">HJ135*0.01977+HF135*0.01429+(100-HF135-HJ135)*0.01251</f>
        <v>1.3246768628986172</v>
      </c>
      <c r="HE135" s="433">
        <f t="shared" ref="HE135:HE138" si="904">(HD135+HI135*0.8038/HG135)/(HI135/HG135+1)</f>
        <v>1.2155011147590387</v>
      </c>
      <c r="HF135" s="436">
        <f t="shared" ref="HF135:HF138" si="905">IO135</f>
        <v>0</v>
      </c>
      <c r="HG135" s="433">
        <f t="shared" ref="HG135:HG138" si="906">HN135/HJ135*100</f>
        <v>5.8886546322827122</v>
      </c>
      <c r="HH135" s="435">
        <f>GY135*0.7906+'DATA SHEET'!CW135/100+HN135</f>
        <v>5.8886546322827122</v>
      </c>
      <c r="HI135" s="433">
        <f t="shared" ref="HI135:HI138" si="907">GX135/0.8038*1.293*HA135*GY135+HO135</f>
        <v>1.5615655434679541</v>
      </c>
      <c r="HJ135" s="433">
        <f t="shared" ref="HJ135:HJ138" si="908">(1-HF135/20.94)*GZ135</f>
        <v>10.148328222950017</v>
      </c>
      <c r="HK135" s="437">
        <f t="shared" ref="HK135:HK138" si="909">SUM(DE135:DT135)</f>
        <v>25843</v>
      </c>
      <c r="HL135" s="437">
        <f t="shared" ref="HL135:HL138" si="910">SUM(DU135:EJ135)</f>
        <v>28989.399999999998</v>
      </c>
      <c r="HM135" s="438">
        <f t="shared" ref="HM135:HM138" si="911">SUM(EK135:EZ135)</f>
        <v>1.4014</v>
      </c>
      <c r="HN135" s="439">
        <f t="shared" ref="HN135:HN138" si="912">SUM(FA135:FP135)</f>
        <v>0.59760000000000002</v>
      </c>
      <c r="HO135" s="436">
        <f t="shared" ref="HO135:HO138" si="913">SUM(FQ135:GF135)</f>
        <v>1.5508</v>
      </c>
      <c r="HP135" s="427">
        <f t="shared" ref="HP135:HP138" si="914">SUM(GG135:GV135)</f>
        <v>0.46643999999999997</v>
      </c>
      <c r="HQ135" s="357">
        <f t="shared" ref="HQ135:HQ138" si="915">SUM(AS135:BH135)</f>
        <v>25801.599999999999</v>
      </c>
      <c r="HR135" s="358">
        <f t="shared" ref="HR135:HR138" si="916">SUM(BI135:BX135)</f>
        <v>29019.200000000001</v>
      </c>
      <c r="HS135" s="712">
        <f t="shared" ref="HS135:HS138" si="917">SUM(BY135:CN135)</f>
        <v>0.46643999999999997</v>
      </c>
      <c r="HT135" s="713">
        <f t="shared" ref="HT135:HT138" si="918">HU135/$HR$14</f>
        <v>0.36094603788418017</v>
      </c>
      <c r="HU135" s="711">
        <f t="shared" ref="HU135:HU138" si="919">HS135/$HU$14</f>
        <v>0.44215889640812073</v>
      </c>
      <c r="HV135" s="711">
        <f t="shared" ref="HV135:HV138" si="920">HY135/$HV$14</f>
        <v>24.454174959719456</v>
      </c>
      <c r="HW135" s="711">
        <f t="shared" ref="HW135:HW138" si="921">HZ135/$HW$14</f>
        <v>27.464698088207459</v>
      </c>
      <c r="HX135" s="711">
        <f t="shared" ref="HX135:HX138" si="922">IA135/$HX$14</f>
        <v>45.714470083951518</v>
      </c>
      <c r="HY135" s="714">
        <f t="shared" ref="HY135:HY138" si="923">HQ135/1000</f>
        <v>25.801599999999997</v>
      </c>
      <c r="HZ135" s="359">
        <f t="shared" ref="HZ135:HZ138" si="924">HR135/1000</f>
        <v>29.019200000000001</v>
      </c>
      <c r="IA135" s="360">
        <f t="shared" ref="IA135:IA138" si="925">HR135/SQRT(HT135)/1000</f>
        <v>48.30190909070317</v>
      </c>
      <c r="IB135" s="75">
        <f t="shared" ref="IB135:IB138" si="926">HX135</f>
        <v>45.714470083951518</v>
      </c>
      <c r="IC135" s="724">
        <f t="shared" ref="IC135:IC138" si="927">HT135</f>
        <v>0.36094603788418017</v>
      </c>
      <c r="ID135" s="724">
        <f t="shared" ref="ID135:ID138" si="928">HY135</f>
        <v>25.801599999999997</v>
      </c>
      <c r="IE135" s="724">
        <f t="shared" ref="IE135:IE138" si="929">HZ135</f>
        <v>29.019200000000001</v>
      </c>
      <c r="IF135" s="76">
        <f t="shared" ref="IF135:IF138" si="930">GZ135</f>
        <v>10.148328222950017</v>
      </c>
      <c r="IG135" s="168"/>
      <c r="IH135" s="168"/>
      <c r="II135" s="168"/>
      <c r="IJ135" s="700">
        <f t="shared" ref="IJ135:IJ137" si="931">II135*(273.15/(273.15+15))*ID135/3.6</f>
        <v>0</v>
      </c>
      <c r="IK135" s="30"/>
      <c r="IL135" s="31"/>
      <c r="IM135" s="31"/>
      <c r="IN135" s="29"/>
      <c r="IO135" s="29"/>
      <c r="IP135" s="25"/>
      <c r="IQ135" s="25"/>
      <c r="IR135" s="25"/>
      <c r="IS135" s="23" t="s">
        <v>88</v>
      </c>
      <c r="IT135" s="23" t="s">
        <v>88</v>
      </c>
      <c r="IU135" s="23"/>
      <c r="IV135" s="23" t="s">
        <v>88</v>
      </c>
      <c r="IW135" s="23"/>
      <c r="IX135" s="23"/>
      <c r="IY135" s="23"/>
      <c r="IZ135" s="23"/>
      <c r="JA135" s="25"/>
      <c r="JB135" s="43" t="s">
        <v>57</v>
      </c>
      <c r="JC135" s="64"/>
      <c r="JD135" s="22" t="str">
        <f>IF(IN135&lt;&gt;0,IP135*IF135/IN135,"NM")</f>
        <v>NM</v>
      </c>
      <c r="JE135" s="22" t="str">
        <f>IF(IN135&lt;&gt;0,IQ135*IF135/IN135,"NM")</f>
        <v>NM</v>
      </c>
      <c r="JF135" s="22" t="str">
        <f>IF(IN135&lt;&gt;0,JD135*1.07,"NM")</f>
        <v>NM</v>
      </c>
      <c r="JG135" s="22" t="str">
        <f>IF(IN135&lt;&gt;0,JE135*1.76,"NM")</f>
        <v>NM</v>
      </c>
      <c r="JH135" s="21" t="str">
        <f>IF(IN135&lt;&gt;0,(21/(21-IO135)),"NM")</f>
        <v>NM</v>
      </c>
      <c r="JI135" s="21"/>
      <c r="JJ135" s="21"/>
      <c r="JK135" s="21"/>
      <c r="JL135" s="140"/>
      <c r="JM135" s="140"/>
      <c r="JN135" s="140"/>
      <c r="JO135" s="34"/>
      <c r="JP135" s="34"/>
      <c r="JQ135" s="34"/>
      <c r="JR135" s="34"/>
      <c r="JS135" s="34"/>
      <c r="JT135" s="142"/>
      <c r="JU135" s="142"/>
      <c r="JV135" s="142"/>
      <c r="JW135" s="142"/>
      <c r="JX135" s="142"/>
      <c r="JY135" s="142"/>
      <c r="JZ135" s="142"/>
      <c r="KA135" s="23"/>
      <c r="KB135" s="24"/>
      <c r="KC135" s="175"/>
      <c r="KD135" s="175"/>
      <c r="KE135" s="175"/>
      <c r="KF135" s="175"/>
      <c r="KG135" s="175"/>
      <c r="KH135" s="175"/>
      <c r="KI135" s="175"/>
      <c r="KJ135" s="175"/>
      <c r="KK135" s="48"/>
      <c r="KL135" s="32"/>
      <c r="KM135" s="48"/>
      <c r="KN135" s="48"/>
      <c r="KO135" s="48"/>
      <c r="KP135" s="48"/>
      <c r="KQ135" s="49"/>
      <c r="KR135" s="49"/>
      <c r="KS135" s="49"/>
      <c r="KT135" s="49"/>
      <c r="KU135" s="49"/>
      <c r="KV135" s="49"/>
      <c r="KX135" s="540">
        <f t="shared" si="679"/>
        <v>100</v>
      </c>
    </row>
    <row r="136" spans="1:310" ht="16.5" thickTop="1" thickBot="1" x14ac:dyDescent="0.3">
      <c r="A136" s="62"/>
      <c r="B136" s="80" t="str">
        <f>IF(A136="X",IF(#REF!="F",#REF!,IF(#REF!="C",#REF!,IF(#REF!="WH",#REF!,IF(#REF!="B",#REF!,"")))),"")</f>
        <v/>
      </c>
      <c r="C136" s="120"/>
      <c r="D136" s="578"/>
      <c r="E136" s="11">
        <f>E135+1</f>
        <v>60</v>
      </c>
      <c r="F136" s="2171"/>
      <c r="G136" s="1831"/>
      <c r="H136" s="23" t="s">
        <v>88</v>
      </c>
      <c r="I136" s="23" t="s">
        <v>88</v>
      </c>
      <c r="J136" s="38"/>
      <c r="K136" s="38"/>
      <c r="L136" s="39" t="s">
        <v>176</v>
      </c>
      <c r="M136" s="39" t="s">
        <v>55</v>
      </c>
      <c r="N136" s="2158"/>
      <c r="O136" s="806"/>
      <c r="P136" s="807"/>
      <c r="Q136" s="726">
        <v>60</v>
      </c>
      <c r="R136" s="727"/>
      <c r="S136" s="727"/>
      <c r="T136" s="727"/>
      <c r="U136" s="727"/>
      <c r="V136" s="727"/>
      <c r="W136" s="727"/>
      <c r="X136" s="727"/>
      <c r="Y136" s="727"/>
      <c r="Z136" s="727"/>
      <c r="AA136" s="727"/>
      <c r="AB136" s="727">
        <v>40</v>
      </c>
      <c r="AC136" s="368">
        <f t="shared" si="870"/>
        <v>0.6</v>
      </c>
      <c r="AD136" s="368">
        <f t="shared" si="871"/>
        <v>0</v>
      </c>
      <c r="AE136" s="368">
        <f t="shared" si="872"/>
        <v>0</v>
      </c>
      <c r="AF136" s="368">
        <f t="shared" si="873"/>
        <v>0</v>
      </c>
      <c r="AG136" s="368">
        <f t="shared" si="874"/>
        <v>0</v>
      </c>
      <c r="AH136" s="368">
        <f t="shared" si="875"/>
        <v>0</v>
      </c>
      <c r="AI136" s="368">
        <f t="shared" si="876"/>
        <v>0</v>
      </c>
      <c r="AJ136" s="368">
        <f t="shared" si="877"/>
        <v>0</v>
      </c>
      <c r="AK136" s="368">
        <f t="shared" si="878"/>
        <v>0</v>
      </c>
      <c r="AL136" s="368">
        <f t="shared" si="879"/>
        <v>0</v>
      </c>
      <c r="AM136" s="368">
        <f t="shared" si="880"/>
        <v>0</v>
      </c>
      <c r="AN136" s="368">
        <f t="shared" si="881"/>
        <v>0.4</v>
      </c>
      <c r="AO136" s="369">
        <v>0</v>
      </c>
      <c r="AP136" s="370">
        <v>0</v>
      </c>
      <c r="AQ136" s="370">
        <v>0</v>
      </c>
      <c r="AR136" s="370">
        <v>0</v>
      </c>
      <c r="AS136" s="378">
        <f>AC136*'Gas parameters'!$B$10</f>
        <v>21490.799999999999</v>
      </c>
      <c r="AT136" s="371">
        <f>AD136*'Gas parameters'!$C$10</f>
        <v>0</v>
      </c>
      <c r="AU136" s="371">
        <f>AE136*'Gas parameters'!$D$10</f>
        <v>0</v>
      </c>
      <c r="AV136" s="371">
        <f>AF136*'Gas parameters'!$E$10</f>
        <v>0</v>
      </c>
      <c r="AW136" s="371">
        <f>AG136*'Gas parameters'!$F$10</f>
        <v>0</v>
      </c>
      <c r="AX136" s="371">
        <f>AH136*'Gas parameters'!$G$10</f>
        <v>0</v>
      </c>
      <c r="AY136" s="371">
        <f>AI136*'Gas parameters'!$H$10</f>
        <v>0</v>
      </c>
      <c r="AZ136" s="371">
        <f>AJ136*'Gas parameters'!$I$10</f>
        <v>0</v>
      </c>
      <c r="BA136" s="371">
        <f>AK136*'Gas parameters'!$J$10</f>
        <v>0</v>
      </c>
      <c r="BB136" s="371">
        <f>AL136*'Gas parameters'!$K$10</f>
        <v>0</v>
      </c>
      <c r="BC136" s="371">
        <f>AM136*'Gas parameters'!$L$10</f>
        <v>0</v>
      </c>
      <c r="BD136" s="371">
        <f>AN136*'Gas parameters'!$M$10</f>
        <v>4310.8</v>
      </c>
      <c r="BE136" s="372">
        <f>AO136*'Gas parameters'!$N$10</f>
        <v>0</v>
      </c>
      <c r="BF136" s="373">
        <f>AP136*'Gas parameters'!$O$10</f>
        <v>0</v>
      </c>
      <c r="BG136" s="373">
        <f>AQ136*'Gas parameters'!$P$10</f>
        <v>0</v>
      </c>
      <c r="BH136" s="379">
        <f>AR136*'Gas parameters'!$Q$10</f>
        <v>0</v>
      </c>
      <c r="BI136" s="386">
        <f>AC136*'Gas parameters'!$B$11</f>
        <v>23904</v>
      </c>
      <c r="BJ136" s="387">
        <f>AD136*'Gas parameters'!$C$11</f>
        <v>0</v>
      </c>
      <c r="BK136" s="387">
        <f>AE136*'Gas parameters'!$D$11</f>
        <v>0</v>
      </c>
      <c r="BL136" s="387">
        <f>AF136*'Gas parameters'!$E$11</f>
        <v>0</v>
      </c>
      <c r="BM136" s="387">
        <f>AG136*'Gas parameters'!$F$11</f>
        <v>0</v>
      </c>
      <c r="BN136" s="387">
        <f>AH136*'Gas parameters'!$G$11</f>
        <v>0</v>
      </c>
      <c r="BO136" s="387">
        <f>AI136*'Gas parameters'!$H$11</f>
        <v>0</v>
      </c>
      <c r="BP136" s="387">
        <f>AJ136*'Gas parameters'!$I$11</f>
        <v>0</v>
      </c>
      <c r="BQ136" s="387">
        <f>AK136*'Gas parameters'!$J$11</f>
        <v>0</v>
      </c>
      <c r="BR136" s="387">
        <f>AL136*'Gas parameters'!$K$11</f>
        <v>0</v>
      </c>
      <c r="BS136" s="387">
        <f>AM136*'Gas parameters'!$L$11</f>
        <v>0</v>
      </c>
      <c r="BT136" s="387">
        <f>AN136*'Gas parameters'!$M$11</f>
        <v>5115.2000000000007</v>
      </c>
      <c r="BU136" s="388">
        <f>AO136*'Gas parameters'!$N$11</f>
        <v>0</v>
      </c>
      <c r="BV136" s="389">
        <f>AP136*'Gas parameters'!$O$11</f>
        <v>0</v>
      </c>
      <c r="BW136" s="389">
        <f>AQ136*'Gas parameters'!$P$11</f>
        <v>0</v>
      </c>
      <c r="BX136" s="390">
        <f>AR136*'Gas parameters'!$Q$11</f>
        <v>0</v>
      </c>
      <c r="BY136" s="385">
        <f>AC136*'Gas parameters'!$B$12</f>
        <v>0.43043999999999999</v>
      </c>
      <c r="BZ136" s="374">
        <f>AD136*'Gas parameters'!$C$12</f>
        <v>0</v>
      </c>
      <c r="CA136" s="374">
        <f>AE136*'Gas parameters'!$D$12</f>
        <v>0</v>
      </c>
      <c r="CB136" s="374">
        <f>AF136*'Gas parameters'!$E$12</f>
        <v>0</v>
      </c>
      <c r="CC136" s="374">
        <f>AG136*'Gas parameters'!$F$12</f>
        <v>0</v>
      </c>
      <c r="CD136" s="374">
        <f>AH136*'Gas parameters'!$G$12</f>
        <v>0</v>
      </c>
      <c r="CE136" s="374">
        <f>AI136*'Gas parameters'!$H$12</f>
        <v>0</v>
      </c>
      <c r="CF136" s="374">
        <f>AJ136*'Gas parameters'!$I$12</f>
        <v>0</v>
      </c>
      <c r="CG136" s="374">
        <f>AK136*'Gas parameters'!$J$12</f>
        <v>0</v>
      </c>
      <c r="CH136" s="374">
        <f>AL136*'Gas parameters'!$K$12</f>
        <v>0</v>
      </c>
      <c r="CI136" s="374">
        <f>AM136*'Gas parameters'!$L$12</f>
        <v>0</v>
      </c>
      <c r="CJ136" s="374">
        <f>AN136*'Gas parameters'!$M$12</f>
        <v>3.5999999999999997E-2</v>
      </c>
      <c r="CK136" s="375">
        <f>AO136*'Gas parameters'!$N$12</f>
        <v>0</v>
      </c>
      <c r="CL136" s="376">
        <f>AP136*'Gas parameters'!$O$12</f>
        <v>0</v>
      </c>
      <c r="CM136" s="376">
        <f>AQ136*'Gas parameters'!$P$12</f>
        <v>0</v>
      </c>
      <c r="CN136" s="376">
        <f>AR136*'Gas parameters'!$Q$12</f>
        <v>0</v>
      </c>
      <c r="CO136" s="432">
        <f t="shared" si="882"/>
        <v>0.6</v>
      </c>
      <c r="CP136" s="432">
        <f t="shared" si="883"/>
        <v>0</v>
      </c>
      <c r="CQ136" s="432">
        <f t="shared" si="884"/>
        <v>0</v>
      </c>
      <c r="CR136" s="432">
        <f t="shared" si="885"/>
        <v>0</v>
      </c>
      <c r="CS136" s="432">
        <f t="shared" si="886"/>
        <v>0</v>
      </c>
      <c r="CT136" s="432">
        <f t="shared" si="887"/>
        <v>0</v>
      </c>
      <c r="CU136" s="432">
        <f t="shared" si="888"/>
        <v>0</v>
      </c>
      <c r="CV136" s="432">
        <f t="shared" si="889"/>
        <v>0</v>
      </c>
      <c r="CW136" s="432">
        <f t="shared" si="890"/>
        <v>0</v>
      </c>
      <c r="CX136" s="432">
        <f t="shared" si="891"/>
        <v>0</v>
      </c>
      <c r="CY136" s="432">
        <f t="shared" si="892"/>
        <v>0</v>
      </c>
      <c r="CZ136" s="432">
        <f t="shared" si="893"/>
        <v>0.4</v>
      </c>
      <c r="DA136" s="432">
        <f t="shared" si="894"/>
        <v>0</v>
      </c>
      <c r="DB136" s="432">
        <f t="shared" si="895"/>
        <v>0</v>
      </c>
      <c r="DC136" s="432">
        <f t="shared" si="896"/>
        <v>0</v>
      </c>
      <c r="DD136" s="432">
        <f t="shared" si="897"/>
        <v>0</v>
      </c>
      <c r="DE136" s="428">
        <f>'DATA SHEET'!CO136*'Gas parameters'!$B$13</f>
        <v>21529.8</v>
      </c>
      <c r="DF136" s="428">
        <f>'DATA SHEET'!CP136*'Gas parameters'!$C$13</f>
        <v>0</v>
      </c>
      <c r="DG136" s="428">
        <f>'DATA SHEET'!CQ136*'Gas parameters'!$D$13</f>
        <v>0</v>
      </c>
      <c r="DH136" s="428">
        <f>'DATA SHEET'!CR136*'Gas parameters'!$E$13</f>
        <v>0</v>
      </c>
      <c r="DI136" s="428">
        <f>'DATA SHEET'!CS136*'Gas parameters'!$F$13</f>
        <v>0</v>
      </c>
      <c r="DJ136" s="428">
        <f>'DATA SHEET'!CT136*'Gas parameters'!$G$13</f>
        <v>0</v>
      </c>
      <c r="DK136" s="428">
        <f>'DATA SHEET'!CU136*'Gas parameters'!$H$13</f>
        <v>0</v>
      </c>
      <c r="DL136" s="428">
        <f>'DATA SHEET'!CV136*'Gas parameters'!$I$13</f>
        <v>0</v>
      </c>
      <c r="DM136" s="428">
        <f>'DATA SHEET'!CW136*'Gas parameters'!$J$13</f>
        <v>0</v>
      </c>
      <c r="DN136" s="428">
        <f>'DATA SHEET'!CX136*'Gas parameters'!$K$13</f>
        <v>0</v>
      </c>
      <c r="DO136" s="428">
        <f>'DATA SHEET'!CY136*'Gas parameters'!$L$13</f>
        <v>0</v>
      </c>
      <c r="DP136" s="428">
        <f>'DATA SHEET'!CZ136*'Gas parameters'!$M$13</f>
        <v>4313.2</v>
      </c>
      <c r="DQ136" s="428">
        <f>'DATA SHEET'!DA136*'Gas parameters'!$N$13</f>
        <v>0</v>
      </c>
      <c r="DR136" s="428">
        <f>'DATA SHEET'!DB136*'Gas parameters'!$O$13</f>
        <v>0</v>
      </c>
      <c r="DS136" s="428">
        <f>'DATA SHEET'!DC136*'Gas parameters'!$P$13</f>
        <v>0</v>
      </c>
      <c r="DT136" s="428">
        <f>'DATA SHEET'!DD136*'Gas parameters'!$Q$13</f>
        <v>0</v>
      </c>
      <c r="DU136" s="431">
        <f>'DATA SHEET'!CO136*'Gas parameters'!$B$14</f>
        <v>23891.399999999998</v>
      </c>
      <c r="DV136" s="431">
        <f>'DATA SHEET'!CP136*'Gas parameters'!$C$14</f>
        <v>0</v>
      </c>
      <c r="DW136" s="431">
        <f>'DATA SHEET'!CQ136*'Gas parameters'!$D$14</f>
        <v>0</v>
      </c>
      <c r="DX136" s="431">
        <f>'DATA SHEET'!CR136*'Gas parameters'!$E$14</f>
        <v>0</v>
      </c>
      <c r="DY136" s="431">
        <f>'DATA SHEET'!CS136*'Gas parameters'!$F$14</f>
        <v>0</v>
      </c>
      <c r="DZ136" s="431">
        <f>'DATA SHEET'!CT136*'Gas parameters'!$G$14</f>
        <v>0</v>
      </c>
      <c r="EA136" s="431">
        <f>'DATA SHEET'!CU136*'Gas parameters'!$H$14</f>
        <v>0</v>
      </c>
      <c r="EB136" s="431">
        <f>'DATA SHEET'!CV136*'Gas parameters'!$I$14</f>
        <v>0</v>
      </c>
      <c r="EC136" s="431">
        <f>'DATA SHEET'!CW136*'Gas parameters'!$J$14</f>
        <v>0</v>
      </c>
      <c r="ED136" s="431">
        <f>'DATA SHEET'!CX136*'Gas parameters'!$K$14</f>
        <v>0</v>
      </c>
      <c r="EE136" s="431">
        <f>'DATA SHEET'!CY136*'Gas parameters'!$L$14</f>
        <v>0</v>
      </c>
      <c r="EF136" s="431">
        <f>'DATA SHEET'!CZ136*'Gas parameters'!$M$14</f>
        <v>5098</v>
      </c>
      <c r="EG136" s="431">
        <f>'DATA SHEET'!DA136*'Gas parameters'!$N$14</f>
        <v>0</v>
      </c>
      <c r="EH136" s="431">
        <f>'DATA SHEET'!DB136*'Gas parameters'!$O$14</f>
        <v>0</v>
      </c>
      <c r="EI136" s="431">
        <f>'DATA SHEET'!DC136*'Gas parameters'!$P$14</f>
        <v>0</v>
      </c>
      <c r="EJ136" s="431">
        <f>'DATA SHEET'!DD136*'Gas parameters'!$Q$14</f>
        <v>0</v>
      </c>
      <c r="EK136" s="425">
        <f>'DATA SHEET'!CO136*'Gas parameters'!$B$15</f>
        <v>1.2018</v>
      </c>
      <c r="EL136" s="434">
        <f>'DATA SHEET'!CP136*'Gas parameters'!$C$15</f>
        <v>0</v>
      </c>
      <c r="EM136" s="434">
        <f>'DATA SHEET'!CQ136*'Gas parameters'!$D$15</f>
        <v>0</v>
      </c>
      <c r="EN136" s="434">
        <f>'DATA SHEET'!CR136*'Gas parameters'!$E$15</f>
        <v>0</v>
      </c>
      <c r="EO136" s="434">
        <f>'DATA SHEET'!CS136*'Gas parameters'!$F$15</f>
        <v>0</v>
      </c>
      <c r="EP136" s="434">
        <f>'DATA SHEET'!CT136*'Gas parameters'!$G$15</f>
        <v>0</v>
      </c>
      <c r="EQ136" s="434">
        <f>'DATA SHEET'!CU136*'Gas parameters'!$H$15</f>
        <v>0</v>
      </c>
      <c r="ER136" s="434">
        <f>'DATA SHEET'!CV136*'Gas parameters'!$I$15</f>
        <v>0</v>
      </c>
      <c r="ES136" s="434">
        <f>'DATA SHEET'!CW136*'Gas parameters'!$J$15</f>
        <v>0</v>
      </c>
      <c r="ET136" s="434">
        <f>'DATA SHEET'!CX136*'Gas parameters'!$K$15</f>
        <v>0</v>
      </c>
      <c r="EU136" s="434">
        <f>'DATA SHEET'!CY136*'Gas parameters'!$L$15</f>
        <v>0</v>
      </c>
      <c r="EV136" s="434">
        <f>'DATA SHEET'!CZ136*'Gas parameters'!$M$15</f>
        <v>0.1996</v>
      </c>
      <c r="EW136" s="434">
        <f>'DATA SHEET'!DA136*'Gas parameters'!$N$15</f>
        <v>0</v>
      </c>
      <c r="EX136" s="434">
        <f>'DATA SHEET'!DB136*'Gas parameters'!$O$15</f>
        <v>0</v>
      </c>
      <c r="EY136" s="434">
        <f>'DATA SHEET'!DC136*'Gas parameters'!$P$15</f>
        <v>0</v>
      </c>
      <c r="EZ136" s="434">
        <f>'DATA SHEET'!DD136*'Gas parameters'!$Q$15</f>
        <v>0</v>
      </c>
      <c r="FA136" s="429">
        <f>'DATA SHEET'!CO136*'Gas parameters'!$B$16</f>
        <v>0.59760000000000002</v>
      </c>
      <c r="FB136" s="429">
        <f>'DATA SHEET'!CP136*'Gas parameters'!$C$16</f>
        <v>0</v>
      </c>
      <c r="FC136" s="429">
        <f>'DATA SHEET'!CQ136*'Gas parameters'!$D$16</f>
        <v>0</v>
      </c>
      <c r="FD136" s="429">
        <f>'DATA SHEET'!CR136*'Gas parameters'!$E$16</f>
        <v>0</v>
      </c>
      <c r="FE136" s="429">
        <f>'DATA SHEET'!CS136*'Gas parameters'!$F$16</f>
        <v>0</v>
      </c>
      <c r="FF136" s="429">
        <f>'DATA SHEET'!CT136*'Gas parameters'!$G$16</f>
        <v>0</v>
      </c>
      <c r="FG136" s="429">
        <f>'DATA SHEET'!CU136*'Gas parameters'!$H$16</f>
        <v>0</v>
      </c>
      <c r="FH136" s="429">
        <f>'DATA SHEET'!CV136*'Gas parameters'!$I$16</f>
        <v>0</v>
      </c>
      <c r="FI136" s="429">
        <f>'DATA SHEET'!CW136*'Gas parameters'!$J$16</f>
        <v>0</v>
      </c>
      <c r="FJ136" s="429">
        <f>'DATA SHEET'!CX136*'Gas parameters'!$K$16</f>
        <v>0</v>
      </c>
      <c r="FK136" s="429">
        <f>'DATA SHEET'!CY136*'Gas parameters'!$L$16</f>
        <v>0</v>
      </c>
      <c r="FL136" s="429">
        <f>'DATA SHEET'!CZ136*'Gas parameters'!$M$16</f>
        <v>0</v>
      </c>
      <c r="FM136" s="429">
        <f>'DATA SHEET'!DA136*'Gas parameters'!$N$16</f>
        <v>0</v>
      </c>
      <c r="FN136" s="429">
        <f>'DATA SHEET'!DB136*'Gas parameters'!$O$16</f>
        <v>0</v>
      </c>
      <c r="FO136" s="429">
        <f>'DATA SHEET'!DC136*'Gas parameters'!$P$16</f>
        <v>0</v>
      </c>
      <c r="FP136" s="429">
        <f>'DATA SHEET'!DD136*'Gas parameters'!$Q$16</f>
        <v>0</v>
      </c>
      <c r="FQ136" s="457">
        <f>'DATA SHEET'!CO136*'Gas parameters'!$B$17</f>
        <v>1.1639999999999999</v>
      </c>
      <c r="FR136" s="457">
        <f>'DATA SHEET'!CP136*'Gas parameters'!$C$17</f>
        <v>0</v>
      </c>
      <c r="FS136" s="457">
        <f>'DATA SHEET'!CQ136*'Gas parameters'!$D$17</f>
        <v>0</v>
      </c>
      <c r="FT136" s="457">
        <f>'DATA SHEET'!CR136*'Gas parameters'!$E$17</f>
        <v>0</v>
      </c>
      <c r="FU136" s="457">
        <f>'DATA SHEET'!CS136*'Gas parameters'!$F$17</f>
        <v>0</v>
      </c>
      <c r="FV136" s="457">
        <f>'DATA SHEET'!CT136*'Gas parameters'!$G$17</f>
        <v>0</v>
      </c>
      <c r="FW136" s="457">
        <f>'DATA SHEET'!CU136*'Gas parameters'!$H$17</f>
        <v>0</v>
      </c>
      <c r="FX136" s="457">
        <f>'DATA SHEET'!CV136*'Gas parameters'!$I$17</f>
        <v>0</v>
      </c>
      <c r="FY136" s="457">
        <f>'DATA SHEET'!CW136*'Gas parameters'!$J$17</f>
        <v>0</v>
      </c>
      <c r="FZ136" s="457">
        <f>'DATA SHEET'!CX136*'Gas parameters'!$K$17</f>
        <v>0</v>
      </c>
      <c r="GA136" s="457">
        <f>'DATA SHEET'!CY136*'Gas parameters'!$L$17</f>
        <v>0</v>
      </c>
      <c r="GB136" s="457">
        <f>'DATA SHEET'!CZ136*'Gas parameters'!$M$17</f>
        <v>0.38680000000000003</v>
      </c>
      <c r="GC136" s="457">
        <f>'DATA SHEET'!DA136*'Gas parameters'!$N$17</f>
        <v>0</v>
      </c>
      <c r="GD136" s="457">
        <f>'DATA SHEET'!DB136*'Gas parameters'!$O$17</f>
        <v>0</v>
      </c>
      <c r="GE136" s="457">
        <f>'DATA SHEET'!DC136*'Gas parameters'!$P$17</f>
        <v>0</v>
      </c>
      <c r="GF136" s="457">
        <f>'DATA SHEET'!DD136*'Gas parameters'!$Q$17</f>
        <v>0</v>
      </c>
      <c r="GG136" s="429">
        <f>'DATA SHEET'!CO136*'Gas parameters'!$B$18</f>
        <v>0.43043999999999999</v>
      </c>
      <c r="GH136" s="429">
        <f>'DATA SHEET'!CP136*'Gas parameters'!$C$18</f>
        <v>0</v>
      </c>
      <c r="GI136" s="429">
        <f>'DATA SHEET'!CQ136*'Gas parameters'!$D$18</f>
        <v>0</v>
      </c>
      <c r="GJ136" s="429">
        <f>'DATA SHEET'!CR136*'Gas parameters'!$E$18</f>
        <v>0</v>
      </c>
      <c r="GK136" s="429">
        <f>'DATA SHEET'!CS136*'Gas parameters'!$F$18</f>
        <v>0</v>
      </c>
      <c r="GL136" s="429">
        <f>'DATA SHEET'!CT136*'Gas parameters'!$G$18</f>
        <v>0</v>
      </c>
      <c r="GM136" s="429">
        <f>'DATA SHEET'!CU136*'Gas parameters'!$H$18</f>
        <v>0</v>
      </c>
      <c r="GN136" s="429">
        <f>'DATA SHEET'!CV136*'Gas parameters'!$I$18</f>
        <v>0</v>
      </c>
      <c r="GO136" s="429">
        <f>'DATA SHEET'!CW136*'Gas parameters'!$J$18</f>
        <v>0</v>
      </c>
      <c r="GP136" s="429">
        <f>'DATA SHEET'!CX136*'Gas parameters'!$K$18</f>
        <v>0</v>
      </c>
      <c r="GQ136" s="429">
        <f>'DATA SHEET'!CY136*'Gas parameters'!$L$18</f>
        <v>0</v>
      </c>
      <c r="GR136" s="429">
        <f>'DATA SHEET'!CZ136*'Gas parameters'!$M$18</f>
        <v>3.5999999999999997E-2</v>
      </c>
      <c r="GS136" s="429">
        <f>'DATA SHEET'!DA136*'Gas parameters'!$N$18</f>
        <v>0</v>
      </c>
      <c r="GT136" s="429">
        <f>'DATA SHEET'!DB136*'Gas parameters'!$O$18</f>
        <v>0</v>
      </c>
      <c r="GU136" s="429">
        <f>'DATA SHEET'!DC136*'Gas parameters'!$P$18</f>
        <v>0</v>
      </c>
      <c r="GV136" s="429">
        <f>'DATA SHEET'!DD136*'Gas parameters'!$Q$18</f>
        <v>0</v>
      </c>
      <c r="GW136" s="430">
        <v>7</v>
      </c>
      <c r="GX136" s="430">
        <v>1E-3</v>
      </c>
      <c r="GY136" s="435">
        <f t="shared" si="898"/>
        <v>6.6924546322827121</v>
      </c>
      <c r="GZ136" s="435">
        <f t="shared" si="899"/>
        <v>10.148328222950017</v>
      </c>
      <c r="HA136" s="433">
        <f t="shared" si="900"/>
        <v>1</v>
      </c>
      <c r="HB136" s="433">
        <f t="shared" si="901"/>
        <v>7.4502201757506663</v>
      </c>
      <c r="HC136" s="433">
        <f t="shared" si="902"/>
        <v>20.959991874476575</v>
      </c>
      <c r="HD136" s="433">
        <f t="shared" si="903"/>
        <v>1.3246768628986172</v>
      </c>
      <c r="HE136" s="433">
        <f t="shared" si="904"/>
        <v>1.2155011147590387</v>
      </c>
      <c r="HF136" s="436">
        <f t="shared" si="905"/>
        <v>0</v>
      </c>
      <c r="HG136" s="433">
        <f t="shared" si="906"/>
        <v>5.8886546322827122</v>
      </c>
      <c r="HH136" s="435">
        <f>GY136*0.7906+'DATA SHEET'!CW136/100+HN136</f>
        <v>5.8886546322827122</v>
      </c>
      <c r="HI136" s="433">
        <f t="shared" si="907"/>
        <v>1.5615655434679541</v>
      </c>
      <c r="HJ136" s="433">
        <f t="shared" si="908"/>
        <v>10.148328222950017</v>
      </c>
      <c r="HK136" s="437">
        <f t="shared" si="909"/>
        <v>25843</v>
      </c>
      <c r="HL136" s="437">
        <f t="shared" si="910"/>
        <v>28989.399999999998</v>
      </c>
      <c r="HM136" s="438">
        <f t="shared" si="911"/>
        <v>1.4014</v>
      </c>
      <c r="HN136" s="439">
        <f t="shared" si="912"/>
        <v>0.59760000000000002</v>
      </c>
      <c r="HO136" s="436">
        <f t="shared" si="913"/>
        <v>1.5508</v>
      </c>
      <c r="HP136" s="427">
        <f t="shared" si="914"/>
        <v>0.46643999999999997</v>
      </c>
      <c r="HQ136" s="357">
        <f t="shared" si="915"/>
        <v>25801.599999999999</v>
      </c>
      <c r="HR136" s="358">
        <f t="shared" si="916"/>
        <v>29019.200000000001</v>
      </c>
      <c r="HS136" s="712">
        <f t="shared" si="917"/>
        <v>0.46643999999999997</v>
      </c>
      <c r="HT136" s="713">
        <f t="shared" si="918"/>
        <v>0.36094603788418017</v>
      </c>
      <c r="HU136" s="711">
        <f t="shared" si="919"/>
        <v>0.44215889640812073</v>
      </c>
      <c r="HV136" s="711">
        <f t="shared" si="920"/>
        <v>24.454174959719456</v>
      </c>
      <c r="HW136" s="711">
        <f t="shared" si="921"/>
        <v>27.464698088207459</v>
      </c>
      <c r="HX136" s="711">
        <f t="shared" si="922"/>
        <v>45.714470083951518</v>
      </c>
      <c r="HY136" s="714">
        <f t="shared" si="923"/>
        <v>25.801599999999997</v>
      </c>
      <c r="HZ136" s="359">
        <f t="shared" si="924"/>
        <v>29.019200000000001</v>
      </c>
      <c r="IA136" s="360">
        <f t="shared" si="925"/>
        <v>48.30190909070317</v>
      </c>
      <c r="IB136" s="75">
        <f t="shared" si="926"/>
        <v>45.714470083951518</v>
      </c>
      <c r="IC136" s="724">
        <f t="shared" si="927"/>
        <v>0.36094603788418017</v>
      </c>
      <c r="ID136" s="724">
        <f t="shared" si="928"/>
        <v>25.801599999999997</v>
      </c>
      <c r="IE136" s="724">
        <f t="shared" si="929"/>
        <v>29.019200000000001</v>
      </c>
      <c r="IF136" s="76">
        <f t="shared" si="930"/>
        <v>10.148328222950017</v>
      </c>
      <c r="IG136" s="808"/>
      <c r="IH136" s="808"/>
      <c r="II136" s="808"/>
      <c r="IJ136" s="809">
        <f t="shared" si="931"/>
        <v>0</v>
      </c>
      <c r="IK136" s="677"/>
      <c r="IL136" s="678"/>
      <c r="IM136" s="678"/>
      <c r="IN136" s="29"/>
      <c r="IO136" s="29"/>
      <c r="IP136" s="25"/>
      <c r="IQ136" s="25"/>
      <c r="IR136" s="25"/>
      <c r="IS136" s="23" t="s">
        <v>88</v>
      </c>
      <c r="IT136" s="23" t="s">
        <v>88</v>
      </c>
      <c r="IU136" s="23"/>
      <c r="IV136" s="23" t="s">
        <v>88</v>
      </c>
      <c r="IW136" s="23"/>
      <c r="IX136" s="23"/>
      <c r="IY136" s="23"/>
      <c r="IZ136" s="23"/>
      <c r="JA136" s="25"/>
      <c r="JB136" s="43" t="s">
        <v>57</v>
      </c>
      <c r="JC136" s="64"/>
      <c r="JD136" s="22" t="str">
        <f>IF(IN136&lt;&gt;0,IP136*IF136/IN136,"NM")</f>
        <v>NM</v>
      </c>
      <c r="JE136" s="22" t="str">
        <f>IF(IN136&lt;&gt;0,IQ136*IF136/IN136,"NM")</f>
        <v>NM</v>
      </c>
      <c r="JF136" s="22" t="str">
        <f>IF(IN136&lt;&gt;0,JD136*1.07,"NM")</f>
        <v>NM</v>
      </c>
      <c r="JG136" s="22" t="str">
        <f>IF(IN136&lt;&gt;0,JE136*1.76,"NM")</f>
        <v>NM</v>
      </c>
      <c r="JH136" s="21" t="str">
        <f>IF(IN136&lt;&gt;0,(21/(21-IO136)),"NM")</f>
        <v>NM</v>
      </c>
      <c r="JI136" s="21"/>
      <c r="JJ136" s="21"/>
      <c r="JK136" s="21"/>
      <c r="JL136" s="140"/>
      <c r="JM136" s="140"/>
      <c r="JN136" s="140"/>
      <c r="JO136" s="34"/>
      <c r="JP136" s="34"/>
      <c r="JQ136" s="34"/>
      <c r="JR136" s="34"/>
      <c r="JS136" s="34"/>
      <c r="JT136" s="142"/>
      <c r="JU136" s="142"/>
      <c r="JV136" s="142"/>
      <c r="JW136" s="142"/>
      <c r="JX136" s="142"/>
      <c r="JY136" s="142"/>
      <c r="JZ136" s="142"/>
      <c r="KA136" s="26"/>
      <c r="KB136" s="27"/>
      <c r="KC136" s="175"/>
      <c r="KD136" s="175"/>
      <c r="KE136" s="175"/>
      <c r="KF136" s="175"/>
      <c r="KG136" s="175"/>
      <c r="KH136" s="175"/>
      <c r="KI136" s="175"/>
      <c r="KJ136" s="175"/>
      <c r="KK136" s="48"/>
      <c r="KL136" s="32"/>
      <c r="KM136" s="48"/>
      <c r="KN136" s="48"/>
      <c r="KO136" s="48"/>
      <c r="KP136" s="48"/>
      <c r="KQ136" s="49"/>
      <c r="KR136" s="49"/>
      <c r="KS136" s="49"/>
      <c r="KT136" s="49"/>
      <c r="KU136" s="49"/>
      <c r="KV136" s="49"/>
      <c r="KX136" s="540">
        <f t="shared" si="679"/>
        <v>100</v>
      </c>
    </row>
    <row r="137" spans="1:310" ht="16.5" thickTop="1" thickBot="1" x14ac:dyDescent="0.3">
      <c r="A137" s="62"/>
      <c r="B137" s="80" t="str">
        <f>IF(A137="X",IF(#REF!="F",#REF!,IF(#REF!="C",#REF!,IF(#REF!="WH",#REF!,IF(#REF!="B",#REF!,"")))),"")</f>
        <v/>
      </c>
      <c r="C137" s="120"/>
      <c r="D137" s="701"/>
      <c r="E137" s="11">
        <f>E136+1</f>
        <v>61</v>
      </c>
      <c r="F137" s="2171"/>
      <c r="G137" s="1831"/>
      <c r="H137" s="23" t="s">
        <v>88</v>
      </c>
      <c r="I137" s="23" t="s">
        <v>88</v>
      </c>
      <c r="J137" s="38"/>
      <c r="K137" s="38"/>
      <c r="L137" s="39" t="s">
        <v>176</v>
      </c>
      <c r="M137" s="586">
        <v>40</v>
      </c>
      <c r="N137" s="2158"/>
      <c r="O137" s="45"/>
      <c r="P137" s="599"/>
      <c r="Q137" s="726">
        <v>60</v>
      </c>
      <c r="R137" s="727"/>
      <c r="S137" s="727"/>
      <c r="T137" s="727"/>
      <c r="U137" s="727"/>
      <c r="V137" s="727"/>
      <c r="W137" s="727"/>
      <c r="X137" s="727"/>
      <c r="Y137" s="727"/>
      <c r="Z137" s="727"/>
      <c r="AA137" s="727"/>
      <c r="AB137" s="727">
        <v>40</v>
      </c>
      <c r="AC137" s="368">
        <f t="shared" si="870"/>
        <v>0.6</v>
      </c>
      <c r="AD137" s="368">
        <f t="shared" si="871"/>
        <v>0</v>
      </c>
      <c r="AE137" s="368">
        <f t="shared" si="872"/>
        <v>0</v>
      </c>
      <c r="AF137" s="368">
        <f t="shared" si="873"/>
        <v>0</v>
      </c>
      <c r="AG137" s="368">
        <f t="shared" si="874"/>
        <v>0</v>
      </c>
      <c r="AH137" s="368">
        <f t="shared" si="875"/>
        <v>0</v>
      </c>
      <c r="AI137" s="368">
        <f t="shared" si="876"/>
        <v>0</v>
      </c>
      <c r="AJ137" s="368">
        <f t="shared" si="877"/>
        <v>0</v>
      </c>
      <c r="AK137" s="368">
        <f t="shared" si="878"/>
        <v>0</v>
      </c>
      <c r="AL137" s="368">
        <f t="shared" si="879"/>
        <v>0</v>
      </c>
      <c r="AM137" s="368">
        <f t="shared" si="880"/>
        <v>0</v>
      </c>
      <c r="AN137" s="368">
        <f t="shared" si="881"/>
        <v>0.4</v>
      </c>
      <c r="AO137" s="369">
        <v>0</v>
      </c>
      <c r="AP137" s="370">
        <v>0</v>
      </c>
      <c r="AQ137" s="370">
        <v>0</v>
      </c>
      <c r="AR137" s="370">
        <v>0</v>
      </c>
      <c r="AS137" s="378">
        <f>AC137*'Gas parameters'!$B$10</f>
        <v>21490.799999999999</v>
      </c>
      <c r="AT137" s="371">
        <f>AD137*'Gas parameters'!$C$10</f>
        <v>0</v>
      </c>
      <c r="AU137" s="371">
        <f>AE137*'Gas parameters'!$D$10</f>
        <v>0</v>
      </c>
      <c r="AV137" s="371">
        <f>AF137*'Gas parameters'!$E$10</f>
        <v>0</v>
      </c>
      <c r="AW137" s="371">
        <f>AG137*'Gas parameters'!$F$10</f>
        <v>0</v>
      </c>
      <c r="AX137" s="371">
        <f>AH137*'Gas parameters'!$G$10</f>
        <v>0</v>
      </c>
      <c r="AY137" s="371">
        <f>AI137*'Gas parameters'!$H$10</f>
        <v>0</v>
      </c>
      <c r="AZ137" s="371">
        <f>AJ137*'Gas parameters'!$I$10</f>
        <v>0</v>
      </c>
      <c r="BA137" s="371">
        <f>AK137*'Gas parameters'!$J$10</f>
        <v>0</v>
      </c>
      <c r="BB137" s="371">
        <f>AL137*'Gas parameters'!$K$10</f>
        <v>0</v>
      </c>
      <c r="BC137" s="371">
        <f>AM137*'Gas parameters'!$L$10</f>
        <v>0</v>
      </c>
      <c r="BD137" s="371">
        <f>AN137*'Gas parameters'!$M$10</f>
        <v>4310.8</v>
      </c>
      <c r="BE137" s="372">
        <f>AO137*'Gas parameters'!$N$10</f>
        <v>0</v>
      </c>
      <c r="BF137" s="373">
        <f>AP137*'Gas parameters'!$O$10</f>
        <v>0</v>
      </c>
      <c r="BG137" s="373">
        <f>AQ137*'Gas parameters'!$P$10</f>
        <v>0</v>
      </c>
      <c r="BH137" s="379">
        <f>AR137*'Gas parameters'!$Q$10</f>
        <v>0</v>
      </c>
      <c r="BI137" s="386">
        <f>AC137*'Gas parameters'!$B$11</f>
        <v>23904</v>
      </c>
      <c r="BJ137" s="387">
        <f>AD137*'Gas parameters'!$C$11</f>
        <v>0</v>
      </c>
      <c r="BK137" s="387">
        <f>AE137*'Gas parameters'!$D$11</f>
        <v>0</v>
      </c>
      <c r="BL137" s="387">
        <f>AF137*'Gas parameters'!$E$11</f>
        <v>0</v>
      </c>
      <c r="BM137" s="387">
        <f>AG137*'Gas parameters'!$F$11</f>
        <v>0</v>
      </c>
      <c r="BN137" s="387">
        <f>AH137*'Gas parameters'!$G$11</f>
        <v>0</v>
      </c>
      <c r="BO137" s="387">
        <f>AI137*'Gas parameters'!$H$11</f>
        <v>0</v>
      </c>
      <c r="BP137" s="387">
        <f>AJ137*'Gas parameters'!$I$11</f>
        <v>0</v>
      </c>
      <c r="BQ137" s="387">
        <f>AK137*'Gas parameters'!$J$11</f>
        <v>0</v>
      </c>
      <c r="BR137" s="387">
        <f>AL137*'Gas parameters'!$K$11</f>
        <v>0</v>
      </c>
      <c r="BS137" s="387">
        <f>AM137*'Gas parameters'!$L$11</f>
        <v>0</v>
      </c>
      <c r="BT137" s="387">
        <f>AN137*'Gas parameters'!$M$11</f>
        <v>5115.2000000000007</v>
      </c>
      <c r="BU137" s="388">
        <f>AO137*'Gas parameters'!$N$11</f>
        <v>0</v>
      </c>
      <c r="BV137" s="389">
        <f>AP137*'Gas parameters'!$O$11</f>
        <v>0</v>
      </c>
      <c r="BW137" s="389">
        <f>AQ137*'Gas parameters'!$P$11</f>
        <v>0</v>
      </c>
      <c r="BX137" s="390">
        <f>AR137*'Gas parameters'!$Q$11</f>
        <v>0</v>
      </c>
      <c r="BY137" s="385">
        <f>AC137*'Gas parameters'!$B$12</f>
        <v>0.43043999999999999</v>
      </c>
      <c r="BZ137" s="374">
        <f>AD137*'Gas parameters'!$C$12</f>
        <v>0</v>
      </c>
      <c r="CA137" s="374">
        <f>AE137*'Gas parameters'!$D$12</f>
        <v>0</v>
      </c>
      <c r="CB137" s="374">
        <f>AF137*'Gas parameters'!$E$12</f>
        <v>0</v>
      </c>
      <c r="CC137" s="374">
        <f>AG137*'Gas parameters'!$F$12</f>
        <v>0</v>
      </c>
      <c r="CD137" s="374">
        <f>AH137*'Gas parameters'!$G$12</f>
        <v>0</v>
      </c>
      <c r="CE137" s="374">
        <f>AI137*'Gas parameters'!$H$12</f>
        <v>0</v>
      </c>
      <c r="CF137" s="374">
        <f>AJ137*'Gas parameters'!$I$12</f>
        <v>0</v>
      </c>
      <c r="CG137" s="374">
        <f>AK137*'Gas parameters'!$J$12</f>
        <v>0</v>
      </c>
      <c r="CH137" s="374">
        <f>AL137*'Gas parameters'!$K$12</f>
        <v>0</v>
      </c>
      <c r="CI137" s="374">
        <f>AM137*'Gas parameters'!$L$12</f>
        <v>0</v>
      </c>
      <c r="CJ137" s="374">
        <f>AN137*'Gas parameters'!$M$12</f>
        <v>3.5999999999999997E-2</v>
      </c>
      <c r="CK137" s="375">
        <f>AO137*'Gas parameters'!$N$12</f>
        <v>0</v>
      </c>
      <c r="CL137" s="376">
        <f>AP137*'Gas parameters'!$O$12</f>
        <v>0</v>
      </c>
      <c r="CM137" s="376">
        <f>AQ137*'Gas parameters'!$P$12</f>
        <v>0</v>
      </c>
      <c r="CN137" s="376">
        <f>AR137*'Gas parameters'!$Q$12</f>
        <v>0</v>
      </c>
      <c r="CO137" s="432">
        <f t="shared" si="882"/>
        <v>0.6</v>
      </c>
      <c r="CP137" s="432">
        <f t="shared" si="883"/>
        <v>0</v>
      </c>
      <c r="CQ137" s="432">
        <f t="shared" si="884"/>
        <v>0</v>
      </c>
      <c r="CR137" s="432">
        <f t="shared" si="885"/>
        <v>0</v>
      </c>
      <c r="CS137" s="432">
        <f t="shared" si="886"/>
        <v>0</v>
      </c>
      <c r="CT137" s="432">
        <f t="shared" si="887"/>
        <v>0</v>
      </c>
      <c r="CU137" s="432">
        <f t="shared" si="888"/>
        <v>0</v>
      </c>
      <c r="CV137" s="432">
        <f t="shared" si="889"/>
        <v>0</v>
      </c>
      <c r="CW137" s="432">
        <f t="shared" si="890"/>
        <v>0</v>
      </c>
      <c r="CX137" s="432">
        <f t="shared" si="891"/>
        <v>0</v>
      </c>
      <c r="CY137" s="432">
        <f t="shared" si="892"/>
        <v>0</v>
      </c>
      <c r="CZ137" s="432">
        <f t="shared" si="893"/>
        <v>0.4</v>
      </c>
      <c r="DA137" s="432">
        <f t="shared" si="894"/>
        <v>0</v>
      </c>
      <c r="DB137" s="432">
        <f t="shared" si="895"/>
        <v>0</v>
      </c>
      <c r="DC137" s="432">
        <f t="shared" si="896"/>
        <v>0</v>
      </c>
      <c r="DD137" s="432">
        <f t="shared" si="897"/>
        <v>0</v>
      </c>
      <c r="DE137" s="428">
        <f>'DATA SHEET'!CO137*'Gas parameters'!$B$13</f>
        <v>21529.8</v>
      </c>
      <c r="DF137" s="428">
        <f>'DATA SHEET'!CP137*'Gas parameters'!$C$13</f>
        <v>0</v>
      </c>
      <c r="DG137" s="428">
        <f>'DATA SHEET'!CQ137*'Gas parameters'!$D$13</f>
        <v>0</v>
      </c>
      <c r="DH137" s="428">
        <f>'DATA SHEET'!CR137*'Gas parameters'!$E$13</f>
        <v>0</v>
      </c>
      <c r="DI137" s="428">
        <f>'DATA SHEET'!CS137*'Gas parameters'!$F$13</f>
        <v>0</v>
      </c>
      <c r="DJ137" s="428">
        <f>'DATA SHEET'!CT137*'Gas parameters'!$G$13</f>
        <v>0</v>
      </c>
      <c r="DK137" s="428">
        <f>'DATA SHEET'!CU137*'Gas parameters'!$H$13</f>
        <v>0</v>
      </c>
      <c r="DL137" s="428">
        <f>'DATA SHEET'!CV137*'Gas parameters'!$I$13</f>
        <v>0</v>
      </c>
      <c r="DM137" s="428">
        <f>'DATA SHEET'!CW137*'Gas parameters'!$J$13</f>
        <v>0</v>
      </c>
      <c r="DN137" s="428">
        <f>'DATA SHEET'!CX137*'Gas parameters'!$K$13</f>
        <v>0</v>
      </c>
      <c r="DO137" s="428">
        <f>'DATA SHEET'!CY137*'Gas parameters'!$L$13</f>
        <v>0</v>
      </c>
      <c r="DP137" s="428">
        <f>'DATA SHEET'!CZ137*'Gas parameters'!$M$13</f>
        <v>4313.2</v>
      </c>
      <c r="DQ137" s="428">
        <f>'DATA SHEET'!DA137*'Gas parameters'!$N$13</f>
        <v>0</v>
      </c>
      <c r="DR137" s="428">
        <f>'DATA SHEET'!DB137*'Gas parameters'!$O$13</f>
        <v>0</v>
      </c>
      <c r="DS137" s="428">
        <f>'DATA SHEET'!DC137*'Gas parameters'!$P$13</f>
        <v>0</v>
      </c>
      <c r="DT137" s="428">
        <f>'DATA SHEET'!DD137*'Gas parameters'!$Q$13</f>
        <v>0</v>
      </c>
      <c r="DU137" s="431">
        <f>'DATA SHEET'!CO137*'Gas parameters'!$B$14</f>
        <v>23891.399999999998</v>
      </c>
      <c r="DV137" s="431">
        <f>'DATA SHEET'!CP137*'Gas parameters'!$C$14</f>
        <v>0</v>
      </c>
      <c r="DW137" s="431">
        <f>'DATA SHEET'!CQ137*'Gas parameters'!$D$14</f>
        <v>0</v>
      </c>
      <c r="DX137" s="431">
        <f>'DATA SHEET'!CR137*'Gas parameters'!$E$14</f>
        <v>0</v>
      </c>
      <c r="DY137" s="431">
        <f>'DATA SHEET'!CS137*'Gas parameters'!$F$14</f>
        <v>0</v>
      </c>
      <c r="DZ137" s="431">
        <f>'DATA SHEET'!CT137*'Gas parameters'!$G$14</f>
        <v>0</v>
      </c>
      <c r="EA137" s="431">
        <f>'DATA SHEET'!CU137*'Gas parameters'!$H$14</f>
        <v>0</v>
      </c>
      <c r="EB137" s="431">
        <f>'DATA SHEET'!CV137*'Gas parameters'!$I$14</f>
        <v>0</v>
      </c>
      <c r="EC137" s="431">
        <f>'DATA SHEET'!CW137*'Gas parameters'!$J$14</f>
        <v>0</v>
      </c>
      <c r="ED137" s="431">
        <f>'DATA SHEET'!CX137*'Gas parameters'!$K$14</f>
        <v>0</v>
      </c>
      <c r="EE137" s="431">
        <f>'DATA SHEET'!CY137*'Gas parameters'!$L$14</f>
        <v>0</v>
      </c>
      <c r="EF137" s="431">
        <f>'DATA SHEET'!CZ137*'Gas parameters'!$M$14</f>
        <v>5098</v>
      </c>
      <c r="EG137" s="431">
        <f>'DATA SHEET'!DA137*'Gas parameters'!$N$14</f>
        <v>0</v>
      </c>
      <c r="EH137" s="431">
        <f>'DATA SHEET'!DB137*'Gas parameters'!$O$14</f>
        <v>0</v>
      </c>
      <c r="EI137" s="431">
        <f>'DATA SHEET'!DC137*'Gas parameters'!$P$14</f>
        <v>0</v>
      </c>
      <c r="EJ137" s="431">
        <f>'DATA SHEET'!DD137*'Gas parameters'!$Q$14</f>
        <v>0</v>
      </c>
      <c r="EK137" s="425">
        <f>'DATA SHEET'!CO137*'Gas parameters'!$B$15</f>
        <v>1.2018</v>
      </c>
      <c r="EL137" s="434">
        <f>'DATA SHEET'!CP137*'Gas parameters'!$C$15</f>
        <v>0</v>
      </c>
      <c r="EM137" s="434">
        <f>'DATA SHEET'!CQ137*'Gas parameters'!$D$15</f>
        <v>0</v>
      </c>
      <c r="EN137" s="434">
        <f>'DATA SHEET'!CR137*'Gas parameters'!$E$15</f>
        <v>0</v>
      </c>
      <c r="EO137" s="434">
        <f>'DATA SHEET'!CS137*'Gas parameters'!$F$15</f>
        <v>0</v>
      </c>
      <c r="EP137" s="434">
        <f>'DATA SHEET'!CT137*'Gas parameters'!$G$15</f>
        <v>0</v>
      </c>
      <c r="EQ137" s="434">
        <f>'DATA SHEET'!CU137*'Gas parameters'!$H$15</f>
        <v>0</v>
      </c>
      <c r="ER137" s="434">
        <f>'DATA SHEET'!CV137*'Gas parameters'!$I$15</f>
        <v>0</v>
      </c>
      <c r="ES137" s="434">
        <f>'DATA SHEET'!CW137*'Gas parameters'!$J$15</f>
        <v>0</v>
      </c>
      <c r="ET137" s="434">
        <f>'DATA SHEET'!CX137*'Gas parameters'!$K$15</f>
        <v>0</v>
      </c>
      <c r="EU137" s="434">
        <f>'DATA SHEET'!CY137*'Gas parameters'!$L$15</f>
        <v>0</v>
      </c>
      <c r="EV137" s="434">
        <f>'DATA SHEET'!CZ137*'Gas parameters'!$M$15</f>
        <v>0.1996</v>
      </c>
      <c r="EW137" s="434">
        <f>'DATA SHEET'!DA137*'Gas parameters'!$N$15</f>
        <v>0</v>
      </c>
      <c r="EX137" s="434">
        <f>'DATA SHEET'!DB137*'Gas parameters'!$O$15</f>
        <v>0</v>
      </c>
      <c r="EY137" s="434">
        <f>'DATA SHEET'!DC137*'Gas parameters'!$P$15</f>
        <v>0</v>
      </c>
      <c r="EZ137" s="434">
        <f>'DATA SHEET'!DD137*'Gas parameters'!$Q$15</f>
        <v>0</v>
      </c>
      <c r="FA137" s="429">
        <f>'DATA SHEET'!CO137*'Gas parameters'!$B$16</f>
        <v>0.59760000000000002</v>
      </c>
      <c r="FB137" s="429">
        <f>'DATA SHEET'!CP137*'Gas parameters'!$C$16</f>
        <v>0</v>
      </c>
      <c r="FC137" s="429">
        <f>'DATA SHEET'!CQ137*'Gas parameters'!$D$16</f>
        <v>0</v>
      </c>
      <c r="FD137" s="429">
        <f>'DATA SHEET'!CR137*'Gas parameters'!$E$16</f>
        <v>0</v>
      </c>
      <c r="FE137" s="429">
        <f>'DATA SHEET'!CS137*'Gas parameters'!$F$16</f>
        <v>0</v>
      </c>
      <c r="FF137" s="429">
        <f>'DATA SHEET'!CT137*'Gas parameters'!$G$16</f>
        <v>0</v>
      </c>
      <c r="FG137" s="429">
        <f>'DATA SHEET'!CU137*'Gas parameters'!$H$16</f>
        <v>0</v>
      </c>
      <c r="FH137" s="429">
        <f>'DATA SHEET'!CV137*'Gas parameters'!$I$16</f>
        <v>0</v>
      </c>
      <c r="FI137" s="429">
        <f>'DATA SHEET'!CW137*'Gas parameters'!$J$16</f>
        <v>0</v>
      </c>
      <c r="FJ137" s="429">
        <f>'DATA SHEET'!CX137*'Gas parameters'!$K$16</f>
        <v>0</v>
      </c>
      <c r="FK137" s="429">
        <f>'DATA SHEET'!CY137*'Gas parameters'!$L$16</f>
        <v>0</v>
      </c>
      <c r="FL137" s="429">
        <f>'DATA SHEET'!CZ137*'Gas parameters'!$M$16</f>
        <v>0</v>
      </c>
      <c r="FM137" s="429">
        <f>'DATA SHEET'!DA137*'Gas parameters'!$N$16</f>
        <v>0</v>
      </c>
      <c r="FN137" s="429">
        <f>'DATA SHEET'!DB137*'Gas parameters'!$O$16</f>
        <v>0</v>
      </c>
      <c r="FO137" s="429">
        <f>'DATA SHEET'!DC137*'Gas parameters'!$P$16</f>
        <v>0</v>
      </c>
      <c r="FP137" s="429">
        <f>'DATA SHEET'!DD137*'Gas parameters'!$Q$16</f>
        <v>0</v>
      </c>
      <c r="FQ137" s="457">
        <f>'DATA SHEET'!CO137*'Gas parameters'!$B$17</f>
        <v>1.1639999999999999</v>
      </c>
      <c r="FR137" s="457">
        <f>'DATA SHEET'!CP137*'Gas parameters'!$C$17</f>
        <v>0</v>
      </c>
      <c r="FS137" s="457">
        <f>'DATA SHEET'!CQ137*'Gas parameters'!$D$17</f>
        <v>0</v>
      </c>
      <c r="FT137" s="457">
        <f>'DATA SHEET'!CR137*'Gas parameters'!$E$17</f>
        <v>0</v>
      </c>
      <c r="FU137" s="457">
        <f>'DATA SHEET'!CS137*'Gas parameters'!$F$17</f>
        <v>0</v>
      </c>
      <c r="FV137" s="457">
        <f>'DATA SHEET'!CT137*'Gas parameters'!$G$17</f>
        <v>0</v>
      </c>
      <c r="FW137" s="457">
        <f>'DATA SHEET'!CU137*'Gas parameters'!$H$17</f>
        <v>0</v>
      </c>
      <c r="FX137" s="457">
        <f>'DATA SHEET'!CV137*'Gas parameters'!$I$17</f>
        <v>0</v>
      </c>
      <c r="FY137" s="457">
        <f>'DATA SHEET'!CW137*'Gas parameters'!$J$17</f>
        <v>0</v>
      </c>
      <c r="FZ137" s="457">
        <f>'DATA SHEET'!CX137*'Gas parameters'!$K$17</f>
        <v>0</v>
      </c>
      <c r="GA137" s="457">
        <f>'DATA SHEET'!CY137*'Gas parameters'!$L$17</f>
        <v>0</v>
      </c>
      <c r="GB137" s="457">
        <f>'DATA SHEET'!CZ137*'Gas parameters'!$M$17</f>
        <v>0.38680000000000003</v>
      </c>
      <c r="GC137" s="457">
        <f>'DATA SHEET'!DA137*'Gas parameters'!$N$17</f>
        <v>0</v>
      </c>
      <c r="GD137" s="457">
        <f>'DATA SHEET'!DB137*'Gas parameters'!$O$17</f>
        <v>0</v>
      </c>
      <c r="GE137" s="457">
        <f>'DATA SHEET'!DC137*'Gas parameters'!$P$17</f>
        <v>0</v>
      </c>
      <c r="GF137" s="457">
        <f>'DATA SHEET'!DD137*'Gas parameters'!$Q$17</f>
        <v>0</v>
      </c>
      <c r="GG137" s="429">
        <f>'DATA SHEET'!CO137*'Gas parameters'!$B$18</f>
        <v>0.43043999999999999</v>
      </c>
      <c r="GH137" s="429">
        <f>'DATA SHEET'!CP137*'Gas parameters'!$C$18</f>
        <v>0</v>
      </c>
      <c r="GI137" s="429">
        <f>'DATA SHEET'!CQ137*'Gas parameters'!$D$18</f>
        <v>0</v>
      </c>
      <c r="GJ137" s="429">
        <f>'DATA SHEET'!CR137*'Gas parameters'!$E$18</f>
        <v>0</v>
      </c>
      <c r="GK137" s="429">
        <f>'DATA SHEET'!CS137*'Gas parameters'!$F$18</f>
        <v>0</v>
      </c>
      <c r="GL137" s="429">
        <f>'DATA SHEET'!CT137*'Gas parameters'!$G$18</f>
        <v>0</v>
      </c>
      <c r="GM137" s="429">
        <f>'DATA SHEET'!CU137*'Gas parameters'!$H$18</f>
        <v>0</v>
      </c>
      <c r="GN137" s="429">
        <f>'DATA SHEET'!CV137*'Gas parameters'!$I$18</f>
        <v>0</v>
      </c>
      <c r="GO137" s="429">
        <f>'DATA SHEET'!CW137*'Gas parameters'!$J$18</f>
        <v>0</v>
      </c>
      <c r="GP137" s="429">
        <f>'DATA SHEET'!CX137*'Gas parameters'!$K$18</f>
        <v>0</v>
      </c>
      <c r="GQ137" s="429">
        <f>'DATA SHEET'!CY137*'Gas parameters'!$L$18</f>
        <v>0</v>
      </c>
      <c r="GR137" s="429">
        <f>'DATA SHEET'!CZ137*'Gas parameters'!$M$18</f>
        <v>3.5999999999999997E-2</v>
      </c>
      <c r="GS137" s="429">
        <f>'DATA SHEET'!DA137*'Gas parameters'!$N$18</f>
        <v>0</v>
      </c>
      <c r="GT137" s="429">
        <f>'DATA SHEET'!DB137*'Gas parameters'!$O$18</f>
        <v>0</v>
      </c>
      <c r="GU137" s="429">
        <f>'DATA SHEET'!DC137*'Gas parameters'!$P$18</f>
        <v>0</v>
      </c>
      <c r="GV137" s="429">
        <f>'DATA SHEET'!DD137*'Gas parameters'!$Q$18</f>
        <v>0</v>
      </c>
      <c r="GW137" s="430">
        <v>7</v>
      </c>
      <c r="GX137" s="430">
        <v>1E-3</v>
      </c>
      <c r="GY137" s="435">
        <f t="shared" si="898"/>
        <v>6.6924546322827121</v>
      </c>
      <c r="GZ137" s="435">
        <f t="shared" si="899"/>
        <v>10.148328222950017</v>
      </c>
      <c r="HA137" s="433">
        <f t="shared" si="900"/>
        <v>1</v>
      </c>
      <c r="HB137" s="433">
        <f t="shared" si="901"/>
        <v>7.4502201757506663</v>
      </c>
      <c r="HC137" s="433">
        <f t="shared" si="902"/>
        <v>20.959991874476575</v>
      </c>
      <c r="HD137" s="433">
        <f t="shared" si="903"/>
        <v>1.3246768628986172</v>
      </c>
      <c r="HE137" s="433">
        <f t="shared" si="904"/>
        <v>1.2155011147590387</v>
      </c>
      <c r="HF137" s="436">
        <f t="shared" si="905"/>
        <v>0</v>
      </c>
      <c r="HG137" s="433">
        <f t="shared" si="906"/>
        <v>5.8886546322827122</v>
      </c>
      <c r="HH137" s="435">
        <f>GY137*0.7906+'DATA SHEET'!CW137/100+HN137</f>
        <v>5.8886546322827122</v>
      </c>
      <c r="HI137" s="433">
        <f t="shared" si="907"/>
        <v>1.5615655434679541</v>
      </c>
      <c r="HJ137" s="433">
        <f t="shared" si="908"/>
        <v>10.148328222950017</v>
      </c>
      <c r="HK137" s="437">
        <f t="shared" si="909"/>
        <v>25843</v>
      </c>
      <c r="HL137" s="437">
        <f t="shared" si="910"/>
        <v>28989.399999999998</v>
      </c>
      <c r="HM137" s="438">
        <f t="shared" si="911"/>
        <v>1.4014</v>
      </c>
      <c r="HN137" s="439">
        <f t="shared" si="912"/>
        <v>0.59760000000000002</v>
      </c>
      <c r="HO137" s="436">
        <f t="shared" si="913"/>
        <v>1.5508</v>
      </c>
      <c r="HP137" s="427">
        <f t="shared" si="914"/>
        <v>0.46643999999999997</v>
      </c>
      <c r="HQ137" s="357">
        <f t="shared" si="915"/>
        <v>25801.599999999999</v>
      </c>
      <c r="HR137" s="358">
        <f t="shared" si="916"/>
        <v>29019.200000000001</v>
      </c>
      <c r="HS137" s="712">
        <f t="shared" si="917"/>
        <v>0.46643999999999997</v>
      </c>
      <c r="HT137" s="713">
        <f t="shared" si="918"/>
        <v>0.36094603788418017</v>
      </c>
      <c r="HU137" s="711">
        <f t="shared" si="919"/>
        <v>0.44215889640812073</v>
      </c>
      <c r="HV137" s="711">
        <f t="shared" si="920"/>
        <v>24.454174959719456</v>
      </c>
      <c r="HW137" s="711">
        <f t="shared" si="921"/>
        <v>27.464698088207459</v>
      </c>
      <c r="HX137" s="711">
        <f t="shared" si="922"/>
        <v>45.714470083951518</v>
      </c>
      <c r="HY137" s="714">
        <f t="shared" si="923"/>
        <v>25.801599999999997</v>
      </c>
      <c r="HZ137" s="359">
        <f t="shared" si="924"/>
        <v>29.019200000000001</v>
      </c>
      <c r="IA137" s="360">
        <f t="shared" si="925"/>
        <v>48.30190909070317</v>
      </c>
      <c r="IB137" s="75">
        <f t="shared" si="926"/>
        <v>45.714470083951518</v>
      </c>
      <c r="IC137" s="724">
        <f t="shared" si="927"/>
        <v>0.36094603788418017</v>
      </c>
      <c r="ID137" s="724">
        <f t="shared" si="928"/>
        <v>25.801599999999997</v>
      </c>
      <c r="IE137" s="724">
        <f t="shared" si="929"/>
        <v>29.019200000000001</v>
      </c>
      <c r="IF137" s="76">
        <f t="shared" si="930"/>
        <v>10.148328222950017</v>
      </c>
      <c r="IG137" s="168"/>
      <c r="IH137" s="168"/>
      <c r="II137" s="168"/>
      <c r="IJ137" s="700">
        <f t="shared" si="931"/>
        <v>0</v>
      </c>
      <c r="IK137" s="30"/>
      <c r="IL137" s="31"/>
      <c r="IM137" s="31"/>
      <c r="IN137" s="812"/>
      <c r="IO137" s="29"/>
      <c r="IP137" s="25"/>
      <c r="IQ137" s="25"/>
      <c r="IR137" s="25"/>
      <c r="IS137" s="23" t="s">
        <v>88</v>
      </c>
      <c r="IT137" s="23" t="s">
        <v>88</v>
      </c>
      <c r="IU137" s="23"/>
      <c r="IV137" s="23" t="s">
        <v>88</v>
      </c>
      <c r="IW137" s="23"/>
      <c r="IX137" s="23"/>
      <c r="IY137" s="23"/>
      <c r="IZ137" s="23"/>
      <c r="JA137" s="25"/>
      <c r="JB137" s="43" t="s">
        <v>57</v>
      </c>
      <c r="JC137" s="64"/>
      <c r="JD137" s="22" t="str">
        <f>IF(IN137&lt;&gt;0,IP137*IF137/IN137,"NM")</f>
        <v>NM</v>
      </c>
      <c r="JE137" s="22" t="str">
        <f>IF(IN137&lt;&gt;0,IQ137*IF137/IN137,"NM")</f>
        <v>NM</v>
      </c>
      <c r="JF137" s="22" t="str">
        <f>IF(IN137&lt;&gt;0,JD137*1.07,"NM")</f>
        <v>NM</v>
      </c>
      <c r="JG137" s="22" t="str">
        <f>IF(IN137&lt;&gt;0,JE137*1.76,"NM")</f>
        <v>NM</v>
      </c>
      <c r="JH137" s="21" t="str">
        <f>IF(IN137&lt;&gt;0,(21/(21-IO137)),"NM")</f>
        <v>NM</v>
      </c>
      <c r="JI137" s="21"/>
      <c r="JJ137" s="21"/>
      <c r="JK137" s="21"/>
      <c r="JL137" s="140"/>
      <c r="JM137" s="140"/>
      <c r="JN137" s="140"/>
      <c r="JO137" s="34"/>
      <c r="JP137" s="34"/>
      <c r="JQ137" s="34"/>
      <c r="JR137" s="34"/>
      <c r="JS137" s="34"/>
      <c r="JT137" s="142"/>
      <c r="JU137" s="142"/>
      <c r="JV137" s="142"/>
      <c r="JW137" s="142"/>
      <c r="JX137" s="142"/>
      <c r="JY137" s="142"/>
      <c r="JZ137" s="142"/>
      <c r="KA137" s="26"/>
      <c r="KB137" s="27"/>
      <c r="KC137" s="175"/>
      <c r="KD137" s="175"/>
      <c r="KE137" s="175"/>
      <c r="KF137" s="175"/>
      <c r="KG137" s="175"/>
      <c r="KH137" s="175"/>
      <c r="KI137" s="175"/>
      <c r="KJ137" s="175"/>
      <c r="KK137" s="48"/>
      <c r="KL137" s="32"/>
      <c r="KM137" s="48"/>
      <c r="KN137" s="48"/>
      <c r="KO137" s="48"/>
      <c r="KP137" s="48"/>
      <c r="KQ137" s="49"/>
      <c r="KR137" s="49"/>
      <c r="KS137" s="49"/>
      <c r="KT137" s="49"/>
      <c r="KU137" s="49"/>
      <c r="KV137" s="49"/>
      <c r="KX137" s="540">
        <f t="shared" si="679"/>
        <v>100</v>
      </c>
    </row>
    <row r="138" spans="1:310" ht="16.5" thickTop="1" thickBot="1" x14ac:dyDescent="0.3">
      <c r="A138" s="62"/>
      <c r="B138" s="80" t="str">
        <f>IF(A138="X",IF(#REF!="F",#REF!,IF(#REF!="C",#REF!,IF(#REF!="WH",#REF!,IF(#REF!="B",#REF!,"")))),"")</f>
        <v/>
      </c>
      <c r="C138" s="120"/>
      <c r="D138" s="578"/>
      <c r="E138" s="11">
        <f>E137+1</f>
        <v>62</v>
      </c>
      <c r="F138" s="2165"/>
      <c r="G138" s="1832"/>
      <c r="H138" s="23" t="s">
        <v>88</v>
      </c>
      <c r="I138" s="23" t="s">
        <v>88</v>
      </c>
      <c r="J138" s="38"/>
      <c r="K138" s="38"/>
      <c r="L138" s="39" t="s">
        <v>176</v>
      </c>
      <c r="M138" s="39">
        <v>60</v>
      </c>
      <c r="N138" s="2158"/>
      <c r="O138" s="810"/>
      <c r="P138" s="811"/>
      <c r="Q138" s="726">
        <v>60</v>
      </c>
      <c r="R138" s="727"/>
      <c r="S138" s="727"/>
      <c r="T138" s="727"/>
      <c r="U138" s="727"/>
      <c r="V138" s="727"/>
      <c r="W138" s="727"/>
      <c r="X138" s="727"/>
      <c r="Y138" s="727"/>
      <c r="Z138" s="727"/>
      <c r="AA138" s="727"/>
      <c r="AB138" s="727">
        <v>40</v>
      </c>
      <c r="AC138" s="368">
        <f t="shared" si="870"/>
        <v>0.6</v>
      </c>
      <c r="AD138" s="368">
        <f t="shared" si="871"/>
        <v>0</v>
      </c>
      <c r="AE138" s="368">
        <f t="shared" si="872"/>
        <v>0</v>
      </c>
      <c r="AF138" s="368">
        <f t="shared" si="873"/>
        <v>0</v>
      </c>
      <c r="AG138" s="368">
        <f t="shared" si="874"/>
        <v>0</v>
      </c>
      <c r="AH138" s="368">
        <f t="shared" si="875"/>
        <v>0</v>
      </c>
      <c r="AI138" s="368">
        <f t="shared" si="876"/>
        <v>0</v>
      </c>
      <c r="AJ138" s="368">
        <f t="shared" si="877"/>
        <v>0</v>
      </c>
      <c r="AK138" s="368">
        <f t="shared" si="878"/>
        <v>0</v>
      </c>
      <c r="AL138" s="368">
        <f t="shared" si="879"/>
        <v>0</v>
      </c>
      <c r="AM138" s="368">
        <f t="shared" si="880"/>
        <v>0</v>
      </c>
      <c r="AN138" s="368">
        <f t="shared" si="881"/>
        <v>0.4</v>
      </c>
      <c r="AO138" s="369">
        <v>0</v>
      </c>
      <c r="AP138" s="370">
        <v>0</v>
      </c>
      <c r="AQ138" s="370">
        <v>0</v>
      </c>
      <c r="AR138" s="370">
        <v>0</v>
      </c>
      <c r="AS138" s="378">
        <f>AC138*'Gas parameters'!$B$10</f>
        <v>21490.799999999999</v>
      </c>
      <c r="AT138" s="371">
        <f>AD138*'Gas parameters'!$C$10</f>
        <v>0</v>
      </c>
      <c r="AU138" s="371">
        <f>AE138*'Gas parameters'!$D$10</f>
        <v>0</v>
      </c>
      <c r="AV138" s="371">
        <f>AF138*'Gas parameters'!$E$10</f>
        <v>0</v>
      </c>
      <c r="AW138" s="371">
        <f>AG138*'Gas parameters'!$F$10</f>
        <v>0</v>
      </c>
      <c r="AX138" s="371">
        <f>AH138*'Gas parameters'!$G$10</f>
        <v>0</v>
      </c>
      <c r="AY138" s="371">
        <f>AI138*'Gas parameters'!$H$10</f>
        <v>0</v>
      </c>
      <c r="AZ138" s="371">
        <f>AJ138*'Gas parameters'!$I$10</f>
        <v>0</v>
      </c>
      <c r="BA138" s="371">
        <f>AK138*'Gas parameters'!$J$10</f>
        <v>0</v>
      </c>
      <c r="BB138" s="371">
        <f>AL138*'Gas parameters'!$K$10</f>
        <v>0</v>
      </c>
      <c r="BC138" s="371">
        <f>AM138*'Gas parameters'!$L$10</f>
        <v>0</v>
      </c>
      <c r="BD138" s="371">
        <f>AN138*'Gas parameters'!$M$10</f>
        <v>4310.8</v>
      </c>
      <c r="BE138" s="372">
        <f>AO138*'Gas parameters'!$N$10</f>
        <v>0</v>
      </c>
      <c r="BF138" s="373">
        <f>AP138*'Gas parameters'!$O$10</f>
        <v>0</v>
      </c>
      <c r="BG138" s="373">
        <f>AQ138*'Gas parameters'!$P$10</f>
        <v>0</v>
      </c>
      <c r="BH138" s="379">
        <f>AR138*'Gas parameters'!$Q$10</f>
        <v>0</v>
      </c>
      <c r="BI138" s="386">
        <f>AC138*'Gas parameters'!$B$11</f>
        <v>23904</v>
      </c>
      <c r="BJ138" s="387">
        <f>AD138*'Gas parameters'!$C$11</f>
        <v>0</v>
      </c>
      <c r="BK138" s="387">
        <f>AE138*'Gas parameters'!$D$11</f>
        <v>0</v>
      </c>
      <c r="BL138" s="387">
        <f>AF138*'Gas parameters'!$E$11</f>
        <v>0</v>
      </c>
      <c r="BM138" s="387">
        <f>AG138*'Gas parameters'!$F$11</f>
        <v>0</v>
      </c>
      <c r="BN138" s="387">
        <f>AH138*'Gas parameters'!$G$11</f>
        <v>0</v>
      </c>
      <c r="BO138" s="387">
        <f>AI138*'Gas parameters'!$H$11</f>
        <v>0</v>
      </c>
      <c r="BP138" s="387">
        <f>AJ138*'Gas parameters'!$I$11</f>
        <v>0</v>
      </c>
      <c r="BQ138" s="387">
        <f>AK138*'Gas parameters'!$J$11</f>
        <v>0</v>
      </c>
      <c r="BR138" s="387">
        <f>AL138*'Gas parameters'!$K$11</f>
        <v>0</v>
      </c>
      <c r="BS138" s="387">
        <f>AM138*'Gas parameters'!$L$11</f>
        <v>0</v>
      </c>
      <c r="BT138" s="387">
        <f>AN138*'Gas parameters'!$M$11</f>
        <v>5115.2000000000007</v>
      </c>
      <c r="BU138" s="388">
        <f>AO138*'Gas parameters'!$N$11</f>
        <v>0</v>
      </c>
      <c r="BV138" s="389">
        <f>AP138*'Gas parameters'!$O$11</f>
        <v>0</v>
      </c>
      <c r="BW138" s="389">
        <f>AQ138*'Gas parameters'!$P$11</f>
        <v>0</v>
      </c>
      <c r="BX138" s="390">
        <f>AR138*'Gas parameters'!$Q$11</f>
        <v>0</v>
      </c>
      <c r="BY138" s="385">
        <f>AC138*'Gas parameters'!$B$12</f>
        <v>0.43043999999999999</v>
      </c>
      <c r="BZ138" s="374">
        <f>AD138*'Gas parameters'!$C$12</f>
        <v>0</v>
      </c>
      <c r="CA138" s="374">
        <f>AE138*'Gas parameters'!$D$12</f>
        <v>0</v>
      </c>
      <c r="CB138" s="374">
        <f>AF138*'Gas parameters'!$E$12</f>
        <v>0</v>
      </c>
      <c r="CC138" s="374">
        <f>AG138*'Gas parameters'!$F$12</f>
        <v>0</v>
      </c>
      <c r="CD138" s="374">
        <f>AH138*'Gas parameters'!$G$12</f>
        <v>0</v>
      </c>
      <c r="CE138" s="374">
        <f>AI138*'Gas parameters'!$H$12</f>
        <v>0</v>
      </c>
      <c r="CF138" s="374">
        <f>AJ138*'Gas parameters'!$I$12</f>
        <v>0</v>
      </c>
      <c r="CG138" s="374">
        <f>AK138*'Gas parameters'!$J$12</f>
        <v>0</v>
      </c>
      <c r="CH138" s="374">
        <f>AL138*'Gas parameters'!$K$12</f>
        <v>0</v>
      </c>
      <c r="CI138" s="374">
        <f>AM138*'Gas parameters'!$L$12</f>
        <v>0</v>
      </c>
      <c r="CJ138" s="374">
        <f>AN138*'Gas parameters'!$M$12</f>
        <v>3.5999999999999997E-2</v>
      </c>
      <c r="CK138" s="375">
        <f>AO138*'Gas parameters'!$N$12</f>
        <v>0</v>
      </c>
      <c r="CL138" s="376">
        <f>AP138*'Gas parameters'!$O$12</f>
        <v>0</v>
      </c>
      <c r="CM138" s="376">
        <f>AQ138*'Gas parameters'!$P$12</f>
        <v>0</v>
      </c>
      <c r="CN138" s="376">
        <f>AR138*'Gas parameters'!$Q$12</f>
        <v>0</v>
      </c>
      <c r="CO138" s="432">
        <f t="shared" si="882"/>
        <v>0.6</v>
      </c>
      <c r="CP138" s="432">
        <f t="shared" si="883"/>
        <v>0</v>
      </c>
      <c r="CQ138" s="432">
        <f t="shared" si="884"/>
        <v>0</v>
      </c>
      <c r="CR138" s="432">
        <f t="shared" si="885"/>
        <v>0</v>
      </c>
      <c r="CS138" s="432">
        <f t="shared" si="886"/>
        <v>0</v>
      </c>
      <c r="CT138" s="432">
        <f t="shared" si="887"/>
        <v>0</v>
      </c>
      <c r="CU138" s="432">
        <f t="shared" si="888"/>
        <v>0</v>
      </c>
      <c r="CV138" s="432">
        <f t="shared" si="889"/>
        <v>0</v>
      </c>
      <c r="CW138" s="432">
        <f t="shared" si="890"/>
        <v>0</v>
      </c>
      <c r="CX138" s="432">
        <f t="shared" si="891"/>
        <v>0</v>
      </c>
      <c r="CY138" s="432">
        <f t="shared" si="892"/>
        <v>0</v>
      </c>
      <c r="CZ138" s="432">
        <f t="shared" si="893"/>
        <v>0.4</v>
      </c>
      <c r="DA138" s="432">
        <f t="shared" si="894"/>
        <v>0</v>
      </c>
      <c r="DB138" s="432">
        <f t="shared" si="895"/>
        <v>0</v>
      </c>
      <c r="DC138" s="432">
        <f t="shared" si="896"/>
        <v>0</v>
      </c>
      <c r="DD138" s="432">
        <f t="shared" si="897"/>
        <v>0</v>
      </c>
      <c r="DE138" s="428">
        <f>'DATA SHEET'!CO138*'Gas parameters'!$B$13</f>
        <v>21529.8</v>
      </c>
      <c r="DF138" s="428">
        <f>'DATA SHEET'!CP138*'Gas parameters'!$C$13</f>
        <v>0</v>
      </c>
      <c r="DG138" s="428">
        <f>'DATA SHEET'!CQ138*'Gas parameters'!$D$13</f>
        <v>0</v>
      </c>
      <c r="DH138" s="428">
        <f>'DATA SHEET'!CR138*'Gas parameters'!$E$13</f>
        <v>0</v>
      </c>
      <c r="DI138" s="428">
        <f>'DATA SHEET'!CS138*'Gas parameters'!$F$13</f>
        <v>0</v>
      </c>
      <c r="DJ138" s="428">
        <f>'DATA SHEET'!CT138*'Gas parameters'!$G$13</f>
        <v>0</v>
      </c>
      <c r="DK138" s="428">
        <f>'DATA SHEET'!CU138*'Gas parameters'!$H$13</f>
        <v>0</v>
      </c>
      <c r="DL138" s="428">
        <f>'DATA SHEET'!CV138*'Gas parameters'!$I$13</f>
        <v>0</v>
      </c>
      <c r="DM138" s="428">
        <f>'DATA SHEET'!CW138*'Gas parameters'!$J$13</f>
        <v>0</v>
      </c>
      <c r="DN138" s="428">
        <f>'DATA SHEET'!CX138*'Gas parameters'!$K$13</f>
        <v>0</v>
      </c>
      <c r="DO138" s="428">
        <f>'DATA SHEET'!CY138*'Gas parameters'!$L$13</f>
        <v>0</v>
      </c>
      <c r="DP138" s="428">
        <f>'DATA SHEET'!CZ138*'Gas parameters'!$M$13</f>
        <v>4313.2</v>
      </c>
      <c r="DQ138" s="428">
        <f>'DATA SHEET'!DA138*'Gas parameters'!$N$13</f>
        <v>0</v>
      </c>
      <c r="DR138" s="428">
        <f>'DATA SHEET'!DB138*'Gas parameters'!$O$13</f>
        <v>0</v>
      </c>
      <c r="DS138" s="428">
        <f>'DATA SHEET'!DC138*'Gas parameters'!$P$13</f>
        <v>0</v>
      </c>
      <c r="DT138" s="428">
        <f>'DATA SHEET'!DD138*'Gas parameters'!$Q$13</f>
        <v>0</v>
      </c>
      <c r="DU138" s="431">
        <f>'DATA SHEET'!CO138*'Gas parameters'!$B$14</f>
        <v>23891.399999999998</v>
      </c>
      <c r="DV138" s="431">
        <f>'DATA SHEET'!CP138*'Gas parameters'!$C$14</f>
        <v>0</v>
      </c>
      <c r="DW138" s="431">
        <f>'DATA SHEET'!CQ138*'Gas parameters'!$D$14</f>
        <v>0</v>
      </c>
      <c r="DX138" s="431">
        <f>'DATA SHEET'!CR138*'Gas parameters'!$E$14</f>
        <v>0</v>
      </c>
      <c r="DY138" s="431">
        <f>'DATA SHEET'!CS138*'Gas parameters'!$F$14</f>
        <v>0</v>
      </c>
      <c r="DZ138" s="431">
        <f>'DATA SHEET'!CT138*'Gas parameters'!$G$14</f>
        <v>0</v>
      </c>
      <c r="EA138" s="431">
        <f>'DATA SHEET'!CU138*'Gas parameters'!$H$14</f>
        <v>0</v>
      </c>
      <c r="EB138" s="431">
        <f>'DATA SHEET'!CV138*'Gas parameters'!$I$14</f>
        <v>0</v>
      </c>
      <c r="EC138" s="431">
        <f>'DATA SHEET'!CW138*'Gas parameters'!$J$14</f>
        <v>0</v>
      </c>
      <c r="ED138" s="431">
        <f>'DATA SHEET'!CX138*'Gas parameters'!$K$14</f>
        <v>0</v>
      </c>
      <c r="EE138" s="431">
        <f>'DATA SHEET'!CY138*'Gas parameters'!$L$14</f>
        <v>0</v>
      </c>
      <c r="EF138" s="431">
        <f>'DATA SHEET'!CZ138*'Gas parameters'!$M$14</f>
        <v>5098</v>
      </c>
      <c r="EG138" s="431">
        <f>'DATA SHEET'!DA138*'Gas parameters'!$N$14</f>
        <v>0</v>
      </c>
      <c r="EH138" s="431">
        <f>'DATA SHEET'!DB138*'Gas parameters'!$O$14</f>
        <v>0</v>
      </c>
      <c r="EI138" s="431">
        <f>'DATA SHEET'!DC138*'Gas parameters'!$P$14</f>
        <v>0</v>
      </c>
      <c r="EJ138" s="431">
        <f>'DATA SHEET'!DD138*'Gas parameters'!$Q$14</f>
        <v>0</v>
      </c>
      <c r="EK138" s="425">
        <f>'DATA SHEET'!CO138*'Gas parameters'!$B$15</f>
        <v>1.2018</v>
      </c>
      <c r="EL138" s="434">
        <f>'DATA SHEET'!CP138*'Gas parameters'!$C$15</f>
        <v>0</v>
      </c>
      <c r="EM138" s="434">
        <f>'DATA SHEET'!CQ138*'Gas parameters'!$D$15</f>
        <v>0</v>
      </c>
      <c r="EN138" s="434">
        <f>'DATA SHEET'!CR138*'Gas parameters'!$E$15</f>
        <v>0</v>
      </c>
      <c r="EO138" s="434">
        <f>'DATA SHEET'!CS138*'Gas parameters'!$F$15</f>
        <v>0</v>
      </c>
      <c r="EP138" s="434">
        <f>'DATA SHEET'!CT138*'Gas parameters'!$G$15</f>
        <v>0</v>
      </c>
      <c r="EQ138" s="434">
        <f>'DATA SHEET'!CU138*'Gas parameters'!$H$15</f>
        <v>0</v>
      </c>
      <c r="ER138" s="434">
        <f>'DATA SHEET'!CV138*'Gas parameters'!$I$15</f>
        <v>0</v>
      </c>
      <c r="ES138" s="434">
        <f>'DATA SHEET'!CW138*'Gas parameters'!$J$15</f>
        <v>0</v>
      </c>
      <c r="ET138" s="434">
        <f>'DATA SHEET'!CX138*'Gas parameters'!$K$15</f>
        <v>0</v>
      </c>
      <c r="EU138" s="434">
        <f>'DATA SHEET'!CY138*'Gas parameters'!$L$15</f>
        <v>0</v>
      </c>
      <c r="EV138" s="434">
        <f>'DATA SHEET'!CZ138*'Gas parameters'!$M$15</f>
        <v>0.1996</v>
      </c>
      <c r="EW138" s="434">
        <f>'DATA SHEET'!DA138*'Gas parameters'!$N$15</f>
        <v>0</v>
      </c>
      <c r="EX138" s="434">
        <f>'DATA SHEET'!DB138*'Gas parameters'!$O$15</f>
        <v>0</v>
      </c>
      <c r="EY138" s="434">
        <f>'DATA SHEET'!DC138*'Gas parameters'!$P$15</f>
        <v>0</v>
      </c>
      <c r="EZ138" s="434">
        <f>'DATA SHEET'!DD138*'Gas parameters'!$Q$15</f>
        <v>0</v>
      </c>
      <c r="FA138" s="429">
        <f>'DATA SHEET'!CO138*'Gas parameters'!$B$16</f>
        <v>0.59760000000000002</v>
      </c>
      <c r="FB138" s="429">
        <f>'DATA SHEET'!CP138*'Gas parameters'!$C$16</f>
        <v>0</v>
      </c>
      <c r="FC138" s="429">
        <f>'DATA SHEET'!CQ138*'Gas parameters'!$D$16</f>
        <v>0</v>
      </c>
      <c r="FD138" s="429">
        <f>'DATA SHEET'!CR138*'Gas parameters'!$E$16</f>
        <v>0</v>
      </c>
      <c r="FE138" s="429">
        <f>'DATA SHEET'!CS138*'Gas parameters'!$F$16</f>
        <v>0</v>
      </c>
      <c r="FF138" s="429">
        <f>'DATA SHEET'!CT138*'Gas parameters'!$G$16</f>
        <v>0</v>
      </c>
      <c r="FG138" s="429">
        <f>'DATA SHEET'!CU138*'Gas parameters'!$H$16</f>
        <v>0</v>
      </c>
      <c r="FH138" s="429">
        <f>'DATA SHEET'!CV138*'Gas parameters'!$I$16</f>
        <v>0</v>
      </c>
      <c r="FI138" s="429">
        <f>'DATA SHEET'!CW138*'Gas parameters'!$J$16</f>
        <v>0</v>
      </c>
      <c r="FJ138" s="429">
        <f>'DATA SHEET'!CX138*'Gas parameters'!$K$16</f>
        <v>0</v>
      </c>
      <c r="FK138" s="429">
        <f>'DATA SHEET'!CY138*'Gas parameters'!$L$16</f>
        <v>0</v>
      </c>
      <c r="FL138" s="429">
        <f>'DATA SHEET'!CZ138*'Gas parameters'!$M$16</f>
        <v>0</v>
      </c>
      <c r="FM138" s="429">
        <f>'DATA SHEET'!DA138*'Gas parameters'!$N$16</f>
        <v>0</v>
      </c>
      <c r="FN138" s="429">
        <f>'DATA SHEET'!DB138*'Gas parameters'!$O$16</f>
        <v>0</v>
      </c>
      <c r="FO138" s="429">
        <f>'DATA SHEET'!DC138*'Gas parameters'!$P$16</f>
        <v>0</v>
      </c>
      <c r="FP138" s="429">
        <f>'DATA SHEET'!DD138*'Gas parameters'!$Q$16</f>
        <v>0</v>
      </c>
      <c r="FQ138" s="457">
        <f>'DATA SHEET'!CO138*'Gas parameters'!$B$17</f>
        <v>1.1639999999999999</v>
      </c>
      <c r="FR138" s="457">
        <f>'DATA SHEET'!CP138*'Gas parameters'!$C$17</f>
        <v>0</v>
      </c>
      <c r="FS138" s="457">
        <f>'DATA SHEET'!CQ138*'Gas parameters'!$D$17</f>
        <v>0</v>
      </c>
      <c r="FT138" s="457">
        <f>'DATA SHEET'!CR138*'Gas parameters'!$E$17</f>
        <v>0</v>
      </c>
      <c r="FU138" s="457">
        <f>'DATA SHEET'!CS138*'Gas parameters'!$F$17</f>
        <v>0</v>
      </c>
      <c r="FV138" s="457">
        <f>'DATA SHEET'!CT138*'Gas parameters'!$G$17</f>
        <v>0</v>
      </c>
      <c r="FW138" s="457">
        <f>'DATA SHEET'!CU138*'Gas parameters'!$H$17</f>
        <v>0</v>
      </c>
      <c r="FX138" s="457">
        <f>'DATA SHEET'!CV138*'Gas parameters'!$I$17</f>
        <v>0</v>
      </c>
      <c r="FY138" s="457">
        <f>'DATA SHEET'!CW138*'Gas parameters'!$J$17</f>
        <v>0</v>
      </c>
      <c r="FZ138" s="457">
        <f>'DATA SHEET'!CX138*'Gas parameters'!$K$17</f>
        <v>0</v>
      </c>
      <c r="GA138" s="457">
        <f>'DATA SHEET'!CY138*'Gas parameters'!$L$17</f>
        <v>0</v>
      </c>
      <c r="GB138" s="457">
        <f>'DATA SHEET'!CZ138*'Gas parameters'!$M$17</f>
        <v>0.38680000000000003</v>
      </c>
      <c r="GC138" s="457">
        <f>'DATA SHEET'!DA138*'Gas parameters'!$N$17</f>
        <v>0</v>
      </c>
      <c r="GD138" s="457">
        <f>'DATA SHEET'!DB138*'Gas parameters'!$O$17</f>
        <v>0</v>
      </c>
      <c r="GE138" s="457">
        <f>'DATA SHEET'!DC138*'Gas parameters'!$P$17</f>
        <v>0</v>
      </c>
      <c r="GF138" s="457">
        <f>'DATA SHEET'!DD138*'Gas parameters'!$Q$17</f>
        <v>0</v>
      </c>
      <c r="GG138" s="429">
        <f>'DATA SHEET'!CO138*'Gas parameters'!$B$18</f>
        <v>0.43043999999999999</v>
      </c>
      <c r="GH138" s="429">
        <f>'DATA SHEET'!CP138*'Gas parameters'!$C$18</f>
        <v>0</v>
      </c>
      <c r="GI138" s="429">
        <f>'DATA SHEET'!CQ138*'Gas parameters'!$D$18</f>
        <v>0</v>
      </c>
      <c r="GJ138" s="429">
        <f>'DATA SHEET'!CR138*'Gas parameters'!$E$18</f>
        <v>0</v>
      </c>
      <c r="GK138" s="429">
        <f>'DATA SHEET'!CS138*'Gas parameters'!$F$18</f>
        <v>0</v>
      </c>
      <c r="GL138" s="429">
        <f>'DATA SHEET'!CT138*'Gas parameters'!$G$18</f>
        <v>0</v>
      </c>
      <c r="GM138" s="429">
        <f>'DATA SHEET'!CU138*'Gas parameters'!$H$18</f>
        <v>0</v>
      </c>
      <c r="GN138" s="429">
        <f>'DATA SHEET'!CV138*'Gas parameters'!$I$18</f>
        <v>0</v>
      </c>
      <c r="GO138" s="429">
        <f>'DATA SHEET'!CW138*'Gas parameters'!$J$18</f>
        <v>0</v>
      </c>
      <c r="GP138" s="429">
        <f>'DATA SHEET'!CX138*'Gas parameters'!$K$18</f>
        <v>0</v>
      </c>
      <c r="GQ138" s="429">
        <f>'DATA SHEET'!CY138*'Gas parameters'!$L$18</f>
        <v>0</v>
      </c>
      <c r="GR138" s="429">
        <f>'DATA SHEET'!CZ138*'Gas parameters'!$M$18</f>
        <v>3.5999999999999997E-2</v>
      </c>
      <c r="GS138" s="429">
        <f>'DATA SHEET'!DA138*'Gas parameters'!$N$18</f>
        <v>0</v>
      </c>
      <c r="GT138" s="429">
        <f>'DATA SHEET'!DB138*'Gas parameters'!$O$18</f>
        <v>0</v>
      </c>
      <c r="GU138" s="429">
        <f>'DATA SHEET'!DC138*'Gas parameters'!$P$18</f>
        <v>0</v>
      </c>
      <c r="GV138" s="429">
        <f>'DATA SHEET'!DD138*'Gas parameters'!$Q$18</f>
        <v>0</v>
      </c>
      <c r="GW138" s="430">
        <v>7</v>
      </c>
      <c r="GX138" s="430">
        <v>1E-3</v>
      </c>
      <c r="GY138" s="435">
        <f t="shared" si="898"/>
        <v>6.6924546322827121</v>
      </c>
      <c r="GZ138" s="435">
        <f t="shared" si="899"/>
        <v>10.148328222950017</v>
      </c>
      <c r="HA138" s="433">
        <f t="shared" si="900"/>
        <v>1</v>
      </c>
      <c r="HB138" s="433">
        <f t="shared" si="901"/>
        <v>7.4502201757506663</v>
      </c>
      <c r="HC138" s="433">
        <f t="shared" si="902"/>
        <v>20.959991874476575</v>
      </c>
      <c r="HD138" s="433">
        <f t="shared" si="903"/>
        <v>1.3246768628986172</v>
      </c>
      <c r="HE138" s="433">
        <f t="shared" si="904"/>
        <v>1.2155011147590387</v>
      </c>
      <c r="HF138" s="436">
        <f t="shared" si="905"/>
        <v>0</v>
      </c>
      <c r="HG138" s="433">
        <f t="shared" si="906"/>
        <v>5.8886546322827122</v>
      </c>
      <c r="HH138" s="435">
        <f>GY138*0.7906+'DATA SHEET'!CW138/100+HN138</f>
        <v>5.8886546322827122</v>
      </c>
      <c r="HI138" s="433">
        <f t="shared" si="907"/>
        <v>1.5615655434679541</v>
      </c>
      <c r="HJ138" s="433">
        <f t="shared" si="908"/>
        <v>10.148328222950017</v>
      </c>
      <c r="HK138" s="437">
        <f t="shared" si="909"/>
        <v>25843</v>
      </c>
      <c r="HL138" s="437">
        <f t="shared" si="910"/>
        <v>28989.399999999998</v>
      </c>
      <c r="HM138" s="438">
        <f t="shared" si="911"/>
        <v>1.4014</v>
      </c>
      <c r="HN138" s="439">
        <f t="shared" si="912"/>
        <v>0.59760000000000002</v>
      </c>
      <c r="HO138" s="436">
        <f t="shared" si="913"/>
        <v>1.5508</v>
      </c>
      <c r="HP138" s="427">
        <f t="shared" si="914"/>
        <v>0.46643999999999997</v>
      </c>
      <c r="HQ138" s="357">
        <f t="shared" si="915"/>
        <v>25801.599999999999</v>
      </c>
      <c r="HR138" s="358">
        <f t="shared" si="916"/>
        <v>29019.200000000001</v>
      </c>
      <c r="HS138" s="712">
        <f t="shared" si="917"/>
        <v>0.46643999999999997</v>
      </c>
      <c r="HT138" s="713">
        <f t="shared" si="918"/>
        <v>0.36094603788418017</v>
      </c>
      <c r="HU138" s="711">
        <f t="shared" si="919"/>
        <v>0.44215889640812073</v>
      </c>
      <c r="HV138" s="711">
        <f t="shared" si="920"/>
        <v>24.454174959719456</v>
      </c>
      <c r="HW138" s="711">
        <f t="shared" si="921"/>
        <v>27.464698088207459</v>
      </c>
      <c r="HX138" s="711">
        <f t="shared" si="922"/>
        <v>45.714470083951518</v>
      </c>
      <c r="HY138" s="714">
        <f t="shared" si="923"/>
        <v>25.801599999999997</v>
      </c>
      <c r="HZ138" s="359">
        <f t="shared" si="924"/>
        <v>29.019200000000001</v>
      </c>
      <c r="IA138" s="360">
        <f t="shared" si="925"/>
        <v>48.30190909070317</v>
      </c>
      <c r="IB138" s="75">
        <f t="shared" si="926"/>
        <v>45.714470083951518</v>
      </c>
      <c r="IC138" s="724">
        <f t="shared" si="927"/>
        <v>0.36094603788418017</v>
      </c>
      <c r="ID138" s="724">
        <f t="shared" si="928"/>
        <v>25.801599999999997</v>
      </c>
      <c r="IE138" s="724">
        <f t="shared" si="929"/>
        <v>29.019200000000001</v>
      </c>
      <c r="IF138" s="76">
        <f t="shared" si="930"/>
        <v>10.148328222950017</v>
      </c>
      <c r="IG138" s="97"/>
      <c r="IH138" s="97"/>
      <c r="II138" s="97"/>
      <c r="IJ138" s="97"/>
      <c r="IK138" s="97"/>
      <c r="IL138" s="97"/>
      <c r="IM138" s="97"/>
      <c r="IN138" s="97"/>
      <c r="IO138" s="97"/>
      <c r="IP138" s="97"/>
      <c r="IQ138" s="97"/>
      <c r="IR138" s="97"/>
      <c r="IS138" s="97"/>
      <c r="IT138" s="97"/>
      <c r="IU138" s="97"/>
      <c r="IV138" s="97"/>
      <c r="IW138" s="97"/>
      <c r="IX138" s="97"/>
      <c r="IY138" s="97"/>
      <c r="IZ138" s="97"/>
      <c r="JA138" s="97"/>
      <c r="JB138" s="97"/>
      <c r="JC138" s="97"/>
      <c r="JD138" s="97"/>
      <c r="JE138" s="97"/>
      <c r="JF138" s="97"/>
      <c r="JG138" s="97"/>
      <c r="JH138" s="97"/>
      <c r="JI138" s="97"/>
      <c r="JJ138" s="97"/>
      <c r="JK138" s="97"/>
      <c r="JL138" s="97"/>
      <c r="JM138" s="97"/>
      <c r="JN138" s="97"/>
      <c r="JT138" s="97"/>
      <c r="JU138" s="97"/>
      <c r="JV138" s="97"/>
      <c r="JW138" s="97"/>
      <c r="JX138" s="97"/>
      <c r="JY138" s="97"/>
      <c r="JZ138" s="97"/>
      <c r="KA138" s="97"/>
      <c r="KB138" s="97"/>
      <c r="KC138" s="97"/>
      <c r="KD138" s="97"/>
      <c r="KE138" s="97"/>
      <c r="KF138" s="97"/>
      <c r="KG138" s="97"/>
      <c r="KH138" s="97"/>
      <c r="KI138" s="97"/>
      <c r="KJ138" s="97"/>
      <c r="KK138" s="97"/>
      <c r="KL138" s="97"/>
      <c r="KM138" s="97"/>
      <c r="KN138" s="97"/>
      <c r="KO138" s="97"/>
      <c r="KP138" s="97"/>
      <c r="KQ138" s="97"/>
      <c r="KR138" s="97"/>
      <c r="KS138" s="97"/>
      <c r="KT138" s="97"/>
      <c r="KU138" s="97"/>
      <c r="KV138" s="97"/>
      <c r="KX138" s="540">
        <f t="shared" si="679"/>
        <v>100</v>
      </c>
    </row>
    <row r="139" spans="1:310" ht="15" x14ac:dyDescent="0.25">
      <c r="A139" s="81"/>
      <c r="B139" s="81"/>
      <c r="C139" s="81"/>
      <c r="P139" s="550"/>
      <c r="Q139" s="42"/>
      <c r="R139" s="42"/>
      <c r="S139" s="42"/>
      <c r="T139" s="42"/>
      <c r="U139" s="42"/>
      <c r="V139" s="42"/>
      <c r="W139" s="42"/>
      <c r="X139" s="42"/>
      <c r="Y139" s="42"/>
      <c r="Z139" s="42"/>
      <c r="AA139" s="42"/>
      <c r="AB139" s="42"/>
      <c r="IB139" s="3"/>
      <c r="IC139" s="3"/>
      <c r="ID139" s="3"/>
      <c r="IE139" s="3"/>
      <c r="IF139" s="3"/>
      <c r="JA139" s="170"/>
      <c r="JK139" s="3"/>
      <c r="KL139" s="3"/>
      <c r="KX139" s="540">
        <f t="shared" si="679"/>
        <v>0</v>
      </c>
    </row>
    <row r="140" spans="1:310" ht="15" x14ac:dyDescent="0.25">
      <c r="A140" s="81"/>
      <c r="B140" s="81"/>
      <c r="C140" s="81"/>
      <c r="P140" s="550"/>
      <c r="Q140" s="42"/>
      <c r="R140" s="42"/>
      <c r="S140" s="42"/>
      <c r="T140" s="42"/>
      <c r="U140" s="42"/>
      <c r="V140" s="42"/>
      <c r="W140" s="42"/>
      <c r="X140" s="42"/>
      <c r="Y140" s="42"/>
      <c r="Z140" s="42"/>
      <c r="AA140" s="42"/>
      <c r="AB140" s="42"/>
      <c r="IB140" s="3"/>
      <c r="IC140" s="3"/>
      <c r="ID140" s="3"/>
      <c r="IE140" s="3"/>
      <c r="IF140" s="3"/>
      <c r="JK140" s="3"/>
      <c r="KL140" s="3"/>
      <c r="KX140" s="540">
        <f t="shared" si="679"/>
        <v>0</v>
      </c>
    </row>
    <row r="141" spans="1:310" ht="15" x14ac:dyDescent="0.25">
      <c r="A141" s="81"/>
      <c r="B141" s="81"/>
      <c r="C141" s="81"/>
      <c r="P141" s="550"/>
      <c r="Q141" s="42"/>
      <c r="R141" s="42"/>
      <c r="S141" s="42"/>
      <c r="T141" s="42"/>
      <c r="U141" s="42"/>
      <c r="V141" s="42"/>
      <c r="W141" s="42"/>
      <c r="X141" s="42"/>
      <c r="Y141" s="42"/>
      <c r="Z141" s="42"/>
      <c r="AA141" s="42"/>
      <c r="AB141" s="42"/>
      <c r="IB141" s="3"/>
      <c r="IC141" s="3"/>
      <c r="ID141" s="3"/>
      <c r="IE141" s="3"/>
      <c r="IF141" s="3"/>
      <c r="JK141" s="3"/>
      <c r="KL141" s="3"/>
      <c r="KX141" s="540">
        <f t="shared" si="679"/>
        <v>0</v>
      </c>
    </row>
    <row r="142" spans="1:310" ht="15.75" thickBot="1" x14ac:dyDescent="0.3">
      <c r="A142" s="81"/>
      <c r="B142" s="81"/>
      <c r="C142" s="81"/>
      <c r="P142" s="550"/>
      <c r="Q142" s="42"/>
      <c r="R142" s="42"/>
      <c r="S142" s="42"/>
      <c r="T142" s="42"/>
      <c r="U142" s="42"/>
      <c r="V142" s="42"/>
      <c r="W142" s="42"/>
      <c r="X142" s="42"/>
      <c r="Y142" s="42"/>
      <c r="Z142" s="42"/>
      <c r="AA142" s="42"/>
      <c r="AB142" s="42"/>
      <c r="IB142" s="3"/>
      <c r="IC142" s="3"/>
      <c r="ID142" s="3"/>
      <c r="IE142" s="3"/>
      <c r="IF142" s="3"/>
      <c r="JK142" s="3"/>
      <c r="KL142" s="3"/>
      <c r="KX142" s="540">
        <f t="shared" si="679"/>
        <v>0</v>
      </c>
    </row>
    <row r="143" spans="1:310" ht="24" thickBot="1" x14ac:dyDescent="0.4">
      <c r="A143" s="81"/>
      <c r="B143" s="81"/>
      <c r="C143" s="81"/>
      <c r="E143" s="68" t="s">
        <v>275</v>
      </c>
      <c r="F143" s="69"/>
      <c r="G143" s="69"/>
      <c r="H143" s="69"/>
      <c r="I143" s="69"/>
      <c r="J143" s="69"/>
      <c r="K143" s="69"/>
      <c r="L143" s="69"/>
      <c r="M143" s="69"/>
      <c r="N143" s="69"/>
      <c r="O143" s="69"/>
      <c r="P143" s="601"/>
      <c r="Q143" s="740"/>
      <c r="R143" s="740"/>
      <c r="S143" s="740"/>
      <c r="T143" s="740"/>
      <c r="U143" s="740"/>
      <c r="V143" s="740"/>
      <c r="W143" s="740"/>
      <c r="X143" s="740"/>
      <c r="Y143" s="740"/>
      <c r="Z143" s="740"/>
      <c r="AA143" s="740"/>
      <c r="AB143" s="740"/>
      <c r="AC143" s="69"/>
      <c r="AD143" s="69"/>
      <c r="AE143" s="69"/>
      <c r="AF143" s="69"/>
      <c r="AG143" s="69"/>
      <c r="AH143" s="69"/>
      <c r="AI143" s="69"/>
      <c r="AJ143" s="69"/>
      <c r="AK143" s="69"/>
      <c r="AL143" s="69"/>
      <c r="AM143" s="69"/>
      <c r="AN143" s="69"/>
      <c r="AO143" s="69"/>
      <c r="AP143" s="69"/>
      <c r="AQ143" s="69"/>
      <c r="AR143" s="69"/>
      <c r="AS143" s="69"/>
      <c r="AT143" s="69"/>
      <c r="AU143" s="69"/>
      <c r="AV143" s="69"/>
      <c r="AW143" s="69"/>
      <c r="AX143" s="69"/>
      <c r="AY143" s="69"/>
      <c r="AZ143" s="69"/>
      <c r="BA143" s="69"/>
      <c r="BB143" s="69"/>
      <c r="BC143" s="69"/>
      <c r="BD143" s="69"/>
      <c r="BE143" s="69"/>
      <c r="BF143" s="69"/>
      <c r="BG143" s="69"/>
      <c r="BH143" s="69"/>
      <c r="BI143" s="69"/>
      <c r="BJ143" s="69"/>
      <c r="BK143" s="69"/>
      <c r="BL143" s="69"/>
      <c r="BM143" s="69"/>
      <c r="BN143" s="69"/>
      <c r="BO143" s="69"/>
      <c r="BP143" s="69"/>
      <c r="BQ143" s="69"/>
      <c r="BR143" s="69"/>
      <c r="BS143" s="69"/>
      <c r="BT143" s="69"/>
      <c r="BU143" s="69"/>
      <c r="BV143" s="69"/>
      <c r="BW143" s="69"/>
      <c r="BX143" s="69"/>
      <c r="BY143" s="69"/>
      <c r="BZ143" s="69"/>
      <c r="CA143" s="69"/>
      <c r="CB143" s="69"/>
      <c r="CC143" s="69"/>
      <c r="CD143" s="69"/>
      <c r="CE143" s="69"/>
      <c r="CF143" s="69"/>
      <c r="CG143" s="69"/>
      <c r="CH143" s="69"/>
      <c r="CI143" s="69"/>
      <c r="CJ143" s="69"/>
      <c r="CK143" s="69"/>
      <c r="CL143" s="69"/>
      <c r="CM143" s="69"/>
      <c r="CN143" s="69"/>
      <c r="CO143" s="69"/>
      <c r="CP143" s="69"/>
      <c r="CQ143" s="69"/>
      <c r="CR143" s="69"/>
      <c r="CS143" s="69"/>
      <c r="CT143" s="69"/>
      <c r="CU143" s="69"/>
      <c r="CV143" s="69"/>
      <c r="CW143" s="69"/>
      <c r="CX143" s="69"/>
      <c r="CY143" s="69"/>
      <c r="CZ143" s="69"/>
      <c r="DA143" s="69"/>
      <c r="DB143" s="69"/>
      <c r="DC143" s="69"/>
      <c r="DD143" s="69"/>
      <c r="DE143" s="69"/>
      <c r="DF143" s="69"/>
      <c r="DG143" s="69"/>
      <c r="DH143" s="69"/>
      <c r="DI143" s="69"/>
      <c r="DJ143" s="69"/>
      <c r="DK143" s="69"/>
      <c r="DL143" s="69"/>
      <c r="DM143" s="69"/>
      <c r="DN143" s="69"/>
      <c r="DO143" s="69"/>
      <c r="DP143" s="69"/>
      <c r="DQ143" s="69"/>
      <c r="DR143" s="69"/>
      <c r="DS143" s="69"/>
      <c r="DT143" s="69"/>
      <c r="DU143" s="69"/>
      <c r="DV143" s="69"/>
      <c r="DW143" s="69"/>
      <c r="DX143" s="69"/>
      <c r="DY143" s="69"/>
      <c r="DZ143" s="69"/>
      <c r="EA143" s="69"/>
      <c r="EB143" s="69"/>
      <c r="EC143" s="69"/>
      <c r="ED143" s="69"/>
      <c r="EE143" s="69"/>
      <c r="EF143" s="69"/>
      <c r="EG143" s="69"/>
      <c r="EH143" s="69"/>
      <c r="EI143" s="69"/>
      <c r="EJ143" s="69"/>
      <c r="EK143" s="69"/>
      <c r="EL143" s="69"/>
      <c r="EM143" s="69"/>
      <c r="EN143" s="69"/>
      <c r="EO143" s="69"/>
      <c r="EP143" s="69"/>
      <c r="EQ143" s="69"/>
      <c r="ER143" s="69"/>
      <c r="ES143" s="69"/>
      <c r="ET143" s="69"/>
      <c r="EU143" s="69"/>
      <c r="EV143" s="69"/>
      <c r="EW143" s="69"/>
      <c r="EX143" s="69"/>
      <c r="EY143" s="69"/>
      <c r="EZ143" s="69"/>
      <c r="FA143" s="69"/>
      <c r="FB143" s="69"/>
      <c r="FC143" s="69"/>
      <c r="FD143" s="69"/>
      <c r="FE143" s="69"/>
      <c r="FF143" s="69"/>
      <c r="FG143" s="69"/>
      <c r="FH143" s="69"/>
      <c r="FI143" s="69"/>
      <c r="FJ143" s="69"/>
      <c r="FK143" s="69"/>
      <c r="FL143" s="69"/>
      <c r="FM143" s="69"/>
      <c r="FN143" s="69"/>
      <c r="FO143" s="69"/>
      <c r="FP143" s="69"/>
      <c r="FQ143" s="69"/>
      <c r="FR143" s="69"/>
      <c r="FS143" s="69"/>
      <c r="FT143" s="69"/>
      <c r="FU143" s="69"/>
      <c r="FV143" s="69"/>
      <c r="FW143" s="69"/>
      <c r="FX143" s="69"/>
      <c r="FY143" s="69"/>
      <c r="FZ143" s="69"/>
      <c r="GA143" s="69"/>
      <c r="GB143" s="69"/>
      <c r="GC143" s="69"/>
      <c r="GD143" s="69"/>
      <c r="GE143" s="69"/>
      <c r="GF143" s="69"/>
      <c r="GG143" s="69"/>
      <c r="GH143" s="69"/>
      <c r="GI143" s="69"/>
      <c r="GJ143" s="69"/>
      <c r="GK143" s="69"/>
      <c r="GL143" s="69"/>
      <c r="GM143" s="69"/>
      <c r="GN143" s="69"/>
      <c r="GO143" s="69"/>
      <c r="GP143" s="69"/>
      <c r="GQ143" s="69"/>
      <c r="GR143" s="69"/>
      <c r="GS143" s="69"/>
      <c r="GT143" s="69"/>
      <c r="GU143" s="69"/>
      <c r="GV143" s="69"/>
      <c r="GW143" s="69"/>
      <c r="GX143" s="69"/>
      <c r="GY143" s="69"/>
      <c r="GZ143" s="69"/>
      <c r="HA143" s="69"/>
      <c r="HB143" s="69"/>
      <c r="HC143" s="69"/>
      <c r="HD143" s="69"/>
      <c r="HE143" s="69"/>
      <c r="HF143" s="69"/>
      <c r="HG143" s="69"/>
      <c r="HH143" s="69"/>
      <c r="HI143" s="69"/>
      <c r="HJ143" s="69"/>
      <c r="HK143" s="69"/>
      <c r="HL143" s="69"/>
      <c r="HM143" s="69"/>
      <c r="HN143" s="69"/>
      <c r="HO143" s="69"/>
      <c r="HP143" s="69"/>
      <c r="HQ143" s="69"/>
      <c r="HR143" s="69"/>
      <c r="HS143" s="69"/>
      <c r="HT143" s="69"/>
      <c r="HU143" s="69"/>
      <c r="HV143" s="69"/>
      <c r="HW143" s="69"/>
      <c r="HX143" s="69"/>
      <c r="HY143" s="69"/>
      <c r="HZ143" s="69"/>
      <c r="IA143" s="69"/>
      <c r="IB143" s="69"/>
      <c r="IC143" s="69"/>
      <c r="ID143" s="69"/>
      <c r="IE143" s="69"/>
      <c r="IF143" s="69"/>
      <c r="IG143" s="69"/>
      <c r="IH143" s="69"/>
      <c r="II143" s="69"/>
      <c r="IJ143" s="69"/>
      <c r="IK143" s="69"/>
      <c r="IL143" s="69"/>
      <c r="IM143" s="69"/>
      <c r="IN143" s="69"/>
      <c r="IO143" s="69"/>
      <c r="IP143" s="69"/>
      <c r="IQ143" s="69"/>
      <c r="IR143" s="69"/>
      <c r="IS143" s="69"/>
      <c r="IT143" s="69"/>
      <c r="IU143" s="69"/>
      <c r="IV143" s="69"/>
      <c r="IW143" s="69"/>
      <c r="IX143" s="69"/>
      <c r="IY143" s="69"/>
      <c r="IZ143" s="69"/>
      <c r="JA143" s="69"/>
      <c r="JB143" s="69"/>
      <c r="JC143" s="69"/>
      <c r="JD143" s="69"/>
      <c r="JE143" s="69"/>
      <c r="JF143" s="69"/>
      <c r="JG143" s="69"/>
      <c r="JH143" s="69"/>
      <c r="JI143" s="69"/>
      <c r="JJ143" s="69"/>
      <c r="JK143" s="69"/>
      <c r="JL143" s="69"/>
      <c r="JM143" s="69"/>
      <c r="JN143" s="69"/>
      <c r="JO143" s="69"/>
      <c r="JP143" s="69"/>
      <c r="JQ143" s="69"/>
      <c r="JR143" s="69"/>
      <c r="JS143" s="69"/>
      <c r="JT143" s="69"/>
      <c r="JU143" s="69"/>
      <c r="JV143" s="69"/>
      <c r="JW143" s="69"/>
      <c r="JX143" s="69"/>
      <c r="JY143" s="69"/>
      <c r="JZ143" s="69"/>
      <c r="KA143" s="69"/>
      <c r="KB143" s="69"/>
      <c r="KC143" s="69"/>
      <c r="KD143" s="69"/>
      <c r="KE143" s="69"/>
      <c r="KF143" s="69"/>
      <c r="KG143" s="69"/>
      <c r="KH143" s="69"/>
      <c r="KI143" s="69"/>
      <c r="KJ143" s="69"/>
      <c r="KK143" s="69"/>
      <c r="KL143" s="69"/>
      <c r="KM143" s="69"/>
      <c r="KN143" s="69"/>
      <c r="KO143" s="69"/>
      <c r="KP143" s="69"/>
      <c r="KQ143" s="70"/>
      <c r="KR143" s="70"/>
      <c r="KS143" s="70"/>
      <c r="KT143" s="70"/>
      <c r="KU143" s="70"/>
      <c r="KV143" s="70"/>
      <c r="KX143" s="540">
        <f t="shared" si="679"/>
        <v>0</v>
      </c>
    </row>
    <row r="144" spans="1:310" ht="15.75" thickBot="1" x14ac:dyDescent="0.3">
      <c r="A144" s="81"/>
      <c r="B144" s="81"/>
      <c r="C144" s="81"/>
      <c r="E144" s="71"/>
      <c r="F144" s="72"/>
      <c r="G144" s="72"/>
      <c r="H144" s="72"/>
      <c r="I144" s="72"/>
      <c r="J144" s="72"/>
      <c r="K144" s="40"/>
      <c r="L144" s="40"/>
      <c r="M144" s="40"/>
      <c r="N144" s="40"/>
      <c r="O144" s="72"/>
      <c r="P144" s="606"/>
      <c r="Q144" s="729"/>
      <c r="R144" s="729"/>
      <c r="S144" s="729"/>
      <c r="T144" s="729" t="s">
        <v>656</v>
      </c>
      <c r="U144" s="730"/>
      <c r="V144" s="729"/>
      <c r="W144" s="729"/>
      <c r="X144" s="729"/>
      <c r="Y144" s="729"/>
      <c r="Z144" s="729"/>
      <c r="AA144" s="729"/>
      <c r="AB144" s="729"/>
      <c r="AC144" s="613"/>
      <c r="AD144" s="613"/>
      <c r="AE144" s="615"/>
      <c r="AF144" s="615"/>
      <c r="AG144" s="615"/>
      <c r="AH144" s="615"/>
      <c r="AI144" s="615"/>
      <c r="AJ144" s="615"/>
      <c r="AK144" s="615"/>
      <c r="AL144" s="615"/>
      <c r="AM144" s="615"/>
      <c r="AN144" s="615"/>
      <c r="AO144" s="615"/>
      <c r="AP144" s="615"/>
      <c r="AQ144" s="615"/>
      <c r="AR144" s="615"/>
      <c r="AS144" s="615"/>
      <c r="AT144" s="615"/>
      <c r="AU144" s="615"/>
      <c r="AV144" s="615"/>
      <c r="AW144" s="615"/>
      <c r="AX144" s="615"/>
      <c r="AY144" s="615"/>
      <c r="AZ144" s="615"/>
      <c r="BA144" s="615"/>
      <c r="BB144" s="615"/>
      <c r="BC144" s="615"/>
      <c r="BD144" s="615"/>
      <c r="BE144" s="615"/>
      <c r="BF144" s="615"/>
      <c r="BG144" s="615"/>
      <c r="BH144" s="615"/>
      <c r="BI144" s="615"/>
      <c r="BJ144" s="615"/>
      <c r="BK144" s="615"/>
      <c r="BL144" s="615"/>
      <c r="BM144" s="615"/>
      <c r="BN144" s="615"/>
      <c r="BO144" s="615"/>
      <c r="BP144" s="615"/>
      <c r="BQ144" s="615"/>
      <c r="BR144" s="615"/>
      <c r="BS144" s="615"/>
      <c r="BT144" s="615"/>
      <c r="BU144" s="615"/>
      <c r="BV144" s="615"/>
      <c r="BW144" s="615"/>
      <c r="BX144" s="615"/>
      <c r="BY144" s="615"/>
      <c r="BZ144" s="615"/>
      <c r="CA144" s="615"/>
      <c r="CB144" s="615"/>
      <c r="CC144" s="615"/>
      <c r="CD144" s="615"/>
      <c r="CE144" s="615"/>
      <c r="CF144" s="615"/>
      <c r="CG144" s="615"/>
      <c r="CH144" s="615"/>
      <c r="CI144" s="615"/>
      <c r="CJ144" s="615"/>
      <c r="CK144" s="615"/>
      <c r="CL144" s="615"/>
      <c r="CM144" s="615"/>
      <c r="CN144" s="615"/>
      <c r="CO144" s="615"/>
      <c r="CP144" s="615"/>
      <c r="CQ144" s="615"/>
      <c r="CR144" s="615"/>
      <c r="CS144" s="615"/>
      <c r="CT144" s="615"/>
      <c r="CU144" s="615"/>
      <c r="CV144" s="615"/>
      <c r="CW144" s="615"/>
      <c r="CX144" s="615"/>
      <c r="CY144" s="615"/>
      <c r="CZ144" s="615"/>
      <c r="DA144" s="615"/>
      <c r="DB144" s="615"/>
      <c r="DC144" s="615"/>
      <c r="DD144" s="615"/>
      <c r="DE144" s="615"/>
      <c r="DF144" s="615"/>
      <c r="DG144" s="615"/>
      <c r="DH144" s="615"/>
      <c r="DI144" s="615"/>
      <c r="DJ144" s="615"/>
      <c r="DK144" s="615"/>
      <c r="DL144" s="615"/>
      <c r="DM144" s="615"/>
      <c r="DN144" s="615"/>
      <c r="DO144" s="615"/>
      <c r="DP144" s="615"/>
      <c r="DQ144" s="615"/>
      <c r="DR144" s="615"/>
      <c r="DS144" s="615"/>
      <c r="DT144" s="615"/>
      <c r="DU144" s="615"/>
      <c r="DV144" s="615"/>
      <c r="DW144" s="615"/>
      <c r="DX144" s="615"/>
      <c r="DY144" s="615"/>
      <c r="DZ144" s="615"/>
      <c r="EA144" s="615"/>
      <c r="EB144" s="615"/>
      <c r="EC144" s="615"/>
      <c r="ED144" s="615"/>
      <c r="EE144" s="615"/>
      <c r="EF144" s="615"/>
      <c r="EG144" s="615"/>
      <c r="EH144" s="615"/>
      <c r="EI144" s="615"/>
      <c r="EJ144" s="615"/>
      <c r="EK144" s="615"/>
      <c r="EL144" s="615"/>
      <c r="EM144" s="615"/>
      <c r="EN144" s="615"/>
      <c r="EO144" s="615"/>
      <c r="EP144" s="615"/>
      <c r="EQ144" s="615"/>
      <c r="ER144" s="615"/>
      <c r="ES144" s="615"/>
      <c r="ET144" s="615"/>
      <c r="EU144" s="615"/>
      <c r="EV144" s="615"/>
      <c r="EW144" s="615"/>
      <c r="EX144" s="615"/>
      <c r="EY144" s="615"/>
      <c r="EZ144" s="615"/>
      <c r="FA144" s="615"/>
      <c r="FB144" s="615"/>
      <c r="FC144" s="615"/>
      <c r="FD144" s="615"/>
      <c r="FE144" s="615"/>
      <c r="FF144" s="615"/>
      <c r="FG144" s="615"/>
      <c r="FH144" s="615"/>
      <c r="FI144" s="615"/>
      <c r="FJ144" s="615"/>
      <c r="FK144" s="615"/>
      <c r="FL144" s="615"/>
      <c r="FM144" s="615"/>
      <c r="FN144" s="615"/>
      <c r="FO144" s="615"/>
      <c r="FP144" s="615"/>
      <c r="FQ144" s="615"/>
      <c r="FR144" s="615"/>
      <c r="FS144" s="615"/>
      <c r="FT144" s="615"/>
      <c r="FU144" s="615"/>
      <c r="FV144" s="615"/>
      <c r="FW144" s="615"/>
      <c r="FX144" s="615"/>
      <c r="FY144" s="615"/>
      <c r="FZ144" s="615"/>
      <c r="GA144" s="615"/>
      <c r="GB144" s="615"/>
      <c r="GC144" s="615"/>
      <c r="GD144" s="615"/>
      <c r="GE144" s="615"/>
      <c r="GF144" s="615"/>
      <c r="GG144" s="615"/>
      <c r="GH144" s="615"/>
      <c r="GI144" s="615"/>
      <c r="GJ144" s="615"/>
      <c r="GK144" s="615"/>
      <c r="GL144" s="615"/>
      <c r="GM144" s="615"/>
      <c r="GN144" s="615"/>
      <c r="GO144" s="615"/>
      <c r="GP144" s="615"/>
      <c r="GQ144" s="615"/>
      <c r="GR144" s="615"/>
      <c r="GS144" s="615"/>
      <c r="GT144" s="615"/>
      <c r="GU144" s="615"/>
      <c r="GV144" s="615"/>
      <c r="GW144" s="615"/>
      <c r="GX144" s="615"/>
      <c r="GY144" s="615"/>
      <c r="GZ144" s="615"/>
      <c r="HA144" s="615"/>
      <c r="HB144" s="615"/>
      <c r="HC144" s="615"/>
      <c r="HD144" s="615"/>
      <c r="HE144" s="615"/>
      <c r="HF144" s="615"/>
      <c r="HG144" s="615"/>
      <c r="HH144" s="615"/>
      <c r="HI144" s="615"/>
      <c r="HJ144" s="615"/>
      <c r="HK144" s="615"/>
      <c r="HL144" s="615"/>
      <c r="HM144" s="615"/>
      <c r="HN144" s="615"/>
      <c r="HO144" s="615"/>
      <c r="HP144" s="615"/>
      <c r="HQ144" s="615"/>
      <c r="HR144" s="615"/>
      <c r="HS144" s="615"/>
      <c r="HT144" s="615"/>
      <c r="HU144" s="615"/>
      <c r="HV144" s="615"/>
      <c r="HW144" s="615"/>
      <c r="HX144" s="615"/>
      <c r="HY144" s="615"/>
      <c r="HZ144" s="615"/>
      <c r="IA144" s="615"/>
      <c r="IB144" s="615"/>
      <c r="IC144" s="615"/>
      <c r="ID144" s="615"/>
      <c r="IE144" s="615"/>
      <c r="IF144" s="615"/>
      <c r="IG144" s="615"/>
      <c r="IH144" s="616"/>
      <c r="II144" s="616"/>
      <c r="IJ144" s="616"/>
      <c r="IK144" s="617"/>
      <c r="IL144" s="617"/>
      <c r="IM144" s="617"/>
      <c r="IN144" s="617"/>
      <c r="IO144" s="617"/>
      <c r="IP144" s="617"/>
      <c r="IQ144" s="617"/>
      <c r="IR144" s="617"/>
      <c r="IS144" s="618"/>
      <c r="IT144" s="72"/>
      <c r="IU144" s="72"/>
      <c r="IV144" s="72"/>
      <c r="IW144" s="72"/>
      <c r="IX144" s="72"/>
      <c r="IY144" s="72"/>
      <c r="IZ144" s="72"/>
      <c r="JA144" s="72"/>
      <c r="JB144" s="72"/>
      <c r="JC144" s="72"/>
      <c r="JD144" s="72"/>
      <c r="JE144" s="72"/>
      <c r="JF144" s="72"/>
      <c r="JG144" s="72"/>
      <c r="JH144" s="72"/>
      <c r="JI144" s="72"/>
      <c r="JJ144" s="72"/>
      <c r="JK144" s="72"/>
      <c r="JL144" s="141"/>
      <c r="JM144" s="141"/>
      <c r="JN144" s="141"/>
      <c r="JO144" s="141"/>
      <c r="JP144" s="141"/>
      <c r="JQ144" s="141"/>
      <c r="JR144" s="141"/>
      <c r="JS144" s="141"/>
      <c r="JT144" s="141"/>
      <c r="JU144" s="141"/>
      <c r="JV144" s="141"/>
      <c r="JW144" s="141"/>
      <c r="JX144" s="141"/>
      <c r="JY144" s="141"/>
      <c r="JZ144" s="141"/>
      <c r="KA144" s="72"/>
      <c r="KB144" s="72"/>
      <c r="KC144" s="72"/>
      <c r="KD144" s="72"/>
      <c r="KE144" s="72"/>
      <c r="KF144" s="72"/>
      <c r="KG144" s="72"/>
      <c r="KH144" s="72"/>
      <c r="KI144" s="72"/>
      <c r="KJ144" s="72"/>
      <c r="KK144" s="72"/>
      <c r="KL144" s="72"/>
      <c r="KM144" s="72"/>
      <c r="KN144" s="72"/>
      <c r="KO144" s="72"/>
      <c r="KP144" s="72"/>
      <c r="KQ144" s="73"/>
      <c r="KR144" s="73"/>
      <c r="KS144" s="73"/>
      <c r="KT144" s="73"/>
      <c r="KU144" s="73"/>
      <c r="KV144" s="73"/>
      <c r="KX144" s="540">
        <f t="shared" si="679"/>
        <v>0</v>
      </c>
    </row>
    <row r="145" spans="1:310" ht="12.75" customHeight="1" x14ac:dyDescent="0.25">
      <c r="A145" s="81"/>
      <c r="B145" s="81"/>
      <c r="C145" s="81"/>
      <c r="E145" s="65" t="s">
        <v>144</v>
      </c>
      <c r="F145" s="66"/>
      <c r="G145" s="66"/>
      <c r="H145" s="66"/>
      <c r="I145" s="66"/>
      <c r="J145" s="66"/>
      <c r="K145" s="66"/>
      <c r="L145" s="66"/>
      <c r="M145" s="66"/>
      <c r="N145" s="127"/>
      <c r="O145" s="66"/>
      <c r="P145" s="603"/>
      <c r="Q145" s="742"/>
      <c r="R145" s="742"/>
      <c r="S145" s="742"/>
      <c r="T145" s="742"/>
      <c r="U145" s="742"/>
      <c r="V145" s="742"/>
      <c r="W145" s="742"/>
      <c r="X145" s="742"/>
      <c r="Y145" s="742"/>
      <c r="Z145" s="742"/>
      <c r="AA145" s="742"/>
      <c r="AB145" s="742"/>
      <c r="AC145" s="66"/>
      <c r="AD145" s="66"/>
      <c r="AE145" s="66"/>
      <c r="AF145" s="66"/>
      <c r="AG145" s="66"/>
      <c r="AH145" s="66"/>
      <c r="AI145" s="66"/>
      <c r="AJ145" s="66"/>
      <c r="AK145" s="66"/>
      <c r="AL145" s="66"/>
      <c r="AM145" s="66"/>
      <c r="AN145" s="66"/>
      <c r="AO145" s="66"/>
      <c r="AP145" s="66"/>
      <c r="AQ145" s="66"/>
      <c r="AR145" s="66"/>
      <c r="AS145" s="66"/>
      <c r="AT145" s="66"/>
      <c r="AU145" s="66"/>
      <c r="AV145" s="66"/>
      <c r="AW145" s="66"/>
      <c r="AX145" s="66"/>
      <c r="AY145" s="66"/>
      <c r="AZ145" s="66"/>
      <c r="BA145" s="66"/>
      <c r="BB145" s="66"/>
      <c r="BC145" s="66"/>
      <c r="BD145" s="66"/>
      <c r="BE145" s="66"/>
      <c r="BF145" s="66"/>
      <c r="BG145" s="66"/>
      <c r="BH145" s="66"/>
      <c r="BI145" s="66"/>
      <c r="BJ145" s="66"/>
      <c r="BK145" s="66"/>
      <c r="BL145" s="66"/>
      <c r="BM145" s="66"/>
      <c r="BN145" s="66"/>
      <c r="BO145" s="66"/>
      <c r="BP145" s="66"/>
      <c r="BQ145" s="66"/>
      <c r="BR145" s="66"/>
      <c r="BS145" s="66"/>
      <c r="BT145" s="66"/>
      <c r="BU145" s="66"/>
      <c r="BV145" s="66"/>
      <c r="BW145" s="66"/>
      <c r="BX145" s="66"/>
      <c r="BY145" s="66"/>
      <c r="BZ145" s="66"/>
      <c r="CA145" s="66"/>
      <c r="CB145" s="66"/>
      <c r="CC145" s="66"/>
      <c r="CD145" s="66"/>
      <c r="CE145" s="66"/>
      <c r="CF145" s="66"/>
      <c r="CG145" s="66"/>
      <c r="CH145" s="66"/>
      <c r="CI145" s="66"/>
      <c r="CJ145" s="66"/>
      <c r="CK145" s="66"/>
      <c r="CL145" s="66"/>
      <c r="CM145" s="66"/>
      <c r="CN145" s="66"/>
      <c r="CO145" s="66"/>
      <c r="CP145" s="66"/>
      <c r="CQ145" s="66"/>
      <c r="CR145" s="66"/>
      <c r="CS145" s="66"/>
      <c r="CT145" s="66"/>
      <c r="CU145" s="66"/>
      <c r="CV145" s="66"/>
      <c r="CW145" s="66"/>
      <c r="CX145" s="66"/>
      <c r="CY145" s="66"/>
      <c r="CZ145" s="66"/>
      <c r="DA145" s="66"/>
      <c r="DB145" s="66"/>
      <c r="DC145" s="66"/>
      <c r="DD145" s="66"/>
      <c r="DE145" s="66"/>
      <c r="DF145" s="66"/>
      <c r="DG145" s="66"/>
      <c r="DH145" s="66"/>
      <c r="DI145" s="66"/>
      <c r="DJ145" s="66"/>
      <c r="DK145" s="66"/>
      <c r="DL145" s="66"/>
      <c r="DM145" s="66"/>
      <c r="DN145" s="66"/>
      <c r="DO145" s="66"/>
      <c r="DP145" s="66"/>
      <c r="DQ145" s="66"/>
      <c r="DR145" s="66"/>
      <c r="DS145" s="66"/>
      <c r="DT145" s="66"/>
      <c r="DU145" s="66"/>
      <c r="DV145" s="66"/>
      <c r="DW145" s="66"/>
      <c r="DX145" s="66"/>
      <c r="DY145" s="66"/>
      <c r="DZ145" s="66"/>
      <c r="EA145" s="66"/>
      <c r="EB145" s="66"/>
      <c r="EC145" s="66"/>
      <c r="ED145" s="66"/>
      <c r="EE145" s="66"/>
      <c r="EF145" s="66"/>
      <c r="EG145" s="66"/>
      <c r="EH145" s="66"/>
      <c r="EI145" s="66"/>
      <c r="EJ145" s="66"/>
      <c r="EK145" s="66"/>
      <c r="EL145" s="66"/>
      <c r="EM145" s="66"/>
      <c r="EN145" s="66"/>
      <c r="EO145" s="66"/>
      <c r="EP145" s="66"/>
      <c r="EQ145" s="66"/>
      <c r="ER145" s="66"/>
      <c r="ES145" s="66"/>
      <c r="ET145" s="66"/>
      <c r="EU145" s="66"/>
      <c r="EV145" s="66"/>
      <c r="EW145" s="66"/>
      <c r="EX145" s="66"/>
      <c r="EY145" s="66"/>
      <c r="EZ145" s="66"/>
      <c r="FA145" s="66"/>
      <c r="FB145" s="66"/>
      <c r="FC145" s="66"/>
      <c r="FD145" s="66"/>
      <c r="FE145" s="66"/>
      <c r="FF145" s="66"/>
      <c r="FG145" s="66"/>
      <c r="FH145" s="66"/>
      <c r="FI145" s="66"/>
      <c r="FJ145" s="66"/>
      <c r="FK145" s="66"/>
      <c r="FL145" s="66"/>
      <c r="FM145" s="66"/>
      <c r="FN145" s="66"/>
      <c r="FO145" s="66"/>
      <c r="FP145" s="66"/>
      <c r="FQ145" s="66"/>
      <c r="FR145" s="66"/>
      <c r="FS145" s="66"/>
      <c r="FT145" s="66"/>
      <c r="FU145" s="66"/>
      <c r="FV145" s="66"/>
      <c r="FW145" s="66"/>
      <c r="FX145" s="66"/>
      <c r="FY145" s="66"/>
      <c r="FZ145" s="66"/>
      <c r="GA145" s="66"/>
      <c r="GB145" s="66"/>
      <c r="GC145" s="66"/>
      <c r="GD145" s="66"/>
      <c r="GE145" s="66"/>
      <c r="GF145" s="66"/>
      <c r="GG145" s="66"/>
      <c r="GH145" s="66"/>
      <c r="GI145" s="66"/>
      <c r="GJ145" s="66"/>
      <c r="GK145" s="66"/>
      <c r="GL145" s="66"/>
      <c r="GM145" s="66"/>
      <c r="GN145" s="66"/>
      <c r="GO145" s="66"/>
      <c r="GP145" s="66"/>
      <c r="GQ145" s="66"/>
      <c r="GR145" s="66"/>
      <c r="GS145" s="66"/>
      <c r="GT145" s="66"/>
      <c r="GU145" s="66"/>
      <c r="GV145" s="66"/>
      <c r="GW145" s="66"/>
      <c r="GX145" s="66"/>
      <c r="GY145" s="66"/>
      <c r="GZ145" s="66"/>
      <c r="HA145" s="66"/>
      <c r="HB145" s="66"/>
      <c r="HC145" s="66"/>
      <c r="HD145" s="66"/>
      <c r="HE145" s="66"/>
      <c r="HF145" s="66"/>
      <c r="HG145" s="66"/>
      <c r="HH145" s="66"/>
      <c r="HI145" s="66"/>
      <c r="HJ145" s="66"/>
      <c r="HK145" s="66"/>
      <c r="HL145" s="66"/>
      <c r="HM145" s="66"/>
      <c r="HN145" s="66"/>
      <c r="HO145" s="66"/>
      <c r="HP145" s="66"/>
      <c r="HQ145" s="66"/>
      <c r="HR145" s="66"/>
      <c r="HS145" s="66"/>
      <c r="HT145" s="66"/>
      <c r="HU145" s="66"/>
      <c r="HV145" s="66"/>
      <c r="HW145" s="66"/>
      <c r="HX145" s="66"/>
      <c r="HY145" s="66"/>
      <c r="HZ145" s="66"/>
      <c r="IA145" s="66"/>
      <c r="IB145" s="66"/>
      <c r="IC145" s="66"/>
      <c r="ID145" s="66"/>
      <c r="IE145" s="66"/>
      <c r="IF145" s="66"/>
      <c r="IG145" s="66"/>
      <c r="IH145" s="66"/>
      <c r="II145" s="66"/>
      <c r="IJ145" s="66"/>
      <c r="IK145" s="66"/>
      <c r="IL145" s="66"/>
      <c r="IM145" s="66"/>
      <c r="IN145" s="66"/>
      <c r="IO145" s="66"/>
      <c r="IP145" s="66"/>
      <c r="IQ145" s="66"/>
      <c r="IR145" s="66"/>
      <c r="IS145" s="66"/>
      <c r="IT145" s="66"/>
      <c r="IU145" s="66"/>
      <c r="IV145" s="66"/>
      <c r="IW145" s="66"/>
      <c r="IX145" s="66"/>
      <c r="IY145" s="66"/>
      <c r="IZ145" s="66"/>
      <c r="JA145" s="66"/>
      <c r="JB145" s="66"/>
      <c r="JC145" s="66"/>
      <c r="JD145" s="66"/>
      <c r="JE145" s="66"/>
      <c r="JF145" s="66"/>
      <c r="JG145" s="66"/>
      <c r="JH145" s="66"/>
      <c r="JI145" s="66"/>
      <c r="JJ145" s="66"/>
      <c r="JK145" s="66"/>
      <c r="JL145" s="66"/>
      <c r="JM145" s="66"/>
      <c r="JN145" s="66"/>
      <c r="JO145" s="66"/>
      <c r="JP145" s="66"/>
      <c r="JQ145" s="66"/>
      <c r="JR145" s="66"/>
      <c r="JS145" s="66"/>
      <c r="JT145" s="66"/>
      <c r="JU145" s="66"/>
      <c r="JV145" s="66"/>
      <c r="JW145" s="66"/>
      <c r="JX145" s="66"/>
      <c r="JY145" s="66"/>
      <c r="JZ145" s="66"/>
      <c r="KA145" s="66"/>
      <c r="KB145" s="66"/>
      <c r="KC145" s="66"/>
      <c r="KD145" s="66"/>
      <c r="KE145" s="66"/>
      <c r="KF145" s="66"/>
      <c r="KG145" s="66"/>
      <c r="KH145" s="66"/>
      <c r="KI145" s="66"/>
      <c r="KJ145" s="66"/>
      <c r="KK145" s="66"/>
      <c r="KL145" s="66"/>
      <c r="KM145" s="66"/>
      <c r="KN145" s="66"/>
      <c r="KO145" s="66"/>
      <c r="KP145" s="66"/>
      <c r="KQ145" s="67"/>
      <c r="KR145" s="67"/>
      <c r="KS145" s="67"/>
      <c r="KT145" s="67"/>
      <c r="KU145" s="67"/>
      <c r="KV145" s="67"/>
      <c r="KX145" s="540">
        <f t="shared" ref="KX145:KX208" si="932">SUM(Q145:AB145)</f>
        <v>0</v>
      </c>
    </row>
    <row r="146" spans="1:310" ht="15.75" thickBot="1" x14ac:dyDescent="0.3">
      <c r="A146" s="62"/>
      <c r="B146" s="80" t="str">
        <f>IF(A146="X",IF(#REF!="F",#REF!,IF(#REF!="C",#REF!,IF(#REF!="WH",#REF!,IF(#REF!="B",#REF!,"")))),"")</f>
        <v/>
      </c>
      <c r="C146" s="120"/>
      <c r="E146" s="2148" t="s">
        <v>185</v>
      </c>
      <c r="F146" s="2149"/>
      <c r="G146" s="2149"/>
      <c r="H146" s="2149"/>
      <c r="I146" s="2149"/>
      <c r="J146" s="2149"/>
      <c r="K146" s="2149"/>
      <c r="L146" s="2149"/>
      <c r="M146" s="2149"/>
      <c r="N146" s="123"/>
      <c r="O146" s="74"/>
      <c r="P146" s="548"/>
      <c r="Q146" s="74"/>
      <c r="R146" s="74"/>
      <c r="S146" s="74"/>
      <c r="T146" s="74"/>
      <c r="U146" s="74"/>
      <c r="V146" s="74"/>
      <c r="W146" s="744"/>
      <c r="X146" s="744"/>
      <c r="Y146" s="744"/>
      <c r="Z146" s="744"/>
      <c r="AA146" s="744"/>
      <c r="AB146" s="744"/>
      <c r="AC146" s="35"/>
      <c r="AD146" s="35"/>
      <c r="AE146" s="35"/>
      <c r="AF146" s="35"/>
      <c r="AG146" s="35"/>
      <c r="AH146" s="35"/>
      <c r="AI146" s="35"/>
      <c r="AJ146" s="35"/>
      <c r="AK146" s="35"/>
      <c r="AL146" s="35"/>
      <c r="AM146" s="35"/>
      <c r="AN146" s="35"/>
      <c r="AO146" s="35"/>
      <c r="AP146" s="35"/>
      <c r="AQ146" s="35"/>
      <c r="AR146" s="35"/>
      <c r="AS146" s="35"/>
      <c r="AT146" s="35"/>
      <c r="AU146" s="35"/>
      <c r="AV146" s="35"/>
      <c r="AW146" s="35"/>
      <c r="AX146" s="35"/>
      <c r="AY146" s="35"/>
      <c r="AZ146" s="35"/>
      <c r="BA146" s="35"/>
      <c r="BB146" s="35"/>
      <c r="BC146" s="35"/>
      <c r="BD146" s="35"/>
      <c r="BE146" s="35"/>
      <c r="BF146" s="35"/>
      <c r="BG146" s="35"/>
      <c r="BH146" s="35"/>
      <c r="BI146" s="35"/>
      <c r="BJ146" s="35"/>
      <c r="BK146" s="35"/>
      <c r="BL146" s="35"/>
      <c r="BM146" s="35"/>
      <c r="BN146" s="35"/>
      <c r="BO146" s="35"/>
      <c r="BP146" s="35"/>
      <c r="BQ146" s="35"/>
      <c r="BR146" s="35"/>
      <c r="BS146" s="35"/>
      <c r="BT146" s="35"/>
      <c r="BU146" s="35"/>
      <c r="BV146" s="35"/>
      <c r="BW146" s="35"/>
      <c r="BX146" s="35"/>
      <c r="BY146" s="35"/>
      <c r="BZ146" s="35"/>
      <c r="CA146" s="35"/>
      <c r="CB146" s="35"/>
      <c r="CC146" s="35"/>
      <c r="CD146" s="35"/>
      <c r="CE146" s="35"/>
      <c r="CF146" s="35"/>
      <c r="CG146" s="35"/>
      <c r="CH146" s="35"/>
      <c r="CI146" s="35"/>
      <c r="CJ146" s="35"/>
      <c r="CK146" s="35"/>
      <c r="CL146" s="35"/>
      <c r="CM146" s="35"/>
      <c r="CN146" s="35"/>
      <c r="CO146" s="35"/>
      <c r="CP146" s="35"/>
      <c r="CQ146" s="35"/>
      <c r="CR146" s="35"/>
      <c r="CS146" s="35"/>
      <c r="CT146" s="35"/>
      <c r="CU146" s="35"/>
      <c r="CV146" s="35"/>
      <c r="CW146" s="35"/>
      <c r="CX146" s="35"/>
      <c r="CY146" s="35"/>
      <c r="CZ146" s="35"/>
      <c r="DA146" s="35"/>
      <c r="DB146" s="35"/>
      <c r="DC146" s="35"/>
      <c r="DD146" s="35"/>
      <c r="DE146" s="35"/>
      <c r="DF146" s="35"/>
      <c r="DG146" s="35"/>
      <c r="DH146" s="35"/>
      <c r="DI146" s="35"/>
      <c r="DJ146" s="35"/>
      <c r="DK146" s="35"/>
      <c r="DL146" s="35"/>
      <c r="DM146" s="35"/>
      <c r="DN146" s="35"/>
      <c r="DO146" s="35"/>
      <c r="DP146" s="35"/>
      <c r="DQ146" s="35"/>
      <c r="DR146" s="35"/>
      <c r="DS146" s="35"/>
      <c r="DT146" s="35"/>
      <c r="DU146" s="35"/>
      <c r="DV146" s="35"/>
      <c r="DW146" s="35"/>
      <c r="DX146" s="35"/>
      <c r="DY146" s="35"/>
      <c r="DZ146" s="35"/>
      <c r="EA146" s="35"/>
      <c r="EB146" s="35"/>
      <c r="EC146" s="35"/>
      <c r="ED146" s="35"/>
      <c r="EE146" s="35"/>
      <c r="EF146" s="35"/>
      <c r="EG146" s="35"/>
      <c r="EH146" s="35"/>
      <c r="EI146" s="35"/>
      <c r="EJ146" s="35"/>
      <c r="EK146" s="35"/>
      <c r="EL146" s="35"/>
      <c r="EM146" s="35"/>
      <c r="EN146" s="35"/>
      <c r="EO146" s="35"/>
      <c r="EP146" s="35"/>
      <c r="EQ146" s="35"/>
      <c r="ER146" s="35"/>
      <c r="ES146" s="35"/>
      <c r="ET146" s="35"/>
      <c r="EU146" s="35"/>
      <c r="EV146" s="35"/>
      <c r="EW146" s="35"/>
      <c r="EX146" s="35"/>
      <c r="EY146" s="35"/>
      <c r="EZ146" s="35"/>
      <c r="FA146" s="35"/>
      <c r="FB146" s="35"/>
      <c r="FC146" s="35"/>
      <c r="FD146" s="35"/>
      <c r="FE146" s="35"/>
      <c r="FF146" s="35"/>
      <c r="FG146" s="35"/>
      <c r="FH146" s="35"/>
      <c r="FI146" s="35"/>
      <c r="FJ146" s="35"/>
      <c r="FK146" s="35"/>
      <c r="FL146" s="35"/>
      <c r="FM146" s="35"/>
      <c r="FN146" s="35"/>
      <c r="FO146" s="35"/>
      <c r="FP146" s="35"/>
      <c r="FQ146" s="35"/>
      <c r="FR146" s="35"/>
      <c r="FS146" s="35"/>
      <c r="FT146" s="35"/>
      <c r="FU146" s="35"/>
      <c r="FV146" s="35"/>
      <c r="FW146" s="35"/>
      <c r="FX146" s="35"/>
      <c r="FY146" s="35"/>
      <c r="FZ146" s="35"/>
      <c r="GA146" s="35"/>
      <c r="GB146" s="35"/>
      <c r="GC146" s="35"/>
      <c r="GD146" s="35"/>
      <c r="GE146" s="35"/>
      <c r="GF146" s="35"/>
      <c r="GG146" s="35"/>
      <c r="GH146" s="35"/>
      <c r="GI146" s="35"/>
      <c r="GJ146" s="35"/>
      <c r="GK146" s="35"/>
      <c r="GL146" s="35"/>
      <c r="GM146" s="35"/>
      <c r="GN146" s="35"/>
      <c r="GO146" s="35"/>
      <c r="GP146" s="35"/>
      <c r="GQ146" s="35"/>
      <c r="GR146" s="35"/>
      <c r="GS146" s="35"/>
      <c r="GT146" s="35"/>
      <c r="GU146" s="35"/>
      <c r="GV146" s="35"/>
      <c r="GW146" s="35"/>
      <c r="GX146" s="35"/>
      <c r="GY146" s="35"/>
      <c r="GZ146" s="35"/>
      <c r="HA146" s="35"/>
      <c r="HB146" s="35"/>
      <c r="HC146" s="35"/>
      <c r="HD146" s="35"/>
      <c r="HE146" s="35"/>
      <c r="HF146" s="35"/>
      <c r="HG146" s="35"/>
      <c r="HH146" s="35"/>
      <c r="HI146" s="35"/>
      <c r="HJ146" s="35"/>
      <c r="HK146" s="35"/>
      <c r="HL146" s="35"/>
      <c r="HM146" s="35"/>
      <c r="HN146" s="35"/>
      <c r="HO146" s="35"/>
      <c r="HP146" s="35"/>
      <c r="HQ146" s="35"/>
      <c r="HR146" s="35"/>
      <c r="HS146" s="35"/>
      <c r="HT146" s="35"/>
      <c r="HU146" s="35"/>
      <c r="HV146" s="35"/>
      <c r="HW146" s="35"/>
      <c r="HX146" s="35"/>
      <c r="HY146" s="35"/>
      <c r="HZ146" s="35"/>
      <c r="IA146" s="35"/>
      <c r="IB146" s="35"/>
      <c r="IC146" s="35"/>
      <c r="ID146" s="35"/>
      <c r="IE146" s="35"/>
      <c r="IF146" s="35"/>
      <c r="IG146" s="35"/>
      <c r="IH146" s="35"/>
      <c r="II146" s="35"/>
      <c r="IJ146" s="35"/>
      <c r="IK146" s="35"/>
      <c r="IL146" s="35"/>
      <c r="IM146" s="35"/>
      <c r="IN146" s="35"/>
      <c r="IO146" s="35"/>
      <c r="IP146" s="35"/>
      <c r="IQ146" s="35"/>
      <c r="IR146" s="35"/>
      <c r="IS146" s="35"/>
      <c r="IT146" s="35"/>
      <c r="IU146" s="35"/>
      <c r="IV146" s="35"/>
      <c r="IW146" s="35"/>
      <c r="IX146" s="35"/>
      <c r="IY146" s="35"/>
      <c r="IZ146" s="35"/>
      <c r="JA146" s="35"/>
      <c r="JB146" s="35"/>
      <c r="JC146" s="35"/>
      <c r="JD146" s="35"/>
      <c r="JE146" s="35"/>
      <c r="JF146" s="35"/>
      <c r="JG146" s="35"/>
      <c r="JH146" s="35"/>
      <c r="JI146" s="35"/>
      <c r="JJ146" s="35"/>
      <c r="JK146" s="35"/>
      <c r="JL146" s="35"/>
      <c r="JM146" s="35"/>
      <c r="JN146" s="35"/>
      <c r="JO146" s="35"/>
      <c r="JP146" s="35"/>
      <c r="JQ146" s="35"/>
      <c r="JR146" s="35"/>
      <c r="JS146" s="35"/>
      <c r="JT146" s="35"/>
      <c r="JU146" s="35"/>
      <c r="JV146" s="35"/>
      <c r="JW146" s="35"/>
      <c r="JX146" s="35"/>
      <c r="JY146" s="35"/>
      <c r="JZ146" s="35"/>
      <c r="KA146" s="35"/>
      <c r="KB146" s="35"/>
      <c r="KC146" s="35"/>
      <c r="KD146" s="35"/>
      <c r="KE146" s="35"/>
      <c r="KF146" s="35"/>
      <c r="KG146" s="35"/>
      <c r="KH146" s="35"/>
      <c r="KI146" s="35"/>
      <c r="KJ146" s="35"/>
      <c r="KK146" s="35"/>
      <c r="KL146" s="35"/>
      <c r="KM146" s="35"/>
      <c r="KN146" s="35"/>
      <c r="KO146" s="35"/>
      <c r="KP146" s="35"/>
      <c r="KQ146" s="36"/>
      <c r="KR146" s="36"/>
      <c r="KS146" s="36"/>
      <c r="KT146" s="36"/>
      <c r="KU146" s="36"/>
      <c r="KV146" s="36"/>
      <c r="KX146" s="540">
        <f t="shared" si="932"/>
        <v>0</v>
      </c>
    </row>
    <row r="147" spans="1:310" ht="16.5" customHeight="1" thickTop="1" thickBot="1" x14ac:dyDescent="0.3">
      <c r="A147" s="62"/>
      <c r="B147" s="80" t="str">
        <f>IF(A147="X",IF(#REF!="F",#REF!,IF(#REF!="C",#REF!,IF(#REF!="WH",#REF!,IF(#REF!="B",#REF!,"")))),"")</f>
        <v/>
      </c>
      <c r="C147" s="120"/>
      <c r="D147" s="578"/>
      <c r="E147" s="11">
        <f>E138+1</f>
        <v>63</v>
      </c>
      <c r="F147" s="2127" t="s">
        <v>29</v>
      </c>
      <c r="G147" s="1830" t="s">
        <v>50</v>
      </c>
      <c r="H147" s="254" t="str">
        <f>J147</f>
        <v>1m</v>
      </c>
      <c r="I147" s="45" t="s">
        <v>88</v>
      </c>
      <c r="J147" s="39" t="s">
        <v>49</v>
      </c>
      <c r="K147" s="39"/>
      <c r="L147" s="39" t="s">
        <v>176</v>
      </c>
      <c r="M147" s="1830" t="s">
        <v>264</v>
      </c>
      <c r="N147" s="817"/>
      <c r="O147" s="45"/>
      <c r="P147" s="599"/>
      <c r="Q147" s="726">
        <v>60</v>
      </c>
      <c r="R147" s="727"/>
      <c r="S147" s="727"/>
      <c r="T147" s="727"/>
      <c r="U147" s="727"/>
      <c r="V147" s="727"/>
      <c r="W147" s="727"/>
      <c r="X147" s="727"/>
      <c r="Y147" s="727"/>
      <c r="Z147" s="727"/>
      <c r="AA147" s="727"/>
      <c r="AB147" s="727">
        <v>40</v>
      </c>
      <c r="AC147" s="368">
        <f t="shared" ref="AC147:AC150" si="933">Q147/100</f>
        <v>0.6</v>
      </c>
      <c r="AD147" s="368">
        <f t="shared" ref="AD147:AD150" si="934">R147/100</f>
        <v>0</v>
      </c>
      <c r="AE147" s="368">
        <f t="shared" ref="AE147:AE150" si="935">S147/100</f>
        <v>0</v>
      </c>
      <c r="AF147" s="368">
        <f t="shared" ref="AF147:AF150" si="936">T147/100</f>
        <v>0</v>
      </c>
      <c r="AG147" s="368">
        <f t="shared" ref="AG147:AG150" si="937">U147/100</f>
        <v>0</v>
      </c>
      <c r="AH147" s="368">
        <f t="shared" ref="AH147:AH150" si="938">V147/100</f>
        <v>0</v>
      </c>
      <c r="AI147" s="368">
        <f t="shared" ref="AI147:AI150" si="939">W147/100</f>
        <v>0</v>
      </c>
      <c r="AJ147" s="368">
        <f t="shared" ref="AJ147:AJ150" si="940">X147/100</f>
        <v>0</v>
      </c>
      <c r="AK147" s="368">
        <f t="shared" ref="AK147:AK150" si="941">Y147/100</f>
        <v>0</v>
      </c>
      <c r="AL147" s="368">
        <f t="shared" ref="AL147:AL150" si="942">Z147/100</f>
        <v>0</v>
      </c>
      <c r="AM147" s="368">
        <f t="shared" ref="AM147:AM150" si="943">AA147/100</f>
        <v>0</v>
      </c>
      <c r="AN147" s="368">
        <f t="shared" ref="AN147:AN150" si="944">AB147/100</f>
        <v>0.4</v>
      </c>
      <c r="AO147" s="369">
        <v>0</v>
      </c>
      <c r="AP147" s="370">
        <v>0</v>
      </c>
      <c r="AQ147" s="370">
        <v>0</v>
      </c>
      <c r="AR147" s="370">
        <v>0</v>
      </c>
      <c r="AS147" s="378">
        <f>AC147*'Gas parameters'!$B$10</f>
        <v>21490.799999999999</v>
      </c>
      <c r="AT147" s="371">
        <f>AD147*'Gas parameters'!$C$10</f>
        <v>0</v>
      </c>
      <c r="AU147" s="371">
        <f>AE147*'Gas parameters'!$D$10</f>
        <v>0</v>
      </c>
      <c r="AV147" s="371">
        <f>AF147*'Gas parameters'!$E$10</f>
        <v>0</v>
      </c>
      <c r="AW147" s="371">
        <f>AG147*'Gas parameters'!$F$10</f>
        <v>0</v>
      </c>
      <c r="AX147" s="371">
        <f>AH147*'Gas parameters'!$G$10</f>
        <v>0</v>
      </c>
      <c r="AY147" s="371">
        <f>AI147*'Gas parameters'!$H$10</f>
        <v>0</v>
      </c>
      <c r="AZ147" s="371">
        <f>AJ147*'Gas parameters'!$I$10</f>
        <v>0</v>
      </c>
      <c r="BA147" s="371">
        <f>AK147*'Gas parameters'!$J$10</f>
        <v>0</v>
      </c>
      <c r="BB147" s="371">
        <f>AL147*'Gas parameters'!$K$10</f>
        <v>0</v>
      </c>
      <c r="BC147" s="371">
        <f>AM147*'Gas parameters'!$L$10</f>
        <v>0</v>
      </c>
      <c r="BD147" s="371">
        <f>AN147*'Gas parameters'!$M$10</f>
        <v>4310.8</v>
      </c>
      <c r="BE147" s="372">
        <f>AO147*'Gas parameters'!$N$10</f>
        <v>0</v>
      </c>
      <c r="BF147" s="373">
        <f>AP147*'Gas parameters'!$O$10</f>
        <v>0</v>
      </c>
      <c r="BG147" s="373">
        <f>AQ147*'Gas parameters'!$P$10</f>
        <v>0</v>
      </c>
      <c r="BH147" s="379">
        <f>AR147*'Gas parameters'!$Q$10</f>
        <v>0</v>
      </c>
      <c r="BI147" s="386">
        <f>AC147*'Gas parameters'!$B$11</f>
        <v>23904</v>
      </c>
      <c r="BJ147" s="387">
        <f>AD147*'Gas parameters'!$C$11</f>
        <v>0</v>
      </c>
      <c r="BK147" s="387">
        <f>AE147*'Gas parameters'!$D$11</f>
        <v>0</v>
      </c>
      <c r="BL147" s="387">
        <f>AF147*'Gas parameters'!$E$11</f>
        <v>0</v>
      </c>
      <c r="BM147" s="387">
        <f>AG147*'Gas parameters'!$F$11</f>
        <v>0</v>
      </c>
      <c r="BN147" s="387">
        <f>AH147*'Gas parameters'!$G$11</f>
        <v>0</v>
      </c>
      <c r="BO147" s="387">
        <f>AI147*'Gas parameters'!$H$11</f>
        <v>0</v>
      </c>
      <c r="BP147" s="387">
        <f>AJ147*'Gas parameters'!$I$11</f>
        <v>0</v>
      </c>
      <c r="BQ147" s="387">
        <f>AK147*'Gas parameters'!$J$11</f>
        <v>0</v>
      </c>
      <c r="BR147" s="387">
        <f>AL147*'Gas parameters'!$K$11</f>
        <v>0</v>
      </c>
      <c r="BS147" s="387">
        <f>AM147*'Gas parameters'!$L$11</f>
        <v>0</v>
      </c>
      <c r="BT147" s="387">
        <f>AN147*'Gas parameters'!$M$11</f>
        <v>5115.2000000000007</v>
      </c>
      <c r="BU147" s="388">
        <f>AO147*'Gas parameters'!$N$11</f>
        <v>0</v>
      </c>
      <c r="BV147" s="389">
        <f>AP147*'Gas parameters'!$O$11</f>
        <v>0</v>
      </c>
      <c r="BW147" s="389">
        <f>AQ147*'Gas parameters'!$P$11</f>
        <v>0</v>
      </c>
      <c r="BX147" s="390">
        <f>AR147*'Gas parameters'!$Q$11</f>
        <v>0</v>
      </c>
      <c r="BY147" s="385">
        <f>AC147*'Gas parameters'!$B$12</f>
        <v>0.43043999999999999</v>
      </c>
      <c r="BZ147" s="374">
        <f>AD147*'Gas parameters'!$C$12</f>
        <v>0</v>
      </c>
      <c r="CA147" s="374">
        <f>AE147*'Gas parameters'!$D$12</f>
        <v>0</v>
      </c>
      <c r="CB147" s="374">
        <f>AF147*'Gas parameters'!$E$12</f>
        <v>0</v>
      </c>
      <c r="CC147" s="374">
        <f>AG147*'Gas parameters'!$F$12</f>
        <v>0</v>
      </c>
      <c r="CD147" s="374">
        <f>AH147*'Gas parameters'!$G$12</f>
        <v>0</v>
      </c>
      <c r="CE147" s="374">
        <f>AI147*'Gas parameters'!$H$12</f>
        <v>0</v>
      </c>
      <c r="CF147" s="374">
        <f>AJ147*'Gas parameters'!$I$12</f>
        <v>0</v>
      </c>
      <c r="CG147" s="374">
        <f>AK147*'Gas parameters'!$J$12</f>
        <v>0</v>
      </c>
      <c r="CH147" s="374">
        <f>AL147*'Gas parameters'!$K$12</f>
        <v>0</v>
      </c>
      <c r="CI147" s="374">
        <f>AM147*'Gas parameters'!$L$12</f>
        <v>0</v>
      </c>
      <c r="CJ147" s="374">
        <f>AN147*'Gas parameters'!$M$12</f>
        <v>3.5999999999999997E-2</v>
      </c>
      <c r="CK147" s="375">
        <f>AO147*'Gas parameters'!$N$12</f>
        <v>0</v>
      </c>
      <c r="CL147" s="376">
        <f>AP147*'Gas parameters'!$O$12</f>
        <v>0</v>
      </c>
      <c r="CM147" s="376">
        <f>AQ147*'Gas parameters'!$P$12</f>
        <v>0</v>
      </c>
      <c r="CN147" s="376">
        <f>AR147*'Gas parameters'!$Q$12</f>
        <v>0</v>
      </c>
      <c r="CO147" s="432">
        <f t="shared" ref="CO147:CO150" si="945">AC147</f>
        <v>0.6</v>
      </c>
      <c r="CP147" s="432">
        <f t="shared" ref="CP147:CP150" si="946">AD147</f>
        <v>0</v>
      </c>
      <c r="CQ147" s="432">
        <f t="shared" ref="CQ147:CQ150" si="947">AE147</f>
        <v>0</v>
      </c>
      <c r="CR147" s="432">
        <f t="shared" ref="CR147:CR150" si="948">AF147</f>
        <v>0</v>
      </c>
      <c r="CS147" s="432">
        <f t="shared" ref="CS147:CS150" si="949">AG147</f>
        <v>0</v>
      </c>
      <c r="CT147" s="432">
        <f t="shared" ref="CT147:CT150" si="950">AH147</f>
        <v>0</v>
      </c>
      <c r="CU147" s="432">
        <f t="shared" ref="CU147:CU150" si="951">AI147</f>
        <v>0</v>
      </c>
      <c r="CV147" s="432">
        <f t="shared" ref="CV147:CV150" si="952">AJ147</f>
        <v>0</v>
      </c>
      <c r="CW147" s="432">
        <f t="shared" ref="CW147:CW150" si="953">AK147</f>
        <v>0</v>
      </c>
      <c r="CX147" s="432">
        <f t="shared" ref="CX147:CX150" si="954">AL147</f>
        <v>0</v>
      </c>
      <c r="CY147" s="432">
        <f t="shared" ref="CY147:CY150" si="955">AM147</f>
        <v>0</v>
      </c>
      <c r="CZ147" s="432">
        <f t="shared" ref="CZ147:CZ150" si="956">AN147</f>
        <v>0.4</v>
      </c>
      <c r="DA147" s="432">
        <f t="shared" ref="DA147:DA150" si="957">AO147</f>
        <v>0</v>
      </c>
      <c r="DB147" s="432">
        <f t="shared" ref="DB147:DB150" si="958">AP147</f>
        <v>0</v>
      </c>
      <c r="DC147" s="432">
        <f t="shared" ref="DC147:DC150" si="959">AQ147</f>
        <v>0</v>
      </c>
      <c r="DD147" s="432">
        <f t="shared" ref="DD147:DD150" si="960">AR147</f>
        <v>0</v>
      </c>
      <c r="DE147" s="428">
        <f>'DATA SHEET'!CO147*'Gas parameters'!$B$13</f>
        <v>21529.8</v>
      </c>
      <c r="DF147" s="428">
        <f>'DATA SHEET'!CP147*'Gas parameters'!$C$13</f>
        <v>0</v>
      </c>
      <c r="DG147" s="428">
        <f>'DATA SHEET'!CQ147*'Gas parameters'!$D$13</f>
        <v>0</v>
      </c>
      <c r="DH147" s="428">
        <f>'DATA SHEET'!CR147*'Gas parameters'!$E$13</f>
        <v>0</v>
      </c>
      <c r="DI147" s="428">
        <f>'DATA SHEET'!CS147*'Gas parameters'!$F$13</f>
        <v>0</v>
      </c>
      <c r="DJ147" s="428">
        <f>'DATA SHEET'!CT147*'Gas parameters'!$G$13</f>
        <v>0</v>
      </c>
      <c r="DK147" s="428">
        <f>'DATA SHEET'!CU147*'Gas parameters'!$H$13</f>
        <v>0</v>
      </c>
      <c r="DL147" s="428">
        <f>'DATA SHEET'!CV147*'Gas parameters'!$I$13</f>
        <v>0</v>
      </c>
      <c r="DM147" s="428">
        <f>'DATA SHEET'!CW147*'Gas parameters'!$J$13</f>
        <v>0</v>
      </c>
      <c r="DN147" s="428">
        <f>'DATA SHEET'!CX147*'Gas parameters'!$K$13</f>
        <v>0</v>
      </c>
      <c r="DO147" s="428">
        <f>'DATA SHEET'!CY147*'Gas parameters'!$L$13</f>
        <v>0</v>
      </c>
      <c r="DP147" s="428">
        <f>'DATA SHEET'!CZ147*'Gas parameters'!$M$13</f>
        <v>4313.2</v>
      </c>
      <c r="DQ147" s="428">
        <f>'DATA SHEET'!DA147*'Gas parameters'!$N$13</f>
        <v>0</v>
      </c>
      <c r="DR147" s="428">
        <f>'DATA SHEET'!DB147*'Gas parameters'!$O$13</f>
        <v>0</v>
      </c>
      <c r="DS147" s="428">
        <f>'DATA SHEET'!DC147*'Gas parameters'!$P$13</f>
        <v>0</v>
      </c>
      <c r="DT147" s="428">
        <f>'DATA SHEET'!DD147*'Gas parameters'!$Q$13</f>
        <v>0</v>
      </c>
      <c r="DU147" s="431">
        <f>'DATA SHEET'!CO147*'Gas parameters'!$B$14</f>
        <v>23891.399999999998</v>
      </c>
      <c r="DV147" s="431">
        <f>'DATA SHEET'!CP147*'Gas parameters'!$C$14</f>
        <v>0</v>
      </c>
      <c r="DW147" s="431">
        <f>'DATA SHEET'!CQ147*'Gas parameters'!$D$14</f>
        <v>0</v>
      </c>
      <c r="DX147" s="431">
        <f>'DATA SHEET'!CR147*'Gas parameters'!$E$14</f>
        <v>0</v>
      </c>
      <c r="DY147" s="431">
        <f>'DATA SHEET'!CS147*'Gas parameters'!$F$14</f>
        <v>0</v>
      </c>
      <c r="DZ147" s="431">
        <f>'DATA SHEET'!CT147*'Gas parameters'!$G$14</f>
        <v>0</v>
      </c>
      <c r="EA147" s="431">
        <f>'DATA SHEET'!CU147*'Gas parameters'!$H$14</f>
        <v>0</v>
      </c>
      <c r="EB147" s="431">
        <f>'DATA SHEET'!CV147*'Gas parameters'!$I$14</f>
        <v>0</v>
      </c>
      <c r="EC147" s="431">
        <f>'DATA SHEET'!CW147*'Gas parameters'!$J$14</f>
        <v>0</v>
      </c>
      <c r="ED147" s="431">
        <f>'DATA SHEET'!CX147*'Gas parameters'!$K$14</f>
        <v>0</v>
      </c>
      <c r="EE147" s="431">
        <f>'DATA SHEET'!CY147*'Gas parameters'!$L$14</f>
        <v>0</v>
      </c>
      <c r="EF147" s="431">
        <f>'DATA SHEET'!CZ147*'Gas parameters'!$M$14</f>
        <v>5098</v>
      </c>
      <c r="EG147" s="431">
        <f>'DATA SHEET'!DA147*'Gas parameters'!$N$14</f>
        <v>0</v>
      </c>
      <c r="EH147" s="431">
        <f>'DATA SHEET'!DB147*'Gas parameters'!$O$14</f>
        <v>0</v>
      </c>
      <c r="EI147" s="431">
        <f>'DATA SHEET'!DC147*'Gas parameters'!$P$14</f>
        <v>0</v>
      </c>
      <c r="EJ147" s="431">
        <f>'DATA SHEET'!DD147*'Gas parameters'!$Q$14</f>
        <v>0</v>
      </c>
      <c r="EK147" s="425">
        <f>'DATA SHEET'!CO147*'Gas parameters'!$B$15</f>
        <v>1.2018</v>
      </c>
      <c r="EL147" s="434">
        <f>'DATA SHEET'!CP147*'Gas parameters'!$C$15</f>
        <v>0</v>
      </c>
      <c r="EM147" s="434">
        <f>'DATA SHEET'!CQ147*'Gas parameters'!$D$15</f>
        <v>0</v>
      </c>
      <c r="EN147" s="434">
        <f>'DATA SHEET'!CR147*'Gas parameters'!$E$15</f>
        <v>0</v>
      </c>
      <c r="EO147" s="434">
        <f>'DATA SHEET'!CS147*'Gas parameters'!$F$15</f>
        <v>0</v>
      </c>
      <c r="EP147" s="434">
        <f>'DATA SHEET'!CT147*'Gas parameters'!$G$15</f>
        <v>0</v>
      </c>
      <c r="EQ147" s="434">
        <f>'DATA SHEET'!CU147*'Gas parameters'!$H$15</f>
        <v>0</v>
      </c>
      <c r="ER147" s="434">
        <f>'DATA SHEET'!CV147*'Gas parameters'!$I$15</f>
        <v>0</v>
      </c>
      <c r="ES147" s="434">
        <f>'DATA SHEET'!CW147*'Gas parameters'!$J$15</f>
        <v>0</v>
      </c>
      <c r="ET147" s="434">
        <f>'DATA SHEET'!CX147*'Gas parameters'!$K$15</f>
        <v>0</v>
      </c>
      <c r="EU147" s="434">
        <f>'DATA SHEET'!CY147*'Gas parameters'!$L$15</f>
        <v>0</v>
      </c>
      <c r="EV147" s="434">
        <f>'DATA SHEET'!CZ147*'Gas parameters'!$M$15</f>
        <v>0.1996</v>
      </c>
      <c r="EW147" s="434">
        <f>'DATA SHEET'!DA147*'Gas parameters'!$N$15</f>
        <v>0</v>
      </c>
      <c r="EX147" s="434">
        <f>'DATA SHEET'!DB147*'Gas parameters'!$O$15</f>
        <v>0</v>
      </c>
      <c r="EY147" s="434">
        <f>'DATA SHEET'!DC147*'Gas parameters'!$P$15</f>
        <v>0</v>
      </c>
      <c r="EZ147" s="434">
        <f>'DATA SHEET'!DD147*'Gas parameters'!$Q$15</f>
        <v>0</v>
      </c>
      <c r="FA147" s="429">
        <f>'DATA SHEET'!CO147*'Gas parameters'!$B$16</f>
        <v>0.59760000000000002</v>
      </c>
      <c r="FB147" s="429">
        <f>'DATA SHEET'!CP147*'Gas parameters'!$C$16</f>
        <v>0</v>
      </c>
      <c r="FC147" s="429">
        <f>'DATA SHEET'!CQ147*'Gas parameters'!$D$16</f>
        <v>0</v>
      </c>
      <c r="FD147" s="429">
        <f>'DATA SHEET'!CR147*'Gas parameters'!$E$16</f>
        <v>0</v>
      </c>
      <c r="FE147" s="429">
        <f>'DATA SHEET'!CS147*'Gas parameters'!$F$16</f>
        <v>0</v>
      </c>
      <c r="FF147" s="429">
        <f>'DATA SHEET'!CT147*'Gas parameters'!$G$16</f>
        <v>0</v>
      </c>
      <c r="FG147" s="429">
        <f>'DATA SHEET'!CU147*'Gas parameters'!$H$16</f>
        <v>0</v>
      </c>
      <c r="FH147" s="429">
        <f>'DATA SHEET'!CV147*'Gas parameters'!$I$16</f>
        <v>0</v>
      </c>
      <c r="FI147" s="429">
        <f>'DATA SHEET'!CW147*'Gas parameters'!$J$16</f>
        <v>0</v>
      </c>
      <c r="FJ147" s="429">
        <f>'DATA SHEET'!CX147*'Gas parameters'!$K$16</f>
        <v>0</v>
      </c>
      <c r="FK147" s="429">
        <f>'DATA SHEET'!CY147*'Gas parameters'!$L$16</f>
        <v>0</v>
      </c>
      <c r="FL147" s="429">
        <f>'DATA SHEET'!CZ147*'Gas parameters'!$M$16</f>
        <v>0</v>
      </c>
      <c r="FM147" s="429">
        <f>'DATA SHEET'!DA147*'Gas parameters'!$N$16</f>
        <v>0</v>
      </c>
      <c r="FN147" s="429">
        <f>'DATA SHEET'!DB147*'Gas parameters'!$O$16</f>
        <v>0</v>
      </c>
      <c r="FO147" s="429">
        <f>'DATA SHEET'!DC147*'Gas parameters'!$P$16</f>
        <v>0</v>
      </c>
      <c r="FP147" s="429">
        <f>'DATA SHEET'!DD147*'Gas parameters'!$Q$16</f>
        <v>0</v>
      </c>
      <c r="FQ147" s="457">
        <f>'DATA SHEET'!CO147*'Gas parameters'!$B$17</f>
        <v>1.1639999999999999</v>
      </c>
      <c r="FR147" s="457">
        <f>'DATA SHEET'!CP147*'Gas parameters'!$C$17</f>
        <v>0</v>
      </c>
      <c r="FS147" s="457">
        <f>'DATA SHEET'!CQ147*'Gas parameters'!$D$17</f>
        <v>0</v>
      </c>
      <c r="FT147" s="457">
        <f>'DATA SHEET'!CR147*'Gas parameters'!$E$17</f>
        <v>0</v>
      </c>
      <c r="FU147" s="457">
        <f>'DATA SHEET'!CS147*'Gas parameters'!$F$17</f>
        <v>0</v>
      </c>
      <c r="FV147" s="457">
        <f>'DATA SHEET'!CT147*'Gas parameters'!$G$17</f>
        <v>0</v>
      </c>
      <c r="FW147" s="457">
        <f>'DATA SHEET'!CU147*'Gas parameters'!$H$17</f>
        <v>0</v>
      </c>
      <c r="FX147" s="457">
        <f>'DATA SHEET'!CV147*'Gas parameters'!$I$17</f>
        <v>0</v>
      </c>
      <c r="FY147" s="457">
        <f>'DATA SHEET'!CW147*'Gas parameters'!$J$17</f>
        <v>0</v>
      </c>
      <c r="FZ147" s="457">
        <f>'DATA SHEET'!CX147*'Gas parameters'!$K$17</f>
        <v>0</v>
      </c>
      <c r="GA147" s="457">
        <f>'DATA SHEET'!CY147*'Gas parameters'!$L$17</f>
        <v>0</v>
      </c>
      <c r="GB147" s="457">
        <f>'DATA SHEET'!CZ147*'Gas parameters'!$M$17</f>
        <v>0.38680000000000003</v>
      </c>
      <c r="GC147" s="457">
        <f>'DATA SHEET'!DA147*'Gas parameters'!$N$17</f>
        <v>0</v>
      </c>
      <c r="GD147" s="457">
        <f>'DATA SHEET'!DB147*'Gas parameters'!$O$17</f>
        <v>0</v>
      </c>
      <c r="GE147" s="457">
        <f>'DATA SHEET'!DC147*'Gas parameters'!$P$17</f>
        <v>0</v>
      </c>
      <c r="GF147" s="457">
        <f>'DATA SHEET'!DD147*'Gas parameters'!$Q$17</f>
        <v>0</v>
      </c>
      <c r="GG147" s="429">
        <f>'DATA SHEET'!CO147*'Gas parameters'!$B$18</f>
        <v>0.43043999999999999</v>
      </c>
      <c r="GH147" s="429">
        <f>'DATA SHEET'!CP147*'Gas parameters'!$C$18</f>
        <v>0</v>
      </c>
      <c r="GI147" s="429">
        <f>'DATA SHEET'!CQ147*'Gas parameters'!$D$18</f>
        <v>0</v>
      </c>
      <c r="GJ147" s="429">
        <f>'DATA SHEET'!CR147*'Gas parameters'!$E$18</f>
        <v>0</v>
      </c>
      <c r="GK147" s="429">
        <f>'DATA SHEET'!CS147*'Gas parameters'!$F$18</f>
        <v>0</v>
      </c>
      <c r="GL147" s="429">
        <f>'DATA SHEET'!CT147*'Gas parameters'!$G$18</f>
        <v>0</v>
      </c>
      <c r="GM147" s="429">
        <f>'DATA SHEET'!CU147*'Gas parameters'!$H$18</f>
        <v>0</v>
      </c>
      <c r="GN147" s="429">
        <f>'DATA SHEET'!CV147*'Gas parameters'!$I$18</f>
        <v>0</v>
      </c>
      <c r="GO147" s="429">
        <f>'DATA SHEET'!CW147*'Gas parameters'!$J$18</f>
        <v>0</v>
      </c>
      <c r="GP147" s="429">
        <f>'DATA SHEET'!CX147*'Gas parameters'!$K$18</f>
        <v>0</v>
      </c>
      <c r="GQ147" s="429">
        <f>'DATA SHEET'!CY147*'Gas parameters'!$L$18</f>
        <v>0</v>
      </c>
      <c r="GR147" s="429">
        <f>'DATA SHEET'!CZ147*'Gas parameters'!$M$18</f>
        <v>3.5999999999999997E-2</v>
      </c>
      <c r="GS147" s="429">
        <f>'DATA SHEET'!DA147*'Gas parameters'!$N$18</f>
        <v>0</v>
      </c>
      <c r="GT147" s="429">
        <f>'DATA SHEET'!DB147*'Gas parameters'!$O$18</f>
        <v>0</v>
      </c>
      <c r="GU147" s="429">
        <f>'DATA SHEET'!DC147*'Gas parameters'!$P$18</f>
        <v>0</v>
      </c>
      <c r="GV147" s="429">
        <f>'DATA SHEET'!DD147*'Gas parameters'!$Q$18</f>
        <v>0</v>
      </c>
      <c r="GW147" s="430">
        <v>7</v>
      </c>
      <c r="GX147" s="430">
        <v>1E-3</v>
      </c>
      <c r="GY147" s="435">
        <f t="shared" ref="GY147:GY150" si="961">HM147/0.2094</f>
        <v>6.6924546322827121</v>
      </c>
      <c r="GZ147" s="435">
        <f t="shared" ref="GZ147:GZ150" si="962">HN147/HH147*100</f>
        <v>10.148328222950017</v>
      </c>
      <c r="HA147" s="433">
        <f t="shared" ref="HA147:HA150" si="963">(HG147-HH147)/GY147+1</f>
        <v>1</v>
      </c>
      <c r="HB147" s="433">
        <f t="shared" ref="HB147:HB150" si="964">HG147+HI147</f>
        <v>7.4502201757506663</v>
      </c>
      <c r="HC147" s="433">
        <f t="shared" ref="HC147:HC150" si="965">HI147/HB147*100</f>
        <v>20.959991874476575</v>
      </c>
      <c r="HD147" s="433">
        <f t="shared" ref="HD147:HD150" si="966">HJ147*0.01977+HF147*0.01429+(100-HF147-HJ147)*0.01251</f>
        <v>1.3246768628986172</v>
      </c>
      <c r="HE147" s="433">
        <f t="shared" ref="HE147:HE150" si="967">(HD147+HI147*0.8038/HG147)/(HI147/HG147+1)</f>
        <v>1.2155011147590387</v>
      </c>
      <c r="HF147" s="436">
        <f t="shared" ref="HF147:HF150" si="968">IO147</f>
        <v>0</v>
      </c>
      <c r="HG147" s="433">
        <f t="shared" ref="HG147:HG150" si="969">HN147/HJ147*100</f>
        <v>5.8886546322827122</v>
      </c>
      <c r="HH147" s="435">
        <f>GY147*0.7906+'DATA SHEET'!CW147/100+HN147</f>
        <v>5.8886546322827122</v>
      </c>
      <c r="HI147" s="433">
        <f t="shared" ref="HI147:HI150" si="970">GX147/0.8038*1.293*HA147*GY147+HO147</f>
        <v>1.5615655434679541</v>
      </c>
      <c r="HJ147" s="433">
        <f t="shared" ref="HJ147:HJ150" si="971">(1-HF147/20.94)*GZ147</f>
        <v>10.148328222950017</v>
      </c>
      <c r="HK147" s="437">
        <f t="shared" ref="HK147:HK150" si="972">SUM(DE147:DT147)</f>
        <v>25843</v>
      </c>
      <c r="HL147" s="437">
        <f t="shared" ref="HL147:HL150" si="973">SUM(DU147:EJ147)</f>
        <v>28989.399999999998</v>
      </c>
      <c r="HM147" s="438">
        <f t="shared" ref="HM147:HM150" si="974">SUM(EK147:EZ147)</f>
        <v>1.4014</v>
      </c>
      <c r="HN147" s="439">
        <f t="shared" ref="HN147:HN150" si="975">SUM(FA147:FP147)</f>
        <v>0.59760000000000002</v>
      </c>
      <c r="HO147" s="436">
        <f t="shared" ref="HO147:HO150" si="976">SUM(FQ147:GF147)</f>
        <v>1.5508</v>
      </c>
      <c r="HP147" s="427">
        <f t="shared" ref="HP147:HP150" si="977">SUM(GG147:GV147)</f>
        <v>0.46643999999999997</v>
      </c>
      <c r="HQ147" s="357">
        <f t="shared" ref="HQ147:HQ150" si="978">SUM(AS147:BH147)</f>
        <v>25801.599999999999</v>
      </c>
      <c r="HR147" s="358">
        <f t="shared" ref="HR147:HR150" si="979">SUM(BI147:BX147)</f>
        <v>29019.200000000001</v>
      </c>
      <c r="HS147" s="712">
        <f t="shared" ref="HS147:HS150" si="980">SUM(BY147:CN147)</f>
        <v>0.46643999999999997</v>
      </c>
      <c r="HT147" s="713">
        <f t="shared" ref="HT147:HT150" si="981">HU147/$HR$14</f>
        <v>0.36094603788418017</v>
      </c>
      <c r="HU147" s="711">
        <f t="shared" ref="HU147:HU150" si="982">HS147/$HU$14</f>
        <v>0.44215889640812073</v>
      </c>
      <c r="HV147" s="711">
        <f t="shared" ref="HV147:HV150" si="983">HY147/$HV$14</f>
        <v>24.454174959719456</v>
      </c>
      <c r="HW147" s="711">
        <f t="shared" ref="HW147:HW150" si="984">HZ147/$HW$14</f>
        <v>27.464698088207459</v>
      </c>
      <c r="HX147" s="711">
        <f t="shared" ref="HX147:HX150" si="985">IA147/$HX$14</f>
        <v>45.714470083951518</v>
      </c>
      <c r="HY147" s="714">
        <f t="shared" ref="HY147:HY150" si="986">HQ147/1000</f>
        <v>25.801599999999997</v>
      </c>
      <c r="HZ147" s="359">
        <f t="shared" ref="HZ147:HZ150" si="987">HR147/1000</f>
        <v>29.019200000000001</v>
      </c>
      <c r="IA147" s="360">
        <f t="shared" ref="IA147:IA150" si="988">HR147/SQRT(HT147)/1000</f>
        <v>48.30190909070317</v>
      </c>
      <c r="IB147" s="75">
        <f t="shared" ref="IB147:IB150" si="989">HX147</f>
        <v>45.714470083951518</v>
      </c>
      <c r="IC147" s="724">
        <f t="shared" ref="IC147:IC150" si="990">HT147</f>
        <v>0.36094603788418017</v>
      </c>
      <c r="ID147" s="724">
        <f t="shared" ref="ID147:ID150" si="991">HY147</f>
        <v>25.801599999999997</v>
      </c>
      <c r="IE147" s="724">
        <f t="shared" ref="IE147:IE150" si="992">HZ147</f>
        <v>29.019200000000001</v>
      </c>
      <c r="IF147" s="76">
        <f t="shared" ref="IF147:IF150" si="993">GZ147</f>
        <v>10.148328222950017</v>
      </c>
      <c r="IG147" s="168"/>
      <c r="IH147" s="168"/>
      <c r="II147" s="168"/>
      <c r="IJ147" s="700">
        <f t="shared" ref="IJ147:IJ150" si="994">II147*(273.15/(273.15+15))*ID147/3.6</f>
        <v>0</v>
      </c>
      <c r="IK147" s="30"/>
      <c r="IL147" s="31"/>
      <c r="IM147" s="31"/>
      <c r="IN147" s="29"/>
      <c r="IO147" s="29"/>
      <c r="IP147" s="29"/>
      <c r="IQ147" s="29"/>
      <c r="IR147" s="29"/>
      <c r="IS147" s="23" t="s">
        <v>88</v>
      </c>
      <c r="IT147" s="23" t="s">
        <v>88</v>
      </c>
      <c r="IU147" s="23"/>
      <c r="IV147" s="23" t="s">
        <v>88</v>
      </c>
      <c r="IW147" s="23"/>
      <c r="IX147" s="23"/>
      <c r="IY147" s="23"/>
      <c r="IZ147" s="23"/>
      <c r="JA147" s="29"/>
      <c r="JB147" s="43"/>
      <c r="JC147" s="64"/>
      <c r="JD147" s="22"/>
      <c r="JE147" s="22"/>
      <c r="JF147" s="22"/>
      <c r="JG147" s="22"/>
      <c r="JH147" s="21"/>
      <c r="JI147" s="21"/>
      <c r="JJ147" s="21"/>
      <c r="JK147" s="21"/>
      <c r="JL147" s="140"/>
      <c r="JM147" s="140"/>
      <c r="JN147" s="140"/>
      <c r="JO147" s="34"/>
      <c r="JP147" s="34"/>
      <c r="JQ147" s="34"/>
      <c r="JR147" s="34"/>
      <c r="JS147" s="34"/>
      <c r="JT147" s="142"/>
      <c r="JU147" s="142"/>
      <c r="JV147" s="142"/>
      <c r="JW147" s="142"/>
      <c r="JX147" s="142"/>
      <c r="JY147" s="142"/>
      <c r="JZ147" s="142"/>
      <c r="KA147" s="26"/>
      <c r="KB147" s="27"/>
      <c r="KC147" s="175"/>
      <c r="KD147" s="175"/>
      <c r="KE147" s="175"/>
      <c r="KF147" s="175"/>
      <c r="KG147" s="175"/>
      <c r="KH147" s="175"/>
      <c r="KI147" s="175"/>
      <c r="KJ147" s="175"/>
      <c r="KK147" s="175"/>
      <c r="KL147" s="32"/>
      <c r="KM147" s="48"/>
      <c r="KN147" s="48"/>
      <c r="KO147" s="48"/>
      <c r="KP147" s="48"/>
      <c r="KQ147" s="49"/>
      <c r="KR147" s="49"/>
      <c r="KS147" s="49"/>
      <c r="KT147" s="49"/>
      <c r="KU147" s="49"/>
      <c r="KV147" s="49"/>
      <c r="KX147" s="540">
        <f t="shared" si="932"/>
        <v>100</v>
      </c>
    </row>
    <row r="148" spans="1:310" ht="16.5" thickTop="1" thickBot="1" x14ac:dyDescent="0.3">
      <c r="A148" s="62"/>
      <c r="B148" s="80" t="str">
        <f>IF(A148="X",IF(#REF!="F",#REF!,IF(#REF!="C",#REF!,IF(#REF!="WH",#REF!,IF(#REF!="B",#REF!,"")))),"")</f>
        <v/>
      </c>
      <c r="C148" s="120"/>
      <c r="D148" s="578"/>
      <c r="E148" s="11">
        <f>E147+1</f>
        <v>64</v>
      </c>
      <c r="F148" s="2128"/>
      <c r="G148" s="1831"/>
      <c r="H148" s="254" t="str">
        <f>J148</f>
        <v>4m</v>
      </c>
      <c r="I148" s="45" t="s">
        <v>88</v>
      </c>
      <c r="J148" s="39" t="s">
        <v>214</v>
      </c>
      <c r="K148" s="39"/>
      <c r="L148" s="39" t="s">
        <v>176</v>
      </c>
      <c r="M148" s="1831"/>
      <c r="N148" s="126"/>
      <c r="O148" s="45"/>
      <c r="P148" s="599"/>
      <c r="Q148" s="726">
        <v>60</v>
      </c>
      <c r="R148" s="727"/>
      <c r="S148" s="727"/>
      <c r="T148" s="727"/>
      <c r="U148" s="727"/>
      <c r="V148" s="727"/>
      <c r="W148" s="727"/>
      <c r="X148" s="727"/>
      <c r="Y148" s="727"/>
      <c r="Z148" s="727"/>
      <c r="AA148" s="727"/>
      <c r="AB148" s="727">
        <v>40</v>
      </c>
      <c r="AC148" s="368">
        <f t="shared" si="933"/>
        <v>0.6</v>
      </c>
      <c r="AD148" s="368">
        <f t="shared" si="934"/>
        <v>0</v>
      </c>
      <c r="AE148" s="368">
        <f t="shared" si="935"/>
        <v>0</v>
      </c>
      <c r="AF148" s="368">
        <f t="shared" si="936"/>
        <v>0</v>
      </c>
      <c r="AG148" s="368">
        <f t="shared" si="937"/>
        <v>0</v>
      </c>
      <c r="AH148" s="368">
        <f t="shared" si="938"/>
        <v>0</v>
      </c>
      <c r="AI148" s="368">
        <f t="shared" si="939"/>
        <v>0</v>
      </c>
      <c r="AJ148" s="368">
        <f t="shared" si="940"/>
        <v>0</v>
      </c>
      <c r="AK148" s="368">
        <f t="shared" si="941"/>
        <v>0</v>
      </c>
      <c r="AL148" s="368">
        <f t="shared" si="942"/>
        <v>0</v>
      </c>
      <c r="AM148" s="368">
        <f t="shared" si="943"/>
        <v>0</v>
      </c>
      <c r="AN148" s="368">
        <f t="shared" si="944"/>
        <v>0.4</v>
      </c>
      <c r="AO148" s="369">
        <v>0</v>
      </c>
      <c r="AP148" s="370">
        <v>0</v>
      </c>
      <c r="AQ148" s="370">
        <v>0</v>
      </c>
      <c r="AR148" s="370">
        <v>0</v>
      </c>
      <c r="AS148" s="378">
        <f>AC148*'Gas parameters'!$B$10</f>
        <v>21490.799999999999</v>
      </c>
      <c r="AT148" s="371">
        <f>AD148*'Gas parameters'!$C$10</f>
        <v>0</v>
      </c>
      <c r="AU148" s="371">
        <f>AE148*'Gas parameters'!$D$10</f>
        <v>0</v>
      </c>
      <c r="AV148" s="371">
        <f>AF148*'Gas parameters'!$E$10</f>
        <v>0</v>
      </c>
      <c r="AW148" s="371">
        <f>AG148*'Gas parameters'!$F$10</f>
        <v>0</v>
      </c>
      <c r="AX148" s="371">
        <f>AH148*'Gas parameters'!$G$10</f>
        <v>0</v>
      </c>
      <c r="AY148" s="371">
        <f>AI148*'Gas parameters'!$H$10</f>
        <v>0</v>
      </c>
      <c r="AZ148" s="371">
        <f>AJ148*'Gas parameters'!$I$10</f>
        <v>0</v>
      </c>
      <c r="BA148" s="371">
        <f>AK148*'Gas parameters'!$J$10</f>
        <v>0</v>
      </c>
      <c r="BB148" s="371">
        <f>AL148*'Gas parameters'!$K$10</f>
        <v>0</v>
      </c>
      <c r="BC148" s="371">
        <f>AM148*'Gas parameters'!$L$10</f>
        <v>0</v>
      </c>
      <c r="BD148" s="371">
        <f>AN148*'Gas parameters'!$M$10</f>
        <v>4310.8</v>
      </c>
      <c r="BE148" s="372">
        <f>AO148*'Gas parameters'!$N$10</f>
        <v>0</v>
      </c>
      <c r="BF148" s="373">
        <f>AP148*'Gas parameters'!$O$10</f>
        <v>0</v>
      </c>
      <c r="BG148" s="373">
        <f>AQ148*'Gas parameters'!$P$10</f>
        <v>0</v>
      </c>
      <c r="BH148" s="379">
        <f>AR148*'Gas parameters'!$Q$10</f>
        <v>0</v>
      </c>
      <c r="BI148" s="386">
        <f>AC148*'Gas parameters'!$B$11</f>
        <v>23904</v>
      </c>
      <c r="BJ148" s="387">
        <f>AD148*'Gas parameters'!$C$11</f>
        <v>0</v>
      </c>
      <c r="BK148" s="387">
        <f>AE148*'Gas parameters'!$D$11</f>
        <v>0</v>
      </c>
      <c r="BL148" s="387">
        <f>AF148*'Gas parameters'!$E$11</f>
        <v>0</v>
      </c>
      <c r="BM148" s="387">
        <f>AG148*'Gas parameters'!$F$11</f>
        <v>0</v>
      </c>
      <c r="BN148" s="387">
        <f>AH148*'Gas parameters'!$G$11</f>
        <v>0</v>
      </c>
      <c r="BO148" s="387">
        <f>AI148*'Gas parameters'!$H$11</f>
        <v>0</v>
      </c>
      <c r="BP148" s="387">
        <f>AJ148*'Gas parameters'!$I$11</f>
        <v>0</v>
      </c>
      <c r="BQ148" s="387">
        <f>AK148*'Gas parameters'!$J$11</f>
        <v>0</v>
      </c>
      <c r="BR148" s="387">
        <f>AL148*'Gas parameters'!$K$11</f>
        <v>0</v>
      </c>
      <c r="BS148" s="387">
        <f>AM148*'Gas parameters'!$L$11</f>
        <v>0</v>
      </c>
      <c r="BT148" s="387">
        <f>AN148*'Gas parameters'!$M$11</f>
        <v>5115.2000000000007</v>
      </c>
      <c r="BU148" s="388">
        <f>AO148*'Gas parameters'!$N$11</f>
        <v>0</v>
      </c>
      <c r="BV148" s="389">
        <f>AP148*'Gas parameters'!$O$11</f>
        <v>0</v>
      </c>
      <c r="BW148" s="389">
        <f>AQ148*'Gas parameters'!$P$11</f>
        <v>0</v>
      </c>
      <c r="BX148" s="390">
        <f>AR148*'Gas parameters'!$Q$11</f>
        <v>0</v>
      </c>
      <c r="BY148" s="385">
        <f>AC148*'Gas parameters'!$B$12</f>
        <v>0.43043999999999999</v>
      </c>
      <c r="BZ148" s="374">
        <f>AD148*'Gas parameters'!$C$12</f>
        <v>0</v>
      </c>
      <c r="CA148" s="374">
        <f>AE148*'Gas parameters'!$D$12</f>
        <v>0</v>
      </c>
      <c r="CB148" s="374">
        <f>AF148*'Gas parameters'!$E$12</f>
        <v>0</v>
      </c>
      <c r="CC148" s="374">
        <f>AG148*'Gas parameters'!$F$12</f>
        <v>0</v>
      </c>
      <c r="CD148" s="374">
        <f>AH148*'Gas parameters'!$G$12</f>
        <v>0</v>
      </c>
      <c r="CE148" s="374">
        <f>AI148*'Gas parameters'!$H$12</f>
        <v>0</v>
      </c>
      <c r="CF148" s="374">
        <f>AJ148*'Gas parameters'!$I$12</f>
        <v>0</v>
      </c>
      <c r="CG148" s="374">
        <f>AK148*'Gas parameters'!$J$12</f>
        <v>0</v>
      </c>
      <c r="CH148" s="374">
        <f>AL148*'Gas parameters'!$K$12</f>
        <v>0</v>
      </c>
      <c r="CI148" s="374">
        <f>AM148*'Gas parameters'!$L$12</f>
        <v>0</v>
      </c>
      <c r="CJ148" s="374">
        <f>AN148*'Gas parameters'!$M$12</f>
        <v>3.5999999999999997E-2</v>
      </c>
      <c r="CK148" s="375">
        <f>AO148*'Gas parameters'!$N$12</f>
        <v>0</v>
      </c>
      <c r="CL148" s="376">
        <f>AP148*'Gas parameters'!$O$12</f>
        <v>0</v>
      </c>
      <c r="CM148" s="376">
        <f>AQ148*'Gas parameters'!$P$12</f>
        <v>0</v>
      </c>
      <c r="CN148" s="376">
        <f>AR148*'Gas parameters'!$Q$12</f>
        <v>0</v>
      </c>
      <c r="CO148" s="432">
        <f t="shared" si="945"/>
        <v>0.6</v>
      </c>
      <c r="CP148" s="432">
        <f t="shared" si="946"/>
        <v>0</v>
      </c>
      <c r="CQ148" s="432">
        <f t="shared" si="947"/>
        <v>0</v>
      </c>
      <c r="CR148" s="432">
        <f t="shared" si="948"/>
        <v>0</v>
      </c>
      <c r="CS148" s="432">
        <f t="shared" si="949"/>
        <v>0</v>
      </c>
      <c r="CT148" s="432">
        <f t="shared" si="950"/>
        <v>0</v>
      </c>
      <c r="CU148" s="432">
        <f t="shared" si="951"/>
        <v>0</v>
      </c>
      <c r="CV148" s="432">
        <f t="shared" si="952"/>
        <v>0</v>
      </c>
      <c r="CW148" s="432">
        <f t="shared" si="953"/>
        <v>0</v>
      </c>
      <c r="CX148" s="432">
        <f t="shared" si="954"/>
        <v>0</v>
      </c>
      <c r="CY148" s="432">
        <f t="shared" si="955"/>
        <v>0</v>
      </c>
      <c r="CZ148" s="432">
        <f t="shared" si="956"/>
        <v>0.4</v>
      </c>
      <c r="DA148" s="432">
        <f t="shared" si="957"/>
        <v>0</v>
      </c>
      <c r="DB148" s="432">
        <f t="shared" si="958"/>
        <v>0</v>
      </c>
      <c r="DC148" s="432">
        <f t="shared" si="959"/>
        <v>0</v>
      </c>
      <c r="DD148" s="432">
        <f t="shared" si="960"/>
        <v>0</v>
      </c>
      <c r="DE148" s="428">
        <f>'DATA SHEET'!CO148*'Gas parameters'!$B$13</f>
        <v>21529.8</v>
      </c>
      <c r="DF148" s="428">
        <f>'DATA SHEET'!CP148*'Gas parameters'!$C$13</f>
        <v>0</v>
      </c>
      <c r="DG148" s="428">
        <f>'DATA SHEET'!CQ148*'Gas parameters'!$D$13</f>
        <v>0</v>
      </c>
      <c r="DH148" s="428">
        <f>'DATA SHEET'!CR148*'Gas parameters'!$E$13</f>
        <v>0</v>
      </c>
      <c r="DI148" s="428">
        <f>'DATA SHEET'!CS148*'Gas parameters'!$F$13</f>
        <v>0</v>
      </c>
      <c r="DJ148" s="428">
        <f>'DATA SHEET'!CT148*'Gas parameters'!$G$13</f>
        <v>0</v>
      </c>
      <c r="DK148" s="428">
        <f>'DATA SHEET'!CU148*'Gas parameters'!$H$13</f>
        <v>0</v>
      </c>
      <c r="DL148" s="428">
        <f>'DATA SHEET'!CV148*'Gas parameters'!$I$13</f>
        <v>0</v>
      </c>
      <c r="DM148" s="428">
        <f>'DATA SHEET'!CW148*'Gas parameters'!$J$13</f>
        <v>0</v>
      </c>
      <c r="DN148" s="428">
        <f>'DATA SHEET'!CX148*'Gas parameters'!$K$13</f>
        <v>0</v>
      </c>
      <c r="DO148" s="428">
        <f>'DATA SHEET'!CY148*'Gas parameters'!$L$13</f>
        <v>0</v>
      </c>
      <c r="DP148" s="428">
        <f>'DATA SHEET'!CZ148*'Gas parameters'!$M$13</f>
        <v>4313.2</v>
      </c>
      <c r="DQ148" s="428">
        <f>'DATA SHEET'!DA148*'Gas parameters'!$N$13</f>
        <v>0</v>
      </c>
      <c r="DR148" s="428">
        <f>'DATA SHEET'!DB148*'Gas parameters'!$O$13</f>
        <v>0</v>
      </c>
      <c r="DS148" s="428">
        <f>'DATA SHEET'!DC148*'Gas parameters'!$P$13</f>
        <v>0</v>
      </c>
      <c r="DT148" s="428">
        <f>'DATA SHEET'!DD148*'Gas parameters'!$Q$13</f>
        <v>0</v>
      </c>
      <c r="DU148" s="431">
        <f>'DATA SHEET'!CO148*'Gas parameters'!$B$14</f>
        <v>23891.399999999998</v>
      </c>
      <c r="DV148" s="431">
        <f>'DATA SHEET'!CP148*'Gas parameters'!$C$14</f>
        <v>0</v>
      </c>
      <c r="DW148" s="431">
        <f>'DATA SHEET'!CQ148*'Gas parameters'!$D$14</f>
        <v>0</v>
      </c>
      <c r="DX148" s="431">
        <f>'DATA SHEET'!CR148*'Gas parameters'!$E$14</f>
        <v>0</v>
      </c>
      <c r="DY148" s="431">
        <f>'DATA SHEET'!CS148*'Gas parameters'!$F$14</f>
        <v>0</v>
      </c>
      <c r="DZ148" s="431">
        <f>'DATA SHEET'!CT148*'Gas parameters'!$G$14</f>
        <v>0</v>
      </c>
      <c r="EA148" s="431">
        <f>'DATA SHEET'!CU148*'Gas parameters'!$H$14</f>
        <v>0</v>
      </c>
      <c r="EB148" s="431">
        <f>'DATA SHEET'!CV148*'Gas parameters'!$I$14</f>
        <v>0</v>
      </c>
      <c r="EC148" s="431">
        <f>'DATA SHEET'!CW148*'Gas parameters'!$J$14</f>
        <v>0</v>
      </c>
      <c r="ED148" s="431">
        <f>'DATA SHEET'!CX148*'Gas parameters'!$K$14</f>
        <v>0</v>
      </c>
      <c r="EE148" s="431">
        <f>'DATA SHEET'!CY148*'Gas parameters'!$L$14</f>
        <v>0</v>
      </c>
      <c r="EF148" s="431">
        <f>'DATA SHEET'!CZ148*'Gas parameters'!$M$14</f>
        <v>5098</v>
      </c>
      <c r="EG148" s="431">
        <f>'DATA SHEET'!DA148*'Gas parameters'!$N$14</f>
        <v>0</v>
      </c>
      <c r="EH148" s="431">
        <f>'DATA SHEET'!DB148*'Gas parameters'!$O$14</f>
        <v>0</v>
      </c>
      <c r="EI148" s="431">
        <f>'DATA SHEET'!DC148*'Gas parameters'!$P$14</f>
        <v>0</v>
      </c>
      <c r="EJ148" s="431">
        <f>'DATA SHEET'!DD148*'Gas parameters'!$Q$14</f>
        <v>0</v>
      </c>
      <c r="EK148" s="425">
        <f>'DATA SHEET'!CO148*'Gas parameters'!$B$15</f>
        <v>1.2018</v>
      </c>
      <c r="EL148" s="434">
        <f>'DATA SHEET'!CP148*'Gas parameters'!$C$15</f>
        <v>0</v>
      </c>
      <c r="EM148" s="434">
        <f>'DATA SHEET'!CQ148*'Gas parameters'!$D$15</f>
        <v>0</v>
      </c>
      <c r="EN148" s="434">
        <f>'DATA SHEET'!CR148*'Gas parameters'!$E$15</f>
        <v>0</v>
      </c>
      <c r="EO148" s="434">
        <f>'DATA SHEET'!CS148*'Gas parameters'!$F$15</f>
        <v>0</v>
      </c>
      <c r="EP148" s="434">
        <f>'DATA SHEET'!CT148*'Gas parameters'!$G$15</f>
        <v>0</v>
      </c>
      <c r="EQ148" s="434">
        <f>'DATA SHEET'!CU148*'Gas parameters'!$H$15</f>
        <v>0</v>
      </c>
      <c r="ER148" s="434">
        <f>'DATA SHEET'!CV148*'Gas parameters'!$I$15</f>
        <v>0</v>
      </c>
      <c r="ES148" s="434">
        <f>'DATA SHEET'!CW148*'Gas parameters'!$J$15</f>
        <v>0</v>
      </c>
      <c r="ET148" s="434">
        <f>'DATA SHEET'!CX148*'Gas parameters'!$K$15</f>
        <v>0</v>
      </c>
      <c r="EU148" s="434">
        <f>'DATA SHEET'!CY148*'Gas parameters'!$L$15</f>
        <v>0</v>
      </c>
      <c r="EV148" s="434">
        <f>'DATA SHEET'!CZ148*'Gas parameters'!$M$15</f>
        <v>0.1996</v>
      </c>
      <c r="EW148" s="434">
        <f>'DATA SHEET'!DA148*'Gas parameters'!$N$15</f>
        <v>0</v>
      </c>
      <c r="EX148" s="434">
        <f>'DATA SHEET'!DB148*'Gas parameters'!$O$15</f>
        <v>0</v>
      </c>
      <c r="EY148" s="434">
        <f>'DATA SHEET'!DC148*'Gas parameters'!$P$15</f>
        <v>0</v>
      </c>
      <c r="EZ148" s="434">
        <f>'DATA SHEET'!DD148*'Gas parameters'!$Q$15</f>
        <v>0</v>
      </c>
      <c r="FA148" s="429">
        <f>'DATA SHEET'!CO148*'Gas parameters'!$B$16</f>
        <v>0.59760000000000002</v>
      </c>
      <c r="FB148" s="429">
        <f>'DATA SHEET'!CP148*'Gas parameters'!$C$16</f>
        <v>0</v>
      </c>
      <c r="FC148" s="429">
        <f>'DATA SHEET'!CQ148*'Gas parameters'!$D$16</f>
        <v>0</v>
      </c>
      <c r="FD148" s="429">
        <f>'DATA SHEET'!CR148*'Gas parameters'!$E$16</f>
        <v>0</v>
      </c>
      <c r="FE148" s="429">
        <f>'DATA SHEET'!CS148*'Gas parameters'!$F$16</f>
        <v>0</v>
      </c>
      <c r="FF148" s="429">
        <f>'DATA SHEET'!CT148*'Gas parameters'!$G$16</f>
        <v>0</v>
      </c>
      <c r="FG148" s="429">
        <f>'DATA SHEET'!CU148*'Gas parameters'!$H$16</f>
        <v>0</v>
      </c>
      <c r="FH148" s="429">
        <f>'DATA SHEET'!CV148*'Gas parameters'!$I$16</f>
        <v>0</v>
      </c>
      <c r="FI148" s="429">
        <f>'DATA SHEET'!CW148*'Gas parameters'!$J$16</f>
        <v>0</v>
      </c>
      <c r="FJ148" s="429">
        <f>'DATA SHEET'!CX148*'Gas parameters'!$K$16</f>
        <v>0</v>
      </c>
      <c r="FK148" s="429">
        <f>'DATA SHEET'!CY148*'Gas parameters'!$L$16</f>
        <v>0</v>
      </c>
      <c r="FL148" s="429">
        <f>'DATA SHEET'!CZ148*'Gas parameters'!$M$16</f>
        <v>0</v>
      </c>
      <c r="FM148" s="429">
        <f>'DATA SHEET'!DA148*'Gas parameters'!$N$16</f>
        <v>0</v>
      </c>
      <c r="FN148" s="429">
        <f>'DATA SHEET'!DB148*'Gas parameters'!$O$16</f>
        <v>0</v>
      </c>
      <c r="FO148" s="429">
        <f>'DATA SHEET'!DC148*'Gas parameters'!$P$16</f>
        <v>0</v>
      </c>
      <c r="FP148" s="429">
        <f>'DATA SHEET'!DD148*'Gas parameters'!$Q$16</f>
        <v>0</v>
      </c>
      <c r="FQ148" s="457">
        <f>'DATA SHEET'!CO148*'Gas parameters'!$B$17</f>
        <v>1.1639999999999999</v>
      </c>
      <c r="FR148" s="457">
        <f>'DATA SHEET'!CP148*'Gas parameters'!$C$17</f>
        <v>0</v>
      </c>
      <c r="FS148" s="457">
        <f>'DATA SHEET'!CQ148*'Gas parameters'!$D$17</f>
        <v>0</v>
      </c>
      <c r="FT148" s="457">
        <f>'DATA SHEET'!CR148*'Gas parameters'!$E$17</f>
        <v>0</v>
      </c>
      <c r="FU148" s="457">
        <f>'DATA SHEET'!CS148*'Gas parameters'!$F$17</f>
        <v>0</v>
      </c>
      <c r="FV148" s="457">
        <f>'DATA SHEET'!CT148*'Gas parameters'!$G$17</f>
        <v>0</v>
      </c>
      <c r="FW148" s="457">
        <f>'DATA SHEET'!CU148*'Gas parameters'!$H$17</f>
        <v>0</v>
      </c>
      <c r="FX148" s="457">
        <f>'DATA SHEET'!CV148*'Gas parameters'!$I$17</f>
        <v>0</v>
      </c>
      <c r="FY148" s="457">
        <f>'DATA SHEET'!CW148*'Gas parameters'!$J$17</f>
        <v>0</v>
      </c>
      <c r="FZ148" s="457">
        <f>'DATA SHEET'!CX148*'Gas parameters'!$K$17</f>
        <v>0</v>
      </c>
      <c r="GA148" s="457">
        <f>'DATA SHEET'!CY148*'Gas parameters'!$L$17</f>
        <v>0</v>
      </c>
      <c r="GB148" s="457">
        <f>'DATA SHEET'!CZ148*'Gas parameters'!$M$17</f>
        <v>0.38680000000000003</v>
      </c>
      <c r="GC148" s="457">
        <f>'DATA SHEET'!DA148*'Gas parameters'!$N$17</f>
        <v>0</v>
      </c>
      <c r="GD148" s="457">
        <f>'DATA SHEET'!DB148*'Gas parameters'!$O$17</f>
        <v>0</v>
      </c>
      <c r="GE148" s="457">
        <f>'DATA SHEET'!DC148*'Gas parameters'!$P$17</f>
        <v>0</v>
      </c>
      <c r="GF148" s="457">
        <f>'DATA SHEET'!DD148*'Gas parameters'!$Q$17</f>
        <v>0</v>
      </c>
      <c r="GG148" s="429">
        <f>'DATA SHEET'!CO148*'Gas parameters'!$B$18</f>
        <v>0.43043999999999999</v>
      </c>
      <c r="GH148" s="429">
        <f>'DATA SHEET'!CP148*'Gas parameters'!$C$18</f>
        <v>0</v>
      </c>
      <c r="GI148" s="429">
        <f>'DATA SHEET'!CQ148*'Gas parameters'!$D$18</f>
        <v>0</v>
      </c>
      <c r="GJ148" s="429">
        <f>'DATA SHEET'!CR148*'Gas parameters'!$E$18</f>
        <v>0</v>
      </c>
      <c r="GK148" s="429">
        <f>'DATA SHEET'!CS148*'Gas parameters'!$F$18</f>
        <v>0</v>
      </c>
      <c r="GL148" s="429">
        <f>'DATA SHEET'!CT148*'Gas parameters'!$G$18</f>
        <v>0</v>
      </c>
      <c r="GM148" s="429">
        <f>'DATA SHEET'!CU148*'Gas parameters'!$H$18</f>
        <v>0</v>
      </c>
      <c r="GN148" s="429">
        <f>'DATA SHEET'!CV148*'Gas parameters'!$I$18</f>
        <v>0</v>
      </c>
      <c r="GO148" s="429">
        <f>'DATA SHEET'!CW148*'Gas parameters'!$J$18</f>
        <v>0</v>
      </c>
      <c r="GP148" s="429">
        <f>'DATA SHEET'!CX148*'Gas parameters'!$K$18</f>
        <v>0</v>
      </c>
      <c r="GQ148" s="429">
        <f>'DATA SHEET'!CY148*'Gas parameters'!$L$18</f>
        <v>0</v>
      </c>
      <c r="GR148" s="429">
        <f>'DATA SHEET'!CZ148*'Gas parameters'!$M$18</f>
        <v>3.5999999999999997E-2</v>
      </c>
      <c r="GS148" s="429">
        <f>'DATA SHEET'!DA148*'Gas parameters'!$N$18</f>
        <v>0</v>
      </c>
      <c r="GT148" s="429">
        <f>'DATA SHEET'!DB148*'Gas parameters'!$O$18</f>
        <v>0</v>
      </c>
      <c r="GU148" s="429">
        <f>'DATA SHEET'!DC148*'Gas parameters'!$P$18</f>
        <v>0</v>
      </c>
      <c r="GV148" s="429">
        <f>'DATA SHEET'!DD148*'Gas parameters'!$Q$18</f>
        <v>0</v>
      </c>
      <c r="GW148" s="430">
        <v>7</v>
      </c>
      <c r="GX148" s="430">
        <v>1E-3</v>
      </c>
      <c r="GY148" s="435">
        <f t="shared" si="961"/>
        <v>6.6924546322827121</v>
      </c>
      <c r="GZ148" s="435">
        <f t="shared" si="962"/>
        <v>10.148328222950017</v>
      </c>
      <c r="HA148" s="433">
        <f t="shared" si="963"/>
        <v>1</v>
      </c>
      <c r="HB148" s="433">
        <f t="shared" si="964"/>
        <v>7.4502201757506663</v>
      </c>
      <c r="HC148" s="433">
        <f t="shared" si="965"/>
        <v>20.959991874476575</v>
      </c>
      <c r="HD148" s="433">
        <f t="shared" si="966"/>
        <v>1.3246768628986172</v>
      </c>
      <c r="HE148" s="433">
        <f t="shared" si="967"/>
        <v>1.2155011147590387</v>
      </c>
      <c r="HF148" s="436">
        <f t="shared" si="968"/>
        <v>0</v>
      </c>
      <c r="HG148" s="433">
        <f t="shared" si="969"/>
        <v>5.8886546322827122</v>
      </c>
      <c r="HH148" s="435">
        <f>GY148*0.7906+'DATA SHEET'!CW148/100+HN148</f>
        <v>5.8886546322827122</v>
      </c>
      <c r="HI148" s="433">
        <f t="shared" si="970"/>
        <v>1.5615655434679541</v>
      </c>
      <c r="HJ148" s="433">
        <f t="shared" si="971"/>
        <v>10.148328222950017</v>
      </c>
      <c r="HK148" s="437">
        <f t="shared" si="972"/>
        <v>25843</v>
      </c>
      <c r="HL148" s="437">
        <f t="shared" si="973"/>
        <v>28989.399999999998</v>
      </c>
      <c r="HM148" s="438">
        <f t="shared" si="974"/>
        <v>1.4014</v>
      </c>
      <c r="HN148" s="439">
        <f t="shared" si="975"/>
        <v>0.59760000000000002</v>
      </c>
      <c r="HO148" s="436">
        <f t="shared" si="976"/>
        <v>1.5508</v>
      </c>
      <c r="HP148" s="427">
        <f t="shared" si="977"/>
        <v>0.46643999999999997</v>
      </c>
      <c r="HQ148" s="357">
        <f t="shared" si="978"/>
        <v>25801.599999999999</v>
      </c>
      <c r="HR148" s="358">
        <f t="shared" si="979"/>
        <v>29019.200000000001</v>
      </c>
      <c r="HS148" s="712">
        <f t="shared" si="980"/>
        <v>0.46643999999999997</v>
      </c>
      <c r="HT148" s="713">
        <f t="shared" si="981"/>
        <v>0.36094603788418017</v>
      </c>
      <c r="HU148" s="711">
        <f t="shared" si="982"/>
        <v>0.44215889640812073</v>
      </c>
      <c r="HV148" s="711">
        <f t="shared" si="983"/>
        <v>24.454174959719456</v>
      </c>
      <c r="HW148" s="711">
        <f t="shared" si="984"/>
        <v>27.464698088207459</v>
      </c>
      <c r="HX148" s="711">
        <f t="shared" si="985"/>
        <v>45.714470083951518</v>
      </c>
      <c r="HY148" s="714">
        <f t="shared" si="986"/>
        <v>25.801599999999997</v>
      </c>
      <c r="HZ148" s="359">
        <f t="shared" si="987"/>
        <v>29.019200000000001</v>
      </c>
      <c r="IA148" s="360">
        <f t="shared" si="988"/>
        <v>48.30190909070317</v>
      </c>
      <c r="IB148" s="75">
        <f t="shared" si="989"/>
        <v>45.714470083951518</v>
      </c>
      <c r="IC148" s="724">
        <f t="shared" si="990"/>
        <v>0.36094603788418017</v>
      </c>
      <c r="ID148" s="724">
        <f t="shared" si="991"/>
        <v>25.801599999999997</v>
      </c>
      <c r="IE148" s="724">
        <f t="shared" si="992"/>
        <v>29.019200000000001</v>
      </c>
      <c r="IF148" s="76">
        <f t="shared" si="993"/>
        <v>10.148328222950017</v>
      </c>
      <c r="IG148" s="168"/>
      <c r="IH148" s="168"/>
      <c r="II148" s="168"/>
      <c r="IJ148" s="700">
        <f t="shared" si="994"/>
        <v>0</v>
      </c>
      <c r="IK148" s="30"/>
      <c r="IL148" s="31"/>
      <c r="IM148" s="31"/>
      <c r="IN148" s="29"/>
      <c r="IO148" s="29"/>
      <c r="IP148" s="29"/>
      <c r="IQ148" s="29"/>
      <c r="IR148" s="29"/>
      <c r="IS148" s="23" t="s">
        <v>88</v>
      </c>
      <c r="IT148" s="23" t="s">
        <v>88</v>
      </c>
      <c r="IU148" s="23"/>
      <c r="IV148" s="23" t="s">
        <v>88</v>
      </c>
      <c r="IW148" s="23"/>
      <c r="IX148" s="23"/>
      <c r="IY148" s="23"/>
      <c r="IZ148" s="23"/>
      <c r="JA148" s="29"/>
      <c r="JB148" s="43"/>
      <c r="JC148" s="64"/>
      <c r="JD148" s="22"/>
      <c r="JE148" s="22"/>
      <c r="JF148" s="22"/>
      <c r="JG148" s="22"/>
      <c r="JH148" s="21"/>
      <c r="JI148" s="21"/>
      <c r="JJ148" s="21"/>
      <c r="JK148" s="21"/>
      <c r="JL148" s="140"/>
      <c r="JM148" s="140"/>
      <c r="JN148" s="140"/>
      <c r="JO148" s="34"/>
      <c r="JP148" s="34"/>
      <c r="JQ148" s="34"/>
      <c r="JR148" s="34"/>
      <c r="JS148" s="34"/>
      <c r="JT148" s="140"/>
      <c r="JU148" s="140"/>
      <c r="JV148" s="140"/>
      <c r="JW148" s="140"/>
      <c r="JX148" s="140"/>
      <c r="JY148" s="140"/>
      <c r="JZ148" s="140"/>
      <c r="KA148" s="140"/>
      <c r="KB148" s="140"/>
      <c r="KC148" s="140"/>
      <c r="KD148" s="140"/>
      <c r="KE148" s="140"/>
      <c r="KF148" s="140"/>
      <c r="KG148" s="140"/>
      <c r="KH148" s="140"/>
      <c r="KI148" s="140"/>
      <c r="KJ148" s="140"/>
      <c r="KK148" s="140"/>
      <c r="KL148" s="140"/>
      <c r="KM148" s="140"/>
      <c r="KN148" s="140"/>
      <c r="KO148" s="140"/>
      <c r="KP148" s="140"/>
      <c r="KQ148" s="140"/>
      <c r="KR148" s="140"/>
      <c r="KS148" s="140"/>
      <c r="KT148" s="140"/>
      <c r="KU148" s="140"/>
      <c r="KV148" s="140"/>
      <c r="KX148" s="540">
        <f t="shared" si="932"/>
        <v>100</v>
      </c>
    </row>
    <row r="149" spans="1:310" ht="16.5" thickTop="1" thickBot="1" x14ac:dyDescent="0.3">
      <c r="A149" s="62"/>
      <c r="B149" s="80" t="str">
        <f>IF(A149="X",IF(#REF!="F",#REF!,IF(#REF!="C",#REF!,IF(#REF!="WH",#REF!,IF(#REF!="B",#REF!,"")))),"")</f>
        <v/>
      </c>
      <c r="C149" s="120"/>
      <c r="D149" s="578"/>
      <c r="E149" s="11">
        <f>E148+1</f>
        <v>65</v>
      </c>
      <c r="F149" s="2128"/>
      <c r="G149" s="1831"/>
      <c r="H149" s="254" t="str">
        <f>J149</f>
        <v>8m</v>
      </c>
      <c r="I149" s="45" t="s">
        <v>88</v>
      </c>
      <c r="J149" s="39" t="s">
        <v>215</v>
      </c>
      <c r="K149" s="39"/>
      <c r="L149" s="39" t="s">
        <v>176</v>
      </c>
      <c r="M149" s="1831"/>
      <c r="N149" s="126"/>
      <c r="O149" s="45"/>
      <c r="P149" s="599"/>
      <c r="Q149" s="726">
        <v>60</v>
      </c>
      <c r="R149" s="727"/>
      <c r="S149" s="727"/>
      <c r="T149" s="727"/>
      <c r="U149" s="727"/>
      <c r="V149" s="727"/>
      <c r="W149" s="727"/>
      <c r="X149" s="727"/>
      <c r="Y149" s="727"/>
      <c r="Z149" s="727"/>
      <c r="AA149" s="727"/>
      <c r="AB149" s="727">
        <v>40</v>
      </c>
      <c r="AC149" s="368">
        <f t="shared" si="933"/>
        <v>0.6</v>
      </c>
      <c r="AD149" s="368">
        <f t="shared" si="934"/>
        <v>0</v>
      </c>
      <c r="AE149" s="368">
        <f t="shared" si="935"/>
        <v>0</v>
      </c>
      <c r="AF149" s="368">
        <f t="shared" si="936"/>
        <v>0</v>
      </c>
      <c r="AG149" s="368">
        <f t="shared" si="937"/>
        <v>0</v>
      </c>
      <c r="AH149" s="368">
        <f t="shared" si="938"/>
        <v>0</v>
      </c>
      <c r="AI149" s="368">
        <f t="shared" si="939"/>
        <v>0</v>
      </c>
      <c r="AJ149" s="368">
        <f t="shared" si="940"/>
        <v>0</v>
      </c>
      <c r="AK149" s="368">
        <f t="shared" si="941"/>
        <v>0</v>
      </c>
      <c r="AL149" s="368">
        <f t="shared" si="942"/>
        <v>0</v>
      </c>
      <c r="AM149" s="368">
        <f t="shared" si="943"/>
        <v>0</v>
      </c>
      <c r="AN149" s="368">
        <f t="shared" si="944"/>
        <v>0.4</v>
      </c>
      <c r="AO149" s="369">
        <v>0</v>
      </c>
      <c r="AP149" s="370">
        <v>0</v>
      </c>
      <c r="AQ149" s="370">
        <v>0</v>
      </c>
      <c r="AR149" s="370">
        <v>0</v>
      </c>
      <c r="AS149" s="378">
        <f>AC149*'Gas parameters'!$B$10</f>
        <v>21490.799999999999</v>
      </c>
      <c r="AT149" s="371">
        <f>AD149*'Gas parameters'!$C$10</f>
        <v>0</v>
      </c>
      <c r="AU149" s="371">
        <f>AE149*'Gas parameters'!$D$10</f>
        <v>0</v>
      </c>
      <c r="AV149" s="371">
        <f>AF149*'Gas parameters'!$E$10</f>
        <v>0</v>
      </c>
      <c r="AW149" s="371">
        <f>AG149*'Gas parameters'!$F$10</f>
        <v>0</v>
      </c>
      <c r="AX149" s="371">
        <f>AH149*'Gas parameters'!$G$10</f>
        <v>0</v>
      </c>
      <c r="AY149" s="371">
        <f>AI149*'Gas parameters'!$H$10</f>
        <v>0</v>
      </c>
      <c r="AZ149" s="371">
        <f>AJ149*'Gas parameters'!$I$10</f>
        <v>0</v>
      </c>
      <c r="BA149" s="371">
        <f>AK149*'Gas parameters'!$J$10</f>
        <v>0</v>
      </c>
      <c r="BB149" s="371">
        <f>AL149*'Gas parameters'!$K$10</f>
        <v>0</v>
      </c>
      <c r="BC149" s="371">
        <f>AM149*'Gas parameters'!$L$10</f>
        <v>0</v>
      </c>
      <c r="BD149" s="371">
        <f>AN149*'Gas parameters'!$M$10</f>
        <v>4310.8</v>
      </c>
      <c r="BE149" s="372">
        <f>AO149*'Gas parameters'!$N$10</f>
        <v>0</v>
      </c>
      <c r="BF149" s="373">
        <f>AP149*'Gas parameters'!$O$10</f>
        <v>0</v>
      </c>
      <c r="BG149" s="373">
        <f>AQ149*'Gas parameters'!$P$10</f>
        <v>0</v>
      </c>
      <c r="BH149" s="379">
        <f>AR149*'Gas parameters'!$Q$10</f>
        <v>0</v>
      </c>
      <c r="BI149" s="386">
        <f>AC149*'Gas parameters'!$B$11</f>
        <v>23904</v>
      </c>
      <c r="BJ149" s="387">
        <f>AD149*'Gas parameters'!$C$11</f>
        <v>0</v>
      </c>
      <c r="BK149" s="387">
        <f>AE149*'Gas parameters'!$D$11</f>
        <v>0</v>
      </c>
      <c r="BL149" s="387">
        <f>AF149*'Gas parameters'!$E$11</f>
        <v>0</v>
      </c>
      <c r="BM149" s="387">
        <f>AG149*'Gas parameters'!$F$11</f>
        <v>0</v>
      </c>
      <c r="BN149" s="387">
        <f>AH149*'Gas parameters'!$G$11</f>
        <v>0</v>
      </c>
      <c r="BO149" s="387">
        <f>AI149*'Gas parameters'!$H$11</f>
        <v>0</v>
      </c>
      <c r="BP149" s="387">
        <f>AJ149*'Gas parameters'!$I$11</f>
        <v>0</v>
      </c>
      <c r="BQ149" s="387">
        <f>AK149*'Gas parameters'!$J$11</f>
        <v>0</v>
      </c>
      <c r="BR149" s="387">
        <f>AL149*'Gas parameters'!$K$11</f>
        <v>0</v>
      </c>
      <c r="BS149" s="387">
        <f>AM149*'Gas parameters'!$L$11</f>
        <v>0</v>
      </c>
      <c r="BT149" s="387">
        <f>AN149*'Gas parameters'!$M$11</f>
        <v>5115.2000000000007</v>
      </c>
      <c r="BU149" s="388">
        <f>AO149*'Gas parameters'!$N$11</f>
        <v>0</v>
      </c>
      <c r="BV149" s="389">
        <f>AP149*'Gas parameters'!$O$11</f>
        <v>0</v>
      </c>
      <c r="BW149" s="389">
        <f>AQ149*'Gas parameters'!$P$11</f>
        <v>0</v>
      </c>
      <c r="BX149" s="390">
        <f>AR149*'Gas parameters'!$Q$11</f>
        <v>0</v>
      </c>
      <c r="BY149" s="385">
        <f>AC149*'Gas parameters'!$B$12</f>
        <v>0.43043999999999999</v>
      </c>
      <c r="BZ149" s="374">
        <f>AD149*'Gas parameters'!$C$12</f>
        <v>0</v>
      </c>
      <c r="CA149" s="374">
        <f>AE149*'Gas parameters'!$D$12</f>
        <v>0</v>
      </c>
      <c r="CB149" s="374">
        <f>AF149*'Gas parameters'!$E$12</f>
        <v>0</v>
      </c>
      <c r="CC149" s="374">
        <f>AG149*'Gas parameters'!$F$12</f>
        <v>0</v>
      </c>
      <c r="CD149" s="374">
        <f>AH149*'Gas parameters'!$G$12</f>
        <v>0</v>
      </c>
      <c r="CE149" s="374">
        <f>AI149*'Gas parameters'!$H$12</f>
        <v>0</v>
      </c>
      <c r="CF149" s="374">
        <f>AJ149*'Gas parameters'!$I$12</f>
        <v>0</v>
      </c>
      <c r="CG149" s="374">
        <f>AK149*'Gas parameters'!$J$12</f>
        <v>0</v>
      </c>
      <c r="CH149" s="374">
        <f>AL149*'Gas parameters'!$K$12</f>
        <v>0</v>
      </c>
      <c r="CI149" s="374">
        <f>AM149*'Gas parameters'!$L$12</f>
        <v>0</v>
      </c>
      <c r="CJ149" s="374">
        <f>AN149*'Gas parameters'!$M$12</f>
        <v>3.5999999999999997E-2</v>
      </c>
      <c r="CK149" s="375">
        <f>AO149*'Gas parameters'!$N$12</f>
        <v>0</v>
      </c>
      <c r="CL149" s="376">
        <f>AP149*'Gas parameters'!$O$12</f>
        <v>0</v>
      </c>
      <c r="CM149" s="376">
        <f>AQ149*'Gas parameters'!$P$12</f>
        <v>0</v>
      </c>
      <c r="CN149" s="376">
        <f>AR149*'Gas parameters'!$Q$12</f>
        <v>0</v>
      </c>
      <c r="CO149" s="432">
        <f t="shared" si="945"/>
        <v>0.6</v>
      </c>
      <c r="CP149" s="432">
        <f t="shared" si="946"/>
        <v>0</v>
      </c>
      <c r="CQ149" s="432">
        <f t="shared" si="947"/>
        <v>0</v>
      </c>
      <c r="CR149" s="432">
        <f t="shared" si="948"/>
        <v>0</v>
      </c>
      <c r="CS149" s="432">
        <f t="shared" si="949"/>
        <v>0</v>
      </c>
      <c r="CT149" s="432">
        <f t="shared" si="950"/>
        <v>0</v>
      </c>
      <c r="CU149" s="432">
        <f t="shared" si="951"/>
        <v>0</v>
      </c>
      <c r="CV149" s="432">
        <f t="shared" si="952"/>
        <v>0</v>
      </c>
      <c r="CW149" s="432">
        <f t="shared" si="953"/>
        <v>0</v>
      </c>
      <c r="CX149" s="432">
        <f t="shared" si="954"/>
        <v>0</v>
      </c>
      <c r="CY149" s="432">
        <f t="shared" si="955"/>
        <v>0</v>
      </c>
      <c r="CZ149" s="432">
        <f t="shared" si="956"/>
        <v>0.4</v>
      </c>
      <c r="DA149" s="432">
        <f t="shared" si="957"/>
        <v>0</v>
      </c>
      <c r="DB149" s="432">
        <f t="shared" si="958"/>
        <v>0</v>
      </c>
      <c r="DC149" s="432">
        <f t="shared" si="959"/>
        <v>0</v>
      </c>
      <c r="DD149" s="432">
        <f t="shared" si="960"/>
        <v>0</v>
      </c>
      <c r="DE149" s="428">
        <f>'DATA SHEET'!CO149*'Gas parameters'!$B$13</f>
        <v>21529.8</v>
      </c>
      <c r="DF149" s="428">
        <f>'DATA SHEET'!CP149*'Gas parameters'!$C$13</f>
        <v>0</v>
      </c>
      <c r="DG149" s="428">
        <f>'DATA SHEET'!CQ149*'Gas parameters'!$D$13</f>
        <v>0</v>
      </c>
      <c r="DH149" s="428">
        <f>'DATA SHEET'!CR149*'Gas parameters'!$E$13</f>
        <v>0</v>
      </c>
      <c r="DI149" s="428">
        <f>'DATA SHEET'!CS149*'Gas parameters'!$F$13</f>
        <v>0</v>
      </c>
      <c r="DJ149" s="428">
        <f>'DATA SHEET'!CT149*'Gas parameters'!$G$13</f>
        <v>0</v>
      </c>
      <c r="DK149" s="428">
        <f>'DATA SHEET'!CU149*'Gas parameters'!$H$13</f>
        <v>0</v>
      </c>
      <c r="DL149" s="428">
        <f>'DATA SHEET'!CV149*'Gas parameters'!$I$13</f>
        <v>0</v>
      </c>
      <c r="DM149" s="428">
        <f>'DATA SHEET'!CW149*'Gas parameters'!$J$13</f>
        <v>0</v>
      </c>
      <c r="DN149" s="428">
        <f>'DATA SHEET'!CX149*'Gas parameters'!$K$13</f>
        <v>0</v>
      </c>
      <c r="DO149" s="428">
        <f>'DATA SHEET'!CY149*'Gas parameters'!$L$13</f>
        <v>0</v>
      </c>
      <c r="DP149" s="428">
        <f>'DATA SHEET'!CZ149*'Gas parameters'!$M$13</f>
        <v>4313.2</v>
      </c>
      <c r="DQ149" s="428">
        <f>'DATA SHEET'!DA149*'Gas parameters'!$N$13</f>
        <v>0</v>
      </c>
      <c r="DR149" s="428">
        <f>'DATA SHEET'!DB149*'Gas parameters'!$O$13</f>
        <v>0</v>
      </c>
      <c r="DS149" s="428">
        <f>'DATA SHEET'!DC149*'Gas parameters'!$P$13</f>
        <v>0</v>
      </c>
      <c r="DT149" s="428">
        <f>'DATA SHEET'!DD149*'Gas parameters'!$Q$13</f>
        <v>0</v>
      </c>
      <c r="DU149" s="431">
        <f>'DATA SHEET'!CO149*'Gas parameters'!$B$14</f>
        <v>23891.399999999998</v>
      </c>
      <c r="DV149" s="431">
        <f>'DATA SHEET'!CP149*'Gas parameters'!$C$14</f>
        <v>0</v>
      </c>
      <c r="DW149" s="431">
        <f>'DATA SHEET'!CQ149*'Gas parameters'!$D$14</f>
        <v>0</v>
      </c>
      <c r="DX149" s="431">
        <f>'DATA SHEET'!CR149*'Gas parameters'!$E$14</f>
        <v>0</v>
      </c>
      <c r="DY149" s="431">
        <f>'DATA SHEET'!CS149*'Gas parameters'!$F$14</f>
        <v>0</v>
      </c>
      <c r="DZ149" s="431">
        <f>'DATA SHEET'!CT149*'Gas parameters'!$G$14</f>
        <v>0</v>
      </c>
      <c r="EA149" s="431">
        <f>'DATA SHEET'!CU149*'Gas parameters'!$H$14</f>
        <v>0</v>
      </c>
      <c r="EB149" s="431">
        <f>'DATA SHEET'!CV149*'Gas parameters'!$I$14</f>
        <v>0</v>
      </c>
      <c r="EC149" s="431">
        <f>'DATA SHEET'!CW149*'Gas parameters'!$J$14</f>
        <v>0</v>
      </c>
      <c r="ED149" s="431">
        <f>'DATA SHEET'!CX149*'Gas parameters'!$K$14</f>
        <v>0</v>
      </c>
      <c r="EE149" s="431">
        <f>'DATA SHEET'!CY149*'Gas parameters'!$L$14</f>
        <v>0</v>
      </c>
      <c r="EF149" s="431">
        <f>'DATA SHEET'!CZ149*'Gas parameters'!$M$14</f>
        <v>5098</v>
      </c>
      <c r="EG149" s="431">
        <f>'DATA SHEET'!DA149*'Gas parameters'!$N$14</f>
        <v>0</v>
      </c>
      <c r="EH149" s="431">
        <f>'DATA SHEET'!DB149*'Gas parameters'!$O$14</f>
        <v>0</v>
      </c>
      <c r="EI149" s="431">
        <f>'DATA SHEET'!DC149*'Gas parameters'!$P$14</f>
        <v>0</v>
      </c>
      <c r="EJ149" s="431">
        <f>'DATA SHEET'!DD149*'Gas parameters'!$Q$14</f>
        <v>0</v>
      </c>
      <c r="EK149" s="425">
        <f>'DATA SHEET'!CO149*'Gas parameters'!$B$15</f>
        <v>1.2018</v>
      </c>
      <c r="EL149" s="434">
        <f>'DATA SHEET'!CP149*'Gas parameters'!$C$15</f>
        <v>0</v>
      </c>
      <c r="EM149" s="434">
        <f>'DATA SHEET'!CQ149*'Gas parameters'!$D$15</f>
        <v>0</v>
      </c>
      <c r="EN149" s="434">
        <f>'DATA SHEET'!CR149*'Gas parameters'!$E$15</f>
        <v>0</v>
      </c>
      <c r="EO149" s="434">
        <f>'DATA SHEET'!CS149*'Gas parameters'!$F$15</f>
        <v>0</v>
      </c>
      <c r="EP149" s="434">
        <f>'DATA SHEET'!CT149*'Gas parameters'!$G$15</f>
        <v>0</v>
      </c>
      <c r="EQ149" s="434">
        <f>'DATA SHEET'!CU149*'Gas parameters'!$H$15</f>
        <v>0</v>
      </c>
      <c r="ER149" s="434">
        <f>'DATA SHEET'!CV149*'Gas parameters'!$I$15</f>
        <v>0</v>
      </c>
      <c r="ES149" s="434">
        <f>'DATA SHEET'!CW149*'Gas parameters'!$J$15</f>
        <v>0</v>
      </c>
      <c r="ET149" s="434">
        <f>'DATA SHEET'!CX149*'Gas parameters'!$K$15</f>
        <v>0</v>
      </c>
      <c r="EU149" s="434">
        <f>'DATA SHEET'!CY149*'Gas parameters'!$L$15</f>
        <v>0</v>
      </c>
      <c r="EV149" s="434">
        <f>'DATA SHEET'!CZ149*'Gas parameters'!$M$15</f>
        <v>0.1996</v>
      </c>
      <c r="EW149" s="434">
        <f>'DATA SHEET'!DA149*'Gas parameters'!$N$15</f>
        <v>0</v>
      </c>
      <c r="EX149" s="434">
        <f>'DATA SHEET'!DB149*'Gas parameters'!$O$15</f>
        <v>0</v>
      </c>
      <c r="EY149" s="434">
        <f>'DATA SHEET'!DC149*'Gas parameters'!$P$15</f>
        <v>0</v>
      </c>
      <c r="EZ149" s="434">
        <f>'DATA SHEET'!DD149*'Gas parameters'!$Q$15</f>
        <v>0</v>
      </c>
      <c r="FA149" s="429">
        <f>'DATA SHEET'!CO149*'Gas parameters'!$B$16</f>
        <v>0.59760000000000002</v>
      </c>
      <c r="FB149" s="429">
        <f>'DATA SHEET'!CP149*'Gas parameters'!$C$16</f>
        <v>0</v>
      </c>
      <c r="FC149" s="429">
        <f>'DATA SHEET'!CQ149*'Gas parameters'!$D$16</f>
        <v>0</v>
      </c>
      <c r="FD149" s="429">
        <f>'DATA SHEET'!CR149*'Gas parameters'!$E$16</f>
        <v>0</v>
      </c>
      <c r="FE149" s="429">
        <f>'DATA SHEET'!CS149*'Gas parameters'!$F$16</f>
        <v>0</v>
      </c>
      <c r="FF149" s="429">
        <f>'DATA SHEET'!CT149*'Gas parameters'!$G$16</f>
        <v>0</v>
      </c>
      <c r="FG149" s="429">
        <f>'DATA SHEET'!CU149*'Gas parameters'!$H$16</f>
        <v>0</v>
      </c>
      <c r="FH149" s="429">
        <f>'DATA SHEET'!CV149*'Gas parameters'!$I$16</f>
        <v>0</v>
      </c>
      <c r="FI149" s="429">
        <f>'DATA SHEET'!CW149*'Gas parameters'!$J$16</f>
        <v>0</v>
      </c>
      <c r="FJ149" s="429">
        <f>'DATA SHEET'!CX149*'Gas parameters'!$K$16</f>
        <v>0</v>
      </c>
      <c r="FK149" s="429">
        <f>'DATA SHEET'!CY149*'Gas parameters'!$L$16</f>
        <v>0</v>
      </c>
      <c r="FL149" s="429">
        <f>'DATA SHEET'!CZ149*'Gas parameters'!$M$16</f>
        <v>0</v>
      </c>
      <c r="FM149" s="429">
        <f>'DATA SHEET'!DA149*'Gas parameters'!$N$16</f>
        <v>0</v>
      </c>
      <c r="FN149" s="429">
        <f>'DATA SHEET'!DB149*'Gas parameters'!$O$16</f>
        <v>0</v>
      </c>
      <c r="FO149" s="429">
        <f>'DATA SHEET'!DC149*'Gas parameters'!$P$16</f>
        <v>0</v>
      </c>
      <c r="FP149" s="429">
        <f>'DATA SHEET'!DD149*'Gas parameters'!$Q$16</f>
        <v>0</v>
      </c>
      <c r="FQ149" s="457">
        <f>'DATA SHEET'!CO149*'Gas parameters'!$B$17</f>
        <v>1.1639999999999999</v>
      </c>
      <c r="FR149" s="457">
        <f>'DATA SHEET'!CP149*'Gas parameters'!$C$17</f>
        <v>0</v>
      </c>
      <c r="FS149" s="457">
        <f>'DATA SHEET'!CQ149*'Gas parameters'!$D$17</f>
        <v>0</v>
      </c>
      <c r="FT149" s="457">
        <f>'DATA SHEET'!CR149*'Gas parameters'!$E$17</f>
        <v>0</v>
      </c>
      <c r="FU149" s="457">
        <f>'DATA SHEET'!CS149*'Gas parameters'!$F$17</f>
        <v>0</v>
      </c>
      <c r="FV149" s="457">
        <f>'DATA SHEET'!CT149*'Gas parameters'!$G$17</f>
        <v>0</v>
      </c>
      <c r="FW149" s="457">
        <f>'DATA SHEET'!CU149*'Gas parameters'!$H$17</f>
        <v>0</v>
      </c>
      <c r="FX149" s="457">
        <f>'DATA SHEET'!CV149*'Gas parameters'!$I$17</f>
        <v>0</v>
      </c>
      <c r="FY149" s="457">
        <f>'DATA SHEET'!CW149*'Gas parameters'!$J$17</f>
        <v>0</v>
      </c>
      <c r="FZ149" s="457">
        <f>'DATA SHEET'!CX149*'Gas parameters'!$K$17</f>
        <v>0</v>
      </c>
      <c r="GA149" s="457">
        <f>'DATA SHEET'!CY149*'Gas parameters'!$L$17</f>
        <v>0</v>
      </c>
      <c r="GB149" s="457">
        <f>'DATA SHEET'!CZ149*'Gas parameters'!$M$17</f>
        <v>0.38680000000000003</v>
      </c>
      <c r="GC149" s="457">
        <f>'DATA SHEET'!DA149*'Gas parameters'!$N$17</f>
        <v>0</v>
      </c>
      <c r="GD149" s="457">
        <f>'DATA SHEET'!DB149*'Gas parameters'!$O$17</f>
        <v>0</v>
      </c>
      <c r="GE149" s="457">
        <f>'DATA SHEET'!DC149*'Gas parameters'!$P$17</f>
        <v>0</v>
      </c>
      <c r="GF149" s="457">
        <f>'DATA SHEET'!DD149*'Gas parameters'!$Q$17</f>
        <v>0</v>
      </c>
      <c r="GG149" s="429">
        <f>'DATA SHEET'!CO149*'Gas parameters'!$B$18</f>
        <v>0.43043999999999999</v>
      </c>
      <c r="GH149" s="429">
        <f>'DATA SHEET'!CP149*'Gas parameters'!$C$18</f>
        <v>0</v>
      </c>
      <c r="GI149" s="429">
        <f>'DATA SHEET'!CQ149*'Gas parameters'!$D$18</f>
        <v>0</v>
      </c>
      <c r="GJ149" s="429">
        <f>'DATA SHEET'!CR149*'Gas parameters'!$E$18</f>
        <v>0</v>
      </c>
      <c r="GK149" s="429">
        <f>'DATA SHEET'!CS149*'Gas parameters'!$F$18</f>
        <v>0</v>
      </c>
      <c r="GL149" s="429">
        <f>'DATA SHEET'!CT149*'Gas parameters'!$G$18</f>
        <v>0</v>
      </c>
      <c r="GM149" s="429">
        <f>'DATA SHEET'!CU149*'Gas parameters'!$H$18</f>
        <v>0</v>
      </c>
      <c r="GN149" s="429">
        <f>'DATA SHEET'!CV149*'Gas parameters'!$I$18</f>
        <v>0</v>
      </c>
      <c r="GO149" s="429">
        <f>'DATA SHEET'!CW149*'Gas parameters'!$J$18</f>
        <v>0</v>
      </c>
      <c r="GP149" s="429">
        <f>'DATA SHEET'!CX149*'Gas parameters'!$K$18</f>
        <v>0</v>
      </c>
      <c r="GQ149" s="429">
        <f>'DATA SHEET'!CY149*'Gas parameters'!$L$18</f>
        <v>0</v>
      </c>
      <c r="GR149" s="429">
        <f>'DATA SHEET'!CZ149*'Gas parameters'!$M$18</f>
        <v>3.5999999999999997E-2</v>
      </c>
      <c r="GS149" s="429">
        <f>'DATA SHEET'!DA149*'Gas parameters'!$N$18</f>
        <v>0</v>
      </c>
      <c r="GT149" s="429">
        <f>'DATA SHEET'!DB149*'Gas parameters'!$O$18</f>
        <v>0</v>
      </c>
      <c r="GU149" s="429">
        <f>'DATA SHEET'!DC149*'Gas parameters'!$P$18</f>
        <v>0</v>
      </c>
      <c r="GV149" s="429">
        <f>'DATA SHEET'!DD149*'Gas parameters'!$Q$18</f>
        <v>0</v>
      </c>
      <c r="GW149" s="430">
        <v>7</v>
      </c>
      <c r="GX149" s="430">
        <v>1E-3</v>
      </c>
      <c r="GY149" s="435">
        <f t="shared" si="961"/>
        <v>6.6924546322827121</v>
      </c>
      <c r="GZ149" s="435">
        <f t="shared" si="962"/>
        <v>10.148328222950017</v>
      </c>
      <c r="HA149" s="433">
        <f t="shared" si="963"/>
        <v>1</v>
      </c>
      <c r="HB149" s="433">
        <f t="shared" si="964"/>
        <v>7.4502201757506663</v>
      </c>
      <c r="HC149" s="433">
        <f t="shared" si="965"/>
        <v>20.959991874476575</v>
      </c>
      <c r="HD149" s="433">
        <f t="shared" si="966"/>
        <v>1.3246768628986172</v>
      </c>
      <c r="HE149" s="433">
        <f t="shared" si="967"/>
        <v>1.2155011147590387</v>
      </c>
      <c r="HF149" s="436">
        <f t="shared" si="968"/>
        <v>0</v>
      </c>
      <c r="HG149" s="433">
        <f t="shared" si="969"/>
        <v>5.8886546322827122</v>
      </c>
      <c r="HH149" s="435">
        <f>GY149*0.7906+'DATA SHEET'!CW149/100+HN149</f>
        <v>5.8886546322827122</v>
      </c>
      <c r="HI149" s="433">
        <f t="shared" si="970"/>
        <v>1.5615655434679541</v>
      </c>
      <c r="HJ149" s="433">
        <f t="shared" si="971"/>
        <v>10.148328222950017</v>
      </c>
      <c r="HK149" s="437">
        <f t="shared" si="972"/>
        <v>25843</v>
      </c>
      <c r="HL149" s="437">
        <f t="shared" si="973"/>
        <v>28989.399999999998</v>
      </c>
      <c r="HM149" s="438">
        <f t="shared" si="974"/>
        <v>1.4014</v>
      </c>
      <c r="HN149" s="439">
        <f t="shared" si="975"/>
        <v>0.59760000000000002</v>
      </c>
      <c r="HO149" s="436">
        <f t="shared" si="976"/>
        <v>1.5508</v>
      </c>
      <c r="HP149" s="427">
        <f t="shared" si="977"/>
        <v>0.46643999999999997</v>
      </c>
      <c r="HQ149" s="357">
        <f t="shared" si="978"/>
        <v>25801.599999999999</v>
      </c>
      <c r="HR149" s="358">
        <f t="shared" si="979"/>
        <v>29019.200000000001</v>
      </c>
      <c r="HS149" s="712">
        <f t="shared" si="980"/>
        <v>0.46643999999999997</v>
      </c>
      <c r="HT149" s="713">
        <f t="shared" si="981"/>
        <v>0.36094603788418017</v>
      </c>
      <c r="HU149" s="711">
        <f t="shared" si="982"/>
        <v>0.44215889640812073</v>
      </c>
      <c r="HV149" s="711">
        <f t="shared" si="983"/>
        <v>24.454174959719456</v>
      </c>
      <c r="HW149" s="711">
        <f t="shared" si="984"/>
        <v>27.464698088207459</v>
      </c>
      <c r="HX149" s="711">
        <f t="shared" si="985"/>
        <v>45.714470083951518</v>
      </c>
      <c r="HY149" s="714">
        <f t="shared" si="986"/>
        <v>25.801599999999997</v>
      </c>
      <c r="HZ149" s="359">
        <f t="shared" si="987"/>
        <v>29.019200000000001</v>
      </c>
      <c r="IA149" s="360">
        <f t="shared" si="988"/>
        <v>48.30190909070317</v>
      </c>
      <c r="IB149" s="75">
        <f t="shared" si="989"/>
        <v>45.714470083951518</v>
      </c>
      <c r="IC149" s="724">
        <f t="shared" si="990"/>
        <v>0.36094603788418017</v>
      </c>
      <c r="ID149" s="724">
        <f t="shared" si="991"/>
        <v>25.801599999999997</v>
      </c>
      <c r="IE149" s="724">
        <f t="shared" si="992"/>
        <v>29.019200000000001</v>
      </c>
      <c r="IF149" s="76">
        <f t="shared" si="993"/>
        <v>10.148328222950017</v>
      </c>
      <c r="IG149" s="168"/>
      <c r="IH149" s="168"/>
      <c r="II149" s="168"/>
      <c r="IJ149" s="700">
        <f t="shared" si="994"/>
        <v>0</v>
      </c>
      <c r="IK149" s="30"/>
      <c r="IL149" s="31"/>
      <c r="IM149" s="31"/>
      <c r="IN149" s="29"/>
      <c r="IO149" s="29"/>
      <c r="IP149" s="29"/>
      <c r="IQ149" s="29"/>
      <c r="IR149" s="29"/>
      <c r="IS149" s="23" t="s">
        <v>88</v>
      </c>
      <c r="IT149" s="23" t="s">
        <v>88</v>
      </c>
      <c r="IU149" s="23"/>
      <c r="IV149" s="23" t="s">
        <v>88</v>
      </c>
      <c r="IW149" s="23"/>
      <c r="IX149" s="23"/>
      <c r="IY149" s="23"/>
      <c r="IZ149" s="23"/>
      <c r="JA149" s="29"/>
      <c r="JB149" s="43"/>
      <c r="JC149" s="64"/>
      <c r="JD149" s="22"/>
      <c r="JE149" s="22"/>
      <c r="JF149" s="22"/>
      <c r="JG149" s="22"/>
      <c r="JH149" s="21"/>
      <c r="JI149" s="21"/>
      <c r="JJ149" s="21"/>
      <c r="JK149" s="21"/>
      <c r="JL149" s="140"/>
      <c r="JM149" s="140"/>
      <c r="JN149" s="140"/>
      <c r="JO149" s="34"/>
      <c r="JP149" s="34"/>
      <c r="JQ149" s="34"/>
      <c r="JR149" s="34"/>
      <c r="JS149" s="34"/>
      <c r="JT149" s="140"/>
      <c r="JU149" s="140"/>
      <c r="JV149" s="140"/>
      <c r="JW149" s="140"/>
      <c r="JX149" s="140"/>
      <c r="JY149" s="140"/>
      <c r="JZ149" s="140"/>
      <c r="KA149" s="140"/>
      <c r="KB149" s="140"/>
      <c r="KC149" s="140"/>
      <c r="KD149" s="140"/>
      <c r="KE149" s="140"/>
      <c r="KF149" s="140"/>
      <c r="KG149" s="140"/>
      <c r="KH149" s="140"/>
      <c r="KI149" s="140"/>
      <c r="KJ149" s="140"/>
      <c r="KK149" s="140"/>
      <c r="KL149" s="140"/>
      <c r="KM149" s="140"/>
      <c r="KN149" s="140"/>
      <c r="KO149" s="140"/>
      <c r="KP149" s="140"/>
      <c r="KQ149" s="140"/>
      <c r="KR149" s="140"/>
      <c r="KS149" s="140"/>
      <c r="KT149" s="140"/>
      <c r="KU149" s="140"/>
      <c r="KV149" s="140"/>
      <c r="KX149" s="540">
        <f t="shared" si="932"/>
        <v>100</v>
      </c>
    </row>
    <row r="150" spans="1:310" ht="13.15" customHeight="1" thickTop="1" thickBot="1" x14ac:dyDescent="0.3">
      <c r="A150" s="62"/>
      <c r="B150" s="80" t="str">
        <f>IF(A150="X",IF(#REF!="F",#REF!,IF(#REF!="C",#REF!,IF(#REF!="WH",#REF!,IF(#REF!="B",#REF!,"")))),"")</f>
        <v/>
      </c>
      <c r="C150" s="120"/>
      <c r="D150" s="578"/>
      <c r="E150" s="11">
        <f>E149+1</f>
        <v>66</v>
      </c>
      <c r="F150" s="2129"/>
      <c r="G150" s="1832"/>
      <c r="H150" s="254" t="str">
        <f>J150</f>
        <v>Blocked flue</v>
      </c>
      <c r="I150" s="45" t="s">
        <v>88</v>
      </c>
      <c r="J150" s="39" t="s">
        <v>283</v>
      </c>
      <c r="K150" s="39"/>
      <c r="L150" s="39" t="s">
        <v>176</v>
      </c>
      <c r="M150" s="1832"/>
      <c r="N150" s="262"/>
      <c r="O150" s="45"/>
      <c r="P150" s="599"/>
      <c r="Q150" s="726">
        <v>60</v>
      </c>
      <c r="R150" s="727"/>
      <c r="S150" s="727"/>
      <c r="T150" s="727"/>
      <c r="U150" s="727"/>
      <c r="V150" s="727"/>
      <c r="W150" s="727"/>
      <c r="X150" s="727"/>
      <c r="Y150" s="727"/>
      <c r="Z150" s="727"/>
      <c r="AA150" s="727"/>
      <c r="AB150" s="727">
        <v>40</v>
      </c>
      <c r="AC150" s="368">
        <f t="shared" si="933"/>
        <v>0.6</v>
      </c>
      <c r="AD150" s="368">
        <f t="shared" si="934"/>
        <v>0</v>
      </c>
      <c r="AE150" s="368">
        <f t="shared" si="935"/>
        <v>0</v>
      </c>
      <c r="AF150" s="368">
        <f t="shared" si="936"/>
        <v>0</v>
      </c>
      <c r="AG150" s="368">
        <f t="shared" si="937"/>
        <v>0</v>
      </c>
      <c r="AH150" s="368">
        <f t="shared" si="938"/>
        <v>0</v>
      </c>
      <c r="AI150" s="368">
        <f t="shared" si="939"/>
        <v>0</v>
      </c>
      <c r="AJ150" s="368">
        <f t="shared" si="940"/>
        <v>0</v>
      </c>
      <c r="AK150" s="368">
        <f t="shared" si="941"/>
        <v>0</v>
      </c>
      <c r="AL150" s="368">
        <f t="shared" si="942"/>
        <v>0</v>
      </c>
      <c r="AM150" s="368">
        <f t="shared" si="943"/>
        <v>0</v>
      </c>
      <c r="AN150" s="368">
        <f t="shared" si="944"/>
        <v>0.4</v>
      </c>
      <c r="AO150" s="369">
        <v>0</v>
      </c>
      <c r="AP150" s="370">
        <v>0</v>
      </c>
      <c r="AQ150" s="370">
        <v>0</v>
      </c>
      <c r="AR150" s="370">
        <v>0</v>
      </c>
      <c r="AS150" s="378">
        <f>AC150*'Gas parameters'!$B$10</f>
        <v>21490.799999999999</v>
      </c>
      <c r="AT150" s="371">
        <f>AD150*'Gas parameters'!$C$10</f>
        <v>0</v>
      </c>
      <c r="AU150" s="371">
        <f>AE150*'Gas parameters'!$D$10</f>
        <v>0</v>
      </c>
      <c r="AV150" s="371">
        <f>AF150*'Gas parameters'!$E$10</f>
        <v>0</v>
      </c>
      <c r="AW150" s="371">
        <f>AG150*'Gas parameters'!$F$10</f>
        <v>0</v>
      </c>
      <c r="AX150" s="371">
        <f>AH150*'Gas parameters'!$G$10</f>
        <v>0</v>
      </c>
      <c r="AY150" s="371">
        <f>AI150*'Gas parameters'!$H$10</f>
        <v>0</v>
      </c>
      <c r="AZ150" s="371">
        <f>AJ150*'Gas parameters'!$I$10</f>
        <v>0</v>
      </c>
      <c r="BA150" s="371">
        <f>AK150*'Gas parameters'!$J$10</f>
        <v>0</v>
      </c>
      <c r="BB150" s="371">
        <f>AL150*'Gas parameters'!$K$10</f>
        <v>0</v>
      </c>
      <c r="BC150" s="371">
        <f>AM150*'Gas parameters'!$L$10</f>
        <v>0</v>
      </c>
      <c r="BD150" s="371">
        <f>AN150*'Gas parameters'!$M$10</f>
        <v>4310.8</v>
      </c>
      <c r="BE150" s="372">
        <f>AO150*'Gas parameters'!$N$10</f>
        <v>0</v>
      </c>
      <c r="BF150" s="373">
        <f>AP150*'Gas parameters'!$O$10</f>
        <v>0</v>
      </c>
      <c r="BG150" s="373">
        <f>AQ150*'Gas parameters'!$P$10</f>
        <v>0</v>
      </c>
      <c r="BH150" s="379">
        <f>AR150*'Gas parameters'!$Q$10</f>
        <v>0</v>
      </c>
      <c r="BI150" s="386">
        <f>AC150*'Gas parameters'!$B$11</f>
        <v>23904</v>
      </c>
      <c r="BJ150" s="387">
        <f>AD150*'Gas parameters'!$C$11</f>
        <v>0</v>
      </c>
      <c r="BK150" s="387">
        <f>AE150*'Gas parameters'!$D$11</f>
        <v>0</v>
      </c>
      <c r="BL150" s="387">
        <f>AF150*'Gas parameters'!$E$11</f>
        <v>0</v>
      </c>
      <c r="BM150" s="387">
        <f>AG150*'Gas parameters'!$F$11</f>
        <v>0</v>
      </c>
      <c r="BN150" s="387">
        <f>AH150*'Gas parameters'!$G$11</f>
        <v>0</v>
      </c>
      <c r="BO150" s="387">
        <f>AI150*'Gas parameters'!$H$11</f>
        <v>0</v>
      </c>
      <c r="BP150" s="387">
        <f>AJ150*'Gas parameters'!$I$11</f>
        <v>0</v>
      </c>
      <c r="BQ150" s="387">
        <f>AK150*'Gas parameters'!$J$11</f>
        <v>0</v>
      </c>
      <c r="BR150" s="387">
        <f>AL150*'Gas parameters'!$K$11</f>
        <v>0</v>
      </c>
      <c r="BS150" s="387">
        <f>AM150*'Gas parameters'!$L$11</f>
        <v>0</v>
      </c>
      <c r="BT150" s="387">
        <f>AN150*'Gas parameters'!$M$11</f>
        <v>5115.2000000000007</v>
      </c>
      <c r="BU150" s="388">
        <f>AO150*'Gas parameters'!$N$11</f>
        <v>0</v>
      </c>
      <c r="BV150" s="389">
        <f>AP150*'Gas parameters'!$O$11</f>
        <v>0</v>
      </c>
      <c r="BW150" s="389">
        <f>AQ150*'Gas parameters'!$P$11</f>
        <v>0</v>
      </c>
      <c r="BX150" s="390">
        <f>AR150*'Gas parameters'!$Q$11</f>
        <v>0</v>
      </c>
      <c r="BY150" s="385">
        <f>AC150*'Gas parameters'!$B$12</f>
        <v>0.43043999999999999</v>
      </c>
      <c r="BZ150" s="374">
        <f>AD150*'Gas parameters'!$C$12</f>
        <v>0</v>
      </c>
      <c r="CA150" s="374">
        <f>AE150*'Gas parameters'!$D$12</f>
        <v>0</v>
      </c>
      <c r="CB150" s="374">
        <f>AF150*'Gas parameters'!$E$12</f>
        <v>0</v>
      </c>
      <c r="CC150" s="374">
        <f>AG150*'Gas parameters'!$F$12</f>
        <v>0</v>
      </c>
      <c r="CD150" s="374">
        <f>AH150*'Gas parameters'!$G$12</f>
        <v>0</v>
      </c>
      <c r="CE150" s="374">
        <f>AI150*'Gas parameters'!$H$12</f>
        <v>0</v>
      </c>
      <c r="CF150" s="374">
        <f>AJ150*'Gas parameters'!$I$12</f>
        <v>0</v>
      </c>
      <c r="CG150" s="374">
        <f>AK150*'Gas parameters'!$J$12</f>
        <v>0</v>
      </c>
      <c r="CH150" s="374">
        <f>AL150*'Gas parameters'!$K$12</f>
        <v>0</v>
      </c>
      <c r="CI150" s="374">
        <f>AM150*'Gas parameters'!$L$12</f>
        <v>0</v>
      </c>
      <c r="CJ150" s="374">
        <f>AN150*'Gas parameters'!$M$12</f>
        <v>3.5999999999999997E-2</v>
      </c>
      <c r="CK150" s="375">
        <f>AO150*'Gas parameters'!$N$12</f>
        <v>0</v>
      </c>
      <c r="CL150" s="376">
        <f>AP150*'Gas parameters'!$O$12</f>
        <v>0</v>
      </c>
      <c r="CM150" s="376">
        <f>AQ150*'Gas parameters'!$P$12</f>
        <v>0</v>
      </c>
      <c r="CN150" s="376">
        <f>AR150*'Gas parameters'!$Q$12</f>
        <v>0</v>
      </c>
      <c r="CO150" s="432">
        <f t="shared" si="945"/>
        <v>0.6</v>
      </c>
      <c r="CP150" s="432">
        <f t="shared" si="946"/>
        <v>0</v>
      </c>
      <c r="CQ150" s="432">
        <f t="shared" si="947"/>
        <v>0</v>
      </c>
      <c r="CR150" s="432">
        <f t="shared" si="948"/>
        <v>0</v>
      </c>
      <c r="CS150" s="432">
        <f t="shared" si="949"/>
        <v>0</v>
      </c>
      <c r="CT150" s="432">
        <f t="shared" si="950"/>
        <v>0</v>
      </c>
      <c r="CU150" s="432">
        <f t="shared" si="951"/>
        <v>0</v>
      </c>
      <c r="CV150" s="432">
        <f t="shared" si="952"/>
        <v>0</v>
      </c>
      <c r="CW150" s="432">
        <f t="shared" si="953"/>
        <v>0</v>
      </c>
      <c r="CX150" s="432">
        <f t="shared" si="954"/>
        <v>0</v>
      </c>
      <c r="CY150" s="432">
        <f t="shared" si="955"/>
        <v>0</v>
      </c>
      <c r="CZ150" s="432">
        <f t="shared" si="956"/>
        <v>0.4</v>
      </c>
      <c r="DA150" s="432">
        <f t="shared" si="957"/>
        <v>0</v>
      </c>
      <c r="DB150" s="432">
        <f t="shared" si="958"/>
        <v>0</v>
      </c>
      <c r="DC150" s="432">
        <f t="shared" si="959"/>
        <v>0</v>
      </c>
      <c r="DD150" s="432">
        <f t="shared" si="960"/>
        <v>0</v>
      </c>
      <c r="DE150" s="428">
        <f>'DATA SHEET'!CO150*'Gas parameters'!$B$13</f>
        <v>21529.8</v>
      </c>
      <c r="DF150" s="428">
        <f>'DATA SHEET'!CP150*'Gas parameters'!$C$13</f>
        <v>0</v>
      </c>
      <c r="DG150" s="428">
        <f>'DATA SHEET'!CQ150*'Gas parameters'!$D$13</f>
        <v>0</v>
      </c>
      <c r="DH150" s="428">
        <f>'DATA SHEET'!CR150*'Gas parameters'!$E$13</f>
        <v>0</v>
      </c>
      <c r="DI150" s="428">
        <f>'DATA SHEET'!CS150*'Gas parameters'!$F$13</f>
        <v>0</v>
      </c>
      <c r="DJ150" s="428">
        <f>'DATA SHEET'!CT150*'Gas parameters'!$G$13</f>
        <v>0</v>
      </c>
      <c r="DK150" s="428">
        <f>'DATA SHEET'!CU150*'Gas parameters'!$H$13</f>
        <v>0</v>
      </c>
      <c r="DL150" s="428">
        <f>'DATA SHEET'!CV150*'Gas parameters'!$I$13</f>
        <v>0</v>
      </c>
      <c r="DM150" s="428">
        <f>'DATA SHEET'!CW150*'Gas parameters'!$J$13</f>
        <v>0</v>
      </c>
      <c r="DN150" s="428">
        <f>'DATA SHEET'!CX150*'Gas parameters'!$K$13</f>
        <v>0</v>
      </c>
      <c r="DO150" s="428">
        <f>'DATA SHEET'!CY150*'Gas parameters'!$L$13</f>
        <v>0</v>
      </c>
      <c r="DP150" s="428">
        <f>'DATA SHEET'!CZ150*'Gas parameters'!$M$13</f>
        <v>4313.2</v>
      </c>
      <c r="DQ150" s="428">
        <f>'DATA SHEET'!DA150*'Gas parameters'!$N$13</f>
        <v>0</v>
      </c>
      <c r="DR150" s="428">
        <f>'DATA SHEET'!DB150*'Gas parameters'!$O$13</f>
        <v>0</v>
      </c>
      <c r="DS150" s="428">
        <f>'DATA SHEET'!DC150*'Gas parameters'!$P$13</f>
        <v>0</v>
      </c>
      <c r="DT150" s="428">
        <f>'DATA SHEET'!DD150*'Gas parameters'!$Q$13</f>
        <v>0</v>
      </c>
      <c r="DU150" s="431">
        <f>'DATA SHEET'!CO150*'Gas parameters'!$B$14</f>
        <v>23891.399999999998</v>
      </c>
      <c r="DV150" s="431">
        <f>'DATA SHEET'!CP150*'Gas parameters'!$C$14</f>
        <v>0</v>
      </c>
      <c r="DW150" s="431">
        <f>'DATA SHEET'!CQ150*'Gas parameters'!$D$14</f>
        <v>0</v>
      </c>
      <c r="DX150" s="431">
        <f>'DATA SHEET'!CR150*'Gas parameters'!$E$14</f>
        <v>0</v>
      </c>
      <c r="DY150" s="431">
        <f>'DATA SHEET'!CS150*'Gas parameters'!$F$14</f>
        <v>0</v>
      </c>
      <c r="DZ150" s="431">
        <f>'DATA SHEET'!CT150*'Gas parameters'!$G$14</f>
        <v>0</v>
      </c>
      <c r="EA150" s="431">
        <f>'DATA SHEET'!CU150*'Gas parameters'!$H$14</f>
        <v>0</v>
      </c>
      <c r="EB150" s="431">
        <f>'DATA SHEET'!CV150*'Gas parameters'!$I$14</f>
        <v>0</v>
      </c>
      <c r="EC150" s="431">
        <f>'DATA SHEET'!CW150*'Gas parameters'!$J$14</f>
        <v>0</v>
      </c>
      <c r="ED150" s="431">
        <f>'DATA SHEET'!CX150*'Gas parameters'!$K$14</f>
        <v>0</v>
      </c>
      <c r="EE150" s="431">
        <f>'DATA SHEET'!CY150*'Gas parameters'!$L$14</f>
        <v>0</v>
      </c>
      <c r="EF150" s="431">
        <f>'DATA SHEET'!CZ150*'Gas parameters'!$M$14</f>
        <v>5098</v>
      </c>
      <c r="EG150" s="431">
        <f>'DATA SHEET'!DA150*'Gas parameters'!$N$14</f>
        <v>0</v>
      </c>
      <c r="EH150" s="431">
        <f>'DATA SHEET'!DB150*'Gas parameters'!$O$14</f>
        <v>0</v>
      </c>
      <c r="EI150" s="431">
        <f>'DATA SHEET'!DC150*'Gas parameters'!$P$14</f>
        <v>0</v>
      </c>
      <c r="EJ150" s="431">
        <f>'DATA SHEET'!DD150*'Gas parameters'!$Q$14</f>
        <v>0</v>
      </c>
      <c r="EK150" s="425">
        <f>'DATA SHEET'!CO150*'Gas parameters'!$B$15</f>
        <v>1.2018</v>
      </c>
      <c r="EL150" s="434">
        <f>'DATA SHEET'!CP150*'Gas parameters'!$C$15</f>
        <v>0</v>
      </c>
      <c r="EM150" s="434">
        <f>'DATA SHEET'!CQ150*'Gas parameters'!$D$15</f>
        <v>0</v>
      </c>
      <c r="EN150" s="434">
        <f>'DATA SHEET'!CR150*'Gas parameters'!$E$15</f>
        <v>0</v>
      </c>
      <c r="EO150" s="434">
        <f>'DATA SHEET'!CS150*'Gas parameters'!$F$15</f>
        <v>0</v>
      </c>
      <c r="EP150" s="434">
        <f>'DATA SHEET'!CT150*'Gas parameters'!$G$15</f>
        <v>0</v>
      </c>
      <c r="EQ150" s="434">
        <f>'DATA SHEET'!CU150*'Gas parameters'!$H$15</f>
        <v>0</v>
      </c>
      <c r="ER150" s="434">
        <f>'DATA SHEET'!CV150*'Gas parameters'!$I$15</f>
        <v>0</v>
      </c>
      <c r="ES150" s="434">
        <f>'DATA SHEET'!CW150*'Gas parameters'!$J$15</f>
        <v>0</v>
      </c>
      <c r="ET150" s="434">
        <f>'DATA SHEET'!CX150*'Gas parameters'!$K$15</f>
        <v>0</v>
      </c>
      <c r="EU150" s="434">
        <f>'DATA SHEET'!CY150*'Gas parameters'!$L$15</f>
        <v>0</v>
      </c>
      <c r="EV150" s="434">
        <f>'DATA SHEET'!CZ150*'Gas parameters'!$M$15</f>
        <v>0.1996</v>
      </c>
      <c r="EW150" s="434">
        <f>'DATA SHEET'!DA150*'Gas parameters'!$N$15</f>
        <v>0</v>
      </c>
      <c r="EX150" s="434">
        <f>'DATA SHEET'!DB150*'Gas parameters'!$O$15</f>
        <v>0</v>
      </c>
      <c r="EY150" s="434">
        <f>'DATA SHEET'!DC150*'Gas parameters'!$P$15</f>
        <v>0</v>
      </c>
      <c r="EZ150" s="434">
        <f>'DATA SHEET'!DD150*'Gas parameters'!$Q$15</f>
        <v>0</v>
      </c>
      <c r="FA150" s="429">
        <f>'DATA SHEET'!CO150*'Gas parameters'!$B$16</f>
        <v>0.59760000000000002</v>
      </c>
      <c r="FB150" s="429">
        <f>'DATA SHEET'!CP150*'Gas parameters'!$C$16</f>
        <v>0</v>
      </c>
      <c r="FC150" s="429">
        <f>'DATA SHEET'!CQ150*'Gas parameters'!$D$16</f>
        <v>0</v>
      </c>
      <c r="FD150" s="429">
        <f>'DATA SHEET'!CR150*'Gas parameters'!$E$16</f>
        <v>0</v>
      </c>
      <c r="FE150" s="429">
        <f>'DATA SHEET'!CS150*'Gas parameters'!$F$16</f>
        <v>0</v>
      </c>
      <c r="FF150" s="429">
        <f>'DATA SHEET'!CT150*'Gas parameters'!$G$16</f>
        <v>0</v>
      </c>
      <c r="FG150" s="429">
        <f>'DATA SHEET'!CU150*'Gas parameters'!$H$16</f>
        <v>0</v>
      </c>
      <c r="FH150" s="429">
        <f>'DATA SHEET'!CV150*'Gas parameters'!$I$16</f>
        <v>0</v>
      </c>
      <c r="FI150" s="429">
        <f>'DATA SHEET'!CW150*'Gas parameters'!$J$16</f>
        <v>0</v>
      </c>
      <c r="FJ150" s="429">
        <f>'DATA SHEET'!CX150*'Gas parameters'!$K$16</f>
        <v>0</v>
      </c>
      <c r="FK150" s="429">
        <f>'DATA SHEET'!CY150*'Gas parameters'!$L$16</f>
        <v>0</v>
      </c>
      <c r="FL150" s="429">
        <f>'DATA SHEET'!CZ150*'Gas parameters'!$M$16</f>
        <v>0</v>
      </c>
      <c r="FM150" s="429">
        <f>'DATA SHEET'!DA150*'Gas parameters'!$N$16</f>
        <v>0</v>
      </c>
      <c r="FN150" s="429">
        <f>'DATA SHEET'!DB150*'Gas parameters'!$O$16</f>
        <v>0</v>
      </c>
      <c r="FO150" s="429">
        <f>'DATA SHEET'!DC150*'Gas parameters'!$P$16</f>
        <v>0</v>
      </c>
      <c r="FP150" s="429">
        <f>'DATA SHEET'!DD150*'Gas parameters'!$Q$16</f>
        <v>0</v>
      </c>
      <c r="FQ150" s="457">
        <f>'DATA SHEET'!CO150*'Gas parameters'!$B$17</f>
        <v>1.1639999999999999</v>
      </c>
      <c r="FR150" s="457">
        <f>'DATA SHEET'!CP150*'Gas parameters'!$C$17</f>
        <v>0</v>
      </c>
      <c r="FS150" s="457">
        <f>'DATA SHEET'!CQ150*'Gas parameters'!$D$17</f>
        <v>0</v>
      </c>
      <c r="FT150" s="457">
        <f>'DATA SHEET'!CR150*'Gas parameters'!$E$17</f>
        <v>0</v>
      </c>
      <c r="FU150" s="457">
        <f>'DATA SHEET'!CS150*'Gas parameters'!$F$17</f>
        <v>0</v>
      </c>
      <c r="FV150" s="457">
        <f>'DATA SHEET'!CT150*'Gas parameters'!$G$17</f>
        <v>0</v>
      </c>
      <c r="FW150" s="457">
        <f>'DATA SHEET'!CU150*'Gas parameters'!$H$17</f>
        <v>0</v>
      </c>
      <c r="FX150" s="457">
        <f>'DATA SHEET'!CV150*'Gas parameters'!$I$17</f>
        <v>0</v>
      </c>
      <c r="FY150" s="457">
        <f>'DATA SHEET'!CW150*'Gas parameters'!$J$17</f>
        <v>0</v>
      </c>
      <c r="FZ150" s="457">
        <f>'DATA SHEET'!CX150*'Gas parameters'!$K$17</f>
        <v>0</v>
      </c>
      <c r="GA150" s="457">
        <f>'DATA SHEET'!CY150*'Gas parameters'!$L$17</f>
        <v>0</v>
      </c>
      <c r="GB150" s="457">
        <f>'DATA SHEET'!CZ150*'Gas parameters'!$M$17</f>
        <v>0.38680000000000003</v>
      </c>
      <c r="GC150" s="457">
        <f>'DATA SHEET'!DA150*'Gas parameters'!$N$17</f>
        <v>0</v>
      </c>
      <c r="GD150" s="457">
        <f>'DATA SHEET'!DB150*'Gas parameters'!$O$17</f>
        <v>0</v>
      </c>
      <c r="GE150" s="457">
        <f>'DATA SHEET'!DC150*'Gas parameters'!$P$17</f>
        <v>0</v>
      </c>
      <c r="GF150" s="457">
        <f>'DATA SHEET'!DD150*'Gas parameters'!$Q$17</f>
        <v>0</v>
      </c>
      <c r="GG150" s="429">
        <f>'DATA SHEET'!CO150*'Gas parameters'!$B$18</f>
        <v>0.43043999999999999</v>
      </c>
      <c r="GH150" s="429">
        <f>'DATA SHEET'!CP150*'Gas parameters'!$C$18</f>
        <v>0</v>
      </c>
      <c r="GI150" s="429">
        <f>'DATA SHEET'!CQ150*'Gas parameters'!$D$18</f>
        <v>0</v>
      </c>
      <c r="GJ150" s="429">
        <f>'DATA SHEET'!CR150*'Gas parameters'!$E$18</f>
        <v>0</v>
      </c>
      <c r="GK150" s="429">
        <f>'DATA SHEET'!CS150*'Gas parameters'!$F$18</f>
        <v>0</v>
      </c>
      <c r="GL150" s="429">
        <f>'DATA SHEET'!CT150*'Gas parameters'!$G$18</f>
        <v>0</v>
      </c>
      <c r="GM150" s="429">
        <f>'DATA SHEET'!CU150*'Gas parameters'!$H$18</f>
        <v>0</v>
      </c>
      <c r="GN150" s="429">
        <f>'DATA SHEET'!CV150*'Gas parameters'!$I$18</f>
        <v>0</v>
      </c>
      <c r="GO150" s="429">
        <f>'DATA SHEET'!CW150*'Gas parameters'!$J$18</f>
        <v>0</v>
      </c>
      <c r="GP150" s="429">
        <f>'DATA SHEET'!CX150*'Gas parameters'!$K$18</f>
        <v>0</v>
      </c>
      <c r="GQ150" s="429">
        <f>'DATA SHEET'!CY150*'Gas parameters'!$L$18</f>
        <v>0</v>
      </c>
      <c r="GR150" s="429">
        <f>'DATA SHEET'!CZ150*'Gas parameters'!$M$18</f>
        <v>3.5999999999999997E-2</v>
      </c>
      <c r="GS150" s="429">
        <f>'DATA SHEET'!DA150*'Gas parameters'!$N$18</f>
        <v>0</v>
      </c>
      <c r="GT150" s="429">
        <f>'DATA SHEET'!DB150*'Gas parameters'!$O$18</f>
        <v>0</v>
      </c>
      <c r="GU150" s="429">
        <f>'DATA SHEET'!DC150*'Gas parameters'!$P$18</f>
        <v>0</v>
      </c>
      <c r="GV150" s="429">
        <f>'DATA SHEET'!DD150*'Gas parameters'!$Q$18</f>
        <v>0</v>
      </c>
      <c r="GW150" s="430">
        <v>7</v>
      </c>
      <c r="GX150" s="430">
        <v>1E-3</v>
      </c>
      <c r="GY150" s="435">
        <f t="shared" si="961"/>
        <v>6.6924546322827121</v>
      </c>
      <c r="GZ150" s="435">
        <f t="shared" si="962"/>
        <v>10.148328222950017</v>
      </c>
      <c r="HA150" s="433">
        <f t="shared" si="963"/>
        <v>1</v>
      </c>
      <c r="HB150" s="433">
        <f t="shared" si="964"/>
        <v>7.4502201757506663</v>
      </c>
      <c r="HC150" s="433">
        <f t="shared" si="965"/>
        <v>20.959991874476575</v>
      </c>
      <c r="HD150" s="433">
        <f t="shared" si="966"/>
        <v>1.3246768628986172</v>
      </c>
      <c r="HE150" s="433">
        <f t="shared" si="967"/>
        <v>1.2155011147590387</v>
      </c>
      <c r="HF150" s="436">
        <f t="shared" si="968"/>
        <v>0</v>
      </c>
      <c r="HG150" s="433">
        <f t="shared" si="969"/>
        <v>5.8886546322827122</v>
      </c>
      <c r="HH150" s="435">
        <f>GY150*0.7906+'DATA SHEET'!CW150/100+HN150</f>
        <v>5.8886546322827122</v>
      </c>
      <c r="HI150" s="433">
        <f t="shared" si="970"/>
        <v>1.5615655434679541</v>
      </c>
      <c r="HJ150" s="433">
        <f t="shared" si="971"/>
        <v>10.148328222950017</v>
      </c>
      <c r="HK150" s="437">
        <f t="shared" si="972"/>
        <v>25843</v>
      </c>
      <c r="HL150" s="437">
        <f t="shared" si="973"/>
        <v>28989.399999999998</v>
      </c>
      <c r="HM150" s="438">
        <f t="shared" si="974"/>
        <v>1.4014</v>
      </c>
      <c r="HN150" s="439">
        <f t="shared" si="975"/>
        <v>0.59760000000000002</v>
      </c>
      <c r="HO150" s="436">
        <f t="shared" si="976"/>
        <v>1.5508</v>
      </c>
      <c r="HP150" s="427">
        <f t="shared" si="977"/>
        <v>0.46643999999999997</v>
      </c>
      <c r="HQ150" s="357">
        <f t="shared" si="978"/>
        <v>25801.599999999999</v>
      </c>
      <c r="HR150" s="358">
        <f t="shared" si="979"/>
        <v>29019.200000000001</v>
      </c>
      <c r="HS150" s="712">
        <f t="shared" si="980"/>
        <v>0.46643999999999997</v>
      </c>
      <c r="HT150" s="713">
        <f t="shared" si="981"/>
        <v>0.36094603788418017</v>
      </c>
      <c r="HU150" s="711">
        <f t="shared" si="982"/>
        <v>0.44215889640812073</v>
      </c>
      <c r="HV150" s="711">
        <f t="shared" si="983"/>
        <v>24.454174959719456</v>
      </c>
      <c r="HW150" s="711">
        <f t="shared" si="984"/>
        <v>27.464698088207459</v>
      </c>
      <c r="HX150" s="711">
        <f t="shared" si="985"/>
        <v>45.714470083951518</v>
      </c>
      <c r="HY150" s="714">
        <f t="shared" si="986"/>
        <v>25.801599999999997</v>
      </c>
      <c r="HZ150" s="359">
        <f t="shared" si="987"/>
        <v>29.019200000000001</v>
      </c>
      <c r="IA150" s="360">
        <f t="shared" si="988"/>
        <v>48.30190909070317</v>
      </c>
      <c r="IB150" s="75">
        <f t="shared" si="989"/>
        <v>45.714470083951518</v>
      </c>
      <c r="IC150" s="724">
        <f t="shared" si="990"/>
        <v>0.36094603788418017</v>
      </c>
      <c r="ID150" s="724">
        <f t="shared" si="991"/>
        <v>25.801599999999997</v>
      </c>
      <c r="IE150" s="724">
        <f t="shared" si="992"/>
        <v>29.019200000000001</v>
      </c>
      <c r="IF150" s="76">
        <f t="shared" si="993"/>
        <v>10.148328222950017</v>
      </c>
      <c r="IG150" s="168"/>
      <c r="IH150" s="168"/>
      <c r="II150" s="168"/>
      <c r="IJ150" s="700">
        <f t="shared" si="994"/>
        <v>0</v>
      </c>
      <c r="IK150" s="30"/>
      <c r="IL150" s="31"/>
      <c r="IM150" s="31"/>
      <c r="IN150" s="29"/>
      <c r="IO150" s="29"/>
      <c r="IP150" s="29"/>
      <c r="IQ150" s="29"/>
      <c r="IR150" s="29"/>
      <c r="IS150" s="23" t="s">
        <v>88</v>
      </c>
      <c r="IT150" s="23" t="s">
        <v>88</v>
      </c>
      <c r="IU150" s="23"/>
      <c r="IV150" s="23" t="s">
        <v>88</v>
      </c>
      <c r="IW150" s="23"/>
      <c r="IX150" s="23"/>
      <c r="IY150" s="23"/>
      <c r="IZ150" s="23"/>
      <c r="JA150" s="29"/>
      <c r="JB150" s="43"/>
      <c r="JC150" s="64"/>
      <c r="JD150" s="22"/>
      <c r="JE150" s="22"/>
      <c r="JF150" s="22"/>
      <c r="JG150" s="22"/>
      <c r="JH150" s="21"/>
      <c r="JI150" s="21"/>
      <c r="JJ150" s="21"/>
      <c r="JK150" s="21"/>
      <c r="JL150" s="140"/>
      <c r="JM150" s="140"/>
      <c r="JN150" s="140"/>
      <c r="JO150" s="34"/>
      <c r="JP150" s="34"/>
      <c r="JQ150" s="34"/>
      <c r="JR150" s="34"/>
      <c r="JS150" s="34"/>
      <c r="JT150" s="140"/>
      <c r="JU150" s="140"/>
      <c r="JV150" s="140"/>
      <c r="JW150" s="140"/>
      <c r="JX150" s="140"/>
      <c r="JY150" s="140"/>
      <c r="JZ150" s="140"/>
      <c r="KA150" s="140"/>
      <c r="KB150" s="140"/>
      <c r="KC150" s="140"/>
      <c r="KD150" s="140"/>
      <c r="KE150" s="140"/>
      <c r="KF150" s="140"/>
      <c r="KG150" s="140"/>
      <c r="KH150" s="140"/>
      <c r="KI150" s="140"/>
      <c r="KJ150" s="140"/>
      <c r="KK150" s="140"/>
      <c r="KL150" s="140"/>
      <c r="KM150" s="140"/>
      <c r="KN150" s="140"/>
      <c r="KO150" s="140"/>
      <c r="KP150" s="140"/>
      <c r="KQ150" s="140"/>
      <c r="KR150" s="140"/>
      <c r="KS150" s="140"/>
      <c r="KT150" s="140"/>
      <c r="KU150" s="140"/>
      <c r="KV150" s="140"/>
      <c r="KX150" s="540">
        <f t="shared" si="932"/>
        <v>100</v>
      </c>
    </row>
    <row r="151" spans="1:310" ht="15" x14ac:dyDescent="0.25">
      <c r="A151" s="81"/>
      <c r="B151" s="81"/>
      <c r="C151" s="81"/>
      <c r="P151" s="550"/>
      <c r="Q151" s="42"/>
      <c r="R151" s="42"/>
      <c r="S151" s="42"/>
      <c r="T151" s="42"/>
      <c r="U151" s="42"/>
      <c r="V151" s="42"/>
      <c r="W151" s="42"/>
      <c r="X151" s="42"/>
      <c r="Y151" s="42"/>
      <c r="Z151" s="42"/>
      <c r="AA151" s="42"/>
      <c r="AB151" s="42"/>
      <c r="IB151" s="3"/>
      <c r="IC151" s="3"/>
      <c r="ID151" s="3"/>
      <c r="IE151" s="3"/>
      <c r="IF151" s="3"/>
      <c r="JK151" s="3"/>
      <c r="KL151" s="3"/>
      <c r="KX151" s="540">
        <f t="shared" si="932"/>
        <v>0</v>
      </c>
    </row>
    <row r="152" spans="1:310" ht="15" x14ac:dyDescent="0.25">
      <c r="A152" s="81"/>
      <c r="B152" s="81"/>
      <c r="C152" s="81"/>
      <c r="P152" s="550"/>
      <c r="Q152" s="42"/>
      <c r="R152" s="42"/>
      <c r="S152" s="42"/>
      <c r="T152" s="42"/>
      <c r="U152" s="42"/>
      <c r="V152" s="42"/>
      <c r="W152" s="42"/>
      <c r="X152" s="42"/>
      <c r="Y152" s="42"/>
      <c r="Z152" s="42"/>
      <c r="AA152" s="42"/>
      <c r="AB152" s="42"/>
      <c r="IB152" s="3"/>
      <c r="IC152" s="3"/>
      <c r="ID152" s="3"/>
      <c r="IE152" s="3"/>
      <c r="IF152" s="3"/>
      <c r="JK152" s="3"/>
      <c r="KL152" s="3"/>
      <c r="KX152" s="540">
        <f t="shared" si="932"/>
        <v>0</v>
      </c>
    </row>
    <row r="153" spans="1:310" ht="15" x14ac:dyDescent="0.25">
      <c r="P153" s="550"/>
      <c r="Q153" s="42"/>
      <c r="R153" s="42"/>
      <c r="S153" s="42"/>
      <c r="T153" s="42"/>
      <c r="U153" s="42"/>
      <c r="V153" s="42"/>
      <c r="W153" s="42"/>
      <c r="X153" s="42"/>
      <c r="Y153" s="42"/>
      <c r="Z153" s="42"/>
      <c r="AA153" s="42"/>
      <c r="AB153" s="42"/>
      <c r="KX153" s="540">
        <f t="shared" si="932"/>
        <v>0</v>
      </c>
    </row>
    <row r="154" spans="1:310" ht="15.75" thickBot="1" x14ac:dyDescent="0.3">
      <c r="A154" s="81"/>
      <c r="B154" s="81"/>
      <c r="C154" s="81"/>
      <c r="P154" s="550"/>
      <c r="Q154" s="42"/>
      <c r="R154" s="42"/>
      <c r="S154" s="42"/>
      <c r="T154" s="42"/>
      <c r="U154" s="42"/>
      <c r="V154" s="42"/>
      <c r="W154" s="42"/>
      <c r="X154" s="42"/>
      <c r="Y154" s="42"/>
      <c r="Z154" s="42"/>
      <c r="AA154" s="42"/>
      <c r="AB154" s="42"/>
      <c r="IB154" s="3"/>
      <c r="IC154" s="3"/>
      <c r="ID154" s="3"/>
      <c r="IE154" s="3"/>
      <c r="IF154" s="3"/>
      <c r="JK154" s="3"/>
      <c r="KL154" s="3"/>
      <c r="KX154" s="540">
        <f t="shared" si="932"/>
        <v>0</v>
      </c>
    </row>
    <row r="155" spans="1:310" ht="24" thickBot="1" x14ac:dyDescent="0.4">
      <c r="A155" s="81"/>
      <c r="B155" s="81"/>
      <c r="C155" s="81"/>
      <c r="E155" s="55" t="s">
        <v>267</v>
      </c>
      <c r="F155" s="56"/>
      <c r="G155" s="56"/>
      <c r="H155" s="56"/>
      <c r="I155" s="56"/>
      <c r="J155" s="56"/>
      <c r="K155" s="56"/>
      <c r="L155" s="259" t="s">
        <v>291</v>
      </c>
      <c r="M155" s="259"/>
      <c r="N155" s="99"/>
      <c r="O155" s="99"/>
      <c r="P155" s="607"/>
      <c r="Q155" s="99"/>
      <c r="R155" s="99"/>
      <c r="S155" s="99"/>
      <c r="T155" s="99"/>
      <c r="U155" s="737"/>
      <c r="V155" s="737"/>
      <c r="W155" s="737"/>
      <c r="X155" s="737"/>
      <c r="Y155" s="737"/>
      <c r="Z155" s="737"/>
      <c r="AA155" s="737"/>
      <c r="AB155" s="737"/>
      <c r="AC155" s="56"/>
      <c r="AD155" s="56"/>
      <c r="AE155" s="56"/>
      <c r="AF155" s="56"/>
      <c r="AG155" s="56"/>
      <c r="AH155" s="56"/>
      <c r="AI155" s="56"/>
      <c r="AJ155" s="56"/>
      <c r="AK155" s="56"/>
      <c r="AL155" s="56"/>
      <c r="AM155" s="56"/>
      <c r="AN155" s="56"/>
      <c r="AO155" s="56"/>
      <c r="AP155" s="56"/>
      <c r="AQ155" s="56"/>
      <c r="AR155" s="56"/>
      <c r="AS155" s="56"/>
      <c r="AT155" s="56"/>
      <c r="AU155" s="56"/>
      <c r="AV155" s="56"/>
      <c r="AW155" s="56"/>
      <c r="AX155" s="56"/>
      <c r="AY155" s="56"/>
      <c r="AZ155" s="56"/>
      <c r="BA155" s="56"/>
      <c r="BB155" s="56"/>
      <c r="BC155" s="56"/>
      <c r="BD155" s="56"/>
      <c r="BE155" s="56"/>
      <c r="BF155" s="56"/>
      <c r="BG155" s="56"/>
      <c r="BH155" s="56"/>
      <c r="BI155" s="56"/>
      <c r="BJ155" s="56"/>
      <c r="BK155" s="56"/>
      <c r="BL155" s="56"/>
      <c r="BM155" s="56"/>
      <c r="BN155" s="56"/>
      <c r="BO155" s="56"/>
      <c r="BP155" s="56"/>
      <c r="BQ155" s="56"/>
      <c r="BR155" s="56"/>
      <c r="BS155" s="56"/>
      <c r="BT155" s="56"/>
      <c r="BU155" s="56"/>
      <c r="BV155" s="56"/>
      <c r="BW155" s="56"/>
      <c r="BX155" s="56"/>
      <c r="BY155" s="56"/>
      <c r="BZ155" s="56"/>
      <c r="CA155" s="56"/>
      <c r="CB155" s="56"/>
      <c r="CC155" s="56"/>
      <c r="CD155" s="56"/>
      <c r="CE155" s="56"/>
      <c r="CF155" s="56"/>
      <c r="CG155" s="56"/>
      <c r="CH155" s="56"/>
      <c r="CI155" s="56"/>
      <c r="CJ155" s="56"/>
      <c r="CK155" s="56"/>
      <c r="CL155" s="56"/>
      <c r="CM155" s="56"/>
      <c r="CN155" s="56"/>
      <c r="CO155" s="56"/>
      <c r="CP155" s="56"/>
      <c r="CQ155" s="56"/>
      <c r="CR155" s="56"/>
      <c r="CS155" s="56"/>
      <c r="CT155" s="56"/>
      <c r="CU155" s="56"/>
      <c r="CV155" s="56"/>
      <c r="CW155" s="56"/>
      <c r="CX155" s="56"/>
      <c r="CY155" s="56"/>
      <c r="CZ155" s="56"/>
      <c r="DA155" s="56"/>
      <c r="DB155" s="56"/>
      <c r="DC155" s="56"/>
      <c r="DD155" s="56"/>
      <c r="DE155" s="56"/>
      <c r="DF155" s="56"/>
      <c r="DG155" s="56"/>
      <c r="DH155" s="56"/>
      <c r="DI155" s="56"/>
      <c r="DJ155" s="56"/>
      <c r="DK155" s="56"/>
      <c r="DL155" s="56"/>
      <c r="DM155" s="56"/>
      <c r="DN155" s="56"/>
      <c r="DO155" s="56"/>
      <c r="DP155" s="56"/>
      <c r="DQ155" s="56"/>
      <c r="DR155" s="56"/>
      <c r="DS155" s="56"/>
      <c r="DT155" s="56"/>
      <c r="DU155" s="56"/>
      <c r="DV155" s="56"/>
      <c r="DW155" s="56"/>
      <c r="DX155" s="56"/>
      <c r="DY155" s="56"/>
      <c r="DZ155" s="56"/>
      <c r="EA155" s="56"/>
      <c r="EB155" s="56"/>
      <c r="EC155" s="56"/>
      <c r="ED155" s="56"/>
      <c r="EE155" s="56"/>
      <c r="EF155" s="56"/>
      <c r="EG155" s="56"/>
      <c r="EH155" s="56"/>
      <c r="EI155" s="56"/>
      <c r="EJ155" s="56"/>
      <c r="EK155" s="56"/>
      <c r="EL155" s="56"/>
      <c r="EM155" s="56"/>
      <c r="EN155" s="56"/>
      <c r="EO155" s="56"/>
      <c r="EP155" s="56"/>
      <c r="EQ155" s="56"/>
      <c r="ER155" s="56"/>
      <c r="ES155" s="56"/>
      <c r="ET155" s="56"/>
      <c r="EU155" s="56"/>
      <c r="EV155" s="56"/>
      <c r="EW155" s="56"/>
      <c r="EX155" s="56"/>
      <c r="EY155" s="56"/>
      <c r="EZ155" s="56"/>
      <c r="FA155" s="56"/>
      <c r="FB155" s="56"/>
      <c r="FC155" s="56"/>
      <c r="FD155" s="56"/>
      <c r="FE155" s="56"/>
      <c r="FF155" s="56"/>
      <c r="FG155" s="56"/>
      <c r="FH155" s="56"/>
      <c r="FI155" s="56"/>
      <c r="FJ155" s="56"/>
      <c r="FK155" s="56"/>
      <c r="FL155" s="56"/>
      <c r="FM155" s="56"/>
      <c r="FN155" s="56"/>
      <c r="FO155" s="56"/>
      <c r="FP155" s="56"/>
      <c r="FQ155" s="56"/>
      <c r="FR155" s="56"/>
      <c r="FS155" s="56"/>
      <c r="FT155" s="56"/>
      <c r="FU155" s="56"/>
      <c r="FV155" s="56"/>
      <c r="FW155" s="56"/>
      <c r="FX155" s="56"/>
      <c r="FY155" s="56"/>
      <c r="FZ155" s="56"/>
      <c r="GA155" s="56"/>
      <c r="GB155" s="56"/>
      <c r="GC155" s="56"/>
      <c r="GD155" s="56"/>
      <c r="GE155" s="56"/>
      <c r="GF155" s="56"/>
      <c r="GG155" s="56"/>
      <c r="GH155" s="56"/>
      <c r="GI155" s="56"/>
      <c r="GJ155" s="56"/>
      <c r="GK155" s="56"/>
      <c r="GL155" s="56"/>
      <c r="GM155" s="56"/>
      <c r="GN155" s="56"/>
      <c r="GO155" s="56"/>
      <c r="GP155" s="56"/>
      <c r="GQ155" s="56"/>
      <c r="GR155" s="56"/>
      <c r="GS155" s="56"/>
      <c r="GT155" s="56"/>
      <c r="GU155" s="56"/>
      <c r="GV155" s="56"/>
      <c r="GW155" s="56"/>
      <c r="GX155" s="56"/>
      <c r="GY155" s="56"/>
      <c r="GZ155" s="56"/>
      <c r="HA155" s="56"/>
      <c r="HB155" s="56"/>
      <c r="HC155" s="56"/>
      <c r="HD155" s="56"/>
      <c r="HE155" s="56"/>
      <c r="HF155" s="56"/>
      <c r="HG155" s="56"/>
      <c r="HH155" s="56"/>
      <c r="HI155" s="56"/>
      <c r="HJ155" s="56"/>
      <c r="HK155" s="56"/>
      <c r="HL155" s="56"/>
      <c r="HM155" s="56"/>
      <c r="HN155" s="56"/>
      <c r="HO155" s="56"/>
      <c r="HP155" s="56"/>
      <c r="HQ155" s="56"/>
      <c r="HR155" s="56"/>
      <c r="HS155" s="56"/>
      <c r="HT155" s="56"/>
      <c r="HU155" s="56"/>
      <c r="HV155" s="56"/>
      <c r="HW155" s="56"/>
      <c r="HX155" s="56"/>
      <c r="HY155" s="56"/>
      <c r="HZ155" s="56"/>
      <c r="IA155" s="56"/>
      <c r="IB155" s="56"/>
      <c r="IC155" s="56"/>
      <c r="ID155" s="56"/>
      <c r="IE155" s="56"/>
      <c r="IF155" s="56"/>
      <c r="IG155" s="56"/>
      <c r="IH155" s="56"/>
      <c r="II155" s="56"/>
      <c r="IJ155" s="56"/>
      <c r="IK155" s="56"/>
      <c r="IL155" s="56"/>
      <c r="IM155" s="56"/>
      <c r="IN155" s="56"/>
      <c r="IO155" s="56"/>
      <c r="IP155" s="56"/>
      <c r="IQ155" s="56"/>
      <c r="IR155" s="56"/>
      <c r="IS155" s="56"/>
      <c r="IT155" s="56"/>
      <c r="IU155" s="56"/>
      <c r="IV155" s="56"/>
      <c r="IW155" s="56"/>
      <c r="IX155" s="56"/>
      <c r="IY155" s="56"/>
      <c r="IZ155" s="56"/>
      <c r="JA155" s="56"/>
      <c r="JB155" s="56"/>
      <c r="JC155" s="56"/>
      <c r="JD155" s="56"/>
      <c r="JE155" s="56"/>
      <c r="JF155" s="56"/>
      <c r="JG155" s="56"/>
      <c r="JH155" s="56"/>
      <c r="JI155" s="56"/>
      <c r="JJ155" s="56"/>
      <c r="JK155" s="56"/>
      <c r="JL155" s="56"/>
      <c r="JM155" s="56"/>
      <c r="JN155" s="56"/>
      <c r="JO155" s="56"/>
      <c r="JP155" s="56"/>
      <c r="JQ155" s="56"/>
      <c r="JR155" s="56"/>
      <c r="JS155" s="56"/>
      <c r="JT155" s="56"/>
      <c r="JU155" s="56"/>
      <c r="JV155" s="56"/>
      <c r="JW155" s="56"/>
      <c r="JX155" s="56"/>
      <c r="JY155" s="56"/>
      <c r="JZ155" s="56"/>
      <c r="KA155" s="56"/>
      <c r="KB155" s="56"/>
      <c r="KC155" s="56"/>
      <c r="KD155" s="56"/>
      <c r="KE155" s="56"/>
      <c r="KF155" s="56"/>
      <c r="KG155" s="56"/>
      <c r="KH155" s="56"/>
      <c r="KI155" s="56"/>
      <c r="KJ155" s="56"/>
      <c r="KK155" s="56"/>
      <c r="KL155" s="56"/>
      <c r="KM155" s="56"/>
      <c r="KN155" s="56"/>
      <c r="KO155" s="56"/>
      <c r="KP155" s="56"/>
      <c r="KQ155" s="57"/>
      <c r="KR155" s="57"/>
      <c r="KS155" s="57"/>
      <c r="KT155" s="57"/>
      <c r="KU155" s="57"/>
      <c r="KV155" s="57"/>
      <c r="KX155" s="540">
        <f t="shared" si="932"/>
        <v>0</v>
      </c>
    </row>
    <row r="156" spans="1:310" ht="15.75" thickBot="1" x14ac:dyDescent="0.3">
      <c r="A156" s="81"/>
      <c r="B156" s="81"/>
      <c r="C156" s="81"/>
      <c r="E156" s="50"/>
      <c r="F156" s="40"/>
      <c r="G156" s="40"/>
      <c r="H156" s="40"/>
      <c r="I156" s="40"/>
      <c r="J156" s="40"/>
      <c r="K156" s="40"/>
      <c r="L156" s="40"/>
      <c r="M156" s="40"/>
      <c r="N156" s="40"/>
      <c r="O156" s="40"/>
      <c r="P156" s="545"/>
      <c r="Q156" s="729"/>
      <c r="R156" s="729"/>
      <c r="S156" s="729"/>
      <c r="T156" s="729" t="s">
        <v>656</v>
      </c>
      <c r="U156" s="730"/>
      <c r="V156" s="729"/>
      <c r="W156" s="729"/>
      <c r="X156" s="729"/>
      <c r="Y156" s="729"/>
      <c r="Z156" s="729"/>
      <c r="AA156" s="729"/>
      <c r="AB156" s="729"/>
      <c r="AC156" s="613"/>
      <c r="AD156" s="613"/>
      <c r="AE156" s="615"/>
      <c r="AF156" s="615"/>
      <c r="AG156" s="615"/>
      <c r="AH156" s="615"/>
      <c r="AI156" s="615"/>
      <c r="AJ156" s="615"/>
      <c r="AK156" s="615"/>
      <c r="AL156" s="615"/>
      <c r="AM156" s="615"/>
      <c r="AN156" s="615"/>
      <c r="AO156" s="615"/>
      <c r="AP156" s="615"/>
      <c r="AQ156" s="615"/>
      <c r="AR156" s="615"/>
      <c r="AS156" s="615"/>
      <c r="AT156" s="615"/>
      <c r="AU156" s="615"/>
      <c r="AV156" s="615"/>
      <c r="AW156" s="615"/>
      <c r="AX156" s="615"/>
      <c r="AY156" s="615"/>
      <c r="AZ156" s="615"/>
      <c r="BA156" s="615"/>
      <c r="BB156" s="615"/>
      <c r="BC156" s="615"/>
      <c r="BD156" s="615"/>
      <c r="BE156" s="615"/>
      <c r="BF156" s="615"/>
      <c r="BG156" s="615"/>
      <c r="BH156" s="615"/>
      <c r="BI156" s="615"/>
      <c r="BJ156" s="615"/>
      <c r="BK156" s="615"/>
      <c r="BL156" s="615"/>
      <c r="BM156" s="615"/>
      <c r="BN156" s="615"/>
      <c r="BO156" s="615"/>
      <c r="BP156" s="615"/>
      <c r="BQ156" s="615"/>
      <c r="BR156" s="615"/>
      <c r="BS156" s="615"/>
      <c r="BT156" s="615"/>
      <c r="BU156" s="615"/>
      <c r="BV156" s="615"/>
      <c r="BW156" s="615"/>
      <c r="BX156" s="615"/>
      <c r="BY156" s="615"/>
      <c r="BZ156" s="615"/>
      <c r="CA156" s="615"/>
      <c r="CB156" s="615"/>
      <c r="CC156" s="615"/>
      <c r="CD156" s="615"/>
      <c r="CE156" s="615"/>
      <c r="CF156" s="615"/>
      <c r="CG156" s="615"/>
      <c r="CH156" s="615"/>
      <c r="CI156" s="615"/>
      <c r="CJ156" s="615"/>
      <c r="CK156" s="615"/>
      <c r="CL156" s="615"/>
      <c r="CM156" s="615"/>
      <c r="CN156" s="615"/>
      <c r="CO156" s="615"/>
      <c r="CP156" s="615"/>
      <c r="CQ156" s="615"/>
      <c r="CR156" s="615"/>
      <c r="CS156" s="615"/>
      <c r="CT156" s="615"/>
      <c r="CU156" s="615"/>
      <c r="CV156" s="615"/>
      <c r="CW156" s="615"/>
      <c r="CX156" s="615"/>
      <c r="CY156" s="615"/>
      <c r="CZ156" s="615"/>
      <c r="DA156" s="615"/>
      <c r="DB156" s="615"/>
      <c r="DC156" s="615"/>
      <c r="DD156" s="615"/>
      <c r="DE156" s="615"/>
      <c r="DF156" s="615"/>
      <c r="DG156" s="615"/>
      <c r="DH156" s="615"/>
      <c r="DI156" s="615"/>
      <c r="DJ156" s="615"/>
      <c r="DK156" s="615"/>
      <c r="DL156" s="615"/>
      <c r="DM156" s="615"/>
      <c r="DN156" s="615"/>
      <c r="DO156" s="615"/>
      <c r="DP156" s="615"/>
      <c r="DQ156" s="615"/>
      <c r="DR156" s="615"/>
      <c r="DS156" s="615"/>
      <c r="DT156" s="615"/>
      <c r="DU156" s="615"/>
      <c r="DV156" s="615"/>
      <c r="DW156" s="615"/>
      <c r="DX156" s="615"/>
      <c r="DY156" s="615"/>
      <c r="DZ156" s="615"/>
      <c r="EA156" s="615"/>
      <c r="EB156" s="615"/>
      <c r="EC156" s="615"/>
      <c r="ED156" s="615"/>
      <c r="EE156" s="615"/>
      <c r="EF156" s="615"/>
      <c r="EG156" s="615"/>
      <c r="EH156" s="615"/>
      <c r="EI156" s="615"/>
      <c r="EJ156" s="615"/>
      <c r="EK156" s="615"/>
      <c r="EL156" s="615"/>
      <c r="EM156" s="615"/>
      <c r="EN156" s="615"/>
      <c r="EO156" s="615"/>
      <c r="EP156" s="615"/>
      <c r="EQ156" s="615"/>
      <c r="ER156" s="615"/>
      <c r="ES156" s="615"/>
      <c r="ET156" s="615"/>
      <c r="EU156" s="615"/>
      <c r="EV156" s="615"/>
      <c r="EW156" s="615"/>
      <c r="EX156" s="615"/>
      <c r="EY156" s="615"/>
      <c r="EZ156" s="615"/>
      <c r="FA156" s="615"/>
      <c r="FB156" s="615"/>
      <c r="FC156" s="615"/>
      <c r="FD156" s="615"/>
      <c r="FE156" s="615"/>
      <c r="FF156" s="615"/>
      <c r="FG156" s="615"/>
      <c r="FH156" s="615"/>
      <c r="FI156" s="615"/>
      <c r="FJ156" s="615"/>
      <c r="FK156" s="615"/>
      <c r="FL156" s="615"/>
      <c r="FM156" s="615"/>
      <c r="FN156" s="615"/>
      <c r="FO156" s="615"/>
      <c r="FP156" s="615"/>
      <c r="FQ156" s="615"/>
      <c r="FR156" s="615"/>
      <c r="FS156" s="615"/>
      <c r="FT156" s="615"/>
      <c r="FU156" s="615"/>
      <c r="FV156" s="615"/>
      <c r="FW156" s="615"/>
      <c r="FX156" s="615"/>
      <c r="FY156" s="615"/>
      <c r="FZ156" s="615"/>
      <c r="GA156" s="615"/>
      <c r="GB156" s="615"/>
      <c r="GC156" s="615"/>
      <c r="GD156" s="615"/>
      <c r="GE156" s="615"/>
      <c r="GF156" s="615"/>
      <c r="GG156" s="615"/>
      <c r="GH156" s="615"/>
      <c r="GI156" s="615"/>
      <c r="GJ156" s="615"/>
      <c r="GK156" s="615"/>
      <c r="GL156" s="615"/>
      <c r="GM156" s="615"/>
      <c r="GN156" s="615"/>
      <c r="GO156" s="615"/>
      <c r="GP156" s="615"/>
      <c r="GQ156" s="615"/>
      <c r="GR156" s="615"/>
      <c r="GS156" s="615"/>
      <c r="GT156" s="615"/>
      <c r="GU156" s="615"/>
      <c r="GV156" s="615"/>
      <c r="GW156" s="615"/>
      <c r="GX156" s="615"/>
      <c r="GY156" s="615"/>
      <c r="GZ156" s="615"/>
      <c r="HA156" s="615"/>
      <c r="HB156" s="615"/>
      <c r="HC156" s="615"/>
      <c r="HD156" s="615"/>
      <c r="HE156" s="615"/>
      <c r="HF156" s="615"/>
      <c r="HG156" s="615"/>
      <c r="HH156" s="615"/>
      <c r="HI156" s="615"/>
      <c r="HJ156" s="615"/>
      <c r="HK156" s="615"/>
      <c r="HL156" s="615"/>
      <c r="HM156" s="615"/>
      <c r="HN156" s="615"/>
      <c r="HO156" s="615"/>
      <c r="HP156" s="615"/>
      <c r="HQ156" s="615"/>
      <c r="HR156" s="615"/>
      <c r="HS156" s="615"/>
      <c r="HT156" s="615"/>
      <c r="HU156" s="615"/>
      <c r="HV156" s="615"/>
      <c r="HW156" s="615"/>
      <c r="HX156" s="615"/>
      <c r="HY156" s="615"/>
      <c r="HZ156" s="615"/>
      <c r="IA156" s="615"/>
      <c r="IB156" s="615"/>
      <c r="IC156" s="615"/>
      <c r="ID156" s="615"/>
      <c r="IE156" s="615"/>
      <c r="IF156" s="615"/>
      <c r="IG156" s="615"/>
      <c r="IH156" s="616"/>
      <c r="II156" s="616"/>
      <c r="IJ156" s="616"/>
      <c r="IK156" s="617"/>
      <c r="IL156" s="617"/>
      <c r="IM156" s="617"/>
      <c r="IN156" s="617"/>
      <c r="IO156" s="617"/>
      <c r="IP156" s="617"/>
      <c r="IQ156" s="617"/>
      <c r="IR156" s="617"/>
      <c r="IS156" s="618"/>
      <c r="IT156" s="40"/>
      <c r="IU156" s="40"/>
      <c r="IV156" s="40"/>
      <c r="IW156" s="40"/>
      <c r="IX156" s="40"/>
      <c r="IY156" s="40"/>
      <c r="IZ156" s="40"/>
      <c r="JA156" s="40"/>
      <c r="JB156" s="40"/>
      <c r="JC156" s="40"/>
      <c r="JD156" s="40"/>
      <c r="JE156" s="40"/>
      <c r="JF156" s="40"/>
      <c r="JG156" s="40"/>
      <c r="JH156" s="40"/>
      <c r="JI156" s="40"/>
      <c r="JJ156" s="40"/>
      <c r="JK156" s="40"/>
      <c r="JL156" s="40"/>
      <c r="JM156" s="40"/>
      <c r="JN156" s="40"/>
      <c r="JO156" s="40"/>
      <c r="JP156" s="40"/>
      <c r="JQ156" s="40"/>
      <c r="JR156" s="40"/>
      <c r="JS156" s="40"/>
      <c r="JT156" s="83"/>
      <c r="JU156" s="83"/>
      <c r="JV156" s="83"/>
      <c r="JW156" s="83"/>
      <c r="JX156" s="83"/>
      <c r="JY156" s="83"/>
      <c r="JZ156" s="83"/>
      <c r="KA156" s="40"/>
      <c r="KB156" s="40"/>
      <c r="KC156" s="83"/>
      <c r="KD156" s="83"/>
      <c r="KE156" s="83"/>
      <c r="KF156" s="83"/>
      <c r="KG156" s="83"/>
      <c r="KH156" s="83"/>
      <c r="KI156" s="83"/>
      <c r="KJ156" s="83"/>
      <c r="KK156" s="83"/>
      <c r="KL156" s="40"/>
      <c r="KM156" s="40"/>
      <c r="KN156" s="40"/>
      <c r="KO156" s="40"/>
      <c r="KP156" s="40"/>
      <c r="KQ156" s="41"/>
      <c r="KR156" s="41"/>
      <c r="KS156" s="41"/>
      <c r="KT156" s="41"/>
      <c r="KU156" s="41"/>
      <c r="KV156" s="41"/>
      <c r="KX156" s="540">
        <f t="shared" si="932"/>
        <v>0</v>
      </c>
    </row>
    <row r="157" spans="1:310" ht="16.5" thickBot="1" x14ac:dyDescent="0.35">
      <c r="A157" s="81"/>
      <c r="B157" s="81"/>
      <c r="C157" s="81"/>
      <c r="E157" s="52" t="s">
        <v>190</v>
      </c>
      <c r="F157" s="53"/>
      <c r="G157" s="53"/>
      <c r="H157" s="53"/>
      <c r="I157" s="53"/>
      <c r="J157" s="53"/>
      <c r="K157" s="40" t="s">
        <v>335</v>
      </c>
      <c r="L157" s="40"/>
      <c r="M157" s="40"/>
      <c r="N157" s="40"/>
      <c r="O157" s="53"/>
      <c r="P157" s="547"/>
      <c r="Q157" s="731"/>
      <c r="R157" s="731"/>
      <c r="S157" s="731"/>
      <c r="T157" s="731"/>
      <c r="U157" s="731"/>
      <c r="V157" s="731"/>
      <c r="W157" s="731"/>
      <c r="X157" s="731"/>
      <c r="Y157" s="731"/>
      <c r="Z157" s="731"/>
      <c r="AA157" s="731"/>
      <c r="AB157" s="731"/>
      <c r="AC157" s="53"/>
      <c r="AD157" s="53"/>
      <c r="AE157" s="53"/>
      <c r="AF157" s="53"/>
      <c r="AG157" s="53"/>
      <c r="AH157" s="53"/>
      <c r="AI157" s="53"/>
      <c r="AJ157" s="53"/>
      <c r="AK157" s="53"/>
      <c r="AL157" s="53"/>
      <c r="AM157" s="53"/>
      <c r="AN157" s="53"/>
      <c r="AO157" s="53"/>
      <c r="AP157" s="53"/>
      <c r="AQ157" s="53"/>
      <c r="AR157" s="53"/>
      <c r="AS157" s="53"/>
      <c r="AT157" s="53"/>
      <c r="AU157" s="53"/>
      <c r="AV157" s="53"/>
      <c r="AW157" s="53"/>
      <c r="AX157" s="53"/>
      <c r="AY157" s="53"/>
      <c r="AZ157" s="53"/>
      <c r="BA157" s="53"/>
      <c r="BB157" s="53"/>
      <c r="BC157" s="53"/>
      <c r="BD157" s="53"/>
      <c r="BE157" s="53"/>
      <c r="BF157" s="53"/>
      <c r="BG157" s="53"/>
      <c r="BH157" s="53"/>
      <c r="BI157" s="53"/>
      <c r="BJ157" s="53"/>
      <c r="BK157" s="53"/>
      <c r="BL157" s="53"/>
      <c r="BM157" s="53"/>
      <c r="BN157" s="53"/>
      <c r="BO157" s="53"/>
      <c r="BP157" s="53"/>
      <c r="BQ157" s="53"/>
      <c r="BR157" s="53"/>
      <c r="BS157" s="53"/>
      <c r="BT157" s="53"/>
      <c r="BU157" s="53"/>
      <c r="BV157" s="53"/>
      <c r="BW157" s="53"/>
      <c r="BX157" s="53"/>
      <c r="BY157" s="53"/>
      <c r="BZ157" s="53"/>
      <c r="CA157" s="53"/>
      <c r="CB157" s="53"/>
      <c r="CC157" s="53"/>
      <c r="CD157" s="53"/>
      <c r="CE157" s="53"/>
      <c r="CF157" s="53"/>
      <c r="CG157" s="53"/>
      <c r="CH157" s="53"/>
      <c r="CI157" s="53"/>
      <c r="CJ157" s="53"/>
      <c r="CK157" s="53"/>
      <c r="CL157" s="53"/>
      <c r="CM157" s="53"/>
      <c r="CN157" s="53"/>
      <c r="CO157" s="53"/>
      <c r="CP157" s="53"/>
      <c r="CQ157" s="53"/>
      <c r="CR157" s="53"/>
      <c r="CS157" s="53"/>
      <c r="CT157" s="53"/>
      <c r="CU157" s="53"/>
      <c r="CV157" s="53"/>
      <c r="CW157" s="53"/>
      <c r="CX157" s="53"/>
      <c r="CY157" s="53"/>
      <c r="CZ157" s="53"/>
      <c r="DA157" s="53"/>
      <c r="DB157" s="53"/>
      <c r="DC157" s="53"/>
      <c r="DD157" s="53"/>
      <c r="DE157" s="53"/>
      <c r="DF157" s="53"/>
      <c r="DG157" s="53"/>
      <c r="DH157" s="53"/>
      <c r="DI157" s="53"/>
      <c r="DJ157" s="53"/>
      <c r="DK157" s="53"/>
      <c r="DL157" s="53"/>
      <c r="DM157" s="53"/>
      <c r="DN157" s="53"/>
      <c r="DO157" s="53"/>
      <c r="DP157" s="53"/>
      <c r="DQ157" s="53"/>
      <c r="DR157" s="53"/>
      <c r="DS157" s="53"/>
      <c r="DT157" s="53"/>
      <c r="DU157" s="53"/>
      <c r="DV157" s="53"/>
      <c r="DW157" s="53"/>
      <c r="DX157" s="53"/>
      <c r="DY157" s="53"/>
      <c r="DZ157" s="53"/>
      <c r="EA157" s="53"/>
      <c r="EB157" s="53"/>
      <c r="EC157" s="53"/>
      <c r="ED157" s="53"/>
      <c r="EE157" s="53"/>
      <c r="EF157" s="53"/>
      <c r="EG157" s="53"/>
      <c r="EH157" s="53"/>
      <c r="EI157" s="53"/>
      <c r="EJ157" s="53"/>
      <c r="EK157" s="53"/>
      <c r="EL157" s="53"/>
      <c r="EM157" s="53"/>
      <c r="EN157" s="53"/>
      <c r="EO157" s="53"/>
      <c r="EP157" s="53"/>
      <c r="EQ157" s="53"/>
      <c r="ER157" s="53"/>
      <c r="ES157" s="53"/>
      <c r="ET157" s="53"/>
      <c r="EU157" s="53"/>
      <c r="EV157" s="53"/>
      <c r="EW157" s="53"/>
      <c r="EX157" s="53"/>
      <c r="EY157" s="53"/>
      <c r="EZ157" s="53"/>
      <c r="FA157" s="53"/>
      <c r="FB157" s="53"/>
      <c r="FC157" s="53"/>
      <c r="FD157" s="53"/>
      <c r="FE157" s="53"/>
      <c r="FF157" s="53"/>
      <c r="FG157" s="53"/>
      <c r="FH157" s="53"/>
      <c r="FI157" s="53"/>
      <c r="FJ157" s="53"/>
      <c r="FK157" s="53"/>
      <c r="FL157" s="53"/>
      <c r="FM157" s="53"/>
      <c r="FN157" s="53"/>
      <c r="FO157" s="53"/>
      <c r="FP157" s="53"/>
      <c r="FQ157" s="53"/>
      <c r="FR157" s="53"/>
      <c r="FS157" s="53"/>
      <c r="FT157" s="53"/>
      <c r="FU157" s="53"/>
      <c r="FV157" s="53"/>
      <c r="FW157" s="53"/>
      <c r="FX157" s="53"/>
      <c r="FY157" s="53"/>
      <c r="FZ157" s="53"/>
      <c r="GA157" s="53"/>
      <c r="GB157" s="53"/>
      <c r="GC157" s="53"/>
      <c r="GD157" s="53"/>
      <c r="GE157" s="53"/>
      <c r="GF157" s="53"/>
      <c r="GG157" s="53"/>
      <c r="GH157" s="53"/>
      <c r="GI157" s="53"/>
      <c r="GJ157" s="53"/>
      <c r="GK157" s="53"/>
      <c r="GL157" s="53"/>
      <c r="GM157" s="53"/>
      <c r="GN157" s="53"/>
      <c r="GO157" s="53"/>
      <c r="GP157" s="53"/>
      <c r="GQ157" s="53"/>
      <c r="GR157" s="53"/>
      <c r="GS157" s="53"/>
      <c r="GT157" s="53"/>
      <c r="GU157" s="53"/>
      <c r="GV157" s="53"/>
      <c r="GW157" s="53"/>
      <c r="GX157" s="53"/>
      <c r="GY157" s="53"/>
      <c r="GZ157" s="53"/>
      <c r="HA157" s="53"/>
      <c r="HB157" s="53"/>
      <c r="HC157" s="53"/>
      <c r="HD157" s="53"/>
      <c r="HE157" s="53"/>
      <c r="HF157" s="53"/>
      <c r="HG157" s="53"/>
      <c r="HH157" s="53"/>
      <c r="HI157" s="53"/>
      <c r="HJ157" s="53"/>
      <c r="HK157" s="53"/>
      <c r="HL157" s="53"/>
      <c r="HM157" s="53"/>
      <c r="HN157" s="53"/>
      <c r="HO157" s="53"/>
      <c r="HP157" s="53"/>
      <c r="HQ157" s="53"/>
      <c r="HR157" s="53"/>
      <c r="HS157" s="53"/>
      <c r="HT157" s="53"/>
      <c r="HU157" s="53"/>
      <c r="HV157" s="53"/>
      <c r="HW157" s="53"/>
      <c r="HX157" s="53"/>
      <c r="HY157" s="53"/>
      <c r="HZ157" s="53"/>
      <c r="IA157" s="53"/>
      <c r="IB157" s="53"/>
      <c r="IC157" s="53"/>
      <c r="ID157" s="53"/>
      <c r="IE157" s="53"/>
      <c r="IF157" s="53"/>
      <c r="IG157" s="53"/>
      <c r="IH157" s="53"/>
      <c r="II157" s="53"/>
      <c r="IJ157" s="53"/>
      <c r="IK157" s="53"/>
      <c r="IL157" s="53"/>
      <c r="IM157" s="53"/>
      <c r="IN157" s="53"/>
      <c r="IO157" s="53"/>
      <c r="IP157" s="53"/>
      <c r="IQ157" s="53"/>
      <c r="IR157" s="53"/>
      <c r="IS157" s="53"/>
      <c r="IT157" s="53"/>
      <c r="IU157" s="53"/>
      <c r="IV157" s="53"/>
      <c r="IW157" s="53"/>
      <c r="IX157" s="53"/>
      <c r="IY157" s="53"/>
      <c r="IZ157" s="53"/>
      <c r="JA157" s="53"/>
      <c r="JB157" s="53"/>
      <c r="JC157" s="53"/>
      <c r="JD157" s="53"/>
      <c r="JE157" s="53"/>
      <c r="JF157" s="53"/>
      <c r="JG157" s="53"/>
      <c r="JH157" s="53"/>
      <c r="JI157" s="53"/>
      <c r="JJ157" s="53"/>
      <c r="JK157" s="53"/>
      <c r="JL157" s="53"/>
      <c r="JM157" s="53"/>
      <c r="JN157" s="53"/>
      <c r="JO157" s="53"/>
      <c r="JP157" s="53"/>
      <c r="JQ157" s="53"/>
      <c r="JR157" s="53"/>
      <c r="JS157" s="53"/>
      <c r="JT157" s="53"/>
      <c r="JU157" s="53"/>
      <c r="JV157" s="53"/>
      <c r="JW157" s="53"/>
      <c r="JX157" s="53"/>
      <c r="JY157" s="53"/>
      <c r="JZ157" s="53"/>
      <c r="KA157" s="53"/>
      <c r="KB157" s="53"/>
      <c r="KC157" s="53"/>
      <c r="KD157" s="53"/>
      <c r="KE157" s="53"/>
      <c r="KF157" s="53"/>
      <c r="KG157" s="53"/>
      <c r="KH157" s="53"/>
      <c r="KI157" s="53"/>
      <c r="KJ157" s="53"/>
      <c r="KK157" s="53"/>
      <c r="KL157" s="53"/>
      <c r="KM157" s="53"/>
      <c r="KN157" s="53"/>
      <c r="KO157" s="53"/>
      <c r="KP157" s="53"/>
      <c r="KQ157" s="54"/>
      <c r="KR157" s="54"/>
      <c r="KS157" s="54"/>
      <c r="KT157" s="54"/>
      <c r="KU157" s="54"/>
      <c r="KV157" s="54"/>
      <c r="KX157" s="540">
        <f t="shared" si="932"/>
        <v>0</v>
      </c>
    </row>
    <row r="158" spans="1:310" ht="16.5" customHeight="1" thickTop="1" thickBot="1" x14ac:dyDescent="0.3">
      <c r="A158" s="62" t="s">
        <v>183</v>
      </c>
      <c r="B158" s="80" t="e">
        <f>IF(A158="X",IF(#REF!="F",#REF!,IF(#REF!="C",#REF!,IF(#REF!="WH",#REF!,IF(#REF!="B",#REF!,"")))),"")</f>
        <v>#REF!</v>
      </c>
      <c r="C158" s="120"/>
      <c r="E158" s="2156" t="s">
        <v>222</v>
      </c>
      <c r="F158" s="2149"/>
      <c r="G158" s="2149"/>
      <c r="H158" s="2149"/>
      <c r="I158" s="2149"/>
      <c r="J158" s="2149"/>
      <c r="K158" s="2149"/>
      <c r="L158" s="2149"/>
      <c r="M158" s="2149"/>
      <c r="N158" s="123"/>
      <c r="O158" s="525"/>
      <c r="P158" s="608"/>
      <c r="Q158" s="726">
        <v>60</v>
      </c>
      <c r="R158" s="727"/>
      <c r="S158" s="727"/>
      <c r="T158" s="727"/>
      <c r="U158" s="727"/>
      <c r="V158" s="727"/>
      <c r="W158" s="727"/>
      <c r="X158" s="727"/>
      <c r="Y158" s="727"/>
      <c r="Z158" s="727"/>
      <c r="AA158" s="727"/>
      <c r="AB158" s="727">
        <v>40</v>
      </c>
      <c r="AC158" s="368">
        <f t="shared" ref="AC158:AC166" si="995">Q158/100</f>
        <v>0.6</v>
      </c>
      <c r="AD158" s="368">
        <f t="shared" ref="AD158:AD166" si="996">R158/100</f>
        <v>0</v>
      </c>
      <c r="AE158" s="368">
        <f t="shared" ref="AE158:AE166" si="997">S158/100</f>
        <v>0</v>
      </c>
      <c r="AF158" s="368">
        <f t="shared" ref="AF158:AF166" si="998">T158/100</f>
        <v>0</v>
      </c>
      <c r="AG158" s="368">
        <f t="shared" ref="AG158:AG166" si="999">U158/100</f>
        <v>0</v>
      </c>
      <c r="AH158" s="368">
        <f t="shared" ref="AH158:AH166" si="1000">V158/100</f>
        <v>0</v>
      </c>
      <c r="AI158" s="368">
        <f t="shared" ref="AI158:AI166" si="1001">W158/100</f>
        <v>0</v>
      </c>
      <c r="AJ158" s="368">
        <f t="shared" ref="AJ158:AJ166" si="1002">X158/100</f>
        <v>0</v>
      </c>
      <c r="AK158" s="368">
        <f t="shared" ref="AK158:AK166" si="1003">Y158/100</f>
        <v>0</v>
      </c>
      <c r="AL158" s="368">
        <f t="shared" ref="AL158:AL166" si="1004">Z158/100</f>
        <v>0</v>
      </c>
      <c r="AM158" s="368">
        <f t="shared" ref="AM158:AM166" si="1005">AA158/100</f>
        <v>0</v>
      </c>
      <c r="AN158" s="368">
        <f t="shared" ref="AN158:AN166" si="1006">AB158/100</f>
        <v>0.4</v>
      </c>
      <c r="AO158" s="369">
        <v>0</v>
      </c>
      <c r="AP158" s="370">
        <v>0</v>
      </c>
      <c r="AQ158" s="370">
        <v>0</v>
      </c>
      <c r="AR158" s="370">
        <v>0</v>
      </c>
      <c r="AS158" s="378">
        <f>AC158*'Gas parameters'!$B$10</f>
        <v>21490.799999999999</v>
      </c>
      <c r="AT158" s="371">
        <f>AD158*'Gas parameters'!$C$10</f>
        <v>0</v>
      </c>
      <c r="AU158" s="371">
        <f>AE158*'Gas parameters'!$D$10</f>
        <v>0</v>
      </c>
      <c r="AV158" s="371">
        <f>AF158*'Gas parameters'!$E$10</f>
        <v>0</v>
      </c>
      <c r="AW158" s="371">
        <f>AG158*'Gas parameters'!$F$10</f>
        <v>0</v>
      </c>
      <c r="AX158" s="371">
        <f>AH158*'Gas parameters'!$G$10</f>
        <v>0</v>
      </c>
      <c r="AY158" s="371">
        <f>AI158*'Gas parameters'!$H$10</f>
        <v>0</v>
      </c>
      <c r="AZ158" s="371">
        <f>AJ158*'Gas parameters'!$I$10</f>
        <v>0</v>
      </c>
      <c r="BA158" s="371">
        <f>AK158*'Gas parameters'!$J$10</f>
        <v>0</v>
      </c>
      <c r="BB158" s="371">
        <f>AL158*'Gas parameters'!$K$10</f>
        <v>0</v>
      </c>
      <c r="BC158" s="371">
        <f>AM158*'Gas parameters'!$L$10</f>
        <v>0</v>
      </c>
      <c r="BD158" s="371">
        <f>AN158*'Gas parameters'!$M$10</f>
        <v>4310.8</v>
      </c>
      <c r="BE158" s="372">
        <f>AO158*'Gas parameters'!$N$10</f>
        <v>0</v>
      </c>
      <c r="BF158" s="373">
        <f>AP158*'Gas parameters'!$O$10</f>
        <v>0</v>
      </c>
      <c r="BG158" s="373">
        <f>AQ158*'Gas parameters'!$P$10</f>
        <v>0</v>
      </c>
      <c r="BH158" s="379">
        <f>AR158*'Gas parameters'!$Q$10</f>
        <v>0</v>
      </c>
      <c r="BI158" s="386">
        <f>AC158*'Gas parameters'!$B$11</f>
        <v>23904</v>
      </c>
      <c r="BJ158" s="387">
        <f>AD158*'Gas parameters'!$C$11</f>
        <v>0</v>
      </c>
      <c r="BK158" s="387">
        <f>AE158*'Gas parameters'!$D$11</f>
        <v>0</v>
      </c>
      <c r="BL158" s="387">
        <f>AF158*'Gas parameters'!$E$11</f>
        <v>0</v>
      </c>
      <c r="BM158" s="387">
        <f>AG158*'Gas parameters'!$F$11</f>
        <v>0</v>
      </c>
      <c r="BN158" s="387">
        <f>AH158*'Gas parameters'!$G$11</f>
        <v>0</v>
      </c>
      <c r="BO158" s="387">
        <f>AI158*'Gas parameters'!$H$11</f>
        <v>0</v>
      </c>
      <c r="BP158" s="387">
        <f>AJ158*'Gas parameters'!$I$11</f>
        <v>0</v>
      </c>
      <c r="BQ158" s="387">
        <f>AK158*'Gas parameters'!$J$11</f>
        <v>0</v>
      </c>
      <c r="BR158" s="387">
        <f>AL158*'Gas parameters'!$K$11</f>
        <v>0</v>
      </c>
      <c r="BS158" s="387">
        <f>AM158*'Gas parameters'!$L$11</f>
        <v>0</v>
      </c>
      <c r="BT158" s="387">
        <f>AN158*'Gas parameters'!$M$11</f>
        <v>5115.2000000000007</v>
      </c>
      <c r="BU158" s="388">
        <f>AO158*'Gas parameters'!$N$11</f>
        <v>0</v>
      </c>
      <c r="BV158" s="389">
        <f>AP158*'Gas parameters'!$O$11</f>
        <v>0</v>
      </c>
      <c r="BW158" s="389">
        <f>AQ158*'Gas parameters'!$P$11</f>
        <v>0</v>
      </c>
      <c r="BX158" s="390">
        <f>AR158*'Gas parameters'!$Q$11</f>
        <v>0</v>
      </c>
      <c r="BY158" s="385">
        <f>AC158*'Gas parameters'!$B$12</f>
        <v>0.43043999999999999</v>
      </c>
      <c r="BZ158" s="374">
        <f>AD158*'Gas parameters'!$C$12</f>
        <v>0</v>
      </c>
      <c r="CA158" s="374">
        <f>AE158*'Gas parameters'!$D$12</f>
        <v>0</v>
      </c>
      <c r="CB158" s="374">
        <f>AF158*'Gas parameters'!$E$12</f>
        <v>0</v>
      </c>
      <c r="CC158" s="374">
        <f>AG158*'Gas parameters'!$F$12</f>
        <v>0</v>
      </c>
      <c r="CD158" s="374">
        <f>AH158*'Gas parameters'!$G$12</f>
        <v>0</v>
      </c>
      <c r="CE158" s="374">
        <f>AI158*'Gas parameters'!$H$12</f>
        <v>0</v>
      </c>
      <c r="CF158" s="374">
        <f>AJ158*'Gas parameters'!$I$12</f>
        <v>0</v>
      </c>
      <c r="CG158" s="374">
        <f>AK158*'Gas parameters'!$J$12</f>
        <v>0</v>
      </c>
      <c r="CH158" s="374">
        <f>AL158*'Gas parameters'!$K$12</f>
        <v>0</v>
      </c>
      <c r="CI158" s="374">
        <f>AM158*'Gas parameters'!$L$12</f>
        <v>0</v>
      </c>
      <c r="CJ158" s="374">
        <f>AN158*'Gas parameters'!$M$12</f>
        <v>3.5999999999999997E-2</v>
      </c>
      <c r="CK158" s="375">
        <f>AO158*'Gas parameters'!$N$12</f>
        <v>0</v>
      </c>
      <c r="CL158" s="376">
        <f>AP158*'Gas parameters'!$O$12</f>
        <v>0</v>
      </c>
      <c r="CM158" s="376">
        <f>AQ158*'Gas parameters'!$P$12</f>
        <v>0</v>
      </c>
      <c r="CN158" s="376">
        <f>AR158*'Gas parameters'!$Q$12</f>
        <v>0</v>
      </c>
      <c r="CO158" s="432">
        <f t="shared" ref="CO158:CO166" si="1007">AC158</f>
        <v>0.6</v>
      </c>
      <c r="CP158" s="432">
        <f t="shared" ref="CP158:CP166" si="1008">AD158</f>
        <v>0</v>
      </c>
      <c r="CQ158" s="432">
        <f t="shared" ref="CQ158:CQ166" si="1009">AE158</f>
        <v>0</v>
      </c>
      <c r="CR158" s="432">
        <f t="shared" ref="CR158:CR166" si="1010">AF158</f>
        <v>0</v>
      </c>
      <c r="CS158" s="432">
        <f t="shared" ref="CS158:CS166" si="1011">AG158</f>
        <v>0</v>
      </c>
      <c r="CT158" s="432">
        <f t="shared" ref="CT158:CT166" si="1012">AH158</f>
        <v>0</v>
      </c>
      <c r="CU158" s="432">
        <f t="shared" ref="CU158:CU166" si="1013">AI158</f>
        <v>0</v>
      </c>
      <c r="CV158" s="432">
        <f t="shared" ref="CV158:CV166" si="1014">AJ158</f>
        <v>0</v>
      </c>
      <c r="CW158" s="432">
        <f t="shared" ref="CW158:CW166" si="1015">AK158</f>
        <v>0</v>
      </c>
      <c r="CX158" s="432">
        <f t="shared" ref="CX158:CX166" si="1016">AL158</f>
        <v>0</v>
      </c>
      <c r="CY158" s="432">
        <f t="shared" ref="CY158:CY166" si="1017">AM158</f>
        <v>0</v>
      </c>
      <c r="CZ158" s="432">
        <f t="shared" ref="CZ158:CZ166" si="1018">AN158</f>
        <v>0.4</v>
      </c>
      <c r="DA158" s="432">
        <f t="shared" ref="DA158:DA166" si="1019">AO158</f>
        <v>0</v>
      </c>
      <c r="DB158" s="432">
        <f t="shared" ref="DB158:DB166" si="1020">AP158</f>
        <v>0</v>
      </c>
      <c r="DC158" s="432">
        <f t="shared" ref="DC158:DC166" si="1021">AQ158</f>
        <v>0</v>
      </c>
      <c r="DD158" s="432">
        <f t="shared" ref="DD158:DD166" si="1022">AR158</f>
        <v>0</v>
      </c>
      <c r="DE158" s="428">
        <f>'DATA SHEET'!CO158*'Gas parameters'!$B$13</f>
        <v>21529.8</v>
      </c>
      <c r="DF158" s="428">
        <f>'DATA SHEET'!CP158*'Gas parameters'!$C$13</f>
        <v>0</v>
      </c>
      <c r="DG158" s="428">
        <f>'DATA SHEET'!CQ158*'Gas parameters'!$D$13</f>
        <v>0</v>
      </c>
      <c r="DH158" s="428">
        <f>'DATA SHEET'!CR158*'Gas parameters'!$E$13</f>
        <v>0</v>
      </c>
      <c r="DI158" s="428">
        <f>'DATA SHEET'!CS158*'Gas parameters'!$F$13</f>
        <v>0</v>
      </c>
      <c r="DJ158" s="428">
        <f>'DATA SHEET'!CT158*'Gas parameters'!$G$13</f>
        <v>0</v>
      </c>
      <c r="DK158" s="428">
        <f>'DATA SHEET'!CU158*'Gas parameters'!$H$13</f>
        <v>0</v>
      </c>
      <c r="DL158" s="428">
        <f>'DATA SHEET'!CV158*'Gas parameters'!$I$13</f>
        <v>0</v>
      </c>
      <c r="DM158" s="428">
        <f>'DATA SHEET'!CW158*'Gas parameters'!$J$13</f>
        <v>0</v>
      </c>
      <c r="DN158" s="428">
        <f>'DATA SHEET'!CX158*'Gas parameters'!$K$13</f>
        <v>0</v>
      </c>
      <c r="DO158" s="428">
        <f>'DATA SHEET'!CY158*'Gas parameters'!$L$13</f>
        <v>0</v>
      </c>
      <c r="DP158" s="428">
        <f>'DATA SHEET'!CZ158*'Gas parameters'!$M$13</f>
        <v>4313.2</v>
      </c>
      <c r="DQ158" s="428">
        <f>'DATA SHEET'!DA158*'Gas parameters'!$N$13</f>
        <v>0</v>
      </c>
      <c r="DR158" s="428">
        <f>'DATA SHEET'!DB158*'Gas parameters'!$O$13</f>
        <v>0</v>
      </c>
      <c r="DS158" s="428">
        <f>'DATA SHEET'!DC158*'Gas parameters'!$P$13</f>
        <v>0</v>
      </c>
      <c r="DT158" s="428">
        <f>'DATA SHEET'!DD158*'Gas parameters'!$Q$13</f>
        <v>0</v>
      </c>
      <c r="DU158" s="431">
        <f>'DATA SHEET'!CO158*'Gas parameters'!$B$14</f>
        <v>23891.399999999998</v>
      </c>
      <c r="DV158" s="431">
        <f>'DATA SHEET'!CP158*'Gas parameters'!$C$14</f>
        <v>0</v>
      </c>
      <c r="DW158" s="431">
        <f>'DATA SHEET'!CQ158*'Gas parameters'!$D$14</f>
        <v>0</v>
      </c>
      <c r="DX158" s="431">
        <f>'DATA SHEET'!CR158*'Gas parameters'!$E$14</f>
        <v>0</v>
      </c>
      <c r="DY158" s="431">
        <f>'DATA SHEET'!CS158*'Gas parameters'!$F$14</f>
        <v>0</v>
      </c>
      <c r="DZ158" s="431">
        <f>'DATA SHEET'!CT158*'Gas parameters'!$G$14</f>
        <v>0</v>
      </c>
      <c r="EA158" s="431">
        <f>'DATA SHEET'!CU158*'Gas parameters'!$H$14</f>
        <v>0</v>
      </c>
      <c r="EB158" s="431">
        <f>'DATA SHEET'!CV158*'Gas parameters'!$I$14</f>
        <v>0</v>
      </c>
      <c r="EC158" s="431">
        <f>'DATA SHEET'!CW158*'Gas parameters'!$J$14</f>
        <v>0</v>
      </c>
      <c r="ED158" s="431">
        <f>'DATA SHEET'!CX158*'Gas parameters'!$K$14</f>
        <v>0</v>
      </c>
      <c r="EE158" s="431">
        <f>'DATA SHEET'!CY158*'Gas parameters'!$L$14</f>
        <v>0</v>
      </c>
      <c r="EF158" s="431">
        <f>'DATA SHEET'!CZ158*'Gas parameters'!$M$14</f>
        <v>5098</v>
      </c>
      <c r="EG158" s="431">
        <f>'DATA SHEET'!DA158*'Gas parameters'!$N$14</f>
        <v>0</v>
      </c>
      <c r="EH158" s="431">
        <f>'DATA SHEET'!DB158*'Gas parameters'!$O$14</f>
        <v>0</v>
      </c>
      <c r="EI158" s="431">
        <f>'DATA SHEET'!DC158*'Gas parameters'!$P$14</f>
        <v>0</v>
      </c>
      <c r="EJ158" s="431">
        <f>'DATA SHEET'!DD158*'Gas parameters'!$Q$14</f>
        <v>0</v>
      </c>
      <c r="EK158" s="425">
        <f>'DATA SHEET'!CO158*'Gas parameters'!$B$15</f>
        <v>1.2018</v>
      </c>
      <c r="EL158" s="434">
        <f>'DATA SHEET'!CP158*'Gas parameters'!$C$15</f>
        <v>0</v>
      </c>
      <c r="EM158" s="434">
        <f>'DATA SHEET'!CQ158*'Gas parameters'!$D$15</f>
        <v>0</v>
      </c>
      <c r="EN158" s="434">
        <f>'DATA SHEET'!CR158*'Gas parameters'!$E$15</f>
        <v>0</v>
      </c>
      <c r="EO158" s="434">
        <f>'DATA SHEET'!CS158*'Gas parameters'!$F$15</f>
        <v>0</v>
      </c>
      <c r="EP158" s="434">
        <f>'DATA SHEET'!CT158*'Gas parameters'!$G$15</f>
        <v>0</v>
      </c>
      <c r="EQ158" s="434">
        <f>'DATA SHEET'!CU158*'Gas parameters'!$H$15</f>
        <v>0</v>
      </c>
      <c r="ER158" s="434">
        <f>'DATA SHEET'!CV158*'Gas parameters'!$I$15</f>
        <v>0</v>
      </c>
      <c r="ES158" s="434">
        <f>'DATA SHEET'!CW158*'Gas parameters'!$J$15</f>
        <v>0</v>
      </c>
      <c r="ET158" s="434">
        <f>'DATA SHEET'!CX158*'Gas parameters'!$K$15</f>
        <v>0</v>
      </c>
      <c r="EU158" s="434">
        <f>'DATA SHEET'!CY158*'Gas parameters'!$L$15</f>
        <v>0</v>
      </c>
      <c r="EV158" s="434">
        <f>'DATA SHEET'!CZ158*'Gas parameters'!$M$15</f>
        <v>0.1996</v>
      </c>
      <c r="EW158" s="434">
        <f>'DATA SHEET'!DA158*'Gas parameters'!$N$15</f>
        <v>0</v>
      </c>
      <c r="EX158" s="434">
        <f>'DATA SHEET'!DB158*'Gas parameters'!$O$15</f>
        <v>0</v>
      </c>
      <c r="EY158" s="434">
        <f>'DATA SHEET'!DC158*'Gas parameters'!$P$15</f>
        <v>0</v>
      </c>
      <c r="EZ158" s="434">
        <f>'DATA SHEET'!DD158*'Gas parameters'!$Q$15</f>
        <v>0</v>
      </c>
      <c r="FA158" s="429">
        <f>'DATA SHEET'!CO158*'Gas parameters'!$B$16</f>
        <v>0.59760000000000002</v>
      </c>
      <c r="FB158" s="429">
        <f>'DATA SHEET'!CP158*'Gas parameters'!$C$16</f>
        <v>0</v>
      </c>
      <c r="FC158" s="429">
        <f>'DATA SHEET'!CQ158*'Gas parameters'!$D$16</f>
        <v>0</v>
      </c>
      <c r="FD158" s="429">
        <f>'DATA SHEET'!CR158*'Gas parameters'!$E$16</f>
        <v>0</v>
      </c>
      <c r="FE158" s="429">
        <f>'DATA SHEET'!CS158*'Gas parameters'!$F$16</f>
        <v>0</v>
      </c>
      <c r="FF158" s="429">
        <f>'DATA SHEET'!CT158*'Gas parameters'!$G$16</f>
        <v>0</v>
      </c>
      <c r="FG158" s="429">
        <f>'DATA SHEET'!CU158*'Gas parameters'!$H$16</f>
        <v>0</v>
      </c>
      <c r="FH158" s="429">
        <f>'DATA SHEET'!CV158*'Gas parameters'!$I$16</f>
        <v>0</v>
      </c>
      <c r="FI158" s="429">
        <f>'DATA SHEET'!CW158*'Gas parameters'!$J$16</f>
        <v>0</v>
      </c>
      <c r="FJ158" s="429">
        <f>'DATA SHEET'!CX158*'Gas parameters'!$K$16</f>
        <v>0</v>
      </c>
      <c r="FK158" s="429">
        <f>'DATA SHEET'!CY158*'Gas parameters'!$L$16</f>
        <v>0</v>
      </c>
      <c r="FL158" s="429">
        <f>'DATA SHEET'!CZ158*'Gas parameters'!$M$16</f>
        <v>0</v>
      </c>
      <c r="FM158" s="429">
        <f>'DATA SHEET'!DA158*'Gas parameters'!$N$16</f>
        <v>0</v>
      </c>
      <c r="FN158" s="429">
        <f>'DATA SHEET'!DB158*'Gas parameters'!$O$16</f>
        <v>0</v>
      </c>
      <c r="FO158" s="429">
        <f>'DATA SHEET'!DC158*'Gas parameters'!$P$16</f>
        <v>0</v>
      </c>
      <c r="FP158" s="429">
        <f>'DATA SHEET'!DD158*'Gas parameters'!$Q$16</f>
        <v>0</v>
      </c>
      <c r="FQ158" s="457">
        <f>'DATA SHEET'!CO158*'Gas parameters'!$B$17</f>
        <v>1.1639999999999999</v>
      </c>
      <c r="FR158" s="457">
        <f>'DATA SHEET'!CP158*'Gas parameters'!$C$17</f>
        <v>0</v>
      </c>
      <c r="FS158" s="457">
        <f>'DATA SHEET'!CQ158*'Gas parameters'!$D$17</f>
        <v>0</v>
      </c>
      <c r="FT158" s="457">
        <f>'DATA SHEET'!CR158*'Gas parameters'!$E$17</f>
        <v>0</v>
      </c>
      <c r="FU158" s="457">
        <f>'DATA SHEET'!CS158*'Gas parameters'!$F$17</f>
        <v>0</v>
      </c>
      <c r="FV158" s="457">
        <f>'DATA SHEET'!CT158*'Gas parameters'!$G$17</f>
        <v>0</v>
      </c>
      <c r="FW158" s="457">
        <f>'DATA SHEET'!CU158*'Gas parameters'!$H$17</f>
        <v>0</v>
      </c>
      <c r="FX158" s="457">
        <f>'DATA SHEET'!CV158*'Gas parameters'!$I$17</f>
        <v>0</v>
      </c>
      <c r="FY158" s="457">
        <f>'DATA SHEET'!CW158*'Gas parameters'!$J$17</f>
        <v>0</v>
      </c>
      <c r="FZ158" s="457">
        <f>'DATA SHEET'!CX158*'Gas parameters'!$K$17</f>
        <v>0</v>
      </c>
      <c r="GA158" s="457">
        <f>'DATA SHEET'!CY158*'Gas parameters'!$L$17</f>
        <v>0</v>
      </c>
      <c r="GB158" s="457">
        <f>'DATA SHEET'!CZ158*'Gas parameters'!$M$17</f>
        <v>0.38680000000000003</v>
      </c>
      <c r="GC158" s="457">
        <f>'DATA SHEET'!DA158*'Gas parameters'!$N$17</f>
        <v>0</v>
      </c>
      <c r="GD158" s="457">
        <f>'DATA SHEET'!DB158*'Gas parameters'!$O$17</f>
        <v>0</v>
      </c>
      <c r="GE158" s="457">
        <f>'DATA SHEET'!DC158*'Gas parameters'!$P$17</f>
        <v>0</v>
      </c>
      <c r="GF158" s="457">
        <f>'DATA SHEET'!DD158*'Gas parameters'!$Q$17</f>
        <v>0</v>
      </c>
      <c r="GG158" s="429">
        <f>'DATA SHEET'!CO158*'Gas parameters'!$B$18</f>
        <v>0.43043999999999999</v>
      </c>
      <c r="GH158" s="429">
        <f>'DATA SHEET'!CP158*'Gas parameters'!$C$18</f>
        <v>0</v>
      </c>
      <c r="GI158" s="429">
        <f>'DATA SHEET'!CQ158*'Gas parameters'!$D$18</f>
        <v>0</v>
      </c>
      <c r="GJ158" s="429">
        <f>'DATA SHEET'!CR158*'Gas parameters'!$E$18</f>
        <v>0</v>
      </c>
      <c r="GK158" s="429">
        <f>'DATA SHEET'!CS158*'Gas parameters'!$F$18</f>
        <v>0</v>
      </c>
      <c r="GL158" s="429">
        <f>'DATA SHEET'!CT158*'Gas parameters'!$G$18</f>
        <v>0</v>
      </c>
      <c r="GM158" s="429">
        <f>'DATA SHEET'!CU158*'Gas parameters'!$H$18</f>
        <v>0</v>
      </c>
      <c r="GN158" s="429">
        <f>'DATA SHEET'!CV158*'Gas parameters'!$I$18</f>
        <v>0</v>
      </c>
      <c r="GO158" s="429">
        <f>'DATA SHEET'!CW158*'Gas parameters'!$J$18</f>
        <v>0</v>
      </c>
      <c r="GP158" s="429">
        <f>'DATA SHEET'!CX158*'Gas parameters'!$K$18</f>
        <v>0</v>
      </c>
      <c r="GQ158" s="429">
        <f>'DATA SHEET'!CY158*'Gas parameters'!$L$18</f>
        <v>0</v>
      </c>
      <c r="GR158" s="429">
        <f>'DATA SHEET'!CZ158*'Gas parameters'!$M$18</f>
        <v>3.5999999999999997E-2</v>
      </c>
      <c r="GS158" s="429">
        <f>'DATA SHEET'!DA158*'Gas parameters'!$N$18</f>
        <v>0</v>
      </c>
      <c r="GT158" s="429">
        <f>'DATA SHEET'!DB158*'Gas parameters'!$O$18</f>
        <v>0</v>
      </c>
      <c r="GU158" s="429">
        <f>'DATA SHEET'!DC158*'Gas parameters'!$P$18</f>
        <v>0</v>
      </c>
      <c r="GV158" s="429">
        <f>'DATA SHEET'!DD158*'Gas parameters'!$Q$18</f>
        <v>0</v>
      </c>
      <c r="GW158" s="430">
        <v>7</v>
      </c>
      <c r="GX158" s="430">
        <v>1E-3</v>
      </c>
      <c r="GY158" s="435">
        <f t="shared" ref="GY158:GY166" si="1023">HM158/0.2094</f>
        <v>6.6924546322827121</v>
      </c>
      <c r="GZ158" s="435">
        <f t="shared" ref="GZ158:GZ166" si="1024">HN158/HH158*100</f>
        <v>10.148328222950017</v>
      </c>
      <c r="HA158" s="433">
        <f t="shared" ref="HA158:HA166" si="1025">(HG158-HH158)/GY158+1</f>
        <v>1</v>
      </c>
      <c r="HB158" s="433">
        <f t="shared" ref="HB158:HB166" si="1026">HG158+HI158</f>
        <v>7.4502201757506663</v>
      </c>
      <c r="HC158" s="433">
        <f t="shared" ref="HC158:HC166" si="1027">HI158/HB158*100</f>
        <v>20.959991874476575</v>
      </c>
      <c r="HD158" s="433">
        <f t="shared" ref="HD158:HD166" si="1028">HJ158*0.01977+HF158*0.01429+(100-HF158-HJ158)*0.01251</f>
        <v>1.3246768628986172</v>
      </c>
      <c r="HE158" s="433">
        <f t="shared" ref="HE158:HE166" si="1029">(HD158+HI158*0.8038/HG158)/(HI158/HG158+1)</f>
        <v>1.2155011147590387</v>
      </c>
      <c r="HF158" s="436">
        <f t="shared" ref="HF158:HF166" si="1030">IO158</f>
        <v>0</v>
      </c>
      <c r="HG158" s="433">
        <f t="shared" ref="HG158:HG166" si="1031">HN158/HJ158*100</f>
        <v>5.8886546322827122</v>
      </c>
      <c r="HH158" s="435">
        <f>GY158*0.7906+'DATA SHEET'!CW158/100+HN158</f>
        <v>5.8886546322827122</v>
      </c>
      <c r="HI158" s="433">
        <f t="shared" ref="HI158:HI166" si="1032">GX158/0.8038*1.293*HA158*GY158+HO158</f>
        <v>1.5615655434679541</v>
      </c>
      <c r="HJ158" s="433">
        <f t="shared" ref="HJ158:HJ166" si="1033">(1-HF158/20.94)*GZ158</f>
        <v>10.148328222950017</v>
      </c>
      <c r="HK158" s="437">
        <f t="shared" ref="HK158:HK166" si="1034">SUM(DE158:DT158)</f>
        <v>25843</v>
      </c>
      <c r="HL158" s="437">
        <f t="shared" ref="HL158:HL166" si="1035">SUM(DU158:EJ158)</f>
        <v>28989.399999999998</v>
      </c>
      <c r="HM158" s="438">
        <f t="shared" ref="HM158:HM166" si="1036">SUM(EK158:EZ158)</f>
        <v>1.4014</v>
      </c>
      <c r="HN158" s="439">
        <f t="shared" ref="HN158:HN166" si="1037">SUM(FA158:FP158)</f>
        <v>0.59760000000000002</v>
      </c>
      <c r="HO158" s="436">
        <f t="shared" ref="HO158:HO166" si="1038">SUM(FQ158:GF158)</f>
        <v>1.5508</v>
      </c>
      <c r="HP158" s="427">
        <f t="shared" ref="HP158:HP166" si="1039">SUM(GG158:GV158)</f>
        <v>0.46643999999999997</v>
      </c>
      <c r="HQ158" s="357">
        <f t="shared" ref="HQ158:HQ166" si="1040">SUM(AS158:BH158)</f>
        <v>25801.599999999999</v>
      </c>
      <c r="HR158" s="358">
        <f t="shared" ref="HR158:HR166" si="1041">SUM(BI158:BX158)</f>
        <v>29019.200000000001</v>
      </c>
      <c r="HS158" s="712">
        <f t="shared" ref="HS158:HS166" si="1042">SUM(BY158:CN158)</f>
        <v>0.46643999999999997</v>
      </c>
      <c r="HT158" s="713">
        <f t="shared" ref="HT158:HT166" si="1043">HU158/$HR$14</f>
        <v>0.36094603788418017</v>
      </c>
      <c r="HU158" s="711">
        <f t="shared" ref="HU158:HU166" si="1044">HS158/$HU$14</f>
        <v>0.44215889640812073</v>
      </c>
      <c r="HV158" s="711">
        <f t="shared" ref="HV158:HV166" si="1045">HY158/$HV$14</f>
        <v>24.454174959719456</v>
      </c>
      <c r="HW158" s="711">
        <f t="shared" ref="HW158:HW166" si="1046">HZ158/$HW$14</f>
        <v>27.464698088207459</v>
      </c>
      <c r="HX158" s="711">
        <f t="shared" ref="HX158:HX166" si="1047">IA158/$HX$14</f>
        <v>45.714470083951518</v>
      </c>
      <c r="HY158" s="714">
        <f t="shared" ref="HY158:HY166" si="1048">HQ158/1000</f>
        <v>25.801599999999997</v>
      </c>
      <c r="HZ158" s="359">
        <f t="shared" ref="HZ158:HZ166" si="1049">HR158/1000</f>
        <v>29.019200000000001</v>
      </c>
      <c r="IA158" s="360">
        <f t="shared" ref="IA158:IA166" si="1050">HR158/SQRT(HT158)/1000</f>
        <v>48.30190909070317</v>
      </c>
      <c r="IB158" s="75">
        <f t="shared" ref="IB158:IB166" si="1051">HX158</f>
        <v>45.714470083951518</v>
      </c>
      <c r="IC158" s="724">
        <f t="shared" ref="IC158:IC166" si="1052">HT158</f>
        <v>0.36094603788418017</v>
      </c>
      <c r="ID158" s="724">
        <f t="shared" ref="ID158:ID166" si="1053">HY158</f>
        <v>25.801599999999997</v>
      </c>
      <c r="IE158" s="724">
        <f t="shared" ref="IE158:IE166" si="1054">HZ158</f>
        <v>29.019200000000001</v>
      </c>
      <c r="IF158" s="76">
        <f t="shared" ref="IF158:IF166" si="1055">GZ158</f>
        <v>10.148328222950017</v>
      </c>
      <c r="IG158" s="168"/>
      <c r="IH158" s="168"/>
      <c r="II158" s="168"/>
      <c r="IJ158" s="700">
        <f t="shared" ref="IJ158:IJ166" si="1056">II158*(273.15/(273.15+15))*ID158/3.6</f>
        <v>0</v>
      </c>
      <c r="IK158" s="59"/>
      <c r="IL158" s="59"/>
      <c r="IM158" s="59"/>
      <c r="IN158" s="59"/>
      <c r="IO158" s="59"/>
      <c r="IP158" s="59"/>
      <c r="IQ158" s="59"/>
      <c r="IR158" s="59"/>
      <c r="IS158" s="23" t="s">
        <v>88</v>
      </c>
      <c r="IT158" s="23" t="s">
        <v>88</v>
      </c>
      <c r="IU158" s="23"/>
      <c r="IV158" s="23" t="s">
        <v>88</v>
      </c>
      <c r="IW158" s="23"/>
      <c r="IX158" s="23"/>
      <c r="IY158" s="23"/>
      <c r="IZ158" s="23"/>
      <c r="JA158" s="59"/>
      <c r="JB158" s="59"/>
      <c r="JC158" s="59"/>
      <c r="JD158" s="59"/>
      <c r="JE158" s="59"/>
      <c r="JF158" s="59"/>
      <c r="JG158" s="59"/>
      <c r="JH158" s="59"/>
      <c r="JI158" s="59"/>
      <c r="JJ158" s="59"/>
      <c r="JK158" s="59"/>
      <c r="JL158" s="168"/>
      <c r="JM158" s="168"/>
      <c r="JN158" s="168"/>
      <c r="JO158" s="34"/>
      <c r="JP158" s="34"/>
      <c r="JQ158" s="34"/>
      <c r="JR158" s="34"/>
      <c r="JS158" s="34"/>
      <c r="JT158" s="34"/>
      <c r="JU158" s="34"/>
      <c r="JV158" s="34"/>
      <c r="JW158" s="34"/>
      <c r="JX158" s="34"/>
      <c r="JY158" s="34"/>
      <c r="JZ158" s="34"/>
      <c r="KA158" s="59"/>
      <c r="KB158" s="59"/>
      <c r="KC158" s="59"/>
      <c r="KD158" s="59"/>
      <c r="KE158" s="59"/>
      <c r="KF158" s="59"/>
      <c r="KG158" s="59"/>
      <c r="KH158" s="59"/>
      <c r="KI158" s="555"/>
      <c r="KJ158" s="59"/>
      <c r="KK158" s="176"/>
      <c r="KL158" s="32"/>
      <c r="KM158" s="24"/>
      <c r="KN158" s="59"/>
      <c r="KO158" s="59"/>
      <c r="KP158" s="59"/>
      <c r="KQ158" s="59"/>
      <c r="KR158" s="59"/>
      <c r="KS158" s="59"/>
      <c r="KT158" s="59"/>
      <c r="KU158" s="59"/>
      <c r="KV158" s="59"/>
      <c r="KX158" s="540">
        <f t="shared" si="932"/>
        <v>100</v>
      </c>
    </row>
    <row r="159" spans="1:310" ht="13.15" customHeight="1" thickTop="1" thickBot="1" x14ac:dyDescent="0.3">
      <c r="A159" s="62" t="s">
        <v>183</v>
      </c>
      <c r="B159" s="80" t="e">
        <f>IF(A159="X",IF(#REF!="F",#REF!,IF(#REF!="C",#REF!,IF(#REF!="WH",#REF!,IF(#REF!="B",#REF!,"")))),"")</f>
        <v>#REF!</v>
      </c>
      <c r="C159" s="120"/>
      <c r="D159" s="578"/>
      <c r="E159" s="11">
        <f>E150+1</f>
        <v>67</v>
      </c>
      <c r="G159" s="1830" t="s">
        <v>50</v>
      </c>
      <c r="H159" s="1856" t="s">
        <v>777</v>
      </c>
      <c r="I159" s="1857"/>
      <c r="J159" s="1857"/>
      <c r="K159" s="1858"/>
      <c r="L159" s="39" t="s">
        <v>176</v>
      </c>
      <c r="M159" s="39"/>
      <c r="N159" s="128" t="s">
        <v>92</v>
      </c>
      <c r="O159" s="818"/>
      <c r="P159" s="819"/>
      <c r="Q159" s="726">
        <v>60</v>
      </c>
      <c r="R159" s="727"/>
      <c r="S159" s="727"/>
      <c r="T159" s="727"/>
      <c r="U159" s="727"/>
      <c r="V159" s="727"/>
      <c r="W159" s="727"/>
      <c r="X159" s="727"/>
      <c r="Y159" s="727"/>
      <c r="Z159" s="727"/>
      <c r="AA159" s="727"/>
      <c r="AB159" s="727">
        <v>40</v>
      </c>
      <c r="AC159" s="368">
        <f t="shared" si="995"/>
        <v>0.6</v>
      </c>
      <c r="AD159" s="368">
        <f t="shared" si="996"/>
        <v>0</v>
      </c>
      <c r="AE159" s="368">
        <f t="shared" si="997"/>
        <v>0</v>
      </c>
      <c r="AF159" s="368">
        <f t="shared" si="998"/>
        <v>0</v>
      </c>
      <c r="AG159" s="368">
        <f t="shared" si="999"/>
        <v>0</v>
      </c>
      <c r="AH159" s="368">
        <f t="shared" si="1000"/>
        <v>0</v>
      </c>
      <c r="AI159" s="368">
        <f t="shared" si="1001"/>
        <v>0</v>
      </c>
      <c r="AJ159" s="368">
        <f t="shared" si="1002"/>
        <v>0</v>
      </c>
      <c r="AK159" s="368">
        <f t="shared" si="1003"/>
        <v>0</v>
      </c>
      <c r="AL159" s="368">
        <f t="shared" si="1004"/>
        <v>0</v>
      </c>
      <c r="AM159" s="368">
        <f t="shared" si="1005"/>
        <v>0</v>
      </c>
      <c r="AN159" s="368">
        <f t="shared" si="1006"/>
        <v>0.4</v>
      </c>
      <c r="AO159" s="369">
        <v>0</v>
      </c>
      <c r="AP159" s="370">
        <v>0</v>
      </c>
      <c r="AQ159" s="370">
        <v>0</v>
      </c>
      <c r="AR159" s="370">
        <v>0</v>
      </c>
      <c r="AS159" s="378">
        <f>AC159*'Gas parameters'!$B$10</f>
        <v>21490.799999999999</v>
      </c>
      <c r="AT159" s="371">
        <f>AD159*'Gas parameters'!$C$10</f>
        <v>0</v>
      </c>
      <c r="AU159" s="371">
        <f>AE159*'Gas parameters'!$D$10</f>
        <v>0</v>
      </c>
      <c r="AV159" s="371">
        <f>AF159*'Gas parameters'!$E$10</f>
        <v>0</v>
      </c>
      <c r="AW159" s="371">
        <f>AG159*'Gas parameters'!$F$10</f>
        <v>0</v>
      </c>
      <c r="AX159" s="371">
        <f>AH159*'Gas parameters'!$G$10</f>
        <v>0</v>
      </c>
      <c r="AY159" s="371">
        <f>AI159*'Gas parameters'!$H$10</f>
        <v>0</v>
      </c>
      <c r="AZ159" s="371">
        <f>AJ159*'Gas parameters'!$I$10</f>
        <v>0</v>
      </c>
      <c r="BA159" s="371">
        <f>AK159*'Gas parameters'!$J$10</f>
        <v>0</v>
      </c>
      <c r="BB159" s="371">
        <f>AL159*'Gas parameters'!$K$10</f>
        <v>0</v>
      </c>
      <c r="BC159" s="371">
        <f>AM159*'Gas parameters'!$L$10</f>
        <v>0</v>
      </c>
      <c r="BD159" s="371">
        <f>AN159*'Gas parameters'!$M$10</f>
        <v>4310.8</v>
      </c>
      <c r="BE159" s="372">
        <f>AO159*'Gas parameters'!$N$10</f>
        <v>0</v>
      </c>
      <c r="BF159" s="373">
        <f>AP159*'Gas parameters'!$O$10</f>
        <v>0</v>
      </c>
      <c r="BG159" s="373">
        <f>AQ159*'Gas parameters'!$P$10</f>
        <v>0</v>
      </c>
      <c r="BH159" s="379">
        <f>AR159*'Gas parameters'!$Q$10</f>
        <v>0</v>
      </c>
      <c r="BI159" s="386">
        <f>AC159*'Gas parameters'!$B$11</f>
        <v>23904</v>
      </c>
      <c r="BJ159" s="387">
        <f>AD159*'Gas parameters'!$C$11</f>
        <v>0</v>
      </c>
      <c r="BK159" s="387">
        <f>AE159*'Gas parameters'!$D$11</f>
        <v>0</v>
      </c>
      <c r="BL159" s="387">
        <f>AF159*'Gas parameters'!$E$11</f>
        <v>0</v>
      </c>
      <c r="BM159" s="387">
        <f>AG159*'Gas parameters'!$F$11</f>
        <v>0</v>
      </c>
      <c r="BN159" s="387">
        <f>AH159*'Gas parameters'!$G$11</f>
        <v>0</v>
      </c>
      <c r="BO159" s="387">
        <f>AI159*'Gas parameters'!$H$11</f>
        <v>0</v>
      </c>
      <c r="BP159" s="387">
        <f>AJ159*'Gas parameters'!$I$11</f>
        <v>0</v>
      </c>
      <c r="BQ159" s="387">
        <f>AK159*'Gas parameters'!$J$11</f>
        <v>0</v>
      </c>
      <c r="BR159" s="387">
        <f>AL159*'Gas parameters'!$K$11</f>
        <v>0</v>
      </c>
      <c r="BS159" s="387">
        <f>AM159*'Gas parameters'!$L$11</f>
        <v>0</v>
      </c>
      <c r="BT159" s="387">
        <f>AN159*'Gas parameters'!$M$11</f>
        <v>5115.2000000000007</v>
      </c>
      <c r="BU159" s="388">
        <f>AO159*'Gas parameters'!$N$11</f>
        <v>0</v>
      </c>
      <c r="BV159" s="389">
        <f>AP159*'Gas parameters'!$O$11</f>
        <v>0</v>
      </c>
      <c r="BW159" s="389">
        <f>AQ159*'Gas parameters'!$P$11</f>
        <v>0</v>
      </c>
      <c r="BX159" s="390">
        <f>AR159*'Gas parameters'!$Q$11</f>
        <v>0</v>
      </c>
      <c r="BY159" s="385">
        <f>AC159*'Gas parameters'!$B$12</f>
        <v>0.43043999999999999</v>
      </c>
      <c r="BZ159" s="374">
        <f>AD159*'Gas parameters'!$C$12</f>
        <v>0</v>
      </c>
      <c r="CA159" s="374">
        <f>AE159*'Gas parameters'!$D$12</f>
        <v>0</v>
      </c>
      <c r="CB159" s="374">
        <f>AF159*'Gas parameters'!$E$12</f>
        <v>0</v>
      </c>
      <c r="CC159" s="374">
        <f>AG159*'Gas parameters'!$F$12</f>
        <v>0</v>
      </c>
      <c r="CD159" s="374">
        <f>AH159*'Gas parameters'!$G$12</f>
        <v>0</v>
      </c>
      <c r="CE159" s="374">
        <f>AI159*'Gas parameters'!$H$12</f>
        <v>0</v>
      </c>
      <c r="CF159" s="374">
        <f>AJ159*'Gas parameters'!$I$12</f>
        <v>0</v>
      </c>
      <c r="CG159" s="374">
        <f>AK159*'Gas parameters'!$J$12</f>
        <v>0</v>
      </c>
      <c r="CH159" s="374">
        <f>AL159*'Gas parameters'!$K$12</f>
        <v>0</v>
      </c>
      <c r="CI159" s="374">
        <f>AM159*'Gas parameters'!$L$12</f>
        <v>0</v>
      </c>
      <c r="CJ159" s="374">
        <f>AN159*'Gas parameters'!$M$12</f>
        <v>3.5999999999999997E-2</v>
      </c>
      <c r="CK159" s="375">
        <f>AO159*'Gas parameters'!$N$12</f>
        <v>0</v>
      </c>
      <c r="CL159" s="376">
        <f>AP159*'Gas parameters'!$O$12</f>
        <v>0</v>
      </c>
      <c r="CM159" s="376">
        <f>AQ159*'Gas parameters'!$P$12</f>
        <v>0</v>
      </c>
      <c r="CN159" s="376">
        <f>AR159*'Gas parameters'!$Q$12</f>
        <v>0</v>
      </c>
      <c r="CO159" s="432">
        <f t="shared" si="1007"/>
        <v>0.6</v>
      </c>
      <c r="CP159" s="432">
        <f t="shared" si="1008"/>
        <v>0</v>
      </c>
      <c r="CQ159" s="432">
        <f t="shared" si="1009"/>
        <v>0</v>
      </c>
      <c r="CR159" s="432">
        <f t="shared" si="1010"/>
        <v>0</v>
      </c>
      <c r="CS159" s="432">
        <f t="shared" si="1011"/>
        <v>0</v>
      </c>
      <c r="CT159" s="432">
        <f t="shared" si="1012"/>
        <v>0</v>
      </c>
      <c r="CU159" s="432">
        <f t="shared" si="1013"/>
        <v>0</v>
      </c>
      <c r="CV159" s="432">
        <f t="shared" si="1014"/>
        <v>0</v>
      </c>
      <c r="CW159" s="432">
        <f t="shared" si="1015"/>
        <v>0</v>
      </c>
      <c r="CX159" s="432">
        <f t="shared" si="1016"/>
        <v>0</v>
      </c>
      <c r="CY159" s="432">
        <f t="shared" si="1017"/>
        <v>0</v>
      </c>
      <c r="CZ159" s="432">
        <f t="shared" si="1018"/>
        <v>0.4</v>
      </c>
      <c r="DA159" s="432">
        <f t="shared" si="1019"/>
        <v>0</v>
      </c>
      <c r="DB159" s="432">
        <f t="shared" si="1020"/>
        <v>0</v>
      </c>
      <c r="DC159" s="432">
        <f t="shared" si="1021"/>
        <v>0</v>
      </c>
      <c r="DD159" s="432">
        <f t="shared" si="1022"/>
        <v>0</v>
      </c>
      <c r="DE159" s="428">
        <f>'DATA SHEET'!CO159*'Gas parameters'!$B$13</f>
        <v>21529.8</v>
      </c>
      <c r="DF159" s="428">
        <f>'DATA SHEET'!CP159*'Gas parameters'!$C$13</f>
        <v>0</v>
      </c>
      <c r="DG159" s="428">
        <f>'DATA SHEET'!CQ159*'Gas parameters'!$D$13</f>
        <v>0</v>
      </c>
      <c r="DH159" s="428">
        <f>'DATA SHEET'!CR159*'Gas parameters'!$E$13</f>
        <v>0</v>
      </c>
      <c r="DI159" s="428">
        <f>'DATA SHEET'!CS159*'Gas parameters'!$F$13</f>
        <v>0</v>
      </c>
      <c r="DJ159" s="428">
        <f>'DATA SHEET'!CT159*'Gas parameters'!$G$13</f>
        <v>0</v>
      </c>
      <c r="DK159" s="428">
        <f>'DATA SHEET'!CU159*'Gas parameters'!$H$13</f>
        <v>0</v>
      </c>
      <c r="DL159" s="428">
        <f>'DATA SHEET'!CV159*'Gas parameters'!$I$13</f>
        <v>0</v>
      </c>
      <c r="DM159" s="428">
        <f>'DATA SHEET'!CW159*'Gas parameters'!$J$13</f>
        <v>0</v>
      </c>
      <c r="DN159" s="428">
        <f>'DATA SHEET'!CX159*'Gas parameters'!$K$13</f>
        <v>0</v>
      </c>
      <c r="DO159" s="428">
        <f>'DATA SHEET'!CY159*'Gas parameters'!$L$13</f>
        <v>0</v>
      </c>
      <c r="DP159" s="428">
        <f>'DATA SHEET'!CZ159*'Gas parameters'!$M$13</f>
        <v>4313.2</v>
      </c>
      <c r="DQ159" s="428">
        <f>'DATA SHEET'!DA159*'Gas parameters'!$N$13</f>
        <v>0</v>
      </c>
      <c r="DR159" s="428">
        <f>'DATA SHEET'!DB159*'Gas parameters'!$O$13</f>
        <v>0</v>
      </c>
      <c r="DS159" s="428">
        <f>'DATA SHEET'!DC159*'Gas parameters'!$P$13</f>
        <v>0</v>
      </c>
      <c r="DT159" s="428">
        <f>'DATA SHEET'!DD159*'Gas parameters'!$Q$13</f>
        <v>0</v>
      </c>
      <c r="DU159" s="431">
        <f>'DATA SHEET'!CO159*'Gas parameters'!$B$14</f>
        <v>23891.399999999998</v>
      </c>
      <c r="DV159" s="431">
        <f>'DATA SHEET'!CP159*'Gas parameters'!$C$14</f>
        <v>0</v>
      </c>
      <c r="DW159" s="431">
        <f>'DATA SHEET'!CQ159*'Gas parameters'!$D$14</f>
        <v>0</v>
      </c>
      <c r="DX159" s="431">
        <f>'DATA SHEET'!CR159*'Gas parameters'!$E$14</f>
        <v>0</v>
      </c>
      <c r="DY159" s="431">
        <f>'DATA SHEET'!CS159*'Gas parameters'!$F$14</f>
        <v>0</v>
      </c>
      <c r="DZ159" s="431">
        <f>'DATA SHEET'!CT159*'Gas parameters'!$G$14</f>
        <v>0</v>
      </c>
      <c r="EA159" s="431">
        <f>'DATA SHEET'!CU159*'Gas parameters'!$H$14</f>
        <v>0</v>
      </c>
      <c r="EB159" s="431">
        <f>'DATA SHEET'!CV159*'Gas parameters'!$I$14</f>
        <v>0</v>
      </c>
      <c r="EC159" s="431">
        <f>'DATA SHEET'!CW159*'Gas parameters'!$J$14</f>
        <v>0</v>
      </c>
      <c r="ED159" s="431">
        <f>'DATA SHEET'!CX159*'Gas parameters'!$K$14</f>
        <v>0</v>
      </c>
      <c r="EE159" s="431">
        <f>'DATA SHEET'!CY159*'Gas parameters'!$L$14</f>
        <v>0</v>
      </c>
      <c r="EF159" s="431">
        <f>'DATA SHEET'!CZ159*'Gas parameters'!$M$14</f>
        <v>5098</v>
      </c>
      <c r="EG159" s="431">
        <f>'DATA SHEET'!DA159*'Gas parameters'!$N$14</f>
        <v>0</v>
      </c>
      <c r="EH159" s="431">
        <f>'DATA SHEET'!DB159*'Gas parameters'!$O$14</f>
        <v>0</v>
      </c>
      <c r="EI159" s="431">
        <f>'DATA SHEET'!DC159*'Gas parameters'!$P$14</f>
        <v>0</v>
      </c>
      <c r="EJ159" s="431">
        <f>'DATA SHEET'!DD159*'Gas parameters'!$Q$14</f>
        <v>0</v>
      </c>
      <c r="EK159" s="425">
        <f>'DATA SHEET'!CO159*'Gas parameters'!$B$15</f>
        <v>1.2018</v>
      </c>
      <c r="EL159" s="434">
        <f>'DATA SHEET'!CP159*'Gas parameters'!$C$15</f>
        <v>0</v>
      </c>
      <c r="EM159" s="434">
        <f>'DATA SHEET'!CQ159*'Gas parameters'!$D$15</f>
        <v>0</v>
      </c>
      <c r="EN159" s="434">
        <f>'DATA SHEET'!CR159*'Gas parameters'!$E$15</f>
        <v>0</v>
      </c>
      <c r="EO159" s="434">
        <f>'DATA SHEET'!CS159*'Gas parameters'!$F$15</f>
        <v>0</v>
      </c>
      <c r="EP159" s="434">
        <f>'DATA SHEET'!CT159*'Gas parameters'!$G$15</f>
        <v>0</v>
      </c>
      <c r="EQ159" s="434">
        <f>'DATA SHEET'!CU159*'Gas parameters'!$H$15</f>
        <v>0</v>
      </c>
      <c r="ER159" s="434">
        <f>'DATA SHEET'!CV159*'Gas parameters'!$I$15</f>
        <v>0</v>
      </c>
      <c r="ES159" s="434">
        <f>'DATA SHEET'!CW159*'Gas parameters'!$J$15</f>
        <v>0</v>
      </c>
      <c r="ET159" s="434">
        <f>'DATA SHEET'!CX159*'Gas parameters'!$K$15</f>
        <v>0</v>
      </c>
      <c r="EU159" s="434">
        <f>'DATA SHEET'!CY159*'Gas parameters'!$L$15</f>
        <v>0</v>
      </c>
      <c r="EV159" s="434">
        <f>'DATA SHEET'!CZ159*'Gas parameters'!$M$15</f>
        <v>0.1996</v>
      </c>
      <c r="EW159" s="434">
        <f>'DATA SHEET'!DA159*'Gas parameters'!$N$15</f>
        <v>0</v>
      </c>
      <c r="EX159" s="434">
        <f>'DATA SHEET'!DB159*'Gas parameters'!$O$15</f>
        <v>0</v>
      </c>
      <c r="EY159" s="434">
        <f>'DATA SHEET'!DC159*'Gas parameters'!$P$15</f>
        <v>0</v>
      </c>
      <c r="EZ159" s="434">
        <f>'DATA SHEET'!DD159*'Gas parameters'!$Q$15</f>
        <v>0</v>
      </c>
      <c r="FA159" s="429">
        <f>'DATA SHEET'!CO159*'Gas parameters'!$B$16</f>
        <v>0.59760000000000002</v>
      </c>
      <c r="FB159" s="429">
        <f>'DATA SHEET'!CP159*'Gas parameters'!$C$16</f>
        <v>0</v>
      </c>
      <c r="FC159" s="429">
        <f>'DATA SHEET'!CQ159*'Gas parameters'!$D$16</f>
        <v>0</v>
      </c>
      <c r="FD159" s="429">
        <f>'DATA SHEET'!CR159*'Gas parameters'!$E$16</f>
        <v>0</v>
      </c>
      <c r="FE159" s="429">
        <f>'DATA SHEET'!CS159*'Gas parameters'!$F$16</f>
        <v>0</v>
      </c>
      <c r="FF159" s="429">
        <f>'DATA SHEET'!CT159*'Gas parameters'!$G$16</f>
        <v>0</v>
      </c>
      <c r="FG159" s="429">
        <f>'DATA SHEET'!CU159*'Gas parameters'!$H$16</f>
        <v>0</v>
      </c>
      <c r="FH159" s="429">
        <f>'DATA SHEET'!CV159*'Gas parameters'!$I$16</f>
        <v>0</v>
      </c>
      <c r="FI159" s="429">
        <f>'DATA SHEET'!CW159*'Gas parameters'!$J$16</f>
        <v>0</v>
      </c>
      <c r="FJ159" s="429">
        <f>'DATA SHEET'!CX159*'Gas parameters'!$K$16</f>
        <v>0</v>
      </c>
      <c r="FK159" s="429">
        <f>'DATA SHEET'!CY159*'Gas parameters'!$L$16</f>
        <v>0</v>
      </c>
      <c r="FL159" s="429">
        <f>'DATA SHEET'!CZ159*'Gas parameters'!$M$16</f>
        <v>0</v>
      </c>
      <c r="FM159" s="429">
        <f>'DATA SHEET'!DA159*'Gas parameters'!$N$16</f>
        <v>0</v>
      </c>
      <c r="FN159" s="429">
        <f>'DATA SHEET'!DB159*'Gas parameters'!$O$16</f>
        <v>0</v>
      </c>
      <c r="FO159" s="429">
        <f>'DATA SHEET'!DC159*'Gas parameters'!$P$16</f>
        <v>0</v>
      </c>
      <c r="FP159" s="429">
        <f>'DATA SHEET'!DD159*'Gas parameters'!$Q$16</f>
        <v>0</v>
      </c>
      <c r="FQ159" s="457">
        <f>'DATA SHEET'!CO159*'Gas parameters'!$B$17</f>
        <v>1.1639999999999999</v>
      </c>
      <c r="FR159" s="457">
        <f>'DATA SHEET'!CP159*'Gas parameters'!$C$17</f>
        <v>0</v>
      </c>
      <c r="FS159" s="457">
        <f>'DATA SHEET'!CQ159*'Gas parameters'!$D$17</f>
        <v>0</v>
      </c>
      <c r="FT159" s="457">
        <f>'DATA SHEET'!CR159*'Gas parameters'!$E$17</f>
        <v>0</v>
      </c>
      <c r="FU159" s="457">
        <f>'DATA SHEET'!CS159*'Gas parameters'!$F$17</f>
        <v>0</v>
      </c>
      <c r="FV159" s="457">
        <f>'DATA SHEET'!CT159*'Gas parameters'!$G$17</f>
        <v>0</v>
      </c>
      <c r="FW159" s="457">
        <f>'DATA SHEET'!CU159*'Gas parameters'!$H$17</f>
        <v>0</v>
      </c>
      <c r="FX159" s="457">
        <f>'DATA SHEET'!CV159*'Gas parameters'!$I$17</f>
        <v>0</v>
      </c>
      <c r="FY159" s="457">
        <f>'DATA SHEET'!CW159*'Gas parameters'!$J$17</f>
        <v>0</v>
      </c>
      <c r="FZ159" s="457">
        <f>'DATA SHEET'!CX159*'Gas parameters'!$K$17</f>
        <v>0</v>
      </c>
      <c r="GA159" s="457">
        <f>'DATA SHEET'!CY159*'Gas parameters'!$L$17</f>
        <v>0</v>
      </c>
      <c r="GB159" s="457">
        <f>'DATA SHEET'!CZ159*'Gas parameters'!$M$17</f>
        <v>0.38680000000000003</v>
      </c>
      <c r="GC159" s="457">
        <f>'DATA SHEET'!DA159*'Gas parameters'!$N$17</f>
        <v>0</v>
      </c>
      <c r="GD159" s="457">
        <f>'DATA SHEET'!DB159*'Gas parameters'!$O$17</f>
        <v>0</v>
      </c>
      <c r="GE159" s="457">
        <f>'DATA SHEET'!DC159*'Gas parameters'!$P$17</f>
        <v>0</v>
      </c>
      <c r="GF159" s="457">
        <f>'DATA SHEET'!DD159*'Gas parameters'!$Q$17</f>
        <v>0</v>
      </c>
      <c r="GG159" s="429">
        <f>'DATA SHEET'!CO159*'Gas parameters'!$B$18</f>
        <v>0.43043999999999999</v>
      </c>
      <c r="GH159" s="429">
        <f>'DATA SHEET'!CP159*'Gas parameters'!$C$18</f>
        <v>0</v>
      </c>
      <c r="GI159" s="429">
        <f>'DATA SHEET'!CQ159*'Gas parameters'!$D$18</f>
        <v>0</v>
      </c>
      <c r="GJ159" s="429">
        <f>'DATA SHEET'!CR159*'Gas parameters'!$E$18</f>
        <v>0</v>
      </c>
      <c r="GK159" s="429">
        <f>'DATA SHEET'!CS159*'Gas parameters'!$F$18</f>
        <v>0</v>
      </c>
      <c r="GL159" s="429">
        <f>'DATA SHEET'!CT159*'Gas parameters'!$G$18</f>
        <v>0</v>
      </c>
      <c r="GM159" s="429">
        <f>'DATA SHEET'!CU159*'Gas parameters'!$H$18</f>
        <v>0</v>
      </c>
      <c r="GN159" s="429">
        <f>'DATA SHEET'!CV159*'Gas parameters'!$I$18</f>
        <v>0</v>
      </c>
      <c r="GO159" s="429">
        <f>'DATA SHEET'!CW159*'Gas parameters'!$J$18</f>
        <v>0</v>
      </c>
      <c r="GP159" s="429">
        <f>'DATA SHEET'!CX159*'Gas parameters'!$K$18</f>
        <v>0</v>
      </c>
      <c r="GQ159" s="429">
        <f>'DATA SHEET'!CY159*'Gas parameters'!$L$18</f>
        <v>0</v>
      </c>
      <c r="GR159" s="429">
        <f>'DATA SHEET'!CZ159*'Gas parameters'!$M$18</f>
        <v>3.5999999999999997E-2</v>
      </c>
      <c r="GS159" s="429">
        <f>'DATA SHEET'!DA159*'Gas parameters'!$N$18</f>
        <v>0</v>
      </c>
      <c r="GT159" s="429">
        <f>'DATA SHEET'!DB159*'Gas parameters'!$O$18</f>
        <v>0</v>
      </c>
      <c r="GU159" s="429">
        <f>'DATA SHEET'!DC159*'Gas parameters'!$P$18</f>
        <v>0</v>
      </c>
      <c r="GV159" s="429">
        <f>'DATA SHEET'!DD159*'Gas parameters'!$Q$18</f>
        <v>0</v>
      </c>
      <c r="GW159" s="430">
        <v>7</v>
      </c>
      <c r="GX159" s="430">
        <v>1E-3</v>
      </c>
      <c r="GY159" s="435">
        <f t="shared" si="1023"/>
        <v>6.6924546322827121</v>
      </c>
      <c r="GZ159" s="435">
        <f t="shared" si="1024"/>
        <v>10.148328222950017</v>
      </c>
      <c r="HA159" s="433">
        <f t="shared" si="1025"/>
        <v>1</v>
      </c>
      <c r="HB159" s="433">
        <f t="shared" si="1026"/>
        <v>7.4502201757506663</v>
      </c>
      <c r="HC159" s="433">
        <f t="shared" si="1027"/>
        <v>20.959991874476575</v>
      </c>
      <c r="HD159" s="433">
        <f t="shared" si="1028"/>
        <v>1.3246768628986172</v>
      </c>
      <c r="HE159" s="433">
        <f t="shared" si="1029"/>
        <v>1.2155011147590387</v>
      </c>
      <c r="HF159" s="436">
        <f t="shared" si="1030"/>
        <v>0</v>
      </c>
      <c r="HG159" s="433">
        <f t="shared" si="1031"/>
        <v>5.8886546322827122</v>
      </c>
      <c r="HH159" s="435">
        <f>GY159*0.7906+'DATA SHEET'!CW159/100+HN159</f>
        <v>5.8886546322827122</v>
      </c>
      <c r="HI159" s="433">
        <f t="shared" si="1032"/>
        <v>1.5615655434679541</v>
      </c>
      <c r="HJ159" s="433">
        <f t="shared" si="1033"/>
        <v>10.148328222950017</v>
      </c>
      <c r="HK159" s="437">
        <f t="shared" si="1034"/>
        <v>25843</v>
      </c>
      <c r="HL159" s="437">
        <f t="shared" si="1035"/>
        <v>28989.399999999998</v>
      </c>
      <c r="HM159" s="438">
        <f t="shared" si="1036"/>
        <v>1.4014</v>
      </c>
      <c r="HN159" s="439">
        <f t="shared" si="1037"/>
        <v>0.59760000000000002</v>
      </c>
      <c r="HO159" s="436">
        <f t="shared" si="1038"/>
        <v>1.5508</v>
      </c>
      <c r="HP159" s="427">
        <f t="shared" si="1039"/>
        <v>0.46643999999999997</v>
      </c>
      <c r="HQ159" s="357">
        <f t="shared" si="1040"/>
        <v>25801.599999999999</v>
      </c>
      <c r="HR159" s="358">
        <f t="shared" si="1041"/>
        <v>29019.200000000001</v>
      </c>
      <c r="HS159" s="712">
        <f t="shared" si="1042"/>
        <v>0.46643999999999997</v>
      </c>
      <c r="HT159" s="713">
        <f t="shared" si="1043"/>
        <v>0.36094603788418017</v>
      </c>
      <c r="HU159" s="711">
        <f t="shared" si="1044"/>
        <v>0.44215889640812073</v>
      </c>
      <c r="HV159" s="711">
        <f t="shared" si="1045"/>
        <v>24.454174959719456</v>
      </c>
      <c r="HW159" s="711">
        <f t="shared" si="1046"/>
        <v>27.464698088207459</v>
      </c>
      <c r="HX159" s="711">
        <f t="shared" si="1047"/>
        <v>45.714470083951518</v>
      </c>
      <c r="HY159" s="714">
        <f t="shared" si="1048"/>
        <v>25.801599999999997</v>
      </c>
      <c r="HZ159" s="359">
        <f t="shared" si="1049"/>
        <v>29.019200000000001</v>
      </c>
      <c r="IA159" s="360">
        <f t="shared" si="1050"/>
        <v>48.30190909070317</v>
      </c>
      <c r="IB159" s="75">
        <f t="shared" si="1051"/>
        <v>45.714470083951518</v>
      </c>
      <c r="IC159" s="724">
        <f t="shared" si="1052"/>
        <v>0.36094603788418017</v>
      </c>
      <c r="ID159" s="724">
        <f t="shared" si="1053"/>
        <v>25.801599999999997</v>
      </c>
      <c r="IE159" s="724">
        <f t="shared" si="1054"/>
        <v>29.019200000000001</v>
      </c>
      <c r="IF159" s="76">
        <f t="shared" si="1055"/>
        <v>10.148328222950017</v>
      </c>
      <c r="IG159" s="168"/>
      <c r="IH159" s="168"/>
      <c r="II159" s="168"/>
      <c r="IJ159" s="700">
        <f t="shared" si="1056"/>
        <v>0</v>
      </c>
      <c r="IK159" s="30"/>
      <c r="IL159" s="31"/>
      <c r="IM159" s="31"/>
      <c r="IN159" s="29"/>
      <c r="IO159" s="29"/>
      <c r="IP159" s="25"/>
      <c r="IQ159" s="25"/>
      <c r="IR159" s="25"/>
      <c r="IS159" s="23" t="s">
        <v>88</v>
      </c>
      <c r="IT159" s="23" t="s">
        <v>88</v>
      </c>
      <c r="IU159" s="23"/>
      <c r="IV159" s="23" t="s">
        <v>88</v>
      </c>
      <c r="IW159" s="23"/>
      <c r="IX159" s="23"/>
      <c r="IY159" s="23"/>
      <c r="IZ159" s="23"/>
      <c r="JA159" s="43"/>
      <c r="JB159" s="43"/>
      <c r="JC159" s="33"/>
      <c r="JD159" s="22"/>
      <c r="JE159" s="22"/>
      <c r="JF159" s="22"/>
      <c r="JG159" s="22"/>
      <c r="JH159" s="21"/>
      <c r="JI159" s="21"/>
      <c r="JJ159" s="21"/>
      <c r="JK159" s="21"/>
      <c r="JL159" s="29"/>
      <c r="JM159" s="29"/>
      <c r="JN159" s="29"/>
      <c r="JO159" s="34"/>
      <c r="JP159" s="34"/>
      <c r="JQ159" s="34"/>
      <c r="JR159" s="34"/>
      <c r="JS159" s="34"/>
      <c r="JT159" s="34"/>
      <c r="JU159" s="34"/>
      <c r="JV159" s="34"/>
      <c r="JW159" s="34"/>
      <c r="JX159" s="34"/>
      <c r="JY159" s="34"/>
      <c r="JZ159" s="34"/>
      <c r="KA159" s="26"/>
      <c r="KB159" s="27"/>
      <c r="KC159" s="176"/>
      <c r="KD159" s="176"/>
      <c r="KE159" s="176"/>
      <c r="KF159" s="176"/>
      <c r="KG159" s="176"/>
      <c r="KH159" s="176"/>
      <c r="KI159" s="555"/>
      <c r="KJ159" s="176"/>
      <c r="KK159" s="176"/>
      <c r="KL159" s="32"/>
      <c r="KM159" s="24"/>
      <c r="KN159" s="24"/>
      <c r="KO159" s="24"/>
      <c r="KP159" s="24"/>
      <c r="KQ159" s="60"/>
      <c r="KR159" s="60"/>
      <c r="KS159" s="60"/>
      <c r="KT159" s="60"/>
      <c r="KU159" s="60"/>
      <c r="KV159" s="60"/>
      <c r="KX159" s="540">
        <f t="shared" si="932"/>
        <v>100</v>
      </c>
    </row>
    <row r="160" spans="1:310" ht="16.5" thickTop="1" thickBot="1" x14ac:dyDescent="0.3">
      <c r="A160" s="62" t="s">
        <v>183</v>
      </c>
      <c r="B160" s="80" t="e">
        <f>IF(A160="X",IF(#REF!="F",#REF!,IF(#REF!="C",#REF!,IF(#REF!="WH",#REF!,IF(#REF!="B",#REF!,"")))),"")</f>
        <v>#REF!</v>
      </c>
      <c r="C160" s="120"/>
      <c r="D160" s="578"/>
      <c r="E160" s="11">
        <f t="shared" ref="E160:E166" si="1057">E159+1</f>
        <v>68</v>
      </c>
      <c r="F160" s="761"/>
      <c r="G160" s="1831"/>
      <c r="H160" s="1859"/>
      <c r="I160" s="1860"/>
      <c r="J160" s="1860"/>
      <c r="K160" s="1861"/>
      <c r="L160" s="77" t="s">
        <v>378</v>
      </c>
      <c r="M160" s="196"/>
      <c r="N160" s="128"/>
      <c r="O160" s="818"/>
      <c r="P160" s="819"/>
      <c r="Q160" s="726">
        <v>60</v>
      </c>
      <c r="R160" s="727"/>
      <c r="S160" s="727"/>
      <c r="T160" s="727"/>
      <c r="U160" s="727"/>
      <c r="V160" s="727"/>
      <c r="W160" s="727"/>
      <c r="X160" s="727"/>
      <c r="Y160" s="727"/>
      <c r="Z160" s="727"/>
      <c r="AA160" s="727"/>
      <c r="AB160" s="727">
        <v>40</v>
      </c>
      <c r="AC160" s="368">
        <f t="shared" si="995"/>
        <v>0.6</v>
      </c>
      <c r="AD160" s="368">
        <f t="shared" si="996"/>
        <v>0</v>
      </c>
      <c r="AE160" s="368">
        <f t="shared" si="997"/>
        <v>0</v>
      </c>
      <c r="AF160" s="368">
        <f t="shared" si="998"/>
        <v>0</v>
      </c>
      <c r="AG160" s="368">
        <f t="shared" si="999"/>
        <v>0</v>
      </c>
      <c r="AH160" s="368">
        <f t="shared" si="1000"/>
        <v>0</v>
      </c>
      <c r="AI160" s="368">
        <f t="shared" si="1001"/>
        <v>0</v>
      </c>
      <c r="AJ160" s="368">
        <f t="shared" si="1002"/>
        <v>0</v>
      </c>
      <c r="AK160" s="368">
        <f t="shared" si="1003"/>
        <v>0</v>
      </c>
      <c r="AL160" s="368">
        <f t="shared" si="1004"/>
        <v>0</v>
      </c>
      <c r="AM160" s="368">
        <f t="shared" si="1005"/>
        <v>0</v>
      </c>
      <c r="AN160" s="368">
        <f t="shared" si="1006"/>
        <v>0.4</v>
      </c>
      <c r="AO160" s="369">
        <v>0</v>
      </c>
      <c r="AP160" s="370">
        <v>0</v>
      </c>
      <c r="AQ160" s="370">
        <v>0</v>
      </c>
      <c r="AR160" s="370">
        <v>0</v>
      </c>
      <c r="AS160" s="378">
        <f>AC160*'Gas parameters'!$B$10</f>
        <v>21490.799999999999</v>
      </c>
      <c r="AT160" s="371">
        <f>AD160*'Gas parameters'!$C$10</f>
        <v>0</v>
      </c>
      <c r="AU160" s="371">
        <f>AE160*'Gas parameters'!$D$10</f>
        <v>0</v>
      </c>
      <c r="AV160" s="371">
        <f>AF160*'Gas parameters'!$E$10</f>
        <v>0</v>
      </c>
      <c r="AW160" s="371">
        <f>AG160*'Gas parameters'!$F$10</f>
        <v>0</v>
      </c>
      <c r="AX160" s="371">
        <f>AH160*'Gas parameters'!$G$10</f>
        <v>0</v>
      </c>
      <c r="AY160" s="371">
        <f>AI160*'Gas parameters'!$H$10</f>
        <v>0</v>
      </c>
      <c r="AZ160" s="371">
        <f>AJ160*'Gas parameters'!$I$10</f>
        <v>0</v>
      </c>
      <c r="BA160" s="371">
        <f>AK160*'Gas parameters'!$J$10</f>
        <v>0</v>
      </c>
      <c r="BB160" s="371">
        <f>AL160*'Gas parameters'!$K$10</f>
        <v>0</v>
      </c>
      <c r="BC160" s="371">
        <f>AM160*'Gas parameters'!$L$10</f>
        <v>0</v>
      </c>
      <c r="BD160" s="371">
        <f>AN160*'Gas parameters'!$M$10</f>
        <v>4310.8</v>
      </c>
      <c r="BE160" s="372">
        <f>AO160*'Gas parameters'!$N$10</f>
        <v>0</v>
      </c>
      <c r="BF160" s="373">
        <f>AP160*'Gas parameters'!$O$10</f>
        <v>0</v>
      </c>
      <c r="BG160" s="373">
        <f>AQ160*'Gas parameters'!$P$10</f>
        <v>0</v>
      </c>
      <c r="BH160" s="379">
        <f>AR160*'Gas parameters'!$Q$10</f>
        <v>0</v>
      </c>
      <c r="BI160" s="386">
        <f>AC160*'Gas parameters'!$B$11</f>
        <v>23904</v>
      </c>
      <c r="BJ160" s="387">
        <f>AD160*'Gas parameters'!$C$11</f>
        <v>0</v>
      </c>
      <c r="BK160" s="387">
        <f>AE160*'Gas parameters'!$D$11</f>
        <v>0</v>
      </c>
      <c r="BL160" s="387">
        <f>AF160*'Gas parameters'!$E$11</f>
        <v>0</v>
      </c>
      <c r="BM160" s="387">
        <f>AG160*'Gas parameters'!$F$11</f>
        <v>0</v>
      </c>
      <c r="BN160" s="387">
        <f>AH160*'Gas parameters'!$G$11</f>
        <v>0</v>
      </c>
      <c r="BO160" s="387">
        <f>AI160*'Gas parameters'!$H$11</f>
        <v>0</v>
      </c>
      <c r="BP160" s="387">
        <f>AJ160*'Gas parameters'!$I$11</f>
        <v>0</v>
      </c>
      <c r="BQ160" s="387">
        <f>AK160*'Gas parameters'!$J$11</f>
        <v>0</v>
      </c>
      <c r="BR160" s="387">
        <f>AL160*'Gas parameters'!$K$11</f>
        <v>0</v>
      </c>
      <c r="BS160" s="387">
        <f>AM160*'Gas parameters'!$L$11</f>
        <v>0</v>
      </c>
      <c r="BT160" s="387">
        <f>AN160*'Gas parameters'!$M$11</f>
        <v>5115.2000000000007</v>
      </c>
      <c r="BU160" s="388">
        <f>AO160*'Gas parameters'!$N$11</f>
        <v>0</v>
      </c>
      <c r="BV160" s="389">
        <f>AP160*'Gas parameters'!$O$11</f>
        <v>0</v>
      </c>
      <c r="BW160" s="389">
        <f>AQ160*'Gas parameters'!$P$11</f>
        <v>0</v>
      </c>
      <c r="BX160" s="390">
        <f>AR160*'Gas parameters'!$Q$11</f>
        <v>0</v>
      </c>
      <c r="BY160" s="385">
        <f>AC160*'Gas parameters'!$B$12</f>
        <v>0.43043999999999999</v>
      </c>
      <c r="BZ160" s="374">
        <f>AD160*'Gas parameters'!$C$12</f>
        <v>0</v>
      </c>
      <c r="CA160" s="374">
        <f>AE160*'Gas parameters'!$D$12</f>
        <v>0</v>
      </c>
      <c r="CB160" s="374">
        <f>AF160*'Gas parameters'!$E$12</f>
        <v>0</v>
      </c>
      <c r="CC160" s="374">
        <f>AG160*'Gas parameters'!$F$12</f>
        <v>0</v>
      </c>
      <c r="CD160" s="374">
        <f>AH160*'Gas parameters'!$G$12</f>
        <v>0</v>
      </c>
      <c r="CE160" s="374">
        <f>AI160*'Gas parameters'!$H$12</f>
        <v>0</v>
      </c>
      <c r="CF160" s="374">
        <f>AJ160*'Gas parameters'!$I$12</f>
        <v>0</v>
      </c>
      <c r="CG160" s="374">
        <f>AK160*'Gas parameters'!$J$12</f>
        <v>0</v>
      </c>
      <c r="CH160" s="374">
        <f>AL160*'Gas parameters'!$K$12</f>
        <v>0</v>
      </c>
      <c r="CI160" s="374">
        <f>AM160*'Gas parameters'!$L$12</f>
        <v>0</v>
      </c>
      <c r="CJ160" s="374">
        <f>AN160*'Gas parameters'!$M$12</f>
        <v>3.5999999999999997E-2</v>
      </c>
      <c r="CK160" s="375">
        <f>AO160*'Gas parameters'!$N$12</f>
        <v>0</v>
      </c>
      <c r="CL160" s="376">
        <f>AP160*'Gas parameters'!$O$12</f>
        <v>0</v>
      </c>
      <c r="CM160" s="376">
        <f>AQ160*'Gas parameters'!$P$12</f>
        <v>0</v>
      </c>
      <c r="CN160" s="376">
        <f>AR160*'Gas parameters'!$Q$12</f>
        <v>0</v>
      </c>
      <c r="CO160" s="432">
        <f t="shared" si="1007"/>
        <v>0.6</v>
      </c>
      <c r="CP160" s="432">
        <f t="shared" si="1008"/>
        <v>0</v>
      </c>
      <c r="CQ160" s="432">
        <f t="shared" si="1009"/>
        <v>0</v>
      </c>
      <c r="CR160" s="432">
        <f t="shared" si="1010"/>
        <v>0</v>
      </c>
      <c r="CS160" s="432">
        <f t="shared" si="1011"/>
        <v>0</v>
      </c>
      <c r="CT160" s="432">
        <f t="shared" si="1012"/>
        <v>0</v>
      </c>
      <c r="CU160" s="432">
        <f t="shared" si="1013"/>
        <v>0</v>
      </c>
      <c r="CV160" s="432">
        <f t="shared" si="1014"/>
        <v>0</v>
      </c>
      <c r="CW160" s="432">
        <f t="shared" si="1015"/>
        <v>0</v>
      </c>
      <c r="CX160" s="432">
        <f t="shared" si="1016"/>
        <v>0</v>
      </c>
      <c r="CY160" s="432">
        <f t="shared" si="1017"/>
        <v>0</v>
      </c>
      <c r="CZ160" s="432">
        <f t="shared" si="1018"/>
        <v>0.4</v>
      </c>
      <c r="DA160" s="432">
        <f t="shared" si="1019"/>
        <v>0</v>
      </c>
      <c r="DB160" s="432">
        <f t="shared" si="1020"/>
        <v>0</v>
      </c>
      <c r="DC160" s="432">
        <f t="shared" si="1021"/>
        <v>0</v>
      </c>
      <c r="DD160" s="432">
        <f t="shared" si="1022"/>
        <v>0</v>
      </c>
      <c r="DE160" s="428">
        <f>'DATA SHEET'!CO160*'Gas parameters'!$B$13</f>
        <v>21529.8</v>
      </c>
      <c r="DF160" s="428">
        <f>'DATA SHEET'!CP160*'Gas parameters'!$C$13</f>
        <v>0</v>
      </c>
      <c r="DG160" s="428">
        <f>'DATA SHEET'!CQ160*'Gas parameters'!$D$13</f>
        <v>0</v>
      </c>
      <c r="DH160" s="428">
        <f>'DATA SHEET'!CR160*'Gas parameters'!$E$13</f>
        <v>0</v>
      </c>
      <c r="DI160" s="428">
        <f>'DATA SHEET'!CS160*'Gas parameters'!$F$13</f>
        <v>0</v>
      </c>
      <c r="DJ160" s="428">
        <f>'DATA SHEET'!CT160*'Gas parameters'!$G$13</f>
        <v>0</v>
      </c>
      <c r="DK160" s="428">
        <f>'DATA SHEET'!CU160*'Gas parameters'!$H$13</f>
        <v>0</v>
      </c>
      <c r="DL160" s="428">
        <f>'DATA SHEET'!CV160*'Gas parameters'!$I$13</f>
        <v>0</v>
      </c>
      <c r="DM160" s="428">
        <f>'DATA SHEET'!CW160*'Gas parameters'!$J$13</f>
        <v>0</v>
      </c>
      <c r="DN160" s="428">
        <f>'DATA SHEET'!CX160*'Gas parameters'!$K$13</f>
        <v>0</v>
      </c>
      <c r="DO160" s="428">
        <f>'DATA SHEET'!CY160*'Gas parameters'!$L$13</f>
        <v>0</v>
      </c>
      <c r="DP160" s="428">
        <f>'DATA SHEET'!CZ160*'Gas parameters'!$M$13</f>
        <v>4313.2</v>
      </c>
      <c r="DQ160" s="428">
        <f>'DATA SHEET'!DA160*'Gas parameters'!$N$13</f>
        <v>0</v>
      </c>
      <c r="DR160" s="428">
        <f>'DATA SHEET'!DB160*'Gas parameters'!$O$13</f>
        <v>0</v>
      </c>
      <c r="DS160" s="428">
        <f>'DATA SHEET'!DC160*'Gas parameters'!$P$13</f>
        <v>0</v>
      </c>
      <c r="DT160" s="428">
        <f>'DATA SHEET'!DD160*'Gas parameters'!$Q$13</f>
        <v>0</v>
      </c>
      <c r="DU160" s="431">
        <f>'DATA SHEET'!CO160*'Gas parameters'!$B$14</f>
        <v>23891.399999999998</v>
      </c>
      <c r="DV160" s="431">
        <f>'DATA SHEET'!CP160*'Gas parameters'!$C$14</f>
        <v>0</v>
      </c>
      <c r="DW160" s="431">
        <f>'DATA SHEET'!CQ160*'Gas parameters'!$D$14</f>
        <v>0</v>
      </c>
      <c r="DX160" s="431">
        <f>'DATA SHEET'!CR160*'Gas parameters'!$E$14</f>
        <v>0</v>
      </c>
      <c r="DY160" s="431">
        <f>'DATA SHEET'!CS160*'Gas parameters'!$F$14</f>
        <v>0</v>
      </c>
      <c r="DZ160" s="431">
        <f>'DATA SHEET'!CT160*'Gas parameters'!$G$14</f>
        <v>0</v>
      </c>
      <c r="EA160" s="431">
        <f>'DATA SHEET'!CU160*'Gas parameters'!$H$14</f>
        <v>0</v>
      </c>
      <c r="EB160" s="431">
        <f>'DATA SHEET'!CV160*'Gas parameters'!$I$14</f>
        <v>0</v>
      </c>
      <c r="EC160" s="431">
        <f>'DATA SHEET'!CW160*'Gas parameters'!$J$14</f>
        <v>0</v>
      </c>
      <c r="ED160" s="431">
        <f>'DATA SHEET'!CX160*'Gas parameters'!$K$14</f>
        <v>0</v>
      </c>
      <c r="EE160" s="431">
        <f>'DATA SHEET'!CY160*'Gas parameters'!$L$14</f>
        <v>0</v>
      </c>
      <c r="EF160" s="431">
        <f>'DATA SHEET'!CZ160*'Gas parameters'!$M$14</f>
        <v>5098</v>
      </c>
      <c r="EG160" s="431">
        <f>'DATA SHEET'!DA160*'Gas parameters'!$N$14</f>
        <v>0</v>
      </c>
      <c r="EH160" s="431">
        <f>'DATA SHEET'!DB160*'Gas parameters'!$O$14</f>
        <v>0</v>
      </c>
      <c r="EI160" s="431">
        <f>'DATA SHEET'!DC160*'Gas parameters'!$P$14</f>
        <v>0</v>
      </c>
      <c r="EJ160" s="431">
        <f>'DATA SHEET'!DD160*'Gas parameters'!$Q$14</f>
        <v>0</v>
      </c>
      <c r="EK160" s="425">
        <f>'DATA SHEET'!CO160*'Gas parameters'!$B$15</f>
        <v>1.2018</v>
      </c>
      <c r="EL160" s="434">
        <f>'DATA SHEET'!CP160*'Gas parameters'!$C$15</f>
        <v>0</v>
      </c>
      <c r="EM160" s="434">
        <f>'DATA SHEET'!CQ160*'Gas parameters'!$D$15</f>
        <v>0</v>
      </c>
      <c r="EN160" s="434">
        <f>'DATA SHEET'!CR160*'Gas parameters'!$E$15</f>
        <v>0</v>
      </c>
      <c r="EO160" s="434">
        <f>'DATA SHEET'!CS160*'Gas parameters'!$F$15</f>
        <v>0</v>
      </c>
      <c r="EP160" s="434">
        <f>'DATA SHEET'!CT160*'Gas parameters'!$G$15</f>
        <v>0</v>
      </c>
      <c r="EQ160" s="434">
        <f>'DATA SHEET'!CU160*'Gas parameters'!$H$15</f>
        <v>0</v>
      </c>
      <c r="ER160" s="434">
        <f>'DATA SHEET'!CV160*'Gas parameters'!$I$15</f>
        <v>0</v>
      </c>
      <c r="ES160" s="434">
        <f>'DATA SHEET'!CW160*'Gas parameters'!$J$15</f>
        <v>0</v>
      </c>
      <c r="ET160" s="434">
        <f>'DATA SHEET'!CX160*'Gas parameters'!$K$15</f>
        <v>0</v>
      </c>
      <c r="EU160" s="434">
        <f>'DATA SHEET'!CY160*'Gas parameters'!$L$15</f>
        <v>0</v>
      </c>
      <c r="EV160" s="434">
        <f>'DATA SHEET'!CZ160*'Gas parameters'!$M$15</f>
        <v>0.1996</v>
      </c>
      <c r="EW160" s="434">
        <f>'DATA SHEET'!DA160*'Gas parameters'!$N$15</f>
        <v>0</v>
      </c>
      <c r="EX160" s="434">
        <f>'DATA SHEET'!DB160*'Gas parameters'!$O$15</f>
        <v>0</v>
      </c>
      <c r="EY160" s="434">
        <f>'DATA SHEET'!DC160*'Gas parameters'!$P$15</f>
        <v>0</v>
      </c>
      <c r="EZ160" s="434">
        <f>'DATA SHEET'!DD160*'Gas parameters'!$Q$15</f>
        <v>0</v>
      </c>
      <c r="FA160" s="429">
        <f>'DATA SHEET'!CO160*'Gas parameters'!$B$16</f>
        <v>0.59760000000000002</v>
      </c>
      <c r="FB160" s="429">
        <f>'DATA SHEET'!CP160*'Gas parameters'!$C$16</f>
        <v>0</v>
      </c>
      <c r="FC160" s="429">
        <f>'DATA SHEET'!CQ160*'Gas parameters'!$D$16</f>
        <v>0</v>
      </c>
      <c r="FD160" s="429">
        <f>'DATA SHEET'!CR160*'Gas parameters'!$E$16</f>
        <v>0</v>
      </c>
      <c r="FE160" s="429">
        <f>'DATA SHEET'!CS160*'Gas parameters'!$F$16</f>
        <v>0</v>
      </c>
      <c r="FF160" s="429">
        <f>'DATA SHEET'!CT160*'Gas parameters'!$G$16</f>
        <v>0</v>
      </c>
      <c r="FG160" s="429">
        <f>'DATA SHEET'!CU160*'Gas parameters'!$H$16</f>
        <v>0</v>
      </c>
      <c r="FH160" s="429">
        <f>'DATA SHEET'!CV160*'Gas parameters'!$I$16</f>
        <v>0</v>
      </c>
      <c r="FI160" s="429">
        <f>'DATA SHEET'!CW160*'Gas parameters'!$J$16</f>
        <v>0</v>
      </c>
      <c r="FJ160" s="429">
        <f>'DATA SHEET'!CX160*'Gas parameters'!$K$16</f>
        <v>0</v>
      </c>
      <c r="FK160" s="429">
        <f>'DATA SHEET'!CY160*'Gas parameters'!$L$16</f>
        <v>0</v>
      </c>
      <c r="FL160" s="429">
        <f>'DATA SHEET'!CZ160*'Gas parameters'!$M$16</f>
        <v>0</v>
      </c>
      <c r="FM160" s="429">
        <f>'DATA SHEET'!DA160*'Gas parameters'!$N$16</f>
        <v>0</v>
      </c>
      <c r="FN160" s="429">
        <f>'DATA SHEET'!DB160*'Gas parameters'!$O$16</f>
        <v>0</v>
      </c>
      <c r="FO160" s="429">
        <f>'DATA SHEET'!DC160*'Gas parameters'!$P$16</f>
        <v>0</v>
      </c>
      <c r="FP160" s="429">
        <f>'DATA SHEET'!DD160*'Gas parameters'!$Q$16</f>
        <v>0</v>
      </c>
      <c r="FQ160" s="457">
        <f>'DATA SHEET'!CO160*'Gas parameters'!$B$17</f>
        <v>1.1639999999999999</v>
      </c>
      <c r="FR160" s="457">
        <f>'DATA SHEET'!CP160*'Gas parameters'!$C$17</f>
        <v>0</v>
      </c>
      <c r="FS160" s="457">
        <f>'DATA SHEET'!CQ160*'Gas parameters'!$D$17</f>
        <v>0</v>
      </c>
      <c r="FT160" s="457">
        <f>'DATA SHEET'!CR160*'Gas parameters'!$E$17</f>
        <v>0</v>
      </c>
      <c r="FU160" s="457">
        <f>'DATA SHEET'!CS160*'Gas parameters'!$F$17</f>
        <v>0</v>
      </c>
      <c r="FV160" s="457">
        <f>'DATA SHEET'!CT160*'Gas parameters'!$G$17</f>
        <v>0</v>
      </c>
      <c r="FW160" s="457">
        <f>'DATA SHEET'!CU160*'Gas parameters'!$H$17</f>
        <v>0</v>
      </c>
      <c r="FX160" s="457">
        <f>'DATA SHEET'!CV160*'Gas parameters'!$I$17</f>
        <v>0</v>
      </c>
      <c r="FY160" s="457">
        <f>'DATA SHEET'!CW160*'Gas parameters'!$J$17</f>
        <v>0</v>
      </c>
      <c r="FZ160" s="457">
        <f>'DATA SHEET'!CX160*'Gas parameters'!$K$17</f>
        <v>0</v>
      </c>
      <c r="GA160" s="457">
        <f>'DATA SHEET'!CY160*'Gas parameters'!$L$17</f>
        <v>0</v>
      </c>
      <c r="GB160" s="457">
        <f>'DATA SHEET'!CZ160*'Gas parameters'!$M$17</f>
        <v>0.38680000000000003</v>
      </c>
      <c r="GC160" s="457">
        <f>'DATA SHEET'!DA160*'Gas parameters'!$N$17</f>
        <v>0</v>
      </c>
      <c r="GD160" s="457">
        <f>'DATA SHEET'!DB160*'Gas parameters'!$O$17</f>
        <v>0</v>
      </c>
      <c r="GE160" s="457">
        <f>'DATA SHEET'!DC160*'Gas parameters'!$P$17</f>
        <v>0</v>
      </c>
      <c r="GF160" s="457">
        <f>'DATA SHEET'!DD160*'Gas parameters'!$Q$17</f>
        <v>0</v>
      </c>
      <c r="GG160" s="429">
        <f>'DATA SHEET'!CO160*'Gas parameters'!$B$18</f>
        <v>0.43043999999999999</v>
      </c>
      <c r="GH160" s="429">
        <f>'DATA SHEET'!CP160*'Gas parameters'!$C$18</f>
        <v>0</v>
      </c>
      <c r="GI160" s="429">
        <f>'DATA SHEET'!CQ160*'Gas parameters'!$D$18</f>
        <v>0</v>
      </c>
      <c r="GJ160" s="429">
        <f>'DATA SHEET'!CR160*'Gas parameters'!$E$18</f>
        <v>0</v>
      </c>
      <c r="GK160" s="429">
        <f>'DATA SHEET'!CS160*'Gas parameters'!$F$18</f>
        <v>0</v>
      </c>
      <c r="GL160" s="429">
        <f>'DATA SHEET'!CT160*'Gas parameters'!$G$18</f>
        <v>0</v>
      </c>
      <c r="GM160" s="429">
        <f>'DATA SHEET'!CU160*'Gas parameters'!$H$18</f>
        <v>0</v>
      </c>
      <c r="GN160" s="429">
        <f>'DATA SHEET'!CV160*'Gas parameters'!$I$18</f>
        <v>0</v>
      </c>
      <c r="GO160" s="429">
        <f>'DATA SHEET'!CW160*'Gas parameters'!$J$18</f>
        <v>0</v>
      </c>
      <c r="GP160" s="429">
        <f>'DATA SHEET'!CX160*'Gas parameters'!$K$18</f>
        <v>0</v>
      </c>
      <c r="GQ160" s="429">
        <f>'DATA SHEET'!CY160*'Gas parameters'!$L$18</f>
        <v>0</v>
      </c>
      <c r="GR160" s="429">
        <f>'DATA SHEET'!CZ160*'Gas parameters'!$M$18</f>
        <v>3.5999999999999997E-2</v>
      </c>
      <c r="GS160" s="429">
        <f>'DATA SHEET'!DA160*'Gas parameters'!$N$18</f>
        <v>0</v>
      </c>
      <c r="GT160" s="429">
        <f>'DATA SHEET'!DB160*'Gas parameters'!$O$18</f>
        <v>0</v>
      </c>
      <c r="GU160" s="429">
        <f>'DATA SHEET'!DC160*'Gas parameters'!$P$18</f>
        <v>0</v>
      </c>
      <c r="GV160" s="429">
        <f>'DATA SHEET'!DD160*'Gas parameters'!$Q$18</f>
        <v>0</v>
      </c>
      <c r="GW160" s="430">
        <v>7</v>
      </c>
      <c r="GX160" s="430">
        <v>1E-3</v>
      </c>
      <c r="GY160" s="435">
        <f t="shared" si="1023"/>
        <v>6.6924546322827121</v>
      </c>
      <c r="GZ160" s="435">
        <f t="shared" si="1024"/>
        <v>10.148328222950017</v>
      </c>
      <c r="HA160" s="433">
        <f t="shared" si="1025"/>
        <v>1</v>
      </c>
      <c r="HB160" s="433">
        <f t="shared" si="1026"/>
        <v>7.4502201757506663</v>
      </c>
      <c r="HC160" s="433">
        <f t="shared" si="1027"/>
        <v>20.959991874476575</v>
      </c>
      <c r="HD160" s="433">
        <f t="shared" si="1028"/>
        <v>1.3246768628986172</v>
      </c>
      <c r="HE160" s="433">
        <f t="shared" si="1029"/>
        <v>1.2155011147590387</v>
      </c>
      <c r="HF160" s="436">
        <f t="shared" si="1030"/>
        <v>0</v>
      </c>
      <c r="HG160" s="433">
        <f t="shared" si="1031"/>
        <v>5.8886546322827122</v>
      </c>
      <c r="HH160" s="435">
        <f>GY160*0.7906+'DATA SHEET'!CW160/100+HN160</f>
        <v>5.8886546322827122</v>
      </c>
      <c r="HI160" s="433">
        <f t="shared" si="1032"/>
        <v>1.5615655434679541</v>
      </c>
      <c r="HJ160" s="433">
        <f t="shared" si="1033"/>
        <v>10.148328222950017</v>
      </c>
      <c r="HK160" s="437">
        <f t="shared" si="1034"/>
        <v>25843</v>
      </c>
      <c r="HL160" s="437">
        <f t="shared" si="1035"/>
        <v>28989.399999999998</v>
      </c>
      <c r="HM160" s="438">
        <f t="shared" si="1036"/>
        <v>1.4014</v>
      </c>
      <c r="HN160" s="439">
        <f t="shared" si="1037"/>
        <v>0.59760000000000002</v>
      </c>
      <c r="HO160" s="436">
        <f t="shared" si="1038"/>
        <v>1.5508</v>
      </c>
      <c r="HP160" s="427">
        <f t="shared" si="1039"/>
        <v>0.46643999999999997</v>
      </c>
      <c r="HQ160" s="357">
        <f t="shared" si="1040"/>
        <v>25801.599999999999</v>
      </c>
      <c r="HR160" s="358">
        <f t="shared" si="1041"/>
        <v>29019.200000000001</v>
      </c>
      <c r="HS160" s="712">
        <f t="shared" si="1042"/>
        <v>0.46643999999999997</v>
      </c>
      <c r="HT160" s="713">
        <f t="shared" si="1043"/>
        <v>0.36094603788418017</v>
      </c>
      <c r="HU160" s="711">
        <f t="shared" si="1044"/>
        <v>0.44215889640812073</v>
      </c>
      <c r="HV160" s="711">
        <f t="shared" si="1045"/>
        <v>24.454174959719456</v>
      </c>
      <c r="HW160" s="711">
        <f t="shared" si="1046"/>
        <v>27.464698088207459</v>
      </c>
      <c r="HX160" s="711">
        <f t="shared" si="1047"/>
        <v>45.714470083951518</v>
      </c>
      <c r="HY160" s="714">
        <f t="shared" si="1048"/>
        <v>25.801599999999997</v>
      </c>
      <c r="HZ160" s="359">
        <f t="shared" si="1049"/>
        <v>29.019200000000001</v>
      </c>
      <c r="IA160" s="360">
        <f t="shared" si="1050"/>
        <v>48.30190909070317</v>
      </c>
      <c r="IB160" s="75">
        <f t="shared" si="1051"/>
        <v>45.714470083951518</v>
      </c>
      <c r="IC160" s="724">
        <f t="shared" si="1052"/>
        <v>0.36094603788418017</v>
      </c>
      <c r="ID160" s="724">
        <f t="shared" si="1053"/>
        <v>25.801599999999997</v>
      </c>
      <c r="IE160" s="724">
        <f t="shared" si="1054"/>
        <v>29.019200000000001</v>
      </c>
      <c r="IF160" s="76">
        <f t="shared" si="1055"/>
        <v>10.148328222950017</v>
      </c>
      <c r="IG160" s="168"/>
      <c r="IH160" s="168"/>
      <c r="II160" s="168"/>
      <c r="IJ160" s="700">
        <f t="shared" si="1056"/>
        <v>0</v>
      </c>
      <c r="IK160" s="30"/>
      <c r="IL160" s="31"/>
      <c r="IM160" s="31"/>
      <c r="IN160" s="29"/>
      <c r="IO160" s="29"/>
      <c r="IP160" s="25"/>
      <c r="IQ160" s="25"/>
      <c r="IR160" s="25"/>
      <c r="IS160" s="23" t="s">
        <v>88</v>
      </c>
      <c r="IT160" s="23" t="s">
        <v>88</v>
      </c>
      <c r="IU160" s="23"/>
      <c r="IV160" s="23" t="s">
        <v>88</v>
      </c>
      <c r="IW160" s="23"/>
      <c r="IX160" s="23"/>
      <c r="IY160" s="23"/>
      <c r="IZ160" s="23"/>
      <c r="JA160" s="43"/>
      <c r="JB160" s="43"/>
      <c r="JC160" s="33"/>
      <c r="JD160" s="22"/>
      <c r="JE160" s="22"/>
      <c r="JF160" s="22"/>
      <c r="JG160" s="22"/>
      <c r="JH160" s="21"/>
      <c r="JI160" s="21"/>
      <c r="JJ160" s="21"/>
      <c r="JK160" s="21"/>
      <c r="JL160" s="29"/>
      <c r="JM160" s="29"/>
      <c r="JN160" s="29"/>
      <c r="JO160" s="34"/>
      <c r="JP160" s="34"/>
      <c r="JQ160" s="34"/>
      <c r="JR160" s="34"/>
      <c r="JS160" s="34"/>
      <c r="JT160" s="34"/>
      <c r="JU160" s="34"/>
      <c r="JV160" s="34"/>
      <c r="JW160" s="34"/>
      <c r="JX160" s="34"/>
      <c r="JY160" s="34"/>
      <c r="JZ160" s="34"/>
      <c r="KA160" s="26"/>
      <c r="KB160" s="27"/>
      <c r="KC160" s="176"/>
      <c r="KD160" s="176"/>
      <c r="KE160" s="176"/>
      <c r="KF160" s="176"/>
      <c r="KG160" s="176"/>
      <c r="KH160" s="176"/>
      <c r="KI160" s="176"/>
      <c r="KJ160" s="176"/>
      <c r="KK160" s="176"/>
      <c r="KL160" s="32"/>
      <c r="KM160" s="24"/>
      <c r="KN160" s="24"/>
      <c r="KO160" s="24"/>
      <c r="KP160" s="24"/>
      <c r="KQ160" s="60"/>
      <c r="KR160" s="60"/>
      <c r="KS160" s="60"/>
      <c r="KT160" s="60"/>
      <c r="KU160" s="60"/>
      <c r="KV160" s="60"/>
      <c r="KX160" s="540">
        <f t="shared" si="932"/>
        <v>100</v>
      </c>
    </row>
    <row r="161" spans="1:310" ht="16.5" thickTop="1" thickBot="1" x14ac:dyDescent="0.3">
      <c r="A161" s="62"/>
      <c r="B161" s="80" t="str">
        <f>IF(A161="X",IF(#REF!="F",#REF!,IF(#REF!="C",#REF!,IF(#REF!="WH",#REF!,IF(#REF!="B",#REF!,"")))),"")</f>
        <v/>
      </c>
      <c r="C161" s="120"/>
      <c r="D161" s="578"/>
      <c r="E161" s="11">
        <f t="shared" si="1057"/>
        <v>69</v>
      </c>
      <c r="F161" s="761"/>
      <c r="G161" s="1831"/>
      <c r="H161" s="1859"/>
      <c r="I161" s="1860"/>
      <c r="J161" s="1860"/>
      <c r="K161" s="1861"/>
      <c r="L161" s="39" t="s">
        <v>176</v>
      </c>
      <c r="M161" s="196"/>
      <c r="N161" s="128"/>
      <c r="O161" s="818"/>
      <c r="P161" s="819"/>
      <c r="Q161" s="726">
        <v>60</v>
      </c>
      <c r="R161" s="727"/>
      <c r="S161" s="727"/>
      <c r="T161" s="727"/>
      <c r="U161" s="727"/>
      <c r="V161" s="727"/>
      <c r="W161" s="727"/>
      <c r="X161" s="727"/>
      <c r="Y161" s="727"/>
      <c r="Z161" s="727"/>
      <c r="AA161" s="727"/>
      <c r="AB161" s="727">
        <v>40</v>
      </c>
      <c r="AC161" s="368">
        <f t="shared" si="995"/>
        <v>0.6</v>
      </c>
      <c r="AD161" s="368">
        <f t="shared" si="996"/>
        <v>0</v>
      </c>
      <c r="AE161" s="368">
        <f t="shared" si="997"/>
        <v>0</v>
      </c>
      <c r="AF161" s="368">
        <f t="shared" si="998"/>
        <v>0</v>
      </c>
      <c r="AG161" s="368">
        <f t="shared" si="999"/>
        <v>0</v>
      </c>
      <c r="AH161" s="368">
        <f t="shared" si="1000"/>
        <v>0</v>
      </c>
      <c r="AI161" s="368">
        <f t="shared" si="1001"/>
        <v>0</v>
      </c>
      <c r="AJ161" s="368">
        <f t="shared" si="1002"/>
        <v>0</v>
      </c>
      <c r="AK161" s="368">
        <f t="shared" si="1003"/>
        <v>0</v>
      </c>
      <c r="AL161" s="368">
        <f t="shared" si="1004"/>
        <v>0</v>
      </c>
      <c r="AM161" s="368">
        <f t="shared" si="1005"/>
        <v>0</v>
      </c>
      <c r="AN161" s="368">
        <f t="shared" si="1006"/>
        <v>0.4</v>
      </c>
      <c r="AO161" s="369">
        <v>0</v>
      </c>
      <c r="AP161" s="370">
        <v>0</v>
      </c>
      <c r="AQ161" s="370">
        <v>0</v>
      </c>
      <c r="AR161" s="370">
        <v>0</v>
      </c>
      <c r="AS161" s="378">
        <f>AC161*'Gas parameters'!$B$10</f>
        <v>21490.799999999999</v>
      </c>
      <c r="AT161" s="371">
        <f>AD161*'Gas parameters'!$C$10</f>
        <v>0</v>
      </c>
      <c r="AU161" s="371">
        <f>AE161*'Gas parameters'!$D$10</f>
        <v>0</v>
      </c>
      <c r="AV161" s="371">
        <f>AF161*'Gas parameters'!$E$10</f>
        <v>0</v>
      </c>
      <c r="AW161" s="371">
        <f>AG161*'Gas parameters'!$F$10</f>
        <v>0</v>
      </c>
      <c r="AX161" s="371">
        <f>AH161*'Gas parameters'!$G$10</f>
        <v>0</v>
      </c>
      <c r="AY161" s="371">
        <f>AI161*'Gas parameters'!$H$10</f>
        <v>0</v>
      </c>
      <c r="AZ161" s="371">
        <f>AJ161*'Gas parameters'!$I$10</f>
        <v>0</v>
      </c>
      <c r="BA161" s="371">
        <f>AK161*'Gas parameters'!$J$10</f>
        <v>0</v>
      </c>
      <c r="BB161" s="371">
        <f>AL161*'Gas parameters'!$K$10</f>
        <v>0</v>
      </c>
      <c r="BC161" s="371">
        <f>AM161*'Gas parameters'!$L$10</f>
        <v>0</v>
      </c>
      <c r="BD161" s="371">
        <f>AN161*'Gas parameters'!$M$10</f>
        <v>4310.8</v>
      </c>
      <c r="BE161" s="372">
        <f>AO161*'Gas parameters'!$N$10</f>
        <v>0</v>
      </c>
      <c r="BF161" s="373">
        <f>AP161*'Gas parameters'!$O$10</f>
        <v>0</v>
      </c>
      <c r="BG161" s="373">
        <f>AQ161*'Gas parameters'!$P$10</f>
        <v>0</v>
      </c>
      <c r="BH161" s="379">
        <f>AR161*'Gas parameters'!$Q$10</f>
        <v>0</v>
      </c>
      <c r="BI161" s="386">
        <f>AC161*'Gas parameters'!$B$11</f>
        <v>23904</v>
      </c>
      <c r="BJ161" s="387">
        <f>AD161*'Gas parameters'!$C$11</f>
        <v>0</v>
      </c>
      <c r="BK161" s="387">
        <f>AE161*'Gas parameters'!$D$11</f>
        <v>0</v>
      </c>
      <c r="BL161" s="387">
        <f>AF161*'Gas parameters'!$E$11</f>
        <v>0</v>
      </c>
      <c r="BM161" s="387">
        <f>AG161*'Gas parameters'!$F$11</f>
        <v>0</v>
      </c>
      <c r="BN161" s="387">
        <f>AH161*'Gas parameters'!$G$11</f>
        <v>0</v>
      </c>
      <c r="BO161" s="387">
        <f>AI161*'Gas parameters'!$H$11</f>
        <v>0</v>
      </c>
      <c r="BP161" s="387">
        <f>AJ161*'Gas parameters'!$I$11</f>
        <v>0</v>
      </c>
      <c r="BQ161" s="387">
        <f>AK161*'Gas parameters'!$J$11</f>
        <v>0</v>
      </c>
      <c r="BR161" s="387">
        <f>AL161*'Gas parameters'!$K$11</f>
        <v>0</v>
      </c>
      <c r="BS161" s="387">
        <f>AM161*'Gas parameters'!$L$11</f>
        <v>0</v>
      </c>
      <c r="BT161" s="387">
        <f>AN161*'Gas parameters'!$M$11</f>
        <v>5115.2000000000007</v>
      </c>
      <c r="BU161" s="388">
        <f>AO161*'Gas parameters'!$N$11</f>
        <v>0</v>
      </c>
      <c r="BV161" s="389">
        <f>AP161*'Gas parameters'!$O$11</f>
        <v>0</v>
      </c>
      <c r="BW161" s="389">
        <f>AQ161*'Gas parameters'!$P$11</f>
        <v>0</v>
      </c>
      <c r="BX161" s="390">
        <f>AR161*'Gas parameters'!$Q$11</f>
        <v>0</v>
      </c>
      <c r="BY161" s="385">
        <f>AC161*'Gas parameters'!$B$12</f>
        <v>0.43043999999999999</v>
      </c>
      <c r="BZ161" s="374">
        <f>AD161*'Gas parameters'!$C$12</f>
        <v>0</v>
      </c>
      <c r="CA161" s="374">
        <f>AE161*'Gas parameters'!$D$12</f>
        <v>0</v>
      </c>
      <c r="CB161" s="374">
        <f>AF161*'Gas parameters'!$E$12</f>
        <v>0</v>
      </c>
      <c r="CC161" s="374">
        <f>AG161*'Gas parameters'!$F$12</f>
        <v>0</v>
      </c>
      <c r="CD161" s="374">
        <f>AH161*'Gas parameters'!$G$12</f>
        <v>0</v>
      </c>
      <c r="CE161" s="374">
        <f>AI161*'Gas parameters'!$H$12</f>
        <v>0</v>
      </c>
      <c r="CF161" s="374">
        <f>AJ161*'Gas parameters'!$I$12</f>
        <v>0</v>
      </c>
      <c r="CG161" s="374">
        <f>AK161*'Gas parameters'!$J$12</f>
        <v>0</v>
      </c>
      <c r="CH161" s="374">
        <f>AL161*'Gas parameters'!$K$12</f>
        <v>0</v>
      </c>
      <c r="CI161" s="374">
        <f>AM161*'Gas parameters'!$L$12</f>
        <v>0</v>
      </c>
      <c r="CJ161" s="374">
        <f>AN161*'Gas parameters'!$M$12</f>
        <v>3.5999999999999997E-2</v>
      </c>
      <c r="CK161" s="375">
        <f>AO161*'Gas parameters'!$N$12</f>
        <v>0</v>
      </c>
      <c r="CL161" s="376">
        <f>AP161*'Gas parameters'!$O$12</f>
        <v>0</v>
      </c>
      <c r="CM161" s="376">
        <f>AQ161*'Gas parameters'!$P$12</f>
        <v>0</v>
      </c>
      <c r="CN161" s="376">
        <f>AR161*'Gas parameters'!$Q$12</f>
        <v>0</v>
      </c>
      <c r="CO161" s="432">
        <f t="shared" si="1007"/>
        <v>0.6</v>
      </c>
      <c r="CP161" s="432">
        <f t="shared" si="1008"/>
        <v>0</v>
      </c>
      <c r="CQ161" s="432">
        <f t="shared" si="1009"/>
        <v>0</v>
      </c>
      <c r="CR161" s="432">
        <f t="shared" si="1010"/>
        <v>0</v>
      </c>
      <c r="CS161" s="432">
        <f t="shared" si="1011"/>
        <v>0</v>
      </c>
      <c r="CT161" s="432">
        <f t="shared" si="1012"/>
        <v>0</v>
      </c>
      <c r="CU161" s="432">
        <f t="shared" si="1013"/>
        <v>0</v>
      </c>
      <c r="CV161" s="432">
        <f t="shared" si="1014"/>
        <v>0</v>
      </c>
      <c r="CW161" s="432">
        <f t="shared" si="1015"/>
        <v>0</v>
      </c>
      <c r="CX161" s="432">
        <f t="shared" si="1016"/>
        <v>0</v>
      </c>
      <c r="CY161" s="432">
        <f t="shared" si="1017"/>
        <v>0</v>
      </c>
      <c r="CZ161" s="432">
        <f t="shared" si="1018"/>
        <v>0.4</v>
      </c>
      <c r="DA161" s="432">
        <f t="shared" si="1019"/>
        <v>0</v>
      </c>
      <c r="DB161" s="432">
        <f t="shared" si="1020"/>
        <v>0</v>
      </c>
      <c r="DC161" s="432">
        <f t="shared" si="1021"/>
        <v>0</v>
      </c>
      <c r="DD161" s="432">
        <f t="shared" si="1022"/>
        <v>0</v>
      </c>
      <c r="DE161" s="428">
        <f>'DATA SHEET'!CO161*'Gas parameters'!$B$13</f>
        <v>21529.8</v>
      </c>
      <c r="DF161" s="428">
        <f>'DATA SHEET'!CP161*'Gas parameters'!$C$13</f>
        <v>0</v>
      </c>
      <c r="DG161" s="428">
        <f>'DATA SHEET'!CQ161*'Gas parameters'!$D$13</f>
        <v>0</v>
      </c>
      <c r="DH161" s="428">
        <f>'DATA SHEET'!CR161*'Gas parameters'!$E$13</f>
        <v>0</v>
      </c>
      <c r="DI161" s="428">
        <f>'DATA SHEET'!CS161*'Gas parameters'!$F$13</f>
        <v>0</v>
      </c>
      <c r="DJ161" s="428">
        <f>'DATA SHEET'!CT161*'Gas parameters'!$G$13</f>
        <v>0</v>
      </c>
      <c r="DK161" s="428">
        <f>'DATA SHEET'!CU161*'Gas parameters'!$H$13</f>
        <v>0</v>
      </c>
      <c r="DL161" s="428">
        <f>'DATA SHEET'!CV161*'Gas parameters'!$I$13</f>
        <v>0</v>
      </c>
      <c r="DM161" s="428">
        <f>'DATA SHEET'!CW161*'Gas parameters'!$J$13</f>
        <v>0</v>
      </c>
      <c r="DN161" s="428">
        <f>'DATA SHEET'!CX161*'Gas parameters'!$K$13</f>
        <v>0</v>
      </c>
      <c r="DO161" s="428">
        <f>'DATA SHEET'!CY161*'Gas parameters'!$L$13</f>
        <v>0</v>
      </c>
      <c r="DP161" s="428">
        <f>'DATA SHEET'!CZ161*'Gas parameters'!$M$13</f>
        <v>4313.2</v>
      </c>
      <c r="DQ161" s="428">
        <f>'DATA SHEET'!DA161*'Gas parameters'!$N$13</f>
        <v>0</v>
      </c>
      <c r="DR161" s="428">
        <f>'DATA SHEET'!DB161*'Gas parameters'!$O$13</f>
        <v>0</v>
      </c>
      <c r="DS161" s="428">
        <f>'DATA SHEET'!DC161*'Gas parameters'!$P$13</f>
        <v>0</v>
      </c>
      <c r="DT161" s="428">
        <f>'DATA SHEET'!DD161*'Gas parameters'!$Q$13</f>
        <v>0</v>
      </c>
      <c r="DU161" s="431">
        <f>'DATA SHEET'!CO161*'Gas parameters'!$B$14</f>
        <v>23891.399999999998</v>
      </c>
      <c r="DV161" s="431">
        <f>'DATA SHEET'!CP161*'Gas parameters'!$C$14</f>
        <v>0</v>
      </c>
      <c r="DW161" s="431">
        <f>'DATA SHEET'!CQ161*'Gas parameters'!$D$14</f>
        <v>0</v>
      </c>
      <c r="DX161" s="431">
        <f>'DATA SHEET'!CR161*'Gas parameters'!$E$14</f>
        <v>0</v>
      </c>
      <c r="DY161" s="431">
        <f>'DATA SHEET'!CS161*'Gas parameters'!$F$14</f>
        <v>0</v>
      </c>
      <c r="DZ161" s="431">
        <f>'DATA SHEET'!CT161*'Gas parameters'!$G$14</f>
        <v>0</v>
      </c>
      <c r="EA161" s="431">
        <f>'DATA SHEET'!CU161*'Gas parameters'!$H$14</f>
        <v>0</v>
      </c>
      <c r="EB161" s="431">
        <f>'DATA SHEET'!CV161*'Gas parameters'!$I$14</f>
        <v>0</v>
      </c>
      <c r="EC161" s="431">
        <f>'DATA SHEET'!CW161*'Gas parameters'!$J$14</f>
        <v>0</v>
      </c>
      <c r="ED161" s="431">
        <f>'DATA SHEET'!CX161*'Gas parameters'!$K$14</f>
        <v>0</v>
      </c>
      <c r="EE161" s="431">
        <f>'DATA SHEET'!CY161*'Gas parameters'!$L$14</f>
        <v>0</v>
      </c>
      <c r="EF161" s="431">
        <f>'DATA SHEET'!CZ161*'Gas parameters'!$M$14</f>
        <v>5098</v>
      </c>
      <c r="EG161" s="431">
        <f>'DATA SHEET'!DA161*'Gas parameters'!$N$14</f>
        <v>0</v>
      </c>
      <c r="EH161" s="431">
        <f>'DATA SHEET'!DB161*'Gas parameters'!$O$14</f>
        <v>0</v>
      </c>
      <c r="EI161" s="431">
        <f>'DATA SHEET'!DC161*'Gas parameters'!$P$14</f>
        <v>0</v>
      </c>
      <c r="EJ161" s="431">
        <f>'DATA SHEET'!DD161*'Gas parameters'!$Q$14</f>
        <v>0</v>
      </c>
      <c r="EK161" s="425">
        <f>'DATA SHEET'!CO161*'Gas parameters'!$B$15</f>
        <v>1.2018</v>
      </c>
      <c r="EL161" s="434">
        <f>'DATA SHEET'!CP161*'Gas parameters'!$C$15</f>
        <v>0</v>
      </c>
      <c r="EM161" s="434">
        <f>'DATA SHEET'!CQ161*'Gas parameters'!$D$15</f>
        <v>0</v>
      </c>
      <c r="EN161" s="434">
        <f>'DATA SHEET'!CR161*'Gas parameters'!$E$15</f>
        <v>0</v>
      </c>
      <c r="EO161" s="434">
        <f>'DATA SHEET'!CS161*'Gas parameters'!$F$15</f>
        <v>0</v>
      </c>
      <c r="EP161" s="434">
        <f>'DATA SHEET'!CT161*'Gas parameters'!$G$15</f>
        <v>0</v>
      </c>
      <c r="EQ161" s="434">
        <f>'DATA SHEET'!CU161*'Gas parameters'!$H$15</f>
        <v>0</v>
      </c>
      <c r="ER161" s="434">
        <f>'DATA SHEET'!CV161*'Gas parameters'!$I$15</f>
        <v>0</v>
      </c>
      <c r="ES161" s="434">
        <f>'DATA SHEET'!CW161*'Gas parameters'!$J$15</f>
        <v>0</v>
      </c>
      <c r="ET161" s="434">
        <f>'DATA SHEET'!CX161*'Gas parameters'!$K$15</f>
        <v>0</v>
      </c>
      <c r="EU161" s="434">
        <f>'DATA SHEET'!CY161*'Gas parameters'!$L$15</f>
        <v>0</v>
      </c>
      <c r="EV161" s="434">
        <f>'DATA SHEET'!CZ161*'Gas parameters'!$M$15</f>
        <v>0.1996</v>
      </c>
      <c r="EW161" s="434">
        <f>'DATA SHEET'!DA161*'Gas parameters'!$N$15</f>
        <v>0</v>
      </c>
      <c r="EX161" s="434">
        <f>'DATA SHEET'!DB161*'Gas parameters'!$O$15</f>
        <v>0</v>
      </c>
      <c r="EY161" s="434">
        <f>'DATA SHEET'!DC161*'Gas parameters'!$P$15</f>
        <v>0</v>
      </c>
      <c r="EZ161" s="434">
        <f>'DATA SHEET'!DD161*'Gas parameters'!$Q$15</f>
        <v>0</v>
      </c>
      <c r="FA161" s="429">
        <f>'DATA SHEET'!CO161*'Gas parameters'!$B$16</f>
        <v>0.59760000000000002</v>
      </c>
      <c r="FB161" s="429">
        <f>'DATA SHEET'!CP161*'Gas parameters'!$C$16</f>
        <v>0</v>
      </c>
      <c r="FC161" s="429">
        <f>'DATA SHEET'!CQ161*'Gas parameters'!$D$16</f>
        <v>0</v>
      </c>
      <c r="FD161" s="429">
        <f>'DATA SHEET'!CR161*'Gas parameters'!$E$16</f>
        <v>0</v>
      </c>
      <c r="FE161" s="429">
        <f>'DATA SHEET'!CS161*'Gas parameters'!$F$16</f>
        <v>0</v>
      </c>
      <c r="FF161" s="429">
        <f>'DATA SHEET'!CT161*'Gas parameters'!$G$16</f>
        <v>0</v>
      </c>
      <c r="FG161" s="429">
        <f>'DATA SHEET'!CU161*'Gas parameters'!$H$16</f>
        <v>0</v>
      </c>
      <c r="FH161" s="429">
        <f>'DATA SHEET'!CV161*'Gas parameters'!$I$16</f>
        <v>0</v>
      </c>
      <c r="FI161" s="429">
        <f>'DATA SHEET'!CW161*'Gas parameters'!$J$16</f>
        <v>0</v>
      </c>
      <c r="FJ161" s="429">
        <f>'DATA SHEET'!CX161*'Gas parameters'!$K$16</f>
        <v>0</v>
      </c>
      <c r="FK161" s="429">
        <f>'DATA SHEET'!CY161*'Gas parameters'!$L$16</f>
        <v>0</v>
      </c>
      <c r="FL161" s="429">
        <f>'DATA SHEET'!CZ161*'Gas parameters'!$M$16</f>
        <v>0</v>
      </c>
      <c r="FM161" s="429">
        <f>'DATA SHEET'!DA161*'Gas parameters'!$N$16</f>
        <v>0</v>
      </c>
      <c r="FN161" s="429">
        <f>'DATA SHEET'!DB161*'Gas parameters'!$O$16</f>
        <v>0</v>
      </c>
      <c r="FO161" s="429">
        <f>'DATA SHEET'!DC161*'Gas parameters'!$P$16</f>
        <v>0</v>
      </c>
      <c r="FP161" s="429">
        <f>'DATA SHEET'!DD161*'Gas parameters'!$Q$16</f>
        <v>0</v>
      </c>
      <c r="FQ161" s="457">
        <f>'DATA SHEET'!CO161*'Gas parameters'!$B$17</f>
        <v>1.1639999999999999</v>
      </c>
      <c r="FR161" s="457">
        <f>'DATA SHEET'!CP161*'Gas parameters'!$C$17</f>
        <v>0</v>
      </c>
      <c r="FS161" s="457">
        <f>'DATA SHEET'!CQ161*'Gas parameters'!$D$17</f>
        <v>0</v>
      </c>
      <c r="FT161" s="457">
        <f>'DATA SHEET'!CR161*'Gas parameters'!$E$17</f>
        <v>0</v>
      </c>
      <c r="FU161" s="457">
        <f>'DATA SHEET'!CS161*'Gas parameters'!$F$17</f>
        <v>0</v>
      </c>
      <c r="FV161" s="457">
        <f>'DATA SHEET'!CT161*'Gas parameters'!$G$17</f>
        <v>0</v>
      </c>
      <c r="FW161" s="457">
        <f>'DATA SHEET'!CU161*'Gas parameters'!$H$17</f>
        <v>0</v>
      </c>
      <c r="FX161" s="457">
        <f>'DATA SHEET'!CV161*'Gas parameters'!$I$17</f>
        <v>0</v>
      </c>
      <c r="FY161" s="457">
        <f>'DATA SHEET'!CW161*'Gas parameters'!$J$17</f>
        <v>0</v>
      </c>
      <c r="FZ161" s="457">
        <f>'DATA SHEET'!CX161*'Gas parameters'!$K$17</f>
        <v>0</v>
      </c>
      <c r="GA161" s="457">
        <f>'DATA SHEET'!CY161*'Gas parameters'!$L$17</f>
        <v>0</v>
      </c>
      <c r="GB161" s="457">
        <f>'DATA SHEET'!CZ161*'Gas parameters'!$M$17</f>
        <v>0.38680000000000003</v>
      </c>
      <c r="GC161" s="457">
        <f>'DATA SHEET'!DA161*'Gas parameters'!$N$17</f>
        <v>0</v>
      </c>
      <c r="GD161" s="457">
        <f>'DATA SHEET'!DB161*'Gas parameters'!$O$17</f>
        <v>0</v>
      </c>
      <c r="GE161" s="457">
        <f>'DATA SHEET'!DC161*'Gas parameters'!$P$17</f>
        <v>0</v>
      </c>
      <c r="GF161" s="457">
        <f>'DATA SHEET'!DD161*'Gas parameters'!$Q$17</f>
        <v>0</v>
      </c>
      <c r="GG161" s="429">
        <f>'DATA SHEET'!CO161*'Gas parameters'!$B$18</f>
        <v>0.43043999999999999</v>
      </c>
      <c r="GH161" s="429">
        <f>'DATA SHEET'!CP161*'Gas parameters'!$C$18</f>
        <v>0</v>
      </c>
      <c r="GI161" s="429">
        <f>'DATA SHEET'!CQ161*'Gas parameters'!$D$18</f>
        <v>0</v>
      </c>
      <c r="GJ161" s="429">
        <f>'DATA SHEET'!CR161*'Gas parameters'!$E$18</f>
        <v>0</v>
      </c>
      <c r="GK161" s="429">
        <f>'DATA SHEET'!CS161*'Gas parameters'!$F$18</f>
        <v>0</v>
      </c>
      <c r="GL161" s="429">
        <f>'DATA SHEET'!CT161*'Gas parameters'!$G$18</f>
        <v>0</v>
      </c>
      <c r="GM161" s="429">
        <f>'DATA SHEET'!CU161*'Gas parameters'!$H$18</f>
        <v>0</v>
      </c>
      <c r="GN161" s="429">
        <f>'DATA SHEET'!CV161*'Gas parameters'!$I$18</f>
        <v>0</v>
      </c>
      <c r="GO161" s="429">
        <f>'DATA SHEET'!CW161*'Gas parameters'!$J$18</f>
        <v>0</v>
      </c>
      <c r="GP161" s="429">
        <f>'DATA SHEET'!CX161*'Gas parameters'!$K$18</f>
        <v>0</v>
      </c>
      <c r="GQ161" s="429">
        <f>'DATA SHEET'!CY161*'Gas parameters'!$L$18</f>
        <v>0</v>
      </c>
      <c r="GR161" s="429">
        <f>'DATA SHEET'!CZ161*'Gas parameters'!$M$18</f>
        <v>3.5999999999999997E-2</v>
      </c>
      <c r="GS161" s="429">
        <f>'DATA SHEET'!DA161*'Gas parameters'!$N$18</f>
        <v>0</v>
      </c>
      <c r="GT161" s="429">
        <f>'DATA SHEET'!DB161*'Gas parameters'!$O$18</f>
        <v>0</v>
      </c>
      <c r="GU161" s="429">
        <f>'DATA SHEET'!DC161*'Gas parameters'!$P$18</f>
        <v>0</v>
      </c>
      <c r="GV161" s="429">
        <f>'DATA SHEET'!DD161*'Gas parameters'!$Q$18</f>
        <v>0</v>
      </c>
      <c r="GW161" s="430">
        <v>7</v>
      </c>
      <c r="GX161" s="430">
        <v>1E-3</v>
      </c>
      <c r="GY161" s="435">
        <f t="shared" si="1023"/>
        <v>6.6924546322827121</v>
      </c>
      <c r="GZ161" s="435">
        <f t="shared" si="1024"/>
        <v>10.148328222950017</v>
      </c>
      <c r="HA161" s="433">
        <f t="shared" si="1025"/>
        <v>1</v>
      </c>
      <c r="HB161" s="433">
        <f t="shared" si="1026"/>
        <v>7.4502201757506663</v>
      </c>
      <c r="HC161" s="433">
        <f t="shared" si="1027"/>
        <v>20.959991874476575</v>
      </c>
      <c r="HD161" s="433">
        <f t="shared" si="1028"/>
        <v>1.3246768628986172</v>
      </c>
      <c r="HE161" s="433">
        <f t="shared" si="1029"/>
        <v>1.2155011147590387</v>
      </c>
      <c r="HF161" s="436">
        <f t="shared" si="1030"/>
        <v>0</v>
      </c>
      <c r="HG161" s="433">
        <f t="shared" si="1031"/>
        <v>5.8886546322827122</v>
      </c>
      <c r="HH161" s="435">
        <f>GY161*0.7906+'DATA SHEET'!CW161/100+HN161</f>
        <v>5.8886546322827122</v>
      </c>
      <c r="HI161" s="433">
        <f t="shared" si="1032"/>
        <v>1.5615655434679541</v>
      </c>
      <c r="HJ161" s="433">
        <f t="shared" si="1033"/>
        <v>10.148328222950017</v>
      </c>
      <c r="HK161" s="437">
        <f t="shared" si="1034"/>
        <v>25843</v>
      </c>
      <c r="HL161" s="437">
        <f t="shared" si="1035"/>
        <v>28989.399999999998</v>
      </c>
      <c r="HM161" s="438">
        <f t="shared" si="1036"/>
        <v>1.4014</v>
      </c>
      <c r="HN161" s="439">
        <f t="shared" si="1037"/>
        <v>0.59760000000000002</v>
      </c>
      <c r="HO161" s="436">
        <f t="shared" si="1038"/>
        <v>1.5508</v>
      </c>
      <c r="HP161" s="427">
        <f t="shared" si="1039"/>
        <v>0.46643999999999997</v>
      </c>
      <c r="HQ161" s="357">
        <f t="shared" si="1040"/>
        <v>25801.599999999999</v>
      </c>
      <c r="HR161" s="358">
        <f t="shared" si="1041"/>
        <v>29019.200000000001</v>
      </c>
      <c r="HS161" s="712">
        <f t="shared" si="1042"/>
        <v>0.46643999999999997</v>
      </c>
      <c r="HT161" s="713">
        <f t="shared" si="1043"/>
        <v>0.36094603788418017</v>
      </c>
      <c r="HU161" s="711">
        <f t="shared" si="1044"/>
        <v>0.44215889640812073</v>
      </c>
      <c r="HV161" s="711">
        <f t="shared" si="1045"/>
        <v>24.454174959719456</v>
      </c>
      <c r="HW161" s="711">
        <f t="shared" si="1046"/>
        <v>27.464698088207459</v>
      </c>
      <c r="HX161" s="711">
        <f t="shared" si="1047"/>
        <v>45.714470083951518</v>
      </c>
      <c r="HY161" s="714">
        <f t="shared" si="1048"/>
        <v>25.801599999999997</v>
      </c>
      <c r="HZ161" s="359">
        <f t="shared" si="1049"/>
        <v>29.019200000000001</v>
      </c>
      <c r="IA161" s="360">
        <f t="shared" si="1050"/>
        <v>48.30190909070317</v>
      </c>
      <c r="IB161" s="75">
        <f t="shared" si="1051"/>
        <v>45.714470083951518</v>
      </c>
      <c r="IC161" s="724">
        <f t="shared" si="1052"/>
        <v>0.36094603788418017</v>
      </c>
      <c r="ID161" s="724">
        <f t="shared" si="1053"/>
        <v>25.801599999999997</v>
      </c>
      <c r="IE161" s="724">
        <f t="shared" si="1054"/>
        <v>29.019200000000001</v>
      </c>
      <c r="IF161" s="76">
        <f t="shared" si="1055"/>
        <v>10.148328222950017</v>
      </c>
      <c r="IG161" s="168"/>
      <c r="IH161" s="168"/>
      <c r="II161" s="168"/>
      <c r="IJ161" s="700">
        <f t="shared" si="1056"/>
        <v>0</v>
      </c>
      <c r="IK161" s="30"/>
      <c r="IL161" s="31"/>
      <c r="IM161" s="31"/>
      <c r="IN161" s="29"/>
      <c r="IO161" s="29"/>
      <c r="IP161" s="25"/>
      <c r="IQ161" s="25"/>
      <c r="IR161" s="25"/>
      <c r="IS161" s="23"/>
      <c r="IT161" s="23"/>
      <c r="IU161" s="23"/>
      <c r="IV161" s="23"/>
      <c r="IW161" s="23"/>
      <c r="IX161" s="23"/>
      <c r="IY161" s="23"/>
      <c r="IZ161" s="23"/>
      <c r="JA161" s="43"/>
      <c r="JB161" s="43"/>
      <c r="JC161" s="33"/>
      <c r="JD161" s="22"/>
      <c r="JE161" s="22"/>
      <c r="JF161" s="22"/>
      <c r="JG161" s="22"/>
      <c r="JH161" s="21"/>
      <c r="JI161" s="21"/>
      <c r="JJ161" s="21"/>
      <c r="JK161" s="21"/>
      <c r="JL161" s="29"/>
      <c r="JM161" s="29"/>
      <c r="JN161" s="29"/>
      <c r="JO161" s="34"/>
      <c r="JP161" s="34"/>
      <c r="JQ161" s="34"/>
      <c r="JR161" s="34"/>
      <c r="JS161" s="34"/>
      <c r="JT161" s="34"/>
      <c r="JU161" s="34"/>
      <c r="JV161" s="34"/>
      <c r="JW161" s="34"/>
      <c r="JX161" s="34"/>
      <c r="JY161" s="34"/>
      <c r="JZ161" s="34"/>
      <c r="KA161" s="26"/>
      <c r="KB161" s="27"/>
      <c r="KC161" s="176"/>
      <c r="KD161" s="176"/>
      <c r="KE161" s="176"/>
      <c r="KF161" s="176"/>
      <c r="KG161" s="176"/>
      <c r="KH161" s="176"/>
      <c r="KI161" s="176"/>
      <c r="KJ161" s="176"/>
      <c r="KK161" s="176"/>
      <c r="KL161" s="32"/>
      <c r="KM161" s="24"/>
      <c r="KN161" s="24"/>
      <c r="KO161" s="24"/>
      <c r="KP161" s="24"/>
      <c r="KQ161" s="60"/>
      <c r="KR161" s="60"/>
      <c r="KS161" s="60"/>
      <c r="KT161" s="60"/>
      <c r="KU161" s="60"/>
      <c r="KV161" s="60"/>
      <c r="KX161" s="540">
        <f t="shared" si="932"/>
        <v>100</v>
      </c>
    </row>
    <row r="162" spans="1:310" ht="16.5" thickTop="1" thickBot="1" x14ac:dyDescent="0.3">
      <c r="A162" s="62"/>
      <c r="B162" s="80" t="str">
        <f>IF(A162="X",IF(#REF!="F",#REF!,IF(#REF!="C",#REF!,IF(#REF!="WH",#REF!,IF(#REF!="B",#REF!,"")))),"")</f>
        <v/>
      </c>
      <c r="C162" s="120"/>
      <c r="D162" s="578"/>
      <c r="E162" s="11">
        <f t="shared" si="1057"/>
        <v>70</v>
      </c>
      <c r="F162" s="761"/>
      <c r="G162" s="1831"/>
      <c r="H162" s="1859"/>
      <c r="I162" s="1860"/>
      <c r="J162" s="1860"/>
      <c r="K162" s="1861"/>
      <c r="L162" s="77" t="s">
        <v>378</v>
      </c>
      <c r="M162" s="196"/>
      <c r="N162" s="817"/>
      <c r="O162" s="818"/>
      <c r="P162" s="819"/>
      <c r="Q162" s="726">
        <v>60</v>
      </c>
      <c r="R162" s="727"/>
      <c r="S162" s="727"/>
      <c r="T162" s="727"/>
      <c r="U162" s="727"/>
      <c r="V162" s="727"/>
      <c r="W162" s="727"/>
      <c r="X162" s="727"/>
      <c r="Y162" s="727"/>
      <c r="Z162" s="727"/>
      <c r="AA162" s="727"/>
      <c r="AB162" s="727">
        <v>40</v>
      </c>
      <c r="AC162" s="368">
        <f t="shared" si="995"/>
        <v>0.6</v>
      </c>
      <c r="AD162" s="368">
        <f t="shared" si="996"/>
        <v>0</v>
      </c>
      <c r="AE162" s="368">
        <f t="shared" si="997"/>
        <v>0</v>
      </c>
      <c r="AF162" s="368">
        <f t="shared" si="998"/>
        <v>0</v>
      </c>
      <c r="AG162" s="368">
        <f t="shared" si="999"/>
        <v>0</v>
      </c>
      <c r="AH162" s="368">
        <f t="shared" si="1000"/>
        <v>0</v>
      </c>
      <c r="AI162" s="368">
        <f t="shared" si="1001"/>
        <v>0</v>
      </c>
      <c r="AJ162" s="368">
        <f t="shared" si="1002"/>
        <v>0</v>
      </c>
      <c r="AK162" s="368">
        <f t="shared" si="1003"/>
        <v>0</v>
      </c>
      <c r="AL162" s="368">
        <f t="shared" si="1004"/>
        <v>0</v>
      </c>
      <c r="AM162" s="368">
        <f t="shared" si="1005"/>
        <v>0</v>
      </c>
      <c r="AN162" s="368">
        <f t="shared" si="1006"/>
        <v>0.4</v>
      </c>
      <c r="AO162" s="369">
        <v>0</v>
      </c>
      <c r="AP162" s="370">
        <v>0</v>
      </c>
      <c r="AQ162" s="370">
        <v>0</v>
      </c>
      <c r="AR162" s="370">
        <v>0</v>
      </c>
      <c r="AS162" s="378">
        <f>AC162*'Gas parameters'!$B$10</f>
        <v>21490.799999999999</v>
      </c>
      <c r="AT162" s="371">
        <f>AD162*'Gas parameters'!$C$10</f>
        <v>0</v>
      </c>
      <c r="AU162" s="371">
        <f>AE162*'Gas parameters'!$D$10</f>
        <v>0</v>
      </c>
      <c r="AV162" s="371">
        <f>AF162*'Gas parameters'!$E$10</f>
        <v>0</v>
      </c>
      <c r="AW162" s="371">
        <f>AG162*'Gas parameters'!$F$10</f>
        <v>0</v>
      </c>
      <c r="AX162" s="371">
        <f>AH162*'Gas parameters'!$G$10</f>
        <v>0</v>
      </c>
      <c r="AY162" s="371">
        <f>AI162*'Gas parameters'!$H$10</f>
        <v>0</v>
      </c>
      <c r="AZ162" s="371">
        <f>AJ162*'Gas parameters'!$I$10</f>
        <v>0</v>
      </c>
      <c r="BA162" s="371">
        <f>AK162*'Gas parameters'!$J$10</f>
        <v>0</v>
      </c>
      <c r="BB162" s="371">
        <f>AL162*'Gas parameters'!$K$10</f>
        <v>0</v>
      </c>
      <c r="BC162" s="371">
        <f>AM162*'Gas parameters'!$L$10</f>
        <v>0</v>
      </c>
      <c r="BD162" s="371">
        <f>AN162*'Gas parameters'!$M$10</f>
        <v>4310.8</v>
      </c>
      <c r="BE162" s="372">
        <f>AO162*'Gas parameters'!$N$10</f>
        <v>0</v>
      </c>
      <c r="BF162" s="373">
        <f>AP162*'Gas parameters'!$O$10</f>
        <v>0</v>
      </c>
      <c r="BG162" s="373">
        <f>AQ162*'Gas parameters'!$P$10</f>
        <v>0</v>
      </c>
      <c r="BH162" s="379">
        <f>AR162*'Gas parameters'!$Q$10</f>
        <v>0</v>
      </c>
      <c r="BI162" s="386">
        <f>AC162*'Gas parameters'!$B$11</f>
        <v>23904</v>
      </c>
      <c r="BJ162" s="387">
        <f>AD162*'Gas parameters'!$C$11</f>
        <v>0</v>
      </c>
      <c r="BK162" s="387">
        <f>AE162*'Gas parameters'!$D$11</f>
        <v>0</v>
      </c>
      <c r="BL162" s="387">
        <f>AF162*'Gas parameters'!$E$11</f>
        <v>0</v>
      </c>
      <c r="BM162" s="387">
        <f>AG162*'Gas parameters'!$F$11</f>
        <v>0</v>
      </c>
      <c r="BN162" s="387">
        <f>AH162*'Gas parameters'!$G$11</f>
        <v>0</v>
      </c>
      <c r="BO162" s="387">
        <f>AI162*'Gas parameters'!$H$11</f>
        <v>0</v>
      </c>
      <c r="BP162" s="387">
        <f>AJ162*'Gas parameters'!$I$11</f>
        <v>0</v>
      </c>
      <c r="BQ162" s="387">
        <f>AK162*'Gas parameters'!$J$11</f>
        <v>0</v>
      </c>
      <c r="BR162" s="387">
        <f>AL162*'Gas parameters'!$K$11</f>
        <v>0</v>
      </c>
      <c r="BS162" s="387">
        <f>AM162*'Gas parameters'!$L$11</f>
        <v>0</v>
      </c>
      <c r="BT162" s="387">
        <f>AN162*'Gas parameters'!$M$11</f>
        <v>5115.2000000000007</v>
      </c>
      <c r="BU162" s="388">
        <f>AO162*'Gas parameters'!$N$11</f>
        <v>0</v>
      </c>
      <c r="BV162" s="389">
        <f>AP162*'Gas parameters'!$O$11</f>
        <v>0</v>
      </c>
      <c r="BW162" s="389">
        <f>AQ162*'Gas parameters'!$P$11</f>
        <v>0</v>
      </c>
      <c r="BX162" s="390">
        <f>AR162*'Gas parameters'!$Q$11</f>
        <v>0</v>
      </c>
      <c r="BY162" s="385">
        <f>AC162*'Gas parameters'!$B$12</f>
        <v>0.43043999999999999</v>
      </c>
      <c r="BZ162" s="374">
        <f>AD162*'Gas parameters'!$C$12</f>
        <v>0</v>
      </c>
      <c r="CA162" s="374">
        <f>AE162*'Gas parameters'!$D$12</f>
        <v>0</v>
      </c>
      <c r="CB162" s="374">
        <f>AF162*'Gas parameters'!$E$12</f>
        <v>0</v>
      </c>
      <c r="CC162" s="374">
        <f>AG162*'Gas parameters'!$F$12</f>
        <v>0</v>
      </c>
      <c r="CD162" s="374">
        <f>AH162*'Gas parameters'!$G$12</f>
        <v>0</v>
      </c>
      <c r="CE162" s="374">
        <f>AI162*'Gas parameters'!$H$12</f>
        <v>0</v>
      </c>
      <c r="CF162" s="374">
        <f>AJ162*'Gas parameters'!$I$12</f>
        <v>0</v>
      </c>
      <c r="CG162" s="374">
        <f>AK162*'Gas parameters'!$J$12</f>
        <v>0</v>
      </c>
      <c r="CH162" s="374">
        <f>AL162*'Gas parameters'!$K$12</f>
        <v>0</v>
      </c>
      <c r="CI162" s="374">
        <f>AM162*'Gas parameters'!$L$12</f>
        <v>0</v>
      </c>
      <c r="CJ162" s="374">
        <f>AN162*'Gas parameters'!$M$12</f>
        <v>3.5999999999999997E-2</v>
      </c>
      <c r="CK162" s="375">
        <f>AO162*'Gas parameters'!$N$12</f>
        <v>0</v>
      </c>
      <c r="CL162" s="376">
        <f>AP162*'Gas parameters'!$O$12</f>
        <v>0</v>
      </c>
      <c r="CM162" s="376">
        <f>AQ162*'Gas parameters'!$P$12</f>
        <v>0</v>
      </c>
      <c r="CN162" s="376">
        <f>AR162*'Gas parameters'!$Q$12</f>
        <v>0</v>
      </c>
      <c r="CO162" s="432">
        <f t="shared" si="1007"/>
        <v>0.6</v>
      </c>
      <c r="CP162" s="432">
        <f t="shared" si="1008"/>
        <v>0</v>
      </c>
      <c r="CQ162" s="432">
        <f t="shared" si="1009"/>
        <v>0</v>
      </c>
      <c r="CR162" s="432">
        <f t="shared" si="1010"/>
        <v>0</v>
      </c>
      <c r="CS162" s="432">
        <f t="shared" si="1011"/>
        <v>0</v>
      </c>
      <c r="CT162" s="432">
        <f t="shared" si="1012"/>
        <v>0</v>
      </c>
      <c r="CU162" s="432">
        <f t="shared" si="1013"/>
        <v>0</v>
      </c>
      <c r="CV162" s="432">
        <f t="shared" si="1014"/>
        <v>0</v>
      </c>
      <c r="CW162" s="432">
        <f t="shared" si="1015"/>
        <v>0</v>
      </c>
      <c r="CX162" s="432">
        <f t="shared" si="1016"/>
        <v>0</v>
      </c>
      <c r="CY162" s="432">
        <f t="shared" si="1017"/>
        <v>0</v>
      </c>
      <c r="CZ162" s="432">
        <f t="shared" si="1018"/>
        <v>0.4</v>
      </c>
      <c r="DA162" s="432">
        <f t="shared" si="1019"/>
        <v>0</v>
      </c>
      <c r="DB162" s="432">
        <f t="shared" si="1020"/>
        <v>0</v>
      </c>
      <c r="DC162" s="432">
        <f t="shared" si="1021"/>
        <v>0</v>
      </c>
      <c r="DD162" s="432">
        <f t="shared" si="1022"/>
        <v>0</v>
      </c>
      <c r="DE162" s="428">
        <f>'DATA SHEET'!CO162*'Gas parameters'!$B$13</f>
        <v>21529.8</v>
      </c>
      <c r="DF162" s="428">
        <f>'DATA SHEET'!CP162*'Gas parameters'!$C$13</f>
        <v>0</v>
      </c>
      <c r="DG162" s="428">
        <f>'DATA SHEET'!CQ162*'Gas parameters'!$D$13</f>
        <v>0</v>
      </c>
      <c r="DH162" s="428">
        <f>'DATA SHEET'!CR162*'Gas parameters'!$E$13</f>
        <v>0</v>
      </c>
      <c r="DI162" s="428">
        <f>'DATA SHEET'!CS162*'Gas parameters'!$F$13</f>
        <v>0</v>
      </c>
      <c r="DJ162" s="428">
        <f>'DATA SHEET'!CT162*'Gas parameters'!$G$13</f>
        <v>0</v>
      </c>
      <c r="DK162" s="428">
        <f>'DATA SHEET'!CU162*'Gas parameters'!$H$13</f>
        <v>0</v>
      </c>
      <c r="DL162" s="428">
        <f>'DATA SHEET'!CV162*'Gas parameters'!$I$13</f>
        <v>0</v>
      </c>
      <c r="DM162" s="428">
        <f>'DATA SHEET'!CW162*'Gas parameters'!$J$13</f>
        <v>0</v>
      </c>
      <c r="DN162" s="428">
        <f>'DATA SHEET'!CX162*'Gas parameters'!$K$13</f>
        <v>0</v>
      </c>
      <c r="DO162" s="428">
        <f>'DATA SHEET'!CY162*'Gas parameters'!$L$13</f>
        <v>0</v>
      </c>
      <c r="DP162" s="428">
        <f>'DATA SHEET'!CZ162*'Gas parameters'!$M$13</f>
        <v>4313.2</v>
      </c>
      <c r="DQ162" s="428">
        <f>'DATA SHEET'!DA162*'Gas parameters'!$N$13</f>
        <v>0</v>
      </c>
      <c r="DR162" s="428">
        <f>'DATA SHEET'!DB162*'Gas parameters'!$O$13</f>
        <v>0</v>
      </c>
      <c r="DS162" s="428">
        <f>'DATA SHEET'!DC162*'Gas parameters'!$P$13</f>
        <v>0</v>
      </c>
      <c r="DT162" s="428">
        <f>'DATA SHEET'!DD162*'Gas parameters'!$Q$13</f>
        <v>0</v>
      </c>
      <c r="DU162" s="431">
        <f>'DATA SHEET'!CO162*'Gas parameters'!$B$14</f>
        <v>23891.399999999998</v>
      </c>
      <c r="DV162" s="431">
        <f>'DATA SHEET'!CP162*'Gas parameters'!$C$14</f>
        <v>0</v>
      </c>
      <c r="DW162" s="431">
        <f>'DATA SHEET'!CQ162*'Gas parameters'!$D$14</f>
        <v>0</v>
      </c>
      <c r="DX162" s="431">
        <f>'DATA SHEET'!CR162*'Gas parameters'!$E$14</f>
        <v>0</v>
      </c>
      <c r="DY162" s="431">
        <f>'DATA SHEET'!CS162*'Gas parameters'!$F$14</f>
        <v>0</v>
      </c>
      <c r="DZ162" s="431">
        <f>'DATA SHEET'!CT162*'Gas parameters'!$G$14</f>
        <v>0</v>
      </c>
      <c r="EA162" s="431">
        <f>'DATA SHEET'!CU162*'Gas parameters'!$H$14</f>
        <v>0</v>
      </c>
      <c r="EB162" s="431">
        <f>'DATA SHEET'!CV162*'Gas parameters'!$I$14</f>
        <v>0</v>
      </c>
      <c r="EC162" s="431">
        <f>'DATA SHEET'!CW162*'Gas parameters'!$J$14</f>
        <v>0</v>
      </c>
      <c r="ED162" s="431">
        <f>'DATA SHEET'!CX162*'Gas parameters'!$K$14</f>
        <v>0</v>
      </c>
      <c r="EE162" s="431">
        <f>'DATA SHEET'!CY162*'Gas parameters'!$L$14</f>
        <v>0</v>
      </c>
      <c r="EF162" s="431">
        <f>'DATA SHEET'!CZ162*'Gas parameters'!$M$14</f>
        <v>5098</v>
      </c>
      <c r="EG162" s="431">
        <f>'DATA SHEET'!DA162*'Gas parameters'!$N$14</f>
        <v>0</v>
      </c>
      <c r="EH162" s="431">
        <f>'DATA SHEET'!DB162*'Gas parameters'!$O$14</f>
        <v>0</v>
      </c>
      <c r="EI162" s="431">
        <f>'DATA SHEET'!DC162*'Gas parameters'!$P$14</f>
        <v>0</v>
      </c>
      <c r="EJ162" s="431">
        <f>'DATA SHEET'!DD162*'Gas parameters'!$Q$14</f>
        <v>0</v>
      </c>
      <c r="EK162" s="425">
        <f>'DATA SHEET'!CO162*'Gas parameters'!$B$15</f>
        <v>1.2018</v>
      </c>
      <c r="EL162" s="434">
        <f>'DATA SHEET'!CP162*'Gas parameters'!$C$15</f>
        <v>0</v>
      </c>
      <c r="EM162" s="434">
        <f>'DATA SHEET'!CQ162*'Gas parameters'!$D$15</f>
        <v>0</v>
      </c>
      <c r="EN162" s="434">
        <f>'DATA SHEET'!CR162*'Gas parameters'!$E$15</f>
        <v>0</v>
      </c>
      <c r="EO162" s="434">
        <f>'DATA SHEET'!CS162*'Gas parameters'!$F$15</f>
        <v>0</v>
      </c>
      <c r="EP162" s="434">
        <f>'DATA SHEET'!CT162*'Gas parameters'!$G$15</f>
        <v>0</v>
      </c>
      <c r="EQ162" s="434">
        <f>'DATA SHEET'!CU162*'Gas parameters'!$H$15</f>
        <v>0</v>
      </c>
      <c r="ER162" s="434">
        <f>'DATA SHEET'!CV162*'Gas parameters'!$I$15</f>
        <v>0</v>
      </c>
      <c r="ES162" s="434">
        <f>'DATA SHEET'!CW162*'Gas parameters'!$J$15</f>
        <v>0</v>
      </c>
      <c r="ET162" s="434">
        <f>'DATA SHEET'!CX162*'Gas parameters'!$K$15</f>
        <v>0</v>
      </c>
      <c r="EU162" s="434">
        <f>'DATA SHEET'!CY162*'Gas parameters'!$L$15</f>
        <v>0</v>
      </c>
      <c r="EV162" s="434">
        <f>'DATA SHEET'!CZ162*'Gas parameters'!$M$15</f>
        <v>0.1996</v>
      </c>
      <c r="EW162" s="434">
        <f>'DATA SHEET'!DA162*'Gas parameters'!$N$15</f>
        <v>0</v>
      </c>
      <c r="EX162" s="434">
        <f>'DATA SHEET'!DB162*'Gas parameters'!$O$15</f>
        <v>0</v>
      </c>
      <c r="EY162" s="434">
        <f>'DATA SHEET'!DC162*'Gas parameters'!$P$15</f>
        <v>0</v>
      </c>
      <c r="EZ162" s="434">
        <f>'DATA SHEET'!DD162*'Gas parameters'!$Q$15</f>
        <v>0</v>
      </c>
      <c r="FA162" s="429">
        <f>'DATA SHEET'!CO162*'Gas parameters'!$B$16</f>
        <v>0.59760000000000002</v>
      </c>
      <c r="FB162" s="429">
        <f>'DATA SHEET'!CP162*'Gas parameters'!$C$16</f>
        <v>0</v>
      </c>
      <c r="FC162" s="429">
        <f>'DATA SHEET'!CQ162*'Gas parameters'!$D$16</f>
        <v>0</v>
      </c>
      <c r="FD162" s="429">
        <f>'DATA SHEET'!CR162*'Gas parameters'!$E$16</f>
        <v>0</v>
      </c>
      <c r="FE162" s="429">
        <f>'DATA SHEET'!CS162*'Gas parameters'!$F$16</f>
        <v>0</v>
      </c>
      <c r="FF162" s="429">
        <f>'DATA SHEET'!CT162*'Gas parameters'!$G$16</f>
        <v>0</v>
      </c>
      <c r="FG162" s="429">
        <f>'DATA SHEET'!CU162*'Gas parameters'!$H$16</f>
        <v>0</v>
      </c>
      <c r="FH162" s="429">
        <f>'DATA SHEET'!CV162*'Gas parameters'!$I$16</f>
        <v>0</v>
      </c>
      <c r="FI162" s="429">
        <f>'DATA SHEET'!CW162*'Gas parameters'!$J$16</f>
        <v>0</v>
      </c>
      <c r="FJ162" s="429">
        <f>'DATA SHEET'!CX162*'Gas parameters'!$K$16</f>
        <v>0</v>
      </c>
      <c r="FK162" s="429">
        <f>'DATA SHEET'!CY162*'Gas parameters'!$L$16</f>
        <v>0</v>
      </c>
      <c r="FL162" s="429">
        <f>'DATA SHEET'!CZ162*'Gas parameters'!$M$16</f>
        <v>0</v>
      </c>
      <c r="FM162" s="429">
        <f>'DATA SHEET'!DA162*'Gas parameters'!$N$16</f>
        <v>0</v>
      </c>
      <c r="FN162" s="429">
        <f>'DATA SHEET'!DB162*'Gas parameters'!$O$16</f>
        <v>0</v>
      </c>
      <c r="FO162" s="429">
        <f>'DATA SHEET'!DC162*'Gas parameters'!$P$16</f>
        <v>0</v>
      </c>
      <c r="FP162" s="429">
        <f>'DATA SHEET'!DD162*'Gas parameters'!$Q$16</f>
        <v>0</v>
      </c>
      <c r="FQ162" s="457">
        <f>'DATA SHEET'!CO162*'Gas parameters'!$B$17</f>
        <v>1.1639999999999999</v>
      </c>
      <c r="FR162" s="457">
        <f>'DATA SHEET'!CP162*'Gas parameters'!$C$17</f>
        <v>0</v>
      </c>
      <c r="FS162" s="457">
        <f>'DATA SHEET'!CQ162*'Gas parameters'!$D$17</f>
        <v>0</v>
      </c>
      <c r="FT162" s="457">
        <f>'DATA SHEET'!CR162*'Gas parameters'!$E$17</f>
        <v>0</v>
      </c>
      <c r="FU162" s="457">
        <f>'DATA SHEET'!CS162*'Gas parameters'!$F$17</f>
        <v>0</v>
      </c>
      <c r="FV162" s="457">
        <f>'DATA SHEET'!CT162*'Gas parameters'!$G$17</f>
        <v>0</v>
      </c>
      <c r="FW162" s="457">
        <f>'DATA SHEET'!CU162*'Gas parameters'!$H$17</f>
        <v>0</v>
      </c>
      <c r="FX162" s="457">
        <f>'DATA SHEET'!CV162*'Gas parameters'!$I$17</f>
        <v>0</v>
      </c>
      <c r="FY162" s="457">
        <f>'DATA SHEET'!CW162*'Gas parameters'!$J$17</f>
        <v>0</v>
      </c>
      <c r="FZ162" s="457">
        <f>'DATA SHEET'!CX162*'Gas parameters'!$K$17</f>
        <v>0</v>
      </c>
      <c r="GA162" s="457">
        <f>'DATA SHEET'!CY162*'Gas parameters'!$L$17</f>
        <v>0</v>
      </c>
      <c r="GB162" s="457">
        <f>'DATA SHEET'!CZ162*'Gas parameters'!$M$17</f>
        <v>0.38680000000000003</v>
      </c>
      <c r="GC162" s="457">
        <f>'DATA SHEET'!DA162*'Gas parameters'!$N$17</f>
        <v>0</v>
      </c>
      <c r="GD162" s="457">
        <f>'DATA SHEET'!DB162*'Gas parameters'!$O$17</f>
        <v>0</v>
      </c>
      <c r="GE162" s="457">
        <f>'DATA SHEET'!DC162*'Gas parameters'!$P$17</f>
        <v>0</v>
      </c>
      <c r="GF162" s="457">
        <f>'DATA SHEET'!DD162*'Gas parameters'!$Q$17</f>
        <v>0</v>
      </c>
      <c r="GG162" s="429">
        <f>'DATA SHEET'!CO162*'Gas parameters'!$B$18</f>
        <v>0.43043999999999999</v>
      </c>
      <c r="GH162" s="429">
        <f>'DATA SHEET'!CP162*'Gas parameters'!$C$18</f>
        <v>0</v>
      </c>
      <c r="GI162" s="429">
        <f>'DATA SHEET'!CQ162*'Gas parameters'!$D$18</f>
        <v>0</v>
      </c>
      <c r="GJ162" s="429">
        <f>'DATA SHEET'!CR162*'Gas parameters'!$E$18</f>
        <v>0</v>
      </c>
      <c r="GK162" s="429">
        <f>'DATA SHEET'!CS162*'Gas parameters'!$F$18</f>
        <v>0</v>
      </c>
      <c r="GL162" s="429">
        <f>'DATA SHEET'!CT162*'Gas parameters'!$G$18</f>
        <v>0</v>
      </c>
      <c r="GM162" s="429">
        <f>'DATA SHEET'!CU162*'Gas parameters'!$H$18</f>
        <v>0</v>
      </c>
      <c r="GN162" s="429">
        <f>'DATA SHEET'!CV162*'Gas parameters'!$I$18</f>
        <v>0</v>
      </c>
      <c r="GO162" s="429">
        <f>'DATA SHEET'!CW162*'Gas parameters'!$J$18</f>
        <v>0</v>
      </c>
      <c r="GP162" s="429">
        <f>'DATA SHEET'!CX162*'Gas parameters'!$K$18</f>
        <v>0</v>
      </c>
      <c r="GQ162" s="429">
        <f>'DATA SHEET'!CY162*'Gas parameters'!$L$18</f>
        <v>0</v>
      </c>
      <c r="GR162" s="429">
        <f>'DATA SHEET'!CZ162*'Gas parameters'!$M$18</f>
        <v>3.5999999999999997E-2</v>
      </c>
      <c r="GS162" s="429">
        <f>'DATA SHEET'!DA162*'Gas parameters'!$N$18</f>
        <v>0</v>
      </c>
      <c r="GT162" s="429">
        <f>'DATA SHEET'!DB162*'Gas parameters'!$O$18</f>
        <v>0</v>
      </c>
      <c r="GU162" s="429">
        <f>'DATA SHEET'!DC162*'Gas parameters'!$P$18</f>
        <v>0</v>
      </c>
      <c r="GV162" s="429">
        <f>'DATA SHEET'!DD162*'Gas parameters'!$Q$18</f>
        <v>0</v>
      </c>
      <c r="GW162" s="430">
        <v>7</v>
      </c>
      <c r="GX162" s="430">
        <v>1E-3</v>
      </c>
      <c r="GY162" s="435">
        <f t="shared" si="1023"/>
        <v>6.6924546322827121</v>
      </c>
      <c r="GZ162" s="435">
        <f t="shared" si="1024"/>
        <v>10.148328222950017</v>
      </c>
      <c r="HA162" s="433">
        <f t="shared" si="1025"/>
        <v>1</v>
      </c>
      <c r="HB162" s="433">
        <f t="shared" si="1026"/>
        <v>7.4502201757506663</v>
      </c>
      <c r="HC162" s="433">
        <f t="shared" si="1027"/>
        <v>20.959991874476575</v>
      </c>
      <c r="HD162" s="433">
        <f t="shared" si="1028"/>
        <v>1.3246768628986172</v>
      </c>
      <c r="HE162" s="433">
        <f t="shared" si="1029"/>
        <v>1.2155011147590387</v>
      </c>
      <c r="HF162" s="436">
        <f t="shared" si="1030"/>
        <v>0</v>
      </c>
      <c r="HG162" s="433">
        <f t="shared" si="1031"/>
        <v>5.8886546322827122</v>
      </c>
      <c r="HH162" s="435">
        <f>GY162*0.7906+'DATA SHEET'!CW162/100+HN162</f>
        <v>5.8886546322827122</v>
      </c>
      <c r="HI162" s="433">
        <f t="shared" si="1032"/>
        <v>1.5615655434679541</v>
      </c>
      <c r="HJ162" s="433">
        <f t="shared" si="1033"/>
        <v>10.148328222950017</v>
      </c>
      <c r="HK162" s="437">
        <f t="shared" si="1034"/>
        <v>25843</v>
      </c>
      <c r="HL162" s="437">
        <f t="shared" si="1035"/>
        <v>28989.399999999998</v>
      </c>
      <c r="HM162" s="438">
        <f t="shared" si="1036"/>
        <v>1.4014</v>
      </c>
      <c r="HN162" s="439">
        <f t="shared" si="1037"/>
        <v>0.59760000000000002</v>
      </c>
      <c r="HO162" s="436">
        <f t="shared" si="1038"/>
        <v>1.5508</v>
      </c>
      <c r="HP162" s="427">
        <f t="shared" si="1039"/>
        <v>0.46643999999999997</v>
      </c>
      <c r="HQ162" s="357">
        <f t="shared" si="1040"/>
        <v>25801.599999999999</v>
      </c>
      <c r="HR162" s="358">
        <f t="shared" si="1041"/>
        <v>29019.200000000001</v>
      </c>
      <c r="HS162" s="712">
        <f t="shared" si="1042"/>
        <v>0.46643999999999997</v>
      </c>
      <c r="HT162" s="713">
        <f t="shared" si="1043"/>
        <v>0.36094603788418017</v>
      </c>
      <c r="HU162" s="711">
        <f t="shared" si="1044"/>
        <v>0.44215889640812073</v>
      </c>
      <c r="HV162" s="711">
        <f t="shared" si="1045"/>
        <v>24.454174959719456</v>
      </c>
      <c r="HW162" s="711">
        <f t="shared" si="1046"/>
        <v>27.464698088207459</v>
      </c>
      <c r="HX162" s="711">
        <f t="shared" si="1047"/>
        <v>45.714470083951518</v>
      </c>
      <c r="HY162" s="714">
        <f t="shared" si="1048"/>
        <v>25.801599999999997</v>
      </c>
      <c r="HZ162" s="359">
        <f t="shared" si="1049"/>
        <v>29.019200000000001</v>
      </c>
      <c r="IA162" s="360">
        <f t="shared" si="1050"/>
        <v>48.30190909070317</v>
      </c>
      <c r="IB162" s="75">
        <f t="shared" si="1051"/>
        <v>45.714470083951518</v>
      </c>
      <c r="IC162" s="724">
        <f t="shared" si="1052"/>
        <v>0.36094603788418017</v>
      </c>
      <c r="ID162" s="724">
        <f t="shared" si="1053"/>
        <v>25.801599999999997</v>
      </c>
      <c r="IE162" s="724">
        <f t="shared" si="1054"/>
        <v>29.019200000000001</v>
      </c>
      <c r="IF162" s="76">
        <f t="shared" si="1055"/>
        <v>10.148328222950017</v>
      </c>
      <c r="IG162" s="168"/>
      <c r="IH162" s="168"/>
      <c r="II162" s="168"/>
      <c r="IJ162" s="700">
        <f t="shared" si="1056"/>
        <v>0</v>
      </c>
      <c r="IK162" s="30"/>
      <c r="IL162" s="31"/>
      <c r="IM162" s="31"/>
      <c r="IN162" s="29"/>
      <c r="IO162" s="29"/>
      <c r="IP162" s="25"/>
      <c r="IQ162" s="25"/>
      <c r="IR162" s="25"/>
      <c r="IS162" s="23"/>
      <c r="IT162" s="23"/>
      <c r="IU162" s="23"/>
      <c r="IV162" s="23"/>
      <c r="IW162" s="23"/>
      <c r="IX162" s="23"/>
      <c r="IY162" s="23"/>
      <c r="IZ162" s="23"/>
      <c r="JA162" s="43"/>
      <c r="JB162" s="43"/>
      <c r="JC162" s="33"/>
      <c r="JD162" s="22"/>
      <c r="JE162" s="22"/>
      <c r="JF162" s="22"/>
      <c r="JG162" s="22"/>
      <c r="JH162" s="21"/>
      <c r="JI162" s="21"/>
      <c r="JJ162" s="21"/>
      <c r="JK162" s="21"/>
      <c r="JL162" s="29"/>
      <c r="JM162" s="29"/>
      <c r="JN162" s="29"/>
      <c r="JO162" s="34"/>
      <c r="JP162" s="34"/>
      <c r="JQ162" s="34"/>
      <c r="JR162" s="34"/>
      <c r="JS162" s="34"/>
      <c r="JT162" s="34"/>
      <c r="JU162" s="34"/>
      <c r="JV162" s="34"/>
      <c r="JW162" s="34"/>
      <c r="JX162" s="34"/>
      <c r="JY162" s="34"/>
      <c r="JZ162" s="34"/>
      <c r="KA162" s="26"/>
      <c r="KB162" s="27"/>
      <c r="KC162" s="176"/>
      <c r="KD162" s="176"/>
      <c r="KE162" s="176"/>
      <c r="KF162" s="176"/>
      <c r="KG162" s="176"/>
      <c r="KH162" s="176"/>
      <c r="KI162" s="176"/>
      <c r="KJ162" s="176"/>
      <c r="KK162" s="176"/>
      <c r="KL162" s="32"/>
      <c r="KM162" s="24"/>
      <c r="KN162" s="24"/>
      <c r="KO162" s="24"/>
      <c r="KP162" s="24"/>
      <c r="KQ162" s="60"/>
      <c r="KR162" s="60"/>
      <c r="KS162" s="60"/>
      <c r="KT162" s="60"/>
      <c r="KU162" s="60"/>
      <c r="KV162" s="60"/>
      <c r="KX162" s="540">
        <f t="shared" si="932"/>
        <v>100</v>
      </c>
    </row>
    <row r="163" spans="1:310" ht="17.25" customHeight="1" thickTop="1" thickBot="1" x14ac:dyDescent="0.3">
      <c r="A163" s="62"/>
      <c r="B163" s="80" t="str">
        <f>IF(A163="X",IF(#REF!="F",#REF!,IF(#REF!="C",#REF!,IF(#REF!="WH",#REF!,IF(#REF!="B",#REF!,"")))),"")</f>
        <v/>
      </c>
      <c r="C163" s="120"/>
      <c r="D163" s="571" t="s">
        <v>131</v>
      </c>
      <c r="E163" s="11">
        <f t="shared" si="1057"/>
        <v>71</v>
      </c>
      <c r="F163" s="2170" t="s">
        <v>29</v>
      </c>
      <c r="G163" s="2150"/>
      <c r="H163" s="762"/>
      <c r="I163" s="763"/>
      <c r="J163" s="763"/>
      <c r="K163" s="764"/>
      <c r="L163" s="765" t="s">
        <v>176</v>
      </c>
      <c r="M163" s="586" t="s">
        <v>191</v>
      </c>
      <c r="N163" s="128"/>
      <c r="O163" s="818"/>
      <c r="P163" s="819"/>
      <c r="Q163" s="726">
        <v>60</v>
      </c>
      <c r="R163" s="727"/>
      <c r="S163" s="727"/>
      <c r="T163" s="727"/>
      <c r="U163" s="727"/>
      <c r="V163" s="727"/>
      <c r="W163" s="727"/>
      <c r="X163" s="727"/>
      <c r="Y163" s="727"/>
      <c r="Z163" s="727"/>
      <c r="AA163" s="727"/>
      <c r="AB163" s="727">
        <v>40</v>
      </c>
      <c r="AC163" s="368">
        <f t="shared" si="995"/>
        <v>0.6</v>
      </c>
      <c r="AD163" s="368">
        <f t="shared" si="996"/>
        <v>0</v>
      </c>
      <c r="AE163" s="368">
        <f t="shared" si="997"/>
        <v>0</v>
      </c>
      <c r="AF163" s="368">
        <f t="shared" si="998"/>
        <v>0</v>
      </c>
      <c r="AG163" s="368">
        <f t="shared" si="999"/>
        <v>0</v>
      </c>
      <c r="AH163" s="368">
        <f t="shared" si="1000"/>
        <v>0</v>
      </c>
      <c r="AI163" s="368">
        <f t="shared" si="1001"/>
        <v>0</v>
      </c>
      <c r="AJ163" s="368">
        <f t="shared" si="1002"/>
        <v>0</v>
      </c>
      <c r="AK163" s="368">
        <f t="shared" si="1003"/>
        <v>0</v>
      </c>
      <c r="AL163" s="368">
        <f t="shared" si="1004"/>
        <v>0</v>
      </c>
      <c r="AM163" s="368">
        <f t="shared" si="1005"/>
        <v>0</v>
      </c>
      <c r="AN163" s="368">
        <f t="shared" si="1006"/>
        <v>0.4</v>
      </c>
      <c r="AO163" s="369">
        <v>0</v>
      </c>
      <c r="AP163" s="370">
        <v>0</v>
      </c>
      <c r="AQ163" s="370">
        <v>0</v>
      </c>
      <c r="AR163" s="370">
        <v>0</v>
      </c>
      <c r="AS163" s="378">
        <f>AC163*'Gas parameters'!$B$10</f>
        <v>21490.799999999999</v>
      </c>
      <c r="AT163" s="371">
        <f>AD163*'Gas parameters'!$C$10</f>
        <v>0</v>
      </c>
      <c r="AU163" s="371">
        <f>AE163*'Gas parameters'!$D$10</f>
        <v>0</v>
      </c>
      <c r="AV163" s="371">
        <f>AF163*'Gas parameters'!$E$10</f>
        <v>0</v>
      </c>
      <c r="AW163" s="371">
        <f>AG163*'Gas parameters'!$F$10</f>
        <v>0</v>
      </c>
      <c r="AX163" s="371">
        <f>AH163*'Gas parameters'!$G$10</f>
        <v>0</v>
      </c>
      <c r="AY163" s="371">
        <f>AI163*'Gas parameters'!$H$10</f>
        <v>0</v>
      </c>
      <c r="AZ163" s="371">
        <f>AJ163*'Gas parameters'!$I$10</f>
        <v>0</v>
      </c>
      <c r="BA163" s="371">
        <f>AK163*'Gas parameters'!$J$10</f>
        <v>0</v>
      </c>
      <c r="BB163" s="371">
        <f>AL163*'Gas parameters'!$K$10</f>
        <v>0</v>
      </c>
      <c r="BC163" s="371">
        <f>AM163*'Gas parameters'!$L$10</f>
        <v>0</v>
      </c>
      <c r="BD163" s="371">
        <f>AN163*'Gas parameters'!$M$10</f>
        <v>4310.8</v>
      </c>
      <c r="BE163" s="372">
        <f>AO163*'Gas parameters'!$N$10</f>
        <v>0</v>
      </c>
      <c r="BF163" s="373">
        <f>AP163*'Gas parameters'!$O$10</f>
        <v>0</v>
      </c>
      <c r="BG163" s="373">
        <f>AQ163*'Gas parameters'!$P$10</f>
        <v>0</v>
      </c>
      <c r="BH163" s="379">
        <f>AR163*'Gas parameters'!$Q$10</f>
        <v>0</v>
      </c>
      <c r="BI163" s="386">
        <f>AC163*'Gas parameters'!$B$11</f>
        <v>23904</v>
      </c>
      <c r="BJ163" s="387">
        <f>AD163*'Gas parameters'!$C$11</f>
        <v>0</v>
      </c>
      <c r="BK163" s="387">
        <f>AE163*'Gas parameters'!$D$11</f>
        <v>0</v>
      </c>
      <c r="BL163" s="387">
        <f>AF163*'Gas parameters'!$E$11</f>
        <v>0</v>
      </c>
      <c r="BM163" s="387">
        <f>AG163*'Gas parameters'!$F$11</f>
        <v>0</v>
      </c>
      <c r="BN163" s="387">
        <f>AH163*'Gas parameters'!$G$11</f>
        <v>0</v>
      </c>
      <c r="BO163" s="387">
        <f>AI163*'Gas parameters'!$H$11</f>
        <v>0</v>
      </c>
      <c r="BP163" s="387">
        <f>AJ163*'Gas parameters'!$I$11</f>
        <v>0</v>
      </c>
      <c r="BQ163" s="387">
        <f>AK163*'Gas parameters'!$J$11</f>
        <v>0</v>
      </c>
      <c r="BR163" s="387">
        <f>AL163*'Gas parameters'!$K$11</f>
        <v>0</v>
      </c>
      <c r="BS163" s="387">
        <f>AM163*'Gas parameters'!$L$11</f>
        <v>0</v>
      </c>
      <c r="BT163" s="387">
        <f>AN163*'Gas parameters'!$M$11</f>
        <v>5115.2000000000007</v>
      </c>
      <c r="BU163" s="388">
        <f>AO163*'Gas parameters'!$N$11</f>
        <v>0</v>
      </c>
      <c r="BV163" s="389">
        <f>AP163*'Gas parameters'!$O$11</f>
        <v>0</v>
      </c>
      <c r="BW163" s="389">
        <f>AQ163*'Gas parameters'!$P$11</f>
        <v>0</v>
      </c>
      <c r="BX163" s="390">
        <f>AR163*'Gas parameters'!$Q$11</f>
        <v>0</v>
      </c>
      <c r="BY163" s="385">
        <f>AC163*'Gas parameters'!$B$12</f>
        <v>0.43043999999999999</v>
      </c>
      <c r="BZ163" s="374">
        <f>AD163*'Gas parameters'!$C$12</f>
        <v>0</v>
      </c>
      <c r="CA163" s="374">
        <f>AE163*'Gas parameters'!$D$12</f>
        <v>0</v>
      </c>
      <c r="CB163" s="374">
        <f>AF163*'Gas parameters'!$E$12</f>
        <v>0</v>
      </c>
      <c r="CC163" s="374">
        <f>AG163*'Gas parameters'!$F$12</f>
        <v>0</v>
      </c>
      <c r="CD163" s="374">
        <f>AH163*'Gas parameters'!$G$12</f>
        <v>0</v>
      </c>
      <c r="CE163" s="374">
        <f>AI163*'Gas parameters'!$H$12</f>
        <v>0</v>
      </c>
      <c r="CF163" s="374">
        <f>AJ163*'Gas parameters'!$I$12</f>
        <v>0</v>
      </c>
      <c r="CG163" s="374">
        <f>AK163*'Gas parameters'!$J$12</f>
        <v>0</v>
      </c>
      <c r="CH163" s="374">
        <f>AL163*'Gas parameters'!$K$12</f>
        <v>0</v>
      </c>
      <c r="CI163" s="374">
        <f>AM163*'Gas parameters'!$L$12</f>
        <v>0</v>
      </c>
      <c r="CJ163" s="374">
        <f>AN163*'Gas parameters'!$M$12</f>
        <v>3.5999999999999997E-2</v>
      </c>
      <c r="CK163" s="375">
        <f>AO163*'Gas parameters'!$N$12</f>
        <v>0</v>
      </c>
      <c r="CL163" s="376">
        <f>AP163*'Gas parameters'!$O$12</f>
        <v>0</v>
      </c>
      <c r="CM163" s="376">
        <f>AQ163*'Gas parameters'!$P$12</f>
        <v>0</v>
      </c>
      <c r="CN163" s="376">
        <f>AR163*'Gas parameters'!$Q$12</f>
        <v>0</v>
      </c>
      <c r="CO163" s="432">
        <f t="shared" si="1007"/>
        <v>0.6</v>
      </c>
      <c r="CP163" s="432">
        <f t="shared" si="1008"/>
        <v>0</v>
      </c>
      <c r="CQ163" s="432">
        <f t="shared" si="1009"/>
        <v>0</v>
      </c>
      <c r="CR163" s="432">
        <f t="shared" si="1010"/>
        <v>0</v>
      </c>
      <c r="CS163" s="432">
        <f t="shared" si="1011"/>
        <v>0</v>
      </c>
      <c r="CT163" s="432">
        <f t="shared" si="1012"/>
        <v>0</v>
      </c>
      <c r="CU163" s="432">
        <f t="shared" si="1013"/>
        <v>0</v>
      </c>
      <c r="CV163" s="432">
        <f t="shared" si="1014"/>
        <v>0</v>
      </c>
      <c r="CW163" s="432">
        <f t="shared" si="1015"/>
        <v>0</v>
      </c>
      <c r="CX163" s="432">
        <f t="shared" si="1016"/>
        <v>0</v>
      </c>
      <c r="CY163" s="432">
        <f t="shared" si="1017"/>
        <v>0</v>
      </c>
      <c r="CZ163" s="432">
        <f t="shared" si="1018"/>
        <v>0.4</v>
      </c>
      <c r="DA163" s="432">
        <f t="shared" si="1019"/>
        <v>0</v>
      </c>
      <c r="DB163" s="432">
        <f t="shared" si="1020"/>
        <v>0</v>
      </c>
      <c r="DC163" s="432">
        <f t="shared" si="1021"/>
        <v>0</v>
      </c>
      <c r="DD163" s="432">
        <f t="shared" si="1022"/>
        <v>0</v>
      </c>
      <c r="DE163" s="428">
        <f>'DATA SHEET'!CO163*'Gas parameters'!$B$13</f>
        <v>21529.8</v>
      </c>
      <c r="DF163" s="428">
        <f>'DATA SHEET'!CP163*'Gas parameters'!$C$13</f>
        <v>0</v>
      </c>
      <c r="DG163" s="428">
        <f>'DATA SHEET'!CQ163*'Gas parameters'!$D$13</f>
        <v>0</v>
      </c>
      <c r="DH163" s="428">
        <f>'DATA SHEET'!CR163*'Gas parameters'!$E$13</f>
        <v>0</v>
      </c>
      <c r="DI163" s="428">
        <f>'DATA SHEET'!CS163*'Gas parameters'!$F$13</f>
        <v>0</v>
      </c>
      <c r="DJ163" s="428">
        <f>'DATA SHEET'!CT163*'Gas parameters'!$G$13</f>
        <v>0</v>
      </c>
      <c r="DK163" s="428">
        <f>'DATA SHEET'!CU163*'Gas parameters'!$H$13</f>
        <v>0</v>
      </c>
      <c r="DL163" s="428">
        <f>'DATA SHEET'!CV163*'Gas parameters'!$I$13</f>
        <v>0</v>
      </c>
      <c r="DM163" s="428">
        <f>'DATA SHEET'!CW163*'Gas parameters'!$J$13</f>
        <v>0</v>
      </c>
      <c r="DN163" s="428">
        <f>'DATA SHEET'!CX163*'Gas parameters'!$K$13</f>
        <v>0</v>
      </c>
      <c r="DO163" s="428">
        <f>'DATA SHEET'!CY163*'Gas parameters'!$L$13</f>
        <v>0</v>
      </c>
      <c r="DP163" s="428">
        <f>'DATA SHEET'!CZ163*'Gas parameters'!$M$13</f>
        <v>4313.2</v>
      </c>
      <c r="DQ163" s="428">
        <f>'DATA SHEET'!DA163*'Gas parameters'!$N$13</f>
        <v>0</v>
      </c>
      <c r="DR163" s="428">
        <f>'DATA SHEET'!DB163*'Gas parameters'!$O$13</f>
        <v>0</v>
      </c>
      <c r="DS163" s="428">
        <f>'DATA SHEET'!DC163*'Gas parameters'!$P$13</f>
        <v>0</v>
      </c>
      <c r="DT163" s="428">
        <f>'DATA SHEET'!DD163*'Gas parameters'!$Q$13</f>
        <v>0</v>
      </c>
      <c r="DU163" s="431">
        <f>'DATA SHEET'!CO163*'Gas parameters'!$B$14</f>
        <v>23891.399999999998</v>
      </c>
      <c r="DV163" s="431">
        <f>'DATA SHEET'!CP163*'Gas parameters'!$C$14</f>
        <v>0</v>
      </c>
      <c r="DW163" s="431">
        <f>'DATA SHEET'!CQ163*'Gas parameters'!$D$14</f>
        <v>0</v>
      </c>
      <c r="DX163" s="431">
        <f>'DATA SHEET'!CR163*'Gas parameters'!$E$14</f>
        <v>0</v>
      </c>
      <c r="DY163" s="431">
        <f>'DATA SHEET'!CS163*'Gas parameters'!$F$14</f>
        <v>0</v>
      </c>
      <c r="DZ163" s="431">
        <f>'DATA SHEET'!CT163*'Gas parameters'!$G$14</f>
        <v>0</v>
      </c>
      <c r="EA163" s="431">
        <f>'DATA SHEET'!CU163*'Gas parameters'!$H$14</f>
        <v>0</v>
      </c>
      <c r="EB163" s="431">
        <f>'DATA SHEET'!CV163*'Gas parameters'!$I$14</f>
        <v>0</v>
      </c>
      <c r="EC163" s="431">
        <f>'DATA SHEET'!CW163*'Gas parameters'!$J$14</f>
        <v>0</v>
      </c>
      <c r="ED163" s="431">
        <f>'DATA SHEET'!CX163*'Gas parameters'!$K$14</f>
        <v>0</v>
      </c>
      <c r="EE163" s="431">
        <f>'DATA SHEET'!CY163*'Gas parameters'!$L$14</f>
        <v>0</v>
      </c>
      <c r="EF163" s="431">
        <f>'DATA SHEET'!CZ163*'Gas parameters'!$M$14</f>
        <v>5098</v>
      </c>
      <c r="EG163" s="431">
        <f>'DATA SHEET'!DA163*'Gas parameters'!$N$14</f>
        <v>0</v>
      </c>
      <c r="EH163" s="431">
        <f>'DATA SHEET'!DB163*'Gas parameters'!$O$14</f>
        <v>0</v>
      </c>
      <c r="EI163" s="431">
        <f>'DATA SHEET'!DC163*'Gas parameters'!$P$14</f>
        <v>0</v>
      </c>
      <c r="EJ163" s="431">
        <f>'DATA SHEET'!DD163*'Gas parameters'!$Q$14</f>
        <v>0</v>
      </c>
      <c r="EK163" s="425">
        <f>'DATA SHEET'!CO163*'Gas parameters'!$B$15</f>
        <v>1.2018</v>
      </c>
      <c r="EL163" s="434">
        <f>'DATA SHEET'!CP163*'Gas parameters'!$C$15</f>
        <v>0</v>
      </c>
      <c r="EM163" s="434">
        <f>'DATA SHEET'!CQ163*'Gas parameters'!$D$15</f>
        <v>0</v>
      </c>
      <c r="EN163" s="434">
        <f>'DATA SHEET'!CR163*'Gas parameters'!$E$15</f>
        <v>0</v>
      </c>
      <c r="EO163" s="434">
        <f>'DATA SHEET'!CS163*'Gas parameters'!$F$15</f>
        <v>0</v>
      </c>
      <c r="EP163" s="434">
        <f>'DATA SHEET'!CT163*'Gas parameters'!$G$15</f>
        <v>0</v>
      </c>
      <c r="EQ163" s="434">
        <f>'DATA SHEET'!CU163*'Gas parameters'!$H$15</f>
        <v>0</v>
      </c>
      <c r="ER163" s="434">
        <f>'DATA SHEET'!CV163*'Gas parameters'!$I$15</f>
        <v>0</v>
      </c>
      <c r="ES163" s="434">
        <f>'DATA SHEET'!CW163*'Gas parameters'!$J$15</f>
        <v>0</v>
      </c>
      <c r="ET163" s="434">
        <f>'DATA SHEET'!CX163*'Gas parameters'!$K$15</f>
        <v>0</v>
      </c>
      <c r="EU163" s="434">
        <f>'DATA SHEET'!CY163*'Gas parameters'!$L$15</f>
        <v>0</v>
      </c>
      <c r="EV163" s="434">
        <f>'DATA SHEET'!CZ163*'Gas parameters'!$M$15</f>
        <v>0.1996</v>
      </c>
      <c r="EW163" s="434">
        <f>'DATA SHEET'!DA163*'Gas parameters'!$N$15</f>
        <v>0</v>
      </c>
      <c r="EX163" s="434">
        <f>'DATA SHEET'!DB163*'Gas parameters'!$O$15</f>
        <v>0</v>
      </c>
      <c r="EY163" s="434">
        <f>'DATA SHEET'!DC163*'Gas parameters'!$P$15</f>
        <v>0</v>
      </c>
      <c r="EZ163" s="434">
        <f>'DATA SHEET'!DD163*'Gas parameters'!$Q$15</f>
        <v>0</v>
      </c>
      <c r="FA163" s="429">
        <f>'DATA SHEET'!CO163*'Gas parameters'!$B$16</f>
        <v>0.59760000000000002</v>
      </c>
      <c r="FB163" s="429">
        <f>'DATA SHEET'!CP163*'Gas parameters'!$C$16</f>
        <v>0</v>
      </c>
      <c r="FC163" s="429">
        <f>'DATA SHEET'!CQ163*'Gas parameters'!$D$16</f>
        <v>0</v>
      </c>
      <c r="FD163" s="429">
        <f>'DATA SHEET'!CR163*'Gas parameters'!$E$16</f>
        <v>0</v>
      </c>
      <c r="FE163" s="429">
        <f>'DATA SHEET'!CS163*'Gas parameters'!$F$16</f>
        <v>0</v>
      </c>
      <c r="FF163" s="429">
        <f>'DATA SHEET'!CT163*'Gas parameters'!$G$16</f>
        <v>0</v>
      </c>
      <c r="FG163" s="429">
        <f>'DATA SHEET'!CU163*'Gas parameters'!$H$16</f>
        <v>0</v>
      </c>
      <c r="FH163" s="429">
        <f>'DATA SHEET'!CV163*'Gas parameters'!$I$16</f>
        <v>0</v>
      </c>
      <c r="FI163" s="429">
        <f>'DATA SHEET'!CW163*'Gas parameters'!$J$16</f>
        <v>0</v>
      </c>
      <c r="FJ163" s="429">
        <f>'DATA SHEET'!CX163*'Gas parameters'!$K$16</f>
        <v>0</v>
      </c>
      <c r="FK163" s="429">
        <f>'DATA SHEET'!CY163*'Gas parameters'!$L$16</f>
        <v>0</v>
      </c>
      <c r="FL163" s="429">
        <f>'DATA SHEET'!CZ163*'Gas parameters'!$M$16</f>
        <v>0</v>
      </c>
      <c r="FM163" s="429">
        <f>'DATA SHEET'!DA163*'Gas parameters'!$N$16</f>
        <v>0</v>
      </c>
      <c r="FN163" s="429">
        <f>'DATA SHEET'!DB163*'Gas parameters'!$O$16</f>
        <v>0</v>
      </c>
      <c r="FO163" s="429">
        <f>'DATA SHEET'!DC163*'Gas parameters'!$P$16</f>
        <v>0</v>
      </c>
      <c r="FP163" s="429">
        <f>'DATA SHEET'!DD163*'Gas parameters'!$Q$16</f>
        <v>0</v>
      </c>
      <c r="FQ163" s="457">
        <f>'DATA SHEET'!CO163*'Gas parameters'!$B$17</f>
        <v>1.1639999999999999</v>
      </c>
      <c r="FR163" s="457">
        <f>'DATA SHEET'!CP163*'Gas parameters'!$C$17</f>
        <v>0</v>
      </c>
      <c r="FS163" s="457">
        <f>'DATA SHEET'!CQ163*'Gas parameters'!$D$17</f>
        <v>0</v>
      </c>
      <c r="FT163" s="457">
        <f>'DATA SHEET'!CR163*'Gas parameters'!$E$17</f>
        <v>0</v>
      </c>
      <c r="FU163" s="457">
        <f>'DATA SHEET'!CS163*'Gas parameters'!$F$17</f>
        <v>0</v>
      </c>
      <c r="FV163" s="457">
        <f>'DATA SHEET'!CT163*'Gas parameters'!$G$17</f>
        <v>0</v>
      </c>
      <c r="FW163" s="457">
        <f>'DATA SHEET'!CU163*'Gas parameters'!$H$17</f>
        <v>0</v>
      </c>
      <c r="FX163" s="457">
        <f>'DATA SHEET'!CV163*'Gas parameters'!$I$17</f>
        <v>0</v>
      </c>
      <c r="FY163" s="457">
        <f>'DATA SHEET'!CW163*'Gas parameters'!$J$17</f>
        <v>0</v>
      </c>
      <c r="FZ163" s="457">
        <f>'DATA SHEET'!CX163*'Gas parameters'!$K$17</f>
        <v>0</v>
      </c>
      <c r="GA163" s="457">
        <f>'DATA SHEET'!CY163*'Gas parameters'!$L$17</f>
        <v>0</v>
      </c>
      <c r="GB163" s="457">
        <f>'DATA SHEET'!CZ163*'Gas parameters'!$M$17</f>
        <v>0.38680000000000003</v>
      </c>
      <c r="GC163" s="457">
        <f>'DATA SHEET'!DA163*'Gas parameters'!$N$17</f>
        <v>0</v>
      </c>
      <c r="GD163" s="457">
        <f>'DATA SHEET'!DB163*'Gas parameters'!$O$17</f>
        <v>0</v>
      </c>
      <c r="GE163" s="457">
        <f>'DATA SHEET'!DC163*'Gas parameters'!$P$17</f>
        <v>0</v>
      </c>
      <c r="GF163" s="457">
        <f>'DATA SHEET'!DD163*'Gas parameters'!$Q$17</f>
        <v>0</v>
      </c>
      <c r="GG163" s="429">
        <f>'DATA SHEET'!CO163*'Gas parameters'!$B$18</f>
        <v>0.43043999999999999</v>
      </c>
      <c r="GH163" s="429">
        <f>'DATA SHEET'!CP163*'Gas parameters'!$C$18</f>
        <v>0</v>
      </c>
      <c r="GI163" s="429">
        <f>'DATA SHEET'!CQ163*'Gas parameters'!$D$18</f>
        <v>0</v>
      </c>
      <c r="GJ163" s="429">
        <f>'DATA SHEET'!CR163*'Gas parameters'!$E$18</f>
        <v>0</v>
      </c>
      <c r="GK163" s="429">
        <f>'DATA SHEET'!CS163*'Gas parameters'!$F$18</f>
        <v>0</v>
      </c>
      <c r="GL163" s="429">
        <f>'DATA SHEET'!CT163*'Gas parameters'!$G$18</f>
        <v>0</v>
      </c>
      <c r="GM163" s="429">
        <f>'DATA SHEET'!CU163*'Gas parameters'!$H$18</f>
        <v>0</v>
      </c>
      <c r="GN163" s="429">
        <f>'DATA SHEET'!CV163*'Gas parameters'!$I$18</f>
        <v>0</v>
      </c>
      <c r="GO163" s="429">
        <f>'DATA SHEET'!CW163*'Gas parameters'!$J$18</f>
        <v>0</v>
      </c>
      <c r="GP163" s="429">
        <f>'DATA SHEET'!CX163*'Gas parameters'!$K$18</f>
        <v>0</v>
      </c>
      <c r="GQ163" s="429">
        <f>'DATA SHEET'!CY163*'Gas parameters'!$L$18</f>
        <v>0</v>
      </c>
      <c r="GR163" s="429">
        <f>'DATA SHEET'!CZ163*'Gas parameters'!$M$18</f>
        <v>3.5999999999999997E-2</v>
      </c>
      <c r="GS163" s="429">
        <f>'DATA SHEET'!DA163*'Gas parameters'!$N$18</f>
        <v>0</v>
      </c>
      <c r="GT163" s="429">
        <f>'DATA SHEET'!DB163*'Gas parameters'!$O$18</f>
        <v>0</v>
      </c>
      <c r="GU163" s="429">
        <f>'DATA SHEET'!DC163*'Gas parameters'!$P$18</f>
        <v>0</v>
      </c>
      <c r="GV163" s="429">
        <f>'DATA SHEET'!DD163*'Gas parameters'!$Q$18</f>
        <v>0</v>
      </c>
      <c r="GW163" s="430">
        <v>7</v>
      </c>
      <c r="GX163" s="430">
        <v>1E-3</v>
      </c>
      <c r="GY163" s="435">
        <f t="shared" si="1023"/>
        <v>6.6924546322827121</v>
      </c>
      <c r="GZ163" s="435">
        <f t="shared" si="1024"/>
        <v>10.148328222950017</v>
      </c>
      <c r="HA163" s="433">
        <f t="shared" si="1025"/>
        <v>1</v>
      </c>
      <c r="HB163" s="433">
        <f t="shared" si="1026"/>
        <v>7.4502201757506663</v>
      </c>
      <c r="HC163" s="433">
        <f t="shared" si="1027"/>
        <v>20.959991874476575</v>
      </c>
      <c r="HD163" s="433">
        <f t="shared" si="1028"/>
        <v>1.3246768628986172</v>
      </c>
      <c r="HE163" s="433">
        <f t="shared" si="1029"/>
        <v>1.2155011147590387</v>
      </c>
      <c r="HF163" s="436">
        <f t="shared" si="1030"/>
        <v>0</v>
      </c>
      <c r="HG163" s="433">
        <f t="shared" si="1031"/>
        <v>5.8886546322827122</v>
      </c>
      <c r="HH163" s="435">
        <f>GY163*0.7906+'DATA SHEET'!CW163/100+HN163</f>
        <v>5.8886546322827122</v>
      </c>
      <c r="HI163" s="433">
        <f t="shared" si="1032"/>
        <v>1.5615655434679541</v>
      </c>
      <c r="HJ163" s="433">
        <f t="shared" si="1033"/>
        <v>10.148328222950017</v>
      </c>
      <c r="HK163" s="437">
        <f t="shared" si="1034"/>
        <v>25843</v>
      </c>
      <c r="HL163" s="437">
        <f t="shared" si="1035"/>
        <v>28989.399999999998</v>
      </c>
      <c r="HM163" s="438">
        <f t="shared" si="1036"/>
        <v>1.4014</v>
      </c>
      <c r="HN163" s="439">
        <f t="shared" si="1037"/>
        <v>0.59760000000000002</v>
      </c>
      <c r="HO163" s="436">
        <f t="shared" si="1038"/>
        <v>1.5508</v>
      </c>
      <c r="HP163" s="427">
        <f t="shared" si="1039"/>
        <v>0.46643999999999997</v>
      </c>
      <c r="HQ163" s="357">
        <f t="shared" si="1040"/>
        <v>25801.599999999999</v>
      </c>
      <c r="HR163" s="358">
        <f t="shared" si="1041"/>
        <v>29019.200000000001</v>
      </c>
      <c r="HS163" s="712">
        <f t="shared" si="1042"/>
        <v>0.46643999999999997</v>
      </c>
      <c r="HT163" s="713">
        <f t="shared" si="1043"/>
        <v>0.36094603788418017</v>
      </c>
      <c r="HU163" s="711">
        <f t="shared" si="1044"/>
        <v>0.44215889640812073</v>
      </c>
      <c r="HV163" s="711">
        <f t="shared" si="1045"/>
        <v>24.454174959719456</v>
      </c>
      <c r="HW163" s="711">
        <f t="shared" si="1046"/>
        <v>27.464698088207459</v>
      </c>
      <c r="HX163" s="711">
        <f t="shared" si="1047"/>
        <v>45.714470083951518</v>
      </c>
      <c r="HY163" s="714">
        <f t="shared" si="1048"/>
        <v>25.801599999999997</v>
      </c>
      <c r="HZ163" s="359">
        <f t="shared" si="1049"/>
        <v>29.019200000000001</v>
      </c>
      <c r="IA163" s="360">
        <f t="shared" si="1050"/>
        <v>48.30190909070317</v>
      </c>
      <c r="IB163" s="75">
        <f t="shared" si="1051"/>
        <v>45.714470083951518</v>
      </c>
      <c r="IC163" s="724">
        <f t="shared" si="1052"/>
        <v>0.36094603788418017</v>
      </c>
      <c r="ID163" s="724">
        <f t="shared" si="1053"/>
        <v>25.801599999999997</v>
      </c>
      <c r="IE163" s="724">
        <f t="shared" si="1054"/>
        <v>29.019200000000001</v>
      </c>
      <c r="IF163" s="76">
        <f t="shared" si="1055"/>
        <v>10.148328222950017</v>
      </c>
      <c r="IG163" s="168"/>
      <c r="IH163" s="168"/>
      <c r="II163" s="168"/>
      <c r="IJ163" s="700">
        <f t="shared" si="1056"/>
        <v>0</v>
      </c>
      <c r="IK163" s="30"/>
      <c r="IL163" s="31"/>
      <c r="IM163" s="31"/>
      <c r="IN163" s="29"/>
      <c r="IO163" s="29"/>
      <c r="IP163" s="25"/>
      <c r="IQ163" s="25"/>
      <c r="IR163" s="25"/>
      <c r="IS163" s="23"/>
      <c r="IT163" s="23"/>
      <c r="IU163" s="23"/>
      <c r="IV163" s="23"/>
      <c r="IW163" s="23"/>
      <c r="IX163" s="23"/>
      <c r="IY163" s="23"/>
      <c r="IZ163" s="23"/>
      <c r="JA163" s="43"/>
      <c r="JB163" s="43"/>
      <c r="JC163" s="33"/>
      <c r="JD163" s="22"/>
      <c r="JE163" s="22"/>
      <c r="JF163" s="22"/>
      <c r="JG163" s="22"/>
      <c r="JH163" s="21"/>
      <c r="JI163" s="21"/>
      <c r="JJ163" s="21"/>
      <c r="JK163" s="21"/>
      <c r="JL163" s="29"/>
      <c r="JM163" s="29"/>
      <c r="JN163" s="29"/>
      <c r="JO163" s="34"/>
      <c r="JP163" s="34"/>
      <c r="JQ163" s="34"/>
      <c r="JR163" s="34"/>
      <c r="JS163" s="34"/>
      <c r="JT163" s="34"/>
      <c r="JU163" s="34"/>
      <c r="JV163" s="34"/>
      <c r="JW163" s="34"/>
      <c r="JX163" s="34"/>
      <c r="JY163" s="34"/>
      <c r="JZ163" s="34"/>
      <c r="KA163" s="26"/>
      <c r="KB163" s="27"/>
      <c r="KC163" s="176"/>
      <c r="KD163" s="176"/>
      <c r="KE163" s="176"/>
      <c r="KF163" s="176"/>
      <c r="KG163" s="176"/>
      <c r="KH163" s="176"/>
      <c r="KI163" s="176"/>
      <c r="KJ163" s="176"/>
      <c r="KK163" s="176"/>
      <c r="KL163" s="32"/>
      <c r="KM163" s="24"/>
      <c r="KN163" s="24"/>
      <c r="KO163" s="24"/>
      <c r="KP163" s="24"/>
      <c r="KQ163" s="60"/>
      <c r="KR163" s="60"/>
      <c r="KS163" s="60"/>
      <c r="KT163" s="60"/>
      <c r="KU163" s="60"/>
      <c r="KV163" s="60"/>
      <c r="KX163" s="540">
        <f t="shared" si="932"/>
        <v>100</v>
      </c>
    </row>
    <row r="164" spans="1:310" ht="16.5" customHeight="1" thickTop="1" thickBot="1" x14ac:dyDescent="0.3">
      <c r="A164" s="62"/>
      <c r="B164" s="80" t="str">
        <f>IF(A164="X",IF(#REF!="F",#REF!,IF(#REF!="C",#REF!,IF(#REF!="WH",#REF!,IF(#REF!="B",#REF!,"")))),"")</f>
        <v/>
      </c>
      <c r="C164" s="120"/>
      <c r="D164" s="571" t="s">
        <v>131</v>
      </c>
      <c r="E164" s="11">
        <f t="shared" si="1057"/>
        <v>72</v>
      </c>
      <c r="F164" s="2171"/>
      <c r="G164" s="2150"/>
      <c r="H164" s="2150" t="s">
        <v>379</v>
      </c>
      <c r="I164" s="2151"/>
      <c r="J164" s="2151"/>
      <c r="K164" s="2152"/>
      <c r="L164" s="766" t="s">
        <v>378</v>
      </c>
      <c r="M164" s="586" t="s">
        <v>191</v>
      </c>
      <c r="N164" s="128"/>
      <c r="O164" s="818"/>
      <c r="P164" s="819"/>
      <c r="Q164" s="726">
        <v>60</v>
      </c>
      <c r="R164" s="727"/>
      <c r="S164" s="727"/>
      <c r="T164" s="727"/>
      <c r="U164" s="727"/>
      <c r="V164" s="727"/>
      <c r="W164" s="727"/>
      <c r="X164" s="727"/>
      <c r="Y164" s="727"/>
      <c r="Z164" s="727"/>
      <c r="AA164" s="727"/>
      <c r="AB164" s="727">
        <v>40</v>
      </c>
      <c r="AC164" s="368">
        <f t="shared" si="995"/>
        <v>0.6</v>
      </c>
      <c r="AD164" s="368">
        <f t="shared" si="996"/>
        <v>0</v>
      </c>
      <c r="AE164" s="368">
        <f t="shared" si="997"/>
        <v>0</v>
      </c>
      <c r="AF164" s="368">
        <f t="shared" si="998"/>
        <v>0</v>
      </c>
      <c r="AG164" s="368">
        <f t="shared" si="999"/>
        <v>0</v>
      </c>
      <c r="AH164" s="368">
        <f t="shared" si="1000"/>
        <v>0</v>
      </c>
      <c r="AI164" s="368">
        <f t="shared" si="1001"/>
        <v>0</v>
      </c>
      <c r="AJ164" s="368">
        <f t="shared" si="1002"/>
        <v>0</v>
      </c>
      <c r="AK164" s="368">
        <f t="shared" si="1003"/>
        <v>0</v>
      </c>
      <c r="AL164" s="368">
        <f t="shared" si="1004"/>
        <v>0</v>
      </c>
      <c r="AM164" s="368">
        <f t="shared" si="1005"/>
        <v>0</v>
      </c>
      <c r="AN164" s="368">
        <f t="shared" si="1006"/>
        <v>0.4</v>
      </c>
      <c r="AO164" s="369">
        <v>0</v>
      </c>
      <c r="AP164" s="370">
        <v>0</v>
      </c>
      <c r="AQ164" s="370">
        <v>0</v>
      </c>
      <c r="AR164" s="370">
        <v>0</v>
      </c>
      <c r="AS164" s="378">
        <f>AC164*'Gas parameters'!$B$10</f>
        <v>21490.799999999999</v>
      </c>
      <c r="AT164" s="371">
        <f>AD164*'Gas parameters'!$C$10</f>
        <v>0</v>
      </c>
      <c r="AU164" s="371">
        <f>AE164*'Gas parameters'!$D$10</f>
        <v>0</v>
      </c>
      <c r="AV164" s="371">
        <f>AF164*'Gas parameters'!$E$10</f>
        <v>0</v>
      </c>
      <c r="AW164" s="371">
        <f>AG164*'Gas parameters'!$F$10</f>
        <v>0</v>
      </c>
      <c r="AX164" s="371">
        <f>AH164*'Gas parameters'!$G$10</f>
        <v>0</v>
      </c>
      <c r="AY164" s="371">
        <f>AI164*'Gas parameters'!$H$10</f>
        <v>0</v>
      </c>
      <c r="AZ164" s="371">
        <f>AJ164*'Gas parameters'!$I$10</f>
        <v>0</v>
      </c>
      <c r="BA164" s="371">
        <f>AK164*'Gas parameters'!$J$10</f>
        <v>0</v>
      </c>
      <c r="BB164" s="371">
        <f>AL164*'Gas parameters'!$K$10</f>
        <v>0</v>
      </c>
      <c r="BC164" s="371">
        <f>AM164*'Gas parameters'!$L$10</f>
        <v>0</v>
      </c>
      <c r="BD164" s="371">
        <f>AN164*'Gas parameters'!$M$10</f>
        <v>4310.8</v>
      </c>
      <c r="BE164" s="372">
        <f>AO164*'Gas parameters'!$N$10</f>
        <v>0</v>
      </c>
      <c r="BF164" s="373">
        <f>AP164*'Gas parameters'!$O$10</f>
        <v>0</v>
      </c>
      <c r="BG164" s="373">
        <f>AQ164*'Gas parameters'!$P$10</f>
        <v>0</v>
      </c>
      <c r="BH164" s="379">
        <f>AR164*'Gas parameters'!$Q$10</f>
        <v>0</v>
      </c>
      <c r="BI164" s="386">
        <f>AC164*'Gas parameters'!$B$11</f>
        <v>23904</v>
      </c>
      <c r="BJ164" s="387">
        <f>AD164*'Gas parameters'!$C$11</f>
        <v>0</v>
      </c>
      <c r="BK164" s="387">
        <f>AE164*'Gas parameters'!$D$11</f>
        <v>0</v>
      </c>
      <c r="BL164" s="387">
        <f>AF164*'Gas parameters'!$E$11</f>
        <v>0</v>
      </c>
      <c r="BM164" s="387">
        <f>AG164*'Gas parameters'!$F$11</f>
        <v>0</v>
      </c>
      <c r="BN164" s="387">
        <f>AH164*'Gas parameters'!$G$11</f>
        <v>0</v>
      </c>
      <c r="BO164" s="387">
        <f>AI164*'Gas parameters'!$H$11</f>
        <v>0</v>
      </c>
      <c r="BP164" s="387">
        <f>AJ164*'Gas parameters'!$I$11</f>
        <v>0</v>
      </c>
      <c r="BQ164" s="387">
        <f>AK164*'Gas parameters'!$J$11</f>
        <v>0</v>
      </c>
      <c r="BR164" s="387">
        <f>AL164*'Gas parameters'!$K$11</f>
        <v>0</v>
      </c>
      <c r="BS164" s="387">
        <f>AM164*'Gas parameters'!$L$11</f>
        <v>0</v>
      </c>
      <c r="BT164" s="387">
        <f>AN164*'Gas parameters'!$M$11</f>
        <v>5115.2000000000007</v>
      </c>
      <c r="BU164" s="388">
        <f>AO164*'Gas parameters'!$N$11</f>
        <v>0</v>
      </c>
      <c r="BV164" s="389">
        <f>AP164*'Gas parameters'!$O$11</f>
        <v>0</v>
      </c>
      <c r="BW164" s="389">
        <f>AQ164*'Gas parameters'!$P$11</f>
        <v>0</v>
      </c>
      <c r="BX164" s="390">
        <f>AR164*'Gas parameters'!$Q$11</f>
        <v>0</v>
      </c>
      <c r="BY164" s="385">
        <f>AC164*'Gas parameters'!$B$12</f>
        <v>0.43043999999999999</v>
      </c>
      <c r="BZ164" s="374">
        <f>AD164*'Gas parameters'!$C$12</f>
        <v>0</v>
      </c>
      <c r="CA164" s="374">
        <f>AE164*'Gas parameters'!$D$12</f>
        <v>0</v>
      </c>
      <c r="CB164" s="374">
        <f>AF164*'Gas parameters'!$E$12</f>
        <v>0</v>
      </c>
      <c r="CC164" s="374">
        <f>AG164*'Gas parameters'!$F$12</f>
        <v>0</v>
      </c>
      <c r="CD164" s="374">
        <f>AH164*'Gas parameters'!$G$12</f>
        <v>0</v>
      </c>
      <c r="CE164" s="374">
        <f>AI164*'Gas parameters'!$H$12</f>
        <v>0</v>
      </c>
      <c r="CF164" s="374">
        <f>AJ164*'Gas parameters'!$I$12</f>
        <v>0</v>
      </c>
      <c r="CG164" s="374">
        <f>AK164*'Gas parameters'!$J$12</f>
        <v>0</v>
      </c>
      <c r="CH164" s="374">
        <f>AL164*'Gas parameters'!$K$12</f>
        <v>0</v>
      </c>
      <c r="CI164" s="374">
        <f>AM164*'Gas parameters'!$L$12</f>
        <v>0</v>
      </c>
      <c r="CJ164" s="374">
        <f>AN164*'Gas parameters'!$M$12</f>
        <v>3.5999999999999997E-2</v>
      </c>
      <c r="CK164" s="375">
        <f>AO164*'Gas parameters'!$N$12</f>
        <v>0</v>
      </c>
      <c r="CL164" s="376">
        <f>AP164*'Gas parameters'!$O$12</f>
        <v>0</v>
      </c>
      <c r="CM164" s="376">
        <f>AQ164*'Gas parameters'!$P$12</f>
        <v>0</v>
      </c>
      <c r="CN164" s="376">
        <f>AR164*'Gas parameters'!$Q$12</f>
        <v>0</v>
      </c>
      <c r="CO164" s="432">
        <f t="shared" si="1007"/>
        <v>0.6</v>
      </c>
      <c r="CP164" s="432">
        <f t="shared" si="1008"/>
        <v>0</v>
      </c>
      <c r="CQ164" s="432">
        <f t="shared" si="1009"/>
        <v>0</v>
      </c>
      <c r="CR164" s="432">
        <f t="shared" si="1010"/>
        <v>0</v>
      </c>
      <c r="CS164" s="432">
        <f t="shared" si="1011"/>
        <v>0</v>
      </c>
      <c r="CT164" s="432">
        <f t="shared" si="1012"/>
        <v>0</v>
      </c>
      <c r="CU164" s="432">
        <f t="shared" si="1013"/>
        <v>0</v>
      </c>
      <c r="CV164" s="432">
        <f t="shared" si="1014"/>
        <v>0</v>
      </c>
      <c r="CW164" s="432">
        <f t="shared" si="1015"/>
        <v>0</v>
      </c>
      <c r="CX164" s="432">
        <f t="shared" si="1016"/>
        <v>0</v>
      </c>
      <c r="CY164" s="432">
        <f t="shared" si="1017"/>
        <v>0</v>
      </c>
      <c r="CZ164" s="432">
        <f t="shared" si="1018"/>
        <v>0.4</v>
      </c>
      <c r="DA164" s="432">
        <f t="shared" si="1019"/>
        <v>0</v>
      </c>
      <c r="DB164" s="432">
        <f t="shared" si="1020"/>
        <v>0</v>
      </c>
      <c r="DC164" s="432">
        <f t="shared" si="1021"/>
        <v>0</v>
      </c>
      <c r="DD164" s="432">
        <f t="shared" si="1022"/>
        <v>0</v>
      </c>
      <c r="DE164" s="428">
        <f>'DATA SHEET'!CO164*'Gas parameters'!$B$13</f>
        <v>21529.8</v>
      </c>
      <c r="DF164" s="428">
        <f>'DATA SHEET'!CP164*'Gas parameters'!$C$13</f>
        <v>0</v>
      </c>
      <c r="DG164" s="428">
        <f>'DATA SHEET'!CQ164*'Gas parameters'!$D$13</f>
        <v>0</v>
      </c>
      <c r="DH164" s="428">
        <f>'DATA SHEET'!CR164*'Gas parameters'!$E$13</f>
        <v>0</v>
      </c>
      <c r="DI164" s="428">
        <f>'DATA SHEET'!CS164*'Gas parameters'!$F$13</f>
        <v>0</v>
      </c>
      <c r="DJ164" s="428">
        <f>'DATA SHEET'!CT164*'Gas parameters'!$G$13</f>
        <v>0</v>
      </c>
      <c r="DK164" s="428">
        <f>'DATA SHEET'!CU164*'Gas parameters'!$H$13</f>
        <v>0</v>
      </c>
      <c r="DL164" s="428">
        <f>'DATA SHEET'!CV164*'Gas parameters'!$I$13</f>
        <v>0</v>
      </c>
      <c r="DM164" s="428">
        <f>'DATA SHEET'!CW164*'Gas parameters'!$J$13</f>
        <v>0</v>
      </c>
      <c r="DN164" s="428">
        <f>'DATA SHEET'!CX164*'Gas parameters'!$K$13</f>
        <v>0</v>
      </c>
      <c r="DO164" s="428">
        <f>'DATA SHEET'!CY164*'Gas parameters'!$L$13</f>
        <v>0</v>
      </c>
      <c r="DP164" s="428">
        <f>'DATA SHEET'!CZ164*'Gas parameters'!$M$13</f>
        <v>4313.2</v>
      </c>
      <c r="DQ164" s="428">
        <f>'DATA SHEET'!DA164*'Gas parameters'!$N$13</f>
        <v>0</v>
      </c>
      <c r="DR164" s="428">
        <f>'DATA SHEET'!DB164*'Gas parameters'!$O$13</f>
        <v>0</v>
      </c>
      <c r="DS164" s="428">
        <f>'DATA SHEET'!DC164*'Gas parameters'!$P$13</f>
        <v>0</v>
      </c>
      <c r="DT164" s="428">
        <f>'DATA SHEET'!DD164*'Gas parameters'!$Q$13</f>
        <v>0</v>
      </c>
      <c r="DU164" s="431">
        <f>'DATA SHEET'!CO164*'Gas parameters'!$B$14</f>
        <v>23891.399999999998</v>
      </c>
      <c r="DV164" s="431">
        <f>'DATA SHEET'!CP164*'Gas parameters'!$C$14</f>
        <v>0</v>
      </c>
      <c r="DW164" s="431">
        <f>'DATA SHEET'!CQ164*'Gas parameters'!$D$14</f>
        <v>0</v>
      </c>
      <c r="DX164" s="431">
        <f>'DATA SHEET'!CR164*'Gas parameters'!$E$14</f>
        <v>0</v>
      </c>
      <c r="DY164" s="431">
        <f>'DATA SHEET'!CS164*'Gas parameters'!$F$14</f>
        <v>0</v>
      </c>
      <c r="DZ164" s="431">
        <f>'DATA SHEET'!CT164*'Gas parameters'!$G$14</f>
        <v>0</v>
      </c>
      <c r="EA164" s="431">
        <f>'DATA SHEET'!CU164*'Gas parameters'!$H$14</f>
        <v>0</v>
      </c>
      <c r="EB164" s="431">
        <f>'DATA SHEET'!CV164*'Gas parameters'!$I$14</f>
        <v>0</v>
      </c>
      <c r="EC164" s="431">
        <f>'DATA SHEET'!CW164*'Gas parameters'!$J$14</f>
        <v>0</v>
      </c>
      <c r="ED164" s="431">
        <f>'DATA SHEET'!CX164*'Gas parameters'!$K$14</f>
        <v>0</v>
      </c>
      <c r="EE164" s="431">
        <f>'DATA SHEET'!CY164*'Gas parameters'!$L$14</f>
        <v>0</v>
      </c>
      <c r="EF164" s="431">
        <f>'DATA SHEET'!CZ164*'Gas parameters'!$M$14</f>
        <v>5098</v>
      </c>
      <c r="EG164" s="431">
        <f>'DATA SHEET'!DA164*'Gas parameters'!$N$14</f>
        <v>0</v>
      </c>
      <c r="EH164" s="431">
        <f>'DATA SHEET'!DB164*'Gas parameters'!$O$14</f>
        <v>0</v>
      </c>
      <c r="EI164" s="431">
        <f>'DATA SHEET'!DC164*'Gas parameters'!$P$14</f>
        <v>0</v>
      </c>
      <c r="EJ164" s="431">
        <f>'DATA SHEET'!DD164*'Gas parameters'!$Q$14</f>
        <v>0</v>
      </c>
      <c r="EK164" s="425">
        <f>'DATA SHEET'!CO164*'Gas parameters'!$B$15</f>
        <v>1.2018</v>
      </c>
      <c r="EL164" s="434">
        <f>'DATA SHEET'!CP164*'Gas parameters'!$C$15</f>
        <v>0</v>
      </c>
      <c r="EM164" s="434">
        <f>'DATA SHEET'!CQ164*'Gas parameters'!$D$15</f>
        <v>0</v>
      </c>
      <c r="EN164" s="434">
        <f>'DATA SHEET'!CR164*'Gas parameters'!$E$15</f>
        <v>0</v>
      </c>
      <c r="EO164" s="434">
        <f>'DATA SHEET'!CS164*'Gas parameters'!$F$15</f>
        <v>0</v>
      </c>
      <c r="EP164" s="434">
        <f>'DATA SHEET'!CT164*'Gas parameters'!$G$15</f>
        <v>0</v>
      </c>
      <c r="EQ164" s="434">
        <f>'DATA SHEET'!CU164*'Gas parameters'!$H$15</f>
        <v>0</v>
      </c>
      <c r="ER164" s="434">
        <f>'DATA SHEET'!CV164*'Gas parameters'!$I$15</f>
        <v>0</v>
      </c>
      <c r="ES164" s="434">
        <f>'DATA SHEET'!CW164*'Gas parameters'!$J$15</f>
        <v>0</v>
      </c>
      <c r="ET164" s="434">
        <f>'DATA SHEET'!CX164*'Gas parameters'!$K$15</f>
        <v>0</v>
      </c>
      <c r="EU164" s="434">
        <f>'DATA SHEET'!CY164*'Gas parameters'!$L$15</f>
        <v>0</v>
      </c>
      <c r="EV164" s="434">
        <f>'DATA SHEET'!CZ164*'Gas parameters'!$M$15</f>
        <v>0.1996</v>
      </c>
      <c r="EW164" s="434">
        <f>'DATA SHEET'!DA164*'Gas parameters'!$N$15</f>
        <v>0</v>
      </c>
      <c r="EX164" s="434">
        <f>'DATA SHEET'!DB164*'Gas parameters'!$O$15</f>
        <v>0</v>
      </c>
      <c r="EY164" s="434">
        <f>'DATA SHEET'!DC164*'Gas parameters'!$P$15</f>
        <v>0</v>
      </c>
      <c r="EZ164" s="434">
        <f>'DATA SHEET'!DD164*'Gas parameters'!$Q$15</f>
        <v>0</v>
      </c>
      <c r="FA164" s="429">
        <f>'DATA SHEET'!CO164*'Gas parameters'!$B$16</f>
        <v>0.59760000000000002</v>
      </c>
      <c r="FB164" s="429">
        <f>'DATA SHEET'!CP164*'Gas parameters'!$C$16</f>
        <v>0</v>
      </c>
      <c r="FC164" s="429">
        <f>'DATA SHEET'!CQ164*'Gas parameters'!$D$16</f>
        <v>0</v>
      </c>
      <c r="FD164" s="429">
        <f>'DATA SHEET'!CR164*'Gas parameters'!$E$16</f>
        <v>0</v>
      </c>
      <c r="FE164" s="429">
        <f>'DATA SHEET'!CS164*'Gas parameters'!$F$16</f>
        <v>0</v>
      </c>
      <c r="FF164" s="429">
        <f>'DATA SHEET'!CT164*'Gas parameters'!$G$16</f>
        <v>0</v>
      </c>
      <c r="FG164" s="429">
        <f>'DATA SHEET'!CU164*'Gas parameters'!$H$16</f>
        <v>0</v>
      </c>
      <c r="FH164" s="429">
        <f>'DATA SHEET'!CV164*'Gas parameters'!$I$16</f>
        <v>0</v>
      </c>
      <c r="FI164" s="429">
        <f>'DATA SHEET'!CW164*'Gas parameters'!$J$16</f>
        <v>0</v>
      </c>
      <c r="FJ164" s="429">
        <f>'DATA SHEET'!CX164*'Gas parameters'!$K$16</f>
        <v>0</v>
      </c>
      <c r="FK164" s="429">
        <f>'DATA SHEET'!CY164*'Gas parameters'!$L$16</f>
        <v>0</v>
      </c>
      <c r="FL164" s="429">
        <f>'DATA SHEET'!CZ164*'Gas parameters'!$M$16</f>
        <v>0</v>
      </c>
      <c r="FM164" s="429">
        <f>'DATA SHEET'!DA164*'Gas parameters'!$N$16</f>
        <v>0</v>
      </c>
      <c r="FN164" s="429">
        <f>'DATA SHEET'!DB164*'Gas parameters'!$O$16</f>
        <v>0</v>
      </c>
      <c r="FO164" s="429">
        <f>'DATA SHEET'!DC164*'Gas parameters'!$P$16</f>
        <v>0</v>
      </c>
      <c r="FP164" s="429">
        <f>'DATA SHEET'!DD164*'Gas parameters'!$Q$16</f>
        <v>0</v>
      </c>
      <c r="FQ164" s="457">
        <f>'DATA SHEET'!CO164*'Gas parameters'!$B$17</f>
        <v>1.1639999999999999</v>
      </c>
      <c r="FR164" s="457">
        <f>'DATA SHEET'!CP164*'Gas parameters'!$C$17</f>
        <v>0</v>
      </c>
      <c r="FS164" s="457">
        <f>'DATA SHEET'!CQ164*'Gas parameters'!$D$17</f>
        <v>0</v>
      </c>
      <c r="FT164" s="457">
        <f>'DATA SHEET'!CR164*'Gas parameters'!$E$17</f>
        <v>0</v>
      </c>
      <c r="FU164" s="457">
        <f>'DATA SHEET'!CS164*'Gas parameters'!$F$17</f>
        <v>0</v>
      </c>
      <c r="FV164" s="457">
        <f>'DATA SHEET'!CT164*'Gas parameters'!$G$17</f>
        <v>0</v>
      </c>
      <c r="FW164" s="457">
        <f>'DATA SHEET'!CU164*'Gas parameters'!$H$17</f>
        <v>0</v>
      </c>
      <c r="FX164" s="457">
        <f>'DATA SHEET'!CV164*'Gas parameters'!$I$17</f>
        <v>0</v>
      </c>
      <c r="FY164" s="457">
        <f>'DATA SHEET'!CW164*'Gas parameters'!$J$17</f>
        <v>0</v>
      </c>
      <c r="FZ164" s="457">
        <f>'DATA SHEET'!CX164*'Gas parameters'!$K$17</f>
        <v>0</v>
      </c>
      <c r="GA164" s="457">
        <f>'DATA SHEET'!CY164*'Gas parameters'!$L$17</f>
        <v>0</v>
      </c>
      <c r="GB164" s="457">
        <f>'DATA SHEET'!CZ164*'Gas parameters'!$M$17</f>
        <v>0.38680000000000003</v>
      </c>
      <c r="GC164" s="457">
        <f>'DATA SHEET'!DA164*'Gas parameters'!$N$17</f>
        <v>0</v>
      </c>
      <c r="GD164" s="457">
        <f>'DATA SHEET'!DB164*'Gas parameters'!$O$17</f>
        <v>0</v>
      </c>
      <c r="GE164" s="457">
        <f>'DATA SHEET'!DC164*'Gas parameters'!$P$17</f>
        <v>0</v>
      </c>
      <c r="GF164" s="457">
        <f>'DATA SHEET'!DD164*'Gas parameters'!$Q$17</f>
        <v>0</v>
      </c>
      <c r="GG164" s="429">
        <f>'DATA SHEET'!CO164*'Gas parameters'!$B$18</f>
        <v>0.43043999999999999</v>
      </c>
      <c r="GH164" s="429">
        <f>'DATA SHEET'!CP164*'Gas parameters'!$C$18</f>
        <v>0</v>
      </c>
      <c r="GI164" s="429">
        <f>'DATA SHEET'!CQ164*'Gas parameters'!$D$18</f>
        <v>0</v>
      </c>
      <c r="GJ164" s="429">
        <f>'DATA SHEET'!CR164*'Gas parameters'!$E$18</f>
        <v>0</v>
      </c>
      <c r="GK164" s="429">
        <f>'DATA SHEET'!CS164*'Gas parameters'!$F$18</f>
        <v>0</v>
      </c>
      <c r="GL164" s="429">
        <f>'DATA SHEET'!CT164*'Gas parameters'!$G$18</f>
        <v>0</v>
      </c>
      <c r="GM164" s="429">
        <f>'DATA SHEET'!CU164*'Gas parameters'!$H$18</f>
        <v>0</v>
      </c>
      <c r="GN164" s="429">
        <f>'DATA SHEET'!CV164*'Gas parameters'!$I$18</f>
        <v>0</v>
      </c>
      <c r="GO164" s="429">
        <f>'DATA SHEET'!CW164*'Gas parameters'!$J$18</f>
        <v>0</v>
      </c>
      <c r="GP164" s="429">
        <f>'DATA SHEET'!CX164*'Gas parameters'!$K$18</f>
        <v>0</v>
      </c>
      <c r="GQ164" s="429">
        <f>'DATA SHEET'!CY164*'Gas parameters'!$L$18</f>
        <v>0</v>
      </c>
      <c r="GR164" s="429">
        <f>'DATA SHEET'!CZ164*'Gas parameters'!$M$18</f>
        <v>3.5999999999999997E-2</v>
      </c>
      <c r="GS164" s="429">
        <f>'DATA SHEET'!DA164*'Gas parameters'!$N$18</f>
        <v>0</v>
      </c>
      <c r="GT164" s="429">
        <f>'DATA SHEET'!DB164*'Gas parameters'!$O$18</f>
        <v>0</v>
      </c>
      <c r="GU164" s="429">
        <f>'DATA SHEET'!DC164*'Gas parameters'!$P$18</f>
        <v>0</v>
      </c>
      <c r="GV164" s="429">
        <f>'DATA SHEET'!DD164*'Gas parameters'!$Q$18</f>
        <v>0</v>
      </c>
      <c r="GW164" s="430">
        <v>7</v>
      </c>
      <c r="GX164" s="430">
        <v>1E-3</v>
      </c>
      <c r="GY164" s="435">
        <f t="shared" si="1023"/>
        <v>6.6924546322827121</v>
      </c>
      <c r="GZ164" s="435">
        <f t="shared" si="1024"/>
        <v>10.148328222950017</v>
      </c>
      <c r="HA164" s="433">
        <f t="shared" si="1025"/>
        <v>1</v>
      </c>
      <c r="HB164" s="433">
        <f t="shared" si="1026"/>
        <v>7.4502201757506663</v>
      </c>
      <c r="HC164" s="433">
        <f t="shared" si="1027"/>
        <v>20.959991874476575</v>
      </c>
      <c r="HD164" s="433">
        <f t="shared" si="1028"/>
        <v>1.3246768628986172</v>
      </c>
      <c r="HE164" s="433">
        <f t="shared" si="1029"/>
        <v>1.2155011147590387</v>
      </c>
      <c r="HF164" s="436">
        <f t="shared" si="1030"/>
        <v>0</v>
      </c>
      <c r="HG164" s="433">
        <f t="shared" si="1031"/>
        <v>5.8886546322827122</v>
      </c>
      <c r="HH164" s="435">
        <f>GY164*0.7906+'DATA SHEET'!CW164/100+HN164</f>
        <v>5.8886546322827122</v>
      </c>
      <c r="HI164" s="433">
        <f t="shared" si="1032"/>
        <v>1.5615655434679541</v>
      </c>
      <c r="HJ164" s="433">
        <f t="shared" si="1033"/>
        <v>10.148328222950017</v>
      </c>
      <c r="HK164" s="437">
        <f t="shared" si="1034"/>
        <v>25843</v>
      </c>
      <c r="HL164" s="437">
        <f t="shared" si="1035"/>
        <v>28989.399999999998</v>
      </c>
      <c r="HM164" s="438">
        <f t="shared" si="1036"/>
        <v>1.4014</v>
      </c>
      <c r="HN164" s="439">
        <f t="shared" si="1037"/>
        <v>0.59760000000000002</v>
      </c>
      <c r="HO164" s="436">
        <f t="shared" si="1038"/>
        <v>1.5508</v>
      </c>
      <c r="HP164" s="427">
        <f t="shared" si="1039"/>
        <v>0.46643999999999997</v>
      </c>
      <c r="HQ164" s="357">
        <f t="shared" si="1040"/>
        <v>25801.599999999999</v>
      </c>
      <c r="HR164" s="358">
        <f t="shared" si="1041"/>
        <v>29019.200000000001</v>
      </c>
      <c r="HS164" s="712">
        <f t="shared" si="1042"/>
        <v>0.46643999999999997</v>
      </c>
      <c r="HT164" s="713">
        <f t="shared" si="1043"/>
        <v>0.36094603788418017</v>
      </c>
      <c r="HU164" s="711">
        <f t="shared" si="1044"/>
        <v>0.44215889640812073</v>
      </c>
      <c r="HV164" s="711">
        <f t="shared" si="1045"/>
        <v>24.454174959719456</v>
      </c>
      <c r="HW164" s="711">
        <f t="shared" si="1046"/>
        <v>27.464698088207459</v>
      </c>
      <c r="HX164" s="711">
        <f t="shared" si="1047"/>
        <v>45.714470083951518</v>
      </c>
      <c r="HY164" s="714">
        <f t="shared" si="1048"/>
        <v>25.801599999999997</v>
      </c>
      <c r="HZ164" s="359">
        <f t="shared" si="1049"/>
        <v>29.019200000000001</v>
      </c>
      <c r="IA164" s="360">
        <f t="shared" si="1050"/>
        <v>48.30190909070317</v>
      </c>
      <c r="IB164" s="75">
        <f t="shared" si="1051"/>
        <v>45.714470083951518</v>
      </c>
      <c r="IC164" s="724">
        <f t="shared" si="1052"/>
        <v>0.36094603788418017</v>
      </c>
      <c r="ID164" s="724">
        <f t="shared" si="1053"/>
        <v>25.801599999999997</v>
      </c>
      <c r="IE164" s="724">
        <f t="shared" si="1054"/>
        <v>29.019200000000001</v>
      </c>
      <c r="IF164" s="76">
        <f t="shared" si="1055"/>
        <v>10.148328222950017</v>
      </c>
      <c r="IG164" s="168"/>
      <c r="IH164" s="168"/>
      <c r="II164" s="168"/>
      <c r="IJ164" s="700">
        <f t="shared" si="1056"/>
        <v>0</v>
      </c>
      <c r="IK164" s="30"/>
      <c r="IL164" s="31"/>
      <c r="IM164" s="31"/>
      <c r="IN164" s="29"/>
      <c r="IO164" s="29"/>
      <c r="IP164" s="25"/>
      <c r="IQ164" s="25"/>
      <c r="IR164" s="25"/>
      <c r="IS164" s="23"/>
      <c r="IT164" s="23"/>
      <c r="IU164" s="23"/>
      <c r="IV164" s="23"/>
      <c r="IW164" s="23"/>
      <c r="IX164" s="23"/>
      <c r="IY164" s="23"/>
      <c r="IZ164" s="23"/>
      <c r="JA164" s="43"/>
      <c r="JB164" s="43"/>
      <c r="JC164" s="33"/>
      <c r="JD164" s="22"/>
      <c r="JE164" s="22"/>
      <c r="JF164" s="22"/>
      <c r="JG164" s="22"/>
      <c r="JH164" s="21"/>
      <c r="JI164" s="21"/>
      <c r="JJ164" s="21"/>
      <c r="JK164" s="21"/>
      <c r="JL164" s="29"/>
      <c r="JM164" s="29"/>
      <c r="JN164" s="29"/>
      <c r="JO164" s="34"/>
      <c r="JP164" s="34"/>
      <c r="JQ164" s="34"/>
      <c r="JR164" s="34"/>
      <c r="JS164" s="34"/>
      <c r="JT164" s="34"/>
      <c r="JU164" s="34"/>
      <c r="JV164" s="34"/>
      <c r="JW164" s="34"/>
      <c r="JX164" s="34"/>
      <c r="JY164" s="34"/>
      <c r="JZ164" s="34"/>
      <c r="KA164" s="26"/>
      <c r="KB164" s="27"/>
      <c r="KC164" s="176"/>
      <c r="KD164" s="176"/>
      <c r="KE164" s="176"/>
      <c r="KF164" s="176"/>
      <c r="KG164" s="176"/>
      <c r="KH164" s="176"/>
      <c r="KI164" s="176"/>
      <c r="KJ164" s="176"/>
      <c r="KK164" s="176"/>
      <c r="KL164" s="32"/>
      <c r="KM164" s="24"/>
      <c r="KN164" s="24"/>
      <c r="KO164" s="24"/>
      <c r="KP164" s="24"/>
      <c r="KQ164" s="60"/>
      <c r="KR164" s="60"/>
      <c r="KS164" s="60"/>
      <c r="KT164" s="60"/>
      <c r="KU164" s="60"/>
      <c r="KV164" s="60"/>
      <c r="KX164" s="540">
        <f t="shared" si="932"/>
        <v>100</v>
      </c>
    </row>
    <row r="165" spans="1:310" ht="16.5" thickTop="1" thickBot="1" x14ac:dyDescent="0.3">
      <c r="A165" s="62"/>
      <c r="B165" s="80" t="str">
        <f>IF(A165="X",IF(#REF!="F",#REF!,IF(#REF!="C",#REF!,IF(#REF!="WH",#REF!,IF(#REF!="B",#REF!,"")))),"")</f>
        <v/>
      </c>
      <c r="C165" s="120"/>
      <c r="D165" s="571" t="s">
        <v>131</v>
      </c>
      <c r="E165" s="11">
        <f t="shared" si="1057"/>
        <v>73</v>
      </c>
      <c r="F165" s="2164" t="s">
        <v>30</v>
      </c>
      <c r="G165" s="2150"/>
      <c r="H165" s="2150"/>
      <c r="I165" s="2151"/>
      <c r="J165" s="2151"/>
      <c r="K165" s="2152"/>
      <c r="L165" s="765" t="s">
        <v>176</v>
      </c>
      <c r="M165" s="586" t="s">
        <v>191</v>
      </c>
      <c r="N165" s="128"/>
      <c r="O165" s="818"/>
      <c r="P165" s="819"/>
      <c r="Q165" s="726">
        <v>60</v>
      </c>
      <c r="R165" s="727"/>
      <c r="S165" s="727"/>
      <c r="T165" s="727"/>
      <c r="U165" s="727"/>
      <c r="V165" s="727"/>
      <c r="W165" s="727"/>
      <c r="X165" s="727"/>
      <c r="Y165" s="727"/>
      <c r="Z165" s="727"/>
      <c r="AA165" s="727"/>
      <c r="AB165" s="727">
        <v>40</v>
      </c>
      <c r="AC165" s="368">
        <f t="shared" si="995"/>
        <v>0.6</v>
      </c>
      <c r="AD165" s="368">
        <f t="shared" si="996"/>
        <v>0</v>
      </c>
      <c r="AE165" s="368">
        <f t="shared" si="997"/>
        <v>0</v>
      </c>
      <c r="AF165" s="368">
        <f t="shared" si="998"/>
        <v>0</v>
      </c>
      <c r="AG165" s="368">
        <f t="shared" si="999"/>
        <v>0</v>
      </c>
      <c r="AH165" s="368">
        <f t="shared" si="1000"/>
        <v>0</v>
      </c>
      <c r="AI165" s="368">
        <f t="shared" si="1001"/>
        <v>0</v>
      </c>
      <c r="AJ165" s="368">
        <f t="shared" si="1002"/>
        <v>0</v>
      </c>
      <c r="AK165" s="368">
        <f t="shared" si="1003"/>
        <v>0</v>
      </c>
      <c r="AL165" s="368">
        <f t="shared" si="1004"/>
        <v>0</v>
      </c>
      <c r="AM165" s="368">
        <f t="shared" si="1005"/>
        <v>0</v>
      </c>
      <c r="AN165" s="368">
        <f t="shared" si="1006"/>
        <v>0.4</v>
      </c>
      <c r="AO165" s="369">
        <v>0</v>
      </c>
      <c r="AP165" s="370">
        <v>0</v>
      </c>
      <c r="AQ165" s="370">
        <v>0</v>
      </c>
      <c r="AR165" s="370">
        <v>0</v>
      </c>
      <c r="AS165" s="378">
        <f>AC165*'Gas parameters'!$B$10</f>
        <v>21490.799999999999</v>
      </c>
      <c r="AT165" s="371">
        <f>AD165*'Gas parameters'!$C$10</f>
        <v>0</v>
      </c>
      <c r="AU165" s="371">
        <f>AE165*'Gas parameters'!$D$10</f>
        <v>0</v>
      </c>
      <c r="AV165" s="371">
        <f>AF165*'Gas parameters'!$E$10</f>
        <v>0</v>
      </c>
      <c r="AW165" s="371">
        <f>AG165*'Gas parameters'!$F$10</f>
        <v>0</v>
      </c>
      <c r="AX165" s="371">
        <f>AH165*'Gas parameters'!$G$10</f>
        <v>0</v>
      </c>
      <c r="AY165" s="371">
        <f>AI165*'Gas parameters'!$H$10</f>
        <v>0</v>
      </c>
      <c r="AZ165" s="371">
        <f>AJ165*'Gas parameters'!$I$10</f>
        <v>0</v>
      </c>
      <c r="BA165" s="371">
        <f>AK165*'Gas parameters'!$J$10</f>
        <v>0</v>
      </c>
      <c r="BB165" s="371">
        <f>AL165*'Gas parameters'!$K$10</f>
        <v>0</v>
      </c>
      <c r="BC165" s="371">
        <f>AM165*'Gas parameters'!$L$10</f>
        <v>0</v>
      </c>
      <c r="BD165" s="371">
        <f>AN165*'Gas parameters'!$M$10</f>
        <v>4310.8</v>
      </c>
      <c r="BE165" s="372">
        <f>AO165*'Gas parameters'!$N$10</f>
        <v>0</v>
      </c>
      <c r="BF165" s="373">
        <f>AP165*'Gas parameters'!$O$10</f>
        <v>0</v>
      </c>
      <c r="BG165" s="373">
        <f>AQ165*'Gas parameters'!$P$10</f>
        <v>0</v>
      </c>
      <c r="BH165" s="379">
        <f>AR165*'Gas parameters'!$Q$10</f>
        <v>0</v>
      </c>
      <c r="BI165" s="386">
        <f>AC165*'Gas parameters'!$B$11</f>
        <v>23904</v>
      </c>
      <c r="BJ165" s="387">
        <f>AD165*'Gas parameters'!$C$11</f>
        <v>0</v>
      </c>
      <c r="BK165" s="387">
        <f>AE165*'Gas parameters'!$D$11</f>
        <v>0</v>
      </c>
      <c r="BL165" s="387">
        <f>AF165*'Gas parameters'!$E$11</f>
        <v>0</v>
      </c>
      <c r="BM165" s="387">
        <f>AG165*'Gas parameters'!$F$11</f>
        <v>0</v>
      </c>
      <c r="BN165" s="387">
        <f>AH165*'Gas parameters'!$G$11</f>
        <v>0</v>
      </c>
      <c r="BO165" s="387">
        <f>AI165*'Gas parameters'!$H$11</f>
        <v>0</v>
      </c>
      <c r="BP165" s="387">
        <f>AJ165*'Gas parameters'!$I$11</f>
        <v>0</v>
      </c>
      <c r="BQ165" s="387">
        <f>AK165*'Gas parameters'!$J$11</f>
        <v>0</v>
      </c>
      <c r="BR165" s="387">
        <f>AL165*'Gas parameters'!$K$11</f>
        <v>0</v>
      </c>
      <c r="BS165" s="387">
        <f>AM165*'Gas parameters'!$L$11</f>
        <v>0</v>
      </c>
      <c r="BT165" s="387">
        <f>AN165*'Gas parameters'!$M$11</f>
        <v>5115.2000000000007</v>
      </c>
      <c r="BU165" s="388">
        <f>AO165*'Gas parameters'!$N$11</f>
        <v>0</v>
      </c>
      <c r="BV165" s="389">
        <f>AP165*'Gas parameters'!$O$11</f>
        <v>0</v>
      </c>
      <c r="BW165" s="389">
        <f>AQ165*'Gas parameters'!$P$11</f>
        <v>0</v>
      </c>
      <c r="BX165" s="390">
        <f>AR165*'Gas parameters'!$Q$11</f>
        <v>0</v>
      </c>
      <c r="BY165" s="385">
        <f>AC165*'Gas parameters'!$B$12</f>
        <v>0.43043999999999999</v>
      </c>
      <c r="BZ165" s="374">
        <f>AD165*'Gas parameters'!$C$12</f>
        <v>0</v>
      </c>
      <c r="CA165" s="374">
        <f>AE165*'Gas parameters'!$D$12</f>
        <v>0</v>
      </c>
      <c r="CB165" s="374">
        <f>AF165*'Gas parameters'!$E$12</f>
        <v>0</v>
      </c>
      <c r="CC165" s="374">
        <f>AG165*'Gas parameters'!$F$12</f>
        <v>0</v>
      </c>
      <c r="CD165" s="374">
        <f>AH165*'Gas parameters'!$G$12</f>
        <v>0</v>
      </c>
      <c r="CE165" s="374">
        <f>AI165*'Gas parameters'!$H$12</f>
        <v>0</v>
      </c>
      <c r="CF165" s="374">
        <f>AJ165*'Gas parameters'!$I$12</f>
        <v>0</v>
      </c>
      <c r="CG165" s="374">
        <f>AK165*'Gas parameters'!$J$12</f>
        <v>0</v>
      </c>
      <c r="CH165" s="374">
        <f>AL165*'Gas parameters'!$K$12</f>
        <v>0</v>
      </c>
      <c r="CI165" s="374">
        <f>AM165*'Gas parameters'!$L$12</f>
        <v>0</v>
      </c>
      <c r="CJ165" s="374">
        <f>AN165*'Gas parameters'!$M$12</f>
        <v>3.5999999999999997E-2</v>
      </c>
      <c r="CK165" s="375">
        <f>AO165*'Gas parameters'!$N$12</f>
        <v>0</v>
      </c>
      <c r="CL165" s="376">
        <f>AP165*'Gas parameters'!$O$12</f>
        <v>0</v>
      </c>
      <c r="CM165" s="376">
        <f>AQ165*'Gas parameters'!$P$12</f>
        <v>0</v>
      </c>
      <c r="CN165" s="376">
        <f>AR165*'Gas parameters'!$Q$12</f>
        <v>0</v>
      </c>
      <c r="CO165" s="432">
        <f t="shared" si="1007"/>
        <v>0.6</v>
      </c>
      <c r="CP165" s="432">
        <f t="shared" si="1008"/>
        <v>0</v>
      </c>
      <c r="CQ165" s="432">
        <f t="shared" si="1009"/>
        <v>0</v>
      </c>
      <c r="CR165" s="432">
        <f t="shared" si="1010"/>
        <v>0</v>
      </c>
      <c r="CS165" s="432">
        <f t="shared" si="1011"/>
        <v>0</v>
      </c>
      <c r="CT165" s="432">
        <f t="shared" si="1012"/>
        <v>0</v>
      </c>
      <c r="CU165" s="432">
        <f t="shared" si="1013"/>
        <v>0</v>
      </c>
      <c r="CV165" s="432">
        <f t="shared" si="1014"/>
        <v>0</v>
      </c>
      <c r="CW165" s="432">
        <f t="shared" si="1015"/>
        <v>0</v>
      </c>
      <c r="CX165" s="432">
        <f t="shared" si="1016"/>
        <v>0</v>
      </c>
      <c r="CY165" s="432">
        <f t="shared" si="1017"/>
        <v>0</v>
      </c>
      <c r="CZ165" s="432">
        <f t="shared" si="1018"/>
        <v>0.4</v>
      </c>
      <c r="DA165" s="432">
        <f t="shared" si="1019"/>
        <v>0</v>
      </c>
      <c r="DB165" s="432">
        <f t="shared" si="1020"/>
        <v>0</v>
      </c>
      <c r="DC165" s="432">
        <f t="shared" si="1021"/>
        <v>0</v>
      </c>
      <c r="DD165" s="432">
        <f t="shared" si="1022"/>
        <v>0</v>
      </c>
      <c r="DE165" s="428">
        <f>'DATA SHEET'!CO165*'Gas parameters'!$B$13</f>
        <v>21529.8</v>
      </c>
      <c r="DF165" s="428">
        <f>'DATA SHEET'!CP165*'Gas parameters'!$C$13</f>
        <v>0</v>
      </c>
      <c r="DG165" s="428">
        <f>'DATA SHEET'!CQ165*'Gas parameters'!$D$13</f>
        <v>0</v>
      </c>
      <c r="DH165" s="428">
        <f>'DATA SHEET'!CR165*'Gas parameters'!$E$13</f>
        <v>0</v>
      </c>
      <c r="DI165" s="428">
        <f>'DATA SHEET'!CS165*'Gas parameters'!$F$13</f>
        <v>0</v>
      </c>
      <c r="DJ165" s="428">
        <f>'DATA SHEET'!CT165*'Gas parameters'!$G$13</f>
        <v>0</v>
      </c>
      <c r="DK165" s="428">
        <f>'DATA SHEET'!CU165*'Gas parameters'!$H$13</f>
        <v>0</v>
      </c>
      <c r="DL165" s="428">
        <f>'DATA SHEET'!CV165*'Gas parameters'!$I$13</f>
        <v>0</v>
      </c>
      <c r="DM165" s="428">
        <f>'DATA SHEET'!CW165*'Gas parameters'!$J$13</f>
        <v>0</v>
      </c>
      <c r="DN165" s="428">
        <f>'DATA SHEET'!CX165*'Gas parameters'!$K$13</f>
        <v>0</v>
      </c>
      <c r="DO165" s="428">
        <f>'DATA SHEET'!CY165*'Gas parameters'!$L$13</f>
        <v>0</v>
      </c>
      <c r="DP165" s="428">
        <f>'DATA SHEET'!CZ165*'Gas parameters'!$M$13</f>
        <v>4313.2</v>
      </c>
      <c r="DQ165" s="428">
        <f>'DATA SHEET'!DA165*'Gas parameters'!$N$13</f>
        <v>0</v>
      </c>
      <c r="DR165" s="428">
        <f>'DATA SHEET'!DB165*'Gas parameters'!$O$13</f>
        <v>0</v>
      </c>
      <c r="DS165" s="428">
        <f>'DATA SHEET'!DC165*'Gas parameters'!$P$13</f>
        <v>0</v>
      </c>
      <c r="DT165" s="428">
        <f>'DATA SHEET'!DD165*'Gas parameters'!$Q$13</f>
        <v>0</v>
      </c>
      <c r="DU165" s="431">
        <f>'DATA SHEET'!CO165*'Gas parameters'!$B$14</f>
        <v>23891.399999999998</v>
      </c>
      <c r="DV165" s="431">
        <f>'DATA SHEET'!CP165*'Gas parameters'!$C$14</f>
        <v>0</v>
      </c>
      <c r="DW165" s="431">
        <f>'DATA SHEET'!CQ165*'Gas parameters'!$D$14</f>
        <v>0</v>
      </c>
      <c r="DX165" s="431">
        <f>'DATA SHEET'!CR165*'Gas parameters'!$E$14</f>
        <v>0</v>
      </c>
      <c r="DY165" s="431">
        <f>'DATA SHEET'!CS165*'Gas parameters'!$F$14</f>
        <v>0</v>
      </c>
      <c r="DZ165" s="431">
        <f>'DATA SHEET'!CT165*'Gas parameters'!$G$14</f>
        <v>0</v>
      </c>
      <c r="EA165" s="431">
        <f>'DATA SHEET'!CU165*'Gas parameters'!$H$14</f>
        <v>0</v>
      </c>
      <c r="EB165" s="431">
        <f>'DATA SHEET'!CV165*'Gas parameters'!$I$14</f>
        <v>0</v>
      </c>
      <c r="EC165" s="431">
        <f>'DATA SHEET'!CW165*'Gas parameters'!$J$14</f>
        <v>0</v>
      </c>
      <c r="ED165" s="431">
        <f>'DATA SHEET'!CX165*'Gas parameters'!$K$14</f>
        <v>0</v>
      </c>
      <c r="EE165" s="431">
        <f>'DATA SHEET'!CY165*'Gas parameters'!$L$14</f>
        <v>0</v>
      </c>
      <c r="EF165" s="431">
        <f>'DATA SHEET'!CZ165*'Gas parameters'!$M$14</f>
        <v>5098</v>
      </c>
      <c r="EG165" s="431">
        <f>'DATA SHEET'!DA165*'Gas parameters'!$N$14</f>
        <v>0</v>
      </c>
      <c r="EH165" s="431">
        <f>'DATA SHEET'!DB165*'Gas parameters'!$O$14</f>
        <v>0</v>
      </c>
      <c r="EI165" s="431">
        <f>'DATA SHEET'!DC165*'Gas parameters'!$P$14</f>
        <v>0</v>
      </c>
      <c r="EJ165" s="431">
        <f>'DATA SHEET'!DD165*'Gas parameters'!$Q$14</f>
        <v>0</v>
      </c>
      <c r="EK165" s="425">
        <f>'DATA SHEET'!CO165*'Gas parameters'!$B$15</f>
        <v>1.2018</v>
      </c>
      <c r="EL165" s="434">
        <f>'DATA SHEET'!CP165*'Gas parameters'!$C$15</f>
        <v>0</v>
      </c>
      <c r="EM165" s="434">
        <f>'DATA SHEET'!CQ165*'Gas parameters'!$D$15</f>
        <v>0</v>
      </c>
      <c r="EN165" s="434">
        <f>'DATA SHEET'!CR165*'Gas parameters'!$E$15</f>
        <v>0</v>
      </c>
      <c r="EO165" s="434">
        <f>'DATA SHEET'!CS165*'Gas parameters'!$F$15</f>
        <v>0</v>
      </c>
      <c r="EP165" s="434">
        <f>'DATA SHEET'!CT165*'Gas parameters'!$G$15</f>
        <v>0</v>
      </c>
      <c r="EQ165" s="434">
        <f>'DATA SHEET'!CU165*'Gas parameters'!$H$15</f>
        <v>0</v>
      </c>
      <c r="ER165" s="434">
        <f>'DATA SHEET'!CV165*'Gas parameters'!$I$15</f>
        <v>0</v>
      </c>
      <c r="ES165" s="434">
        <f>'DATA SHEET'!CW165*'Gas parameters'!$J$15</f>
        <v>0</v>
      </c>
      <c r="ET165" s="434">
        <f>'DATA SHEET'!CX165*'Gas parameters'!$K$15</f>
        <v>0</v>
      </c>
      <c r="EU165" s="434">
        <f>'DATA SHEET'!CY165*'Gas parameters'!$L$15</f>
        <v>0</v>
      </c>
      <c r="EV165" s="434">
        <f>'DATA SHEET'!CZ165*'Gas parameters'!$M$15</f>
        <v>0.1996</v>
      </c>
      <c r="EW165" s="434">
        <f>'DATA SHEET'!DA165*'Gas parameters'!$N$15</f>
        <v>0</v>
      </c>
      <c r="EX165" s="434">
        <f>'DATA SHEET'!DB165*'Gas parameters'!$O$15</f>
        <v>0</v>
      </c>
      <c r="EY165" s="434">
        <f>'DATA SHEET'!DC165*'Gas parameters'!$P$15</f>
        <v>0</v>
      </c>
      <c r="EZ165" s="434">
        <f>'DATA SHEET'!DD165*'Gas parameters'!$Q$15</f>
        <v>0</v>
      </c>
      <c r="FA165" s="429">
        <f>'DATA SHEET'!CO165*'Gas parameters'!$B$16</f>
        <v>0.59760000000000002</v>
      </c>
      <c r="FB165" s="429">
        <f>'DATA SHEET'!CP165*'Gas parameters'!$C$16</f>
        <v>0</v>
      </c>
      <c r="FC165" s="429">
        <f>'DATA SHEET'!CQ165*'Gas parameters'!$D$16</f>
        <v>0</v>
      </c>
      <c r="FD165" s="429">
        <f>'DATA SHEET'!CR165*'Gas parameters'!$E$16</f>
        <v>0</v>
      </c>
      <c r="FE165" s="429">
        <f>'DATA SHEET'!CS165*'Gas parameters'!$F$16</f>
        <v>0</v>
      </c>
      <c r="FF165" s="429">
        <f>'DATA SHEET'!CT165*'Gas parameters'!$G$16</f>
        <v>0</v>
      </c>
      <c r="FG165" s="429">
        <f>'DATA SHEET'!CU165*'Gas parameters'!$H$16</f>
        <v>0</v>
      </c>
      <c r="FH165" s="429">
        <f>'DATA SHEET'!CV165*'Gas parameters'!$I$16</f>
        <v>0</v>
      </c>
      <c r="FI165" s="429">
        <f>'DATA SHEET'!CW165*'Gas parameters'!$J$16</f>
        <v>0</v>
      </c>
      <c r="FJ165" s="429">
        <f>'DATA SHEET'!CX165*'Gas parameters'!$K$16</f>
        <v>0</v>
      </c>
      <c r="FK165" s="429">
        <f>'DATA SHEET'!CY165*'Gas parameters'!$L$16</f>
        <v>0</v>
      </c>
      <c r="FL165" s="429">
        <f>'DATA SHEET'!CZ165*'Gas parameters'!$M$16</f>
        <v>0</v>
      </c>
      <c r="FM165" s="429">
        <f>'DATA SHEET'!DA165*'Gas parameters'!$N$16</f>
        <v>0</v>
      </c>
      <c r="FN165" s="429">
        <f>'DATA SHEET'!DB165*'Gas parameters'!$O$16</f>
        <v>0</v>
      </c>
      <c r="FO165" s="429">
        <f>'DATA SHEET'!DC165*'Gas parameters'!$P$16</f>
        <v>0</v>
      </c>
      <c r="FP165" s="429">
        <f>'DATA SHEET'!DD165*'Gas parameters'!$Q$16</f>
        <v>0</v>
      </c>
      <c r="FQ165" s="457">
        <f>'DATA SHEET'!CO165*'Gas parameters'!$B$17</f>
        <v>1.1639999999999999</v>
      </c>
      <c r="FR165" s="457">
        <f>'DATA SHEET'!CP165*'Gas parameters'!$C$17</f>
        <v>0</v>
      </c>
      <c r="FS165" s="457">
        <f>'DATA SHEET'!CQ165*'Gas parameters'!$D$17</f>
        <v>0</v>
      </c>
      <c r="FT165" s="457">
        <f>'DATA SHEET'!CR165*'Gas parameters'!$E$17</f>
        <v>0</v>
      </c>
      <c r="FU165" s="457">
        <f>'DATA SHEET'!CS165*'Gas parameters'!$F$17</f>
        <v>0</v>
      </c>
      <c r="FV165" s="457">
        <f>'DATA SHEET'!CT165*'Gas parameters'!$G$17</f>
        <v>0</v>
      </c>
      <c r="FW165" s="457">
        <f>'DATA SHEET'!CU165*'Gas parameters'!$H$17</f>
        <v>0</v>
      </c>
      <c r="FX165" s="457">
        <f>'DATA SHEET'!CV165*'Gas parameters'!$I$17</f>
        <v>0</v>
      </c>
      <c r="FY165" s="457">
        <f>'DATA SHEET'!CW165*'Gas parameters'!$J$17</f>
        <v>0</v>
      </c>
      <c r="FZ165" s="457">
        <f>'DATA SHEET'!CX165*'Gas parameters'!$K$17</f>
        <v>0</v>
      </c>
      <c r="GA165" s="457">
        <f>'DATA SHEET'!CY165*'Gas parameters'!$L$17</f>
        <v>0</v>
      </c>
      <c r="GB165" s="457">
        <f>'DATA SHEET'!CZ165*'Gas parameters'!$M$17</f>
        <v>0.38680000000000003</v>
      </c>
      <c r="GC165" s="457">
        <f>'DATA SHEET'!DA165*'Gas parameters'!$N$17</f>
        <v>0</v>
      </c>
      <c r="GD165" s="457">
        <f>'DATA SHEET'!DB165*'Gas parameters'!$O$17</f>
        <v>0</v>
      </c>
      <c r="GE165" s="457">
        <f>'DATA SHEET'!DC165*'Gas parameters'!$P$17</f>
        <v>0</v>
      </c>
      <c r="GF165" s="457">
        <f>'DATA SHEET'!DD165*'Gas parameters'!$Q$17</f>
        <v>0</v>
      </c>
      <c r="GG165" s="429">
        <f>'DATA SHEET'!CO165*'Gas parameters'!$B$18</f>
        <v>0.43043999999999999</v>
      </c>
      <c r="GH165" s="429">
        <f>'DATA SHEET'!CP165*'Gas parameters'!$C$18</f>
        <v>0</v>
      </c>
      <c r="GI165" s="429">
        <f>'DATA SHEET'!CQ165*'Gas parameters'!$D$18</f>
        <v>0</v>
      </c>
      <c r="GJ165" s="429">
        <f>'DATA SHEET'!CR165*'Gas parameters'!$E$18</f>
        <v>0</v>
      </c>
      <c r="GK165" s="429">
        <f>'DATA SHEET'!CS165*'Gas parameters'!$F$18</f>
        <v>0</v>
      </c>
      <c r="GL165" s="429">
        <f>'DATA SHEET'!CT165*'Gas parameters'!$G$18</f>
        <v>0</v>
      </c>
      <c r="GM165" s="429">
        <f>'DATA SHEET'!CU165*'Gas parameters'!$H$18</f>
        <v>0</v>
      </c>
      <c r="GN165" s="429">
        <f>'DATA SHEET'!CV165*'Gas parameters'!$I$18</f>
        <v>0</v>
      </c>
      <c r="GO165" s="429">
        <f>'DATA SHEET'!CW165*'Gas parameters'!$J$18</f>
        <v>0</v>
      </c>
      <c r="GP165" s="429">
        <f>'DATA SHEET'!CX165*'Gas parameters'!$K$18</f>
        <v>0</v>
      </c>
      <c r="GQ165" s="429">
        <f>'DATA SHEET'!CY165*'Gas parameters'!$L$18</f>
        <v>0</v>
      </c>
      <c r="GR165" s="429">
        <f>'DATA SHEET'!CZ165*'Gas parameters'!$M$18</f>
        <v>3.5999999999999997E-2</v>
      </c>
      <c r="GS165" s="429">
        <f>'DATA SHEET'!DA165*'Gas parameters'!$N$18</f>
        <v>0</v>
      </c>
      <c r="GT165" s="429">
        <f>'DATA SHEET'!DB165*'Gas parameters'!$O$18</f>
        <v>0</v>
      </c>
      <c r="GU165" s="429">
        <f>'DATA SHEET'!DC165*'Gas parameters'!$P$18</f>
        <v>0</v>
      </c>
      <c r="GV165" s="429">
        <f>'DATA SHEET'!DD165*'Gas parameters'!$Q$18</f>
        <v>0</v>
      </c>
      <c r="GW165" s="430">
        <v>7</v>
      </c>
      <c r="GX165" s="430">
        <v>1E-3</v>
      </c>
      <c r="GY165" s="435">
        <f t="shared" si="1023"/>
        <v>6.6924546322827121</v>
      </c>
      <c r="GZ165" s="435">
        <f t="shared" si="1024"/>
        <v>10.148328222950017</v>
      </c>
      <c r="HA165" s="433">
        <f t="shared" si="1025"/>
        <v>1</v>
      </c>
      <c r="HB165" s="433">
        <f t="shared" si="1026"/>
        <v>7.4502201757506663</v>
      </c>
      <c r="HC165" s="433">
        <f t="shared" si="1027"/>
        <v>20.959991874476575</v>
      </c>
      <c r="HD165" s="433">
        <f t="shared" si="1028"/>
        <v>1.3246768628986172</v>
      </c>
      <c r="HE165" s="433">
        <f t="shared" si="1029"/>
        <v>1.2155011147590387</v>
      </c>
      <c r="HF165" s="436">
        <f t="shared" si="1030"/>
        <v>0</v>
      </c>
      <c r="HG165" s="433">
        <f t="shared" si="1031"/>
        <v>5.8886546322827122</v>
      </c>
      <c r="HH165" s="435">
        <f>GY165*0.7906+'DATA SHEET'!CW165/100+HN165</f>
        <v>5.8886546322827122</v>
      </c>
      <c r="HI165" s="433">
        <f t="shared" si="1032"/>
        <v>1.5615655434679541</v>
      </c>
      <c r="HJ165" s="433">
        <f t="shared" si="1033"/>
        <v>10.148328222950017</v>
      </c>
      <c r="HK165" s="437">
        <f t="shared" si="1034"/>
        <v>25843</v>
      </c>
      <c r="HL165" s="437">
        <f t="shared" si="1035"/>
        <v>28989.399999999998</v>
      </c>
      <c r="HM165" s="438">
        <f t="shared" si="1036"/>
        <v>1.4014</v>
      </c>
      <c r="HN165" s="439">
        <f t="shared" si="1037"/>
        <v>0.59760000000000002</v>
      </c>
      <c r="HO165" s="436">
        <f t="shared" si="1038"/>
        <v>1.5508</v>
      </c>
      <c r="HP165" s="427">
        <f t="shared" si="1039"/>
        <v>0.46643999999999997</v>
      </c>
      <c r="HQ165" s="357">
        <f t="shared" si="1040"/>
        <v>25801.599999999999</v>
      </c>
      <c r="HR165" s="358">
        <f t="shared" si="1041"/>
        <v>29019.200000000001</v>
      </c>
      <c r="HS165" s="712">
        <f t="shared" si="1042"/>
        <v>0.46643999999999997</v>
      </c>
      <c r="HT165" s="713">
        <f t="shared" si="1043"/>
        <v>0.36094603788418017</v>
      </c>
      <c r="HU165" s="711">
        <f t="shared" si="1044"/>
        <v>0.44215889640812073</v>
      </c>
      <c r="HV165" s="711">
        <f t="shared" si="1045"/>
        <v>24.454174959719456</v>
      </c>
      <c r="HW165" s="711">
        <f t="shared" si="1046"/>
        <v>27.464698088207459</v>
      </c>
      <c r="HX165" s="711">
        <f t="shared" si="1047"/>
        <v>45.714470083951518</v>
      </c>
      <c r="HY165" s="714">
        <f t="shared" si="1048"/>
        <v>25.801599999999997</v>
      </c>
      <c r="HZ165" s="359">
        <f t="shared" si="1049"/>
        <v>29.019200000000001</v>
      </c>
      <c r="IA165" s="360">
        <f t="shared" si="1050"/>
        <v>48.30190909070317</v>
      </c>
      <c r="IB165" s="75">
        <f t="shared" si="1051"/>
        <v>45.714470083951518</v>
      </c>
      <c r="IC165" s="724">
        <f t="shared" si="1052"/>
        <v>0.36094603788418017</v>
      </c>
      <c r="ID165" s="724">
        <f t="shared" si="1053"/>
        <v>25.801599999999997</v>
      </c>
      <c r="IE165" s="724">
        <f t="shared" si="1054"/>
        <v>29.019200000000001</v>
      </c>
      <c r="IF165" s="76">
        <f t="shared" si="1055"/>
        <v>10.148328222950017</v>
      </c>
      <c r="IG165" s="168"/>
      <c r="IH165" s="168"/>
      <c r="II165" s="168"/>
      <c r="IJ165" s="700">
        <f t="shared" si="1056"/>
        <v>0</v>
      </c>
      <c r="IK165" s="30"/>
      <c r="IL165" s="31"/>
      <c r="IM165" s="31"/>
      <c r="IN165" s="29"/>
      <c r="IO165" s="29"/>
      <c r="IP165" s="25"/>
      <c r="IQ165" s="25"/>
      <c r="IR165" s="25"/>
      <c r="IS165" s="23" t="s">
        <v>88</v>
      </c>
      <c r="IT165" s="23" t="s">
        <v>88</v>
      </c>
      <c r="IU165" s="23"/>
      <c r="IV165" s="23" t="s">
        <v>88</v>
      </c>
      <c r="IW165" s="23"/>
      <c r="IX165" s="23"/>
      <c r="IY165" s="23"/>
      <c r="IZ165" s="23"/>
      <c r="JA165" s="43"/>
      <c r="JB165" s="43"/>
      <c r="JC165" s="33"/>
      <c r="JD165" s="22"/>
      <c r="JE165" s="22"/>
      <c r="JF165" s="22"/>
      <c r="JG165" s="22"/>
      <c r="JH165" s="21"/>
      <c r="JI165" s="21"/>
      <c r="JJ165" s="21"/>
      <c r="JK165" s="21"/>
      <c r="JL165" s="29"/>
      <c r="JM165" s="29"/>
      <c r="JN165" s="29"/>
      <c r="JO165" s="34"/>
      <c r="JP165" s="34"/>
      <c r="JQ165" s="34"/>
      <c r="JR165" s="34"/>
      <c r="JS165" s="34"/>
      <c r="JT165" s="34"/>
      <c r="JU165" s="34"/>
      <c r="JV165" s="34"/>
      <c r="JW165" s="34"/>
      <c r="JX165" s="34"/>
      <c r="JY165" s="34"/>
      <c r="JZ165" s="34"/>
      <c r="KA165" s="26"/>
      <c r="KB165" s="27"/>
      <c r="KC165" s="176"/>
      <c r="KD165" s="176"/>
      <c r="KE165" s="176"/>
      <c r="KF165" s="176"/>
      <c r="KG165" s="176"/>
      <c r="KH165" s="176"/>
      <c r="KI165" s="176"/>
      <c r="KJ165" s="176"/>
      <c r="KK165" s="176"/>
      <c r="KL165" s="32"/>
      <c r="KM165" s="24"/>
      <c r="KN165" s="24"/>
      <c r="KO165" s="24"/>
      <c r="KP165" s="24"/>
      <c r="KQ165" s="60"/>
      <c r="KR165" s="60"/>
      <c r="KS165" s="60"/>
      <c r="KT165" s="60"/>
      <c r="KU165" s="60"/>
      <c r="KV165" s="60"/>
      <c r="KX165" s="540">
        <f t="shared" si="932"/>
        <v>100</v>
      </c>
    </row>
    <row r="166" spans="1:310" ht="16.5" thickTop="1" thickBot="1" x14ac:dyDescent="0.3">
      <c r="A166" s="62"/>
      <c r="B166" s="80" t="str">
        <f>IF(A166="X",IF(#REF!="F",#REF!,IF(#REF!="C",#REF!,IF(#REF!="WH",#REF!,IF(#REF!="B",#REF!,"")))),"")</f>
        <v/>
      </c>
      <c r="C166" s="120"/>
      <c r="D166" s="571" t="s">
        <v>131</v>
      </c>
      <c r="E166" s="11">
        <f t="shared" si="1057"/>
        <v>74</v>
      </c>
      <c r="F166" s="2165"/>
      <c r="G166" s="2153"/>
      <c r="H166" s="2153"/>
      <c r="I166" s="2154"/>
      <c r="J166" s="2154"/>
      <c r="K166" s="2155"/>
      <c r="L166" s="766" t="s">
        <v>378</v>
      </c>
      <c r="M166" s="586" t="s">
        <v>191</v>
      </c>
      <c r="N166" s="820"/>
      <c r="O166" s="818"/>
      <c r="P166" s="819"/>
      <c r="Q166" s="726">
        <v>60</v>
      </c>
      <c r="R166" s="727"/>
      <c r="S166" s="727"/>
      <c r="T166" s="727"/>
      <c r="U166" s="727"/>
      <c r="V166" s="727"/>
      <c r="W166" s="727"/>
      <c r="X166" s="727"/>
      <c r="Y166" s="727"/>
      <c r="Z166" s="727"/>
      <c r="AA166" s="727"/>
      <c r="AB166" s="727">
        <v>40</v>
      </c>
      <c r="AC166" s="368">
        <f t="shared" si="995"/>
        <v>0.6</v>
      </c>
      <c r="AD166" s="368">
        <f t="shared" si="996"/>
        <v>0</v>
      </c>
      <c r="AE166" s="368">
        <f t="shared" si="997"/>
        <v>0</v>
      </c>
      <c r="AF166" s="368">
        <f t="shared" si="998"/>
        <v>0</v>
      </c>
      <c r="AG166" s="368">
        <f t="shared" si="999"/>
        <v>0</v>
      </c>
      <c r="AH166" s="368">
        <f t="shared" si="1000"/>
        <v>0</v>
      </c>
      <c r="AI166" s="368">
        <f t="shared" si="1001"/>
        <v>0</v>
      </c>
      <c r="AJ166" s="368">
        <f t="shared" si="1002"/>
        <v>0</v>
      </c>
      <c r="AK166" s="368">
        <f t="shared" si="1003"/>
        <v>0</v>
      </c>
      <c r="AL166" s="368">
        <f t="shared" si="1004"/>
        <v>0</v>
      </c>
      <c r="AM166" s="368">
        <f t="shared" si="1005"/>
        <v>0</v>
      </c>
      <c r="AN166" s="368">
        <f t="shared" si="1006"/>
        <v>0.4</v>
      </c>
      <c r="AO166" s="369">
        <v>0</v>
      </c>
      <c r="AP166" s="370">
        <v>0</v>
      </c>
      <c r="AQ166" s="370">
        <v>0</v>
      </c>
      <c r="AR166" s="370">
        <v>0</v>
      </c>
      <c r="AS166" s="378">
        <f>AC166*'Gas parameters'!$B$10</f>
        <v>21490.799999999999</v>
      </c>
      <c r="AT166" s="371">
        <f>AD166*'Gas parameters'!$C$10</f>
        <v>0</v>
      </c>
      <c r="AU166" s="371">
        <f>AE166*'Gas parameters'!$D$10</f>
        <v>0</v>
      </c>
      <c r="AV166" s="371">
        <f>AF166*'Gas parameters'!$E$10</f>
        <v>0</v>
      </c>
      <c r="AW166" s="371">
        <f>AG166*'Gas parameters'!$F$10</f>
        <v>0</v>
      </c>
      <c r="AX166" s="371">
        <f>AH166*'Gas parameters'!$G$10</f>
        <v>0</v>
      </c>
      <c r="AY166" s="371">
        <f>AI166*'Gas parameters'!$H$10</f>
        <v>0</v>
      </c>
      <c r="AZ166" s="371">
        <f>AJ166*'Gas parameters'!$I$10</f>
        <v>0</v>
      </c>
      <c r="BA166" s="371">
        <f>AK166*'Gas parameters'!$J$10</f>
        <v>0</v>
      </c>
      <c r="BB166" s="371">
        <f>AL166*'Gas parameters'!$K$10</f>
        <v>0</v>
      </c>
      <c r="BC166" s="371">
        <f>AM166*'Gas parameters'!$L$10</f>
        <v>0</v>
      </c>
      <c r="BD166" s="371">
        <f>AN166*'Gas parameters'!$M$10</f>
        <v>4310.8</v>
      </c>
      <c r="BE166" s="372">
        <f>AO166*'Gas parameters'!$N$10</f>
        <v>0</v>
      </c>
      <c r="BF166" s="373">
        <f>AP166*'Gas parameters'!$O$10</f>
        <v>0</v>
      </c>
      <c r="BG166" s="373">
        <f>AQ166*'Gas parameters'!$P$10</f>
        <v>0</v>
      </c>
      <c r="BH166" s="379">
        <f>AR166*'Gas parameters'!$Q$10</f>
        <v>0</v>
      </c>
      <c r="BI166" s="386">
        <f>AC166*'Gas parameters'!$B$11</f>
        <v>23904</v>
      </c>
      <c r="BJ166" s="387">
        <f>AD166*'Gas parameters'!$C$11</f>
        <v>0</v>
      </c>
      <c r="BK166" s="387">
        <f>AE166*'Gas parameters'!$D$11</f>
        <v>0</v>
      </c>
      <c r="BL166" s="387">
        <f>AF166*'Gas parameters'!$E$11</f>
        <v>0</v>
      </c>
      <c r="BM166" s="387">
        <f>AG166*'Gas parameters'!$F$11</f>
        <v>0</v>
      </c>
      <c r="BN166" s="387">
        <f>AH166*'Gas parameters'!$G$11</f>
        <v>0</v>
      </c>
      <c r="BO166" s="387">
        <f>AI166*'Gas parameters'!$H$11</f>
        <v>0</v>
      </c>
      <c r="BP166" s="387">
        <f>AJ166*'Gas parameters'!$I$11</f>
        <v>0</v>
      </c>
      <c r="BQ166" s="387">
        <f>AK166*'Gas parameters'!$J$11</f>
        <v>0</v>
      </c>
      <c r="BR166" s="387">
        <f>AL166*'Gas parameters'!$K$11</f>
        <v>0</v>
      </c>
      <c r="BS166" s="387">
        <f>AM166*'Gas parameters'!$L$11</f>
        <v>0</v>
      </c>
      <c r="BT166" s="387">
        <f>AN166*'Gas parameters'!$M$11</f>
        <v>5115.2000000000007</v>
      </c>
      <c r="BU166" s="388">
        <f>AO166*'Gas parameters'!$N$11</f>
        <v>0</v>
      </c>
      <c r="BV166" s="389">
        <f>AP166*'Gas parameters'!$O$11</f>
        <v>0</v>
      </c>
      <c r="BW166" s="389">
        <f>AQ166*'Gas parameters'!$P$11</f>
        <v>0</v>
      </c>
      <c r="BX166" s="390">
        <f>AR166*'Gas parameters'!$Q$11</f>
        <v>0</v>
      </c>
      <c r="BY166" s="385">
        <f>AC166*'Gas parameters'!$B$12</f>
        <v>0.43043999999999999</v>
      </c>
      <c r="BZ166" s="374">
        <f>AD166*'Gas parameters'!$C$12</f>
        <v>0</v>
      </c>
      <c r="CA166" s="374">
        <f>AE166*'Gas parameters'!$D$12</f>
        <v>0</v>
      </c>
      <c r="CB166" s="374">
        <f>AF166*'Gas parameters'!$E$12</f>
        <v>0</v>
      </c>
      <c r="CC166" s="374">
        <f>AG166*'Gas parameters'!$F$12</f>
        <v>0</v>
      </c>
      <c r="CD166" s="374">
        <f>AH166*'Gas parameters'!$G$12</f>
        <v>0</v>
      </c>
      <c r="CE166" s="374">
        <f>AI166*'Gas parameters'!$H$12</f>
        <v>0</v>
      </c>
      <c r="CF166" s="374">
        <f>AJ166*'Gas parameters'!$I$12</f>
        <v>0</v>
      </c>
      <c r="CG166" s="374">
        <f>AK166*'Gas parameters'!$J$12</f>
        <v>0</v>
      </c>
      <c r="CH166" s="374">
        <f>AL166*'Gas parameters'!$K$12</f>
        <v>0</v>
      </c>
      <c r="CI166" s="374">
        <f>AM166*'Gas parameters'!$L$12</f>
        <v>0</v>
      </c>
      <c r="CJ166" s="374">
        <f>AN166*'Gas parameters'!$M$12</f>
        <v>3.5999999999999997E-2</v>
      </c>
      <c r="CK166" s="375">
        <f>AO166*'Gas parameters'!$N$12</f>
        <v>0</v>
      </c>
      <c r="CL166" s="376">
        <f>AP166*'Gas parameters'!$O$12</f>
        <v>0</v>
      </c>
      <c r="CM166" s="376">
        <f>AQ166*'Gas parameters'!$P$12</f>
        <v>0</v>
      </c>
      <c r="CN166" s="376">
        <f>AR166*'Gas parameters'!$Q$12</f>
        <v>0</v>
      </c>
      <c r="CO166" s="432">
        <f t="shared" si="1007"/>
        <v>0.6</v>
      </c>
      <c r="CP166" s="432">
        <f t="shared" si="1008"/>
        <v>0</v>
      </c>
      <c r="CQ166" s="432">
        <f t="shared" si="1009"/>
        <v>0</v>
      </c>
      <c r="CR166" s="432">
        <f t="shared" si="1010"/>
        <v>0</v>
      </c>
      <c r="CS166" s="432">
        <f t="shared" si="1011"/>
        <v>0</v>
      </c>
      <c r="CT166" s="432">
        <f t="shared" si="1012"/>
        <v>0</v>
      </c>
      <c r="CU166" s="432">
        <f t="shared" si="1013"/>
        <v>0</v>
      </c>
      <c r="CV166" s="432">
        <f t="shared" si="1014"/>
        <v>0</v>
      </c>
      <c r="CW166" s="432">
        <f t="shared" si="1015"/>
        <v>0</v>
      </c>
      <c r="CX166" s="432">
        <f t="shared" si="1016"/>
        <v>0</v>
      </c>
      <c r="CY166" s="432">
        <f t="shared" si="1017"/>
        <v>0</v>
      </c>
      <c r="CZ166" s="432">
        <f t="shared" si="1018"/>
        <v>0.4</v>
      </c>
      <c r="DA166" s="432">
        <f t="shared" si="1019"/>
        <v>0</v>
      </c>
      <c r="DB166" s="432">
        <f t="shared" si="1020"/>
        <v>0</v>
      </c>
      <c r="DC166" s="432">
        <f t="shared" si="1021"/>
        <v>0</v>
      </c>
      <c r="DD166" s="432">
        <f t="shared" si="1022"/>
        <v>0</v>
      </c>
      <c r="DE166" s="428">
        <f>'DATA SHEET'!CO166*'Gas parameters'!$B$13</f>
        <v>21529.8</v>
      </c>
      <c r="DF166" s="428">
        <f>'DATA SHEET'!CP166*'Gas parameters'!$C$13</f>
        <v>0</v>
      </c>
      <c r="DG166" s="428">
        <f>'DATA SHEET'!CQ166*'Gas parameters'!$D$13</f>
        <v>0</v>
      </c>
      <c r="DH166" s="428">
        <f>'DATA SHEET'!CR166*'Gas parameters'!$E$13</f>
        <v>0</v>
      </c>
      <c r="DI166" s="428">
        <f>'DATA SHEET'!CS166*'Gas parameters'!$F$13</f>
        <v>0</v>
      </c>
      <c r="DJ166" s="428">
        <f>'DATA SHEET'!CT166*'Gas parameters'!$G$13</f>
        <v>0</v>
      </c>
      <c r="DK166" s="428">
        <f>'DATA SHEET'!CU166*'Gas parameters'!$H$13</f>
        <v>0</v>
      </c>
      <c r="DL166" s="428">
        <f>'DATA SHEET'!CV166*'Gas parameters'!$I$13</f>
        <v>0</v>
      </c>
      <c r="DM166" s="428">
        <f>'DATA SHEET'!CW166*'Gas parameters'!$J$13</f>
        <v>0</v>
      </c>
      <c r="DN166" s="428">
        <f>'DATA SHEET'!CX166*'Gas parameters'!$K$13</f>
        <v>0</v>
      </c>
      <c r="DO166" s="428">
        <f>'DATA SHEET'!CY166*'Gas parameters'!$L$13</f>
        <v>0</v>
      </c>
      <c r="DP166" s="428">
        <f>'DATA SHEET'!CZ166*'Gas parameters'!$M$13</f>
        <v>4313.2</v>
      </c>
      <c r="DQ166" s="428">
        <f>'DATA SHEET'!DA166*'Gas parameters'!$N$13</f>
        <v>0</v>
      </c>
      <c r="DR166" s="428">
        <f>'DATA SHEET'!DB166*'Gas parameters'!$O$13</f>
        <v>0</v>
      </c>
      <c r="DS166" s="428">
        <f>'DATA SHEET'!DC166*'Gas parameters'!$P$13</f>
        <v>0</v>
      </c>
      <c r="DT166" s="428">
        <f>'DATA SHEET'!DD166*'Gas parameters'!$Q$13</f>
        <v>0</v>
      </c>
      <c r="DU166" s="431">
        <f>'DATA SHEET'!CO166*'Gas parameters'!$B$14</f>
        <v>23891.399999999998</v>
      </c>
      <c r="DV166" s="431">
        <f>'DATA SHEET'!CP166*'Gas parameters'!$C$14</f>
        <v>0</v>
      </c>
      <c r="DW166" s="431">
        <f>'DATA SHEET'!CQ166*'Gas parameters'!$D$14</f>
        <v>0</v>
      </c>
      <c r="DX166" s="431">
        <f>'DATA SHEET'!CR166*'Gas parameters'!$E$14</f>
        <v>0</v>
      </c>
      <c r="DY166" s="431">
        <f>'DATA SHEET'!CS166*'Gas parameters'!$F$14</f>
        <v>0</v>
      </c>
      <c r="DZ166" s="431">
        <f>'DATA SHEET'!CT166*'Gas parameters'!$G$14</f>
        <v>0</v>
      </c>
      <c r="EA166" s="431">
        <f>'DATA SHEET'!CU166*'Gas parameters'!$H$14</f>
        <v>0</v>
      </c>
      <c r="EB166" s="431">
        <f>'DATA SHEET'!CV166*'Gas parameters'!$I$14</f>
        <v>0</v>
      </c>
      <c r="EC166" s="431">
        <f>'DATA SHEET'!CW166*'Gas parameters'!$J$14</f>
        <v>0</v>
      </c>
      <c r="ED166" s="431">
        <f>'DATA SHEET'!CX166*'Gas parameters'!$K$14</f>
        <v>0</v>
      </c>
      <c r="EE166" s="431">
        <f>'DATA SHEET'!CY166*'Gas parameters'!$L$14</f>
        <v>0</v>
      </c>
      <c r="EF166" s="431">
        <f>'DATA SHEET'!CZ166*'Gas parameters'!$M$14</f>
        <v>5098</v>
      </c>
      <c r="EG166" s="431">
        <f>'DATA SHEET'!DA166*'Gas parameters'!$N$14</f>
        <v>0</v>
      </c>
      <c r="EH166" s="431">
        <f>'DATA SHEET'!DB166*'Gas parameters'!$O$14</f>
        <v>0</v>
      </c>
      <c r="EI166" s="431">
        <f>'DATA SHEET'!DC166*'Gas parameters'!$P$14</f>
        <v>0</v>
      </c>
      <c r="EJ166" s="431">
        <f>'DATA SHEET'!DD166*'Gas parameters'!$Q$14</f>
        <v>0</v>
      </c>
      <c r="EK166" s="425">
        <f>'DATA SHEET'!CO166*'Gas parameters'!$B$15</f>
        <v>1.2018</v>
      </c>
      <c r="EL166" s="434">
        <f>'DATA SHEET'!CP166*'Gas parameters'!$C$15</f>
        <v>0</v>
      </c>
      <c r="EM166" s="434">
        <f>'DATA SHEET'!CQ166*'Gas parameters'!$D$15</f>
        <v>0</v>
      </c>
      <c r="EN166" s="434">
        <f>'DATA SHEET'!CR166*'Gas parameters'!$E$15</f>
        <v>0</v>
      </c>
      <c r="EO166" s="434">
        <f>'DATA SHEET'!CS166*'Gas parameters'!$F$15</f>
        <v>0</v>
      </c>
      <c r="EP166" s="434">
        <f>'DATA SHEET'!CT166*'Gas parameters'!$G$15</f>
        <v>0</v>
      </c>
      <c r="EQ166" s="434">
        <f>'DATA SHEET'!CU166*'Gas parameters'!$H$15</f>
        <v>0</v>
      </c>
      <c r="ER166" s="434">
        <f>'DATA SHEET'!CV166*'Gas parameters'!$I$15</f>
        <v>0</v>
      </c>
      <c r="ES166" s="434">
        <f>'DATA SHEET'!CW166*'Gas parameters'!$J$15</f>
        <v>0</v>
      </c>
      <c r="ET166" s="434">
        <f>'DATA SHEET'!CX166*'Gas parameters'!$K$15</f>
        <v>0</v>
      </c>
      <c r="EU166" s="434">
        <f>'DATA SHEET'!CY166*'Gas parameters'!$L$15</f>
        <v>0</v>
      </c>
      <c r="EV166" s="434">
        <f>'DATA SHEET'!CZ166*'Gas parameters'!$M$15</f>
        <v>0.1996</v>
      </c>
      <c r="EW166" s="434">
        <f>'DATA SHEET'!DA166*'Gas parameters'!$N$15</f>
        <v>0</v>
      </c>
      <c r="EX166" s="434">
        <f>'DATA SHEET'!DB166*'Gas parameters'!$O$15</f>
        <v>0</v>
      </c>
      <c r="EY166" s="434">
        <f>'DATA SHEET'!DC166*'Gas parameters'!$P$15</f>
        <v>0</v>
      </c>
      <c r="EZ166" s="434">
        <f>'DATA SHEET'!DD166*'Gas parameters'!$Q$15</f>
        <v>0</v>
      </c>
      <c r="FA166" s="429">
        <f>'DATA SHEET'!CO166*'Gas parameters'!$B$16</f>
        <v>0.59760000000000002</v>
      </c>
      <c r="FB166" s="429">
        <f>'DATA SHEET'!CP166*'Gas parameters'!$C$16</f>
        <v>0</v>
      </c>
      <c r="FC166" s="429">
        <f>'DATA SHEET'!CQ166*'Gas parameters'!$D$16</f>
        <v>0</v>
      </c>
      <c r="FD166" s="429">
        <f>'DATA SHEET'!CR166*'Gas parameters'!$E$16</f>
        <v>0</v>
      </c>
      <c r="FE166" s="429">
        <f>'DATA SHEET'!CS166*'Gas parameters'!$F$16</f>
        <v>0</v>
      </c>
      <c r="FF166" s="429">
        <f>'DATA SHEET'!CT166*'Gas parameters'!$G$16</f>
        <v>0</v>
      </c>
      <c r="FG166" s="429">
        <f>'DATA SHEET'!CU166*'Gas parameters'!$H$16</f>
        <v>0</v>
      </c>
      <c r="FH166" s="429">
        <f>'DATA SHEET'!CV166*'Gas parameters'!$I$16</f>
        <v>0</v>
      </c>
      <c r="FI166" s="429">
        <f>'DATA SHEET'!CW166*'Gas parameters'!$J$16</f>
        <v>0</v>
      </c>
      <c r="FJ166" s="429">
        <f>'DATA SHEET'!CX166*'Gas parameters'!$K$16</f>
        <v>0</v>
      </c>
      <c r="FK166" s="429">
        <f>'DATA SHEET'!CY166*'Gas parameters'!$L$16</f>
        <v>0</v>
      </c>
      <c r="FL166" s="429">
        <f>'DATA SHEET'!CZ166*'Gas parameters'!$M$16</f>
        <v>0</v>
      </c>
      <c r="FM166" s="429">
        <f>'DATA SHEET'!DA166*'Gas parameters'!$N$16</f>
        <v>0</v>
      </c>
      <c r="FN166" s="429">
        <f>'DATA SHEET'!DB166*'Gas parameters'!$O$16</f>
        <v>0</v>
      </c>
      <c r="FO166" s="429">
        <f>'DATA SHEET'!DC166*'Gas parameters'!$P$16</f>
        <v>0</v>
      </c>
      <c r="FP166" s="429">
        <f>'DATA SHEET'!DD166*'Gas parameters'!$Q$16</f>
        <v>0</v>
      </c>
      <c r="FQ166" s="457">
        <f>'DATA SHEET'!CO166*'Gas parameters'!$B$17</f>
        <v>1.1639999999999999</v>
      </c>
      <c r="FR166" s="457">
        <f>'DATA SHEET'!CP166*'Gas parameters'!$C$17</f>
        <v>0</v>
      </c>
      <c r="FS166" s="457">
        <f>'DATA SHEET'!CQ166*'Gas parameters'!$D$17</f>
        <v>0</v>
      </c>
      <c r="FT166" s="457">
        <f>'DATA SHEET'!CR166*'Gas parameters'!$E$17</f>
        <v>0</v>
      </c>
      <c r="FU166" s="457">
        <f>'DATA SHEET'!CS166*'Gas parameters'!$F$17</f>
        <v>0</v>
      </c>
      <c r="FV166" s="457">
        <f>'DATA SHEET'!CT166*'Gas parameters'!$G$17</f>
        <v>0</v>
      </c>
      <c r="FW166" s="457">
        <f>'DATA SHEET'!CU166*'Gas parameters'!$H$17</f>
        <v>0</v>
      </c>
      <c r="FX166" s="457">
        <f>'DATA SHEET'!CV166*'Gas parameters'!$I$17</f>
        <v>0</v>
      </c>
      <c r="FY166" s="457">
        <f>'DATA SHEET'!CW166*'Gas parameters'!$J$17</f>
        <v>0</v>
      </c>
      <c r="FZ166" s="457">
        <f>'DATA SHEET'!CX166*'Gas parameters'!$K$17</f>
        <v>0</v>
      </c>
      <c r="GA166" s="457">
        <f>'DATA SHEET'!CY166*'Gas parameters'!$L$17</f>
        <v>0</v>
      </c>
      <c r="GB166" s="457">
        <f>'DATA SHEET'!CZ166*'Gas parameters'!$M$17</f>
        <v>0.38680000000000003</v>
      </c>
      <c r="GC166" s="457">
        <f>'DATA SHEET'!DA166*'Gas parameters'!$N$17</f>
        <v>0</v>
      </c>
      <c r="GD166" s="457">
        <f>'DATA SHEET'!DB166*'Gas parameters'!$O$17</f>
        <v>0</v>
      </c>
      <c r="GE166" s="457">
        <f>'DATA SHEET'!DC166*'Gas parameters'!$P$17</f>
        <v>0</v>
      </c>
      <c r="GF166" s="457">
        <f>'DATA SHEET'!DD166*'Gas parameters'!$Q$17</f>
        <v>0</v>
      </c>
      <c r="GG166" s="429">
        <f>'DATA SHEET'!CO166*'Gas parameters'!$B$18</f>
        <v>0.43043999999999999</v>
      </c>
      <c r="GH166" s="429">
        <f>'DATA SHEET'!CP166*'Gas parameters'!$C$18</f>
        <v>0</v>
      </c>
      <c r="GI166" s="429">
        <f>'DATA SHEET'!CQ166*'Gas parameters'!$D$18</f>
        <v>0</v>
      </c>
      <c r="GJ166" s="429">
        <f>'DATA SHEET'!CR166*'Gas parameters'!$E$18</f>
        <v>0</v>
      </c>
      <c r="GK166" s="429">
        <f>'DATA SHEET'!CS166*'Gas parameters'!$F$18</f>
        <v>0</v>
      </c>
      <c r="GL166" s="429">
        <f>'DATA SHEET'!CT166*'Gas parameters'!$G$18</f>
        <v>0</v>
      </c>
      <c r="GM166" s="429">
        <f>'DATA SHEET'!CU166*'Gas parameters'!$H$18</f>
        <v>0</v>
      </c>
      <c r="GN166" s="429">
        <f>'DATA SHEET'!CV166*'Gas parameters'!$I$18</f>
        <v>0</v>
      </c>
      <c r="GO166" s="429">
        <f>'DATA SHEET'!CW166*'Gas parameters'!$J$18</f>
        <v>0</v>
      </c>
      <c r="GP166" s="429">
        <f>'DATA SHEET'!CX166*'Gas parameters'!$K$18</f>
        <v>0</v>
      </c>
      <c r="GQ166" s="429">
        <f>'DATA SHEET'!CY166*'Gas parameters'!$L$18</f>
        <v>0</v>
      </c>
      <c r="GR166" s="429">
        <f>'DATA SHEET'!CZ166*'Gas parameters'!$M$18</f>
        <v>3.5999999999999997E-2</v>
      </c>
      <c r="GS166" s="429">
        <f>'DATA SHEET'!DA166*'Gas parameters'!$N$18</f>
        <v>0</v>
      </c>
      <c r="GT166" s="429">
        <f>'DATA SHEET'!DB166*'Gas parameters'!$O$18</f>
        <v>0</v>
      </c>
      <c r="GU166" s="429">
        <f>'DATA SHEET'!DC166*'Gas parameters'!$P$18</f>
        <v>0</v>
      </c>
      <c r="GV166" s="429">
        <f>'DATA SHEET'!DD166*'Gas parameters'!$Q$18</f>
        <v>0</v>
      </c>
      <c r="GW166" s="430">
        <v>7</v>
      </c>
      <c r="GX166" s="430">
        <v>1E-3</v>
      </c>
      <c r="GY166" s="435">
        <f t="shared" si="1023"/>
        <v>6.6924546322827121</v>
      </c>
      <c r="GZ166" s="435">
        <f t="shared" si="1024"/>
        <v>10.148328222950017</v>
      </c>
      <c r="HA166" s="433">
        <f t="shared" si="1025"/>
        <v>1</v>
      </c>
      <c r="HB166" s="433">
        <f t="shared" si="1026"/>
        <v>7.4502201757506663</v>
      </c>
      <c r="HC166" s="433">
        <f t="shared" si="1027"/>
        <v>20.959991874476575</v>
      </c>
      <c r="HD166" s="433">
        <f t="shared" si="1028"/>
        <v>1.3246768628986172</v>
      </c>
      <c r="HE166" s="433">
        <f t="shared" si="1029"/>
        <v>1.2155011147590387</v>
      </c>
      <c r="HF166" s="436">
        <f t="shared" si="1030"/>
        <v>0</v>
      </c>
      <c r="HG166" s="433">
        <f t="shared" si="1031"/>
        <v>5.8886546322827122</v>
      </c>
      <c r="HH166" s="435">
        <f>GY166*0.7906+'DATA SHEET'!CW166/100+HN166</f>
        <v>5.8886546322827122</v>
      </c>
      <c r="HI166" s="433">
        <f t="shared" si="1032"/>
        <v>1.5615655434679541</v>
      </c>
      <c r="HJ166" s="433">
        <f t="shared" si="1033"/>
        <v>10.148328222950017</v>
      </c>
      <c r="HK166" s="437">
        <f t="shared" si="1034"/>
        <v>25843</v>
      </c>
      <c r="HL166" s="437">
        <f t="shared" si="1035"/>
        <v>28989.399999999998</v>
      </c>
      <c r="HM166" s="438">
        <f t="shared" si="1036"/>
        <v>1.4014</v>
      </c>
      <c r="HN166" s="439">
        <f t="shared" si="1037"/>
        <v>0.59760000000000002</v>
      </c>
      <c r="HO166" s="436">
        <f t="shared" si="1038"/>
        <v>1.5508</v>
      </c>
      <c r="HP166" s="427">
        <f t="shared" si="1039"/>
        <v>0.46643999999999997</v>
      </c>
      <c r="HQ166" s="357">
        <f t="shared" si="1040"/>
        <v>25801.599999999999</v>
      </c>
      <c r="HR166" s="358">
        <f t="shared" si="1041"/>
        <v>29019.200000000001</v>
      </c>
      <c r="HS166" s="712">
        <f t="shared" si="1042"/>
        <v>0.46643999999999997</v>
      </c>
      <c r="HT166" s="713">
        <f t="shared" si="1043"/>
        <v>0.36094603788418017</v>
      </c>
      <c r="HU166" s="711">
        <f t="shared" si="1044"/>
        <v>0.44215889640812073</v>
      </c>
      <c r="HV166" s="711">
        <f t="shared" si="1045"/>
        <v>24.454174959719456</v>
      </c>
      <c r="HW166" s="711">
        <f t="shared" si="1046"/>
        <v>27.464698088207459</v>
      </c>
      <c r="HX166" s="711">
        <f t="shared" si="1047"/>
        <v>45.714470083951518</v>
      </c>
      <c r="HY166" s="714">
        <f t="shared" si="1048"/>
        <v>25.801599999999997</v>
      </c>
      <c r="HZ166" s="359">
        <f t="shared" si="1049"/>
        <v>29.019200000000001</v>
      </c>
      <c r="IA166" s="360">
        <f t="shared" si="1050"/>
        <v>48.30190909070317</v>
      </c>
      <c r="IB166" s="75">
        <f t="shared" si="1051"/>
        <v>45.714470083951518</v>
      </c>
      <c r="IC166" s="724">
        <f t="shared" si="1052"/>
        <v>0.36094603788418017</v>
      </c>
      <c r="ID166" s="724">
        <f t="shared" si="1053"/>
        <v>25.801599999999997</v>
      </c>
      <c r="IE166" s="724">
        <f t="shared" si="1054"/>
        <v>29.019200000000001</v>
      </c>
      <c r="IF166" s="76">
        <f t="shared" si="1055"/>
        <v>10.148328222950017</v>
      </c>
      <c r="IG166" s="168"/>
      <c r="IH166" s="168"/>
      <c r="II166" s="168"/>
      <c r="IJ166" s="700">
        <f t="shared" si="1056"/>
        <v>0</v>
      </c>
      <c r="IK166" s="30"/>
      <c r="IL166" s="31"/>
      <c r="IM166" s="31"/>
      <c r="IN166" s="29"/>
      <c r="IO166" s="29"/>
      <c r="IP166" s="25"/>
      <c r="IQ166" s="25"/>
      <c r="IR166" s="25"/>
      <c r="IS166" s="23" t="s">
        <v>88</v>
      </c>
      <c r="IT166" s="23" t="s">
        <v>88</v>
      </c>
      <c r="IU166" s="23"/>
      <c r="IV166" s="23" t="s">
        <v>88</v>
      </c>
      <c r="IW166" s="23"/>
      <c r="IX166" s="23"/>
      <c r="IY166" s="23"/>
      <c r="IZ166" s="23"/>
      <c r="JA166" s="43"/>
      <c r="JB166" s="43"/>
      <c r="JC166" s="33"/>
      <c r="JD166" s="22"/>
      <c r="JE166" s="22"/>
      <c r="JF166" s="22"/>
      <c r="JG166" s="22"/>
      <c r="JH166" s="21"/>
      <c r="JI166" s="21"/>
      <c r="JJ166" s="21"/>
      <c r="JK166" s="21"/>
      <c r="JL166" s="29"/>
      <c r="JM166" s="29"/>
      <c r="JN166" s="29"/>
      <c r="JO166" s="34"/>
      <c r="JP166" s="34"/>
      <c r="JQ166" s="34"/>
      <c r="JR166" s="34"/>
      <c r="JS166" s="34"/>
      <c r="JT166" s="34"/>
      <c r="JU166" s="34"/>
      <c r="JV166" s="34"/>
      <c r="JW166" s="34"/>
      <c r="JX166" s="34"/>
      <c r="JY166" s="34"/>
      <c r="JZ166" s="34"/>
      <c r="KA166" s="26"/>
      <c r="KB166" s="27"/>
      <c r="KC166" s="176"/>
      <c r="KD166" s="176"/>
      <c r="KE166" s="176"/>
      <c r="KF166" s="176"/>
      <c r="KG166" s="176"/>
      <c r="KH166" s="176"/>
      <c r="KI166" s="176"/>
      <c r="KJ166" s="176"/>
      <c r="KK166" s="176"/>
      <c r="KL166" s="32"/>
      <c r="KM166" s="24"/>
      <c r="KN166" s="24"/>
      <c r="KO166" s="24"/>
      <c r="KP166" s="24"/>
      <c r="KQ166" s="60"/>
      <c r="KR166" s="60"/>
      <c r="KS166" s="60"/>
      <c r="KT166" s="60"/>
      <c r="KU166" s="60"/>
      <c r="KV166" s="60"/>
      <c r="KX166" s="540">
        <f t="shared" si="932"/>
        <v>100</v>
      </c>
    </row>
    <row r="167" spans="1:310" ht="15" x14ac:dyDescent="0.25">
      <c r="A167" s="81"/>
      <c r="B167" s="81"/>
      <c r="C167" s="81"/>
      <c r="P167" s="550"/>
      <c r="Q167" s="42"/>
      <c r="R167" s="42"/>
      <c r="S167" s="42"/>
      <c r="T167" s="42"/>
      <c r="U167" s="42"/>
      <c r="V167" s="42"/>
      <c r="W167" s="42"/>
      <c r="X167" s="42"/>
      <c r="Y167" s="42"/>
      <c r="Z167" s="42"/>
      <c r="AA167" s="42"/>
      <c r="AB167" s="42"/>
      <c r="IB167" s="3"/>
      <c r="IC167" s="3"/>
      <c r="ID167" s="3"/>
      <c r="IE167" s="3"/>
      <c r="IF167" s="3"/>
      <c r="JA167" s="170"/>
      <c r="JK167" s="3"/>
      <c r="JL167" s="170"/>
      <c r="JM167" s="170"/>
      <c r="JN167" s="170"/>
      <c r="KL167" s="3"/>
      <c r="KX167" s="540">
        <f t="shared" si="932"/>
        <v>0</v>
      </c>
    </row>
    <row r="168" spans="1:310" ht="15.75" thickBot="1" x14ac:dyDescent="0.3">
      <c r="A168" s="81"/>
      <c r="B168" s="81"/>
      <c r="C168" s="81"/>
      <c r="P168" s="550"/>
      <c r="Q168" s="42"/>
      <c r="R168" s="42"/>
      <c r="S168" s="42"/>
      <c r="T168" s="42"/>
      <c r="U168" s="42"/>
      <c r="V168" s="42"/>
      <c r="W168" s="42"/>
      <c r="X168" s="42"/>
      <c r="Y168" s="42"/>
      <c r="Z168" s="42"/>
      <c r="AA168" s="42"/>
      <c r="AB168" s="42"/>
      <c r="IB168" s="3"/>
      <c r="IC168" s="3"/>
      <c r="ID168" s="3"/>
      <c r="IE168" s="3"/>
      <c r="IF168" s="3"/>
      <c r="JA168" s="170"/>
      <c r="JK168" s="3"/>
      <c r="JL168" s="170"/>
      <c r="JM168" s="170"/>
      <c r="JN168" s="170"/>
      <c r="JO168" s="170"/>
      <c r="JP168" s="170"/>
      <c r="JQ168" s="170"/>
      <c r="JR168" s="170"/>
      <c r="JS168" s="170"/>
      <c r="KL168" s="3"/>
      <c r="KX168" s="540">
        <f t="shared" si="932"/>
        <v>0</v>
      </c>
    </row>
    <row r="169" spans="1:310" ht="24" thickBot="1" x14ac:dyDescent="0.4">
      <c r="A169" s="81"/>
      <c r="B169" s="81"/>
      <c r="C169" s="81"/>
      <c r="E169" s="55" t="s">
        <v>657</v>
      </c>
      <c r="F169" s="56"/>
      <c r="G169" s="56"/>
      <c r="H169" s="56"/>
      <c r="I169" s="56"/>
      <c r="J169" s="56"/>
      <c r="K169" s="56"/>
      <c r="L169" s="56"/>
      <c r="M169" s="56"/>
      <c r="N169" s="56"/>
      <c r="O169" s="56"/>
      <c r="P169" s="551"/>
      <c r="Q169" s="752"/>
      <c r="R169" s="752"/>
      <c r="S169" s="752"/>
      <c r="T169" s="752"/>
      <c r="U169" s="752"/>
      <c r="V169" s="752"/>
      <c r="W169" s="753"/>
      <c r="X169" s="753"/>
      <c r="Y169" s="753"/>
      <c r="Z169" s="753"/>
      <c r="AA169" s="753"/>
      <c r="AB169" s="753"/>
      <c r="AC169" s="626"/>
      <c r="AD169" s="626"/>
      <c r="AE169" s="626"/>
      <c r="AF169" s="626"/>
      <c r="AG169" s="626"/>
      <c r="AH169" s="626"/>
      <c r="AI169" s="626"/>
      <c r="AJ169" s="626"/>
      <c r="AK169" s="626"/>
      <c r="AL169" s="626"/>
      <c r="AM169" s="626"/>
      <c r="AN169" s="626"/>
      <c r="AO169" s="626"/>
      <c r="AP169" s="626"/>
      <c r="AQ169" s="626"/>
      <c r="AR169" s="626"/>
      <c r="AS169" s="626"/>
      <c r="AT169" s="626"/>
      <c r="AU169" s="626"/>
      <c r="AV169" s="626"/>
      <c r="AW169" s="626"/>
      <c r="AX169" s="626"/>
      <c r="AY169" s="626"/>
      <c r="AZ169" s="626"/>
      <c r="BA169" s="626"/>
      <c r="BB169" s="626"/>
      <c r="BC169" s="626"/>
      <c r="BD169" s="626"/>
      <c r="BE169" s="626"/>
      <c r="BF169" s="626"/>
      <c r="BG169" s="626"/>
      <c r="BH169" s="626"/>
      <c r="BI169" s="626"/>
      <c r="BJ169" s="626"/>
      <c r="BK169" s="626"/>
      <c r="BL169" s="626"/>
      <c r="BM169" s="626"/>
      <c r="BN169" s="626"/>
      <c r="BO169" s="626"/>
      <c r="BP169" s="626"/>
      <c r="BQ169" s="626"/>
      <c r="BR169" s="626"/>
      <c r="BS169" s="626"/>
      <c r="BT169" s="626"/>
      <c r="BU169" s="626"/>
      <c r="BV169" s="626"/>
      <c r="BW169" s="626"/>
      <c r="BX169" s="626"/>
      <c r="BY169" s="626"/>
      <c r="BZ169" s="626"/>
      <c r="CA169" s="626"/>
      <c r="CB169" s="626"/>
      <c r="CC169" s="626"/>
      <c r="CD169" s="626"/>
      <c r="CE169" s="626"/>
      <c r="CF169" s="626"/>
      <c r="CG169" s="626"/>
      <c r="CH169" s="626"/>
      <c r="CI169" s="626"/>
      <c r="CJ169" s="626"/>
      <c r="CK169" s="626"/>
      <c r="CL169" s="626"/>
      <c r="CM169" s="626"/>
      <c r="CN169" s="626"/>
      <c r="CO169" s="626"/>
      <c r="CP169" s="626"/>
      <c r="CQ169" s="626"/>
      <c r="CR169" s="626"/>
      <c r="CS169" s="626"/>
      <c r="CT169" s="626"/>
      <c r="CU169" s="626"/>
      <c r="CV169" s="626"/>
      <c r="CW169" s="626"/>
      <c r="CX169" s="626"/>
      <c r="CY169" s="626"/>
      <c r="CZ169" s="626"/>
      <c r="DA169" s="626"/>
      <c r="DB169" s="626"/>
      <c r="DC169" s="626"/>
      <c r="DD169" s="626"/>
      <c r="DE169" s="626"/>
      <c r="DF169" s="626"/>
      <c r="DG169" s="626"/>
      <c r="DH169" s="626"/>
      <c r="DI169" s="626"/>
      <c r="DJ169" s="626"/>
      <c r="DK169" s="626"/>
      <c r="DL169" s="626"/>
      <c r="DM169" s="626"/>
      <c r="DN169" s="626"/>
      <c r="DO169" s="626"/>
      <c r="DP169" s="626"/>
      <c r="DQ169" s="626"/>
      <c r="DR169" s="626"/>
      <c r="DS169" s="626"/>
      <c r="DT169" s="626"/>
      <c r="DU169" s="626"/>
      <c r="DV169" s="626"/>
      <c r="DW169" s="626"/>
      <c r="DX169" s="626"/>
      <c r="DY169" s="626"/>
      <c r="DZ169" s="626"/>
      <c r="EA169" s="626"/>
      <c r="EB169" s="626"/>
      <c r="EC169" s="626"/>
      <c r="ED169" s="626"/>
      <c r="EE169" s="626"/>
      <c r="EF169" s="626"/>
      <c r="EG169" s="626"/>
      <c r="EH169" s="626"/>
      <c r="EI169" s="626"/>
      <c r="EJ169" s="626"/>
      <c r="EK169" s="626"/>
      <c r="EL169" s="626"/>
      <c r="EM169" s="626"/>
      <c r="EN169" s="626"/>
      <c r="EO169" s="626"/>
      <c r="EP169" s="626"/>
      <c r="EQ169" s="626"/>
      <c r="ER169" s="626"/>
      <c r="ES169" s="626"/>
      <c r="ET169" s="626"/>
      <c r="EU169" s="626"/>
      <c r="EV169" s="626"/>
      <c r="EW169" s="626"/>
      <c r="EX169" s="626"/>
      <c r="EY169" s="626"/>
      <c r="EZ169" s="626"/>
      <c r="FA169" s="626"/>
      <c r="FB169" s="626"/>
      <c r="FC169" s="626"/>
      <c r="FD169" s="626"/>
      <c r="FE169" s="626"/>
      <c r="FF169" s="626"/>
      <c r="FG169" s="626"/>
      <c r="FH169" s="626"/>
      <c r="FI169" s="626"/>
      <c r="FJ169" s="626"/>
      <c r="FK169" s="626"/>
      <c r="FL169" s="626"/>
      <c r="FM169" s="626"/>
      <c r="FN169" s="626"/>
      <c r="FO169" s="626"/>
      <c r="FP169" s="626"/>
      <c r="FQ169" s="626"/>
      <c r="FR169" s="626"/>
      <c r="FS169" s="626"/>
      <c r="FT169" s="626"/>
      <c r="FU169" s="626"/>
      <c r="FV169" s="626"/>
      <c r="FW169" s="626"/>
      <c r="FX169" s="626"/>
      <c r="FY169" s="626"/>
      <c r="FZ169" s="626"/>
      <c r="GA169" s="626"/>
      <c r="GB169" s="626"/>
      <c r="GC169" s="626"/>
      <c r="GD169" s="626"/>
      <c r="GE169" s="626"/>
      <c r="GF169" s="626"/>
      <c r="GG169" s="626"/>
      <c r="GH169" s="626"/>
      <c r="GI169" s="626"/>
      <c r="GJ169" s="626"/>
      <c r="GK169" s="626"/>
      <c r="GL169" s="626"/>
      <c r="GM169" s="626"/>
      <c r="GN169" s="626"/>
      <c r="GO169" s="626"/>
      <c r="GP169" s="626"/>
      <c r="GQ169" s="626"/>
      <c r="GR169" s="626"/>
      <c r="GS169" s="626"/>
      <c r="GT169" s="626"/>
      <c r="GU169" s="626"/>
      <c r="GV169" s="626"/>
      <c r="GW169" s="626"/>
      <c r="GX169" s="626"/>
      <c r="GY169" s="626"/>
      <c r="GZ169" s="626"/>
      <c r="HA169" s="626"/>
      <c r="HB169" s="626"/>
      <c r="HC169" s="626"/>
      <c r="HD169" s="626"/>
      <c r="HE169" s="626"/>
      <c r="HF169" s="626"/>
      <c r="HG169" s="626"/>
      <c r="HH169" s="626"/>
      <c r="HI169" s="626"/>
      <c r="HJ169" s="626"/>
      <c r="HK169" s="626"/>
      <c r="HL169" s="626"/>
      <c r="HM169" s="626"/>
      <c r="HN169" s="626"/>
      <c r="HO169" s="626"/>
      <c r="HP169" s="626"/>
      <c r="HQ169" s="626"/>
      <c r="HR169" s="626"/>
      <c r="HS169" s="626"/>
      <c r="HT169" s="626"/>
      <c r="HU169" s="626"/>
      <c r="HV169" s="626"/>
      <c r="HW169" s="626"/>
      <c r="HX169" s="626"/>
      <c r="HY169" s="626"/>
      <c r="HZ169" s="626"/>
      <c r="IA169" s="626"/>
      <c r="IB169" s="626"/>
      <c r="IC169" s="626"/>
      <c r="ID169" s="626"/>
      <c r="IE169" s="626"/>
      <c r="IF169" s="626"/>
      <c r="IG169" s="625" t="s">
        <v>290</v>
      </c>
      <c r="IH169" s="626"/>
      <c r="II169" s="626"/>
      <c r="IJ169" s="626"/>
      <c r="IK169" s="626"/>
      <c r="IL169" s="626"/>
      <c r="IM169" s="626"/>
      <c r="IN169" s="626"/>
      <c r="IO169" s="171"/>
      <c r="IP169" s="56"/>
      <c r="IQ169" s="56"/>
      <c r="IR169" s="56"/>
      <c r="IS169" s="56"/>
      <c r="IT169" s="56"/>
      <c r="IU169" s="56"/>
      <c r="IV169" s="56"/>
      <c r="IW169" s="56"/>
      <c r="IX169" s="56"/>
      <c r="IY169" s="56"/>
      <c r="IZ169" s="56"/>
      <c r="JA169" s="171"/>
      <c r="JB169" s="56"/>
      <c r="JC169" s="56"/>
      <c r="JD169" s="56"/>
      <c r="JE169" s="56"/>
      <c r="JF169" s="56"/>
      <c r="JG169" s="56"/>
      <c r="JH169" s="56"/>
      <c r="JI169" s="56"/>
      <c r="JJ169" s="56"/>
      <c r="JK169" s="56"/>
      <c r="JL169" s="171"/>
      <c r="JM169" s="171"/>
      <c r="JN169" s="171"/>
      <c r="JO169" s="171"/>
      <c r="JP169" s="171"/>
      <c r="JQ169" s="171"/>
      <c r="JR169" s="171"/>
      <c r="JS169" s="171"/>
      <c r="JT169" s="56"/>
      <c r="JU169" s="56"/>
      <c r="JV169" s="56"/>
      <c r="JW169" s="56"/>
      <c r="JX169" s="56"/>
      <c r="JY169" s="56"/>
      <c r="JZ169" s="56"/>
      <c r="KA169" s="56"/>
      <c r="KB169" s="56"/>
      <c r="KC169" s="56"/>
      <c r="KD169" s="56"/>
      <c r="KE169" s="56"/>
      <c r="KF169" s="56"/>
      <c r="KG169" s="56"/>
      <c r="KH169" s="56"/>
      <c r="KI169" s="56"/>
      <c r="KJ169" s="56"/>
      <c r="KK169" s="56"/>
      <c r="KL169" s="56"/>
      <c r="KM169" s="56"/>
      <c r="KN169" s="56"/>
      <c r="KO169" s="56"/>
      <c r="KP169" s="56"/>
      <c r="KQ169" s="57"/>
      <c r="KR169" s="57"/>
      <c r="KS169" s="57"/>
      <c r="KT169" s="57"/>
      <c r="KU169" s="57"/>
      <c r="KV169" s="57"/>
      <c r="KX169" s="540">
        <f t="shared" si="932"/>
        <v>0</v>
      </c>
    </row>
    <row r="170" spans="1:310" ht="24" thickBot="1" x14ac:dyDescent="0.4">
      <c r="A170" s="81"/>
      <c r="B170" s="81"/>
      <c r="C170" s="81"/>
      <c r="E170" s="526" t="s">
        <v>613</v>
      </c>
      <c r="F170" s="527"/>
      <c r="G170" s="527"/>
      <c r="H170" s="527"/>
      <c r="I170" s="40"/>
      <c r="J170" s="40"/>
      <c r="K170" s="670" t="s">
        <v>719</v>
      </c>
      <c r="L170" s="670"/>
      <c r="M170" s="670"/>
      <c r="N170" s="670"/>
      <c r="O170" s="670"/>
      <c r="P170" s="671"/>
      <c r="Q170" s="728"/>
      <c r="R170" s="728"/>
      <c r="S170" s="728"/>
      <c r="T170" s="728"/>
      <c r="U170" s="728"/>
      <c r="V170" s="728"/>
      <c r="W170" s="728"/>
      <c r="X170" s="728"/>
      <c r="Y170" s="728"/>
      <c r="Z170" s="728"/>
      <c r="AA170" s="728"/>
      <c r="AB170" s="728"/>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40"/>
      <c r="HE170" s="40"/>
      <c r="HF170" s="40"/>
      <c r="HG170" s="40"/>
      <c r="HH170" s="40"/>
      <c r="HI170" s="40"/>
      <c r="HJ170" s="40"/>
      <c r="HK170" s="40"/>
      <c r="HL170" s="40"/>
      <c r="HM170" s="40"/>
      <c r="HN170" s="40"/>
      <c r="HO170" s="40"/>
      <c r="HP170" s="40"/>
      <c r="HQ170" s="40"/>
      <c r="HR170" s="40"/>
      <c r="HS170" s="40"/>
      <c r="HT170" s="40"/>
      <c r="HU170" s="40"/>
      <c r="HV170" s="40"/>
      <c r="HW170" s="40"/>
      <c r="HX170" s="40"/>
      <c r="HY170" s="40"/>
      <c r="HZ170" s="40"/>
      <c r="IA170" s="40"/>
      <c r="IB170" s="40"/>
      <c r="IC170" s="40"/>
      <c r="ID170" s="40"/>
      <c r="IE170" s="40"/>
      <c r="IF170" s="40"/>
      <c r="IG170" s="40"/>
      <c r="IH170" s="40"/>
      <c r="II170" s="40"/>
      <c r="IJ170" s="40"/>
      <c r="IK170" s="40"/>
      <c r="IL170" s="40"/>
      <c r="IM170" s="40"/>
      <c r="IN170" s="40"/>
      <c r="IO170" s="40"/>
      <c r="IP170" s="40"/>
      <c r="IQ170" s="40"/>
      <c r="IR170" s="40"/>
      <c r="IS170" s="40"/>
      <c r="IT170" s="40"/>
      <c r="IU170" s="40"/>
      <c r="IV170" s="40"/>
      <c r="IW170" s="40"/>
      <c r="IX170" s="40"/>
      <c r="IY170" s="40"/>
      <c r="IZ170" s="40"/>
      <c r="JA170" s="40"/>
      <c r="JB170" s="40"/>
      <c r="JC170" s="40"/>
      <c r="JD170" s="40"/>
      <c r="JE170" s="40"/>
      <c r="JF170" s="40"/>
      <c r="JG170" s="40"/>
      <c r="JH170" s="40"/>
      <c r="JI170" s="40"/>
      <c r="JJ170" s="40"/>
      <c r="JK170" s="40"/>
      <c r="JL170" s="40"/>
      <c r="JM170" s="40"/>
      <c r="JN170" s="40"/>
      <c r="JO170" s="40"/>
      <c r="JP170" s="40"/>
      <c r="JQ170" s="40"/>
      <c r="JR170" s="40"/>
      <c r="JS170" s="40"/>
      <c r="JT170" s="83"/>
      <c r="JU170" s="83"/>
      <c r="JV170" s="83"/>
      <c r="JW170" s="83"/>
      <c r="JX170" s="83"/>
      <c r="JY170" s="83"/>
      <c r="JZ170" s="83"/>
      <c r="KA170" s="40"/>
      <c r="KB170" s="40"/>
      <c r="KC170" s="40"/>
      <c r="KD170" s="40"/>
      <c r="KE170" s="40"/>
      <c r="KF170" s="40"/>
      <c r="KG170" s="40"/>
      <c r="KH170" s="40"/>
      <c r="KI170" s="40"/>
      <c r="KJ170" s="40"/>
      <c r="KK170" s="40"/>
      <c r="KL170" s="40"/>
      <c r="KM170" s="40"/>
      <c r="KN170" s="40"/>
      <c r="KO170" s="40"/>
      <c r="KP170" s="40"/>
      <c r="KQ170" s="41"/>
      <c r="KR170" s="41"/>
      <c r="KS170" s="41"/>
      <c r="KT170" s="41"/>
      <c r="KU170" s="41"/>
      <c r="KV170" s="41"/>
      <c r="KX170" s="540">
        <f t="shared" si="932"/>
        <v>0</v>
      </c>
    </row>
    <row r="171" spans="1:310" ht="15" x14ac:dyDescent="0.25">
      <c r="A171" s="81"/>
      <c r="B171" s="81"/>
      <c r="C171" s="81"/>
      <c r="D171" s="571" t="s">
        <v>131</v>
      </c>
      <c r="E171" s="11" t="s">
        <v>192</v>
      </c>
      <c r="F171" s="53"/>
      <c r="G171" s="53"/>
      <c r="H171" s="669" t="s">
        <v>718</v>
      </c>
      <c r="I171" s="669"/>
      <c r="J171" s="669"/>
      <c r="K171" s="669"/>
      <c r="L171" s="77" t="s">
        <v>378</v>
      </c>
      <c r="M171" s="586" t="s">
        <v>191</v>
      </c>
      <c r="N171" s="53"/>
      <c r="O171" s="53"/>
      <c r="P171" s="547"/>
      <c r="Q171" s="731"/>
      <c r="R171" s="731"/>
      <c r="S171" s="731"/>
      <c r="T171" s="731"/>
      <c r="U171" s="731"/>
      <c r="V171" s="731"/>
      <c r="W171" s="731"/>
      <c r="X171" s="731"/>
      <c r="Y171" s="731"/>
      <c r="Z171" s="731"/>
      <c r="AA171" s="731"/>
      <c r="AB171" s="731"/>
      <c r="AC171" s="53"/>
      <c r="AD171" s="53"/>
      <c r="AE171" s="53"/>
      <c r="AF171" s="53"/>
      <c r="AG171" s="53"/>
      <c r="AH171" s="53"/>
      <c r="AI171" s="53"/>
      <c r="AJ171" s="53"/>
      <c r="AK171" s="53"/>
      <c r="AL171" s="53"/>
      <c r="AM171" s="53"/>
      <c r="AN171" s="53"/>
      <c r="AO171" s="53"/>
      <c r="AP171" s="53"/>
      <c r="AQ171" s="53"/>
      <c r="AR171" s="53"/>
      <c r="AS171" s="53"/>
      <c r="AT171" s="53"/>
      <c r="AU171" s="53"/>
      <c r="AV171" s="53"/>
      <c r="AW171" s="53"/>
      <c r="AX171" s="53"/>
      <c r="AY171" s="53"/>
      <c r="AZ171" s="53"/>
      <c r="BA171" s="53"/>
      <c r="BB171" s="53"/>
      <c r="BC171" s="53"/>
      <c r="BD171" s="53"/>
      <c r="BE171" s="53"/>
      <c r="BF171" s="53"/>
      <c r="BG171" s="53"/>
      <c r="BH171" s="53"/>
      <c r="BI171" s="53"/>
      <c r="BJ171" s="53"/>
      <c r="BK171" s="53"/>
      <c r="BL171" s="53"/>
      <c r="BM171" s="53"/>
      <c r="BN171" s="53"/>
      <c r="BO171" s="53"/>
      <c r="BP171" s="53"/>
      <c r="BQ171" s="53"/>
      <c r="BR171" s="53"/>
      <c r="BS171" s="53"/>
      <c r="BT171" s="53"/>
      <c r="BU171" s="53"/>
      <c r="BV171" s="53"/>
      <c r="BW171" s="53"/>
      <c r="BX171" s="53"/>
      <c r="BY171" s="53"/>
      <c r="BZ171" s="53"/>
      <c r="CA171" s="53"/>
      <c r="CB171" s="53"/>
      <c r="CC171" s="53"/>
      <c r="CD171" s="53"/>
      <c r="CE171" s="53"/>
      <c r="CF171" s="53"/>
      <c r="CG171" s="53"/>
      <c r="CH171" s="53"/>
      <c r="CI171" s="53"/>
      <c r="CJ171" s="53"/>
      <c r="CK171" s="53"/>
      <c r="CL171" s="53"/>
      <c r="CM171" s="53"/>
      <c r="CN171" s="53"/>
      <c r="CO171" s="53"/>
      <c r="CP171" s="53"/>
      <c r="CQ171" s="53"/>
      <c r="CR171" s="53"/>
      <c r="CS171" s="53"/>
      <c r="CT171" s="53"/>
      <c r="CU171" s="53"/>
      <c r="CV171" s="53"/>
      <c r="CW171" s="53"/>
      <c r="CX171" s="53"/>
      <c r="CY171" s="53"/>
      <c r="CZ171" s="53"/>
      <c r="DA171" s="53"/>
      <c r="DB171" s="53"/>
      <c r="DC171" s="53"/>
      <c r="DD171" s="53"/>
      <c r="DE171" s="53"/>
      <c r="DF171" s="53"/>
      <c r="DG171" s="53"/>
      <c r="DH171" s="53"/>
      <c r="DI171" s="53"/>
      <c r="DJ171" s="53"/>
      <c r="DK171" s="53"/>
      <c r="DL171" s="53"/>
      <c r="DM171" s="53"/>
      <c r="DN171" s="53"/>
      <c r="DO171" s="53"/>
      <c r="DP171" s="53"/>
      <c r="DQ171" s="53"/>
      <c r="DR171" s="53"/>
      <c r="DS171" s="53"/>
      <c r="DT171" s="53"/>
      <c r="DU171" s="53"/>
      <c r="DV171" s="53"/>
      <c r="DW171" s="53"/>
      <c r="DX171" s="53"/>
      <c r="DY171" s="53"/>
      <c r="DZ171" s="53"/>
      <c r="EA171" s="53"/>
      <c r="EB171" s="53"/>
      <c r="EC171" s="53"/>
      <c r="ED171" s="53"/>
      <c r="EE171" s="53"/>
      <c r="EF171" s="53"/>
      <c r="EG171" s="53"/>
      <c r="EH171" s="53"/>
      <c r="EI171" s="53"/>
      <c r="EJ171" s="53"/>
      <c r="EK171" s="53"/>
      <c r="EL171" s="53"/>
      <c r="EM171" s="53"/>
      <c r="EN171" s="53"/>
      <c r="EO171" s="53"/>
      <c r="EP171" s="53"/>
      <c r="EQ171" s="53"/>
      <c r="ER171" s="53"/>
      <c r="ES171" s="53"/>
      <c r="ET171" s="53"/>
      <c r="EU171" s="53"/>
      <c r="EV171" s="53"/>
      <c r="EW171" s="53"/>
      <c r="EX171" s="53"/>
      <c r="EY171" s="53"/>
      <c r="EZ171" s="53"/>
      <c r="FA171" s="53"/>
      <c r="FB171" s="53"/>
      <c r="FC171" s="53"/>
      <c r="FD171" s="53"/>
      <c r="FE171" s="53"/>
      <c r="FF171" s="53"/>
      <c r="FG171" s="53"/>
      <c r="FH171" s="53"/>
      <c r="FI171" s="53"/>
      <c r="FJ171" s="53"/>
      <c r="FK171" s="53"/>
      <c r="FL171" s="53"/>
      <c r="FM171" s="53"/>
      <c r="FN171" s="53"/>
      <c r="FO171" s="53"/>
      <c r="FP171" s="53"/>
      <c r="FQ171" s="53"/>
      <c r="FR171" s="53"/>
      <c r="FS171" s="53"/>
      <c r="FT171" s="53"/>
      <c r="FU171" s="53"/>
      <c r="FV171" s="53"/>
      <c r="FW171" s="53"/>
      <c r="FX171" s="53"/>
      <c r="FY171" s="53"/>
      <c r="FZ171" s="53"/>
      <c r="GA171" s="53"/>
      <c r="GB171" s="53"/>
      <c r="GC171" s="53"/>
      <c r="GD171" s="53"/>
      <c r="GE171" s="53"/>
      <c r="GF171" s="53"/>
      <c r="GG171" s="53"/>
      <c r="GH171" s="53"/>
      <c r="GI171" s="53"/>
      <c r="GJ171" s="53"/>
      <c r="GK171" s="53"/>
      <c r="GL171" s="53"/>
      <c r="GM171" s="53"/>
      <c r="GN171" s="53"/>
      <c r="GO171" s="53"/>
      <c r="GP171" s="53"/>
      <c r="GQ171" s="53"/>
      <c r="GR171" s="53"/>
      <c r="GS171" s="53"/>
      <c r="GT171" s="53"/>
      <c r="GU171" s="53"/>
      <c r="GV171" s="53"/>
      <c r="GW171" s="53"/>
      <c r="GX171" s="53"/>
      <c r="GY171" s="53"/>
      <c r="GZ171" s="53"/>
      <c r="HA171" s="53"/>
      <c r="HB171" s="53"/>
      <c r="HC171" s="53"/>
      <c r="HD171" s="53"/>
      <c r="HE171" s="53"/>
      <c r="HF171" s="53"/>
      <c r="HG171" s="53"/>
      <c r="HH171" s="53"/>
      <c r="HI171" s="53"/>
      <c r="HJ171" s="53"/>
      <c r="HK171" s="53"/>
      <c r="HL171" s="53"/>
      <c r="HM171" s="53"/>
      <c r="HN171" s="53"/>
      <c r="HO171" s="53"/>
      <c r="HP171" s="53"/>
      <c r="HQ171" s="53"/>
      <c r="HR171" s="53"/>
      <c r="HS171" s="53"/>
      <c r="HT171" s="53"/>
      <c r="HU171" s="53"/>
      <c r="HV171" s="53"/>
      <c r="HW171" s="53"/>
      <c r="HX171" s="53"/>
      <c r="HY171" s="53"/>
      <c r="HZ171" s="53"/>
      <c r="IA171" s="53"/>
      <c r="IB171" s="53"/>
      <c r="IC171" s="53"/>
      <c r="ID171" s="53"/>
      <c r="IE171" s="53"/>
      <c r="IF171" s="53"/>
      <c r="IG171" s="53"/>
      <c r="IH171" s="53"/>
      <c r="II171" s="53"/>
      <c r="IJ171" s="53"/>
      <c r="IK171" s="53"/>
      <c r="IL171" s="53"/>
      <c r="IM171" s="53"/>
      <c r="IN171" s="53"/>
      <c r="IO171" s="53"/>
      <c r="IP171" s="53"/>
      <c r="IQ171" s="53"/>
      <c r="IR171" s="53"/>
      <c r="IS171" s="53"/>
      <c r="IT171" s="53"/>
      <c r="IU171" s="53"/>
      <c r="IV171" s="53"/>
      <c r="IW171" s="53"/>
      <c r="IX171" s="53"/>
      <c r="IY171" s="53"/>
      <c r="IZ171" s="53"/>
      <c r="JA171" s="172"/>
      <c r="JB171" s="53"/>
      <c r="JC171" s="53"/>
      <c r="JD171" s="53"/>
      <c r="JE171" s="53"/>
      <c r="JF171" s="53"/>
      <c r="JG171" s="53"/>
      <c r="JH171" s="53"/>
      <c r="JI171" s="53"/>
      <c r="JJ171" s="53"/>
      <c r="JK171" s="53"/>
      <c r="JL171" s="172"/>
      <c r="JM171" s="172"/>
      <c r="JN171" s="172"/>
      <c r="JO171" s="172"/>
      <c r="JP171" s="172"/>
      <c r="JQ171" s="172"/>
      <c r="JR171" s="172"/>
      <c r="JS171" s="172"/>
      <c r="JT171" s="53"/>
      <c r="JU171" s="53"/>
      <c r="JV171" s="53"/>
      <c r="JW171" s="53"/>
      <c r="JX171" s="53"/>
      <c r="JY171" s="53"/>
      <c r="JZ171" s="53"/>
      <c r="KA171" s="53"/>
      <c r="KB171" s="53"/>
      <c r="KC171" s="53"/>
      <c r="KD171" s="53"/>
      <c r="KE171" s="53"/>
      <c r="KF171" s="53"/>
      <c r="KG171" s="53"/>
      <c r="KH171" s="53"/>
      <c r="KI171" s="53"/>
      <c r="KJ171" s="53"/>
      <c r="KK171" s="53"/>
      <c r="KL171" s="53"/>
      <c r="KM171" s="53"/>
      <c r="KN171" s="53"/>
      <c r="KO171" s="53"/>
      <c r="KP171" s="53"/>
      <c r="KQ171" s="54"/>
      <c r="KR171" s="54"/>
      <c r="KS171" s="54"/>
      <c r="KT171" s="54"/>
      <c r="KU171" s="54"/>
      <c r="KV171" s="54"/>
      <c r="KX171" s="540">
        <f t="shared" si="932"/>
        <v>0</v>
      </c>
    </row>
    <row r="172" spans="1:310" ht="15" x14ac:dyDescent="0.25">
      <c r="A172" s="17"/>
      <c r="B172" s="17"/>
      <c r="C172" s="81"/>
      <c r="P172" s="550"/>
      <c r="Q172" s="42"/>
      <c r="R172" s="42"/>
      <c r="S172" s="42"/>
      <c r="T172" s="42"/>
      <c r="U172" s="42"/>
      <c r="V172" s="42"/>
      <c r="W172" s="42"/>
      <c r="X172" s="42"/>
      <c r="Y172" s="42"/>
      <c r="Z172" s="42"/>
      <c r="AA172" s="42"/>
      <c r="AB172" s="42"/>
      <c r="IB172" s="3"/>
      <c r="IC172" s="3"/>
      <c r="ID172" s="3"/>
      <c r="IE172" s="3"/>
      <c r="IF172" s="3"/>
      <c r="JA172" s="170"/>
      <c r="JK172" s="3"/>
      <c r="KL172" s="3"/>
      <c r="KX172" s="540">
        <f t="shared" si="932"/>
        <v>0</v>
      </c>
    </row>
    <row r="173" spans="1:310" ht="15" x14ac:dyDescent="0.25">
      <c r="A173" s="17"/>
      <c r="B173" s="17"/>
      <c r="C173" s="81"/>
      <c r="P173" s="550"/>
      <c r="Q173" s="42"/>
      <c r="R173" s="42"/>
      <c r="S173" s="42"/>
      <c r="T173" s="42"/>
      <c r="U173" s="42"/>
      <c r="V173" s="42"/>
      <c r="W173" s="42"/>
      <c r="X173" s="42"/>
      <c r="Y173" s="42"/>
      <c r="Z173" s="42"/>
      <c r="AA173" s="42"/>
      <c r="AB173" s="42"/>
      <c r="IB173" s="3"/>
      <c r="IC173" s="3"/>
      <c r="ID173" s="3"/>
      <c r="IE173" s="3"/>
      <c r="IF173" s="3"/>
      <c r="JA173" s="170"/>
      <c r="JK173" s="3"/>
      <c r="KL173" s="3"/>
      <c r="KX173" s="540">
        <f t="shared" si="932"/>
        <v>0</v>
      </c>
    </row>
    <row r="174" spans="1:310" ht="15.75" thickBot="1" x14ac:dyDescent="0.3">
      <c r="A174" s="81"/>
      <c r="B174" s="81"/>
      <c r="C174" s="81"/>
      <c r="P174" s="550"/>
      <c r="Q174" s="42"/>
      <c r="R174" s="42"/>
      <c r="S174" s="42"/>
      <c r="T174" s="42"/>
      <c r="U174" s="42"/>
      <c r="V174" s="42"/>
      <c r="W174" s="42"/>
      <c r="X174" s="42"/>
      <c r="Y174" s="42"/>
      <c r="Z174" s="42"/>
      <c r="AA174" s="42"/>
      <c r="AB174" s="42"/>
      <c r="IB174" s="3"/>
      <c r="IC174" s="3"/>
      <c r="ID174" s="3"/>
      <c r="IE174" s="3"/>
      <c r="IF174" s="3"/>
      <c r="JA174" s="170"/>
      <c r="JK174" s="3"/>
      <c r="KL174" s="3"/>
      <c r="KX174" s="540">
        <f t="shared" si="932"/>
        <v>0</v>
      </c>
    </row>
    <row r="175" spans="1:310" ht="24" thickBot="1" x14ac:dyDescent="0.4">
      <c r="A175" s="17"/>
      <c r="B175" s="17"/>
      <c r="C175" s="81"/>
      <c r="E175" s="55" t="s">
        <v>405</v>
      </c>
      <c r="F175" s="56"/>
      <c r="G175" s="56"/>
      <c r="H175" s="56"/>
      <c r="I175" s="56"/>
      <c r="J175" s="56"/>
      <c r="K175" s="56"/>
      <c r="L175" s="56"/>
      <c r="M175" s="56"/>
      <c r="N175" s="56"/>
      <c r="O175" s="56"/>
      <c r="P175" s="551"/>
      <c r="Q175" s="737"/>
      <c r="R175" s="737"/>
      <c r="S175" s="737"/>
      <c r="T175" s="737"/>
      <c r="U175" s="737"/>
      <c r="V175" s="737"/>
      <c r="W175" s="737"/>
      <c r="X175" s="737"/>
      <c r="Y175" s="737"/>
      <c r="Z175" s="737"/>
      <c r="AA175" s="737"/>
      <c r="AB175" s="737"/>
      <c r="AC175" s="56"/>
      <c r="AD175" s="56"/>
      <c r="AE175" s="56"/>
      <c r="AF175" s="56"/>
      <c r="AG175" s="56"/>
      <c r="AH175" s="56"/>
      <c r="AI175" s="56"/>
      <c r="AJ175" s="56"/>
      <c r="AK175" s="56"/>
      <c r="AL175" s="56"/>
      <c r="AM175" s="56"/>
      <c r="AN175" s="56"/>
      <c r="AO175" s="56"/>
      <c r="AP175" s="56"/>
      <c r="AQ175" s="56"/>
      <c r="AR175" s="56"/>
      <c r="AS175" s="56"/>
      <c r="AT175" s="56"/>
      <c r="AU175" s="56"/>
      <c r="AV175" s="56"/>
      <c r="AW175" s="56"/>
      <c r="AX175" s="56"/>
      <c r="AY175" s="56"/>
      <c r="AZ175" s="56"/>
      <c r="BA175" s="56"/>
      <c r="BB175" s="56"/>
      <c r="BC175" s="56"/>
      <c r="BD175" s="56"/>
      <c r="BE175" s="56"/>
      <c r="BF175" s="56"/>
      <c r="BG175" s="56"/>
      <c r="BH175" s="56"/>
      <c r="BI175" s="56"/>
      <c r="BJ175" s="56"/>
      <c r="BK175" s="56"/>
      <c r="BL175" s="56"/>
      <c r="BM175" s="56"/>
      <c r="BN175" s="56"/>
      <c r="BO175" s="56"/>
      <c r="BP175" s="56"/>
      <c r="BQ175" s="56"/>
      <c r="BR175" s="56"/>
      <c r="BS175" s="56"/>
      <c r="BT175" s="56"/>
      <c r="BU175" s="56"/>
      <c r="BV175" s="56"/>
      <c r="BW175" s="56"/>
      <c r="BX175" s="56"/>
      <c r="BY175" s="56"/>
      <c r="BZ175" s="56"/>
      <c r="CA175" s="56"/>
      <c r="CB175" s="56"/>
      <c r="CC175" s="56"/>
      <c r="CD175" s="56"/>
      <c r="CE175" s="56"/>
      <c r="CF175" s="56"/>
      <c r="CG175" s="56"/>
      <c r="CH175" s="56"/>
      <c r="CI175" s="56"/>
      <c r="CJ175" s="56"/>
      <c r="CK175" s="56"/>
      <c r="CL175" s="56"/>
      <c r="CM175" s="56"/>
      <c r="CN175" s="56"/>
      <c r="CO175" s="56"/>
      <c r="CP175" s="56"/>
      <c r="CQ175" s="56"/>
      <c r="CR175" s="56"/>
      <c r="CS175" s="56"/>
      <c r="CT175" s="56"/>
      <c r="CU175" s="56"/>
      <c r="CV175" s="56"/>
      <c r="CW175" s="56"/>
      <c r="CX175" s="56"/>
      <c r="CY175" s="56"/>
      <c r="CZ175" s="56"/>
      <c r="DA175" s="56"/>
      <c r="DB175" s="56"/>
      <c r="DC175" s="56"/>
      <c r="DD175" s="56"/>
      <c r="DE175" s="56"/>
      <c r="DF175" s="56"/>
      <c r="DG175" s="56"/>
      <c r="DH175" s="56"/>
      <c r="DI175" s="56"/>
      <c r="DJ175" s="56"/>
      <c r="DK175" s="56"/>
      <c r="DL175" s="56"/>
      <c r="DM175" s="56"/>
      <c r="DN175" s="56"/>
      <c r="DO175" s="56"/>
      <c r="DP175" s="56"/>
      <c r="DQ175" s="56"/>
      <c r="DR175" s="56"/>
      <c r="DS175" s="56"/>
      <c r="DT175" s="56"/>
      <c r="DU175" s="56"/>
      <c r="DV175" s="56"/>
      <c r="DW175" s="56"/>
      <c r="DX175" s="56"/>
      <c r="DY175" s="56"/>
      <c r="DZ175" s="56"/>
      <c r="EA175" s="56"/>
      <c r="EB175" s="56"/>
      <c r="EC175" s="56"/>
      <c r="ED175" s="56"/>
      <c r="EE175" s="56"/>
      <c r="EF175" s="56"/>
      <c r="EG175" s="56"/>
      <c r="EH175" s="56"/>
      <c r="EI175" s="56"/>
      <c r="EJ175" s="56"/>
      <c r="EK175" s="56"/>
      <c r="EL175" s="56"/>
      <c r="EM175" s="56"/>
      <c r="EN175" s="56"/>
      <c r="EO175" s="56"/>
      <c r="EP175" s="56"/>
      <c r="EQ175" s="56"/>
      <c r="ER175" s="56"/>
      <c r="ES175" s="56"/>
      <c r="ET175" s="56"/>
      <c r="EU175" s="56"/>
      <c r="EV175" s="56"/>
      <c r="EW175" s="56"/>
      <c r="EX175" s="56"/>
      <c r="EY175" s="56"/>
      <c r="EZ175" s="56"/>
      <c r="FA175" s="56"/>
      <c r="FB175" s="56"/>
      <c r="FC175" s="56"/>
      <c r="FD175" s="56"/>
      <c r="FE175" s="56"/>
      <c r="FF175" s="56"/>
      <c r="FG175" s="56"/>
      <c r="FH175" s="56"/>
      <c r="FI175" s="56"/>
      <c r="FJ175" s="56"/>
      <c r="FK175" s="56"/>
      <c r="FL175" s="56"/>
      <c r="FM175" s="56"/>
      <c r="FN175" s="56"/>
      <c r="FO175" s="56"/>
      <c r="FP175" s="56"/>
      <c r="FQ175" s="56"/>
      <c r="FR175" s="56"/>
      <c r="FS175" s="56"/>
      <c r="FT175" s="56"/>
      <c r="FU175" s="56"/>
      <c r="FV175" s="56"/>
      <c r="FW175" s="56"/>
      <c r="FX175" s="56"/>
      <c r="FY175" s="56"/>
      <c r="FZ175" s="56"/>
      <c r="GA175" s="56"/>
      <c r="GB175" s="56"/>
      <c r="GC175" s="56"/>
      <c r="GD175" s="56"/>
      <c r="GE175" s="56"/>
      <c r="GF175" s="56"/>
      <c r="GG175" s="56"/>
      <c r="GH175" s="56"/>
      <c r="GI175" s="56"/>
      <c r="GJ175" s="56"/>
      <c r="GK175" s="56"/>
      <c r="GL175" s="56"/>
      <c r="GM175" s="56"/>
      <c r="GN175" s="56"/>
      <c r="GO175" s="56"/>
      <c r="GP175" s="56"/>
      <c r="GQ175" s="56"/>
      <c r="GR175" s="56"/>
      <c r="GS175" s="56"/>
      <c r="GT175" s="56"/>
      <c r="GU175" s="56"/>
      <c r="GV175" s="56"/>
      <c r="GW175" s="56"/>
      <c r="GX175" s="56"/>
      <c r="GY175" s="56"/>
      <c r="GZ175" s="56"/>
      <c r="HA175" s="56"/>
      <c r="HB175" s="56"/>
      <c r="HC175" s="56"/>
      <c r="HD175" s="56"/>
      <c r="HE175" s="56"/>
      <c r="HF175" s="56"/>
      <c r="HG175" s="56"/>
      <c r="HH175" s="56"/>
      <c r="HI175" s="56"/>
      <c r="HJ175" s="56"/>
      <c r="HK175" s="56"/>
      <c r="HL175" s="56"/>
      <c r="HM175" s="56"/>
      <c r="HN175" s="56"/>
      <c r="HO175" s="56"/>
      <c r="HP175" s="56"/>
      <c r="HQ175" s="56"/>
      <c r="HR175" s="56"/>
      <c r="HS175" s="56"/>
      <c r="HT175" s="56"/>
      <c r="HU175" s="56"/>
      <c r="HV175" s="56"/>
      <c r="HW175" s="56"/>
      <c r="HX175" s="56"/>
      <c r="HY175" s="56"/>
      <c r="HZ175" s="56"/>
      <c r="IA175" s="56"/>
      <c r="IB175" s="56"/>
      <c r="IC175" s="56"/>
      <c r="ID175" s="56"/>
      <c r="IE175" s="56"/>
      <c r="IF175" s="56"/>
      <c r="IG175" s="56"/>
      <c r="IH175" s="56"/>
      <c r="II175" s="56"/>
      <c r="IJ175" s="56"/>
      <c r="IK175" s="56"/>
      <c r="IL175" s="56"/>
      <c r="IM175" s="56"/>
      <c r="IN175" s="56"/>
      <c r="IO175" s="56"/>
      <c r="IP175" s="56"/>
      <c r="IQ175" s="56"/>
      <c r="IR175" s="56"/>
      <c r="IS175" s="56"/>
      <c r="IT175" s="56"/>
      <c r="IU175" s="56"/>
      <c r="IV175" s="56"/>
      <c r="IW175" s="56"/>
      <c r="IX175" s="56"/>
      <c r="IY175" s="56"/>
      <c r="IZ175" s="56"/>
      <c r="JA175" s="171"/>
      <c r="JB175" s="56"/>
      <c r="JC175" s="56"/>
      <c r="JD175" s="56"/>
      <c r="JE175" s="56"/>
      <c r="JF175" s="56"/>
      <c r="JG175" s="56"/>
      <c r="JH175" s="56"/>
      <c r="JI175" s="56"/>
      <c r="JJ175" s="56"/>
      <c r="JK175" s="56"/>
      <c r="JL175" s="56"/>
      <c r="JM175" s="56"/>
      <c r="JN175" s="56"/>
      <c r="JO175" s="56"/>
      <c r="JP175" s="56"/>
      <c r="JQ175" s="56"/>
      <c r="JR175" s="56"/>
      <c r="JS175" s="56"/>
      <c r="JT175" s="56"/>
      <c r="JU175" s="56"/>
      <c r="JV175" s="56"/>
      <c r="JW175" s="56"/>
      <c r="JX175" s="56"/>
      <c r="JY175" s="56"/>
      <c r="JZ175" s="56"/>
      <c r="KA175" s="56"/>
      <c r="KB175" s="56"/>
      <c r="KC175" s="56"/>
      <c r="KD175" s="56"/>
      <c r="KE175" s="56"/>
      <c r="KF175" s="56"/>
      <c r="KG175" s="56"/>
      <c r="KH175" s="56"/>
      <c r="KI175" s="56"/>
      <c r="KJ175" s="56"/>
      <c r="KK175" s="56"/>
      <c r="KL175" s="56"/>
      <c r="KM175" s="56"/>
      <c r="KN175" s="56"/>
      <c r="KO175" s="56"/>
      <c r="KP175" s="56"/>
      <c r="KQ175" s="57"/>
      <c r="KR175" s="57"/>
      <c r="KS175" s="57"/>
      <c r="KT175" s="57"/>
      <c r="KU175" s="57"/>
      <c r="KV175" s="57"/>
      <c r="KX175" s="540">
        <f t="shared" si="932"/>
        <v>0</v>
      </c>
    </row>
    <row r="176" spans="1:310" ht="15.75" thickBot="1" x14ac:dyDescent="0.3">
      <c r="A176" s="17"/>
      <c r="B176" s="17"/>
      <c r="C176" s="81"/>
      <c r="E176" s="50"/>
      <c r="F176" s="40"/>
      <c r="G176" s="40"/>
      <c r="H176" s="40"/>
      <c r="I176" s="40"/>
      <c r="J176" s="40"/>
      <c r="K176" s="40"/>
      <c r="L176" s="40"/>
      <c r="M176" s="40"/>
      <c r="N176" s="40"/>
      <c r="O176" s="40"/>
      <c r="P176" s="545"/>
      <c r="Q176" s="728"/>
      <c r="R176" s="728"/>
      <c r="S176" s="728"/>
      <c r="T176" s="728"/>
      <c r="U176" s="728"/>
      <c r="V176" s="728"/>
      <c r="W176" s="728"/>
      <c r="X176" s="728"/>
      <c r="Y176" s="728"/>
      <c r="Z176" s="728"/>
      <c r="AA176" s="728"/>
      <c r="AB176" s="728"/>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40"/>
      <c r="HE176" s="40"/>
      <c r="HF176" s="40"/>
      <c r="HG176" s="40"/>
      <c r="HH176" s="40"/>
      <c r="HI176" s="40"/>
      <c r="HJ176" s="40"/>
      <c r="HK176" s="40"/>
      <c r="HL176" s="40"/>
      <c r="HM176" s="40"/>
      <c r="HN176" s="40"/>
      <c r="HO176" s="40"/>
      <c r="HP176" s="40"/>
      <c r="HQ176" s="40"/>
      <c r="HR176" s="40"/>
      <c r="HS176" s="40"/>
      <c r="HT176" s="40"/>
      <c r="HU176" s="40"/>
      <c r="HV176" s="40"/>
      <c r="HW176" s="40"/>
      <c r="HX176" s="40"/>
      <c r="HY176" s="40"/>
      <c r="HZ176" s="40"/>
      <c r="IA176" s="40"/>
      <c r="IB176" s="40"/>
      <c r="IC176" s="40"/>
      <c r="ID176" s="40"/>
      <c r="IE176" s="40"/>
      <c r="IF176" s="40"/>
      <c r="IG176" s="40"/>
      <c r="IH176" s="40"/>
      <c r="II176" s="40"/>
      <c r="IJ176" s="40"/>
      <c r="IK176" s="40"/>
      <c r="IL176" s="40"/>
      <c r="IM176" s="40"/>
      <c r="IN176" s="40"/>
      <c r="IO176" s="40"/>
      <c r="IP176" s="40"/>
      <c r="IQ176" s="40"/>
      <c r="IR176" s="40"/>
      <c r="IS176" s="40"/>
      <c r="IT176" s="40"/>
      <c r="IU176" s="40"/>
      <c r="IV176" s="40"/>
      <c r="IW176" s="40"/>
      <c r="IX176" s="40"/>
      <c r="IY176" s="40"/>
      <c r="IZ176" s="40"/>
      <c r="JA176" s="40"/>
      <c r="JB176" s="40"/>
      <c r="JC176" s="40"/>
      <c r="JD176" s="40"/>
      <c r="JE176" s="40"/>
      <c r="JF176" s="40"/>
      <c r="JG176" s="40"/>
      <c r="JH176" s="40"/>
      <c r="JI176" s="40"/>
      <c r="JJ176" s="40"/>
      <c r="JK176" s="83"/>
      <c r="JL176" s="83"/>
      <c r="JM176" s="83"/>
      <c r="JN176" s="83"/>
      <c r="JO176" s="83"/>
      <c r="JP176" s="83"/>
      <c r="JQ176" s="83"/>
      <c r="JR176" s="83"/>
      <c r="JS176" s="83"/>
      <c r="JT176" s="83"/>
      <c r="JU176" s="83"/>
      <c r="JV176" s="83"/>
      <c r="JW176" s="83"/>
      <c r="JX176" s="83"/>
      <c r="JY176" s="83"/>
      <c r="JZ176" s="83"/>
      <c r="KA176" s="40"/>
      <c r="KB176" s="40"/>
      <c r="KC176" s="40"/>
      <c r="KD176" s="40"/>
      <c r="KE176" s="40"/>
      <c r="KF176" s="40"/>
      <c r="KG176" s="40"/>
      <c r="KH176" s="40"/>
      <c r="KI176" s="40"/>
      <c r="KJ176" s="40"/>
      <c r="KK176" s="40"/>
      <c r="KL176" s="40"/>
      <c r="KM176" s="40"/>
      <c r="KN176" s="40"/>
      <c r="KO176" s="40"/>
      <c r="KP176" s="40"/>
      <c r="KQ176" s="41"/>
      <c r="KR176" s="41"/>
      <c r="KS176" s="41"/>
      <c r="KT176" s="41"/>
      <c r="KU176" s="41"/>
      <c r="KV176" s="41"/>
      <c r="KX176" s="540">
        <f t="shared" si="932"/>
        <v>0</v>
      </c>
    </row>
    <row r="177" spans="1:310" ht="15.75" thickBot="1" x14ac:dyDescent="0.3">
      <c r="A177" s="17"/>
      <c r="B177" s="17"/>
      <c r="C177" s="81"/>
      <c r="E177" s="52" t="s">
        <v>93</v>
      </c>
      <c r="F177" s="53"/>
      <c r="G177" s="53"/>
      <c r="H177" s="53"/>
      <c r="I177" s="53"/>
      <c r="J177" s="53"/>
      <c r="K177" s="53"/>
      <c r="L177" s="53"/>
      <c r="M177" s="53"/>
      <c r="N177" s="53"/>
      <c r="O177" s="53"/>
      <c r="P177" s="547"/>
      <c r="Q177" s="731"/>
      <c r="R177" s="731"/>
      <c r="S177" s="731"/>
      <c r="T177" s="731"/>
      <c r="U177" s="731"/>
      <c r="V177" s="731"/>
      <c r="W177" s="731"/>
      <c r="X177" s="731"/>
      <c r="Y177" s="731"/>
      <c r="Z177" s="731"/>
      <c r="AA177" s="731"/>
      <c r="AB177" s="731"/>
      <c r="AC177" s="53"/>
      <c r="AD177" s="53"/>
      <c r="AE177" s="53"/>
      <c r="AF177" s="53"/>
      <c r="AG177" s="53"/>
      <c r="AH177" s="53"/>
      <c r="AI177" s="53"/>
      <c r="AJ177" s="53"/>
      <c r="AK177" s="53"/>
      <c r="AL177" s="53"/>
      <c r="AM177" s="53"/>
      <c r="AN177" s="53"/>
      <c r="AO177" s="53"/>
      <c r="AP177" s="53"/>
      <c r="AQ177" s="53"/>
      <c r="AR177" s="53"/>
      <c r="AS177" s="53"/>
      <c r="AT177" s="53"/>
      <c r="AU177" s="53"/>
      <c r="AV177" s="53"/>
      <c r="AW177" s="53"/>
      <c r="AX177" s="53"/>
      <c r="AY177" s="53"/>
      <c r="AZ177" s="53"/>
      <c r="BA177" s="53"/>
      <c r="BB177" s="53"/>
      <c r="BC177" s="53"/>
      <c r="BD177" s="53"/>
      <c r="BE177" s="53"/>
      <c r="BF177" s="53"/>
      <c r="BG177" s="53"/>
      <c r="BH177" s="53"/>
      <c r="BI177" s="53"/>
      <c r="BJ177" s="53"/>
      <c r="BK177" s="53"/>
      <c r="BL177" s="53"/>
      <c r="BM177" s="53"/>
      <c r="BN177" s="53"/>
      <c r="BO177" s="53"/>
      <c r="BP177" s="53"/>
      <c r="BQ177" s="53"/>
      <c r="BR177" s="53"/>
      <c r="BS177" s="53"/>
      <c r="BT177" s="53"/>
      <c r="BU177" s="53"/>
      <c r="BV177" s="53"/>
      <c r="BW177" s="53"/>
      <c r="BX177" s="53"/>
      <c r="BY177" s="53"/>
      <c r="BZ177" s="53"/>
      <c r="CA177" s="53"/>
      <c r="CB177" s="53"/>
      <c r="CC177" s="53"/>
      <c r="CD177" s="53"/>
      <c r="CE177" s="53"/>
      <c r="CF177" s="53"/>
      <c r="CG177" s="53"/>
      <c r="CH177" s="53"/>
      <c r="CI177" s="53"/>
      <c r="CJ177" s="53"/>
      <c r="CK177" s="53"/>
      <c r="CL177" s="53"/>
      <c r="CM177" s="53"/>
      <c r="CN177" s="53"/>
      <c r="CO177" s="53"/>
      <c r="CP177" s="53"/>
      <c r="CQ177" s="53"/>
      <c r="CR177" s="53"/>
      <c r="CS177" s="53"/>
      <c r="CT177" s="53"/>
      <c r="CU177" s="53"/>
      <c r="CV177" s="53"/>
      <c r="CW177" s="53"/>
      <c r="CX177" s="53"/>
      <c r="CY177" s="53"/>
      <c r="CZ177" s="53"/>
      <c r="DA177" s="53"/>
      <c r="DB177" s="53"/>
      <c r="DC177" s="53"/>
      <c r="DD177" s="53"/>
      <c r="DE177" s="53"/>
      <c r="DF177" s="53"/>
      <c r="DG177" s="53"/>
      <c r="DH177" s="53"/>
      <c r="DI177" s="53"/>
      <c r="DJ177" s="53"/>
      <c r="DK177" s="53"/>
      <c r="DL177" s="53"/>
      <c r="DM177" s="53"/>
      <c r="DN177" s="53"/>
      <c r="DO177" s="53"/>
      <c r="DP177" s="53"/>
      <c r="DQ177" s="53"/>
      <c r="DR177" s="53"/>
      <c r="DS177" s="53"/>
      <c r="DT177" s="53"/>
      <c r="DU177" s="53"/>
      <c r="DV177" s="53"/>
      <c r="DW177" s="53"/>
      <c r="DX177" s="53"/>
      <c r="DY177" s="53"/>
      <c r="DZ177" s="53"/>
      <c r="EA177" s="53"/>
      <c r="EB177" s="53"/>
      <c r="EC177" s="53"/>
      <c r="ED177" s="53"/>
      <c r="EE177" s="53"/>
      <c r="EF177" s="53"/>
      <c r="EG177" s="53"/>
      <c r="EH177" s="53"/>
      <c r="EI177" s="53"/>
      <c r="EJ177" s="53"/>
      <c r="EK177" s="53"/>
      <c r="EL177" s="53"/>
      <c r="EM177" s="53"/>
      <c r="EN177" s="53"/>
      <c r="EO177" s="53"/>
      <c r="EP177" s="53"/>
      <c r="EQ177" s="53"/>
      <c r="ER177" s="53"/>
      <c r="ES177" s="53"/>
      <c r="ET177" s="53"/>
      <c r="EU177" s="53"/>
      <c r="EV177" s="53"/>
      <c r="EW177" s="53"/>
      <c r="EX177" s="53"/>
      <c r="EY177" s="53"/>
      <c r="EZ177" s="53"/>
      <c r="FA177" s="53"/>
      <c r="FB177" s="53"/>
      <c r="FC177" s="53"/>
      <c r="FD177" s="53"/>
      <c r="FE177" s="53"/>
      <c r="FF177" s="53"/>
      <c r="FG177" s="53"/>
      <c r="FH177" s="53"/>
      <c r="FI177" s="53"/>
      <c r="FJ177" s="53"/>
      <c r="FK177" s="53"/>
      <c r="FL177" s="53"/>
      <c r="FM177" s="53"/>
      <c r="FN177" s="53"/>
      <c r="FO177" s="53"/>
      <c r="FP177" s="53"/>
      <c r="FQ177" s="53"/>
      <c r="FR177" s="53"/>
      <c r="FS177" s="53"/>
      <c r="FT177" s="53"/>
      <c r="FU177" s="53"/>
      <c r="FV177" s="53"/>
      <c r="FW177" s="53"/>
      <c r="FX177" s="53"/>
      <c r="FY177" s="53"/>
      <c r="FZ177" s="53"/>
      <c r="GA177" s="53"/>
      <c r="GB177" s="53"/>
      <c r="GC177" s="53"/>
      <c r="GD177" s="53"/>
      <c r="GE177" s="53"/>
      <c r="GF177" s="53"/>
      <c r="GG177" s="53"/>
      <c r="GH177" s="53"/>
      <c r="GI177" s="53"/>
      <c r="GJ177" s="53"/>
      <c r="GK177" s="53"/>
      <c r="GL177" s="53"/>
      <c r="GM177" s="53"/>
      <c r="GN177" s="53"/>
      <c r="GO177" s="53"/>
      <c r="GP177" s="53"/>
      <c r="GQ177" s="53"/>
      <c r="GR177" s="53"/>
      <c r="GS177" s="53"/>
      <c r="GT177" s="53"/>
      <c r="GU177" s="53"/>
      <c r="GV177" s="53"/>
      <c r="GW177" s="53"/>
      <c r="GX177" s="53"/>
      <c r="GY177" s="53"/>
      <c r="GZ177" s="53"/>
      <c r="HA177" s="53"/>
      <c r="HB177" s="53"/>
      <c r="HC177" s="53"/>
      <c r="HD177" s="53"/>
      <c r="HE177" s="53"/>
      <c r="HF177" s="53"/>
      <c r="HG177" s="53"/>
      <c r="HH177" s="53"/>
      <c r="HI177" s="53"/>
      <c r="HJ177" s="53"/>
      <c r="HK177" s="53"/>
      <c r="HL177" s="53"/>
      <c r="HM177" s="53"/>
      <c r="HN177" s="53"/>
      <c r="HO177" s="53"/>
      <c r="HP177" s="53"/>
      <c r="HQ177" s="53"/>
      <c r="HR177" s="53"/>
      <c r="HS177" s="53"/>
      <c r="HT177" s="53"/>
      <c r="HU177" s="53"/>
      <c r="HV177" s="53"/>
      <c r="HW177" s="53"/>
      <c r="HX177" s="53"/>
      <c r="HY177" s="53"/>
      <c r="HZ177" s="53"/>
      <c r="IA177" s="53"/>
      <c r="IB177" s="53"/>
      <c r="IC177" s="53"/>
      <c r="ID177" s="53"/>
      <c r="IE177" s="53"/>
      <c r="IF177" s="53"/>
      <c r="IG177" s="53"/>
      <c r="IH177" s="53"/>
      <c r="II177" s="53"/>
      <c r="IJ177" s="53"/>
      <c r="IK177" s="53"/>
      <c r="IL177" s="53"/>
      <c r="IM177" s="53"/>
      <c r="IN177" s="53"/>
      <c r="IO177" s="53"/>
      <c r="IP177" s="53"/>
      <c r="IQ177" s="53"/>
      <c r="IR177" s="53"/>
      <c r="IS177" s="53"/>
      <c r="IT177" s="53"/>
      <c r="IU177" s="53"/>
      <c r="IV177" s="53"/>
      <c r="IW177" s="53"/>
      <c r="IX177" s="53"/>
      <c r="IY177" s="53"/>
      <c r="IZ177" s="53"/>
      <c r="JA177" s="172"/>
      <c r="JB177" s="53"/>
      <c r="JC177" s="53"/>
      <c r="JD177" s="53"/>
      <c r="JE177" s="53"/>
      <c r="JF177" s="53"/>
      <c r="JG177" s="53"/>
      <c r="JH177" s="53"/>
      <c r="JI177" s="53"/>
      <c r="JJ177" s="53"/>
      <c r="JK177" s="53"/>
      <c r="JL177" s="53"/>
      <c r="JM177" s="53"/>
      <c r="JN177" s="53"/>
      <c r="JO177" s="53"/>
      <c r="JP177" s="53"/>
      <c r="JQ177" s="53"/>
      <c r="JR177" s="53"/>
      <c r="JS177" s="53"/>
      <c r="JT177" s="53"/>
      <c r="JU177" s="53"/>
      <c r="JV177" s="53"/>
      <c r="JW177" s="53"/>
      <c r="JX177" s="53"/>
      <c r="JY177" s="53"/>
      <c r="JZ177" s="53"/>
      <c r="KA177" s="53"/>
      <c r="KB177" s="53"/>
      <c r="KC177" s="53"/>
      <c r="KD177" s="53"/>
      <c r="KE177" s="53"/>
      <c r="KF177" s="53"/>
      <c r="KG177" s="53"/>
      <c r="KH177" s="53"/>
      <c r="KI177" s="53"/>
      <c r="KJ177" s="53"/>
      <c r="KK177" s="53"/>
      <c r="KL177" s="53"/>
      <c r="KM177" s="53"/>
      <c r="KN177" s="53"/>
      <c r="KO177" s="53"/>
      <c r="KP177" s="53"/>
      <c r="KQ177" s="54"/>
      <c r="KR177" s="54"/>
      <c r="KS177" s="54"/>
      <c r="KT177" s="54"/>
      <c r="KU177" s="54"/>
      <c r="KV177" s="54"/>
      <c r="KX177" s="540">
        <f t="shared" si="932"/>
        <v>0</v>
      </c>
    </row>
    <row r="178" spans="1:310" ht="16.5" thickTop="1" thickBot="1" x14ac:dyDescent="0.3">
      <c r="A178" s="423" t="s">
        <v>57</v>
      </c>
      <c r="B178" s="80" t="e">
        <f>IF(A178="X",IF(#REF!="F",#REF!,IF(#REF!="C",#REF!,IF(#REF!="WH",#REF!,IF(#REF!="B",#REF!,"")))),"")</f>
        <v>#REF!</v>
      </c>
      <c r="C178" s="120"/>
      <c r="D178" s="571" t="s">
        <v>131</v>
      </c>
      <c r="E178" s="11">
        <f>E166+1</f>
        <v>75</v>
      </c>
      <c r="F178" s="108" t="s">
        <v>376</v>
      </c>
      <c r="G178" s="109"/>
      <c r="H178" s="109"/>
      <c r="I178" s="109"/>
      <c r="J178" s="109"/>
      <c r="K178" s="109"/>
      <c r="L178" s="109"/>
      <c r="M178" s="109"/>
      <c r="N178" s="123"/>
      <c r="O178" s="90"/>
      <c r="P178" s="596"/>
      <c r="Q178" s="726">
        <v>60</v>
      </c>
      <c r="R178" s="727"/>
      <c r="S178" s="727"/>
      <c r="T178" s="727"/>
      <c r="U178" s="727"/>
      <c r="V178" s="727"/>
      <c r="W178" s="727"/>
      <c r="X178" s="727"/>
      <c r="Y178" s="727"/>
      <c r="Z178" s="727"/>
      <c r="AA178" s="727"/>
      <c r="AB178" s="727">
        <v>40</v>
      </c>
      <c r="AC178" s="368">
        <f t="shared" ref="AC178" si="1058">Q178/100</f>
        <v>0.6</v>
      </c>
      <c r="AD178" s="368">
        <f t="shared" ref="AD178" si="1059">R178/100</f>
        <v>0</v>
      </c>
      <c r="AE178" s="368">
        <f t="shared" ref="AE178" si="1060">S178/100</f>
        <v>0</v>
      </c>
      <c r="AF178" s="368">
        <f t="shared" ref="AF178" si="1061">T178/100</f>
        <v>0</v>
      </c>
      <c r="AG178" s="368">
        <f t="shared" ref="AG178" si="1062">U178/100</f>
        <v>0</v>
      </c>
      <c r="AH178" s="368">
        <f t="shared" ref="AH178" si="1063">V178/100</f>
        <v>0</v>
      </c>
      <c r="AI178" s="368">
        <f t="shared" ref="AI178" si="1064">W178/100</f>
        <v>0</v>
      </c>
      <c r="AJ178" s="368">
        <f t="shared" ref="AJ178" si="1065">X178/100</f>
        <v>0</v>
      </c>
      <c r="AK178" s="368">
        <f t="shared" ref="AK178" si="1066">Y178/100</f>
        <v>0</v>
      </c>
      <c r="AL178" s="368">
        <f t="shared" ref="AL178" si="1067">Z178/100</f>
        <v>0</v>
      </c>
      <c r="AM178" s="368">
        <f t="shared" ref="AM178" si="1068">AA178/100</f>
        <v>0</v>
      </c>
      <c r="AN178" s="368">
        <f t="shared" ref="AN178" si="1069">AB178/100</f>
        <v>0.4</v>
      </c>
      <c r="AO178" s="369">
        <v>0</v>
      </c>
      <c r="AP178" s="370">
        <v>0</v>
      </c>
      <c r="AQ178" s="370">
        <v>0</v>
      </c>
      <c r="AR178" s="370">
        <v>0</v>
      </c>
      <c r="AS178" s="378">
        <f>AC178*'Gas parameters'!$B$10</f>
        <v>21490.799999999999</v>
      </c>
      <c r="AT178" s="371">
        <f>AD178*'Gas parameters'!$C$10</f>
        <v>0</v>
      </c>
      <c r="AU178" s="371">
        <f>AE178*'Gas parameters'!$D$10</f>
        <v>0</v>
      </c>
      <c r="AV178" s="371">
        <f>AF178*'Gas parameters'!$E$10</f>
        <v>0</v>
      </c>
      <c r="AW178" s="371">
        <f>AG178*'Gas parameters'!$F$10</f>
        <v>0</v>
      </c>
      <c r="AX178" s="371">
        <f>AH178*'Gas parameters'!$G$10</f>
        <v>0</v>
      </c>
      <c r="AY178" s="371">
        <f>AI178*'Gas parameters'!$H$10</f>
        <v>0</v>
      </c>
      <c r="AZ178" s="371">
        <f>AJ178*'Gas parameters'!$I$10</f>
        <v>0</v>
      </c>
      <c r="BA178" s="371">
        <f>AK178*'Gas parameters'!$J$10</f>
        <v>0</v>
      </c>
      <c r="BB178" s="371">
        <f>AL178*'Gas parameters'!$K$10</f>
        <v>0</v>
      </c>
      <c r="BC178" s="371">
        <f>AM178*'Gas parameters'!$L$10</f>
        <v>0</v>
      </c>
      <c r="BD178" s="371">
        <f>AN178*'Gas parameters'!$M$10</f>
        <v>4310.8</v>
      </c>
      <c r="BE178" s="372">
        <f>AO178*'Gas parameters'!$N$10</f>
        <v>0</v>
      </c>
      <c r="BF178" s="373">
        <f>AP178*'Gas parameters'!$O$10</f>
        <v>0</v>
      </c>
      <c r="BG178" s="373">
        <f>AQ178*'Gas parameters'!$P$10</f>
        <v>0</v>
      </c>
      <c r="BH178" s="379">
        <f>AR178*'Gas parameters'!$Q$10</f>
        <v>0</v>
      </c>
      <c r="BI178" s="386">
        <f>AC178*'Gas parameters'!$B$11</f>
        <v>23904</v>
      </c>
      <c r="BJ178" s="387">
        <f>AD178*'Gas parameters'!$C$11</f>
        <v>0</v>
      </c>
      <c r="BK178" s="387">
        <f>AE178*'Gas parameters'!$D$11</f>
        <v>0</v>
      </c>
      <c r="BL178" s="387">
        <f>AF178*'Gas parameters'!$E$11</f>
        <v>0</v>
      </c>
      <c r="BM178" s="387">
        <f>AG178*'Gas parameters'!$F$11</f>
        <v>0</v>
      </c>
      <c r="BN178" s="387">
        <f>AH178*'Gas parameters'!$G$11</f>
        <v>0</v>
      </c>
      <c r="BO178" s="387">
        <f>AI178*'Gas parameters'!$H$11</f>
        <v>0</v>
      </c>
      <c r="BP178" s="387">
        <f>AJ178*'Gas parameters'!$I$11</f>
        <v>0</v>
      </c>
      <c r="BQ178" s="387">
        <f>AK178*'Gas parameters'!$J$11</f>
        <v>0</v>
      </c>
      <c r="BR178" s="387">
        <f>AL178*'Gas parameters'!$K$11</f>
        <v>0</v>
      </c>
      <c r="BS178" s="387">
        <f>AM178*'Gas parameters'!$L$11</f>
        <v>0</v>
      </c>
      <c r="BT178" s="387">
        <f>AN178*'Gas parameters'!$M$11</f>
        <v>5115.2000000000007</v>
      </c>
      <c r="BU178" s="388">
        <f>AO178*'Gas parameters'!$N$11</f>
        <v>0</v>
      </c>
      <c r="BV178" s="389">
        <f>AP178*'Gas parameters'!$O$11</f>
        <v>0</v>
      </c>
      <c r="BW178" s="389">
        <f>AQ178*'Gas parameters'!$P$11</f>
        <v>0</v>
      </c>
      <c r="BX178" s="390">
        <f>AR178*'Gas parameters'!$Q$11</f>
        <v>0</v>
      </c>
      <c r="BY178" s="385">
        <f>AC178*'Gas parameters'!$B$12</f>
        <v>0.43043999999999999</v>
      </c>
      <c r="BZ178" s="374">
        <f>AD178*'Gas parameters'!$C$12</f>
        <v>0</v>
      </c>
      <c r="CA178" s="374">
        <f>AE178*'Gas parameters'!$D$12</f>
        <v>0</v>
      </c>
      <c r="CB178" s="374">
        <f>AF178*'Gas parameters'!$E$12</f>
        <v>0</v>
      </c>
      <c r="CC178" s="374">
        <f>AG178*'Gas parameters'!$F$12</f>
        <v>0</v>
      </c>
      <c r="CD178" s="374">
        <f>AH178*'Gas parameters'!$G$12</f>
        <v>0</v>
      </c>
      <c r="CE178" s="374">
        <f>AI178*'Gas parameters'!$H$12</f>
        <v>0</v>
      </c>
      <c r="CF178" s="374">
        <f>AJ178*'Gas parameters'!$I$12</f>
        <v>0</v>
      </c>
      <c r="CG178" s="374">
        <f>AK178*'Gas parameters'!$J$12</f>
        <v>0</v>
      </c>
      <c r="CH178" s="374">
        <f>AL178*'Gas parameters'!$K$12</f>
        <v>0</v>
      </c>
      <c r="CI178" s="374">
        <f>AM178*'Gas parameters'!$L$12</f>
        <v>0</v>
      </c>
      <c r="CJ178" s="374">
        <f>AN178*'Gas parameters'!$M$12</f>
        <v>3.5999999999999997E-2</v>
      </c>
      <c r="CK178" s="375">
        <f>AO178*'Gas parameters'!$N$12</f>
        <v>0</v>
      </c>
      <c r="CL178" s="376">
        <f>AP178*'Gas parameters'!$O$12</f>
        <v>0</v>
      </c>
      <c r="CM178" s="376">
        <f>AQ178*'Gas parameters'!$P$12</f>
        <v>0</v>
      </c>
      <c r="CN178" s="376">
        <f>AR178*'Gas parameters'!$Q$12</f>
        <v>0</v>
      </c>
      <c r="CO178" s="432">
        <f t="shared" ref="CO178" si="1070">AC178</f>
        <v>0.6</v>
      </c>
      <c r="CP178" s="432">
        <f t="shared" ref="CP178" si="1071">AD178</f>
        <v>0</v>
      </c>
      <c r="CQ178" s="432">
        <f t="shared" ref="CQ178" si="1072">AE178</f>
        <v>0</v>
      </c>
      <c r="CR178" s="432">
        <f t="shared" ref="CR178" si="1073">AF178</f>
        <v>0</v>
      </c>
      <c r="CS178" s="432">
        <f t="shared" ref="CS178" si="1074">AG178</f>
        <v>0</v>
      </c>
      <c r="CT178" s="432">
        <f t="shared" ref="CT178" si="1075">AH178</f>
        <v>0</v>
      </c>
      <c r="CU178" s="432">
        <f t="shared" ref="CU178" si="1076">AI178</f>
        <v>0</v>
      </c>
      <c r="CV178" s="432">
        <f t="shared" ref="CV178" si="1077">AJ178</f>
        <v>0</v>
      </c>
      <c r="CW178" s="432">
        <f t="shared" ref="CW178" si="1078">AK178</f>
        <v>0</v>
      </c>
      <c r="CX178" s="432">
        <f t="shared" ref="CX178" si="1079">AL178</f>
        <v>0</v>
      </c>
      <c r="CY178" s="432">
        <f t="shared" ref="CY178" si="1080">AM178</f>
        <v>0</v>
      </c>
      <c r="CZ178" s="432">
        <f t="shared" ref="CZ178" si="1081">AN178</f>
        <v>0.4</v>
      </c>
      <c r="DA178" s="432">
        <f t="shared" ref="DA178" si="1082">AO178</f>
        <v>0</v>
      </c>
      <c r="DB178" s="432">
        <f t="shared" ref="DB178" si="1083">AP178</f>
        <v>0</v>
      </c>
      <c r="DC178" s="432">
        <f t="shared" ref="DC178" si="1084">AQ178</f>
        <v>0</v>
      </c>
      <c r="DD178" s="432">
        <f t="shared" ref="DD178" si="1085">AR178</f>
        <v>0</v>
      </c>
      <c r="DE178" s="428">
        <f>'DATA SHEET'!CO178*'Gas parameters'!$B$13</f>
        <v>21529.8</v>
      </c>
      <c r="DF178" s="428">
        <f>'DATA SHEET'!CP178*'Gas parameters'!$C$13</f>
        <v>0</v>
      </c>
      <c r="DG178" s="428">
        <f>'DATA SHEET'!CQ178*'Gas parameters'!$D$13</f>
        <v>0</v>
      </c>
      <c r="DH178" s="428">
        <f>'DATA SHEET'!CR178*'Gas parameters'!$E$13</f>
        <v>0</v>
      </c>
      <c r="DI178" s="428">
        <f>'DATA SHEET'!CS178*'Gas parameters'!$F$13</f>
        <v>0</v>
      </c>
      <c r="DJ178" s="428">
        <f>'DATA SHEET'!CT178*'Gas parameters'!$G$13</f>
        <v>0</v>
      </c>
      <c r="DK178" s="428">
        <f>'DATA SHEET'!CU178*'Gas parameters'!$H$13</f>
        <v>0</v>
      </c>
      <c r="DL178" s="428">
        <f>'DATA SHEET'!CV178*'Gas parameters'!$I$13</f>
        <v>0</v>
      </c>
      <c r="DM178" s="428">
        <f>'DATA SHEET'!CW178*'Gas parameters'!$J$13</f>
        <v>0</v>
      </c>
      <c r="DN178" s="428">
        <f>'DATA SHEET'!CX178*'Gas parameters'!$K$13</f>
        <v>0</v>
      </c>
      <c r="DO178" s="428">
        <f>'DATA SHEET'!CY178*'Gas parameters'!$L$13</f>
        <v>0</v>
      </c>
      <c r="DP178" s="428">
        <f>'DATA SHEET'!CZ178*'Gas parameters'!$M$13</f>
        <v>4313.2</v>
      </c>
      <c r="DQ178" s="428">
        <f>'DATA SHEET'!DA178*'Gas parameters'!$N$13</f>
        <v>0</v>
      </c>
      <c r="DR178" s="428">
        <f>'DATA SHEET'!DB178*'Gas parameters'!$O$13</f>
        <v>0</v>
      </c>
      <c r="DS178" s="428">
        <f>'DATA SHEET'!DC178*'Gas parameters'!$P$13</f>
        <v>0</v>
      </c>
      <c r="DT178" s="428">
        <f>'DATA SHEET'!DD178*'Gas parameters'!$Q$13</f>
        <v>0</v>
      </c>
      <c r="DU178" s="431">
        <f>'DATA SHEET'!CO178*'Gas parameters'!$B$14</f>
        <v>23891.399999999998</v>
      </c>
      <c r="DV178" s="431">
        <f>'DATA SHEET'!CP178*'Gas parameters'!$C$14</f>
        <v>0</v>
      </c>
      <c r="DW178" s="431">
        <f>'DATA SHEET'!CQ178*'Gas parameters'!$D$14</f>
        <v>0</v>
      </c>
      <c r="DX178" s="431">
        <f>'DATA SHEET'!CR178*'Gas parameters'!$E$14</f>
        <v>0</v>
      </c>
      <c r="DY178" s="431">
        <f>'DATA SHEET'!CS178*'Gas parameters'!$F$14</f>
        <v>0</v>
      </c>
      <c r="DZ178" s="431">
        <f>'DATA SHEET'!CT178*'Gas parameters'!$G$14</f>
        <v>0</v>
      </c>
      <c r="EA178" s="431">
        <f>'DATA SHEET'!CU178*'Gas parameters'!$H$14</f>
        <v>0</v>
      </c>
      <c r="EB178" s="431">
        <f>'DATA SHEET'!CV178*'Gas parameters'!$I$14</f>
        <v>0</v>
      </c>
      <c r="EC178" s="431">
        <f>'DATA SHEET'!CW178*'Gas parameters'!$J$14</f>
        <v>0</v>
      </c>
      <c r="ED178" s="431">
        <f>'DATA SHEET'!CX178*'Gas parameters'!$K$14</f>
        <v>0</v>
      </c>
      <c r="EE178" s="431">
        <f>'DATA SHEET'!CY178*'Gas parameters'!$L$14</f>
        <v>0</v>
      </c>
      <c r="EF178" s="431">
        <f>'DATA SHEET'!CZ178*'Gas parameters'!$M$14</f>
        <v>5098</v>
      </c>
      <c r="EG178" s="431">
        <f>'DATA SHEET'!DA178*'Gas parameters'!$N$14</f>
        <v>0</v>
      </c>
      <c r="EH178" s="431">
        <f>'DATA SHEET'!DB178*'Gas parameters'!$O$14</f>
        <v>0</v>
      </c>
      <c r="EI178" s="431">
        <f>'DATA SHEET'!DC178*'Gas parameters'!$P$14</f>
        <v>0</v>
      </c>
      <c r="EJ178" s="431">
        <f>'DATA SHEET'!DD178*'Gas parameters'!$Q$14</f>
        <v>0</v>
      </c>
      <c r="EK178" s="425">
        <f>'DATA SHEET'!CO178*'Gas parameters'!$B$15</f>
        <v>1.2018</v>
      </c>
      <c r="EL178" s="434">
        <f>'DATA SHEET'!CP178*'Gas parameters'!$C$15</f>
        <v>0</v>
      </c>
      <c r="EM178" s="434">
        <f>'DATA SHEET'!CQ178*'Gas parameters'!$D$15</f>
        <v>0</v>
      </c>
      <c r="EN178" s="434">
        <f>'DATA SHEET'!CR178*'Gas parameters'!$E$15</f>
        <v>0</v>
      </c>
      <c r="EO178" s="434">
        <f>'DATA SHEET'!CS178*'Gas parameters'!$F$15</f>
        <v>0</v>
      </c>
      <c r="EP178" s="434">
        <f>'DATA SHEET'!CT178*'Gas parameters'!$G$15</f>
        <v>0</v>
      </c>
      <c r="EQ178" s="434">
        <f>'DATA SHEET'!CU178*'Gas parameters'!$H$15</f>
        <v>0</v>
      </c>
      <c r="ER178" s="434">
        <f>'DATA SHEET'!CV178*'Gas parameters'!$I$15</f>
        <v>0</v>
      </c>
      <c r="ES178" s="434">
        <f>'DATA SHEET'!CW178*'Gas parameters'!$J$15</f>
        <v>0</v>
      </c>
      <c r="ET178" s="434">
        <f>'DATA SHEET'!CX178*'Gas parameters'!$K$15</f>
        <v>0</v>
      </c>
      <c r="EU178" s="434">
        <f>'DATA SHEET'!CY178*'Gas parameters'!$L$15</f>
        <v>0</v>
      </c>
      <c r="EV178" s="434">
        <f>'DATA SHEET'!CZ178*'Gas parameters'!$M$15</f>
        <v>0.1996</v>
      </c>
      <c r="EW178" s="434">
        <f>'DATA SHEET'!DA178*'Gas parameters'!$N$15</f>
        <v>0</v>
      </c>
      <c r="EX178" s="434">
        <f>'DATA SHEET'!DB178*'Gas parameters'!$O$15</f>
        <v>0</v>
      </c>
      <c r="EY178" s="434">
        <f>'DATA SHEET'!DC178*'Gas parameters'!$P$15</f>
        <v>0</v>
      </c>
      <c r="EZ178" s="434">
        <f>'DATA SHEET'!DD178*'Gas parameters'!$Q$15</f>
        <v>0</v>
      </c>
      <c r="FA178" s="429">
        <f>'DATA SHEET'!CO178*'Gas parameters'!$B$16</f>
        <v>0.59760000000000002</v>
      </c>
      <c r="FB178" s="429">
        <f>'DATA SHEET'!CP178*'Gas parameters'!$C$16</f>
        <v>0</v>
      </c>
      <c r="FC178" s="429">
        <f>'DATA SHEET'!CQ178*'Gas parameters'!$D$16</f>
        <v>0</v>
      </c>
      <c r="FD178" s="429">
        <f>'DATA SHEET'!CR178*'Gas parameters'!$E$16</f>
        <v>0</v>
      </c>
      <c r="FE178" s="429">
        <f>'DATA SHEET'!CS178*'Gas parameters'!$F$16</f>
        <v>0</v>
      </c>
      <c r="FF178" s="429">
        <f>'DATA SHEET'!CT178*'Gas parameters'!$G$16</f>
        <v>0</v>
      </c>
      <c r="FG178" s="429">
        <f>'DATA SHEET'!CU178*'Gas parameters'!$H$16</f>
        <v>0</v>
      </c>
      <c r="FH178" s="429">
        <f>'DATA SHEET'!CV178*'Gas parameters'!$I$16</f>
        <v>0</v>
      </c>
      <c r="FI178" s="429">
        <f>'DATA SHEET'!CW178*'Gas parameters'!$J$16</f>
        <v>0</v>
      </c>
      <c r="FJ178" s="429">
        <f>'DATA SHEET'!CX178*'Gas parameters'!$K$16</f>
        <v>0</v>
      </c>
      <c r="FK178" s="429">
        <f>'DATA SHEET'!CY178*'Gas parameters'!$L$16</f>
        <v>0</v>
      </c>
      <c r="FL178" s="429">
        <f>'DATA SHEET'!CZ178*'Gas parameters'!$M$16</f>
        <v>0</v>
      </c>
      <c r="FM178" s="429">
        <f>'DATA SHEET'!DA178*'Gas parameters'!$N$16</f>
        <v>0</v>
      </c>
      <c r="FN178" s="429">
        <f>'DATA SHEET'!DB178*'Gas parameters'!$O$16</f>
        <v>0</v>
      </c>
      <c r="FO178" s="429">
        <f>'DATA SHEET'!DC178*'Gas parameters'!$P$16</f>
        <v>0</v>
      </c>
      <c r="FP178" s="429">
        <f>'DATA SHEET'!DD178*'Gas parameters'!$Q$16</f>
        <v>0</v>
      </c>
      <c r="FQ178" s="457">
        <f>'DATA SHEET'!CO178*'Gas parameters'!$B$17</f>
        <v>1.1639999999999999</v>
      </c>
      <c r="FR178" s="457">
        <f>'DATA SHEET'!CP178*'Gas parameters'!$C$17</f>
        <v>0</v>
      </c>
      <c r="FS178" s="457">
        <f>'DATA SHEET'!CQ178*'Gas parameters'!$D$17</f>
        <v>0</v>
      </c>
      <c r="FT178" s="457">
        <f>'DATA SHEET'!CR178*'Gas parameters'!$E$17</f>
        <v>0</v>
      </c>
      <c r="FU178" s="457">
        <f>'DATA SHEET'!CS178*'Gas parameters'!$F$17</f>
        <v>0</v>
      </c>
      <c r="FV178" s="457">
        <f>'DATA SHEET'!CT178*'Gas parameters'!$G$17</f>
        <v>0</v>
      </c>
      <c r="FW178" s="457">
        <f>'DATA SHEET'!CU178*'Gas parameters'!$H$17</f>
        <v>0</v>
      </c>
      <c r="FX178" s="457">
        <f>'DATA SHEET'!CV178*'Gas parameters'!$I$17</f>
        <v>0</v>
      </c>
      <c r="FY178" s="457">
        <f>'DATA SHEET'!CW178*'Gas parameters'!$J$17</f>
        <v>0</v>
      </c>
      <c r="FZ178" s="457">
        <f>'DATA SHEET'!CX178*'Gas parameters'!$K$17</f>
        <v>0</v>
      </c>
      <c r="GA178" s="457">
        <f>'DATA SHEET'!CY178*'Gas parameters'!$L$17</f>
        <v>0</v>
      </c>
      <c r="GB178" s="457">
        <f>'DATA SHEET'!CZ178*'Gas parameters'!$M$17</f>
        <v>0.38680000000000003</v>
      </c>
      <c r="GC178" s="457">
        <f>'DATA SHEET'!DA178*'Gas parameters'!$N$17</f>
        <v>0</v>
      </c>
      <c r="GD178" s="457">
        <f>'DATA SHEET'!DB178*'Gas parameters'!$O$17</f>
        <v>0</v>
      </c>
      <c r="GE178" s="457">
        <f>'DATA SHEET'!DC178*'Gas parameters'!$P$17</f>
        <v>0</v>
      </c>
      <c r="GF178" s="457">
        <f>'DATA SHEET'!DD178*'Gas parameters'!$Q$17</f>
        <v>0</v>
      </c>
      <c r="GG178" s="429">
        <f>'DATA SHEET'!CO178*'Gas parameters'!$B$18</f>
        <v>0.43043999999999999</v>
      </c>
      <c r="GH178" s="429">
        <f>'DATA SHEET'!CP178*'Gas parameters'!$C$18</f>
        <v>0</v>
      </c>
      <c r="GI178" s="429">
        <f>'DATA SHEET'!CQ178*'Gas parameters'!$D$18</f>
        <v>0</v>
      </c>
      <c r="GJ178" s="429">
        <f>'DATA SHEET'!CR178*'Gas parameters'!$E$18</f>
        <v>0</v>
      </c>
      <c r="GK178" s="429">
        <f>'DATA SHEET'!CS178*'Gas parameters'!$F$18</f>
        <v>0</v>
      </c>
      <c r="GL178" s="429">
        <f>'DATA SHEET'!CT178*'Gas parameters'!$G$18</f>
        <v>0</v>
      </c>
      <c r="GM178" s="429">
        <f>'DATA SHEET'!CU178*'Gas parameters'!$H$18</f>
        <v>0</v>
      </c>
      <c r="GN178" s="429">
        <f>'DATA SHEET'!CV178*'Gas parameters'!$I$18</f>
        <v>0</v>
      </c>
      <c r="GO178" s="429">
        <f>'DATA SHEET'!CW178*'Gas parameters'!$J$18</f>
        <v>0</v>
      </c>
      <c r="GP178" s="429">
        <f>'DATA SHEET'!CX178*'Gas parameters'!$K$18</f>
        <v>0</v>
      </c>
      <c r="GQ178" s="429">
        <f>'DATA SHEET'!CY178*'Gas parameters'!$L$18</f>
        <v>0</v>
      </c>
      <c r="GR178" s="429">
        <f>'DATA SHEET'!CZ178*'Gas parameters'!$M$18</f>
        <v>3.5999999999999997E-2</v>
      </c>
      <c r="GS178" s="429">
        <f>'DATA SHEET'!DA178*'Gas parameters'!$N$18</f>
        <v>0</v>
      </c>
      <c r="GT178" s="429">
        <f>'DATA SHEET'!DB178*'Gas parameters'!$O$18</f>
        <v>0</v>
      </c>
      <c r="GU178" s="429">
        <f>'DATA SHEET'!DC178*'Gas parameters'!$P$18</f>
        <v>0</v>
      </c>
      <c r="GV178" s="429">
        <f>'DATA SHEET'!DD178*'Gas parameters'!$Q$18</f>
        <v>0</v>
      </c>
      <c r="GW178" s="430">
        <v>7</v>
      </c>
      <c r="GX178" s="430">
        <v>1E-3</v>
      </c>
      <c r="GY178" s="435">
        <f t="shared" ref="GY178" si="1086">HM178/0.2094</f>
        <v>6.6924546322827121</v>
      </c>
      <c r="GZ178" s="435">
        <f t="shared" ref="GZ178" si="1087">HN178/HH178*100</f>
        <v>10.148328222950017</v>
      </c>
      <c r="HA178" s="433">
        <f t="shared" ref="HA178" si="1088">(HG178-HH178)/GY178+1</f>
        <v>1</v>
      </c>
      <c r="HB178" s="433">
        <f t="shared" ref="HB178" si="1089">HG178+HI178</f>
        <v>7.4502201757506663</v>
      </c>
      <c r="HC178" s="433">
        <f t="shared" ref="HC178" si="1090">HI178/HB178*100</f>
        <v>20.959991874476575</v>
      </c>
      <c r="HD178" s="433">
        <f t="shared" ref="HD178" si="1091">HJ178*0.01977+HF178*0.01429+(100-HF178-HJ178)*0.01251</f>
        <v>1.3246768628986172</v>
      </c>
      <c r="HE178" s="433">
        <f t="shared" ref="HE178" si="1092">(HD178+HI178*0.8038/HG178)/(HI178/HG178+1)</f>
        <v>1.2155011147590387</v>
      </c>
      <c r="HF178" s="436">
        <f t="shared" ref="HF178" si="1093">IO178</f>
        <v>0</v>
      </c>
      <c r="HG178" s="433">
        <f t="shared" ref="HG178" si="1094">HN178/HJ178*100</f>
        <v>5.8886546322827122</v>
      </c>
      <c r="HH178" s="435">
        <f>GY178*0.7906+'DATA SHEET'!CW178/100+HN178</f>
        <v>5.8886546322827122</v>
      </c>
      <c r="HI178" s="433">
        <f t="shared" ref="HI178" si="1095">GX178/0.8038*1.293*HA178*GY178+HO178</f>
        <v>1.5615655434679541</v>
      </c>
      <c r="HJ178" s="433">
        <f t="shared" ref="HJ178" si="1096">(1-HF178/20.94)*GZ178</f>
        <v>10.148328222950017</v>
      </c>
      <c r="HK178" s="437">
        <f t="shared" ref="HK178" si="1097">SUM(DE178:DT178)</f>
        <v>25843</v>
      </c>
      <c r="HL178" s="437">
        <f t="shared" ref="HL178" si="1098">SUM(DU178:EJ178)</f>
        <v>28989.399999999998</v>
      </c>
      <c r="HM178" s="438">
        <f t="shared" ref="HM178" si="1099">SUM(EK178:EZ178)</f>
        <v>1.4014</v>
      </c>
      <c r="HN178" s="439">
        <f t="shared" ref="HN178" si="1100">SUM(FA178:FP178)</f>
        <v>0.59760000000000002</v>
      </c>
      <c r="HO178" s="436">
        <f t="shared" ref="HO178" si="1101">SUM(FQ178:GF178)</f>
        <v>1.5508</v>
      </c>
      <c r="HP178" s="427">
        <f t="shared" ref="HP178" si="1102">SUM(GG178:GV178)</f>
        <v>0.46643999999999997</v>
      </c>
      <c r="HQ178" s="357">
        <f t="shared" ref="HQ178" si="1103">SUM(AS178:BH178)</f>
        <v>25801.599999999999</v>
      </c>
      <c r="HR178" s="358">
        <f t="shared" ref="HR178" si="1104">SUM(BI178:BX178)</f>
        <v>29019.200000000001</v>
      </c>
      <c r="HS178" s="712">
        <f t="shared" ref="HS178" si="1105">SUM(BY178:CN178)</f>
        <v>0.46643999999999997</v>
      </c>
      <c r="HT178" s="713">
        <f t="shared" ref="HT178" si="1106">HU178/$HR$14</f>
        <v>0.36094603788418017</v>
      </c>
      <c r="HU178" s="711">
        <f t="shared" ref="HU178" si="1107">HS178/$HU$14</f>
        <v>0.44215889640812073</v>
      </c>
      <c r="HV178" s="711">
        <f t="shared" ref="HV178" si="1108">HY178/$HV$14</f>
        <v>24.454174959719456</v>
      </c>
      <c r="HW178" s="711">
        <f t="shared" ref="HW178" si="1109">HZ178/$HW$14</f>
        <v>27.464698088207459</v>
      </c>
      <c r="HX178" s="711">
        <f t="shared" ref="HX178" si="1110">IA178/$HX$14</f>
        <v>45.714470083951518</v>
      </c>
      <c r="HY178" s="714">
        <f t="shared" ref="HY178" si="1111">HQ178/1000</f>
        <v>25.801599999999997</v>
      </c>
      <c r="HZ178" s="359">
        <f t="shared" ref="HZ178" si="1112">HR178/1000</f>
        <v>29.019200000000001</v>
      </c>
      <c r="IA178" s="360">
        <f t="shared" ref="IA178" si="1113">HR178/SQRT(HT178)/1000</f>
        <v>48.30190909070317</v>
      </c>
      <c r="IB178" s="75">
        <f t="shared" ref="IB178" si="1114">HX178</f>
        <v>45.714470083951518</v>
      </c>
      <c r="IC178" s="724">
        <f t="shared" ref="IC178" si="1115">HT178</f>
        <v>0.36094603788418017</v>
      </c>
      <c r="ID178" s="724">
        <f t="shared" ref="ID178" si="1116">HY178</f>
        <v>25.801599999999997</v>
      </c>
      <c r="IE178" s="724">
        <f t="shared" ref="IE178" si="1117">HZ178</f>
        <v>29.019200000000001</v>
      </c>
      <c r="IF178" s="76">
        <f t="shared" ref="IF178" si="1118">GZ178</f>
        <v>10.148328222950017</v>
      </c>
      <c r="IG178" s="821"/>
      <c r="IH178" s="821"/>
      <c r="II178" s="821"/>
      <c r="IJ178" s="821"/>
      <c r="IK178" s="821"/>
      <c r="IL178" s="821"/>
      <c r="IM178" s="821"/>
      <c r="IN178" s="821"/>
      <c r="IO178" s="821"/>
      <c r="IP178" s="821"/>
      <c r="IQ178" s="821"/>
      <c r="IR178" s="821"/>
      <c r="IS178" s="821"/>
      <c r="IT178" s="821"/>
      <c r="IU178" s="821"/>
      <c r="IV178" s="821"/>
      <c r="IW178" s="821"/>
      <c r="IX178" s="821"/>
      <c r="IY178" s="821"/>
      <c r="IZ178" s="821"/>
      <c r="JA178" s="822"/>
      <c r="JB178" s="821"/>
      <c r="JC178" s="821"/>
      <c r="JD178" s="821"/>
      <c r="JE178" s="821"/>
      <c r="JF178" s="821"/>
      <c r="JG178" s="821"/>
      <c r="JH178" s="821"/>
      <c r="JI178" s="821"/>
      <c r="JJ178" s="821"/>
      <c r="JK178" s="821"/>
      <c r="JL178" s="821"/>
      <c r="JM178" s="821"/>
      <c r="JN178" s="821"/>
      <c r="JO178" s="821"/>
      <c r="JP178" s="821"/>
      <c r="JQ178" s="821"/>
      <c r="JR178" s="821"/>
      <c r="JS178" s="821"/>
      <c r="JT178" s="821"/>
      <c r="JU178" s="821"/>
      <c r="JV178" s="821"/>
      <c r="JW178" s="821"/>
      <c r="JX178" s="821"/>
      <c r="JY178" s="821"/>
      <c r="JZ178" s="821"/>
      <c r="KA178" s="821"/>
      <c r="KB178" s="821"/>
      <c r="KC178" s="821"/>
      <c r="KD178" s="821"/>
      <c r="KE178" s="821"/>
      <c r="KF178" s="821"/>
      <c r="KG178" s="821"/>
      <c r="KH178" s="821"/>
      <c r="KI178" s="59"/>
      <c r="KJ178" s="59"/>
      <c r="KK178" s="59"/>
      <c r="KL178" s="59"/>
      <c r="KM178" s="59"/>
      <c r="KN178" s="59"/>
      <c r="KO178" s="59"/>
      <c r="KP178" s="59"/>
      <c r="KQ178" s="59"/>
      <c r="KR178" s="59"/>
      <c r="KS178" s="59"/>
      <c r="KT178" s="59"/>
      <c r="KU178" s="59"/>
      <c r="KV178" s="59"/>
      <c r="KX178" s="540">
        <f t="shared" si="932"/>
        <v>100</v>
      </c>
    </row>
    <row r="179" spans="1:310" ht="15" x14ac:dyDescent="0.25">
      <c r="A179" s="17"/>
      <c r="B179" s="17"/>
      <c r="C179" s="81"/>
      <c r="P179" s="550"/>
      <c r="Q179" s="42"/>
      <c r="R179" s="42"/>
      <c r="S179" s="42"/>
      <c r="T179" s="42"/>
      <c r="U179" s="42"/>
      <c r="V179" s="42"/>
      <c r="W179" s="42"/>
      <c r="X179" s="42"/>
      <c r="Y179" s="42"/>
      <c r="Z179" s="42"/>
      <c r="AA179" s="42"/>
      <c r="AB179" s="42"/>
      <c r="IB179" s="823"/>
      <c r="IC179" s="823"/>
      <c r="ID179" s="823"/>
      <c r="IE179" s="823"/>
      <c r="IF179" s="823"/>
      <c r="IG179" s="823"/>
      <c r="IH179" s="823"/>
      <c r="II179" s="823"/>
      <c r="IJ179" s="823"/>
      <c r="IK179" s="823"/>
      <c r="IL179" s="823"/>
      <c r="IM179" s="823"/>
      <c r="IN179" s="823"/>
      <c r="IO179" s="823"/>
      <c r="IP179" s="823"/>
      <c r="IQ179" s="823"/>
      <c r="IR179" s="823"/>
      <c r="IS179" s="823"/>
      <c r="IT179" s="823"/>
      <c r="IU179" s="823"/>
      <c r="IV179" s="823"/>
      <c r="IW179" s="823"/>
      <c r="IX179" s="823"/>
      <c r="IY179" s="823"/>
      <c r="IZ179" s="823"/>
      <c r="JA179" s="824"/>
      <c r="JB179" s="823"/>
      <c r="JC179" s="823"/>
      <c r="JD179" s="823"/>
      <c r="JE179" s="823"/>
      <c r="JF179" s="823"/>
      <c r="JG179" s="823"/>
      <c r="JH179" s="823"/>
      <c r="JI179" s="823"/>
      <c r="JJ179" s="823"/>
      <c r="JK179" s="823"/>
      <c r="JL179" s="823"/>
      <c r="JM179" s="823"/>
      <c r="JN179" s="823"/>
      <c r="JO179" s="823"/>
      <c r="JP179" s="823"/>
      <c r="JQ179" s="823"/>
      <c r="JR179" s="823"/>
      <c r="JS179" s="823"/>
      <c r="JT179" s="823"/>
      <c r="JU179" s="823"/>
      <c r="JV179" s="823"/>
      <c r="JW179" s="823"/>
      <c r="JX179" s="823"/>
      <c r="JY179" s="823"/>
      <c r="JZ179" s="823"/>
      <c r="KA179" s="823"/>
      <c r="KB179" s="823"/>
      <c r="KC179" s="823"/>
      <c r="KD179" s="823"/>
      <c r="KE179" s="823"/>
      <c r="KF179" s="823"/>
      <c r="KG179" s="823"/>
      <c r="KH179" s="823"/>
      <c r="KL179" s="3"/>
      <c r="KX179" s="540">
        <f t="shared" si="932"/>
        <v>0</v>
      </c>
    </row>
    <row r="180" spans="1:310" ht="15" x14ac:dyDescent="0.25">
      <c r="A180" s="17"/>
      <c r="B180" s="17"/>
      <c r="C180" s="81"/>
      <c r="P180" s="550"/>
      <c r="Q180" s="42"/>
      <c r="R180" s="42"/>
      <c r="S180" s="42"/>
      <c r="T180" s="42"/>
      <c r="U180" s="42"/>
      <c r="V180" s="42"/>
      <c r="W180" s="42"/>
      <c r="X180" s="42"/>
      <c r="Y180" s="42"/>
      <c r="Z180" s="42"/>
      <c r="AA180" s="42"/>
      <c r="AB180" s="42"/>
      <c r="IB180" s="3"/>
      <c r="IC180" s="3"/>
      <c r="ID180" s="3"/>
      <c r="IE180" s="3"/>
      <c r="IF180" s="3"/>
      <c r="JA180" s="170"/>
      <c r="JK180" s="3"/>
      <c r="KL180" s="3"/>
      <c r="KX180" s="540">
        <f t="shared" si="932"/>
        <v>0</v>
      </c>
    </row>
    <row r="181" spans="1:310" ht="15" x14ac:dyDescent="0.25">
      <c r="A181" s="17"/>
      <c r="B181" s="17"/>
      <c r="C181" s="81"/>
      <c r="P181" s="550"/>
      <c r="Q181" s="42"/>
      <c r="R181" s="42"/>
      <c r="S181" s="42"/>
      <c r="T181" s="42"/>
      <c r="U181" s="42"/>
      <c r="V181" s="42"/>
      <c r="W181" s="42"/>
      <c r="X181" s="42"/>
      <c r="Y181" s="42"/>
      <c r="Z181" s="42"/>
      <c r="AA181" s="42"/>
      <c r="AB181" s="42"/>
      <c r="IB181" s="3"/>
      <c r="IC181" s="3"/>
      <c r="ID181" s="3"/>
      <c r="IE181" s="3"/>
      <c r="IF181" s="3"/>
      <c r="JA181" s="170"/>
      <c r="JK181" s="3"/>
      <c r="KL181" s="3"/>
      <c r="KX181" s="540">
        <f t="shared" si="932"/>
        <v>0</v>
      </c>
    </row>
    <row r="182" spans="1:310" ht="15.75" thickBot="1" x14ac:dyDescent="0.3">
      <c r="A182" s="81"/>
      <c r="B182" s="81"/>
      <c r="C182" s="81"/>
      <c r="P182" s="550"/>
      <c r="Q182" s="42"/>
      <c r="R182" s="42"/>
      <c r="S182" s="42"/>
      <c r="T182" s="42"/>
      <c r="U182" s="42"/>
      <c r="V182" s="42"/>
      <c r="W182" s="42"/>
      <c r="X182" s="42"/>
      <c r="Y182" s="42"/>
      <c r="Z182" s="42"/>
      <c r="AA182" s="42"/>
      <c r="AB182" s="42"/>
      <c r="JK182" s="3"/>
      <c r="KL182" s="3"/>
      <c r="KX182" s="540">
        <f t="shared" si="932"/>
        <v>0</v>
      </c>
    </row>
    <row r="183" spans="1:310" ht="28.5" thickBot="1" x14ac:dyDescent="0.45">
      <c r="A183" s="243" t="s">
        <v>559</v>
      </c>
      <c r="B183" s="239"/>
      <c r="C183" s="240"/>
      <c r="D183" s="240"/>
      <c r="E183" s="241"/>
      <c r="F183" s="242"/>
      <c r="G183" s="242"/>
      <c r="H183" s="242"/>
      <c r="I183" s="242"/>
      <c r="J183" s="225"/>
      <c r="K183" s="225"/>
      <c r="L183" s="225"/>
      <c r="M183" s="225"/>
      <c r="N183" s="226"/>
      <c r="O183" s="227"/>
      <c r="P183" s="600"/>
      <c r="Q183" s="749"/>
      <c r="R183" s="749"/>
      <c r="S183" s="749"/>
      <c r="T183" s="749"/>
      <c r="U183" s="749"/>
      <c r="V183" s="749"/>
      <c r="W183" s="749"/>
      <c r="X183" s="749"/>
      <c r="Y183" s="749"/>
      <c r="Z183" s="749"/>
      <c r="AA183" s="749"/>
      <c r="AB183" s="749"/>
      <c r="AC183" s="228"/>
      <c r="AD183" s="228"/>
      <c r="AE183" s="228"/>
      <c r="AF183" s="228"/>
      <c r="AG183" s="228"/>
      <c r="AH183" s="228"/>
      <c r="AI183" s="228"/>
      <c r="AJ183" s="228"/>
      <c r="AK183" s="228"/>
      <c r="AL183" s="228"/>
      <c r="AM183" s="228"/>
      <c r="AN183" s="228"/>
      <c r="AO183" s="228"/>
      <c r="AP183" s="228"/>
      <c r="AQ183" s="228"/>
      <c r="AR183" s="228"/>
      <c r="AS183" s="228"/>
      <c r="AT183" s="228"/>
      <c r="AU183" s="228"/>
      <c r="AV183" s="228"/>
      <c r="AW183" s="228"/>
      <c r="AX183" s="228"/>
      <c r="AY183" s="228"/>
      <c r="AZ183" s="228"/>
      <c r="BA183" s="228"/>
      <c r="BB183" s="228"/>
      <c r="BC183" s="228"/>
      <c r="BD183" s="228"/>
      <c r="BE183" s="228"/>
      <c r="BF183" s="228"/>
      <c r="BG183" s="228"/>
      <c r="BH183" s="228"/>
      <c r="BI183" s="228"/>
      <c r="BJ183" s="228"/>
      <c r="BK183" s="228"/>
      <c r="BL183" s="228"/>
      <c r="BM183" s="228"/>
      <c r="BN183" s="228"/>
      <c r="BO183" s="228"/>
      <c r="BP183" s="228"/>
      <c r="BQ183" s="228"/>
      <c r="BR183" s="228"/>
      <c r="BS183" s="228"/>
      <c r="BT183" s="228"/>
      <c r="BU183" s="228"/>
      <c r="BV183" s="228"/>
      <c r="BW183" s="228"/>
      <c r="BX183" s="228"/>
      <c r="BY183" s="228"/>
      <c r="BZ183" s="228"/>
      <c r="CA183" s="228"/>
      <c r="CB183" s="228"/>
      <c r="CC183" s="228"/>
      <c r="CD183" s="228"/>
      <c r="CE183" s="228"/>
      <c r="CF183" s="228"/>
      <c r="CG183" s="228"/>
      <c r="CH183" s="228"/>
      <c r="CI183" s="228"/>
      <c r="CJ183" s="228"/>
      <c r="CK183" s="228"/>
      <c r="CL183" s="228"/>
      <c r="CM183" s="228"/>
      <c r="CN183" s="228"/>
      <c r="CO183" s="228"/>
      <c r="CP183" s="228"/>
      <c r="CQ183" s="228"/>
      <c r="CR183" s="228"/>
      <c r="CS183" s="228"/>
      <c r="CT183" s="228"/>
      <c r="CU183" s="228"/>
      <c r="CV183" s="228"/>
      <c r="CW183" s="228"/>
      <c r="CX183" s="228"/>
      <c r="CY183" s="228"/>
      <c r="CZ183" s="228"/>
      <c r="DA183" s="228"/>
      <c r="DB183" s="228"/>
      <c r="DC183" s="228"/>
      <c r="DD183" s="228"/>
      <c r="DE183" s="228"/>
      <c r="DF183" s="228"/>
      <c r="DG183" s="228"/>
      <c r="DH183" s="228"/>
      <c r="DI183" s="228"/>
      <c r="DJ183" s="228"/>
      <c r="DK183" s="228"/>
      <c r="DL183" s="228"/>
      <c r="DM183" s="228"/>
      <c r="DN183" s="228"/>
      <c r="DO183" s="228"/>
      <c r="DP183" s="228"/>
      <c r="DQ183" s="228"/>
      <c r="DR183" s="228"/>
      <c r="DS183" s="228"/>
      <c r="DT183" s="228"/>
      <c r="DU183" s="228"/>
      <c r="DV183" s="228"/>
      <c r="DW183" s="228"/>
      <c r="DX183" s="228"/>
      <c r="DY183" s="228"/>
      <c r="DZ183" s="228"/>
      <c r="EA183" s="228"/>
      <c r="EB183" s="228"/>
      <c r="EC183" s="228"/>
      <c r="ED183" s="228"/>
      <c r="EE183" s="228"/>
      <c r="EF183" s="228"/>
      <c r="EG183" s="228"/>
      <c r="EH183" s="228"/>
      <c r="EI183" s="228"/>
      <c r="EJ183" s="228"/>
      <c r="EK183" s="228"/>
      <c r="EL183" s="228"/>
      <c r="EM183" s="228"/>
      <c r="EN183" s="228"/>
      <c r="EO183" s="228"/>
      <c r="EP183" s="228"/>
      <c r="EQ183" s="228"/>
      <c r="ER183" s="228"/>
      <c r="ES183" s="228"/>
      <c r="ET183" s="228"/>
      <c r="EU183" s="228"/>
      <c r="EV183" s="228"/>
      <c r="EW183" s="228"/>
      <c r="EX183" s="228"/>
      <c r="EY183" s="228"/>
      <c r="EZ183" s="228"/>
      <c r="FA183" s="228"/>
      <c r="FB183" s="228"/>
      <c r="FC183" s="228"/>
      <c r="FD183" s="228"/>
      <c r="FE183" s="228"/>
      <c r="FF183" s="228"/>
      <c r="FG183" s="228"/>
      <c r="FH183" s="228"/>
      <c r="FI183" s="228"/>
      <c r="FJ183" s="228"/>
      <c r="FK183" s="228"/>
      <c r="FL183" s="228"/>
      <c r="FM183" s="228"/>
      <c r="FN183" s="228"/>
      <c r="FO183" s="228"/>
      <c r="FP183" s="228"/>
      <c r="FQ183" s="228"/>
      <c r="FR183" s="228"/>
      <c r="FS183" s="228"/>
      <c r="FT183" s="228"/>
      <c r="FU183" s="228"/>
      <c r="FV183" s="228"/>
      <c r="FW183" s="228"/>
      <c r="FX183" s="228"/>
      <c r="FY183" s="228"/>
      <c r="FZ183" s="228"/>
      <c r="GA183" s="228"/>
      <c r="GB183" s="228"/>
      <c r="GC183" s="228"/>
      <c r="GD183" s="228"/>
      <c r="GE183" s="228"/>
      <c r="GF183" s="228"/>
      <c r="GG183" s="228"/>
      <c r="GH183" s="228"/>
      <c r="GI183" s="228"/>
      <c r="GJ183" s="228"/>
      <c r="GK183" s="228"/>
      <c r="GL183" s="228"/>
      <c r="GM183" s="228"/>
      <c r="GN183" s="228"/>
      <c r="GO183" s="228"/>
      <c r="GP183" s="228"/>
      <c r="GQ183" s="228"/>
      <c r="GR183" s="228"/>
      <c r="GS183" s="228"/>
      <c r="GT183" s="228"/>
      <c r="GU183" s="228"/>
      <c r="GV183" s="228"/>
      <c r="GW183" s="228"/>
      <c r="GX183" s="228"/>
      <c r="GY183" s="228"/>
      <c r="GZ183" s="228"/>
      <c r="HA183" s="228"/>
      <c r="HB183" s="228"/>
      <c r="HC183" s="228"/>
      <c r="HD183" s="228"/>
      <c r="HE183" s="228"/>
      <c r="HF183" s="228"/>
      <c r="HG183" s="228"/>
      <c r="HH183" s="228"/>
      <c r="HI183" s="228"/>
      <c r="HJ183" s="228"/>
      <c r="HK183" s="228"/>
      <c r="HL183" s="228"/>
      <c r="HM183" s="228"/>
      <c r="HN183" s="228"/>
      <c r="HO183" s="228"/>
      <c r="HP183" s="228"/>
      <c r="HQ183" s="228"/>
      <c r="HR183" s="228"/>
      <c r="HS183" s="228"/>
      <c r="HT183" s="228"/>
      <c r="HU183" s="228"/>
      <c r="HV183" s="228"/>
      <c r="HW183" s="228"/>
      <c r="HX183" s="228"/>
      <c r="HY183" s="228"/>
      <c r="HZ183" s="228"/>
      <c r="IA183" s="228"/>
      <c r="IB183" s="229"/>
      <c r="IC183" s="229"/>
      <c r="ID183" s="229"/>
      <c r="IE183" s="229"/>
      <c r="IF183" s="230"/>
      <c r="IG183" s="227"/>
      <c r="IH183" s="227"/>
      <c r="II183" s="227"/>
      <c r="IJ183" s="229"/>
      <c r="IK183" s="231"/>
      <c r="IL183" s="231"/>
      <c r="IM183" s="231"/>
      <c r="IN183" s="229"/>
      <c r="IO183" s="229"/>
      <c r="IP183" s="229"/>
      <c r="IQ183" s="229"/>
      <c r="IR183" s="229"/>
      <c r="IS183" s="227"/>
      <c r="IT183" s="227"/>
      <c r="IU183" s="227"/>
      <c r="IV183" s="227"/>
      <c r="IW183" s="227"/>
      <c r="IX183" s="227"/>
      <c r="IY183" s="227"/>
      <c r="IZ183" s="227"/>
      <c r="JA183" s="229"/>
      <c r="JB183" s="232"/>
      <c r="JC183" s="227"/>
      <c r="JD183" s="229"/>
      <c r="JE183" s="229"/>
      <c r="JF183" s="229"/>
      <c r="JG183" s="229"/>
      <c r="JH183" s="227"/>
      <c r="JI183" s="227"/>
      <c r="JJ183" s="227"/>
      <c r="JK183" s="229"/>
      <c r="JL183" s="233"/>
      <c r="JM183" s="233"/>
      <c r="JN183" s="233"/>
      <c r="JO183" s="233"/>
      <c r="JP183" s="233"/>
      <c r="JQ183" s="233"/>
      <c r="JR183" s="233"/>
      <c r="JS183" s="233"/>
      <c r="JT183" s="227"/>
      <c r="JU183" s="227"/>
      <c r="JV183" s="227"/>
      <c r="JW183" s="227"/>
      <c r="JX183" s="227"/>
      <c r="JY183" s="227"/>
      <c r="JZ183" s="227"/>
      <c r="KA183" s="234"/>
      <c r="KB183" s="234"/>
      <c r="KC183" s="235"/>
      <c r="KD183" s="235"/>
      <c r="KE183" s="234"/>
      <c r="KF183" s="234"/>
      <c r="KG183" s="236"/>
      <c r="KH183" s="236"/>
      <c r="KI183" s="236"/>
      <c r="KJ183" s="236"/>
      <c r="KK183" s="227"/>
      <c r="KL183" s="224"/>
      <c r="KM183" s="224"/>
      <c r="KN183" s="224"/>
      <c r="KO183" s="224"/>
      <c r="KP183" s="237"/>
      <c r="KQ183" s="237"/>
      <c r="KR183" s="232"/>
      <c r="KS183" s="232"/>
      <c r="KT183" s="232"/>
      <c r="KU183" s="232"/>
      <c r="KV183" s="238"/>
      <c r="KX183" s="540">
        <f t="shared" si="932"/>
        <v>0</v>
      </c>
    </row>
    <row r="184" spans="1:310" ht="15" x14ac:dyDescent="0.25">
      <c r="P184" s="550"/>
      <c r="Q184" s="42"/>
      <c r="R184" s="42"/>
      <c r="S184" s="42"/>
      <c r="T184" s="42"/>
      <c r="U184" s="42"/>
      <c r="V184" s="42"/>
      <c r="W184" s="42"/>
      <c r="X184" s="42"/>
      <c r="Y184" s="42"/>
      <c r="Z184" s="42"/>
      <c r="AA184" s="42"/>
      <c r="AB184" s="42"/>
      <c r="KX184" s="540">
        <f t="shared" si="932"/>
        <v>0</v>
      </c>
    </row>
    <row r="185" spans="1:310" ht="15" x14ac:dyDescent="0.25">
      <c r="P185" s="550"/>
      <c r="Q185" s="42"/>
      <c r="R185" s="42"/>
      <c r="S185" s="42"/>
      <c r="T185" s="42"/>
      <c r="U185" s="42"/>
      <c r="V185" s="42"/>
      <c r="W185" s="42"/>
      <c r="X185" s="42"/>
      <c r="Y185" s="42"/>
      <c r="Z185" s="42"/>
      <c r="AA185" s="42"/>
      <c r="AB185" s="42"/>
      <c r="KX185" s="540">
        <f t="shared" si="932"/>
        <v>0</v>
      </c>
    </row>
    <row r="186" spans="1:310" ht="15.75" thickBot="1" x14ac:dyDescent="0.3">
      <c r="P186" s="550"/>
      <c r="Q186" s="42"/>
      <c r="R186" s="42"/>
      <c r="S186" s="42"/>
      <c r="T186" s="42"/>
      <c r="U186" s="42"/>
      <c r="V186" s="42"/>
      <c r="W186" s="42"/>
      <c r="X186" s="42"/>
      <c r="Y186" s="42"/>
      <c r="Z186" s="42"/>
      <c r="AA186" s="42"/>
      <c r="AB186" s="42"/>
      <c r="KX186" s="540">
        <f t="shared" si="932"/>
        <v>0</v>
      </c>
    </row>
    <row r="187" spans="1:310" ht="15.75" thickBot="1" x14ac:dyDescent="0.3">
      <c r="P187" s="550"/>
      <c r="Q187" s="732"/>
      <c r="R187" s="732"/>
      <c r="S187" s="732"/>
      <c r="T187" s="732" t="s">
        <v>648</v>
      </c>
      <c r="U187" s="733"/>
      <c r="V187" s="732"/>
      <c r="W187" s="732"/>
      <c r="X187" s="732"/>
      <c r="Y187" s="732"/>
      <c r="Z187" s="732"/>
      <c r="AA187" s="732"/>
      <c r="AB187" s="732"/>
      <c r="AC187" s="588"/>
      <c r="AD187" s="588"/>
      <c r="AE187" s="611"/>
      <c r="AF187" s="611"/>
      <c r="AG187" s="611"/>
      <c r="AH187" s="611"/>
      <c r="AI187" s="611"/>
      <c r="AJ187" s="611"/>
      <c r="AK187" s="611"/>
      <c r="AL187" s="611"/>
      <c r="AM187" s="611"/>
      <c r="AN187" s="611"/>
      <c r="AO187" s="611"/>
      <c r="AP187" s="611"/>
      <c r="AQ187" s="611"/>
      <c r="AR187" s="611"/>
      <c r="AS187" s="611"/>
      <c r="AT187" s="611"/>
      <c r="AU187" s="611"/>
      <c r="AV187" s="611"/>
      <c r="AW187" s="611"/>
      <c r="AX187" s="611"/>
      <c r="AY187" s="611"/>
      <c r="AZ187" s="611"/>
      <c r="BA187" s="611"/>
      <c r="BB187" s="611"/>
      <c r="BC187" s="611"/>
      <c r="BD187" s="611"/>
      <c r="BE187" s="611"/>
      <c r="BF187" s="611"/>
      <c r="BG187" s="611"/>
      <c r="BH187" s="611"/>
      <c r="BI187" s="611"/>
      <c r="BJ187" s="611"/>
      <c r="BK187" s="611"/>
      <c r="BL187" s="611"/>
      <c r="BM187" s="611"/>
      <c r="BN187" s="611"/>
      <c r="BO187" s="611"/>
      <c r="BP187" s="611"/>
      <c r="BQ187" s="611"/>
      <c r="BR187" s="611"/>
      <c r="BS187" s="611"/>
      <c r="BT187" s="611"/>
      <c r="BU187" s="611"/>
      <c r="BV187" s="611"/>
      <c r="BW187" s="611"/>
      <c r="BX187" s="611"/>
      <c r="BY187" s="611"/>
      <c r="BZ187" s="611"/>
      <c r="CA187" s="611"/>
      <c r="CB187" s="611"/>
      <c r="CC187" s="611"/>
      <c r="CD187" s="611"/>
      <c r="CE187" s="611"/>
      <c r="CF187" s="611"/>
      <c r="CG187" s="611"/>
      <c r="CH187" s="611"/>
      <c r="CI187" s="611"/>
      <c r="CJ187" s="611"/>
      <c r="CK187" s="611"/>
      <c r="CL187" s="611"/>
      <c r="CM187" s="611"/>
      <c r="CN187" s="611"/>
      <c r="CO187" s="611"/>
      <c r="CP187" s="611"/>
      <c r="CQ187" s="611"/>
      <c r="CR187" s="611"/>
      <c r="CS187" s="611"/>
      <c r="CT187" s="611"/>
      <c r="CU187" s="611"/>
      <c r="CV187" s="611"/>
      <c r="CW187" s="611"/>
      <c r="CX187" s="611"/>
      <c r="CY187" s="611"/>
      <c r="CZ187" s="611"/>
      <c r="DA187" s="611"/>
      <c r="DB187" s="611"/>
      <c r="DC187" s="611"/>
      <c r="DD187" s="611"/>
      <c r="DE187" s="611"/>
      <c r="DF187" s="611"/>
      <c r="DG187" s="611"/>
      <c r="DH187" s="611"/>
      <c r="DI187" s="611"/>
      <c r="DJ187" s="611"/>
      <c r="DK187" s="611"/>
      <c r="DL187" s="611"/>
      <c r="DM187" s="611"/>
      <c r="DN187" s="611"/>
      <c r="DO187" s="611"/>
      <c r="DP187" s="611"/>
      <c r="DQ187" s="611"/>
      <c r="DR187" s="611"/>
      <c r="DS187" s="611"/>
      <c r="DT187" s="611"/>
      <c r="DU187" s="611"/>
      <c r="DV187" s="611"/>
      <c r="DW187" s="611"/>
      <c r="DX187" s="611"/>
      <c r="DY187" s="611"/>
      <c r="DZ187" s="611"/>
      <c r="EA187" s="611"/>
      <c r="EB187" s="611"/>
      <c r="EC187" s="611"/>
      <c r="ED187" s="611"/>
      <c r="EE187" s="611"/>
      <c r="EF187" s="611"/>
      <c r="EG187" s="611"/>
      <c r="EH187" s="611"/>
      <c r="EI187" s="611"/>
      <c r="EJ187" s="611"/>
      <c r="EK187" s="611"/>
      <c r="EL187" s="611"/>
      <c r="EM187" s="611"/>
      <c r="EN187" s="611"/>
      <c r="EO187" s="611"/>
      <c r="EP187" s="611"/>
      <c r="EQ187" s="611"/>
      <c r="ER187" s="611"/>
      <c r="ES187" s="611"/>
      <c r="ET187" s="611"/>
      <c r="EU187" s="611"/>
      <c r="EV187" s="611"/>
      <c r="EW187" s="611"/>
      <c r="EX187" s="611"/>
      <c r="EY187" s="611"/>
      <c r="EZ187" s="611"/>
      <c r="FA187" s="611"/>
      <c r="FB187" s="611"/>
      <c r="FC187" s="611"/>
      <c r="FD187" s="611"/>
      <c r="FE187" s="611"/>
      <c r="FF187" s="611"/>
      <c r="FG187" s="611"/>
      <c r="FH187" s="611"/>
      <c r="FI187" s="611"/>
      <c r="FJ187" s="611"/>
      <c r="FK187" s="611"/>
      <c r="FL187" s="611"/>
      <c r="FM187" s="611"/>
      <c r="FN187" s="611"/>
      <c r="FO187" s="611"/>
      <c r="FP187" s="611"/>
      <c r="FQ187" s="611"/>
      <c r="FR187" s="611"/>
      <c r="FS187" s="611"/>
      <c r="FT187" s="611"/>
      <c r="FU187" s="611"/>
      <c r="FV187" s="611"/>
      <c r="FW187" s="611"/>
      <c r="FX187" s="611"/>
      <c r="FY187" s="611"/>
      <c r="FZ187" s="611"/>
      <c r="GA187" s="611"/>
      <c r="GB187" s="611"/>
      <c r="GC187" s="611"/>
      <c r="GD187" s="611"/>
      <c r="GE187" s="611"/>
      <c r="GF187" s="611"/>
      <c r="GG187" s="611"/>
      <c r="GH187" s="611"/>
      <c r="GI187" s="611"/>
      <c r="GJ187" s="611"/>
      <c r="GK187" s="611"/>
      <c r="GL187" s="611"/>
      <c r="GM187" s="611"/>
      <c r="GN187" s="611"/>
      <c r="GO187" s="611"/>
      <c r="GP187" s="611"/>
      <c r="GQ187" s="611"/>
      <c r="GR187" s="611"/>
      <c r="GS187" s="611"/>
      <c r="GT187" s="611"/>
      <c r="GU187" s="611"/>
      <c r="GV187" s="611"/>
      <c r="GW187" s="611"/>
      <c r="GX187" s="611"/>
      <c r="GY187" s="611"/>
      <c r="GZ187" s="611"/>
      <c r="HA187" s="611"/>
      <c r="HB187" s="611"/>
      <c r="HC187" s="611"/>
      <c r="HD187" s="611"/>
      <c r="HE187" s="611"/>
      <c r="HF187" s="611"/>
      <c r="HG187" s="611"/>
      <c r="HH187" s="611"/>
      <c r="HI187" s="611"/>
      <c r="HJ187" s="611"/>
      <c r="HK187" s="611"/>
      <c r="HL187" s="611"/>
      <c r="HM187" s="611"/>
      <c r="HN187" s="611"/>
      <c r="HO187" s="611"/>
      <c r="HP187" s="611"/>
      <c r="HQ187" s="611"/>
      <c r="HR187" s="611"/>
      <c r="HS187" s="611"/>
      <c r="HT187" s="611"/>
      <c r="HU187" s="611"/>
      <c r="HV187" s="611"/>
      <c r="HW187" s="611"/>
      <c r="HX187" s="611"/>
      <c r="HY187" s="611"/>
      <c r="HZ187" s="611"/>
      <c r="IA187" s="611"/>
      <c r="IB187" s="611"/>
      <c r="IC187" s="611"/>
      <c r="ID187" s="611"/>
      <c r="IE187" s="611"/>
      <c r="IF187" s="611"/>
      <c r="IG187" s="611"/>
      <c r="IH187" s="612"/>
      <c r="II187" s="612"/>
      <c r="IJ187" s="612"/>
      <c r="KX187" s="540">
        <f t="shared" si="932"/>
        <v>0</v>
      </c>
    </row>
    <row r="188" spans="1:310" ht="24" thickBot="1" x14ac:dyDescent="0.4">
      <c r="A188" s="81"/>
      <c r="B188" s="81"/>
      <c r="C188" s="81"/>
      <c r="E188" s="55" t="s">
        <v>268</v>
      </c>
      <c r="F188" s="56"/>
      <c r="G188" s="56"/>
      <c r="H188" s="56"/>
      <c r="I188" s="56"/>
      <c r="J188" s="56"/>
      <c r="K188" s="56"/>
      <c r="L188" s="56"/>
      <c r="M188" s="56"/>
      <c r="N188" s="89" t="s">
        <v>493</v>
      </c>
      <c r="O188" s="56"/>
      <c r="P188" s="551"/>
      <c r="Q188" s="737"/>
      <c r="R188" s="737"/>
      <c r="S188" s="737"/>
      <c r="T188" s="737"/>
      <c r="U188" s="737"/>
      <c r="V188" s="737"/>
      <c r="W188" s="737"/>
      <c r="X188" s="737"/>
      <c r="Y188" s="737"/>
      <c r="Z188" s="737"/>
      <c r="AA188" s="737"/>
      <c r="AB188" s="737"/>
      <c r="AC188" s="56"/>
      <c r="AD188" s="56"/>
      <c r="AE188" s="56"/>
      <c r="AF188" s="56"/>
      <c r="AG188" s="56"/>
      <c r="AH188" s="56"/>
      <c r="AI188" s="56"/>
      <c r="AJ188" s="56"/>
      <c r="AK188" s="56"/>
      <c r="AL188" s="56"/>
      <c r="AM188" s="56"/>
      <c r="AN188" s="56"/>
      <c r="AO188" s="56"/>
      <c r="AP188" s="56"/>
      <c r="AQ188" s="56"/>
      <c r="AR188" s="56"/>
      <c r="AS188" s="56"/>
      <c r="AT188" s="56"/>
      <c r="AU188" s="56"/>
      <c r="AV188" s="56"/>
      <c r="AW188" s="56"/>
      <c r="AX188" s="56"/>
      <c r="AY188" s="56"/>
      <c r="AZ188" s="56"/>
      <c r="BA188" s="56"/>
      <c r="BB188" s="56"/>
      <c r="BC188" s="56"/>
      <c r="BD188" s="56"/>
      <c r="BE188" s="56"/>
      <c r="BF188" s="56"/>
      <c r="BG188" s="56"/>
      <c r="BH188" s="56"/>
      <c r="BI188" s="56"/>
      <c r="BJ188" s="56"/>
      <c r="BK188" s="56"/>
      <c r="BL188" s="56"/>
      <c r="BM188" s="56"/>
      <c r="BN188" s="56"/>
      <c r="BO188" s="56"/>
      <c r="BP188" s="56"/>
      <c r="BQ188" s="56"/>
      <c r="BR188" s="56"/>
      <c r="BS188" s="56"/>
      <c r="BT188" s="56"/>
      <c r="BU188" s="56"/>
      <c r="BV188" s="56"/>
      <c r="BW188" s="56"/>
      <c r="BX188" s="56"/>
      <c r="BY188" s="56"/>
      <c r="BZ188" s="56"/>
      <c r="CA188" s="56"/>
      <c r="CB188" s="56"/>
      <c r="CC188" s="56"/>
      <c r="CD188" s="56"/>
      <c r="CE188" s="56"/>
      <c r="CF188" s="56"/>
      <c r="CG188" s="56"/>
      <c r="CH188" s="56"/>
      <c r="CI188" s="56"/>
      <c r="CJ188" s="56"/>
      <c r="CK188" s="56"/>
      <c r="CL188" s="56"/>
      <c r="CM188" s="56"/>
      <c r="CN188" s="56"/>
      <c r="CO188" s="56"/>
      <c r="CP188" s="56"/>
      <c r="CQ188" s="56"/>
      <c r="CR188" s="56"/>
      <c r="CS188" s="56"/>
      <c r="CT188" s="56"/>
      <c r="CU188" s="56"/>
      <c r="CV188" s="56"/>
      <c r="CW188" s="56"/>
      <c r="CX188" s="56"/>
      <c r="CY188" s="56"/>
      <c r="CZ188" s="56"/>
      <c r="DA188" s="56"/>
      <c r="DB188" s="56"/>
      <c r="DC188" s="56"/>
      <c r="DD188" s="56"/>
      <c r="DE188" s="56"/>
      <c r="DF188" s="56"/>
      <c r="DG188" s="56"/>
      <c r="DH188" s="56"/>
      <c r="DI188" s="56"/>
      <c r="DJ188" s="56"/>
      <c r="DK188" s="56"/>
      <c r="DL188" s="56"/>
      <c r="DM188" s="56"/>
      <c r="DN188" s="56"/>
      <c r="DO188" s="56"/>
      <c r="DP188" s="56"/>
      <c r="DQ188" s="56"/>
      <c r="DR188" s="56"/>
      <c r="DS188" s="56"/>
      <c r="DT188" s="56"/>
      <c r="DU188" s="56"/>
      <c r="DV188" s="56"/>
      <c r="DW188" s="56"/>
      <c r="DX188" s="56"/>
      <c r="DY188" s="56"/>
      <c r="DZ188" s="56"/>
      <c r="EA188" s="56"/>
      <c r="EB188" s="56"/>
      <c r="EC188" s="56"/>
      <c r="ED188" s="56"/>
      <c r="EE188" s="56"/>
      <c r="EF188" s="56"/>
      <c r="EG188" s="56"/>
      <c r="EH188" s="56"/>
      <c r="EI188" s="56"/>
      <c r="EJ188" s="56"/>
      <c r="EK188" s="56"/>
      <c r="EL188" s="56"/>
      <c r="EM188" s="56"/>
      <c r="EN188" s="56"/>
      <c r="EO188" s="56"/>
      <c r="EP188" s="56"/>
      <c r="EQ188" s="56"/>
      <c r="ER188" s="56"/>
      <c r="ES188" s="56"/>
      <c r="ET188" s="56"/>
      <c r="EU188" s="56"/>
      <c r="EV188" s="56"/>
      <c r="EW188" s="56"/>
      <c r="EX188" s="56"/>
      <c r="EY188" s="56"/>
      <c r="EZ188" s="56"/>
      <c r="FA188" s="56"/>
      <c r="FB188" s="56"/>
      <c r="FC188" s="56"/>
      <c r="FD188" s="56"/>
      <c r="FE188" s="56"/>
      <c r="FF188" s="56"/>
      <c r="FG188" s="56"/>
      <c r="FH188" s="56"/>
      <c r="FI188" s="56"/>
      <c r="FJ188" s="56"/>
      <c r="FK188" s="56"/>
      <c r="FL188" s="56"/>
      <c r="FM188" s="56"/>
      <c r="FN188" s="56"/>
      <c r="FO188" s="56"/>
      <c r="FP188" s="56"/>
      <c r="FQ188" s="56"/>
      <c r="FR188" s="56"/>
      <c r="FS188" s="56"/>
      <c r="FT188" s="56"/>
      <c r="FU188" s="56"/>
      <c r="FV188" s="56"/>
      <c r="FW188" s="56"/>
      <c r="FX188" s="56"/>
      <c r="FY188" s="56"/>
      <c r="FZ188" s="56"/>
      <c r="GA188" s="56"/>
      <c r="GB188" s="56"/>
      <c r="GC188" s="56"/>
      <c r="GD188" s="56"/>
      <c r="GE188" s="56"/>
      <c r="GF188" s="56"/>
      <c r="GG188" s="56"/>
      <c r="GH188" s="56"/>
      <c r="GI188" s="56"/>
      <c r="GJ188" s="56"/>
      <c r="GK188" s="56"/>
      <c r="GL188" s="56"/>
      <c r="GM188" s="56"/>
      <c r="GN188" s="56"/>
      <c r="GO188" s="56"/>
      <c r="GP188" s="56"/>
      <c r="GQ188" s="56"/>
      <c r="GR188" s="56"/>
      <c r="GS188" s="56"/>
      <c r="GT188" s="56"/>
      <c r="GU188" s="56"/>
      <c r="GV188" s="56"/>
      <c r="GW188" s="56"/>
      <c r="GX188" s="56"/>
      <c r="GY188" s="56"/>
      <c r="GZ188" s="56"/>
      <c r="HA188" s="56"/>
      <c r="HB188" s="56"/>
      <c r="HC188" s="56"/>
      <c r="HD188" s="56"/>
      <c r="HE188" s="56"/>
      <c r="HF188" s="56"/>
      <c r="HG188" s="56"/>
      <c r="HH188" s="56"/>
      <c r="HI188" s="56"/>
      <c r="HJ188" s="56"/>
      <c r="HK188" s="56"/>
      <c r="HL188" s="56"/>
      <c r="HM188" s="56"/>
      <c r="HN188" s="56"/>
      <c r="HO188" s="56"/>
      <c r="HP188" s="56"/>
      <c r="HQ188" s="56"/>
      <c r="HR188" s="56"/>
      <c r="HS188" s="56"/>
      <c r="HT188" s="56"/>
      <c r="HU188" s="56"/>
      <c r="HV188" s="56"/>
      <c r="HW188" s="56"/>
      <c r="HX188" s="56"/>
      <c r="HY188" s="56"/>
      <c r="HZ188" s="56"/>
      <c r="IA188" s="56"/>
      <c r="IB188" s="56"/>
      <c r="IC188" s="56"/>
      <c r="ID188" s="56"/>
      <c r="IE188" s="56"/>
      <c r="IF188" s="56"/>
      <c r="IG188" s="56"/>
      <c r="IH188" s="56"/>
      <c r="II188" s="56"/>
      <c r="IJ188" s="56"/>
      <c r="IK188" s="56"/>
      <c r="IL188" s="56"/>
      <c r="IM188" s="56"/>
      <c r="IN188" s="56"/>
      <c r="IO188" s="56"/>
      <c r="IP188" s="56"/>
      <c r="IQ188" s="56"/>
      <c r="IR188" s="56"/>
      <c r="IS188" s="56"/>
      <c r="IT188" s="56"/>
      <c r="IU188" s="56"/>
      <c r="IV188" s="56"/>
      <c r="IW188" s="56"/>
      <c r="IX188" s="56"/>
      <c r="IY188" s="56"/>
      <c r="IZ188" s="56"/>
      <c r="JA188" s="171"/>
      <c r="JB188" s="56"/>
      <c r="JC188" s="56"/>
      <c r="JD188" s="56"/>
      <c r="JE188" s="56"/>
      <c r="JF188" s="56"/>
      <c r="JG188" s="56"/>
      <c r="JH188" s="56"/>
      <c r="JI188" s="56"/>
      <c r="JJ188" s="56"/>
      <c r="JK188" s="56"/>
      <c r="JL188" s="56"/>
      <c r="JM188" s="56"/>
      <c r="JN188" s="56"/>
      <c r="JO188" s="56"/>
      <c r="JP188" s="56"/>
      <c r="JQ188" s="56"/>
      <c r="JR188" s="56"/>
      <c r="JS188" s="56"/>
      <c r="JT188" s="56"/>
      <c r="JU188" s="56"/>
      <c r="JV188" s="56"/>
      <c r="JW188" s="56"/>
      <c r="JX188" s="56"/>
      <c r="JY188" s="56"/>
      <c r="JZ188" s="56"/>
      <c r="KA188" s="56"/>
      <c r="KB188" s="56"/>
      <c r="KC188" s="56"/>
      <c r="KD188" s="56"/>
      <c r="KE188" s="56"/>
      <c r="KF188" s="56"/>
      <c r="KG188" s="56"/>
      <c r="KH188" s="56"/>
      <c r="KI188" s="56"/>
      <c r="KJ188" s="56"/>
      <c r="KK188" s="56"/>
      <c r="KL188" s="56"/>
      <c r="KM188" s="56"/>
      <c r="KN188" s="56"/>
      <c r="KO188" s="56"/>
      <c r="KP188" s="56"/>
      <c r="KQ188" s="57"/>
      <c r="KR188" s="57"/>
      <c r="KS188" s="57"/>
      <c r="KT188" s="57"/>
      <c r="KU188" s="57"/>
      <c r="KV188" s="57"/>
      <c r="KX188" s="540">
        <f t="shared" si="932"/>
        <v>0</v>
      </c>
    </row>
    <row r="189" spans="1:310" ht="15.75" thickBot="1" x14ac:dyDescent="0.3">
      <c r="A189" s="81"/>
      <c r="B189" s="81"/>
      <c r="C189" s="81"/>
      <c r="E189" s="52" t="s">
        <v>187</v>
      </c>
      <c r="F189" s="53"/>
      <c r="G189" s="53"/>
      <c r="H189" s="53"/>
      <c r="I189" s="53"/>
      <c r="J189" s="53"/>
      <c r="K189" s="53"/>
      <c r="L189" s="53"/>
      <c r="M189" s="53"/>
      <c r="N189" s="53"/>
      <c r="O189" s="53"/>
      <c r="P189" s="547"/>
      <c r="Q189" s="731"/>
      <c r="R189" s="731"/>
      <c r="S189" s="731"/>
      <c r="T189" s="731"/>
      <c r="U189" s="731"/>
      <c r="V189" s="731"/>
      <c r="W189" s="731"/>
      <c r="X189" s="731"/>
      <c r="Y189" s="731"/>
      <c r="Z189" s="731"/>
      <c r="AA189" s="731"/>
      <c r="AB189" s="731"/>
      <c r="AC189" s="53"/>
      <c r="AD189" s="53"/>
      <c r="AE189" s="53"/>
      <c r="AF189" s="53"/>
      <c r="AG189" s="53"/>
      <c r="AH189" s="53"/>
      <c r="AI189" s="53"/>
      <c r="AJ189" s="53"/>
      <c r="AK189" s="53"/>
      <c r="AL189" s="53"/>
      <c r="AM189" s="53"/>
      <c r="AN189" s="53"/>
      <c r="AO189" s="53"/>
      <c r="AP189" s="53"/>
      <c r="AQ189" s="53"/>
      <c r="AR189" s="53"/>
      <c r="AS189" s="53"/>
      <c r="AT189" s="53"/>
      <c r="AU189" s="53"/>
      <c r="AV189" s="53"/>
      <c r="AW189" s="53"/>
      <c r="AX189" s="53"/>
      <c r="AY189" s="53"/>
      <c r="AZ189" s="53"/>
      <c r="BA189" s="53"/>
      <c r="BB189" s="53"/>
      <c r="BC189" s="53"/>
      <c r="BD189" s="53"/>
      <c r="BE189" s="53"/>
      <c r="BF189" s="53"/>
      <c r="BG189" s="53"/>
      <c r="BH189" s="53"/>
      <c r="BI189" s="53"/>
      <c r="BJ189" s="53"/>
      <c r="BK189" s="53"/>
      <c r="BL189" s="53"/>
      <c r="BM189" s="53"/>
      <c r="BN189" s="53"/>
      <c r="BO189" s="53"/>
      <c r="BP189" s="53"/>
      <c r="BQ189" s="53"/>
      <c r="BR189" s="53"/>
      <c r="BS189" s="53"/>
      <c r="BT189" s="53"/>
      <c r="BU189" s="53"/>
      <c r="BV189" s="53"/>
      <c r="BW189" s="53"/>
      <c r="BX189" s="53"/>
      <c r="BY189" s="53"/>
      <c r="BZ189" s="53"/>
      <c r="CA189" s="53"/>
      <c r="CB189" s="53"/>
      <c r="CC189" s="53"/>
      <c r="CD189" s="53"/>
      <c r="CE189" s="53"/>
      <c r="CF189" s="53"/>
      <c r="CG189" s="53"/>
      <c r="CH189" s="53"/>
      <c r="CI189" s="53"/>
      <c r="CJ189" s="53"/>
      <c r="CK189" s="53"/>
      <c r="CL189" s="53"/>
      <c r="CM189" s="53"/>
      <c r="CN189" s="53"/>
      <c r="CO189" s="53"/>
      <c r="CP189" s="53"/>
      <c r="CQ189" s="53"/>
      <c r="CR189" s="53"/>
      <c r="CS189" s="53"/>
      <c r="CT189" s="53"/>
      <c r="CU189" s="53"/>
      <c r="CV189" s="53"/>
      <c r="CW189" s="53"/>
      <c r="CX189" s="53"/>
      <c r="CY189" s="53"/>
      <c r="CZ189" s="53"/>
      <c r="DA189" s="53"/>
      <c r="DB189" s="53"/>
      <c r="DC189" s="53"/>
      <c r="DD189" s="53"/>
      <c r="DE189" s="53"/>
      <c r="DF189" s="53"/>
      <c r="DG189" s="53"/>
      <c r="DH189" s="53"/>
      <c r="DI189" s="53"/>
      <c r="DJ189" s="53"/>
      <c r="DK189" s="53"/>
      <c r="DL189" s="53"/>
      <c r="DM189" s="53"/>
      <c r="DN189" s="53"/>
      <c r="DO189" s="53"/>
      <c r="DP189" s="53"/>
      <c r="DQ189" s="53"/>
      <c r="DR189" s="53"/>
      <c r="DS189" s="53"/>
      <c r="DT189" s="53"/>
      <c r="DU189" s="53"/>
      <c r="DV189" s="53"/>
      <c r="DW189" s="53"/>
      <c r="DX189" s="53"/>
      <c r="DY189" s="53"/>
      <c r="DZ189" s="53"/>
      <c r="EA189" s="53"/>
      <c r="EB189" s="53"/>
      <c r="EC189" s="53"/>
      <c r="ED189" s="53"/>
      <c r="EE189" s="53"/>
      <c r="EF189" s="53"/>
      <c r="EG189" s="53"/>
      <c r="EH189" s="53"/>
      <c r="EI189" s="53"/>
      <c r="EJ189" s="53"/>
      <c r="EK189" s="53"/>
      <c r="EL189" s="53"/>
      <c r="EM189" s="53"/>
      <c r="EN189" s="53"/>
      <c r="EO189" s="53"/>
      <c r="EP189" s="53"/>
      <c r="EQ189" s="53"/>
      <c r="ER189" s="53"/>
      <c r="ES189" s="53"/>
      <c r="ET189" s="53"/>
      <c r="EU189" s="53"/>
      <c r="EV189" s="53"/>
      <c r="EW189" s="53"/>
      <c r="EX189" s="53"/>
      <c r="EY189" s="53"/>
      <c r="EZ189" s="53"/>
      <c r="FA189" s="53"/>
      <c r="FB189" s="53"/>
      <c r="FC189" s="53"/>
      <c r="FD189" s="53"/>
      <c r="FE189" s="53"/>
      <c r="FF189" s="53"/>
      <c r="FG189" s="53"/>
      <c r="FH189" s="53"/>
      <c r="FI189" s="53"/>
      <c r="FJ189" s="53"/>
      <c r="FK189" s="53"/>
      <c r="FL189" s="53"/>
      <c r="FM189" s="53"/>
      <c r="FN189" s="53"/>
      <c r="FO189" s="53"/>
      <c r="FP189" s="53"/>
      <c r="FQ189" s="53"/>
      <c r="FR189" s="53"/>
      <c r="FS189" s="53"/>
      <c r="FT189" s="53"/>
      <c r="FU189" s="53"/>
      <c r="FV189" s="53"/>
      <c r="FW189" s="53"/>
      <c r="FX189" s="53"/>
      <c r="FY189" s="53"/>
      <c r="FZ189" s="53"/>
      <c r="GA189" s="53"/>
      <c r="GB189" s="53"/>
      <c r="GC189" s="53"/>
      <c r="GD189" s="53"/>
      <c r="GE189" s="53"/>
      <c r="GF189" s="53"/>
      <c r="GG189" s="53"/>
      <c r="GH189" s="53"/>
      <c r="GI189" s="53"/>
      <c r="GJ189" s="53"/>
      <c r="GK189" s="53"/>
      <c r="GL189" s="53"/>
      <c r="GM189" s="53"/>
      <c r="GN189" s="53"/>
      <c r="GO189" s="53"/>
      <c r="GP189" s="53"/>
      <c r="GQ189" s="53"/>
      <c r="GR189" s="53"/>
      <c r="GS189" s="53"/>
      <c r="GT189" s="53"/>
      <c r="GU189" s="53"/>
      <c r="GV189" s="53"/>
      <c r="GW189" s="53"/>
      <c r="GX189" s="53"/>
      <c r="GY189" s="53"/>
      <c r="GZ189" s="53"/>
      <c r="HA189" s="53"/>
      <c r="HB189" s="53"/>
      <c r="HC189" s="53"/>
      <c r="HD189" s="53"/>
      <c r="HE189" s="53"/>
      <c r="HF189" s="53"/>
      <c r="HG189" s="53"/>
      <c r="HH189" s="53"/>
      <c r="HI189" s="53"/>
      <c r="HJ189" s="53"/>
      <c r="HK189" s="53"/>
      <c r="HL189" s="53"/>
      <c r="HM189" s="53"/>
      <c r="HN189" s="53"/>
      <c r="HO189" s="53"/>
      <c r="HP189" s="53"/>
      <c r="HQ189" s="53"/>
      <c r="HR189" s="53"/>
      <c r="HS189" s="53"/>
      <c r="HT189" s="53"/>
      <c r="HU189" s="53"/>
      <c r="HV189" s="53"/>
      <c r="HW189" s="53"/>
      <c r="HX189" s="53"/>
      <c r="HY189" s="53"/>
      <c r="HZ189" s="53"/>
      <c r="IA189" s="53"/>
      <c r="IB189" s="53"/>
      <c r="IC189" s="53"/>
      <c r="ID189" s="53"/>
      <c r="IE189" s="53"/>
      <c r="IF189" s="53"/>
      <c r="IG189" s="53"/>
      <c r="IH189" s="53"/>
      <c r="II189" s="53"/>
      <c r="IJ189" s="53"/>
      <c r="IK189" s="53"/>
      <c r="IL189" s="53"/>
      <c r="IM189" s="53"/>
      <c r="IN189" s="53"/>
      <c r="IO189" s="53"/>
      <c r="IP189" s="53"/>
      <c r="IQ189" s="53"/>
      <c r="IR189" s="53"/>
      <c r="IS189" s="53"/>
      <c r="IT189" s="53"/>
      <c r="IU189" s="53"/>
      <c r="IV189" s="53"/>
      <c r="IW189" s="53"/>
      <c r="IX189" s="53"/>
      <c r="IY189" s="53"/>
      <c r="IZ189" s="53"/>
      <c r="JA189" s="53"/>
      <c r="JB189" s="53"/>
      <c r="JC189" s="53"/>
      <c r="JD189" s="53"/>
      <c r="JE189" s="53"/>
      <c r="JF189" s="53"/>
      <c r="JG189" s="53"/>
      <c r="JH189" s="53"/>
      <c r="JI189" s="53"/>
      <c r="JJ189" s="53"/>
      <c r="JK189" s="53"/>
      <c r="JL189" s="53"/>
      <c r="JM189" s="53"/>
      <c r="JN189" s="53"/>
      <c r="JO189" s="53"/>
      <c r="JP189" s="53"/>
      <c r="JQ189" s="53"/>
      <c r="JR189" s="53"/>
      <c r="JS189" s="53"/>
      <c r="JT189" s="53"/>
      <c r="JU189" s="53"/>
      <c r="JV189" s="53"/>
      <c r="JW189" s="53"/>
      <c r="JX189" s="53"/>
      <c r="JY189" s="53"/>
      <c r="JZ189" s="53"/>
      <c r="KA189" s="53"/>
      <c r="KB189" s="53"/>
      <c r="KC189" s="53"/>
      <c r="KD189" s="53"/>
      <c r="KE189" s="53"/>
      <c r="KF189" s="53"/>
      <c r="KG189" s="53"/>
      <c r="KH189" s="53"/>
      <c r="KI189" s="53"/>
      <c r="KJ189" s="53"/>
      <c r="KK189" s="53"/>
      <c r="KL189" s="53"/>
      <c r="KM189" s="53"/>
      <c r="KN189" s="53"/>
      <c r="KO189" s="53"/>
      <c r="KP189" s="53"/>
      <c r="KQ189" s="54"/>
      <c r="KR189" s="54"/>
      <c r="KS189" s="54"/>
      <c r="KT189" s="54"/>
      <c r="KU189" s="54"/>
      <c r="KV189" s="54"/>
      <c r="KX189" s="540">
        <f t="shared" si="932"/>
        <v>0</v>
      </c>
    </row>
    <row r="190" spans="1:310" ht="15.75" thickBot="1" x14ac:dyDescent="0.3">
      <c r="A190" s="62"/>
      <c r="B190" s="80" t="str">
        <f>IF(A190="X",IF(#REF!="F",#REF!,IF(#REF!="C",#REF!,IF(#REF!="WH",#REF!,IF(#REF!="B",#REF!,"")))),"")</f>
        <v/>
      </c>
      <c r="C190" s="120"/>
      <c r="D190" s="578"/>
      <c r="E190" s="2156" t="s">
        <v>222</v>
      </c>
      <c r="F190" s="2149"/>
      <c r="G190" s="2149"/>
      <c r="H190" s="2149"/>
      <c r="I190" s="2149"/>
      <c r="J190" s="2149"/>
      <c r="K190" s="2149"/>
      <c r="L190" s="2149"/>
      <c r="M190" s="2149"/>
      <c r="N190" s="572" t="s">
        <v>489</v>
      </c>
      <c r="O190" s="74"/>
      <c r="P190" s="548"/>
      <c r="Q190" s="74"/>
      <c r="R190" s="74"/>
      <c r="S190" s="74"/>
      <c r="T190" s="74"/>
      <c r="U190" s="74"/>
      <c r="V190" s="74"/>
      <c r="W190" s="744"/>
      <c r="X190" s="744"/>
      <c r="Y190" s="744"/>
      <c r="Z190" s="744"/>
      <c r="AA190" s="744"/>
      <c r="AB190" s="744"/>
      <c r="AC190" s="35"/>
      <c r="AD190" s="35"/>
      <c r="AE190" s="35"/>
      <c r="AF190" s="35"/>
      <c r="AG190" s="35"/>
      <c r="AH190" s="35"/>
      <c r="AI190" s="35"/>
      <c r="AJ190" s="35"/>
      <c r="AK190" s="35"/>
      <c r="AL190" s="35"/>
      <c r="AM190" s="35"/>
      <c r="AN190" s="35"/>
      <c r="AO190" s="35"/>
      <c r="AP190" s="35"/>
      <c r="AQ190" s="35"/>
      <c r="AR190" s="35"/>
      <c r="AS190" s="35"/>
      <c r="AT190" s="35"/>
      <c r="AU190" s="35"/>
      <c r="AV190" s="35"/>
      <c r="AW190" s="35"/>
      <c r="AX190" s="35"/>
      <c r="AY190" s="35"/>
      <c r="AZ190" s="35"/>
      <c r="BA190" s="35"/>
      <c r="BB190" s="35"/>
      <c r="BC190" s="35"/>
      <c r="BD190" s="35"/>
      <c r="BE190" s="35"/>
      <c r="BF190" s="35"/>
      <c r="BG190" s="35"/>
      <c r="BH190" s="35"/>
      <c r="BI190" s="35"/>
      <c r="BJ190" s="35"/>
      <c r="BK190" s="35"/>
      <c r="BL190" s="35"/>
      <c r="BM190" s="35"/>
      <c r="BN190" s="35"/>
      <c r="BO190" s="35"/>
      <c r="BP190" s="35"/>
      <c r="BQ190" s="35"/>
      <c r="BR190" s="35"/>
      <c r="BS190" s="35"/>
      <c r="BT190" s="35"/>
      <c r="BU190" s="35"/>
      <c r="BV190" s="35"/>
      <c r="BW190" s="35"/>
      <c r="BX190" s="35"/>
      <c r="BY190" s="35"/>
      <c r="BZ190" s="35"/>
      <c r="CA190" s="35"/>
      <c r="CB190" s="35"/>
      <c r="CC190" s="35"/>
      <c r="CD190" s="35"/>
      <c r="CE190" s="35"/>
      <c r="CF190" s="35"/>
      <c r="CG190" s="35"/>
      <c r="CH190" s="35"/>
      <c r="CI190" s="35"/>
      <c r="CJ190" s="35"/>
      <c r="CK190" s="35"/>
      <c r="CL190" s="35"/>
      <c r="CM190" s="35"/>
      <c r="CN190" s="35"/>
      <c r="CO190" s="35"/>
      <c r="CP190" s="35"/>
      <c r="CQ190" s="35"/>
      <c r="CR190" s="35"/>
      <c r="CS190" s="35"/>
      <c r="CT190" s="35"/>
      <c r="CU190" s="35"/>
      <c r="CV190" s="35"/>
      <c r="CW190" s="35"/>
      <c r="CX190" s="35"/>
      <c r="CY190" s="35"/>
      <c r="CZ190" s="35"/>
      <c r="DA190" s="35"/>
      <c r="DB190" s="35"/>
      <c r="DC190" s="35"/>
      <c r="DD190" s="35"/>
      <c r="DE190" s="35"/>
      <c r="DF190" s="35"/>
      <c r="DG190" s="35"/>
      <c r="DH190" s="35"/>
      <c r="DI190" s="35"/>
      <c r="DJ190" s="35"/>
      <c r="DK190" s="35"/>
      <c r="DL190" s="35"/>
      <c r="DM190" s="35"/>
      <c r="DN190" s="35"/>
      <c r="DO190" s="35"/>
      <c r="DP190" s="35"/>
      <c r="DQ190" s="35"/>
      <c r="DR190" s="35"/>
      <c r="DS190" s="35"/>
      <c r="DT190" s="35"/>
      <c r="DU190" s="35"/>
      <c r="DV190" s="35"/>
      <c r="DW190" s="35"/>
      <c r="DX190" s="35"/>
      <c r="DY190" s="35"/>
      <c r="DZ190" s="35"/>
      <c r="EA190" s="35"/>
      <c r="EB190" s="35"/>
      <c r="EC190" s="35"/>
      <c r="ED190" s="35"/>
      <c r="EE190" s="35"/>
      <c r="EF190" s="35"/>
      <c r="EG190" s="35"/>
      <c r="EH190" s="35"/>
      <c r="EI190" s="35"/>
      <c r="EJ190" s="35"/>
      <c r="EK190" s="35"/>
      <c r="EL190" s="35"/>
      <c r="EM190" s="35"/>
      <c r="EN190" s="35"/>
      <c r="EO190" s="35"/>
      <c r="EP190" s="35"/>
      <c r="EQ190" s="35"/>
      <c r="ER190" s="35"/>
      <c r="ES190" s="35"/>
      <c r="ET190" s="35"/>
      <c r="EU190" s="35"/>
      <c r="EV190" s="35"/>
      <c r="EW190" s="35"/>
      <c r="EX190" s="35"/>
      <c r="EY190" s="35"/>
      <c r="EZ190" s="35"/>
      <c r="FA190" s="35"/>
      <c r="FB190" s="35"/>
      <c r="FC190" s="35"/>
      <c r="FD190" s="35"/>
      <c r="FE190" s="35"/>
      <c r="FF190" s="35"/>
      <c r="FG190" s="35"/>
      <c r="FH190" s="35"/>
      <c r="FI190" s="35"/>
      <c r="FJ190" s="35"/>
      <c r="FK190" s="35"/>
      <c r="FL190" s="35"/>
      <c r="FM190" s="35"/>
      <c r="FN190" s="35"/>
      <c r="FO190" s="35"/>
      <c r="FP190" s="35"/>
      <c r="FQ190" s="35"/>
      <c r="FR190" s="35"/>
      <c r="FS190" s="35"/>
      <c r="FT190" s="35"/>
      <c r="FU190" s="35"/>
      <c r="FV190" s="35"/>
      <c r="FW190" s="35"/>
      <c r="FX190" s="35"/>
      <c r="FY190" s="35"/>
      <c r="FZ190" s="35"/>
      <c r="GA190" s="35"/>
      <c r="GB190" s="35"/>
      <c r="GC190" s="35"/>
      <c r="GD190" s="35"/>
      <c r="GE190" s="35"/>
      <c r="GF190" s="35"/>
      <c r="GG190" s="35"/>
      <c r="GH190" s="35"/>
      <c r="GI190" s="35"/>
      <c r="GJ190" s="35"/>
      <c r="GK190" s="35"/>
      <c r="GL190" s="35"/>
      <c r="GM190" s="35"/>
      <c r="GN190" s="35"/>
      <c r="GO190" s="35"/>
      <c r="GP190" s="35"/>
      <c r="GQ190" s="35"/>
      <c r="GR190" s="35"/>
      <c r="GS190" s="35"/>
      <c r="GT190" s="35"/>
      <c r="GU190" s="35"/>
      <c r="GV190" s="35"/>
      <c r="GW190" s="35"/>
      <c r="GX190" s="35"/>
      <c r="GY190" s="35"/>
      <c r="GZ190" s="35"/>
      <c r="HA190" s="35"/>
      <c r="HB190" s="35"/>
      <c r="HC190" s="35"/>
      <c r="HD190" s="35"/>
      <c r="HE190" s="35"/>
      <c r="HF190" s="35"/>
      <c r="HG190" s="35"/>
      <c r="HH190" s="35"/>
      <c r="HI190" s="35"/>
      <c r="HJ190" s="35"/>
      <c r="HK190" s="35"/>
      <c r="HL190" s="35"/>
      <c r="HM190" s="35"/>
      <c r="HN190" s="35"/>
      <c r="HO190" s="35"/>
      <c r="HP190" s="35"/>
      <c r="HQ190" s="35"/>
      <c r="HR190" s="35"/>
      <c r="HS190" s="35"/>
      <c r="HT190" s="35"/>
      <c r="HU190" s="35"/>
      <c r="HV190" s="35"/>
      <c r="HW190" s="35"/>
      <c r="HX190" s="35"/>
      <c r="HY190" s="35"/>
      <c r="HZ190" s="35"/>
      <c r="IA190" s="35"/>
      <c r="IB190" s="35"/>
      <c r="IC190" s="35"/>
      <c r="ID190" s="35"/>
      <c r="IE190" s="35"/>
      <c r="IF190" s="35"/>
      <c r="IG190" s="35"/>
      <c r="IH190" s="35"/>
      <c r="II190" s="35"/>
      <c r="IJ190" s="35"/>
      <c r="IK190" s="35"/>
      <c r="IL190" s="35"/>
      <c r="IM190" s="35"/>
      <c r="IN190" s="35"/>
      <c r="IO190" s="35"/>
      <c r="IP190" s="35"/>
      <c r="IQ190" s="35"/>
      <c r="IR190" s="35"/>
      <c r="IS190" s="35"/>
      <c r="IT190" s="560"/>
      <c r="IU190" s="53"/>
      <c r="IV190" s="53"/>
      <c r="IW190" s="53"/>
      <c r="IX190" s="691" t="s">
        <v>634</v>
      </c>
      <c r="JA190" s="35"/>
      <c r="JB190" s="35"/>
      <c r="JC190" s="35"/>
      <c r="JD190" s="35"/>
      <c r="JE190" s="35"/>
      <c r="JF190" s="35"/>
      <c r="JG190" s="35"/>
      <c r="JH190" s="35"/>
      <c r="JI190" s="35"/>
      <c r="JJ190" s="35"/>
      <c r="JK190" s="35"/>
      <c r="JL190" s="2115" t="s">
        <v>71</v>
      </c>
      <c r="JM190" s="2115"/>
      <c r="JN190" s="2115"/>
      <c r="JO190" s="2115"/>
      <c r="JP190" s="2115"/>
      <c r="JQ190" s="461"/>
      <c r="JR190" s="461"/>
      <c r="JS190" s="461"/>
      <c r="JT190" s="35"/>
      <c r="JU190" s="35"/>
      <c r="JV190" s="35"/>
      <c r="JW190" s="35"/>
      <c r="JX190" s="35"/>
      <c r="JY190" s="35"/>
      <c r="JZ190" s="35"/>
      <c r="KA190" s="35"/>
      <c r="KB190" s="35"/>
      <c r="KC190" s="35"/>
      <c r="KD190" s="35"/>
      <c r="KE190" s="35"/>
      <c r="KF190" s="35"/>
      <c r="KG190" s="35"/>
      <c r="KH190" s="35"/>
      <c r="KI190" s="35"/>
      <c r="KJ190" s="35"/>
      <c r="KK190" s="35"/>
      <c r="KL190" s="35"/>
      <c r="KM190" s="35"/>
      <c r="KN190" s="35"/>
      <c r="KO190" s="35"/>
      <c r="KP190" s="35"/>
      <c r="KQ190" s="36"/>
      <c r="KR190" s="36"/>
      <c r="KS190" s="36"/>
      <c r="KT190" s="36"/>
      <c r="KU190" s="36"/>
      <c r="KV190" s="36"/>
      <c r="KX190" s="540">
        <f t="shared" si="932"/>
        <v>0</v>
      </c>
    </row>
    <row r="191" spans="1:310" ht="15.75" customHeight="1" thickTop="1" thickBot="1" x14ac:dyDescent="0.3">
      <c r="A191" s="62"/>
      <c r="B191" s="80" t="str">
        <f>IF(A191="X",IF(#REF!="F",#REF!,IF(#REF!="C",#REF!,IF(#REF!="WH",#REF!,IF(#REF!="B",#REF!,"")))),"")</f>
        <v/>
      </c>
      <c r="C191" s="120"/>
      <c r="D191" s="578"/>
      <c r="E191" s="11">
        <f>E178+1</f>
        <v>76</v>
      </c>
      <c r="F191" s="2170" t="s">
        <v>217</v>
      </c>
      <c r="G191" s="1830" t="s">
        <v>50</v>
      </c>
      <c r="H191" s="415" t="s">
        <v>490</v>
      </c>
      <c r="I191" s="416"/>
      <c r="J191" s="415"/>
      <c r="K191" s="416"/>
      <c r="L191" s="1830" t="s">
        <v>176</v>
      </c>
      <c r="M191" s="586" t="s">
        <v>53</v>
      </c>
      <c r="N191" s="77"/>
      <c r="O191" s="553"/>
      <c r="P191" s="599"/>
      <c r="Q191" s="726">
        <v>60</v>
      </c>
      <c r="R191" s="727"/>
      <c r="S191" s="727"/>
      <c r="T191" s="727"/>
      <c r="U191" s="727"/>
      <c r="V191" s="727"/>
      <c r="W191" s="727"/>
      <c r="X191" s="727"/>
      <c r="Y191" s="727"/>
      <c r="Z191" s="727"/>
      <c r="AA191" s="727"/>
      <c r="AB191" s="727">
        <v>40</v>
      </c>
      <c r="AC191" s="368">
        <f t="shared" ref="AC191:AC194" si="1119">Q191/100</f>
        <v>0.6</v>
      </c>
      <c r="AD191" s="368">
        <f t="shared" ref="AD191:AD194" si="1120">R191/100</f>
        <v>0</v>
      </c>
      <c r="AE191" s="368">
        <f t="shared" ref="AE191:AE194" si="1121">S191/100</f>
        <v>0</v>
      </c>
      <c r="AF191" s="368">
        <f t="shared" ref="AF191:AF194" si="1122">T191/100</f>
        <v>0</v>
      </c>
      <c r="AG191" s="368">
        <f t="shared" ref="AG191:AG194" si="1123">U191/100</f>
        <v>0</v>
      </c>
      <c r="AH191" s="368">
        <f t="shared" ref="AH191:AH194" si="1124">V191/100</f>
        <v>0</v>
      </c>
      <c r="AI191" s="368">
        <f t="shared" ref="AI191:AI194" si="1125">W191/100</f>
        <v>0</v>
      </c>
      <c r="AJ191" s="368">
        <f t="shared" ref="AJ191:AJ194" si="1126">X191/100</f>
        <v>0</v>
      </c>
      <c r="AK191" s="368">
        <f t="shared" ref="AK191:AK194" si="1127">Y191/100</f>
        <v>0</v>
      </c>
      <c r="AL191" s="368">
        <f t="shared" ref="AL191:AL194" si="1128">Z191/100</f>
        <v>0</v>
      </c>
      <c r="AM191" s="368">
        <f t="shared" ref="AM191:AM194" si="1129">AA191/100</f>
        <v>0</v>
      </c>
      <c r="AN191" s="368">
        <f t="shared" ref="AN191:AN194" si="1130">AB191/100</f>
        <v>0.4</v>
      </c>
      <c r="AO191" s="369">
        <v>0</v>
      </c>
      <c r="AP191" s="370">
        <v>0</v>
      </c>
      <c r="AQ191" s="370">
        <v>0</v>
      </c>
      <c r="AR191" s="370">
        <v>0</v>
      </c>
      <c r="AS191" s="378">
        <f>AC191*'Gas parameters'!$B$10</f>
        <v>21490.799999999999</v>
      </c>
      <c r="AT191" s="371">
        <f>AD191*'Gas parameters'!$C$10</f>
        <v>0</v>
      </c>
      <c r="AU191" s="371">
        <f>AE191*'Gas parameters'!$D$10</f>
        <v>0</v>
      </c>
      <c r="AV191" s="371">
        <f>AF191*'Gas parameters'!$E$10</f>
        <v>0</v>
      </c>
      <c r="AW191" s="371">
        <f>AG191*'Gas parameters'!$F$10</f>
        <v>0</v>
      </c>
      <c r="AX191" s="371">
        <f>AH191*'Gas parameters'!$G$10</f>
        <v>0</v>
      </c>
      <c r="AY191" s="371">
        <f>AI191*'Gas parameters'!$H$10</f>
        <v>0</v>
      </c>
      <c r="AZ191" s="371">
        <f>AJ191*'Gas parameters'!$I$10</f>
        <v>0</v>
      </c>
      <c r="BA191" s="371">
        <f>AK191*'Gas parameters'!$J$10</f>
        <v>0</v>
      </c>
      <c r="BB191" s="371">
        <f>AL191*'Gas parameters'!$K$10</f>
        <v>0</v>
      </c>
      <c r="BC191" s="371">
        <f>AM191*'Gas parameters'!$L$10</f>
        <v>0</v>
      </c>
      <c r="BD191" s="371">
        <f>AN191*'Gas parameters'!$M$10</f>
        <v>4310.8</v>
      </c>
      <c r="BE191" s="372">
        <f>AO191*'Gas parameters'!$N$10</f>
        <v>0</v>
      </c>
      <c r="BF191" s="373">
        <f>AP191*'Gas parameters'!$O$10</f>
        <v>0</v>
      </c>
      <c r="BG191" s="373">
        <f>AQ191*'Gas parameters'!$P$10</f>
        <v>0</v>
      </c>
      <c r="BH191" s="379">
        <f>AR191*'Gas parameters'!$Q$10</f>
        <v>0</v>
      </c>
      <c r="BI191" s="386">
        <f>AC191*'Gas parameters'!$B$11</f>
        <v>23904</v>
      </c>
      <c r="BJ191" s="387">
        <f>AD191*'Gas parameters'!$C$11</f>
        <v>0</v>
      </c>
      <c r="BK191" s="387">
        <f>AE191*'Gas parameters'!$D$11</f>
        <v>0</v>
      </c>
      <c r="BL191" s="387">
        <f>AF191*'Gas parameters'!$E$11</f>
        <v>0</v>
      </c>
      <c r="BM191" s="387">
        <f>AG191*'Gas parameters'!$F$11</f>
        <v>0</v>
      </c>
      <c r="BN191" s="387">
        <f>AH191*'Gas parameters'!$G$11</f>
        <v>0</v>
      </c>
      <c r="BO191" s="387">
        <f>AI191*'Gas parameters'!$H$11</f>
        <v>0</v>
      </c>
      <c r="BP191" s="387">
        <f>AJ191*'Gas parameters'!$I$11</f>
        <v>0</v>
      </c>
      <c r="BQ191" s="387">
        <f>AK191*'Gas parameters'!$J$11</f>
        <v>0</v>
      </c>
      <c r="BR191" s="387">
        <f>AL191*'Gas parameters'!$K$11</f>
        <v>0</v>
      </c>
      <c r="BS191" s="387">
        <f>AM191*'Gas parameters'!$L$11</f>
        <v>0</v>
      </c>
      <c r="BT191" s="387">
        <f>AN191*'Gas parameters'!$M$11</f>
        <v>5115.2000000000007</v>
      </c>
      <c r="BU191" s="388">
        <f>AO191*'Gas parameters'!$N$11</f>
        <v>0</v>
      </c>
      <c r="BV191" s="389">
        <f>AP191*'Gas parameters'!$O$11</f>
        <v>0</v>
      </c>
      <c r="BW191" s="389">
        <f>AQ191*'Gas parameters'!$P$11</f>
        <v>0</v>
      </c>
      <c r="BX191" s="390">
        <f>AR191*'Gas parameters'!$Q$11</f>
        <v>0</v>
      </c>
      <c r="BY191" s="385">
        <f>AC191*'Gas parameters'!$B$12</f>
        <v>0.43043999999999999</v>
      </c>
      <c r="BZ191" s="374">
        <f>AD191*'Gas parameters'!$C$12</f>
        <v>0</v>
      </c>
      <c r="CA191" s="374">
        <f>AE191*'Gas parameters'!$D$12</f>
        <v>0</v>
      </c>
      <c r="CB191" s="374">
        <f>AF191*'Gas parameters'!$E$12</f>
        <v>0</v>
      </c>
      <c r="CC191" s="374">
        <f>AG191*'Gas parameters'!$F$12</f>
        <v>0</v>
      </c>
      <c r="CD191" s="374">
        <f>AH191*'Gas parameters'!$G$12</f>
        <v>0</v>
      </c>
      <c r="CE191" s="374">
        <f>AI191*'Gas parameters'!$H$12</f>
        <v>0</v>
      </c>
      <c r="CF191" s="374">
        <f>AJ191*'Gas parameters'!$I$12</f>
        <v>0</v>
      </c>
      <c r="CG191" s="374">
        <f>AK191*'Gas parameters'!$J$12</f>
        <v>0</v>
      </c>
      <c r="CH191" s="374">
        <f>AL191*'Gas parameters'!$K$12</f>
        <v>0</v>
      </c>
      <c r="CI191" s="374">
        <f>AM191*'Gas parameters'!$L$12</f>
        <v>0</v>
      </c>
      <c r="CJ191" s="374">
        <f>AN191*'Gas parameters'!$M$12</f>
        <v>3.5999999999999997E-2</v>
      </c>
      <c r="CK191" s="375">
        <f>AO191*'Gas parameters'!$N$12</f>
        <v>0</v>
      </c>
      <c r="CL191" s="376">
        <f>AP191*'Gas parameters'!$O$12</f>
        <v>0</v>
      </c>
      <c r="CM191" s="376">
        <f>AQ191*'Gas parameters'!$P$12</f>
        <v>0</v>
      </c>
      <c r="CN191" s="376">
        <f>AR191*'Gas parameters'!$Q$12</f>
        <v>0</v>
      </c>
      <c r="CO191" s="432">
        <f t="shared" ref="CO191:CO194" si="1131">AC191</f>
        <v>0.6</v>
      </c>
      <c r="CP191" s="432">
        <f t="shared" ref="CP191:CP194" si="1132">AD191</f>
        <v>0</v>
      </c>
      <c r="CQ191" s="432">
        <f t="shared" ref="CQ191:CQ194" si="1133">AE191</f>
        <v>0</v>
      </c>
      <c r="CR191" s="432">
        <f t="shared" ref="CR191:CR194" si="1134">AF191</f>
        <v>0</v>
      </c>
      <c r="CS191" s="432">
        <f t="shared" ref="CS191:CS194" si="1135">AG191</f>
        <v>0</v>
      </c>
      <c r="CT191" s="432">
        <f t="shared" ref="CT191:CT194" si="1136">AH191</f>
        <v>0</v>
      </c>
      <c r="CU191" s="432">
        <f t="shared" ref="CU191:CU194" si="1137">AI191</f>
        <v>0</v>
      </c>
      <c r="CV191" s="432">
        <f t="shared" ref="CV191:CV194" si="1138">AJ191</f>
        <v>0</v>
      </c>
      <c r="CW191" s="432">
        <f t="shared" ref="CW191:CW194" si="1139">AK191</f>
        <v>0</v>
      </c>
      <c r="CX191" s="432">
        <f t="shared" ref="CX191:CX194" si="1140">AL191</f>
        <v>0</v>
      </c>
      <c r="CY191" s="432">
        <f t="shared" ref="CY191:CY194" si="1141">AM191</f>
        <v>0</v>
      </c>
      <c r="CZ191" s="432">
        <f t="shared" ref="CZ191:CZ194" si="1142">AN191</f>
        <v>0.4</v>
      </c>
      <c r="DA191" s="432">
        <f t="shared" ref="DA191:DA194" si="1143">AO191</f>
        <v>0</v>
      </c>
      <c r="DB191" s="432">
        <f t="shared" ref="DB191:DB194" si="1144">AP191</f>
        <v>0</v>
      </c>
      <c r="DC191" s="432">
        <f t="shared" ref="DC191:DC194" si="1145">AQ191</f>
        <v>0</v>
      </c>
      <c r="DD191" s="432">
        <f t="shared" ref="DD191:DD194" si="1146">AR191</f>
        <v>0</v>
      </c>
      <c r="DE191" s="428">
        <f>'DATA SHEET'!CO191*'Gas parameters'!$B$13</f>
        <v>21529.8</v>
      </c>
      <c r="DF191" s="428">
        <f>'DATA SHEET'!CP191*'Gas parameters'!$C$13</f>
        <v>0</v>
      </c>
      <c r="DG191" s="428">
        <f>'DATA SHEET'!CQ191*'Gas parameters'!$D$13</f>
        <v>0</v>
      </c>
      <c r="DH191" s="428">
        <f>'DATA SHEET'!CR191*'Gas parameters'!$E$13</f>
        <v>0</v>
      </c>
      <c r="DI191" s="428">
        <f>'DATA SHEET'!CS191*'Gas parameters'!$F$13</f>
        <v>0</v>
      </c>
      <c r="DJ191" s="428">
        <f>'DATA SHEET'!CT191*'Gas parameters'!$G$13</f>
        <v>0</v>
      </c>
      <c r="DK191" s="428">
        <f>'DATA SHEET'!CU191*'Gas parameters'!$H$13</f>
        <v>0</v>
      </c>
      <c r="DL191" s="428">
        <f>'DATA SHEET'!CV191*'Gas parameters'!$I$13</f>
        <v>0</v>
      </c>
      <c r="DM191" s="428">
        <f>'DATA SHEET'!CW191*'Gas parameters'!$J$13</f>
        <v>0</v>
      </c>
      <c r="DN191" s="428">
        <f>'DATA SHEET'!CX191*'Gas parameters'!$K$13</f>
        <v>0</v>
      </c>
      <c r="DO191" s="428">
        <f>'DATA SHEET'!CY191*'Gas parameters'!$L$13</f>
        <v>0</v>
      </c>
      <c r="DP191" s="428">
        <f>'DATA SHEET'!CZ191*'Gas parameters'!$M$13</f>
        <v>4313.2</v>
      </c>
      <c r="DQ191" s="428">
        <f>'DATA SHEET'!DA191*'Gas parameters'!$N$13</f>
        <v>0</v>
      </c>
      <c r="DR191" s="428">
        <f>'DATA SHEET'!DB191*'Gas parameters'!$O$13</f>
        <v>0</v>
      </c>
      <c r="DS191" s="428">
        <f>'DATA SHEET'!DC191*'Gas parameters'!$P$13</f>
        <v>0</v>
      </c>
      <c r="DT191" s="428">
        <f>'DATA SHEET'!DD191*'Gas parameters'!$Q$13</f>
        <v>0</v>
      </c>
      <c r="DU191" s="431">
        <f>'DATA SHEET'!CO191*'Gas parameters'!$B$14</f>
        <v>23891.399999999998</v>
      </c>
      <c r="DV191" s="431">
        <f>'DATA SHEET'!CP191*'Gas parameters'!$C$14</f>
        <v>0</v>
      </c>
      <c r="DW191" s="431">
        <f>'DATA SHEET'!CQ191*'Gas parameters'!$D$14</f>
        <v>0</v>
      </c>
      <c r="DX191" s="431">
        <f>'DATA SHEET'!CR191*'Gas parameters'!$E$14</f>
        <v>0</v>
      </c>
      <c r="DY191" s="431">
        <f>'DATA SHEET'!CS191*'Gas parameters'!$F$14</f>
        <v>0</v>
      </c>
      <c r="DZ191" s="431">
        <f>'DATA SHEET'!CT191*'Gas parameters'!$G$14</f>
        <v>0</v>
      </c>
      <c r="EA191" s="431">
        <f>'DATA SHEET'!CU191*'Gas parameters'!$H$14</f>
        <v>0</v>
      </c>
      <c r="EB191" s="431">
        <f>'DATA SHEET'!CV191*'Gas parameters'!$I$14</f>
        <v>0</v>
      </c>
      <c r="EC191" s="431">
        <f>'DATA SHEET'!CW191*'Gas parameters'!$J$14</f>
        <v>0</v>
      </c>
      <c r="ED191" s="431">
        <f>'DATA SHEET'!CX191*'Gas parameters'!$K$14</f>
        <v>0</v>
      </c>
      <c r="EE191" s="431">
        <f>'DATA SHEET'!CY191*'Gas parameters'!$L$14</f>
        <v>0</v>
      </c>
      <c r="EF191" s="431">
        <f>'DATA SHEET'!CZ191*'Gas parameters'!$M$14</f>
        <v>5098</v>
      </c>
      <c r="EG191" s="431">
        <f>'DATA SHEET'!DA191*'Gas parameters'!$N$14</f>
        <v>0</v>
      </c>
      <c r="EH191" s="431">
        <f>'DATA SHEET'!DB191*'Gas parameters'!$O$14</f>
        <v>0</v>
      </c>
      <c r="EI191" s="431">
        <f>'DATA SHEET'!DC191*'Gas parameters'!$P$14</f>
        <v>0</v>
      </c>
      <c r="EJ191" s="431">
        <f>'DATA SHEET'!DD191*'Gas parameters'!$Q$14</f>
        <v>0</v>
      </c>
      <c r="EK191" s="425">
        <f>'DATA SHEET'!CO191*'Gas parameters'!$B$15</f>
        <v>1.2018</v>
      </c>
      <c r="EL191" s="434">
        <f>'DATA SHEET'!CP191*'Gas parameters'!$C$15</f>
        <v>0</v>
      </c>
      <c r="EM191" s="434">
        <f>'DATA SHEET'!CQ191*'Gas parameters'!$D$15</f>
        <v>0</v>
      </c>
      <c r="EN191" s="434">
        <f>'DATA SHEET'!CR191*'Gas parameters'!$E$15</f>
        <v>0</v>
      </c>
      <c r="EO191" s="434">
        <f>'DATA SHEET'!CS191*'Gas parameters'!$F$15</f>
        <v>0</v>
      </c>
      <c r="EP191" s="434">
        <f>'DATA SHEET'!CT191*'Gas parameters'!$G$15</f>
        <v>0</v>
      </c>
      <c r="EQ191" s="434">
        <f>'DATA SHEET'!CU191*'Gas parameters'!$H$15</f>
        <v>0</v>
      </c>
      <c r="ER191" s="434">
        <f>'DATA SHEET'!CV191*'Gas parameters'!$I$15</f>
        <v>0</v>
      </c>
      <c r="ES191" s="434">
        <f>'DATA SHEET'!CW191*'Gas parameters'!$J$15</f>
        <v>0</v>
      </c>
      <c r="ET191" s="434">
        <f>'DATA SHEET'!CX191*'Gas parameters'!$K$15</f>
        <v>0</v>
      </c>
      <c r="EU191" s="434">
        <f>'DATA SHEET'!CY191*'Gas parameters'!$L$15</f>
        <v>0</v>
      </c>
      <c r="EV191" s="434">
        <f>'DATA SHEET'!CZ191*'Gas parameters'!$M$15</f>
        <v>0.1996</v>
      </c>
      <c r="EW191" s="434">
        <f>'DATA SHEET'!DA191*'Gas parameters'!$N$15</f>
        <v>0</v>
      </c>
      <c r="EX191" s="434">
        <f>'DATA SHEET'!DB191*'Gas parameters'!$O$15</f>
        <v>0</v>
      </c>
      <c r="EY191" s="434">
        <f>'DATA SHEET'!DC191*'Gas parameters'!$P$15</f>
        <v>0</v>
      </c>
      <c r="EZ191" s="434">
        <f>'DATA SHEET'!DD191*'Gas parameters'!$Q$15</f>
        <v>0</v>
      </c>
      <c r="FA191" s="429">
        <f>'DATA SHEET'!CO191*'Gas parameters'!$B$16</f>
        <v>0.59760000000000002</v>
      </c>
      <c r="FB191" s="429">
        <f>'DATA SHEET'!CP191*'Gas parameters'!$C$16</f>
        <v>0</v>
      </c>
      <c r="FC191" s="429">
        <f>'DATA SHEET'!CQ191*'Gas parameters'!$D$16</f>
        <v>0</v>
      </c>
      <c r="FD191" s="429">
        <f>'DATA SHEET'!CR191*'Gas parameters'!$E$16</f>
        <v>0</v>
      </c>
      <c r="FE191" s="429">
        <f>'DATA SHEET'!CS191*'Gas parameters'!$F$16</f>
        <v>0</v>
      </c>
      <c r="FF191" s="429">
        <f>'DATA SHEET'!CT191*'Gas parameters'!$G$16</f>
        <v>0</v>
      </c>
      <c r="FG191" s="429">
        <f>'DATA SHEET'!CU191*'Gas parameters'!$H$16</f>
        <v>0</v>
      </c>
      <c r="FH191" s="429">
        <f>'DATA SHEET'!CV191*'Gas parameters'!$I$16</f>
        <v>0</v>
      </c>
      <c r="FI191" s="429">
        <f>'DATA SHEET'!CW191*'Gas parameters'!$J$16</f>
        <v>0</v>
      </c>
      <c r="FJ191" s="429">
        <f>'DATA SHEET'!CX191*'Gas parameters'!$K$16</f>
        <v>0</v>
      </c>
      <c r="FK191" s="429">
        <f>'DATA SHEET'!CY191*'Gas parameters'!$L$16</f>
        <v>0</v>
      </c>
      <c r="FL191" s="429">
        <f>'DATA SHEET'!CZ191*'Gas parameters'!$M$16</f>
        <v>0</v>
      </c>
      <c r="FM191" s="429">
        <f>'DATA SHEET'!DA191*'Gas parameters'!$N$16</f>
        <v>0</v>
      </c>
      <c r="FN191" s="429">
        <f>'DATA SHEET'!DB191*'Gas parameters'!$O$16</f>
        <v>0</v>
      </c>
      <c r="FO191" s="429">
        <f>'DATA SHEET'!DC191*'Gas parameters'!$P$16</f>
        <v>0</v>
      </c>
      <c r="FP191" s="429">
        <f>'DATA SHEET'!DD191*'Gas parameters'!$Q$16</f>
        <v>0</v>
      </c>
      <c r="FQ191" s="457">
        <f>'DATA SHEET'!CO191*'Gas parameters'!$B$17</f>
        <v>1.1639999999999999</v>
      </c>
      <c r="FR191" s="457">
        <f>'DATA SHEET'!CP191*'Gas parameters'!$C$17</f>
        <v>0</v>
      </c>
      <c r="FS191" s="457">
        <f>'DATA SHEET'!CQ191*'Gas parameters'!$D$17</f>
        <v>0</v>
      </c>
      <c r="FT191" s="457">
        <f>'DATA SHEET'!CR191*'Gas parameters'!$E$17</f>
        <v>0</v>
      </c>
      <c r="FU191" s="457">
        <f>'DATA SHEET'!CS191*'Gas parameters'!$F$17</f>
        <v>0</v>
      </c>
      <c r="FV191" s="457">
        <f>'DATA SHEET'!CT191*'Gas parameters'!$G$17</f>
        <v>0</v>
      </c>
      <c r="FW191" s="457">
        <f>'DATA SHEET'!CU191*'Gas parameters'!$H$17</f>
        <v>0</v>
      </c>
      <c r="FX191" s="457">
        <f>'DATA SHEET'!CV191*'Gas parameters'!$I$17</f>
        <v>0</v>
      </c>
      <c r="FY191" s="457">
        <f>'DATA SHEET'!CW191*'Gas parameters'!$J$17</f>
        <v>0</v>
      </c>
      <c r="FZ191" s="457">
        <f>'DATA SHEET'!CX191*'Gas parameters'!$K$17</f>
        <v>0</v>
      </c>
      <c r="GA191" s="457">
        <f>'DATA SHEET'!CY191*'Gas parameters'!$L$17</f>
        <v>0</v>
      </c>
      <c r="GB191" s="457">
        <f>'DATA SHEET'!CZ191*'Gas parameters'!$M$17</f>
        <v>0.38680000000000003</v>
      </c>
      <c r="GC191" s="457">
        <f>'DATA SHEET'!DA191*'Gas parameters'!$N$17</f>
        <v>0</v>
      </c>
      <c r="GD191" s="457">
        <f>'DATA SHEET'!DB191*'Gas parameters'!$O$17</f>
        <v>0</v>
      </c>
      <c r="GE191" s="457">
        <f>'DATA SHEET'!DC191*'Gas parameters'!$P$17</f>
        <v>0</v>
      </c>
      <c r="GF191" s="457">
        <f>'DATA SHEET'!DD191*'Gas parameters'!$Q$17</f>
        <v>0</v>
      </c>
      <c r="GG191" s="429">
        <f>'DATA SHEET'!CO191*'Gas parameters'!$B$18</f>
        <v>0.43043999999999999</v>
      </c>
      <c r="GH191" s="429">
        <f>'DATA SHEET'!CP191*'Gas parameters'!$C$18</f>
        <v>0</v>
      </c>
      <c r="GI191" s="429">
        <f>'DATA SHEET'!CQ191*'Gas parameters'!$D$18</f>
        <v>0</v>
      </c>
      <c r="GJ191" s="429">
        <f>'DATA SHEET'!CR191*'Gas parameters'!$E$18</f>
        <v>0</v>
      </c>
      <c r="GK191" s="429">
        <f>'DATA SHEET'!CS191*'Gas parameters'!$F$18</f>
        <v>0</v>
      </c>
      <c r="GL191" s="429">
        <f>'DATA SHEET'!CT191*'Gas parameters'!$G$18</f>
        <v>0</v>
      </c>
      <c r="GM191" s="429">
        <f>'DATA SHEET'!CU191*'Gas parameters'!$H$18</f>
        <v>0</v>
      </c>
      <c r="GN191" s="429">
        <f>'DATA SHEET'!CV191*'Gas parameters'!$I$18</f>
        <v>0</v>
      </c>
      <c r="GO191" s="429">
        <f>'DATA SHEET'!CW191*'Gas parameters'!$J$18</f>
        <v>0</v>
      </c>
      <c r="GP191" s="429">
        <f>'DATA SHEET'!CX191*'Gas parameters'!$K$18</f>
        <v>0</v>
      </c>
      <c r="GQ191" s="429">
        <f>'DATA SHEET'!CY191*'Gas parameters'!$L$18</f>
        <v>0</v>
      </c>
      <c r="GR191" s="429">
        <f>'DATA SHEET'!CZ191*'Gas parameters'!$M$18</f>
        <v>3.5999999999999997E-2</v>
      </c>
      <c r="GS191" s="429">
        <f>'DATA SHEET'!DA191*'Gas parameters'!$N$18</f>
        <v>0</v>
      </c>
      <c r="GT191" s="429">
        <f>'DATA SHEET'!DB191*'Gas parameters'!$O$18</f>
        <v>0</v>
      </c>
      <c r="GU191" s="429">
        <f>'DATA SHEET'!DC191*'Gas parameters'!$P$18</f>
        <v>0</v>
      </c>
      <c r="GV191" s="429">
        <f>'DATA SHEET'!DD191*'Gas parameters'!$Q$18</f>
        <v>0</v>
      </c>
      <c r="GW191" s="430">
        <v>7</v>
      </c>
      <c r="GX191" s="430">
        <v>1E-3</v>
      </c>
      <c r="GY191" s="435">
        <f t="shared" ref="GY191:GY194" si="1147">HM191/0.2094</f>
        <v>6.6924546322827121</v>
      </c>
      <c r="GZ191" s="435">
        <f t="shared" ref="GZ191:GZ194" si="1148">HN191/HH191*100</f>
        <v>10.148328222950017</v>
      </c>
      <c r="HA191" s="433">
        <f t="shared" ref="HA191:HA194" si="1149">(HG191-HH191)/GY191+1</f>
        <v>1</v>
      </c>
      <c r="HB191" s="433">
        <f t="shared" ref="HB191:HB194" si="1150">HG191+HI191</f>
        <v>7.4502201757506663</v>
      </c>
      <c r="HC191" s="433">
        <f t="shared" ref="HC191:HC194" si="1151">HI191/HB191*100</f>
        <v>20.959991874476575</v>
      </c>
      <c r="HD191" s="433">
        <f t="shared" ref="HD191:HD194" si="1152">HJ191*0.01977+HF191*0.01429+(100-HF191-HJ191)*0.01251</f>
        <v>1.3246768628986172</v>
      </c>
      <c r="HE191" s="433">
        <f t="shared" ref="HE191:HE194" si="1153">(HD191+HI191*0.8038/HG191)/(HI191/HG191+1)</f>
        <v>1.2155011147590387</v>
      </c>
      <c r="HF191" s="436">
        <f t="shared" ref="HF191:HF194" si="1154">IO191</f>
        <v>0</v>
      </c>
      <c r="HG191" s="433">
        <f t="shared" ref="HG191:HG194" si="1155">HN191/HJ191*100</f>
        <v>5.8886546322827122</v>
      </c>
      <c r="HH191" s="435">
        <f>GY191*0.7906+'DATA SHEET'!CW191/100+HN191</f>
        <v>5.8886546322827122</v>
      </c>
      <c r="HI191" s="433">
        <f t="shared" ref="HI191:HI194" si="1156">GX191/0.8038*1.293*HA191*GY191+HO191</f>
        <v>1.5615655434679541</v>
      </c>
      <c r="HJ191" s="433">
        <f t="shared" ref="HJ191:HJ194" si="1157">(1-HF191/20.94)*GZ191</f>
        <v>10.148328222950017</v>
      </c>
      <c r="HK191" s="437">
        <f t="shared" ref="HK191:HK194" si="1158">SUM(DE191:DT191)</f>
        <v>25843</v>
      </c>
      <c r="HL191" s="437">
        <f t="shared" ref="HL191:HL194" si="1159">SUM(DU191:EJ191)</f>
        <v>28989.399999999998</v>
      </c>
      <c r="HM191" s="438">
        <f t="shared" ref="HM191:HM194" si="1160">SUM(EK191:EZ191)</f>
        <v>1.4014</v>
      </c>
      <c r="HN191" s="439">
        <f t="shared" ref="HN191:HN194" si="1161">SUM(FA191:FP191)</f>
        <v>0.59760000000000002</v>
      </c>
      <c r="HO191" s="436">
        <f t="shared" ref="HO191:HO194" si="1162">SUM(FQ191:GF191)</f>
        <v>1.5508</v>
      </c>
      <c r="HP191" s="427">
        <f t="shared" ref="HP191:HP194" si="1163">SUM(GG191:GV191)</f>
        <v>0.46643999999999997</v>
      </c>
      <c r="HQ191" s="357">
        <f t="shared" ref="HQ191:HQ194" si="1164">SUM(AS191:BH191)</f>
        <v>25801.599999999999</v>
      </c>
      <c r="HR191" s="358">
        <f t="shared" ref="HR191:HR194" si="1165">SUM(BI191:BX191)</f>
        <v>29019.200000000001</v>
      </c>
      <c r="HS191" s="712">
        <f t="shared" ref="HS191:HS194" si="1166">SUM(BY191:CN191)</f>
        <v>0.46643999999999997</v>
      </c>
      <c r="HT191" s="713">
        <f t="shared" ref="HT191:HT194" si="1167">HU191/$HR$14</f>
        <v>0.36094603788418017</v>
      </c>
      <c r="HU191" s="711">
        <f t="shared" ref="HU191:HU194" si="1168">HS191/$HU$14</f>
        <v>0.44215889640812073</v>
      </c>
      <c r="HV191" s="711">
        <f t="shared" ref="HV191:HV194" si="1169">HY191/$HV$14</f>
        <v>24.454174959719456</v>
      </c>
      <c r="HW191" s="711">
        <f t="shared" ref="HW191:HW194" si="1170">HZ191/$HW$14</f>
        <v>27.464698088207459</v>
      </c>
      <c r="HX191" s="711">
        <f t="shared" ref="HX191:HX194" si="1171">IA191/$HX$14</f>
        <v>45.714470083951518</v>
      </c>
      <c r="HY191" s="714">
        <f t="shared" ref="HY191:HY194" si="1172">HQ191/1000</f>
        <v>25.801599999999997</v>
      </c>
      <c r="HZ191" s="359">
        <f t="shared" ref="HZ191:HZ194" si="1173">HR191/1000</f>
        <v>29.019200000000001</v>
      </c>
      <c r="IA191" s="360">
        <f t="shared" ref="IA191:IA194" si="1174">HR191/SQRT(HT191)/1000</f>
        <v>48.30190909070317</v>
      </c>
      <c r="IB191" s="75">
        <f t="shared" ref="IB191:IB194" si="1175">HX191</f>
        <v>45.714470083951518</v>
      </c>
      <c r="IC191" s="724">
        <f t="shared" ref="IC191:IC194" si="1176">HT191</f>
        <v>0.36094603788418017</v>
      </c>
      <c r="ID191" s="724">
        <f t="shared" ref="ID191:ID194" si="1177">HY191</f>
        <v>25.801599999999997</v>
      </c>
      <c r="IE191" s="724">
        <f t="shared" ref="IE191:IE194" si="1178">HZ191</f>
        <v>29.019200000000001</v>
      </c>
      <c r="IF191" s="76">
        <f t="shared" ref="IF191:IF194" si="1179">GZ191</f>
        <v>10.148328222950017</v>
      </c>
      <c r="IG191" s="168">
        <v>22.985352697095209</v>
      </c>
      <c r="IH191" s="168">
        <v>20.082946058091306</v>
      </c>
      <c r="II191" s="168">
        <v>0.27074999999999932</v>
      </c>
      <c r="IJ191" s="700">
        <f t="shared" ref="IJ191:IJ194" si="1180">II191*(273.15/(273.15+15))*ID191/3.6</f>
        <v>1.8394804799583497</v>
      </c>
      <c r="IK191" s="30"/>
      <c r="IL191" s="31"/>
      <c r="IM191" s="31"/>
      <c r="IN191" s="29"/>
      <c r="IO191" s="29"/>
      <c r="IP191" s="25"/>
      <c r="IQ191" s="25"/>
      <c r="IR191" s="25"/>
      <c r="IS191" s="43"/>
      <c r="IT191" s="419" t="e">
        <f>$IC191*IS191*$IF191/IN191</f>
        <v>#DIV/0!</v>
      </c>
      <c r="IU191" s="419" t="e">
        <f>IT191*IJ191/IV191</f>
        <v>#DIV/0!</v>
      </c>
      <c r="IV191" s="43"/>
      <c r="IW191" s="43"/>
      <c r="IX191" s="569" t="e">
        <f>$IC191*IW191*$IF191/IN191</f>
        <v>#DIV/0!</v>
      </c>
      <c r="IY191" s="569" t="e">
        <f>IX191*IJ191/IV191</f>
        <v>#DIV/0!</v>
      </c>
      <c r="IZ191" s="43"/>
      <c r="JA191" s="64"/>
      <c r="JB191" s="64"/>
      <c r="JC191" s="64"/>
      <c r="JD191" s="22"/>
      <c r="JE191" s="22"/>
      <c r="JF191" s="22"/>
      <c r="JG191" s="22"/>
      <c r="JH191" s="21"/>
      <c r="JI191" s="21"/>
      <c r="JJ191" s="21"/>
      <c r="JK191" s="21"/>
      <c r="JL191" s="79" t="s">
        <v>57</v>
      </c>
      <c r="JM191" s="140"/>
      <c r="JN191" s="140"/>
      <c r="JO191" s="140"/>
      <c r="JP191" s="142"/>
      <c r="JQ191" s="142"/>
      <c r="JR191" s="142"/>
      <c r="JS191" s="142"/>
      <c r="JT191" s="142"/>
      <c r="JU191" s="142"/>
      <c r="JV191" s="142"/>
      <c r="JW191" s="142"/>
      <c r="JX191" s="142"/>
      <c r="JY191" s="142"/>
      <c r="JZ191" s="142"/>
      <c r="KA191" s="23"/>
      <c r="KB191" s="24"/>
      <c r="KC191" s="175"/>
      <c r="KD191" s="175"/>
      <c r="KE191" s="175"/>
      <c r="KF191" s="175"/>
      <c r="KG191" s="175"/>
      <c r="KH191" s="175"/>
      <c r="KI191" s="175"/>
      <c r="KJ191" s="175"/>
      <c r="KK191" s="32" t="s">
        <v>88</v>
      </c>
      <c r="KL191" s="32" t="s">
        <v>88</v>
      </c>
      <c r="KM191" s="32" t="s">
        <v>88</v>
      </c>
      <c r="KN191" s="32" t="s">
        <v>88</v>
      </c>
      <c r="KO191" s="32" t="s">
        <v>88</v>
      </c>
      <c r="KP191" s="32" t="s">
        <v>88</v>
      </c>
      <c r="KQ191" s="32" t="s">
        <v>88</v>
      </c>
      <c r="KR191" s="32" t="s">
        <v>88</v>
      </c>
      <c r="KS191" s="32" t="s">
        <v>88</v>
      </c>
      <c r="KT191" s="32" t="s">
        <v>88</v>
      </c>
      <c r="KU191" s="32" t="s">
        <v>88</v>
      </c>
      <c r="KV191" s="32" t="s">
        <v>88</v>
      </c>
      <c r="KX191" s="540">
        <f t="shared" si="932"/>
        <v>100</v>
      </c>
    </row>
    <row r="192" spans="1:310" ht="16.5" customHeight="1" thickTop="1" thickBot="1" x14ac:dyDescent="0.3">
      <c r="A192" s="423" t="s">
        <v>183</v>
      </c>
      <c r="B192" s="80" t="e">
        <f>IF(A192="X",IF(#REF!="F",#REF!,IF(#REF!="C",#REF!,IF(#REF!="WH",#REF!,IF(#REF!="B",#REF!,"")))),"")</f>
        <v>#REF!</v>
      </c>
      <c r="C192" s="120"/>
      <c r="D192" s="578"/>
      <c r="E192" s="11">
        <f>E191+1</f>
        <v>77</v>
      </c>
      <c r="F192" s="2171"/>
      <c r="G192" s="1831"/>
      <c r="H192" s="2166" t="s">
        <v>491</v>
      </c>
      <c r="I192" s="2167"/>
      <c r="J192" s="2166" t="s">
        <v>492</v>
      </c>
      <c r="K192" s="2167"/>
      <c r="L192" s="1831"/>
      <c r="M192" s="39" t="s">
        <v>55</v>
      </c>
      <c r="N192" s="77" t="s">
        <v>90</v>
      </c>
      <c r="O192" s="553"/>
      <c r="P192" s="599"/>
      <c r="Q192" s="726">
        <v>60</v>
      </c>
      <c r="R192" s="727"/>
      <c r="S192" s="727"/>
      <c r="T192" s="727"/>
      <c r="U192" s="727"/>
      <c r="V192" s="727"/>
      <c r="W192" s="727"/>
      <c r="X192" s="727"/>
      <c r="Y192" s="727"/>
      <c r="Z192" s="727"/>
      <c r="AA192" s="727"/>
      <c r="AB192" s="727">
        <v>40</v>
      </c>
      <c r="AC192" s="368">
        <f t="shared" si="1119"/>
        <v>0.6</v>
      </c>
      <c r="AD192" s="368">
        <f t="shared" si="1120"/>
        <v>0</v>
      </c>
      <c r="AE192" s="368">
        <f t="shared" si="1121"/>
        <v>0</v>
      </c>
      <c r="AF192" s="368">
        <f t="shared" si="1122"/>
        <v>0</v>
      </c>
      <c r="AG192" s="368">
        <f t="shared" si="1123"/>
        <v>0</v>
      </c>
      <c r="AH192" s="368">
        <f t="shared" si="1124"/>
        <v>0</v>
      </c>
      <c r="AI192" s="368">
        <f t="shared" si="1125"/>
        <v>0</v>
      </c>
      <c r="AJ192" s="368">
        <f t="shared" si="1126"/>
        <v>0</v>
      </c>
      <c r="AK192" s="368">
        <f t="shared" si="1127"/>
        <v>0</v>
      </c>
      <c r="AL192" s="368">
        <f t="shared" si="1128"/>
        <v>0</v>
      </c>
      <c r="AM192" s="368">
        <f t="shared" si="1129"/>
        <v>0</v>
      </c>
      <c r="AN192" s="368">
        <f t="shared" si="1130"/>
        <v>0.4</v>
      </c>
      <c r="AO192" s="369">
        <v>0</v>
      </c>
      <c r="AP192" s="370">
        <v>0</v>
      </c>
      <c r="AQ192" s="370">
        <v>0</v>
      </c>
      <c r="AR192" s="370">
        <v>0</v>
      </c>
      <c r="AS192" s="378">
        <f>AC192*'Gas parameters'!$B$10</f>
        <v>21490.799999999999</v>
      </c>
      <c r="AT192" s="371">
        <f>AD192*'Gas parameters'!$C$10</f>
        <v>0</v>
      </c>
      <c r="AU192" s="371">
        <f>AE192*'Gas parameters'!$D$10</f>
        <v>0</v>
      </c>
      <c r="AV192" s="371">
        <f>AF192*'Gas parameters'!$E$10</f>
        <v>0</v>
      </c>
      <c r="AW192" s="371">
        <f>AG192*'Gas parameters'!$F$10</f>
        <v>0</v>
      </c>
      <c r="AX192" s="371">
        <f>AH192*'Gas parameters'!$G$10</f>
        <v>0</v>
      </c>
      <c r="AY192" s="371">
        <f>AI192*'Gas parameters'!$H$10</f>
        <v>0</v>
      </c>
      <c r="AZ192" s="371">
        <f>AJ192*'Gas parameters'!$I$10</f>
        <v>0</v>
      </c>
      <c r="BA192" s="371">
        <f>AK192*'Gas parameters'!$J$10</f>
        <v>0</v>
      </c>
      <c r="BB192" s="371">
        <f>AL192*'Gas parameters'!$K$10</f>
        <v>0</v>
      </c>
      <c r="BC192" s="371">
        <f>AM192*'Gas parameters'!$L$10</f>
        <v>0</v>
      </c>
      <c r="BD192" s="371">
        <f>AN192*'Gas parameters'!$M$10</f>
        <v>4310.8</v>
      </c>
      <c r="BE192" s="372">
        <f>AO192*'Gas parameters'!$N$10</f>
        <v>0</v>
      </c>
      <c r="BF192" s="373">
        <f>AP192*'Gas parameters'!$O$10</f>
        <v>0</v>
      </c>
      <c r="BG192" s="373">
        <f>AQ192*'Gas parameters'!$P$10</f>
        <v>0</v>
      </c>
      <c r="BH192" s="379">
        <f>AR192*'Gas parameters'!$Q$10</f>
        <v>0</v>
      </c>
      <c r="BI192" s="386">
        <f>AC192*'Gas parameters'!$B$11</f>
        <v>23904</v>
      </c>
      <c r="BJ192" s="387">
        <f>AD192*'Gas parameters'!$C$11</f>
        <v>0</v>
      </c>
      <c r="BK192" s="387">
        <f>AE192*'Gas parameters'!$D$11</f>
        <v>0</v>
      </c>
      <c r="BL192" s="387">
        <f>AF192*'Gas parameters'!$E$11</f>
        <v>0</v>
      </c>
      <c r="BM192" s="387">
        <f>AG192*'Gas parameters'!$F$11</f>
        <v>0</v>
      </c>
      <c r="BN192" s="387">
        <f>AH192*'Gas parameters'!$G$11</f>
        <v>0</v>
      </c>
      <c r="BO192" s="387">
        <f>AI192*'Gas parameters'!$H$11</f>
        <v>0</v>
      </c>
      <c r="BP192" s="387">
        <f>AJ192*'Gas parameters'!$I$11</f>
        <v>0</v>
      </c>
      <c r="BQ192" s="387">
        <f>AK192*'Gas parameters'!$J$11</f>
        <v>0</v>
      </c>
      <c r="BR192" s="387">
        <f>AL192*'Gas parameters'!$K$11</f>
        <v>0</v>
      </c>
      <c r="BS192" s="387">
        <f>AM192*'Gas parameters'!$L$11</f>
        <v>0</v>
      </c>
      <c r="BT192" s="387">
        <f>AN192*'Gas parameters'!$M$11</f>
        <v>5115.2000000000007</v>
      </c>
      <c r="BU192" s="388">
        <f>AO192*'Gas parameters'!$N$11</f>
        <v>0</v>
      </c>
      <c r="BV192" s="389">
        <f>AP192*'Gas parameters'!$O$11</f>
        <v>0</v>
      </c>
      <c r="BW192" s="389">
        <f>AQ192*'Gas parameters'!$P$11</f>
        <v>0</v>
      </c>
      <c r="BX192" s="390">
        <f>AR192*'Gas parameters'!$Q$11</f>
        <v>0</v>
      </c>
      <c r="BY192" s="385">
        <f>AC192*'Gas parameters'!$B$12</f>
        <v>0.43043999999999999</v>
      </c>
      <c r="BZ192" s="374">
        <f>AD192*'Gas parameters'!$C$12</f>
        <v>0</v>
      </c>
      <c r="CA192" s="374">
        <f>AE192*'Gas parameters'!$D$12</f>
        <v>0</v>
      </c>
      <c r="CB192" s="374">
        <f>AF192*'Gas parameters'!$E$12</f>
        <v>0</v>
      </c>
      <c r="CC192" s="374">
        <f>AG192*'Gas parameters'!$F$12</f>
        <v>0</v>
      </c>
      <c r="CD192" s="374">
        <f>AH192*'Gas parameters'!$G$12</f>
        <v>0</v>
      </c>
      <c r="CE192" s="374">
        <f>AI192*'Gas parameters'!$H$12</f>
        <v>0</v>
      </c>
      <c r="CF192" s="374">
        <f>AJ192*'Gas parameters'!$I$12</f>
        <v>0</v>
      </c>
      <c r="CG192" s="374">
        <f>AK192*'Gas parameters'!$J$12</f>
        <v>0</v>
      </c>
      <c r="CH192" s="374">
        <f>AL192*'Gas parameters'!$K$12</f>
        <v>0</v>
      </c>
      <c r="CI192" s="374">
        <f>AM192*'Gas parameters'!$L$12</f>
        <v>0</v>
      </c>
      <c r="CJ192" s="374">
        <f>AN192*'Gas parameters'!$M$12</f>
        <v>3.5999999999999997E-2</v>
      </c>
      <c r="CK192" s="375">
        <f>AO192*'Gas parameters'!$N$12</f>
        <v>0</v>
      </c>
      <c r="CL192" s="376">
        <f>AP192*'Gas parameters'!$O$12</f>
        <v>0</v>
      </c>
      <c r="CM192" s="376">
        <f>AQ192*'Gas parameters'!$P$12</f>
        <v>0</v>
      </c>
      <c r="CN192" s="376">
        <f>AR192*'Gas parameters'!$Q$12</f>
        <v>0</v>
      </c>
      <c r="CO192" s="432">
        <f t="shared" si="1131"/>
        <v>0.6</v>
      </c>
      <c r="CP192" s="432">
        <f t="shared" si="1132"/>
        <v>0</v>
      </c>
      <c r="CQ192" s="432">
        <f t="shared" si="1133"/>
        <v>0</v>
      </c>
      <c r="CR192" s="432">
        <f t="shared" si="1134"/>
        <v>0</v>
      </c>
      <c r="CS192" s="432">
        <f t="shared" si="1135"/>
        <v>0</v>
      </c>
      <c r="CT192" s="432">
        <f t="shared" si="1136"/>
        <v>0</v>
      </c>
      <c r="CU192" s="432">
        <f t="shared" si="1137"/>
        <v>0</v>
      </c>
      <c r="CV192" s="432">
        <f t="shared" si="1138"/>
        <v>0</v>
      </c>
      <c r="CW192" s="432">
        <f t="shared" si="1139"/>
        <v>0</v>
      </c>
      <c r="CX192" s="432">
        <f t="shared" si="1140"/>
        <v>0</v>
      </c>
      <c r="CY192" s="432">
        <f t="shared" si="1141"/>
        <v>0</v>
      </c>
      <c r="CZ192" s="432">
        <f t="shared" si="1142"/>
        <v>0.4</v>
      </c>
      <c r="DA192" s="432">
        <f t="shared" si="1143"/>
        <v>0</v>
      </c>
      <c r="DB192" s="432">
        <f t="shared" si="1144"/>
        <v>0</v>
      </c>
      <c r="DC192" s="432">
        <f t="shared" si="1145"/>
        <v>0</v>
      </c>
      <c r="DD192" s="432">
        <f t="shared" si="1146"/>
        <v>0</v>
      </c>
      <c r="DE192" s="428">
        <f>'DATA SHEET'!CO192*'Gas parameters'!$B$13</f>
        <v>21529.8</v>
      </c>
      <c r="DF192" s="428">
        <f>'DATA SHEET'!CP192*'Gas parameters'!$C$13</f>
        <v>0</v>
      </c>
      <c r="DG192" s="428">
        <f>'DATA SHEET'!CQ192*'Gas parameters'!$D$13</f>
        <v>0</v>
      </c>
      <c r="DH192" s="428">
        <f>'DATA SHEET'!CR192*'Gas parameters'!$E$13</f>
        <v>0</v>
      </c>
      <c r="DI192" s="428">
        <f>'DATA SHEET'!CS192*'Gas parameters'!$F$13</f>
        <v>0</v>
      </c>
      <c r="DJ192" s="428">
        <f>'DATA SHEET'!CT192*'Gas parameters'!$G$13</f>
        <v>0</v>
      </c>
      <c r="DK192" s="428">
        <f>'DATA SHEET'!CU192*'Gas parameters'!$H$13</f>
        <v>0</v>
      </c>
      <c r="DL192" s="428">
        <f>'DATA SHEET'!CV192*'Gas parameters'!$I$13</f>
        <v>0</v>
      </c>
      <c r="DM192" s="428">
        <f>'DATA SHEET'!CW192*'Gas parameters'!$J$13</f>
        <v>0</v>
      </c>
      <c r="DN192" s="428">
        <f>'DATA SHEET'!CX192*'Gas parameters'!$K$13</f>
        <v>0</v>
      </c>
      <c r="DO192" s="428">
        <f>'DATA SHEET'!CY192*'Gas parameters'!$L$13</f>
        <v>0</v>
      </c>
      <c r="DP192" s="428">
        <f>'DATA SHEET'!CZ192*'Gas parameters'!$M$13</f>
        <v>4313.2</v>
      </c>
      <c r="DQ192" s="428">
        <f>'DATA SHEET'!DA192*'Gas parameters'!$N$13</f>
        <v>0</v>
      </c>
      <c r="DR192" s="428">
        <f>'DATA SHEET'!DB192*'Gas parameters'!$O$13</f>
        <v>0</v>
      </c>
      <c r="DS192" s="428">
        <f>'DATA SHEET'!DC192*'Gas parameters'!$P$13</f>
        <v>0</v>
      </c>
      <c r="DT192" s="428">
        <f>'DATA SHEET'!DD192*'Gas parameters'!$Q$13</f>
        <v>0</v>
      </c>
      <c r="DU192" s="431">
        <f>'DATA SHEET'!CO192*'Gas parameters'!$B$14</f>
        <v>23891.399999999998</v>
      </c>
      <c r="DV192" s="431">
        <f>'DATA SHEET'!CP192*'Gas parameters'!$C$14</f>
        <v>0</v>
      </c>
      <c r="DW192" s="431">
        <f>'DATA SHEET'!CQ192*'Gas parameters'!$D$14</f>
        <v>0</v>
      </c>
      <c r="DX192" s="431">
        <f>'DATA SHEET'!CR192*'Gas parameters'!$E$14</f>
        <v>0</v>
      </c>
      <c r="DY192" s="431">
        <f>'DATA SHEET'!CS192*'Gas parameters'!$F$14</f>
        <v>0</v>
      </c>
      <c r="DZ192" s="431">
        <f>'DATA SHEET'!CT192*'Gas parameters'!$G$14</f>
        <v>0</v>
      </c>
      <c r="EA192" s="431">
        <f>'DATA SHEET'!CU192*'Gas parameters'!$H$14</f>
        <v>0</v>
      </c>
      <c r="EB192" s="431">
        <f>'DATA SHEET'!CV192*'Gas parameters'!$I$14</f>
        <v>0</v>
      </c>
      <c r="EC192" s="431">
        <f>'DATA SHEET'!CW192*'Gas parameters'!$J$14</f>
        <v>0</v>
      </c>
      <c r="ED192" s="431">
        <f>'DATA SHEET'!CX192*'Gas parameters'!$K$14</f>
        <v>0</v>
      </c>
      <c r="EE192" s="431">
        <f>'DATA SHEET'!CY192*'Gas parameters'!$L$14</f>
        <v>0</v>
      </c>
      <c r="EF192" s="431">
        <f>'DATA SHEET'!CZ192*'Gas parameters'!$M$14</f>
        <v>5098</v>
      </c>
      <c r="EG192" s="431">
        <f>'DATA SHEET'!DA192*'Gas parameters'!$N$14</f>
        <v>0</v>
      </c>
      <c r="EH192" s="431">
        <f>'DATA SHEET'!DB192*'Gas parameters'!$O$14</f>
        <v>0</v>
      </c>
      <c r="EI192" s="431">
        <f>'DATA SHEET'!DC192*'Gas parameters'!$P$14</f>
        <v>0</v>
      </c>
      <c r="EJ192" s="431">
        <f>'DATA SHEET'!DD192*'Gas parameters'!$Q$14</f>
        <v>0</v>
      </c>
      <c r="EK192" s="425">
        <f>'DATA SHEET'!CO192*'Gas parameters'!$B$15</f>
        <v>1.2018</v>
      </c>
      <c r="EL192" s="434">
        <f>'DATA SHEET'!CP192*'Gas parameters'!$C$15</f>
        <v>0</v>
      </c>
      <c r="EM192" s="434">
        <f>'DATA SHEET'!CQ192*'Gas parameters'!$D$15</f>
        <v>0</v>
      </c>
      <c r="EN192" s="434">
        <f>'DATA SHEET'!CR192*'Gas parameters'!$E$15</f>
        <v>0</v>
      </c>
      <c r="EO192" s="434">
        <f>'DATA SHEET'!CS192*'Gas parameters'!$F$15</f>
        <v>0</v>
      </c>
      <c r="EP192" s="434">
        <f>'DATA SHEET'!CT192*'Gas parameters'!$G$15</f>
        <v>0</v>
      </c>
      <c r="EQ192" s="434">
        <f>'DATA SHEET'!CU192*'Gas parameters'!$H$15</f>
        <v>0</v>
      </c>
      <c r="ER192" s="434">
        <f>'DATA SHEET'!CV192*'Gas parameters'!$I$15</f>
        <v>0</v>
      </c>
      <c r="ES192" s="434">
        <f>'DATA SHEET'!CW192*'Gas parameters'!$J$15</f>
        <v>0</v>
      </c>
      <c r="ET192" s="434">
        <f>'DATA SHEET'!CX192*'Gas parameters'!$K$15</f>
        <v>0</v>
      </c>
      <c r="EU192" s="434">
        <f>'DATA SHEET'!CY192*'Gas parameters'!$L$15</f>
        <v>0</v>
      </c>
      <c r="EV192" s="434">
        <f>'DATA SHEET'!CZ192*'Gas parameters'!$M$15</f>
        <v>0.1996</v>
      </c>
      <c r="EW192" s="434">
        <f>'DATA SHEET'!DA192*'Gas parameters'!$N$15</f>
        <v>0</v>
      </c>
      <c r="EX192" s="434">
        <f>'DATA SHEET'!DB192*'Gas parameters'!$O$15</f>
        <v>0</v>
      </c>
      <c r="EY192" s="434">
        <f>'DATA SHEET'!DC192*'Gas parameters'!$P$15</f>
        <v>0</v>
      </c>
      <c r="EZ192" s="434">
        <f>'DATA SHEET'!DD192*'Gas parameters'!$Q$15</f>
        <v>0</v>
      </c>
      <c r="FA192" s="429">
        <f>'DATA SHEET'!CO192*'Gas parameters'!$B$16</f>
        <v>0.59760000000000002</v>
      </c>
      <c r="FB192" s="429">
        <f>'DATA SHEET'!CP192*'Gas parameters'!$C$16</f>
        <v>0</v>
      </c>
      <c r="FC192" s="429">
        <f>'DATA SHEET'!CQ192*'Gas parameters'!$D$16</f>
        <v>0</v>
      </c>
      <c r="FD192" s="429">
        <f>'DATA SHEET'!CR192*'Gas parameters'!$E$16</f>
        <v>0</v>
      </c>
      <c r="FE192" s="429">
        <f>'DATA SHEET'!CS192*'Gas parameters'!$F$16</f>
        <v>0</v>
      </c>
      <c r="FF192" s="429">
        <f>'DATA SHEET'!CT192*'Gas parameters'!$G$16</f>
        <v>0</v>
      </c>
      <c r="FG192" s="429">
        <f>'DATA SHEET'!CU192*'Gas parameters'!$H$16</f>
        <v>0</v>
      </c>
      <c r="FH192" s="429">
        <f>'DATA SHEET'!CV192*'Gas parameters'!$I$16</f>
        <v>0</v>
      </c>
      <c r="FI192" s="429">
        <f>'DATA SHEET'!CW192*'Gas parameters'!$J$16</f>
        <v>0</v>
      </c>
      <c r="FJ192" s="429">
        <f>'DATA SHEET'!CX192*'Gas parameters'!$K$16</f>
        <v>0</v>
      </c>
      <c r="FK192" s="429">
        <f>'DATA SHEET'!CY192*'Gas parameters'!$L$16</f>
        <v>0</v>
      </c>
      <c r="FL192" s="429">
        <f>'DATA SHEET'!CZ192*'Gas parameters'!$M$16</f>
        <v>0</v>
      </c>
      <c r="FM192" s="429">
        <f>'DATA SHEET'!DA192*'Gas parameters'!$N$16</f>
        <v>0</v>
      </c>
      <c r="FN192" s="429">
        <f>'DATA SHEET'!DB192*'Gas parameters'!$O$16</f>
        <v>0</v>
      </c>
      <c r="FO192" s="429">
        <f>'DATA SHEET'!DC192*'Gas parameters'!$P$16</f>
        <v>0</v>
      </c>
      <c r="FP192" s="429">
        <f>'DATA SHEET'!DD192*'Gas parameters'!$Q$16</f>
        <v>0</v>
      </c>
      <c r="FQ192" s="457">
        <f>'DATA SHEET'!CO192*'Gas parameters'!$B$17</f>
        <v>1.1639999999999999</v>
      </c>
      <c r="FR192" s="457">
        <f>'DATA SHEET'!CP192*'Gas parameters'!$C$17</f>
        <v>0</v>
      </c>
      <c r="FS192" s="457">
        <f>'DATA SHEET'!CQ192*'Gas parameters'!$D$17</f>
        <v>0</v>
      </c>
      <c r="FT192" s="457">
        <f>'DATA SHEET'!CR192*'Gas parameters'!$E$17</f>
        <v>0</v>
      </c>
      <c r="FU192" s="457">
        <f>'DATA SHEET'!CS192*'Gas parameters'!$F$17</f>
        <v>0</v>
      </c>
      <c r="FV192" s="457">
        <f>'DATA SHEET'!CT192*'Gas parameters'!$G$17</f>
        <v>0</v>
      </c>
      <c r="FW192" s="457">
        <f>'DATA SHEET'!CU192*'Gas parameters'!$H$17</f>
        <v>0</v>
      </c>
      <c r="FX192" s="457">
        <f>'DATA SHEET'!CV192*'Gas parameters'!$I$17</f>
        <v>0</v>
      </c>
      <c r="FY192" s="457">
        <f>'DATA SHEET'!CW192*'Gas parameters'!$J$17</f>
        <v>0</v>
      </c>
      <c r="FZ192" s="457">
        <f>'DATA SHEET'!CX192*'Gas parameters'!$K$17</f>
        <v>0</v>
      </c>
      <c r="GA192" s="457">
        <f>'DATA SHEET'!CY192*'Gas parameters'!$L$17</f>
        <v>0</v>
      </c>
      <c r="GB192" s="457">
        <f>'DATA SHEET'!CZ192*'Gas parameters'!$M$17</f>
        <v>0.38680000000000003</v>
      </c>
      <c r="GC192" s="457">
        <f>'DATA SHEET'!DA192*'Gas parameters'!$N$17</f>
        <v>0</v>
      </c>
      <c r="GD192" s="457">
        <f>'DATA SHEET'!DB192*'Gas parameters'!$O$17</f>
        <v>0</v>
      </c>
      <c r="GE192" s="457">
        <f>'DATA SHEET'!DC192*'Gas parameters'!$P$17</f>
        <v>0</v>
      </c>
      <c r="GF192" s="457">
        <f>'DATA SHEET'!DD192*'Gas parameters'!$Q$17</f>
        <v>0</v>
      </c>
      <c r="GG192" s="429">
        <f>'DATA SHEET'!CO192*'Gas parameters'!$B$18</f>
        <v>0.43043999999999999</v>
      </c>
      <c r="GH192" s="429">
        <f>'DATA SHEET'!CP192*'Gas parameters'!$C$18</f>
        <v>0</v>
      </c>
      <c r="GI192" s="429">
        <f>'DATA SHEET'!CQ192*'Gas parameters'!$D$18</f>
        <v>0</v>
      </c>
      <c r="GJ192" s="429">
        <f>'DATA SHEET'!CR192*'Gas parameters'!$E$18</f>
        <v>0</v>
      </c>
      <c r="GK192" s="429">
        <f>'DATA SHEET'!CS192*'Gas parameters'!$F$18</f>
        <v>0</v>
      </c>
      <c r="GL192" s="429">
        <f>'DATA SHEET'!CT192*'Gas parameters'!$G$18</f>
        <v>0</v>
      </c>
      <c r="GM192" s="429">
        <f>'DATA SHEET'!CU192*'Gas parameters'!$H$18</f>
        <v>0</v>
      </c>
      <c r="GN192" s="429">
        <f>'DATA SHEET'!CV192*'Gas parameters'!$I$18</f>
        <v>0</v>
      </c>
      <c r="GO192" s="429">
        <f>'DATA SHEET'!CW192*'Gas parameters'!$J$18</f>
        <v>0</v>
      </c>
      <c r="GP192" s="429">
        <f>'DATA SHEET'!CX192*'Gas parameters'!$K$18</f>
        <v>0</v>
      </c>
      <c r="GQ192" s="429">
        <f>'DATA SHEET'!CY192*'Gas parameters'!$L$18</f>
        <v>0</v>
      </c>
      <c r="GR192" s="429">
        <f>'DATA SHEET'!CZ192*'Gas parameters'!$M$18</f>
        <v>3.5999999999999997E-2</v>
      </c>
      <c r="GS192" s="429">
        <f>'DATA SHEET'!DA192*'Gas parameters'!$N$18</f>
        <v>0</v>
      </c>
      <c r="GT192" s="429">
        <f>'DATA SHEET'!DB192*'Gas parameters'!$O$18</f>
        <v>0</v>
      </c>
      <c r="GU192" s="429">
        <f>'DATA SHEET'!DC192*'Gas parameters'!$P$18</f>
        <v>0</v>
      </c>
      <c r="GV192" s="429">
        <f>'DATA SHEET'!DD192*'Gas parameters'!$Q$18</f>
        <v>0</v>
      </c>
      <c r="GW192" s="430">
        <v>7</v>
      </c>
      <c r="GX192" s="430">
        <v>1E-3</v>
      </c>
      <c r="GY192" s="435">
        <f t="shared" si="1147"/>
        <v>6.6924546322827121</v>
      </c>
      <c r="GZ192" s="435">
        <f t="shared" si="1148"/>
        <v>10.148328222950017</v>
      </c>
      <c r="HA192" s="433">
        <f t="shared" si="1149"/>
        <v>1</v>
      </c>
      <c r="HB192" s="433">
        <f t="shared" si="1150"/>
        <v>7.4502201757506663</v>
      </c>
      <c r="HC192" s="433">
        <f t="shared" si="1151"/>
        <v>20.959991874476575</v>
      </c>
      <c r="HD192" s="433">
        <f t="shared" si="1152"/>
        <v>1.3246768628986172</v>
      </c>
      <c r="HE192" s="433">
        <f t="shared" si="1153"/>
        <v>1.2155011147590387</v>
      </c>
      <c r="HF192" s="436">
        <f t="shared" si="1154"/>
        <v>0</v>
      </c>
      <c r="HG192" s="433">
        <f t="shared" si="1155"/>
        <v>5.8886546322827122</v>
      </c>
      <c r="HH192" s="435">
        <f>GY192*0.7906+'DATA SHEET'!CW192/100+HN192</f>
        <v>5.8886546322827122</v>
      </c>
      <c r="HI192" s="433">
        <f t="shared" si="1156"/>
        <v>1.5615655434679541</v>
      </c>
      <c r="HJ192" s="433">
        <f t="shared" si="1157"/>
        <v>10.148328222950017</v>
      </c>
      <c r="HK192" s="437">
        <f t="shared" si="1158"/>
        <v>25843</v>
      </c>
      <c r="HL192" s="437">
        <f t="shared" si="1159"/>
        <v>28989.399999999998</v>
      </c>
      <c r="HM192" s="438">
        <f t="shared" si="1160"/>
        <v>1.4014</v>
      </c>
      <c r="HN192" s="439">
        <f t="shared" si="1161"/>
        <v>0.59760000000000002</v>
      </c>
      <c r="HO192" s="436">
        <f t="shared" si="1162"/>
        <v>1.5508</v>
      </c>
      <c r="HP192" s="427">
        <f t="shared" si="1163"/>
        <v>0.46643999999999997</v>
      </c>
      <c r="HQ192" s="357">
        <f t="shared" si="1164"/>
        <v>25801.599999999999</v>
      </c>
      <c r="HR192" s="358">
        <f t="shared" si="1165"/>
        <v>29019.200000000001</v>
      </c>
      <c r="HS192" s="712">
        <f t="shared" si="1166"/>
        <v>0.46643999999999997</v>
      </c>
      <c r="HT192" s="713">
        <f t="shared" si="1167"/>
        <v>0.36094603788418017</v>
      </c>
      <c r="HU192" s="711">
        <f t="shared" si="1168"/>
        <v>0.44215889640812073</v>
      </c>
      <c r="HV192" s="711">
        <f t="shared" si="1169"/>
        <v>24.454174959719456</v>
      </c>
      <c r="HW192" s="711">
        <f t="shared" si="1170"/>
        <v>27.464698088207459</v>
      </c>
      <c r="HX192" s="711">
        <f t="shared" si="1171"/>
        <v>45.714470083951518</v>
      </c>
      <c r="HY192" s="714">
        <f t="shared" si="1172"/>
        <v>25.801599999999997</v>
      </c>
      <c r="HZ192" s="359">
        <f t="shared" si="1173"/>
        <v>29.019200000000001</v>
      </c>
      <c r="IA192" s="360">
        <f t="shared" si="1174"/>
        <v>48.30190909070317</v>
      </c>
      <c r="IB192" s="75">
        <f t="shared" si="1175"/>
        <v>45.714470083951518</v>
      </c>
      <c r="IC192" s="724">
        <f t="shared" si="1176"/>
        <v>0.36094603788418017</v>
      </c>
      <c r="ID192" s="724">
        <f t="shared" si="1177"/>
        <v>25.801599999999997</v>
      </c>
      <c r="IE192" s="724">
        <f t="shared" si="1178"/>
        <v>29.019200000000001</v>
      </c>
      <c r="IF192" s="76">
        <f t="shared" si="1179"/>
        <v>10.148328222950017</v>
      </c>
      <c r="IG192" s="168"/>
      <c r="IH192" s="168"/>
      <c r="II192" s="168"/>
      <c r="IJ192" s="700">
        <f t="shared" si="1180"/>
        <v>0</v>
      </c>
      <c r="IK192" s="30"/>
      <c r="IL192" s="31"/>
      <c r="IM192" s="31"/>
      <c r="IN192" s="29"/>
      <c r="IO192" s="29"/>
      <c r="IP192" s="25"/>
      <c r="IQ192" s="25"/>
      <c r="IR192" s="25"/>
      <c r="IS192" s="43"/>
      <c r="IT192" s="568"/>
      <c r="IU192" s="568"/>
      <c r="IV192" s="43"/>
      <c r="IW192" s="43"/>
      <c r="IX192" s="568"/>
      <c r="IY192" s="568"/>
      <c r="IZ192" s="43"/>
      <c r="JA192" s="64"/>
      <c r="JB192" s="64"/>
      <c r="JC192" s="64"/>
      <c r="JD192" s="22"/>
      <c r="JE192" s="22"/>
      <c r="JF192" s="22"/>
      <c r="JG192" s="22"/>
      <c r="JH192" s="21"/>
      <c r="JI192" s="21"/>
      <c r="JJ192" s="21"/>
      <c r="JK192" s="21"/>
      <c r="JL192" s="79" t="s">
        <v>57</v>
      </c>
      <c r="JM192" s="140"/>
      <c r="JN192" s="140"/>
      <c r="JO192" s="140"/>
      <c r="JP192" s="142"/>
      <c r="JQ192" s="142"/>
      <c r="JR192" s="142"/>
      <c r="JS192" s="142"/>
      <c r="JT192" s="142"/>
      <c r="JU192" s="142"/>
      <c r="JV192" s="142"/>
      <c r="JW192" s="142"/>
      <c r="JX192" s="142"/>
      <c r="JY192" s="142"/>
      <c r="JZ192" s="142"/>
      <c r="KA192" s="26"/>
      <c r="KB192" s="27"/>
      <c r="KC192" s="175"/>
      <c r="KD192" s="175"/>
      <c r="KE192" s="175"/>
      <c r="KF192" s="175"/>
      <c r="KG192" s="175"/>
      <c r="KH192" s="175"/>
      <c r="KI192" s="175"/>
      <c r="KJ192" s="175"/>
      <c r="KK192" s="32" t="s">
        <v>88</v>
      </c>
      <c r="KL192" s="32" t="s">
        <v>88</v>
      </c>
      <c r="KM192" s="32" t="s">
        <v>88</v>
      </c>
      <c r="KN192" s="32" t="s">
        <v>88</v>
      </c>
      <c r="KO192" s="32" t="s">
        <v>88</v>
      </c>
      <c r="KP192" s="32" t="s">
        <v>88</v>
      </c>
      <c r="KQ192" s="32" t="s">
        <v>88</v>
      </c>
      <c r="KR192" s="32" t="s">
        <v>88</v>
      </c>
      <c r="KS192" s="32" t="s">
        <v>88</v>
      </c>
      <c r="KT192" s="32" t="s">
        <v>88</v>
      </c>
      <c r="KU192" s="32" t="s">
        <v>88</v>
      </c>
      <c r="KV192" s="32" t="s">
        <v>88</v>
      </c>
      <c r="KX192" s="540">
        <f t="shared" si="932"/>
        <v>100</v>
      </c>
    </row>
    <row r="193" spans="1:310" ht="16.5" thickTop="1" thickBot="1" x14ac:dyDescent="0.3">
      <c r="A193" s="423" t="s">
        <v>183</v>
      </c>
      <c r="B193" s="80" t="e">
        <f>IF(A193="X",IF(#REF!="F",#REF!,IF(#REF!="C",#REF!,IF(#REF!="WH",#REF!,IF(#REF!="B",#REF!,"")))),"")</f>
        <v>#REF!</v>
      </c>
      <c r="C193" s="120"/>
      <c r="D193" s="578"/>
      <c r="E193" s="11">
        <f>E192+1</f>
        <v>78</v>
      </c>
      <c r="F193" s="2171"/>
      <c r="G193" s="1831"/>
      <c r="H193" s="2166"/>
      <c r="I193" s="2167"/>
      <c r="J193" s="2166"/>
      <c r="K193" s="2167"/>
      <c r="L193" s="1831"/>
      <c r="M193" s="586">
        <v>40</v>
      </c>
      <c r="N193" s="77" t="s">
        <v>90</v>
      </c>
      <c r="O193" s="553"/>
      <c r="P193" s="599"/>
      <c r="Q193" s="726">
        <v>60</v>
      </c>
      <c r="R193" s="727"/>
      <c r="S193" s="727"/>
      <c r="T193" s="727"/>
      <c r="U193" s="727"/>
      <c r="V193" s="727"/>
      <c r="W193" s="727"/>
      <c r="X193" s="727"/>
      <c r="Y193" s="727"/>
      <c r="Z193" s="727"/>
      <c r="AA193" s="727"/>
      <c r="AB193" s="727">
        <v>40</v>
      </c>
      <c r="AC193" s="368">
        <f t="shared" si="1119"/>
        <v>0.6</v>
      </c>
      <c r="AD193" s="368">
        <f t="shared" si="1120"/>
        <v>0</v>
      </c>
      <c r="AE193" s="368">
        <f t="shared" si="1121"/>
        <v>0</v>
      </c>
      <c r="AF193" s="368">
        <f t="shared" si="1122"/>
        <v>0</v>
      </c>
      <c r="AG193" s="368">
        <f t="shared" si="1123"/>
        <v>0</v>
      </c>
      <c r="AH193" s="368">
        <f t="shared" si="1124"/>
        <v>0</v>
      </c>
      <c r="AI193" s="368">
        <f t="shared" si="1125"/>
        <v>0</v>
      </c>
      <c r="AJ193" s="368">
        <f t="shared" si="1126"/>
        <v>0</v>
      </c>
      <c r="AK193" s="368">
        <f t="shared" si="1127"/>
        <v>0</v>
      </c>
      <c r="AL193" s="368">
        <f t="shared" si="1128"/>
        <v>0</v>
      </c>
      <c r="AM193" s="368">
        <f t="shared" si="1129"/>
        <v>0</v>
      </c>
      <c r="AN193" s="368">
        <f t="shared" si="1130"/>
        <v>0.4</v>
      </c>
      <c r="AO193" s="369">
        <v>0</v>
      </c>
      <c r="AP193" s="370">
        <v>0</v>
      </c>
      <c r="AQ193" s="370">
        <v>0</v>
      </c>
      <c r="AR193" s="370">
        <v>0</v>
      </c>
      <c r="AS193" s="378">
        <f>AC193*'Gas parameters'!$B$10</f>
        <v>21490.799999999999</v>
      </c>
      <c r="AT193" s="371">
        <f>AD193*'Gas parameters'!$C$10</f>
        <v>0</v>
      </c>
      <c r="AU193" s="371">
        <f>AE193*'Gas parameters'!$D$10</f>
        <v>0</v>
      </c>
      <c r="AV193" s="371">
        <f>AF193*'Gas parameters'!$E$10</f>
        <v>0</v>
      </c>
      <c r="AW193" s="371">
        <f>AG193*'Gas parameters'!$F$10</f>
        <v>0</v>
      </c>
      <c r="AX193" s="371">
        <f>AH193*'Gas parameters'!$G$10</f>
        <v>0</v>
      </c>
      <c r="AY193" s="371">
        <f>AI193*'Gas parameters'!$H$10</f>
        <v>0</v>
      </c>
      <c r="AZ193" s="371">
        <f>AJ193*'Gas parameters'!$I$10</f>
        <v>0</v>
      </c>
      <c r="BA193" s="371">
        <f>AK193*'Gas parameters'!$J$10</f>
        <v>0</v>
      </c>
      <c r="BB193" s="371">
        <f>AL193*'Gas parameters'!$K$10</f>
        <v>0</v>
      </c>
      <c r="BC193" s="371">
        <f>AM193*'Gas parameters'!$L$10</f>
        <v>0</v>
      </c>
      <c r="BD193" s="371">
        <f>AN193*'Gas parameters'!$M$10</f>
        <v>4310.8</v>
      </c>
      <c r="BE193" s="372">
        <f>AO193*'Gas parameters'!$N$10</f>
        <v>0</v>
      </c>
      <c r="BF193" s="373">
        <f>AP193*'Gas parameters'!$O$10</f>
        <v>0</v>
      </c>
      <c r="BG193" s="373">
        <f>AQ193*'Gas parameters'!$P$10</f>
        <v>0</v>
      </c>
      <c r="BH193" s="379">
        <f>AR193*'Gas parameters'!$Q$10</f>
        <v>0</v>
      </c>
      <c r="BI193" s="386">
        <f>AC193*'Gas parameters'!$B$11</f>
        <v>23904</v>
      </c>
      <c r="BJ193" s="387">
        <f>AD193*'Gas parameters'!$C$11</f>
        <v>0</v>
      </c>
      <c r="BK193" s="387">
        <f>AE193*'Gas parameters'!$D$11</f>
        <v>0</v>
      </c>
      <c r="BL193" s="387">
        <f>AF193*'Gas parameters'!$E$11</f>
        <v>0</v>
      </c>
      <c r="BM193" s="387">
        <f>AG193*'Gas parameters'!$F$11</f>
        <v>0</v>
      </c>
      <c r="BN193" s="387">
        <f>AH193*'Gas parameters'!$G$11</f>
        <v>0</v>
      </c>
      <c r="BO193" s="387">
        <f>AI193*'Gas parameters'!$H$11</f>
        <v>0</v>
      </c>
      <c r="BP193" s="387">
        <f>AJ193*'Gas parameters'!$I$11</f>
        <v>0</v>
      </c>
      <c r="BQ193" s="387">
        <f>AK193*'Gas parameters'!$J$11</f>
        <v>0</v>
      </c>
      <c r="BR193" s="387">
        <f>AL193*'Gas parameters'!$K$11</f>
        <v>0</v>
      </c>
      <c r="BS193" s="387">
        <f>AM193*'Gas parameters'!$L$11</f>
        <v>0</v>
      </c>
      <c r="BT193" s="387">
        <f>AN193*'Gas parameters'!$M$11</f>
        <v>5115.2000000000007</v>
      </c>
      <c r="BU193" s="388">
        <f>AO193*'Gas parameters'!$N$11</f>
        <v>0</v>
      </c>
      <c r="BV193" s="389">
        <f>AP193*'Gas parameters'!$O$11</f>
        <v>0</v>
      </c>
      <c r="BW193" s="389">
        <f>AQ193*'Gas parameters'!$P$11</f>
        <v>0</v>
      </c>
      <c r="BX193" s="390">
        <f>AR193*'Gas parameters'!$Q$11</f>
        <v>0</v>
      </c>
      <c r="BY193" s="385">
        <f>AC193*'Gas parameters'!$B$12</f>
        <v>0.43043999999999999</v>
      </c>
      <c r="BZ193" s="374">
        <f>AD193*'Gas parameters'!$C$12</f>
        <v>0</v>
      </c>
      <c r="CA193" s="374">
        <f>AE193*'Gas parameters'!$D$12</f>
        <v>0</v>
      </c>
      <c r="CB193" s="374">
        <f>AF193*'Gas parameters'!$E$12</f>
        <v>0</v>
      </c>
      <c r="CC193" s="374">
        <f>AG193*'Gas parameters'!$F$12</f>
        <v>0</v>
      </c>
      <c r="CD193" s="374">
        <f>AH193*'Gas parameters'!$G$12</f>
        <v>0</v>
      </c>
      <c r="CE193" s="374">
        <f>AI193*'Gas parameters'!$H$12</f>
        <v>0</v>
      </c>
      <c r="CF193" s="374">
        <f>AJ193*'Gas parameters'!$I$12</f>
        <v>0</v>
      </c>
      <c r="CG193" s="374">
        <f>AK193*'Gas parameters'!$J$12</f>
        <v>0</v>
      </c>
      <c r="CH193" s="374">
        <f>AL193*'Gas parameters'!$K$12</f>
        <v>0</v>
      </c>
      <c r="CI193" s="374">
        <f>AM193*'Gas parameters'!$L$12</f>
        <v>0</v>
      </c>
      <c r="CJ193" s="374">
        <f>AN193*'Gas parameters'!$M$12</f>
        <v>3.5999999999999997E-2</v>
      </c>
      <c r="CK193" s="375">
        <f>AO193*'Gas parameters'!$N$12</f>
        <v>0</v>
      </c>
      <c r="CL193" s="376">
        <f>AP193*'Gas parameters'!$O$12</f>
        <v>0</v>
      </c>
      <c r="CM193" s="376">
        <f>AQ193*'Gas parameters'!$P$12</f>
        <v>0</v>
      </c>
      <c r="CN193" s="376">
        <f>AR193*'Gas parameters'!$Q$12</f>
        <v>0</v>
      </c>
      <c r="CO193" s="432">
        <f t="shared" si="1131"/>
        <v>0.6</v>
      </c>
      <c r="CP193" s="432">
        <f t="shared" si="1132"/>
        <v>0</v>
      </c>
      <c r="CQ193" s="432">
        <f t="shared" si="1133"/>
        <v>0</v>
      </c>
      <c r="CR193" s="432">
        <f t="shared" si="1134"/>
        <v>0</v>
      </c>
      <c r="CS193" s="432">
        <f t="shared" si="1135"/>
        <v>0</v>
      </c>
      <c r="CT193" s="432">
        <f t="shared" si="1136"/>
        <v>0</v>
      </c>
      <c r="CU193" s="432">
        <f t="shared" si="1137"/>
        <v>0</v>
      </c>
      <c r="CV193" s="432">
        <f t="shared" si="1138"/>
        <v>0</v>
      </c>
      <c r="CW193" s="432">
        <f t="shared" si="1139"/>
        <v>0</v>
      </c>
      <c r="CX193" s="432">
        <f t="shared" si="1140"/>
        <v>0</v>
      </c>
      <c r="CY193" s="432">
        <f t="shared" si="1141"/>
        <v>0</v>
      </c>
      <c r="CZ193" s="432">
        <f t="shared" si="1142"/>
        <v>0.4</v>
      </c>
      <c r="DA193" s="432">
        <f t="shared" si="1143"/>
        <v>0</v>
      </c>
      <c r="DB193" s="432">
        <f t="shared" si="1144"/>
        <v>0</v>
      </c>
      <c r="DC193" s="432">
        <f t="shared" si="1145"/>
        <v>0</v>
      </c>
      <c r="DD193" s="432">
        <f t="shared" si="1146"/>
        <v>0</v>
      </c>
      <c r="DE193" s="428">
        <f>'DATA SHEET'!CO193*'Gas parameters'!$B$13</f>
        <v>21529.8</v>
      </c>
      <c r="DF193" s="428">
        <f>'DATA SHEET'!CP193*'Gas parameters'!$C$13</f>
        <v>0</v>
      </c>
      <c r="DG193" s="428">
        <f>'DATA SHEET'!CQ193*'Gas parameters'!$D$13</f>
        <v>0</v>
      </c>
      <c r="DH193" s="428">
        <f>'DATA SHEET'!CR193*'Gas parameters'!$E$13</f>
        <v>0</v>
      </c>
      <c r="DI193" s="428">
        <f>'DATA SHEET'!CS193*'Gas parameters'!$F$13</f>
        <v>0</v>
      </c>
      <c r="DJ193" s="428">
        <f>'DATA SHEET'!CT193*'Gas parameters'!$G$13</f>
        <v>0</v>
      </c>
      <c r="DK193" s="428">
        <f>'DATA SHEET'!CU193*'Gas parameters'!$H$13</f>
        <v>0</v>
      </c>
      <c r="DL193" s="428">
        <f>'DATA SHEET'!CV193*'Gas parameters'!$I$13</f>
        <v>0</v>
      </c>
      <c r="DM193" s="428">
        <f>'DATA SHEET'!CW193*'Gas parameters'!$J$13</f>
        <v>0</v>
      </c>
      <c r="DN193" s="428">
        <f>'DATA SHEET'!CX193*'Gas parameters'!$K$13</f>
        <v>0</v>
      </c>
      <c r="DO193" s="428">
        <f>'DATA SHEET'!CY193*'Gas parameters'!$L$13</f>
        <v>0</v>
      </c>
      <c r="DP193" s="428">
        <f>'DATA SHEET'!CZ193*'Gas parameters'!$M$13</f>
        <v>4313.2</v>
      </c>
      <c r="DQ193" s="428">
        <f>'DATA SHEET'!DA193*'Gas parameters'!$N$13</f>
        <v>0</v>
      </c>
      <c r="DR193" s="428">
        <f>'DATA SHEET'!DB193*'Gas parameters'!$O$13</f>
        <v>0</v>
      </c>
      <c r="DS193" s="428">
        <f>'DATA SHEET'!DC193*'Gas parameters'!$P$13</f>
        <v>0</v>
      </c>
      <c r="DT193" s="428">
        <f>'DATA SHEET'!DD193*'Gas parameters'!$Q$13</f>
        <v>0</v>
      </c>
      <c r="DU193" s="431">
        <f>'DATA SHEET'!CO193*'Gas parameters'!$B$14</f>
        <v>23891.399999999998</v>
      </c>
      <c r="DV193" s="431">
        <f>'DATA SHEET'!CP193*'Gas parameters'!$C$14</f>
        <v>0</v>
      </c>
      <c r="DW193" s="431">
        <f>'DATA SHEET'!CQ193*'Gas parameters'!$D$14</f>
        <v>0</v>
      </c>
      <c r="DX193" s="431">
        <f>'DATA SHEET'!CR193*'Gas parameters'!$E$14</f>
        <v>0</v>
      </c>
      <c r="DY193" s="431">
        <f>'DATA SHEET'!CS193*'Gas parameters'!$F$14</f>
        <v>0</v>
      </c>
      <c r="DZ193" s="431">
        <f>'DATA SHEET'!CT193*'Gas parameters'!$G$14</f>
        <v>0</v>
      </c>
      <c r="EA193" s="431">
        <f>'DATA SHEET'!CU193*'Gas parameters'!$H$14</f>
        <v>0</v>
      </c>
      <c r="EB193" s="431">
        <f>'DATA SHEET'!CV193*'Gas parameters'!$I$14</f>
        <v>0</v>
      </c>
      <c r="EC193" s="431">
        <f>'DATA SHEET'!CW193*'Gas parameters'!$J$14</f>
        <v>0</v>
      </c>
      <c r="ED193" s="431">
        <f>'DATA SHEET'!CX193*'Gas parameters'!$K$14</f>
        <v>0</v>
      </c>
      <c r="EE193" s="431">
        <f>'DATA SHEET'!CY193*'Gas parameters'!$L$14</f>
        <v>0</v>
      </c>
      <c r="EF193" s="431">
        <f>'DATA SHEET'!CZ193*'Gas parameters'!$M$14</f>
        <v>5098</v>
      </c>
      <c r="EG193" s="431">
        <f>'DATA SHEET'!DA193*'Gas parameters'!$N$14</f>
        <v>0</v>
      </c>
      <c r="EH193" s="431">
        <f>'DATA SHEET'!DB193*'Gas parameters'!$O$14</f>
        <v>0</v>
      </c>
      <c r="EI193" s="431">
        <f>'DATA SHEET'!DC193*'Gas parameters'!$P$14</f>
        <v>0</v>
      </c>
      <c r="EJ193" s="431">
        <f>'DATA SHEET'!DD193*'Gas parameters'!$Q$14</f>
        <v>0</v>
      </c>
      <c r="EK193" s="425">
        <f>'DATA SHEET'!CO193*'Gas parameters'!$B$15</f>
        <v>1.2018</v>
      </c>
      <c r="EL193" s="434">
        <f>'DATA SHEET'!CP193*'Gas parameters'!$C$15</f>
        <v>0</v>
      </c>
      <c r="EM193" s="434">
        <f>'DATA SHEET'!CQ193*'Gas parameters'!$D$15</f>
        <v>0</v>
      </c>
      <c r="EN193" s="434">
        <f>'DATA SHEET'!CR193*'Gas parameters'!$E$15</f>
        <v>0</v>
      </c>
      <c r="EO193" s="434">
        <f>'DATA SHEET'!CS193*'Gas parameters'!$F$15</f>
        <v>0</v>
      </c>
      <c r="EP193" s="434">
        <f>'DATA SHEET'!CT193*'Gas parameters'!$G$15</f>
        <v>0</v>
      </c>
      <c r="EQ193" s="434">
        <f>'DATA SHEET'!CU193*'Gas parameters'!$H$15</f>
        <v>0</v>
      </c>
      <c r="ER193" s="434">
        <f>'DATA SHEET'!CV193*'Gas parameters'!$I$15</f>
        <v>0</v>
      </c>
      <c r="ES193" s="434">
        <f>'DATA SHEET'!CW193*'Gas parameters'!$J$15</f>
        <v>0</v>
      </c>
      <c r="ET193" s="434">
        <f>'DATA SHEET'!CX193*'Gas parameters'!$K$15</f>
        <v>0</v>
      </c>
      <c r="EU193" s="434">
        <f>'DATA SHEET'!CY193*'Gas parameters'!$L$15</f>
        <v>0</v>
      </c>
      <c r="EV193" s="434">
        <f>'DATA SHEET'!CZ193*'Gas parameters'!$M$15</f>
        <v>0.1996</v>
      </c>
      <c r="EW193" s="434">
        <f>'DATA SHEET'!DA193*'Gas parameters'!$N$15</f>
        <v>0</v>
      </c>
      <c r="EX193" s="434">
        <f>'DATA SHEET'!DB193*'Gas parameters'!$O$15</f>
        <v>0</v>
      </c>
      <c r="EY193" s="434">
        <f>'DATA SHEET'!DC193*'Gas parameters'!$P$15</f>
        <v>0</v>
      </c>
      <c r="EZ193" s="434">
        <f>'DATA SHEET'!DD193*'Gas parameters'!$Q$15</f>
        <v>0</v>
      </c>
      <c r="FA193" s="429">
        <f>'DATA SHEET'!CO193*'Gas parameters'!$B$16</f>
        <v>0.59760000000000002</v>
      </c>
      <c r="FB193" s="429">
        <f>'DATA SHEET'!CP193*'Gas parameters'!$C$16</f>
        <v>0</v>
      </c>
      <c r="FC193" s="429">
        <f>'DATA SHEET'!CQ193*'Gas parameters'!$D$16</f>
        <v>0</v>
      </c>
      <c r="FD193" s="429">
        <f>'DATA SHEET'!CR193*'Gas parameters'!$E$16</f>
        <v>0</v>
      </c>
      <c r="FE193" s="429">
        <f>'DATA SHEET'!CS193*'Gas parameters'!$F$16</f>
        <v>0</v>
      </c>
      <c r="FF193" s="429">
        <f>'DATA SHEET'!CT193*'Gas parameters'!$G$16</f>
        <v>0</v>
      </c>
      <c r="FG193" s="429">
        <f>'DATA SHEET'!CU193*'Gas parameters'!$H$16</f>
        <v>0</v>
      </c>
      <c r="FH193" s="429">
        <f>'DATA SHEET'!CV193*'Gas parameters'!$I$16</f>
        <v>0</v>
      </c>
      <c r="FI193" s="429">
        <f>'DATA SHEET'!CW193*'Gas parameters'!$J$16</f>
        <v>0</v>
      </c>
      <c r="FJ193" s="429">
        <f>'DATA SHEET'!CX193*'Gas parameters'!$K$16</f>
        <v>0</v>
      </c>
      <c r="FK193" s="429">
        <f>'DATA SHEET'!CY193*'Gas parameters'!$L$16</f>
        <v>0</v>
      </c>
      <c r="FL193" s="429">
        <f>'DATA SHEET'!CZ193*'Gas parameters'!$M$16</f>
        <v>0</v>
      </c>
      <c r="FM193" s="429">
        <f>'DATA SHEET'!DA193*'Gas parameters'!$N$16</f>
        <v>0</v>
      </c>
      <c r="FN193" s="429">
        <f>'DATA SHEET'!DB193*'Gas parameters'!$O$16</f>
        <v>0</v>
      </c>
      <c r="FO193" s="429">
        <f>'DATA SHEET'!DC193*'Gas parameters'!$P$16</f>
        <v>0</v>
      </c>
      <c r="FP193" s="429">
        <f>'DATA SHEET'!DD193*'Gas parameters'!$Q$16</f>
        <v>0</v>
      </c>
      <c r="FQ193" s="457">
        <f>'DATA SHEET'!CO193*'Gas parameters'!$B$17</f>
        <v>1.1639999999999999</v>
      </c>
      <c r="FR193" s="457">
        <f>'DATA SHEET'!CP193*'Gas parameters'!$C$17</f>
        <v>0</v>
      </c>
      <c r="FS193" s="457">
        <f>'DATA SHEET'!CQ193*'Gas parameters'!$D$17</f>
        <v>0</v>
      </c>
      <c r="FT193" s="457">
        <f>'DATA SHEET'!CR193*'Gas parameters'!$E$17</f>
        <v>0</v>
      </c>
      <c r="FU193" s="457">
        <f>'DATA SHEET'!CS193*'Gas parameters'!$F$17</f>
        <v>0</v>
      </c>
      <c r="FV193" s="457">
        <f>'DATA SHEET'!CT193*'Gas parameters'!$G$17</f>
        <v>0</v>
      </c>
      <c r="FW193" s="457">
        <f>'DATA SHEET'!CU193*'Gas parameters'!$H$17</f>
        <v>0</v>
      </c>
      <c r="FX193" s="457">
        <f>'DATA SHEET'!CV193*'Gas parameters'!$I$17</f>
        <v>0</v>
      </c>
      <c r="FY193" s="457">
        <f>'DATA SHEET'!CW193*'Gas parameters'!$J$17</f>
        <v>0</v>
      </c>
      <c r="FZ193" s="457">
        <f>'DATA SHEET'!CX193*'Gas parameters'!$K$17</f>
        <v>0</v>
      </c>
      <c r="GA193" s="457">
        <f>'DATA SHEET'!CY193*'Gas parameters'!$L$17</f>
        <v>0</v>
      </c>
      <c r="GB193" s="457">
        <f>'DATA SHEET'!CZ193*'Gas parameters'!$M$17</f>
        <v>0.38680000000000003</v>
      </c>
      <c r="GC193" s="457">
        <f>'DATA SHEET'!DA193*'Gas parameters'!$N$17</f>
        <v>0</v>
      </c>
      <c r="GD193" s="457">
        <f>'DATA SHEET'!DB193*'Gas parameters'!$O$17</f>
        <v>0</v>
      </c>
      <c r="GE193" s="457">
        <f>'DATA SHEET'!DC193*'Gas parameters'!$P$17</f>
        <v>0</v>
      </c>
      <c r="GF193" s="457">
        <f>'DATA SHEET'!DD193*'Gas parameters'!$Q$17</f>
        <v>0</v>
      </c>
      <c r="GG193" s="429">
        <f>'DATA SHEET'!CO193*'Gas parameters'!$B$18</f>
        <v>0.43043999999999999</v>
      </c>
      <c r="GH193" s="429">
        <f>'DATA SHEET'!CP193*'Gas parameters'!$C$18</f>
        <v>0</v>
      </c>
      <c r="GI193" s="429">
        <f>'DATA SHEET'!CQ193*'Gas parameters'!$D$18</f>
        <v>0</v>
      </c>
      <c r="GJ193" s="429">
        <f>'DATA SHEET'!CR193*'Gas parameters'!$E$18</f>
        <v>0</v>
      </c>
      <c r="GK193" s="429">
        <f>'DATA SHEET'!CS193*'Gas parameters'!$F$18</f>
        <v>0</v>
      </c>
      <c r="GL193" s="429">
        <f>'DATA SHEET'!CT193*'Gas parameters'!$G$18</f>
        <v>0</v>
      </c>
      <c r="GM193" s="429">
        <f>'DATA SHEET'!CU193*'Gas parameters'!$H$18</f>
        <v>0</v>
      </c>
      <c r="GN193" s="429">
        <f>'DATA SHEET'!CV193*'Gas parameters'!$I$18</f>
        <v>0</v>
      </c>
      <c r="GO193" s="429">
        <f>'DATA SHEET'!CW193*'Gas parameters'!$J$18</f>
        <v>0</v>
      </c>
      <c r="GP193" s="429">
        <f>'DATA SHEET'!CX193*'Gas parameters'!$K$18</f>
        <v>0</v>
      </c>
      <c r="GQ193" s="429">
        <f>'DATA SHEET'!CY193*'Gas parameters'!$L$18</f>
        <v>0</v>
      </c>
      <c r="GR193" s="429">
        <f>'DATA SHEET'!CZ193*'Gas parameters'!$M$18</f>
        <v>3.5999999999999997E-2</v>
      </c>
      <c r="GS193" s="429">
        <f>'DATA SHEET'!DA193*'Gas parameters'!$N$18</f>
        <v>0</v>
      </c>
      <c r="GT193" s="429">
        <f>'DATA SHEET'!DB193*'Gas parameters'!$O$18</f>
        <v>0</v>
      </c>
      <c r="GU193" s="429">
        <f>'DATA SHEET'!DC193*'Gas parameters'!$P$18</f>
        <v>0</v>
      </c>
      <c r="GV193" s="429">
        <f>'DATA SHEET'!DD193*'Gas parameters'!$Q$18</f>
        <v>0</v>
      </c>
      <c r="GW193" s="430">
        <v>7</v>
      </c>
      <c r="GX193" s="430">
        <v>1E-3</v>
      </c>
      <c r="GY193" s="435">
        <f t="shared" si="1147"/>
        <v>6.6924546322827121</v>
      </c>
      <c r="GZ193" s="435">
        <f t="shared" si="1148"/>
        <v>10.148328222950017</v>
      </c>
      <c r="HA193" s="433">
        <f t="shared" si="1149"/>
        <v>1</v>
      </c>
      <c r="HB193" s="433">
        <f t="shared" si="1150"/>
        <v>7.4502201757506663</v>
      </c>
      <c r="HC193" s="433">
        <f t="shared" si="1151"/>
        <v>20.959991874476575</v>
      </c>
      <c r="HD193" s="433">
        <f t="shared" si="1152"/>
        <v>1.3246768628986172</v>
      </c>
      <c r="HE193" s="433">
        <f t="shared" si="1153"/>
        <v>1.2155011147590387</v>
      </c>
      <c r="HF193" s="436">
        <f t="shared" si="1154"/>
        <v>0</v>
      </c>
      <c r="HG193" s="433">
        <f t="shared" si="1155"/>
        <v>5.8886546322827122</v>
      </c>
      <c r="HH193" s="435">
        <f>GY193*0.7906+'DATA SHEET'!CW193/100+HN193</f>
        <v>5.8886546322827122</v>
      </c>
      <c r="HI193" s="433">
        <f t="shared" si="1156"/>
        <v>1.5615655434679541</v>
      </c>
      <c r="HJ193" s="433">
        <f t="shared" si="1157"/>
        <v>10.148328222950017</v>
      </c>
      <c r="HK193" s="437">
        <f t="shared" si="1158"/>
        <v>25843</v>
      </c>
      <c r="HL193" s="437">
        <f t="shared" si="1159"/>
        <v>28989.399999999998</v>
      </c>
      <c r="HM193" s="438">
        <f t="shared" si="1160"/>
        <v>1.4014</v>
      </c>
      <c r="HN193" s="439">
        <f t="shared" si="1161"/>
        <v>0.59760000000000002</v>
      </c>
      <c r="HO193" s="436">
        <f t="shared" si="1162"/>
        <v>1.5508</v>
      </c>
      <c r="HP193" s="427">
        <f t="shared" si="1163"/>
        <v>0.46643999999999997</v>
      </c>
      <c r="HQ193" s="357">
        <f t="shared" si="1164"/>
        <v>25801.599999999999</v>
      </c>
      <c r="HR193" s="358">
        <f t="shared" si="1165"/>
        <v>29019.200000000001</v>
      </c>
      <c r="HS193" s="712">
        <f t="shared" si="1166"/>
        <v>0.46643999999999997</v>
      </c>
      <c r="HT193" s="713">
        <f t="shared" si="1167"/>
        <v>0.36094603788418017</v>
      </c>
      <c r="HU193" s="711">
        <f t="shared" si="1168"/>
        <v>0.44215889640812073</v>
      </c>
      <c r="HV193" s="711">
        <f t="shared" si="1169"/>
        <v>24.454174959719456</v>
      </c>
      <c r="HW193" s="711">
        <f t="shared" si="1170"/>
        <v>27.464698088207459</v>
      </c>
      <c r="HX193" s="711">
        <f t="shared" si="1171"/>
        <v>45.714470083951518</v>
      </c>
      <c r="HY193" s="714">
        <f t="shared" si="1172"/>
        <v>25.801599999999997</v>
      </c>
      <c r="HZ193" s="359">
        <f t="shared" si="1173"/>
        <v>29.019200000000001</v>
      </c>
      <c r="IA193" s="360">
        <f t="shared" si="1174"/>
        <v>48.30190909070317</v>
      </c>
      <c r="IB193" s="75">
        <f t="shared" si="1175"/>
        <v>45.714470083951518</v>
      </c>
      <c r="IC193" s="724">
        <f t="shared" si="1176"/>
        <v>0.36094603788418017</v>
      </c>
      <c r="ID193" s="724">
        <f t="shared" si="1177"/>
        <v>25.801599999999997</v>
      </c>
      <c r="IE193" s="724">
        <f t="shared" si="1178"/>
        <v>29.019200000000001</v>
      </c>
      <c r="IF193" s="76">
        <f t="shared" si="1179"/>
        <v>10.148328222950017</v>
      </c>
      <c r="IG193" s="168"/>
      <c r="IH193" s="168"/>
      <c r="II193" s="168"/>
      <c r="IJ193" s="700">
        <f t="shared" si="1180"/>
        <v>0</v>
      </c>
      <c r="IK193" s="30"/>
      <c r="IL193" s="31"/>
      <c r="IM193" s="31"/>
      <c r="IN193" s="29"/>
      <c r="IO193" s="29"/>
      <c r="IP193" s="25"/>
      <c r="IQ193" s="25"/>
      <c r="IR193" s="25"/>
      <c r="IS193" s="43"/>
      <c r="IT193" s="568"/>
      <c r="IU193" s="568"/>
      <c r="IV193" s="43"/>
      <c r="IW193" s="43"/>
      <c r="IX193" s="568"/>
      <c r="IY193" s="568"/>
      <c r="IZ193" s="43"/>
      <c r="JA193" s="64"/>
      <c r="JB193" s="64"/>
      <c r="JC193" s="64"/>
      <c r="JD193" s="22"/>
      <c r="JE193" s="22"/>
      <c r="JF193" s="22"/>
      <c r="JG193" s="22"/>
      <c r="JH193" s="21"/>
      <c r="JI193" s="21"/>
      <c r="JJ193" s="21"/>
      <c r="JK193" s="21"/>
      <c r="JL193" s="79" t="s">
        <v>57</v>
      </c>
      <c r="JM193" s="140"/>
      <c r="JN193" s="140"/>
      <c r="JO193" s="140"/>
      <c r="JP193" s="142"/>
      <c r="JQ193" s="142"/>
      <c r="JR193" s="142"/>
      <c r="JS193" s="142"/>
      <c r="JT193" s="142"/>
      <c r="JU193" s="142"/>
      <c r="JV193" s="142"/>
      <c r="JW193" s="142"/>
      <c r="JX193" s="142"/>
      <c r="JY193" s="142"/>
      <c r="JZ193" s="142"/>
      <c r="KA193" s="26"/>
      <c r="KB193" s="27"/>
      <c r="KC193" s="175"/>
      <c r="KD193" s="175"/>
      <c r="KE193" s="175"/>
      <c r="KF193" s="175"/>
      <c r="KG193" s="175"/>
      <c r="KH193" s="175"/>
      <c r="KI193" s="175"/>
      <c r="KJ193" s="175"/>
      <c r="KK193" s="32" t="s">
        <v>88</v>
      </c>
      <c r="KL193" s="32" t="s">
        <v>88</v>
      </c>
      <c r="KM193" s="32" t="s">
        <v>88</v>
      </c>
      <c r="KN193" s="32" t="s">
        <v>88</v>
      </c>
      <c r="KO193" s="32" t="s">
        <v>88</v>
      </c>
      <c r="KP193" s="32" t="s">
        <v>88</v>
      </c>
      <c r="KQ193" s="32" t="s">
        <v>88</v>
      </c>
      <c r="KR193" s="32" t="s">
        <v>88</v>
      </c>
      <c r="KS193" s="32" t="s">
        <v>88</v>
      </c>
      <c r="KT193" s="32" t="s">
        <v>88</v>
      </c>
      <c r="KU193" s="32" t="s">
        <v>88</v>
      </c>
      <c r="KV193" s="32" t="s">
        <v>88</v>
      </c>
      <c r="KX193" s="540">
        <f t="shared" si="932"/>
        <v>100</v>
      </c>
    </row>
    <row r="194" spans="1:310" ht="16.5" thickTop="1" thickBot="1" x14ac:dyDescent="0.3">
      <c r="A194" s="423" t="s">
        <v>183</v>
      </c>
      <c r="B194" s="80" t="e">
        <f>IF(A194="X",IF(#REF!="F",#REF!,IF(#REF!="C",#REF!,IF(#REF!="WH",#REF!,IF(#REF!="B",#REF!,"")))),"")</f>
        <v>#REF!</v>
      </c>
      <c r="C194" s="120"/>
      <c r="D194" s="578"/>
      <c r="E194" s="11">
        <f>E193+1</f>
        <v>79</v>
      </c>
      <c r="F194" s="2165"/>
      <c r="G194" s="1832"/>
      <c r="H194" s="2168"/>
      <c r="I194" s="2169"/>
      <c r="J194" s="2168"/>
      <c r="K194" s="2169"/>
      <c r="L194" s="1832"/>
      <c r="M194" s="39">
        <v>60</v>
      </c>
      <c r="N194" s="77" t="s">
        <v>90</v>
      </c>
      <c r="O194" s="553"/>
      <c r="P194" s="599"/>
      <c r="Q194" s="726">
        <v>60</v>
      </c>
      <c r="R194" s="727"/>
      <c r="S194" s="727"/>
      <c r="T194" s="727"/>
      <c r="U194" s="727"/>
      <c r="V194" s="727"/>
      <c r="W194" s="727"/>
      <c r="X194" s="727"/>
      <c r="Y194" s="727"/>
      <c r="Z194" s="727"/>
      <c r="AA194" s="727"/>
      <c r="AB194" s="727">
        <v>40</v>
      </c>
      <c r="AC194" s="368">
        <f t="shared" si="1119"/>
        <v>0.6</v>
      </c>
      <c r="AD194" s="368">
        <f t="shared" si="1120"/>
        <v>0</v>
      </c>
      <c r="AE194" s="368">
        <f t="shared" si="1121"/>
        <v>0</v>
      </c>
      <c r="AF194" s="368">
        <f t="shared" si="1122"/>
        <v>0</v>
      </c>
      <c r="AG194" s="368">
        <f t="shared" si="1123"/>
        <v>0</v>
      </c>
      <c r="AH194" s="368">
        <f t="shared" si="1124"/>
        <v>0</v>
      </c>
      <c r="AI194" s="368">
        <f t="shared" si="1125"/>
        <v>0</v>
      </c>
      <c r="AJ194" s="368">
        <f t="shared" si="1126"/>
        <v>0</v>
      </c>
      <c r="AK194" s="368">
        <f t="shared" si="1127"/>
        <v>0</v>
      </c>
      <c r="AL194" s="368">
        <f t="shared" si="1128"/>
        <v>0</v>
      </c>
      <c r="AM194" s="368">
        <f t="shared" si="1129"/>
        <v>0</v>
      </c>
      <c r="AN194" s="368">
        <f t="shared" si="1130"/>
        <v>0.4</v>
      </c>
      <c r="AO194" s="369">
        <v>0</v>
      </c>
      <c r="AP194" s="370">
        <v>0</v>
      </c>
      <c r="AQ194" s="370">
        <v>0</v>
      </c>
      <c r="AR194" s="370">
        <v>0</v>
      </c>
      <c r="AS194" s="378">
        <f>AC194*'Gas parameters'!$B$10</f>
        <v>21490.799999999999</v>
      </c>
      <c r="AT194" s="371">
        <f>AD194*'Gas parameters'!$C$10</f>
        <v>0</v>
      </c>
      <c r="AU194" s="371">
        <f>AE194*'Gas parameters'!$D$10</f>
        <v>0</v>
      </c>
      <c r="AV194" s="371">
        <f>AF194*'Gas parameters'!$E$10</f>
        <v>0</v>
      </c>
      <c r="AW194" s="371">
        <f>AG194*'Gas parameters'!$F$10</f>
        <v>0</v>
      </c>
      <c r="AX194" s="371">
        <f>AH194*'Gas parameters'!$G$10</f>
        <v>0</v>
      </c>
      <c r="AY194" s="371">
        <f>AI194*'Gas parameters'!$H$10</f>
        <v>0</v>
      </c>
      <c r="AZ194" s="371">
        <f>AJ194*'Gas parameters'!$I$10</f>
        <v>0</v>
      </c>
      <c r="BA194" s="371">
        <f>AK194*'Gas parameters'!$J$10</f>
        <v>0</v>
      </c>
      <c r="BB194" s="371">
        <f>AL194*'Gas parameters'!$K$10</f>
        <v>0</v>
      </c>
      <c r="BC194" s="371">
        <f>AM194*'Gas parameters'!$L$10</f>
        <v>0</v>
      </c>
      <c r="BD194" s="371">
        <f>AN194*'Gas parameters'!$M$10</f>
        <v>4310.8</v>
      </c>
      <c r="BE194" s="372">
        <f>AO194*'Gas parameters'!$N$10</f>
        <v>0</v>
      </c>
      <c r="BF194" s="373">
        <f>AP194*'Gas parameters'!$O$10</f>
        <v>0</v>
      </c>
      <c r="BG194" s="373">
        <f>AQ194*'Gas parameters'!$P$10</f>
        <v>0</v>
      </c>
      <c r="BH194" s="379">
        <f>AR194*'Gas parameters'!$Q$10</f>
        <v>0</v>
      </c>
      <c r="BI194" s="386">
        <f>AC194*'Gas parameters'!$B$11</f>
        <v>23904</v>
      </c>
      <c r="BJ194" s="387">
        <f>AD194*'Gas parameters'!$C$11</f>
        <v>0</v>
      </c>
      <c r="BK194" s="387">
        <f>AE194*'Gas parameters'!$D$11</f>
        <v>0</v>
      </c>
      <c r="BL194" s="387">
        <f>AF194*'Gas parameters'!$E$11</f>
        <v>0</v>
      </c>
      <c r="BM194" s="387">
        <f>AG194*'Gas parameters'!$F$11</f>
        <v>0</v>
      </c>
      <c r="BN194" s="387">
        <f>AH194*'Gas parameters'!$G$11</f>
        <v>0</v>
      </c>
      <c r="BO194" s="387">
        <f>AI194*'Gas parameters'!$H$11</f>
        <v>0</v>
      </c>
      <c r="BP194" s="387">
        <f>AJ194*'Gas parameters'!$I$11</f>
        <v>0</v>
      </c>
      <c r="BQ194" s="387">
        <f>AK194*'Gas parameters'!$J$11</f>
        <v>0</v>
      </c>
      <c r="BR194" s="387">
        <f>AL194*'Gas parameters'!$K$11</f>
        <v>0</v>
      </c>
      <c r="BS194" s="387">
        <f>AM194*'Gas parameters'!$L$11</f>
        <v>0</v>
      </c>
      <c r="BT194" s="387">
        <f>AN194*'Gas parameters'!$M$11</f>
        <v>5115.2000000000007</v>
      </c>
      <c r="BU194" s="388">
        <f>AO194*'Gas parameters'!$N$11</f>
        <v>0</v>
      </c>
      <c r="BV194" s="389">
        <f>AP194*'Gas parameters'!$O$11</f>
        <v>0</v>
      </c>
      <c r="BW194" s="389">
        <f>AQ194*'Gas parameters'!$P$11</f>
        <v>0</v>
      </c>
      <c r="BX194" s="390">
        <f>AR194*'Gas parameters'!$Q$11</f>
        <v>0</v>
      </c>
      <c r="BY194" s="385">
        <f>AC194*'Gas parameters'!$B$12</f>
        <v>0.43043999999999999</v>
      </c>
      <c r="BZ194" s="374">
        <f>AD194*'Gas parameters'!$C$12</f>
        <v>0</v>
      </c>
      <c r="CA194" s="374">
        <f>AE194*'Gas parameters'!$D$12</f>
        <v>0</v>
      </c>
      <c r="CB194" s="374">
        <f>AF194*'Gas parameters'!$E$12</f>
        <v>0</v>
      </c>
      <c r="CC194" s="374">
        <f>AG194*'Gas parameters'!$F$12</f>
        <v>0</v>
      </c>
      <c r="CD194" s="374">
        <f>AH194*'Gas parameters'!$G$12</f>
        <v>0</v>
      </c>
      <c r="CE194" s="374">
        <f>AI194*'Gas parameters'!$H$12</f>
        <v>0</v>
      </c>
      <c r="CF194" s="374">
        <f>AJ194*'Gas parameters'!$I$12</f>
        <v>0</v>
      </c>
      <c r="CG194" s="374">
        <f>AK194*'Gas parameters'!$J$12</f>
        <v>0</v>
      </c>
      <c r="CH194" s="374">
        <f>AL194*'Gas parameters'!$K$12</f>
        <v>0</v>
      </c>
      <c r="CI194" s="374">
        <f>AM194*'Gas parameters'!$L$12</f>
        <v>0</v>
      </c>
      <c r="CJ194" s="374">
        <f>AN194*'Gas parameters'!$M$12</f>
        <v>3.5999999999999997E-2</v>
      </c>
      <c r="CK194" s="375">
        <f>AO194*'Gas parameters'!$N$12</f>
        <v>0</v>
      </c>
      <c r="CL194" s="376">
        <f>AP194*'Gas parameters'!$O$12</f>
        <v>0</v>
      </c>
      <c r="CM194" s="376">
        <f>AQ194*'Gas parameters'!$P$12</f>
        <v>0</v>
      </c>
      <c r="CN194" s="376">
        <f>AR194*'Gas parameters'!$Q$12</f>
        <v>0</v>
      </c>
      <c r="CO194" s="432">
        <f t="shared" si="1131"/>
        <v>0.6</v>
      </c>
      <c r="CP194" s="432">
        <f t="shared" si="1132"/>
        <v>0</v>
      </c>
      <c r="CQ194" s="432">
        <f t="shared" si="1133"/>
        <v>0</v>
      </c>
      <c r="CR194" s="432">
        <f t="shared" si="1134"/>
        <v>0</v>
      </c>
      <c r="CS194" s="432">
        <f t="shared" si="1135"/>
        <v>0</v>
      </c>
      <c r="CT194" s="432">
        <f t="shared" si="1136"/>
        <v>0</v>
      </c>
      <c r="CU194" s="432">
        <f t="shared" si="1137"/>
        <v>0</v>
      </c>
      <c r="CV194" s="432">
        <f t="shared" si="1138"/>
        <v>0</v>
      </c>
      <c r="CW194" s="432">
        <f t="shared" si="1139"/>
        <v>0</v>
      </c>
      <c r="CX194" s="432">
        <f t="shared" si="1140"/>
        <v>0</v>
      </c>
      <c r="CY194" s="432">
        <f t="shared" si="1141"/>
        <v>0</v>
      </c>
      <c r="CZ194" s="432">
        <f t="shared" si="1142"/>
        <v>0.4</v>
      </c>
      <c r="DA194" s="432">
        <f t="shared" si="1143"/>
        <v>0</v>
      </c>
      <c r="DB194" s="432">
        <f t="shared" si="1144"/>
        <v>0</v>
      </c>
      <c r="DC194" s="432">
        <f t="shared" si="1145"/>
        <v>0</v>
      </c>
      <c r="DD194" s="432">
        <f t="shared" si="1146"/>
        <v>0</v>
      </c>
      <c r="DE194" s="428">
        <f>'DATA SHEET'!CO194*'Gas parameters'!$B$13</f>
        <v>21529.8</v>
      </c>
      <c r="DF194" s="428">
        <f>'DATA SHEET'!CP194*'Gas parameters'!$C$13</f>
        <v>0</v>
      </c>
      <c r="DG194" s="428">
        <f>'DATA SHEET'!CQ194*'Gas parameters'!$D$13</f>
        <v>0</v>
      </c>
      <c r="DH194" s="428">
        <f>'DATA SHEET'!CR194*'Gas parameters'!$E$13</f>
        <v>0</v>
      </c>
      <c r="DI194" s="428">
        <f>'DATA SHEET'!CS194*'Gas parameters'!$F$13</f>
        <v>0</v>
      </c>
      <c r="DJ194" s="428">
        <f>'DATA SHEET'!CT194*'Gas parameters'!$G$13</f>
        <v>0</v>
      </c>
      <c r="DK194" s="428">
        <f>'DATA SHEET'!CU194*'Gas parameters'!$H$13</f>
        <v>0</v>
      </c>
      <c r="DL194" s="428">
        <f>'DATA SHEET'!CV194*'Gas parameters'!$I$13</f>
        <v>0</v>
      </c>
      <c r="DM194" s="428">
        <f>'DATA SHEET'!CW194*'Gas parameters'!$J$13</f>
        <v>0</v>
      </c>
      <c r="DN194" s="428">
        <f>'DATA SHEET'!CX194*'Gas parameters'!$K$13</f>
        <v>0</v>
      </c>
      <c r="DO194" s="428">
        <f>'DATA SHEET'!CY194*'Gas parameters'!$L$13</f>
        <v>0</v>
      </c>
      <c r="DP194" s="428">
        <f>'DATA SHEET'!CZ194*'Gas parameters'!$M$13</f>
        <v>4313.2</v>
      </c>
      <c r="DQ194" s="428">
        <f>'DATA SHEET'!DA194*'Gas parameters'!$N$13</f>
        <v>0</v>
      </c>
      <c r="DR194" s="428">
        <f>'DATA SHEET'!DB194*'Gas parameters'!$O$13</f>
        <v>0</v>
      </c>
      <c r="DS194" s="428">
        <f>'DATA SHEET'!DC194*'Gas parameters'!$P$13</f>
        <v>0</v>
      </c>
      <c r="DT194" s="428">
        <f>'DATA SHEET'!DD194*'Gas parameters'!$Q$13</f>
        <v>0</v>
      </c>
      <c r="DU194" s="431">
        <f>'DATA SHEET'!CO194*'Gas parameters'!$B$14</f>
        <v>23891.399999999998</v>
      </c>
      <c r="DV194" s="431">
        <f>'DATA SHEET'!CP194*'Gas parameters'!$C$14</f>
        <v>0</v>
      </c>
      <c r="DW194" s="431">
        <f>'DATA SHEET'!CQ194*'Gas parameters'!$D$14</f>
        <v>0</v>
      </c>
      <c r="DX194" s="431">
        <f>'DATA SHEET'!CR194*'Gas parameters'!$E$14</f>
        <v>0</v>
      </c>
      <c r="DY194" s="431">
        <f>'DATA SHEET'!CS194*'Gas parameters'!$F$14</f>
        <v>0</v>
      </c>
      <c r="DZ194" s="431">
        <f>'DATA SHEET'!CT194*'Gas parameters'!$G$14</f>
        <v>0</v>
      </c>
      <c r="EA194" s="431">
        <f>'DATA SHEET'!CU194*'Gas parameters'!$H$14</f>
        <v>0</v>
      </c>
      <c r="EB194" s="431">
        <f>'DATA SHEET'!CV194*'Gas parameters'!$I$14</f>
        <v>0</v>
      </c>
      <c r="EC194" s="431">
        <f>'DATA SHEET'!CW194*'Gas parameters'!$J$14</f>
        <v>0</v>
      </c>
      <c r="ED194" s="431">
        <f>'DATA SHEET'!CX194*'Gas parameters'!$K$14</f>
        <v>0</v>
      </c>
      <c r="EE194" s="431">
        <f>'DATA SHEET'!CY194*'Gas parameters'!$L$14</f>
        <v>0</v>
      </c>
      <c r="EF194" s="431">
        <f>'DATA SHEET'!CZ194*'Gas parameters'!$M$14</f>
        <v>5098</v>
      </c>
      <c r="EG194" s="431">
        <f>'DATA SHEET'!DA194*'Gas parameters'!$N$14</f>
        <v>0</v>
      </c>
      <c r="EH194" s="431">
        <f>'DATA SHEET'!DB194*'Gas parameters'!$O$14</f>
        <v>0</v>
      </c>
      <c r="EI194" s="431">
        <f>'DATA SHEET'!DC194*'Gas parameters'!$P$14</f>
        <v>0</v>
      </c>
      <c r="EJ194" s="431">
        <f>'DATA SHEET'!DD194*'Gas parameters'!$Q$14</f>
        <v>0</v>
      </c>
      <c r="EK194" s="425">
        <f>'DATA SHEET'!CO194*'Gas parameters'!$B$15</f>
        <v>1.2018</v>
      </c>
      <c r="EL194" s="434">
        <f>'DATA SHEET'!CP194*'Gas parameters'!$C$15</f>
        <v>0</v>
      </c>
      <c r="EM194" s="434">
        <f>'DATA SHEET'!CQ194*'Gas parameters'!$D$15</f>
        <v>0</v>
      </c>
      <c r="EN194" s="434">
        <f>'DATA SHEET'!CR194*'Gas parameters'!$E$15</f>
        <v>0</v>
      </c>
      <c r="EO194" s="434">
        <f>'DATA SHEET'!CS194*'Gas parameters'!$F$15</f>
        <v>0</v>
      </c>
      <c r="EP194" s="434">
        <f>'DATA SHEET'!CT194*'Gas parameters'!$G$15</f>
        <v>0</v>
      </c>
      <c r="EQ194" s="434">
        <f>'DATA SHEET'!CU194*'Gas parameters'!$H$15</f>
        <v>0</v>
      </c>
      <c r="ER194" s="434">
        <f>'DATA SHEET'!CV194*'Gas parameters'!$I$15</f>
        <v>0</v>
      </c>
      <c r="ES194" s="434">
        <f>'DATA SHEET'!CW194*'Gas parameters'!$J$15</f>
        <v>0</v>
      </c>
      <c r="ET194" s="434">
        <f>'DATA SHEET'!CX194*'Gas parameters'!$K$15</f>
        <v>0</v>
      </c>
      <c r="EU194" s="434">
        <f>'DATA SHEET'!CY194*'Gas parameters'!$L$15</f>
        <v>0</v>
      </c>
      <c r="EV194" s="434">
        <f>'DATA SHEET'!CZ194*'Gas parameters'!$M$15</f>
        <v>0.1996</v>
      </c>
      <c r="EW194" s="434">
        <f>'DATA SHEET'!DA194*'Gas parameters'!$N$15</f>
        <v>0</v>
      </c>
      <c r="EX194" s="434">
        <f>'DATA SHEET'!DB194*'Gas parameters'!$O$15</f>
        <v>0</v>
      </c>
      <c r="EY194" s="434">
        <f>'DATA SHEET'!DC194*'Gas parameters'!$P$15</f>
        <v>0</v>
      </c>
      <c r="EZ194" s="434">
        <f>'DATA SHEET'!DD194*'Gas parameters'!$Q$15</f>
        <v>0</v>
      </c>
      <c r="FA194" s="429">
        <f>'DATA SHEET'!CO194*'Gas parameters'!$B$16</f>
        <v>0.59760000000000002</v>
      </c>
      <c r="FB194" s="429">
        <f>'DATA SHEET'!CP194*'Gas parameters'!$C$16</f>
        <v>0</v>
      </c>
      <c r="FC194" s="429">
        <f>'DATA SHEET'!CQ194*'Gas parameters'!$D$16</f>
        <v>0</v>
      </c>
      <c r="FD194" s="429">
        <f>'DATA SHEET'!CR194*'Gas parameters'!$E$16</f>
        <v>0</v>
      </c>
      <c r="FE194" s="429">
        <f>'DATA SHEET'!CS194*'Gas parameters'!$F$16</f>
        <v>0</v>
      </c>
      <c r="FF194" s="429">
        <f>'DATA SHEET'!CT194*'Gas parameters'!$G$16</f>
        <v>0</v>
      </c>
      <c r="FG194" s="429">
        <f>'DATA SHEET'!CU194*'Gas parameters'!$H$16</f>
        <v>0</v>
      </c>
      <c r="FH194" s="429">
        <f>'DATA SHEET'!CV194*'Gas parameters'!$I$16</f>
        <v>0</v>
      </c>
      <c r="FI194" s="429">
        <f>'DATA SHEET'!CW194*'Gas parameters'!$J$16</f>
        <v>0</v>
      </c>
      <c r="FJ194" s="429">
        <f>'DATA SHEET'!CX194*'Gas parameters'!$K$16</f>
        <v>0</v>
      </c>
      <c r="FK194" s="429">
        <f>'DATA SHEET'!CY194*'Gas parameters'!$L$16</f>
        <v>0</v>
      </c>
      <c r="FL194" s="429">
        <f>'DATA SHEET'!CZ194*'Gas parameters'!$M$16</f>
        <v>0</v>
      </c>
      <c r="FM194" s="429">
        <f>'DATA SHEET'!DA194*'Gas parameters'!$N$16</f>
        <v>0</v>
      </c>
      <c r="FN194" s="429">
        <f>'DATA SHEET'!DB194*'Gas parameters'!$O$16</f>
        <v>0</v>
      </c>
      <c r="FO194" s="429">
        <f>'DATA SHEET'!DC194*'Gas parameters'!$P$16</f>
        <v>0</v>
      </c>
      <c r="FP194" s="429">
        <f>'DATA SHEET'!DD194*'Gas parameters'!$Q$16</f>
        <v>0</v>
      </c>
      <c r="FQ194" s="457">
        <f>'DATA SHEET'!CO194*'Gas parameters'!$B$17</f>
        <v>1.1639999999999999</v>
      </c>
      <c r="FR194" s="457">
        <f>'DATA SHEET'!CP194*'Gas parameters'!$C$17</f>
        <v>0</v>
      </c>
      <c r="FS194" s="457">
        <f>'DATA SHEET'!CQ194*'Gas parameters'!$D$17</f>
        <v>0</v>
      </c>
      <c r="FT194" s="457">
        <f>'DATA SHEET'!CR194*'Gas parameters'!$E$17</f>
        <v>0</v>
      </c>
      <c r="FU194" s="457">
        <f>'DATA SHEET'!CS194*'Gas parameters'!$F$17</f>
        <v>0</v>
      </c>
      <c r="FV194" s="457">
        <f>'DATA SHEET'!CT194*'Gas parameters'!$G$17</f>
        <v>0</v>
      </c>
      <c r="FW194" s="457">
        <f>'DATA SHEET'!CU194*'Gas parameters'!$H$17</f>
        <v>0</v>
      </c>
      <c r="FX194" s="457">
        <f>'DATA SHEET'!CV194*'Gas parameters'!$I$17</f>
        <v>0</v>
      </c>
      <c r="FY194" s="457">
        <f>'DATA SHEET'!CW194*'Gas parameters'!$J$17</f>
        <v>0</v>
      </c>
      <c r="FZ194" s="457">
        <f>'DATA SHEET'!CX194*'Gas parameters'!$K$17</f>
        <v>0</v>
      </c>
      <c r="GA194" s="457">
        <f>'DATA SHEET'!CY194*'Gas parameters'!$L$17</f>
        <v>0</v>
      </c>
      <c r="GB194" s="457">
        <f>'DATA SHEET'!CZ194*'Gas parameters'!$M$17</f>
        <v>0.38680000000000003</v>
      </c>
      <c r="GC194" s="457">
        <f>'DATA SHEET'!DA194*'Gas parameters'!$N$17</f>
        <v>0</v>
      </c>
      <c r="GD194" s="457">
        <f>'DATA SHEET'!DB194*'Gas parameters'!$O$17</f>
        <v>0</v>
      </c>
      <c r="GE194" s="457">
        <f>'DATA SHEET'!DC194*'Gas parameters'!$P$17</f>
        <v>0</v>
      </c>
      <c r="GF194" s="457">
        <f>'DATA SHEET'!DD194*'Gas parameters'!$Q$17</f>
        <v>0</v>
      </c>
      <c r="GG194" s="429">
        <f>'DATA SHEET'!CO194*'Gas parameters'!$B$18</f>
        <v>0.43043999999999999</v>
      </c>
      <c r="GH194" s="429">
        <f>'DATA SHEET'!CP194*'Gas parameters'!$C$18</f>
        <v>0</v>
      </c>
      <c r="GI194" s="429">
        <f>'DATA SHEET'!CQ194*'Gas parameters'!$D$18</f>
        <v>0</v>
      </c>
      <c r="GJ194" s="429">
        <f>'DATA SHEET'!CR194*'Gas parameters'!$E$18</f>
        <v>0</v>
      </c>
      <c r="GK194" s="429">
        <f>'DATA SHEET'!CS194*'Gas parameters'!$F$18</f>
        <v>0</v>
      </c>
      <c r="GL194" s="429">
        <f>'DATA SHEET'!CT194*'Gas parameters'!$G$18</f>
        <v>0</v>
      </c>
      <c r="GM194" s="429">
        <f>'DATA SHEET'!CU194*'Gas parameters'!$H$18</f>
        <v>0</v>
      </c>
      <c r="GN194" s="429">
        <f>'DATA SHEET'!CV194*'Gas parameters'!$I$18</f>
        <v>0</v>
      </c>
      <c r="GO194" s="429">
        <f>'DATA SHEET'!CW194*'Gas parameters'!$J$18</f>
        <v>0</v>
      </c>
      <c r="GP194" s="429">
        <f>'DATA SHEET'!CX194*'Gas parameters'!$K$18</f>
        <v>0</v>
      </c>
      <c r="GQ194" s="429">
        <f>'DATA SHEET'!CY194*'Gas parameters'!$L$18</f>
        <v>0</v>
      </c>
      <c r="GR194" s="429">
        <f>'DATA SHEET'!CZ194*'Gas parameters'!$M$18</f>
        <v>3.5999999999999997E-2</v>
      </c>
      <c r="GS194" s="429">
        <f>'DATA SHEET'!DA194*'Gas parameters'!$N$18</f>
        <v>0</v>
      </c>
      <c r="GT194" s="429">
        <f>'DATA SHEET'!DB194*'Gas parameters'!$O$18</f>
        <v>0</v>
      </c>
      <c r="GU194" s="429">
        <f>'DATA SHEET'!DC194*'Gas parameters'!$P$18</f>
        <v>0</v>
      </c>
      <c r="GV194" s="429">
        <f>'DATA SHEET'!DD194*'Gas parameters'!$Q$18</f>
        <v>0</v>
      </c>
      <c r="GW194" s="430">
        <v>7</v>
      </c>
      <c r="GX194" s="430">
        <v>1E-3</v>
      </c>
      <c r="GY194" s="435">
        <f t="shared" si="1147"/>
        <v>6.6924546322827121</v>
      </c>
      <c r="GZ194" s="435">
        <f t="shared" si="1148"/>
        <v>10.148328222950017</v>
      </c>
      <c r="HA194" s="433">
        <f t="shared" si="1149"/>
        <v>1</v>
      </c>
      <c r="HB194" s="433">
        <f t="shared" si="1150"/>
        <v>7.4502201757506663</v>
      </c>
      <c r="HC194" s="433">
        <f t="shared" si="1151"/>
        <v>20.959991874476575</v>
      </c>
      <c r="HD194" s="433">
        <f t="shared" si="1152"/>
        <v>1.3246768628986172</v>
      </c>
      <c r="HE194" s="433">
        <f t="shared" si="1153"/>
        <v>1.2155011147590387</v>
      </c>
      <c r="HF194" s="436">
        <f t="shared" si="1154"/>
        <v>0</v>
      </c>
      <c r="HG194" s="433">
        <f t="shared" si="1155"/>
        <v>5.8886546322827122</v>
      </c>
      <c r="HH194" s="435">
        <f>GY194*0.7906+'DATA SHEET'!CW194/100+HN194</f>
        <v>5.8886546322827122</v>
      </c>
      <c r="HI194" s="433">
        <f t="shared" si="1156"/>
        <v>1.5615655434679541</v>
      </c>
      <c r="HJ194" s="433">
        <f t="shared" si="1157"/>
        <v>10.148328222950017</v>
      </c>
      <c r="HK194" s="437">
        <f t="shared" si="1158"/>
        <v>25843</v>
      </c>
      <c r="HL194" s="437">
        <f t="shared" si="1159"/>
        <v>28989.399999999998</v>
      </c>
      <c r="HM194" s="438">
        <f t="shared" si="1160"/>
        <v>1.4014</v>
      </c>
      <c r="HN194" s="439">
        <f t="shared" si="1161"/>
        <v>0.59760000000000002</v>
      </c>
      <c r="HO194" s="436">
        <f t="shared" si="1162"/>
        <v>1.5508</v>
      </c>
      <c r="HP194" s="427">
        <f t="shared" si="1163"/>
        <v>0.46643999999999997</v>
      </c>
      <c r="HQ194" s="357">
        <f t="shared" si="1164"/>
        <v>25801.599999999999</v>
      </c>
      <c r="HR194" s="358">
        <f t="shared" si="1165"/>
        <v>29019.200000000001</v>
      </c>
      <c r="HS194" s="712">
        <f t="shared" si="1166"/>
        <v>0.46643999999999997</v>
      </c>
      <c r="HT194" s="713">
        <f t="shared" si="1167"/>
        <v>0.36094603788418017</v>
      </c>
      <c r="HU194" s="711">
        <f t="shared" si="1168"/>
        <v>0.44215889640812073</v>
      </c>
      <c r="HV194" s="711">
        <f t="shared" si="1169"/>
        <v>24.454174959719456</v>
      </c>
      <c r="HW194" s="711">
        <f t="shared" si="1170"/>
        <v>27.464698088207459</v>
      </c>
      <c r="HX194" s="711">
        <f t="shared" si="1171"/>
        <v>45.714470083951518</v>
      </c>
      <c r="HY194" s="714">
        <f t="shared" si="1172"/>
        <v>25.801599999999997</v>
      </c>
      <c r="HZ194" s="359">
        <f t="shared" si="1173"/>
        <v>29.019200000000001</v>
      </c>
      <c r="IA194" s="360">
        <f t="shared" si="1174"/>
        <v>48.30190909070317</v>
      </c>
      <c r="IB194" s="75">
        <f t="shared" si="1175"/>
        <v>45.714470083951518</v>
      </c>
      <c r="IC194" s="724">
        <f t="shared" si="1176"/>
        <v>0.36094603788418017</v>
      </c>
      <c r="ID194" s="724">
        <f t="shared" si="1177"/>
        <v>25.801599999999997</v>
      </c>
      <c r="IE194" s="724">
        <f t="shared" si="1178"/>
        <v>29.019200000000001</v>
      </c>
      <c r="IF194" s="76">
        <f t="shared" si="1179"/>
        <v>10.148328222950017</v>
      </c>
      <c r="IG194" s="168">
        <v>22.674608996540087</v>
      </c>
      <c r="IH194" s="168">
        <v>19.968287197231852</v>
      </c>
      <c r="II194" s="168">
        <v>0.39124999999999938</v>
      </c>
      <c r="IJ194" s="700">
        <f t="shared" si="1180"/>
        <v>2.658159696338708</v>
      </c>
      <c r="IK194" s="677"/>
      <c r="IL194" s="678"/>
      <c r="IM194" s="678"/>
      <c r="IN194" s="679"/>
      <c r="IO194" s="679"/>
      <c r="IP194" s="680"/>
      <c r="IQ194" s="680"/>
      <c r="IR194" s="680"/>
      <c r="IS194" s="681"/>
      <c r="IT194" s="682"/>
      <c r="IU194" s="682"/>
      <c r="IV194" s="681"/>
      <c r="IW194" s="681"/>
      <c r="IX194" s="569"/>
      <c r="IY194" s="569"/>
      <c r="IZ194" s="43"/>
      <c r="JA194" s="64"/>
      <c r="JB194" s="64"/>
      <c r="JC194" s="64"/>
      <c r="JD194" s="22"/>
      <c r="JE194" s="22"/>
      <c r="JF194" s="22"/>
      <c r="JG194" s="22"/>
      <c r="JH194" s="21"/>
      <c r="JI194" s="21"/>
      <c r="JJ194" s="21"/>
      <c r="JK194" s="21"/>
      <c r="JL194" s="79" t="s">
        <v>57</v>
      </c>
      <c r="JM194" s="140"/>
      <c r="JN194" s="140"/>
      <c r="JO194" s="140"/>
      <c r="JP194" s="142"/>
      <c r="JQ194" s="142"/>
      <c r="JR194" s="142"/>
      <c r="JS194" s="142"/>
      <c r="JT194" s="142"/>
      <c r="JU194" s="142"/>
      <c r="JV194" s="142"/>
      <c r="JW194" s="142"/>
      <c r="JX194" s="142"/>
      <c r="JY194" s="142"/>
      <c r="JZ194" s="142"/>
      <c r="KA194" s="26"/>
      <c r="KB194" s="27"/>
      <c r="KC194" s="175"/>
      <c r="KD194" s="175"/>
      <c r="KE194" s="175"/>
      <c r="KF194" s="175"/>
      <c r="KG194" s="175"/>
      <c r="KH194" s="175"/>
      <c r="KI194" s="554"/>
      <c r="KJ194" s="175"/>
      <c r="KK194" s="32" t="s">
        <v>88</v>
      </c>
      <c r="KL194" s="32" t="s">
        <v>88</v>
      </c>
      <c r="KM194" s="32" t="s">
        <v>88</v>
      </c>
      <c r="KN194" s="32" t="s">
        <v>88</v>
      </c>
      <c r="KO194" s="32" t="s">
        <v>88</v>
      </c>
      <c r="KP194" s="32" t="s">
        <v>88</v>
      </c>
      <c r="KQ194" s="32" t="s">
        <v>88</v>
      </c>
      <c r="KR194" s="32" t="s">
        <v>88</v>
      </c>
      <c r="KS194" s="32" t="s">
        <v>88</v>
      </c>
      <c r="KT194" s="32" t="s">
        <v>88</v>
      </c>
      <c r="KU194" s="32" t="s">
        <v>88</v>
      </c>
      <c r="KV194" s="32" t="s">
        <v>88</v>
      </c>
      <c r="KX194" s="540">
        <f t="shared" si="932"/>
        <v>100</v>
      </c>
    </row>
    <row r="195" spans="1:310" ht="15.75" thickBot="1" x14ac:dyDescent="0.3">
      <c r="A195" s="530"/>
      <c r="B195" s="81"/>
      <c r="C195" s="81"/>
      <c r="E195" s="50"/>
      <c r="F195" s="40"/>
      <c r="G195" s="40"/>
      <c r="H195" s="40"/>
      <c r="I195" s="40"/>
      <c r="J195" s="40"/>
      <c r="K195" s="40"/>
      <c r="L195" s="40"/>
      <c r="M195" s="40"/>
      <c r="N195" s="40"/>
      <c r="O195" s="40"/>
      <c r="P195" s="545"/>
      <c r="Q195" s="728"/>
      <c r="R195" s="728"/>
      <c r="S195" s="728"/>
      <c r="T195" s="728"/>
      <c r="U195" s="728"/>
      <c r="V195" s="728"/>
      <c r="W195" s="728"/>
      <c r="X195" s="728"/>
      <c r="Y195" s="728"/>
      <c r="Z195" s="728"/>
      <c r="AA195" s="728"/>
      <c r="AB195" s="728"/>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40"/>
      <c r="HE195" s="40"/>
      <c r="HF195" s="40"/>
      <c r="HG195" s="40"/>
      <c r="HH195" s="40"/>
      <c r="HI195" s="40"/>
      <c r="HJ195" s="40"/>
      <c r="HK195" s="40"/>
      <c r="HL195" s="40"/>
      <c r="HM195" s="40"/>
      <c r="HN195" s="40"/>
      <c r="HO195" s="40"/>
      <c r="HP195" s="40"/>
      <c r="HQ195" s="40"/>
      <c r="HR195" s="40"/>
      <c r="HS195" s="40"/>
      <c r="HT195" s="40"/>
      <c r="HU195" s="40"/>
      <c r="HV195" s="40"/>
      <c r="HW195" s="40"/>
      <c r="HX195" s="40"/>
      <c r="HY195" s="40"/>
      <c r="HZ195" s="40"/>
      <c r="IA195" s="40"/>
      <c r="IB195" s="40"/>
      <c r="IC195" s="40"/>
      <c r="ID195" s="40"/>
      <c r="IE195" s="40"/>
      <c r="IF195" s="40"/>
      <c r="IG195" s="40"/>
      <c r="IH195" s="40"/>
      <c r="II195" s="40"/>
      <c r="IJ195" s="40"/>
      <c r="IK195" s="683"/>
      <c r="IL195" s="684"/>
      <c r="IM195" s="684"/>
      <c r="IN195" s="685"/>
      <c r="IO195" s="685"/>
      <c r="IP195" s="685"/>
      <c r="IQ195" s="685"/>
      <c r="IR195" s="685"/>
      <c r="IS195" s="685"/>
      <c r="IT195" s="684"/>
      <c r="IU195" s="684"/>
      <c r="IV195" s="684"/>
      <c r="IW195" s="686"/>
      <c r="IX195" s="40"/>
      <c r="IY195" s="40"/>
      <c r="IZ195" s="40"/>
      <c r="JA195" s="40"/>
      <c r="JB195" s="40"/>
      <c r="JC195" s="40"/>
      <c r="JD195" s="40"/>
      <c r="JE195" s="40"/>
      <c r="JF195" s="40"/>
      <c r="JG195" s="40"/>
      <c r="JH195" s="40"/>
      <c r="JI195" s="40"/>
      <c r="JJ195" s="40"/>
      <c r="JK195" s="40"/>
      <c r="JL195" s="40"/>
      <c r="JM195" s="40"/>
      <c r="JN195" s="40"/>
      <c r="JO195" s="40"/>
      <c r="JP195" s="40"/>
      <c r="JQ195" s="40"/>
      <c r="JR195" s="40"/>
      <c r="JS195" s="40"/>
      <c r="JT195" s="83"/>
      <c r="JU195" s="83"/>
      <c r="JV195" s="83"/>
      <c r="JW195" s="83"/>
      <c r="JX195" s="83"/>
      <c r="JY195" s="83"/>
      <c r="JZ195" s="83"/>
      <c r="KA195" s="40"/>
      <c r="KB195" s="40"/>
      <c r="KC195" s="83"/>
      <c r="KD195" s="83"/>
      <c r="KE195" s="83"/>
      <c r="KF195" s="83"/>
      <c r="KG195" s="83"/>
      <c r="KH195" s="83"/>
      <c r="KI195" s="83"/>
      <c r="KJ195" s="83"/>
      <c r="KK195" s="40"/>
      <c r="KL195" s="40"/>
      <c r="KM195" s="40"/>
      <c r="KN195" s="40"/>
      <c r="KO195" s="40"/>
      <c r="KP195" s="40"/>
      <c r="KQ195" s="41"/>
      <c r="KR195" s="41"/>
      <c r="KS195" s="41"/>
      <c r="KT195" s="41"/>
      <c r="KU195" s="41"/>
      <c r="KV195" s="41"/>
      <c r="KX195" s="540">
        <f t="shared" si="932"/>
        <v>0</v>
      </c>
    </row>
    <row r="196" spans="1:310" ht="15" x14ac:dyDescent="0.25">
      <c r="A196" s="81"/>
      <c r="B196" s="81"/>
      <c r="C196" s="81"/>
      <c r="E196" s="52" t="s">
        <v>188</v>
      </c>
      <c r="F196" s="53"/>
      <c r="G196" s="53"/>
      <c r="H196" s="53"/>
      <c r="I196" s="53"/>
      <c r="J196" s="53"/>
      <c r="K196" s="53"/>
      <c r="L196" s="53"/>
      <c r="M196" s="53"/>
      <c r="N196" s="53"/>
      <c r="O196" s="53"/>
      <c r="P196" s="547"/>
      <c r="Q196" s="731"/>
      <c r="R196" s="731"/>
      <c r="S196" s="731"/>
      <c r="T196" s="731"/>
      <c r="U196" s="731"/>
      <c r="V196" s="731"/>
      <c r="W196" s="731"/>
      <c r="X196" s="731"/>
      <c r="Y196" s="731"/>
      <c r="Z196" s="754" t="s">
        <v>189</v>
      </c>
      <c r="AA196" s="731"/>
      <c r="AB196" s="731"/>
      <c r="AC196" s="53"/>
      <c r="AD196" s="53"/>
      <c r="AE196" s="53"/>
      <c r="AF196" s="53"/>
      <c r="AG196" s="53"/>
      <c r="AH196" s="53"/>
      <c r="AI196" s="53"/>
      <c r="AJ196" s="53"/>
      <c r="AK196" s="53"/>
      <c r="AL196" s="53"/>
      <c r="AM196" s="53"/>
      <c r="AN196" s="53"/>
      <c r="AO196" s="53"/>
      <c r="AP196" s="53"/>
      <c r="AQ196" s="53"/>
      <c r="AR196" s="53"/>
      <c r="AS196" s="53"/>
      <c r="AT196" s="53"/>
      <c r="AU196" s="53"/>
      <c r="AV196" s="53"/>
      <c r="AW196" s="53"/>
      <c r="AX196" s="53"/>
      <c r="AY196" s="53"/>
      <c r="AZ196" s="53"/>
      <c r="BA196" s="53"/>
      <c r="BB196" s="53"/>
      <c r="BC196" s="53"/>
      <c r="BD196" s="53"/>
      <c r="BE196" s="53"/>
      <c r="BF196" s="53"/>
      <c r="BG196" s="53"/>
      <c r="BH196" s="53"/>
      <c r="BI196" s="53"/>
      <c r="BJ196" s="53"/>
      <c r="BK196" s="53"/>
      <c r="BL196" s="53"/>
      <c r="BM196" s="53"/>
      <c r="BN196" s="53"/>
      <c r="BO196" s="53"/>
      <c r="BP196" s="53"/>
      <c r="BQ196" s="53"/>
      <c r="BR196" s="53"/>
      <c r="BS196" s="53"/>
      <c r="BT196" s="53"/>
      <c r="BU196" s="53"/>
      <c r="BV196" s="53"/>
      <c r="BW196" s="53"/>
      <c r="BX196" s="53"/>
      <c r="BY196" s="53"/>
      <c r="BZ196" s="53"/>
      <c r="CA196" s="53"/>
      <c r="CB196" s="53"/>
      <c r="CC196" s="53"/>
      <c r="CD196" s="53"/>
      <c r="CE196" s="53"/>
      <c r="CF196" s="53"/>
      <c r="CG196" s="53"/>
      <c r="CH196" s="53"/>
      <c r="CI196" s="53"/>
      <c r="CJ196" s="53"/>
      <c r="CK196" s="53"/>
      <c r="CL196" s="53"/>
      <c r="CM196" s="53"/>
      <c r="CN196" s="53"/>
      <c r="CO196" s="53"/>
      <c r="CP196" s="53"/>
      <c r="CQ196" s="53"/>
      <c r="CR196" s="53"/>
      <c r="CS196" s="53"/>
      <c r="CT196" s="53"/>
      <c r="CU196" s="53"/>
      <c r="CV196" s="53"/>
      <c r="CW196" s="53"/>
      <c r="CX196" s="53"/>
      <c r="CY196" s="53"/>
      <c r="CZ196" s="53"/>
      <c r="DA196" s="53"/>
      <c r="DB196" s="53"/>
      <c r="DC196" s="53"/>
      <c r="DD196" s="53"/>
      <c r="DE196" s="53"/>
      <c r="DF196" s="53"/>
      <c r="DG196" s="53"/>
      <c r="DH196" s="53"/>
      <c r="DI196" s="53"/>
      <c r="DJ196" s="53"/>
      <c r="DK196" s="53"/>
      <c r="DL196" s="53"/>
      <c r="DM196" s="53"/>
      <c r="DN196" s="53"/>
      <c r="DO196" s="53"/>
      <c r="DP196" s="53"/>
      <c r="DQ196" s="53"/>
      <c r="DR196" s="53"/>
      <c r="DS196" s="53"/>
      <c r="DT196" s="53"/>
      <c r="DU196" s="53"/>
      <c r="DV196" s="53"/>
      <c r="DW196" s="53"/>
      <c r="DX196" s="53"/>
      <c r="DY196" s="53"/>
      <c r="DZ196" s="53"/>
      <c r="EA196" s="53"/>
      <c r="EB196" s="53"/>
      <c r="EC196" s="53"/>
      <c r="ED196" s="53"/>
      <c r="EE196" s="53"/>
      <c r="EF196" s="53"/>
      <c r="EG196" s="53"/>
      <c r="EH196" s="53"/>
      <c r="EI196" s="53"/>
      <c r="EJ196" s="53"/>
      <c r="EK196" s="53"/>
      <c r="EL196" s="53"/>
      <c r="EM196" s="53"/>
      <c r="EN196" s="53"/>
      <c r="EO196" s="53"/>
      <c r="EP196" s="53"/>
      <c r="EQ196" s="53"/>
      <c r="ER196" s="53"/>
      <c r="ES196" s="53"/>
      <c r="ET196" s="53"/>
      <c r="EU196" s="53"/>
      <c r="EV196" s="53"/>
      <c r="EW196" s="53"/>
      <c r="EX196" s="53"/>
      <c r="EY196" s="53"/>
      <c r="EZ196" s="53"/>
      <c r="FA196" s="53"/>
      <c r="FB196" s="53"/>
      <c r="FC196" s="53"/>
      <c r="FD196" s="53"/>
      <c r="FE196" s="53"/>
      <c r="FF196" s="53"/>
      <c r="FG196" s="53"/>
      <c r="FH196" s="53"/>
      <c r="FI196" s="53"/>
      <c r="FJ196" s="53"/>
      <c r="FK196" s="53"/>
      <c r="FL196" s="53"/>
      <c r="FM196" s="53"/>
      <c r="FN196" s="53"/>
      <c r="FO196" s="53"/>
      <c r="FP196" s="53"/>
      <c r="FQ196" s="53"/>
      <c r="FR196" s="53"/>
      <c r="FS196" s="53"/>
      <c r="FT196" s="53"/>
      <c r="FU196" s="53"/>
      <c r="FV196" s="53"/>
      <c r="FW196" s="53"/>
      <c r="FX196" s="53"/>
      <c r="FY196" s="53"/>
      <c r="FZ196" s="53"/>
      <c r="GA196" s="53"/>
      <c r="GB196" s="53"/>
      <c r="GC196" s="53"/>
      <c r="GD196" s="53"/>
      <c r="GE196" s="53"/>
      <c r="GF196" s="53"/>
      <c r="GG196" s="53"/>
      <c r="GH196" s="53"/>
      <c r="GI196" s="53"/>
      <c r="GJ196" s="53"/>
      <c r="GK196" s="53"/>
      <c r="GL196" s="53"/>
      <c r="GM196" s="53"/>
      <c r="GN196" s="53"/>
      <c r="GO196" s="53"/>
      <c r="GP196" s="53"/>
      <c r="GQ196" s="53"/>
      <c r="GR196" s="53"/>
      <c r="GS196" s="53"/>
      <c r="GT196" s="53"/>
      <c r="GU196" s="53"/>
      <c r="GV196" s="53"/>
      <c r="GW196" s="53"/>
      <c r="GX196" s="53"/>
      <c r="GY196" s="53"/>
      <c r="GZ196" s="53"/>
      <c r="HA196" s="53"/>
      <c r="HB196" s="53"/>
      <c r="HC196" s="53"/>
      <c r="HD196" s="53"/>
      <c r="HE196" s="53"/>
      <c r="HF196" s="53"/>
      <c r="HG196" s="53"/>
      <c r="HH196" s="53"/>
      <c r="HI196" s="53"/>
      <c r="HJ196" s="53"/>
      <c r="HK196" s="53"/>
      <c r="HL196" s="53"/>
      <c r="HM196" s="53"/>
      <c r="HN196" s="53"/>
      <c r="HO196" s="53"/>
      <c r="HP196" s="53"/>
      <c r="HQ196" s="53"/>
      <c r="HR196" s="53"/>
      <c r="HS196" s="53"/>
      <c r="HT196" s="53"/>
      <c r="HU196" s="53"/>
      <c r="HV196" s="53"/>
      <c r="HW196" s="53"/>
      <c r="HX196" s="53"/>
      <c r="HY196" s="53"/>
      <c r="HZ196" s="53"/>
      <c r="IA196" s="53"/>
      <c r="IB196" s="53"/>
      <c r="IC196" s="53"/>
      <c r="ID196" s="53"/>
      <c r="IE196" s="53"/>
      <c r="IF196" s="53"/>
      <c r="IG196" s="53"/>
      <c r="IH196" s="53"/>
      <c r="II196" s="53"/>
      <c r="IJ196" s="53"/>
      <c r="IK196" s="53"/>
      <c r="IL196" s="53"/>
      <c r="IM196" s="53"/>
      <c r="IN196" s="53"/>
      <c r="IO196" s="53"/>
      <c r="IP196" s="53"/>
      <c r="IQ196" s="53"/>
      <c r="IR196" s="53"/>
      <c r="IS196" s="53"/>
      <c r="IT196" s="53"/>
      <c r="IU196" s="53"/>
      <c r="IV196" s="53"/>
      <c r="IW196" s="53"/>
      <c r="IX196" s="53"/>
      <c r="IY196" s="53"/>
      <c r="IZ196" s="53"/>
      <c r="JA196" s="53"/>
      <c r="JB196" s="53"/>
      <c r="JC196" s="53"/>
      <c r="JD196" s="53"/>
      <c r="JE196" s="53"/>
      <c r="JF196" s="53"/>
      <c r="JG196" s="53"/>
      <c r="JH196" s="53"/>
      <c r="JI196" s="53"/>
      <c r="JJ196" s="53"/>
      <c r="JK196" s="53"/>
      <c r="JL196" s="53"/>
      <c r="JM196" s="53"/>
      <c r="JN196" s="53"/>
      <c r="JO196" s="53"/>
      <c r="JP196" s="53"/>
      <c r="JQ196" s="53"/>
      <c r="JR196" s="53"/>
      <c r="JS196" s="53"/>
      <c r="JT196" s="53"/>
      <c r="JU196" s="53"/>
      <c r="JV196" s="53"/>
      <c r="JW196" s="53"/>
      <c r="JX196" s="53"/>
      <c r="JY196" s="53"/>
      <c r="JZ196" s="53"/>
      <c r="KA196" s="53"/>
      <c r="KB196" s="53"/>
      <c r="KC196" s="53"/>
      <c r="KD196" s="53"/>
      <c r="KE196" s="53"/>
      <c r="KF196" s="53"/>
      <c r="KG196" s="53"/>
      <c r="KH196" s="53"/>
      <c r="KI196" s="53"/>
      <c r="KJ196" s="53"/>
      <c r="KK196" s="53"/>
      <c r="KL196" s="53"/>
      <c r="KM196" s="53"/>
      <c r="KN196" s="53"/>
      <c r="KO196" s="53"/>
      <c r="KP196" s="53"/>
      <c r="KQ196" s="54"/>
      <c r="KR196" s="54"/>
      <c r="KS196" s="54"/>
      <c r="KT196" s="54"/>
      <c r="KU196" s="54"/>
      <c r="KV196" s="54"/>
      <c r="KX196" s="540">
        <f t="shared" si="932"/>
        <v>0</v>
      </c>
    </row>
    <row r="197" spans="1:310" ht="15.75" thickBot="1" x14ac:dyDescent="0.3">
      <c r="A197" s="62"/>
      <c r="B197" s="80" t="str">
        <f>IF(A197="X",IF(#REF!="F",#REF!,IF(#REF!="C",#REF!,IF(#REF!="WH",#REF!,IF(#REF!="B",#REF!,"")))),"")</f>
        <v/>
      </c>
      <c r="C197" s="120"/>
      <c r="D197" s="578"/>
      <c r="E197" s="2156" t="s">
        <v>222</v>
      </c>
      <c r="F197" s="2149"/>
      <c r="G197" s="2149"/>
      <c r="H197" s="2149"/>
      <c r="I197" s="2149"/>
      <c r="J197" s="2149"/>
      <c r="K197" s="2149"/>
      <c r="L197" s="2149"/>
      <c r="M197" s="2149"/>
      <c r="N197" s="572" t="s">
        <v>489</v>
      </c>
      <c r="O197" s="74"/>
      <c r="P197" s="548"/>
      <c r="Q197" s="74"/>
      <c r="R197" s="74"/>
      <c r="S197" s="74"/>
      <c r="T197" s="74"/>
      <c r="U197" s="74"/>
      <c r="V197" s="74"/>
      <c r="W197" s="744"/>
      <c r="X197" s="744"/>
      <c r="Y197" s="744"/>
      <c r="Z197" s="744"/>
      <c r="AA197" s="744"/>
      <c r="AB197" s="744"/>
      <c r="AC197" s="35"/>
      <c r="AD197" s="35"/>
      <c r="AE197" s="35"/>
      <c r="AF197" s="35"/>
      <c r="AG197" s="35"/>
      <c r="AH197" s="35"/>
      <c r="AI197" s="35"/>
      <c r="AJ197" s="35"/>
      <c r="AK197" s="35"/>
      <c r="AL197" s="35"/>
      <c r="AM197" s="35"/>
      <c r="AN197" s="35"/>
      <c r="AO197" s="35"/>
      <c r="AP197" s="35"/>
      <c r="AQ197" s="35"/>
      <c r="AR197" s="35"/>
      <c r="AS197" s="35"/>
      <c r="AT197" s="35"/>
      <c r="AU197" s="35"/>
      <c r="AV197" s="35"/>
      <c r="AW197" s="35"/>
      <c r="AX197" s="35"/>
      <c r="AY197" s="35"/>
      <c r="AZ197" s="35"/>
      <c r="BA197" s="35"/>
      <c r="BB197" s="35"/>
      <c r="BC197" s="35"/>
      <c r="BD197" s="35"/>
      <c r="BE197" s="35"/>
      <c r="BF197" s="35"/>
      <c r="BG197" s="35"/>
      <c r="BH197" s="35"/>
      <c r="BI197" s="35"/>
      <c r="BJ197" s="35"/>
      <c r="BK197" s="35"/>
      <c r="BL197" s="35"/>
      <c r="BM197" s="35"/>
      <c r="BN197" s="35"/>
      <c r="BO197" s="35"/>
      <c r="BP197" s="35"/>
      <c r="BQ197" s="35"/>
      <c r="BR197" s="35"/>
      <c r="BS197" s="35"/>
      <c r="BT197" s="35"/>
      <c r="BU197" s="35"/>
      <c r="BV197" s="35"/>
      <c r="BW197" s="35"/>
      <c r="BX197" s="35"/>
      <c r="BY197" s="35"/>
      <c r="BZ197" s="35"/>
      <c r="CA197" s="35"/>
      <c r="CB197" s="35"/>
      <c r="CC197" s="35"/>
      <c r="CD197" s="35"/>
      <c r="CE197" s="35"/>
      <c r="CF197" s="35"/>
      <c r="CG197" s="35"/>
      <c r="CH197" s="35"/>
      <c r="CI197" s="35"/>
      <c r="CJ197" s="35"/>
      <c r="CK197" s="35"/>
      <c r="CL197" s="35"/>
      <c r="CM197" s="35"/>
      <c r="CN197" s="35"/>
      <c r="CO197" s="35"/>
      <c r="CP197" s="35"/>
      <c r="CQ197" s="35"/>
      <c r="CR197" s="35"/>
      <c r="CS197" s="35"/>
      <c r="CT197" s="35"/>
      <c r="CU197" s="35"/>
      <c r="CV197" s="35"/>
      <c r="CW197" s="35"/>
      <c r="CX197" s="35"/>
      <c r="CY197" s="35"/>
      <c r="CZ197" s="35"/>
      <c r="DA197" s="35"/>
      <c r="DB197" s="35"/>
      <c r="DC197" s="35"/>
      <c r="DD197" s="35"/>
      <c r="DE197" s="35"/>
      <c r="DF197" s="35"/>
      <c r="DG197" s="35"/>
      <c r="DH197" s="35"/>
      <c r="DI197" s="35"/>
      <c r="DJ197" s="35"/>
      <c r="DK197" s="35"/>
      <c r="DL197" s="35"/>
      <c r="DM197" s="35"/>
      <c r="DN197" s="35"/>
      <c r="DO197" s="35"/>
      <c r="DP197" s="35"/>
      <c r="DQ197" s="35"/>
      <c r="DR197" s="35"/>
      <c r="DS197" s="35"/>
      <c r="DT197" s="35"/>
      <c r="DU197" s="35"/>
      <c r="DV197" s="35"/>
      <c r="DW197" s="35"/>
      <c r="DX197" s="35"/>
      <c r="DY197" s="35"/>
      <c r="DZ197" s="35"/>
      <c r="EA197" s="35"/>
      <c r="EB197" s="35"/>
      <c r="EC197" s="35"/>
      <c r="ED197" s="35"/>
      <c r="EE197" s="35"/>
      <c r="EF197" s="35"/>
      <c r="EG197" s="35"/>
      <c r="EH197" s="35"/>
      <c r="EI197" s="35"/>
      <c r="EJ197" s="35"/>
      <c r="EK197" s="35"/>
      <c r="EL197" s="35"/>
      <c r="EM197" s="35"/>
      <c r="EN197" s="35"/>
      <c r="EO197" s="35"/>
      <c r="EP197" s="35"/>
      <c r="EQ197" s="35"/>
      <c r="ER197" s="35"/>
      <c r="ES197" s="35"/>
      <c r="ET197" s="35"/>
      <c r="EU197" s="35"/>
      <c r="EV197" s="35"/>
      <c r="EW197" s="35"/>
      <c r="EX197" s="35"/>
      <c r="EY197" s="35"/>
      <c r="EZ197" s="35"/>
      <c r="FA197" s="35"/>
      <c r="FB197" s="35"/>
      <c r="FC197" s="35"/>
      <c r="FD197" s="35"/>
      <c r="FE197" s="35"/>
      <c r="FF197" s="35"/>
      <c r="FG197" s="35"/>
      <c r="FH197" s="35"/>
      <c r="FI197" s="35"/>
      <c r="FJ197" s="35"/>
      <c r="FK197" s="35"/>
      <c r="FL197" s="35"/>
      <c r="FM197" s="35"/>
      <c r="FN197" s="35"/>
      <c r="FO197" s="35"/>
      <c r="FP197" s="35"/>
      <c r="FQ197" s="35"/>
      <c r="FR197" s="35"/>
      <c r="FS197" s="35"/>
      <c r="FT197" s="35"/>
      <c r="FU197" s="35"/>
      <c r="FV197" s="35"/>
      <c r="FW197" s="35"/>
      <c r="FX197" s="35"/>
      <c r="FY197" s="35"/>
      <c r="FZ197" s="35"/>
      <c r="GA197" s="35"/>
      <c r="GB197" s="35"/>
      <c r="GC197" s="35"/>
      <c r="GD197" s="35"/>
      <c r="GE197" s="35"/>
      <c r="GF197" s="35"/>
      <c r="GG197" s="35"/>
      <c r="GH197" s="35"/>
      <c r="GI197" s="35"/>
      <c r="GJ197" s="35"/>
      <c r="GK197" s="35"/>
      <c r="GL197" s="35"/>
      <c r="GM197" s="35"/>
      <c r="GN197" s="35"/>
      <c r="GO197" s="35"/>
      <c r="GP197" s="35"/>
      <c r="GQ197" s="35"/>
      <c r="GR197" s="35"/>
      <c r="GS197" s="35"/>
      <c r="GT197" s="35"/>
      <c r="GU197" s="35"/>
      <c r="GV197" s="35"/>
      <c r="GW197" s="35"/>
      <c r="GX197" s="35"/>
      <c r="GY197" s="35"/>
      <c r="GZ197" s="35"/>
      <c r="HA197" s="35"/>
      <c r="HB197" s="35"/>
      <c r="HC197" s="35"/>
      <c r="HD197" s="35"/>
      <c r="HE197" s="35"/>
      <c r="HF197" s="35"/>
      <c r="HG197" s="35"/>
      <c r="HH197" s="35"/>
      <c r="HI197" s="35"/>
      <c r="HJ197" s="35"/>
      <c r="HK197" s="35"/>
      <c r="HL197" s="35"/>
      <c r="HM197" s="35"/>
      <c r="HN197" s="35"/>
      <c r="HO197" s="35"/>
      <c r="HP197" s="35"/>
      <c r="HQ197" s="35"/>
      <c r="HR197" s="35"/>
      <c r="HS197" s="35"/>
      <c r="HT197" s="35"/>
      <c r="HU197" s="35"/>
      <c r="HV197" s="35"/>
      <c r="HW197" s="35"/>
      <c r="HX197" s="35"/>
      <c r="HY197" s="35"/>
      <c r="HZ197" s="35"/>
      <c r="IA197" s="35"/>
      <c r="IB197" s="35"/>
      <c r="IC197" s="35"/>
      <c r="ID197" s="35"/>
      <c r="IE197" s="35"/>
      <c r="IF197" s="35"/>
      <c r="IG197" s="35"/>
      <c r="IH197" s="35"/>
      <c r="II197" s="35"/>
      <c r="IJ197" s="35"/>
      <c r="IK197" s="35"/>
      <c r="IL197" s="35"/>
      <c r="IM197" s="35"/>
      <c r="IN197" s="35"/>
      <c r="IO197" s="35"/>
      <c r="IP197" s="35"/>
      <c r="IQ197" s="35"/>
      <c r="IR197" s="35"/>
      <c r="IS197" s="35"/>
      <c r="IT197" s="35"/>
      <c r="IU197" s="35"/>
      <c r="IV197" s="35"/>
      <c r="IW197" s="35"/>
      <c r="IX197" s="35"/>
      <c r="IY197" s="35"/>
      <c r="IZ197" s="35"/>
      <c r="JA197" s="35"/>
      <c r="JB197" s="35"/>
      <c r="JC197" s="35"/>
      <c r="JD197" s="35"/>
      <c r="JE197" s="35"/>
      <c r="JF197" s="35"/>
      <c r="JG197" s="35"/>
      <c r="JH197" s="35"/>
      <c r="JI197" s="35"/>
      <c r="JJ197" s="35"/>
      <c r="JK197" s="35"/>
      <c r="JL197" s="35"/>
      <c r="JM197" s="35"/>
      <c r="JN197" s="35"/>
      <c r="JO197" s="35"/>
      <c r="JP197" s="35"/>
      <c r="JQ197" s="35"/>
      <c r="JR197" s="35"/>
      <c r="JS197" s="35"/>
      <c r="JT197" s="35"/>
      <c r="JU197" s="35"/>
      <c r="JV197" s="35"/>
      <c r="JW197" s="35"/>
      <c r="JX197" s="35"/>
      <c r="JY197" s="35"/>
      <c r="JZ197" s="35"/>
      <c r="KA197" s="35"/>
      <c r="KB197" s="35"/>
      <c r="KC197" s="35"/>
      <c r="KD197" s="35"/>
      <c r="KE197" s="35"/>
      <c r="KF197" s="35"/>
      <c r="KG197" s="35"/>
      <c r="KH197" s="35"/>
      <c r="KI197" s="35"/>
      <c r="KJ197" s="35"/>
      <c r="KK197" s="35"/>
      <c r="KL197" s="35"/>
      <c r="KM197" s="35"/>
      <c r="KN197" s="35"/>
      <c r="KO197" s="35"/>
      <c r="KP197" s="35"/>
      <c r="KQ197" s="36"/>
      <c r="KR197" s="36"/>
      <c r="KS197" s="36"/>
      <c r="KT197" s="36"/>
      <c r="KU197" s="36"/>
      <c r="KV197" s="36"/>
      <c r="KX197" s="540">
        <f t="shared" si="932"/>
        <v>0</v>
      </c>
    </row>
    <row r="198" spans="1:310" ht="15.75" customHeight="1" thickTop="1" thickBot="1" x14ac:dyDescent="0.3">
      <c r="A198" s="62"/>
      <c r="B198" s="80" t="str">
        <f>IF(A198="X",IF(#REF!="F",#REF!,IF(#REF!="C",#REF!,IF(#REF!="WH",#REF!,IF(#REF!="B",#REF!,"")))),"")</f>
        <v/>
      </c>
      <c r="C198" s="120"/>
      <c r="D198" s="578"/>
      <c r="E198" s="11">
        <f>E194+1</f>
        <v>80</v>
      </c>
      <c r="F198" s="2170" t="s">
        <v>218</v>
      </c>
      <c r="G198" s="1830" t="s">
        <v>50</v>
      </c>
      <c r="H198" s="415" t="s">
        <v>490</v>
      </c>
      <c r="I198" s="416"/>
      <c r="J198" s="415"/>
      <c r="K198" s="416"/>
      <c r="L198" s="1830" t="s">
        <v>176</v>
      </c>
      <c r="M198" s="586" t="s">
        <v>53</v>
      </c>
      <c r="N198" s="77" t="s">
        <v>90</v>
      </c>
      <c r="O198" s="553"/>
      <c r="P198" s="599"/>
      <c r="Q198" s="726">
        <v>60</v>
      </c>
      <c r="R198" s="727"/>
      <c r="S198" s="727"/>
      <c r="T198" s="727"/>
      <c r="U198" s="727"/>
      <c r="V198" s="727"/>
      <c r="W198" s="727"/>
      <c r="X198" s="727"/>
      <c r="Y198" s="727"/>
      <c r="Z198" s="727"/>
      <c r="AA198" s="727"/>
      <c r="AB198" s="727">
        <v>40</v>
      </c>
      <c r="AC198" s="368">
        <f t="shared" ref="AC198:AC201" si="1181">Q198/100</f>
        <v>0.6</v>
      </c>
      <c r="AD198" s="368">
        <f t="shared" ref="AD198:AD201" si="1182">R198/100</f>
        <v>0</v>
      </c>
      <c r="AE198" s="368">
        <f t="shared" ref="AE198:AE201" si="1183">S198/100</f>
        <v>0</v>
      </c>
      <c r="AF198" s="368">
        <f t="shared" ref="AF198:AF201" si="1184">T198/100</f>
        <v>0</v>
      </c>
      <c r="AG198" s="368">
        <f t="shared" ref="AG198:AG201" si="1185">U198/100</f>
        <v>0</v>
      </c>
      <c r="AH198" s="368">
        <f t="shared" ref="AH198:AH201" si="1186">V198/100</f>
        <v>0</v>
      </c>
      <c r="AI198" s="368">
        <f t="shared" ref="AI198:AI201" si="1187">W198/100</f>
        <v>0</v>
      </c>
      <c r="AJ198" s="368">
        <f t="shared" ref="AJ198:AJ201" si="1188">X198/100</f>
        <v>0</v>
      </c>
      <c r="AK198" s="368">
        <f t="shared" ref="AK198:AK201" si="1189">Y198/100</f>
        <v>0</v>
      </c>
      <c r="AL198" s="368">
        <f t="shared" ref="AL198:AL201" si="1190">Z198/100</f>
        <v>0</v>
      </c>
      <c r="AM198" s="368">
        <f t="shared" ref="AM198:AM201" si="1191">AA198/100</f>
        <v>0</v>
      </c>
      <c r="AN198" s="368">
        <f t="shared" ref="AN198:AN201" si="1192">AB198/100</f>
        <v>0.4</v>
      </c>
      <c r="AO198" s="369">
        <v>0</v>
      </c>
      <c r="AP198" s="370">
        <v>0</v>
      </c>
      <c r="AQ198" s="370">
        <v>0</v>
      </c>
      <c r="AR198" s="370">
        <v>0</v>
      </c>
      <c r="AS198" s="378">
        <f>AC198*'Gas parameters'!$B$10</f>
        <v>21490.799999999999</v>
      </c>
      <c r="AT198" s="371">
        <f>AD198*'Gas parameters'!$C$10</f>
        <v>0</v>
      </c>
      <c r="AU198" s="371">
        <f>AE198*'Gas parameters'!$D$10</f>
        <v>0</v>
      </c>
      <c r="AV198" s="371">
        <f>AF198*'Gas parameters'!$E$10</f>
        <v>0</v>
      </c>
      <c r="AW198" s="371">
        <f>AG198*'Gas parameters'!$F$10</f>
        <v>0</v>
      </c>
      <c r="AX198" s="371">
        <f>AH198*'Gas parameters'!$G$10</f>
        <v>0</v>
      </c>
      <c r="AY198" s="371">
        <f>AI198*'Gas parameters'!$H$10</f>
        <v>0</v>
      </c>
      <c r="AZ198" s="371">
        <f>AJ198*'Gas parameters'!$I$10</f>
        <v>0</v>
      </c>
      <c r="BA198" s="371">
        <f>AK198*'Gas parameters'!$J$10</f>
        <v>0</v>
      </c>
      <c r="BB198" s="371">
        <f>AL198*'Gas parameters'!$K$10</f>
        <v>0</v>
      </c>
      <c r="BC198" s="371">
        <f>AM198*'Gas parameters'!$L$10</f>
        <v>0</v>
      </c>
      <c r="BD198" s="371">
        <f>AN198*'Gas parameters'!$M$10</f>
        <v>4310.8</v>
      </c>
      <c r="BE198" s="372">
        <f>AO198*'Gas parameters'!$N$10</f>
        <v>0</v>
      </c>
      <c r="BF198" s="373">
        <f>AP198*'Gas parameters'!$O$10</f>
        <v>0</v>
      </c>
      <c r="BG198" s="373">
        <f>AQ198*'Gas parameters'!$P$10</f>
        <v>0</v>
      </c>
      <c r="BH198" s="379">
        <f>AR198*'Gas parameters'!$Q$10</f>
        <v>0</v>
      </c>
      <c r="BI198" s="386">
        <f>AC198*'Gas parameters'!$B$11</f>
        <v>23904</v>
      </c>
      <c r="BJ198" s="387">
        <f>AD198*'Gas parameters'!$C$11</f>
        <v>0</v>
      </c>
      <c r="BK198" s="387">
        <f>AE198*'Gas parameters'!$D$11</f>
        <v>0</v>
      </c>
      <c r="BL198" s="387">
        <f>AF198*'Gas parameters'!$E$11</f>
        <v>0</v>
      </c>
      <c r="BM198" s="387">
        <f>AG198*'Gas parameters'!$F$11</f>
        <v>0</v>
      </c>
      <c r="BN198" s="387">
        <f>AH198*'Gas parameters'!$G$11</f>
        <v>0</v>
      </c>
      <c r="BO198" s="387">
        <f>AI198*'Gas parameters'!$H$11</f>
        <v>0</v>
      </c>
      <c r="BP198" s="387">
        <f>AJ198*'Gas parameters'!$I$11</f>
        <v>0</v>
      </c>
      <c r="BQ198" s="387">
        <f>AK198*'Gas parameters'!$J$11</f>
        <v>0</v>
      </c>
      <c r="BR198" s="387">
        <f>AL198*'Gas parameters'!$K$11</f>
        <v>0</v>
      </c>
      <c r="BS198" s="387">
        <f>AM198*'Gas parameters'!$L$11</f>
        <v>0</v>
      </c>
      <c r="BT198" s="387">
        <f>AN198*'Gas parameters'!$M$11</f>
        <v>5115.2000000000007</v>
      </c>
      <c r="BU198" s="388">
        <f>AO198*'Gas parameters'!$N$11</f>
        <v>0</v>
      </c>
      <c r="BV198" s="389">
        <f>AP198*'Gas parameters'!$O$11</f>
        <v>0</v>
      </c>
      <c r="BW198" s="389">
        <f>AQ198*'Gas parameters'!$P$11</f>
        <v>0</v>
      </c>
      <c r="BX198" s="390">
        <f>AR198*'Gas parameters'!$Q$11</f>
        <v>0</v>
      </c>
      <c r="BY198" s="385">
        <f>AC198*'Gas parameters'!$B$12</f>
        <v>0.43043999999999999</v>
      </c>
      <c r="BZ198" s="374">
        <f>AD198*'Gas parameters'!$C$12</f>
        <v>0</v>
      </c>
      <c r="CA198" s="374">
        <f>AE198*'Gas parameters'!$D$12</f>
        <v>0</v>
      </c>
      <c r="CB198" s="374">
        <f>AF198*'Gas parameters'!$E$12</f>
        <v>0</v>
      </c>
      <c r="CC198" s="374">
        <f>AG198*'Gas parameters'!$F$12</f>
        <v>0</v>
      </c>
      <c r="CD198" s="374">
        <f>AH198*'Gas parameters'!$G$12</f>
        <v>0</v>
      </c>
      <c r="CE198" s="374">
        <f>AI198*'Gas parameters'!$H$12</f>
        <v>0</v>
      </c>
      <c r="CF198" s="374">
        <f>AJ198*'Gas parameters'!$I$12</f>
        <v>0</v>
      </c>
      <c r="CG198" s="374">
        <f>AK198*'Gas parameters'!$J$12</f>
        <v>0</v>
      </c>
      <c r="CH198" s="374">
        <f>AL198*'Gas parameters'!$K$12</f>
        <v>0</v>
      </c>
      <c r="CI198" s="374">
        <f>AM198*'Gas parameters'!$L$12</f>
        <v>0</v>
      </c>
      <c r="CJ198" s="374">
        <f>AN198*'Gas parameters'!$M$12</f>
        <v>3.5999999999999997E-2</v>
      </c>
      <c r="CK198" s="375">
        <f>AO198*'Gas parameters'!$N$12</f>
        <v>0</v>
      </c>
      <c r="CL198" s="376">
        <f>AP198*'Gas parameters'!$O$12</f>
        <v>0</v>
      </c>
      <c r="CM198" s="376">
        <f>AQ198*'Gas parameters'!$P$12</f>
        <v>0</v>
      </c>
      <c r="CN198" s="376">
        <f>AR198*'Gas parameters'!$Q$12</f>
        <v>0</v>
      </c>
      <c r="CO198" s="432">
        <f t="shared" ref="CO198:CO201" si="1193">AC198</f>
        <v>0.6</v>
      </c>
      <c r="CP198" s="432">
        <f t="shared" ref="CP198:CP201" si="1194">AD198</f>
        <v>0</v>
      </c>
      <c r="CQ198" s="432">
        <f t="shared" ref="CQ198:CQ201" si="1195">AE198</f>
        <v>0</v>
      </c>
      <c r="CR198" s="432">
        <f t="shared" ref="CR198:CR201" si="1196">AF198</f>
        <v>0</v>
      </c>
      <c r="CS198" s="432">
        <f t="shared" ref="CS198:CS201" si="1197">AG198</f>
        <v>0</v>
      </c>
      <c r="CT198" s="432">
        <f t="shared" ref="CT198:CT201" si="1198">AH198</f>
        <v>0</v>
      </c>
      <c r="CU198" s="432">
        <f t="shared" ref="CU198:CU201" si="1199">AI198</f>
        <v>0</v>
      </c>
      <c r="CV198" s="432">
        <f t="shared" ref="CV198:CV201" si="1200">AJ198</f>
        <v>0</v>
      </c>
      <c r="CW198" s="432">
        <f t="shared" ref="CW198:CW201" si="1201">AK198</f>
        <v>0</v>
      </c>
      <c r="CX198" s="432">
        <f t="shared" ref="CX198:CX201" si="1202">AL198</f>
        <v>0</v>
      </c>
      <c r="CY198" s="432">
        <f t="shared" ref="CY198:CY201" si="1203">AM198</f>
        <v>0</v>
      </c>
      <c r="CZ198" s="432">
        <f t="shared" ref="CZ198:CZ201" si="1204">AN198</f>
        <v>0.4</v>
      </c>
      <c r="DA198" s="432">
        <f t="shared" ref="DA198:DA201" si="1205">AO198</f>
        <v>0</v>
      </c>
      <c r="DB198" s="432">
        <f t="shared" ref="DB198:DB201" si="1206">AP198</f>
        <v>0</v>
      </c>
      <c r="DC198" s="432">
        <f t="shared" ref="DC198:DC201" si="1207">AQ198</f>
        <v>0</v>
      </c>
      <c r="DD198" s="432">
        <f t="shared" ref="DD198:DD201" si="1208">AR198</f>
        <v>0</v>
      </c>
      <c r="DE198" s="428">
        <f>'DATA SHEET'!CO198*'Gas parameters'!$B$13</f>
        <v>21529.8</v>
      </c>
      <c r="DF198" s="428">
        <f>'DATA SHEET'!CP198*'Gas parameters'!$C$13</f>
        <v>0</v>
      </c>
      <c r="DG198" s="428">
        <f>'DATA SHEET'!CQ198*'Gas parameters'!$D$13</f>
        <v>0</v>
      </c>
      <c r="DH198" s="428">
        <f>'DATA SHEET'!CR198*'Gas parameters'!$E$13</f>
        <v>0</v>
      </c>
      <c r="DI198" s="428">
        <f>'DATA SHEET'!CS198*'Gas parameters'!$F$13</f>
        <v>0</v>
      </c>
      <c r="DJ198" s="428">
        <f>'DATA SHEET'!CT198*'Gas parameters'!$G$13</f>
        <v>0</v>
      </c>
      <c r="DK198" s="428">
        <f>'DATA SHEET'!CU198*'Gas parameters'!$H$13</f>
        <v>0</v>
      </c>
      <c r="DL198" s="428">
        <f>'DATA SHEET'!CV198*'Gas parameters'!$I$13</f>
        <v>0</v>
      </c>
      <c r="DM198" s="428">
        <f>'DATA SHEET'!CW198*'Gas parameters'!$J$13</f>
        <v>0</v>
      </c>
      <c r="DN198" s="428">
        <f>'DATA SHEET'!CX198*'Gas parameters'!$K$13</f>
        <v>0</v>
      </c>
      <c r="DO198" s="428">
        <f>'DATA SHEET'!CY198*'Gas parameters'!$L$13</f>
        <v>0</v>
      </c>
      <c r="DP198" s="428">
        <f>'DATA SHEET'!CZ198*'Gas parameters'!$M$13</f>
        <v>4313.2</v>
      </c>
      <c r="DQ198" s="428">
        <f>'DATA SHEET'!DA198*'Gas parameters'!$N$13</f>
        <v>0</v>
      </c>
      <c r="DR198" s="428">
        <f>'DATA SHEET'!DB198*'Gas parameters'!$O$13</f>
        <v>0</v>
      </c>
      <c r="DS198" s="428">
        <f>'DATA SHEET'!DC198*'Gas parameters'!$P$13</f>
        <v>0</v>
      </c>
      <c r="DT198" s="428">
        <f>'DATA SHEET'!DD198*'Gas parameters'!$Q$13</f>
        <v>0</v>
      </c>
      <c r="DU198" s="431">
        <f>'DATA SHEET'!CO198*'Gas parameters'!$B$14</f>
        <v>23891.399999999998</v>
      </c>
      <c r="DV198" s="431">
        <f>'DATA SHEET'!CP198*'Gas parameters'!$C$14</f>
        <v>0</v>
      </c>
      <c r="DW198" s="431">
        <f>'DATA SHEET'!CQ198*'Gas parameters'!$D$14</f>
        <v>0</v>
      </c>
      <c r="DX198" s="431">
        <f>'DATA SHEET'!CR198*'Gas parameters'!$E$14</f>
        <v>0</v>
      </c>
      <c r="DY198" s="431">
        <f>'DATA SHEET'!CS198*'Gas parameters'!$F$14</f>
        <v>0</v>
      </c>
      <c r="DZ198" s="431">
        <f>'DATA SHEET'!CT198*'Gas parameters'!$G$14</f>
        <v>0</v>
      </c>
      <c r="EA198" s="431">
        <f>'DATA SHEET'!CU198*'Gas parameters'!$H$14</f>
        <v>0</v>
      </c>
      <c r="EB198" s="431">
        <f>'DATA SHEET'!CV198*'Gas parameters'!$I$14</f>
        <v>0</v>
      </c>
      <c r="EC198" s="431">
        <f>'DATA SHEET'!CW198*'Gas parameters'!$J$14</f>
        <v>0</v>
      </c>
      <c r="ED198" s="431">
        <f>'DATA SHEET'!CX198*'Gas parameters'!$K$14</f>
        <v>0</v>
      </c>
      <c r="EE198" s="431">
        <f>'DATA SHEET'!CY198*'Gas parameters'!$L$14</f>
        <v>0</v>
      </c>
      <c r="EF198" s="431">
        <f>'DATA SHEET'!CZ198*'Gas parameters'!$M$14</f>
        <v>5098</v>
      </c>
      <c r="EG198" s="431">
        <f>'DATA SHEET'!DA198*'Gas parameters'!$N$14</f>
        <v>0</v>
      </c>
      <c r="EH198" s="431">
        <f>'DATA SHEET'!DB198*'Gas parameters'!$O$14</f>
        <v>0</v>
      </c>
      <c r="EI198" s="431">
        <f>'DATA SHEET'!DC198*'Gas parameters'!$P$14</f>
        <v>0</v>
      </c>
      <c r="EJ198" s="431">
        <f>'DATA SHEET'!DD198*'Gas parameters'!$Q$14</f>
        <v>0</v>
      </c>
      <c r="EK198" s="425">
        <f>'DATA SHEET'!CO198*'Gas parameters'!$B$15</f>
        <v>1.2018</v>
      </c>
      <c r="EL198" s="434">
        <f>'DATA SHEET'!CP198*'Gas parameters'!$C$15</f>
        <v>0</v>
      </c>
      <c r="EM198" s="434">
        <f>'DATA SHEET'!CQ198*'Gas parameters'!$D$15</f>
        <v>0</v>
      </c>
      <c r="EN198" s="434">
        <f>'DATA SHEET'!CR198*'Gas parameters'!$E$15</f>
        <v>0</v>
      </c>
      <c r="EO198" s="434">
        <f>'DATA SHEET'!CS198*'Gas parameters'!$F$15</f>
        <v>0</v>
      </c>
      <c r="EP198" s="434">
        <f>'DATA SHEET'!CT198*'Gas parameters'!$G$15</f>
        <v>0</v>
      </c>
      <c r="EQ198" s="434">
        <f>'DATA SHEET'!CU198*'Gas parameters'!$H$15</f>
        <v>0</v>
      </c>
      <c r="ER198" s="434">
        <f>'DATA SHEET'!CV198*'Gas parameters'!$I$15</f>
        <v>0</v>
      </c>
      <c r="ES198" s="434">
        <f>'DATA SHEET'!CW198*'Gas parameters'!$J$15</f>
        <v>0</v>
      </c>
      <c r="ET198" s="434">
        <f>'DATA SHEET'!CX198*'Gas parameters'!$K$15</f>
        <v>0</v>
      </c>
      <c r="EU198" s="434">
        <f>'DATA SHEET'!CY198*'Gas parameters'!$L$15</f>
        <v>0</v>
      </c>
      <c r="EV198" s="434">
        <f>'DATA SHEET'!CZ198*'Gas parameters'!$M$15</f>
        <v>0.1996</v>
      </c>
      <c r="EW198" s="434">
        <f>'DATA SHEET'!DA198*'Gas parameters'!$N$15</f>
        <v>0</v>
      </c>
      <c r="EX198" s="434">
        <f>'DATA SHEET'!DB198*'Gas parameters'!$O$15</f>
        <v>0</v>
      </c>
      <c r="EY198" s="434">
        <f>'DATA SHEET'!DC198*'Gas parameters'!$P$15</f>
        <v>0</v>
      </c>
      <c r="EZ198" s="434">
        <f>'DATA SHEET'!DD198*'Gas parameters'!$Q$15</f>
        <v>0</v>
      </c>
      <c r="FA198" s="429">
        <f>'DATA SHEET'!CO198*'Gas parameters'!$B$16</f>
        <v>0.59760000000000002</v>
      </c>
      <c r="FB198" s="429">
        <f>'DATA SHEET'!CP198*'Gas parameters'!$C$16</f>
        <v>0</v>
      </c>
      <c r="FC198" s="429">
        <f>'DATA SHEET'!CQ198*'Gas parameters'!$D$16</f>
        <v>0</v>
      </c>
      <c r="FD198" s="429">
        <f>'DATA SHEET'!CR198*'Gas parameters'!$E$16</f>
        <v>0</v>
      </c>
      <c r="FE198" s="429">
        <f>'DATA SHEET'!CS198*'Gas parameters'!$F$16</f>
        <v>0</v>
      </c>
      <c r="FF198" s="429">
        <f>'DATA SHEET'!CT198*'Gas parameters'!$G$16</f>
        <v>0</v>
      </c>
      <c r="FG198" s="429">
        <f>'DATA SHEET'!CU198*'Gas parameters'!$H$16</f>
        <v>0</v>
      </c>
      <c r="FH198" s="429">
        <f>'DATA SHEET'!CV198*'Gas parameters'!$I$16</f>
        <v>0</v>
      </c>
      <c r="FI198" s="429">
        <f>'DATA SHEET'!CW198*'Gas parameters'!$J$16</f>
        <v>0</v>
      </c>
      <c r="FJ198" s="429">
        <f>'DATA SHEET'!CX198*'Gas parameters'!$K$16</f>
        <v>0</v>
      </c>
      <c r="FK198" s="429">
        <f>'DATA SHEET'!CY198*'Gas parameters'!$L$16</f>
        <v>0</v>
      </c>
      <c r="FL198" s="429">
        <f>'DATA SHEET'!CZ198*'Gas parameters'!$M$16</f>
        <v>0</v>
      </c>
      <c r="FM198" s="429">
        <f>'DATA SHEET'!DA198*'Gas parameters'!$N$16</f>
        <v>0</v>
      </c>
      <c r="FN198" s="429">
        <f>'DATA SHEET'!DB198*'Gas parameters'!$O$16</f>
        <v>0</v>
      </c>
      <c r="FO198" s="429">
        <f>'DATA SHEET'!DC198*'Gas parameters'!$P$16</f>
        <v>0</v>
      </c>
      <c r="FP198" s="429">
        <f>'DATA SHEET'!DD198*'Gas parameters'!$Q$16</f>
        <v>0</v>
      </c>
      <c r="FQ198" s="457">
        <f>'DATA SHEET'!CO198*'Gas parameters'!$B$17</f>
        <v>1.1639999999999999</v>
      </c>
      <c r="FR198" s="457">
        <f>'DATA SHEET'!CP198*'Gas parameters'!$C$17</f>
        <v>0</v>
      </c>
      <c r="FS198" s="457">
        <f>'DATA SHEET'!CQ198*'Gas parameters'!$D$17</f>
        <v>0</v>
      </c>
      <c r="FT198" s="457">
        <f>'DATA SHEET'!CR198*'Gas parameters'!$E$17</f>
        <v>0</v>
      </c>
      <c r="FU198" s="457">
        <f>'DATA SHEET'!CS198*'Gas parameters'!$F$17</f>
        <v>0</v>
      </c>
      <c r="FV198" s="457">
        <f>'DATA SHEET'!CT198*'Gas parameters'!$G$17</f>
        <v>0</v>
      </c>
      <c r="FW198" s="457">
        <f>'DATA SHEET'!CU198*'Gas parameters'!$H$17</f>
        <v>0</v>
      </c>
      <c r="FX198" s="457">
        <f>'DATA SHEET'!CV198*'Gas parameters'!$I$17</f>
        <v>0</v>
      </c>
      <c r="FY198" s="457">
        <f>'DATA SHEET'!CW198*'Gas parameters'!$J$17</f>
        <v>0</v>
      </c>
      <c r="FZ198" s="457">
        <f>'DATA SHEET'!CX198*'Gas parameters'!$K$17</f>
        <v>0</v>
      </c>
      <c r="GA198" s="457">
        <f>'DATA SHEET'!CY198*'Gas parameters'!$L$17</f>
        <v>0</v>
      </c>
      <c r="GB198" s="457">
        <f>'DATA SHEET'!CZ198*'Gas parameters'!$M$17</f>
        <v>0.38680000000000003</v>
      </c>
      <c r="GC198" s="457">
        <f>'DATA SHEET'!DA198*'Gas parameters'!$N$17</f>
        <v>0</v>
      </c>
      <c r="GD198" s="457">
        <f>'DATA SHEET'!DB198*'Gas parameters'!$O$17</f>
        <v>0</v>
      </c>
      <c r="GE198" s="457">
        <f>'DATA SHEET'!DC198*'Gas parameters'!$P$17</f>
        <v>0</v>
      </c>
      <c r="GF198" s="457">
        <f>'DATA SHEET'!DD198*'Gas parameters'!$Q$17</f>
        <v>0</v>
      </c>
      <c r="GG198" s="429">
        <f>'DATA SHEET'!CO198*'Gas parameters'!$B$18</f>
        <v>0.43043999999999999</v>
      </c>
      <c r="GH198" s="429">
        <f>'DATA SHEET'!CP198*'Gas parameters'!$C$18</f>
        <v>0</v>
      </c>
      <c r="GI198" s="429">
        <f>'DATA SHEET'!CQ198*'Gas parameters'!$D$18</f>
        <v>0</v>
      </c>
      <c r="GJ198" s="429">
        <f>'DATA SHEET'!CR198*'Gas parameters'!$E$18</f>
        <v>0</v>
      </c>
      <c r="GK198" s="429">
        <f>'DATA SHEET'!CS198*'Gas parameters'!$F$18</f>
        <v>0</v>
      </c>
      <c r="GL198" s="429">
        <f>'DATA SHEET'!CT198*'Gas parameters'!$G$18</f>
        <v>0</v>
      </c>
      <c r="GM198" s="429">
        <f>'DATA SHEET'!CU198*'Gas parameters'!$H$18</f>
        <v>0</v>
      </c>
      <c r="GN198" s="429">
        <f>'DATA SHEET'!CV198*'Gas parameters'!$I$18</f>
        <v>0</v>
      </c>
      <c r="GO198" s="429">
        <f>'DATA SHEET'!CW198*'Gas parameters'!$J$18</f>
        <v>0</v>
      </c>
      <c r="GP198" s="429">
        <f>'DATA SHEET'!CX198*'Gas parameters'!$K$18</f>
        <v>0</v>
      </c>
      <c r="GQ198" s="429">
        <f>'DATA SHEET'!CY198*'Gas parameters'!$L$18</f>
        <v>0</v>
      </c>
      <c r="GR198" s="429">
        <f>'DATA SHEET'!CZ198*'Gas parameters'!$M$18</f>
        <v>3.5999999999999997E-2</v>
      </c>
      <c r="GS198" s="429">
        <f>'DATA SHEET'!DA198*'Gas parameters'!$N$18</f>
        <v>0</v>
      </c>
      <c r="GT198" s="429">
        <f>'DATA SHEET'!DB198*'Gas parameters'!$O$18</f>
        <v>0</v>
      </c>
      <c r="GU198" s="429">
        <f>'DATA SHEET'!DC198*'Gas parameters'!$P$18</f>
        <v>0</v>
      </c>
      <c r="GV198" s="429">
        <f>'DATA SHEET'!DD198*'Gas parameters'!$Q$18</f>
        <v>0</v>
      </c>
      <c r="GW198" s="430">
        <v>7</v>
      </c>
      <c r="GX198" s="430">
        <v>1E-3</v>
      </c>
      <c r="GY198" s="435">
        <f t="shared" ref="GY198:GY201" si="1209">HM198/0.2094</f>
        <v>6.6924546322827121</v>
      </c>
      <c r="GZ198" s="435">
        <f t="shared" ref="GZ198:GZ201" si="1210">HN198/HH198*100</f>
        <v>10.148328222950017</v>
      </c>
      <c r="HA198" s="433">
        <f t="shared" ref="HA198:HA201" si="1211">(HG198-HH198)/GY198+1</f>
        <v>1</v>
      </c>
      <c r="HB198" s="433">
        <f t="shared" ref="HB198:HB201" si="1212">HG198+HI198</f>
        <v>7.4502201757506663</v>
      </c>
      <c r="HC198" s="433">
        <f t="shared" ref="HC198:HC201" si="1213">HI198/HB198*100</f>
        <v>20.959991874476575</v>
      </c>
      <c r="HD198" s="433">
        <f t="shared" ref="HD198:HD201" si="1214">HJ198*0.01977+HF198*0.01429+(100-HF198-HJ198)*0.01251</f>
        <v>1.3246768628986172</v>
      </c>
      <c r="HE198" s="433">
        <f t="shared" ref="HE198:HE201" si="1215">(HD198+HI198*0.8038/HG198)/(HI198/HG198+1)</f>
        <v>1.2155011147590387</v>
      </c>
      <c r="HF198" s="436">
        <f t="shared" ref="HF198:HF201" si="1216">IO198</f>
        <v>0</v>
      </c>
      <c r="HG198" s="433">
        <f t="shared" ref="HG198:HG201" si="1217">HN198/HJ198*100</f>
        <v>5.8886546322827122</v>
      </c>
      <c r="HH198" s="435">
        <f>GY198*0.7906+'DATA SHEET'!CW198/100+HN198</f>
        <v>5.8886546322827122</v>
      </c>
      <c r="HI198" s="433">
        <f t="shared" ref="HI198:HI201" si="1218">GX198/0.8038*1.293*HA198*GY198+HO198</f>
        <v>1.5615655434679541</v>
      </c>
      <c r="HJ198" s="433">
        <f t="shared" ref="HJ198:HJ201" si="1219">(1-HF198/20.94)*GZ198</f>
        <v>10.148328222950017</v>
      </c>
      <c r="HK198" s="437">
        <f t="shared" ref="HK198:HK201" si="1220">SUM(DE198:DT198)</f>
        <v>25843</v>
      </c>
      <c r="HL198" s="437">
        <f t="shared" ref="HL198:HL201" si="1221">SUM(DU198:EJ198)</f>
        <v>28989.399999999998</v>
      </c>
      <c r="HM198" s="438">
        <f t="shared" ref="HM198:HM201" si="1222">SUM(EK198:EZ198)</f>
        <v>1.4014</v>
      </c>
      <c r="HN198" s="439">
        <f t="shared" ref="HN198:HN201" si="1223">SUM(FA198:FP198)</f>
        <v>0.59760000000000002</v>
      </c>
      <c r="HO198" s="436">
        <f t="shared" ref="HO198:HO201" si="1224">SUM(FQ198:GF198)</f>
        <v>1.5508</v>
      </c>
      <c r="HP198" s="427">
        <f t="shared" ref="HP198:HP201" si="1225">SUM(GG198:GV198)</f>
        <v>0.46643999999999997</v>
      </c>
      <c r="HQ198" s="357">
        <f t="shared" ref="HQ198:HQ201" si="1226">SUM(AS198:BH198)</f>
        <v>25801.599999999999</v>
      </c>
      <c r="HR198" s="358">
        <f t="shared" ref="HR198:HR201" si="1227">SUM(BI198:BX198)</f>
        <v>29019.200000000001</v>
      </c>
      <c r="HS198" s="712">
        <f t="shared" ref="HS198:HS201" si="1228">SUM(BY198:CN198)</f>
        <v>0.46643999999999997</v>
      </c>
      <c r="HT198" s="713">
        <f t="shared" ref="HT198:HT201" si="1229">HU198/$HR$14</f>
        <v>0.36094603788418017</v>
      </c>
      <c r="HU198" s="711">
        <f t="shared" ref="HU198:HU201" si="1230">HS198/$HU$14</f>
        <v>0.44215889640812073</v>
      </c>
      <c r="HV198" s="711">
        <f t="shared" ref="HV198:HV201" si="1231">HY198/$HV$14</f>
        <v>24.454174959719456</v>
      </c>
      <c r="HW198" s="711">
        <f t="shared" ref="HW198:HW201" si="1232">HZ198/$HW$14</f>
        <v>27.464698088207459</v>
      </c>
      <c r="HX198" s="711">
        <f t="shared" ref="HX198:HX201" si="1233">IA198/$HX$14</f>
        <v>45.714470083951518</v>
      </c>
      <c r="HY198" s="714">
        <f t="shared" ref="HY198:HY201" si="1234">HQ198/1000</f>
        <v>25.801599999999997</v>
      </c>
      <c r="HZ198" s="359">
        <f t="shared" ref="HZ198:HZ201" si="1235">HR198/1000</f>
        <v>29.019200000000001</v>
      </c>
      <c r="IA198" s="360">
        <f t="shared" ref="IA198:IA201" si="1236">HR198/SQRT(HT198)/1000</f>
        <v>48.30190909070317</v>
      </c>
      <c r="IB198" s="75">
        <f t="shared" ref="IB198:IB201" si="1237">HX198</f>
        <v>45.714470083951518</v>
      </c>
      <c r="IC198" s="724">
        <f t="shared" ref="IC198:IC201" si="1238">HT198</f>
        <v>0.36094603788418017</v>
      </c>
      <c r="ID198" s="724">
        <f t="shared" ref="ID198:ID201" si="1239">HY198</f>
        <v>25.801599999999997</v>
      </c>
      <c r="IE198" s="724">
        <f t="shared" ref="IE198:IE201" si="1240">HZ198</f>
        <v>29.019200000000001</v>
      </c>
      <c r="IF198" s="76">
        <f t="shared" ref="IF198:IF201" si="1241">GZ198</f>
        <v>10.148328222950017</v>
      </c>
      <c r="IG198" s="168"/>
      <c r="IH198" s="168"/>
      <c r="II198" s="168"/>
      <c r="IJ198" s="700">
        <f t="shared" ref="IJ198:IJ201" si="1242">II198*(273.15/(273.15+15))*ID198/3.6</f>
        <v>0</v>
      </c>
      <c r="IK198" s="30"/>
      <c r="IL198" s="31"/>
      <c r="IM198" s="31"/>
      <c r="IN198" s="29"/>
      <c r="IO198" s="29"/>
      <c r="IP198" s="25"/>
      <c r="IQ198" s="25"/>
      <c r="IR198" s="25"/>
      <c r="IS198" s="43"/>
      <c r="IT198" s="419" t="s">
        <v>618</v>
      </c>
      <c r="IU198" s="419" t="s">
        <v>618</v>
      </c>
      <c r="IV198" s="43"/>
      <c r="IW198" s="43"/>
      <c r="IX198" s="419" t="s">
        <v>618</v>
      </c>
      <c r="IY198" s="419" t="s">
        <v>618</v>
      </c>
      <c r="IZ198" s="43"/>
      <c r="JA198" s="64"/>
      <c r="JB198" s="64"/>
      <c r="JC198" s="64"/>
      <c r="JD198" s="22"/>
      <c r="JE198" s="22"/>
      <c r="JF198" s="22"/>
      <c r="JG198" s="22"/>
      <c r="JH198" s="21"/>
      <c r="JI198" s="21"/>
      <c r="JJ198" s="21"/>
      <c r="JK198" s="21"/>
      <c r="JL198" s="79" t="s">
        <v>57</v>
      </c>
      <c r="JM198" s="140"/>
      <c r="JN198" s="140"/>
      <c r="JO198" s="140"/>
      <c r="JP198" s="140"/>
      <c r="JQ198" s="140"/>
      <c r="JR198" s="140"/>
      <c r="JS198" s="140"/>
      <c r="JT198" s="142"/>
      <c r="JU198" s="142"/>
      <c r="JV198" s="142"/>
      <c r="JW198" s="142"/>
      <c r="JX198" s="142"/>
      <c r="JY198" s="142"/>
      <c r="JZ198" s="142"/>
      <c r="KA198" s="23"/>
      <c r="KB198" s="24"/>
      <c r="KC198" s="175"/>
      <c r="KD198" s="175"/>
      <c r="KE198" s="175"/>
      <c r="KF198" s="175"/>
      <c r="KG198" s="175"/>
      <c r="KH198" s="175"/>
      <c r="KI198" s="175"/>
      <c r="KJ198" s="175"/>
      <c r="KK198" s="32" t="s">
        <v>88</v>
      </c>
      <c r="KL198" s="32" t="s">
        <v>88</v>
      </c>
      <c r="KM198" s="32" t="s">
        <v>88</v>
      </c>
      <c r="KN198" s="32" t="s">
        <v>88</v>
      </c>
      <c r="KO198" s="32" t="s">
        <v>88</v>
      </c>
      <c r="KP198" s="32" t="s">
        <v>88</v>
      </c>
      <c r="KQ198" s="32" t="s">
        <v>88</v>
      </c>
      <c r="KR198" s="32" t="s">
        <v>88</v>
      </c>
      <c r="KS198" s="32" t="s">
        <v>88</v>
      </c>
      <c r="KT198" s="32" t="s">
        <v>88</v>
      </c>
      <c r="KU198" s="32" t="s">
        <v>88</v>
      </c>
      <c r="KV198" s="32" t="s">
        <v>88</v>
      </c>
      <c r="KX198" s="540">
        <f t="shared" si="932"/>
        <v>100</v>
      </c>
    </row>
    <row r="199" spans="1:310" ht="15.75" customHeight="1" thickTop="1" thickBot="1" x14ac:dyDescent="0.3">
      <c r="A199" s="423" t="s">
        <v>183</v>
      </c>
      <c r="B199" s="80" t="e">
        <f>IF(A199="X",IF(#REF!="F",#REF!,IF(#REF!="C",#REF!,IF(#REF!="WH",#REF!,IF(#REF!="B",#REF!,"")))),"")</f>
        <v>#REF!</v>
      </c>
      <c r="C199" s="120"/>
      <c r="D199" s="578"/>
      <c r="E199" s="11">
        <f>E198+1</f>
        <v>81</v>
      </c>
      <c r="F199" s="2171"/>
      <c r="G199" s="1831"/>
      <c r="H199" s="2166" t="s">
        <v>491</v>
      </c>
      <c r="I199" s="2167"/>
      <c r="J199" s="2166" t="s">
        <v>492</v>
      </c>
      <c r="K199" s="2167"/>
      <c r="L199" s="1831"/>
      <c r="M199" s="39" t="s">
        <v>55</v>
      </c>
      <c r="N199" s="100" t="s">
        <v>90</v>
      </c>
      <c r="O199" s="553"/>
      <c r="P199" s="599"/>
      <c r="Q199" s="726">
        <v>60</v>
      </c>
      <c r="R199" s="727"/>
      <c r="S199" s="727"/>
      <c r="T199" s="727"/>
      <c r="U199" s="727"/>
      <c r="V199" s="727"/>
      <c r="W199" s="727"/>
      <c r="X199" s="727"/>
      <c r="Y199" s="727"/>
      <c r="Z199" s="727"/>
      <c r="AA199" s="727"/>
      <c r="AB199" s="727">
        <v>40</v>
      </c>
      <c r="AC199" s="368">
        <f t="shared" si="1181"/>
        <v>0.6</v>
      </c>
      <c r="AD199" s="368">
        <f t="shared" si="1182"/>
        <v>0</v>
      </c>
      <c r="AE199" s="368">
        <f t="shared" si="1183"/>
        <v>0</v>
      </c>
      <c r="AF199" s="368">
        <f t="shared" si="1184"/>
        <v>0</v>
      </c>
      <c r="AG199" s="368">
        <f t="shared" si="1185"/>
        <v>0</v>
      </c>
      <c r="AH199" s="368">
        <f t="shared" si="1186"/>
        <v>0</v>
      </c>
      <c r="AI199" s="368">
        <f t="shared" si="1187"/>
        <v>0</v>
      </c>
      <c r="AJ199" s="368">
        <f t="shared" si="1188"/>
        <v>0</v>
      </c>
      <c r="AK199" s="368">
        <f t="shared" si="1189"/>
        <v>0</v>
      </c>
      <c r="AL199" s="368">
        <f t="shared" si="1190"/>
        <v>0</v>
      </c>
      <c r="AM199" s="368">
        <f t="shared" si="1191"/>
        <v>0</v>
      </c>
      <c r="AN199" s="368">
        <f t="shared" si="1192"/>
        <v>0.4</v>
      </c>
      <c r="AO199" s="369">
        <v>0</v>
      </c>
      <c r="AP199" s="370">
        <v>0</v>
      </c>
      <c r="AQ199" s="370">
        <v>0</v>
      </c>
      <c r="AR199" s="370">
        <v>0</v>
      </c>
      <c r="AS199" s="378">
        <f>AC199*'Gas parameters'!$B$10</f>
        <v>21490.799999999999</v>
      </c>
      <c r="AT199" s="371">
        <f>AD199*'Gas parameters'!$C$10</f>
        <v>0</v>
      </c>
      <c r="AU199" s="371">
        <f>AE199*'Gas parameters'!$D$10</f>
        <v>0</v>
      </c>
      <c r="AV199" s="371">
        <f>AF199*'Gas parameters'!$E$10</f>
        <v>0</v>
      </c>
      <c r="AW199" s="371">
        <f>AG199*'Gas parameters'!$F$10</f>
        <v>0</v>
      </c>
      <c r="AX199" s="371">
        <f>AH199*'Gas parameters'!$G$10</f>
        <v>0</v>
      </c>
      <c r="AY199" s="371">
        <f>AI199*'Gas parameters'!$H$10</f>
        <v>0</v>
      </c>
      <c r="AZ199" s="371">
        <f>AJ199*'Gas parameters'!$I$10</f>
        <v>0</v>
      </c>
      <c r="BA199" s="371">
        <f>AK199*'Gas parameters'!$J$10</f>
        <v>0</v>
      </c>
      <c r="BB199" s="371">
        <f>AL199*'Gas parameters'!$K$10</f>
        <v>0</v>
      </c>
      <c r="BC199" s="371">
        <f>AM199*'Gas parameters'!$L$10</f>
        <v>0</v>
      </c>
      <c r="BD199" s="371">
        <f>AN199*'Gas parameters'!$M$10</f>
        <v>4310.8</v>
      </c>
      <c r="BE199" s="372">
        <f>AO199*'Gas parameters'!$N$10</f>
        <v>0</v>
      </c>
      <c r="BF199" s="373">
        <f>AP199*'Gas parameters'!$O$10</f>
        <v>0</v>
      </c>
      <c r="BG199" s="373">
        <f>AQ199*'Gas parameters'!$P$10</f>
        <v>0</v>
      </c>
      <c r="BH199" s="379">
        <f>AR199*'Gas parameters'!$Q$10</f>
        <v>0</v>
      </c>
      <c r="BI199" s="386">
        <f>AC199*'Gas parameters'!$B$11</f>
        <v>23904</v>
      </c>
      <c r="BJ199" s="387">
        <f>AD199*'Gas parameters'!$C$11</f>
        <v>0</v>
      </c>
      <c r="BK199" s="387">
        <f>AE199*'Gas parameters'!$D$11</f>
        <v>0</v>
      </c>
      <c r="BL199" s="387">
        <f>AF199*'Gas parameters'!$E$11</f>
        <v>0</v>
      </c>
      <c r="BM199" s="387">
        <f>AG199*'Gas parameters'!$F$11</f>
        <v>0</v>
      </c>
      <c r="BN199" s="387">
        <f>AH199*'Gas parameters'!$G$11</f>
        <v>0</v>
      </c>
      <c r="BO199" s="387">
        <f>AI199*'Gas parameters'!$H$11</f>
        <v>0</v>
      </c>
      <c r="BP199" s="387">
        <f>AJ199*'Gas parameters'!$I$11</f>
        <v>0</v>
      </c>
      <c r="BQ199" s="387">
        <f>AK199*'Gas parameters'!$J$11</f>
        <v>0</v>
      </c>
      <c r="BR199" s="387">
        <f>AL199*'Gas parameters'!$K$11</f>
        <v>0</v>
      </c>
      <c r="BS199" s="387">
        <f>AM199*'Gas parameters'!$L$11</f>
        <v>0</v>
      </c>
      <c r="BT199" s="387">
        <f>AN199*'Gas parameters'!$M$11</f>
        <v>5115.2000000000007</v>
      </c>
      <c r="BU199" s="388">
        <f>AO199*'Gas parameters'!$N$11</f>
        <v>0</v>
      </c>
      <c r="BV199" s="389">
        <f>AP199*'Gas parameters'!$O$11</f>
        <v>0</v>
      </c>
      <c r="BW199" s="389">
        <f>AQ199*'Gas parameters'!$P$11</f>
        <v>0</v>
      </c>
      <c r="BX199" s="390">
        <f>AR199*'Gas parameters'!$Q$11</f>
        <v>0</v>
      </c>
      <c r="BY199" s="385">
        <f>AC199*'Gas parameters'!$B$12</f>
        <v>0.43043999999999999</v>
      </c>
      <c r="BZ199" s="374">
        <f>AD199*'Gas parameters'!$C$12</f>
        <v>0</v>
      </c>
      <c r="CA199" s="374">
        <f>AE199*'Gas parameters'!$D$12</f>
        <v>0</v>
      </c>
      <c r="CB199" s="374">
        <f>AF199*'Gas parameters'!$E$12</f>
        <v>0</v>
      </c>
      <c r="CC199" s="374">
        <f>AG199*'Gas parameters'!$F$12</f>
        <v>0</v>
      </c>
      <c r="CD199" s="374">
        <f>AH199*'Gas parameters'!$G$12</f>
        <v>0</v>
      </c>
      <c r="CE199" s="374">
        <f>AI199*'Gas parameters'!$H$12</f>
        <v>0</v>
      </c>
      <c r="CF199" s="374">
        <f>AJ199*'Gas parameters'!$I$12</f>
        <v>0</v>
      </c>
      <c r="CG199" s="374">
        <f>AK199*'Gas parameters'!$J$12</f>
        <v>0</v>
      </c>
      <c r="CH199" s="374">
        <f>AL199*'Gas parameters'!$K$12</f>
        <v>0</v>
      </c>
      <c r="CI199" s="374">
        <f>AM199*'Gas parameters'!$L$12</f>
        <v>0</v>
      </c>
      <c r="CJ199" s="374">
        <f>AN199*'Gas parameters'!$M$12</f>
        <v>3.5999999999999997E-2</v>
      </c>
      <c r="CK199" s="375">
        <f>AO199*'Gas parameters'!$N$12</f>
        <v>0</v>
      </c>
      <c r="CL199" s="376">
        <f>AP199*'Gas parameters'!$O$12</f>
        <v>0</v>
      </c>
      <c r="CM199" s="376">
        <f>AQ199*'Gas parameters'!$P$12</f>
        <v>0</v>
      </c>
      <c r="CN199" s="376">
        <f>AR199*'Gas parameters'!$Q$12</f>
        <v>0</v>
      </c>
      <c r="CO199" s="432">
        <f t="shared" si="1193"/>
        <v>0.6</v>
      </c>
      <c r="CP199" s="432">
        <f t="shared" si="1194"/>
        <v>0</v>
      </c>
      <c r="CQ199" s="432">
        <f t="shared" si="1195"/>
        <v>0</v>
      </c>
      <c r="CR199" s="432">
        <f t="shared" si="1196"/>
        <v>0</v>
      </c>
      <c r="CS199" s="432">
        <f t="shared" si="1197"/>
        <v>0</v>
      </c>
      <c r="CT199" s="432">
        <f t="shared" si="1198"/>
        <v>0</v>
      </c>
      <c r="CU199" s="432">
        <f t="shared" si="1199"/>
        <v>0</v>
      </c>
      <c r="CV199" s="432">
        <f t="shared" si="1200"/>
        <v>0</v>
      </c>
      <c r="CW199" s="432">
        <f t="shared" si="1201"/>
        <v>0</v>
      </c>
      <c r="CX199" s="432">
        <f t="shared" si="1202"/>
        <v>0</v>
      </c>
      <c r="CY199" s="432">
        <f t="shared" si="1203"/>
        <v>0</v>
      </c>
      <c r="CZ199" s="432">
        <f t="shared" si="1204"/>
        <v>0.4</v>
      </c>
      <c r="DA199" s="432">
        <f t="shared" si="1205"/>
        <v>0</v>
      </c>
      <c r="DB199" s="432">
        <f t="shared" si="1206"/>
        <v>0</v>
      </c>
      <c r="DC199" s="432">
        <f t="shared" si="1207"/>
        <v>0</v>
      </c>
      <c r="DD199" s="432">
        <f t="shared" si="1208"/>
        <v>0</v>
      </c>
      <c r="DE199" s="428">
        <f>'DATA SHEET'!CO199*'Gas parameters'!$B$13</f>
        <v>21529.8</v>
      </c>
      <c r="DF199" s="428">
        <f>'DATA SHEET'!CP199*'Gas parameters'!$C$13</f>
        <v>0</v>
      </c>
      <c r="DG199" s="428">
        <f>'DATA SHEET'!CQ199*'Gas parameters'!$D$13</f>
        <v>0</v>
      </c>
      <c r="DH199" s="428">
        <f>'DATA SHEET'!CR199*'Gas parameters'!$E$13</f>
        <v>0</v>
      </c>
      <c r="DI199" s="428">
        <f>'DATA SHEET'!CS199*'Gas parameters'!$F$13</f>
        <v>0</v>
      </c>
      <c r="DJ199" s="428">
        <f>'DATA SHEET'!CT199*'Gas parameters'!$G$13</f>
        <v>0</v>
      </c>
      <c r="DK199" s="428">
        <f>'DATA SHEET'!CU199*'Gas parameters'!$H$13</f>
        <v>0</v>
      </c>
      <c r="DL199" s="428">
        <f>'DATA SHEET'!CV199*'Gas parameters'!$I$13</f>
        <v>0</v>
      </c>
      <c r="DM199" s="428">
        <f>'DATA SHEET'!CW199*'Gas parameters'!$J$13</f>
        <v>0</v>
      </c>
      <c r="DN199" s="428">
        <f>'DATA SHEET'!CX199*'Gas parameters'!$K$13</f>
        <v>0</v>
      </c>
      <c r="DO199" s="428">
        <f>'DATA SHEET'!CY199*'Gas parameters'!$L$13</f>
        <v>0</v>
      </c>
      <c r="DP199" s="428">
        <f>'DATA SHEET'!CZ199*'Gas parameters'!$M$13</f>
        <v>4313.2</v>
      </c>
      <c r="DQ199" s="428">
        <f>'DATA SHEET'!DA199*'Gas parameters'!$N$13</f>
        <v>0</v>
      </c>
      <c r="DR199" s="428">
        <f>'DATA SHEET'!DB199*'Gas parameters'!$O$13</f>
        <v>0</v>
      </c>
      <c r="DS199" s="428">
        <f>'DATA SHEET'!DC199*'Gas parameters'!$P$13</f>
        <v>0</v>
      </c>
      <c r="DT199" s="428">
        <f>'DATA SHEET'!DD199*'Gas parameters'!$Q$13</f>
        <v>0</v>
      </c>
      <c r="DU199" s="431">
        <f>'DATA SHEET'!CO199*'Gas parameters'!$B$14</f>
        <v>23891.399999999998</v>
      </c>
      <c r="DV199" s="431">
        <f>'DATA SHEET'!CP199*'Gas parameters'!$C$14</f>
        <v>0</v>
      </c>
      <c r="DW199" s="431">
        <f>'DATA SHEET'!CQ199*'Gas parameters'!$D$14</f>
        <v>0</v>
      </c>
      <c r="DX199" s="431">
        <f>'DATA SHEET'!CR199*'Gas parameters'!$E$14</f>
        <v>0</v>
      </c>
      <c r="DY199" s="431">
        <f>'DATA SHEET'!CS199*'Gas parameters'!$F$14</f>
        <v>0</v>
      </c>
      <c r="DZ199" s="431">
        <f>'DATA SHEET'!CT199*'Gas parameters'!$G$14</f>
        <v>0</v>
      </c>
      <c r="EA199" s="431">
        <f>'DATA SHEET'!CU199*'Gas parameters'!$H$14</f>
        <v>0</v>
      </c>
      <c r="EB199" s="431">
        <f>'DATA SHEET'!CV199*'Gas parameters'!$I$14</f>
        <v>0</v>
      </c>
      <c r="EC199" s="431">
        <f>'DATA SHEET'!CW199*'Gas parameters'!$J$14</f>
        <v>0</v>
      </c>
      <c r="ED199" s="431">
        <f>'DATA SHEET'!CX199*'Gas parameters'!$K$14</f>
        <v>0</v>
      </c>
      <c r="EE199" s="431">
        <f>'DATA SHEET'!CY199*'Gas parameters'!$L$14</f>
        <v>0</v>
      </c>
      <c r="EF199" s="431">
        <f>'DATA SHEET'!CZ199*'Gas parameters'!$M$14</f>
        <v>5098</v>
      </c>
      <c r="EG199" s="431">
        <f>'DATA SHEET'!DA199*'Gas parameters'!$N$14</f>
        <v>0</v>
      </c>
      <c r="EH199" s="431">
        <f>'DATA SHEET'!DB199*'Gas parameters'!$O$14</f>
        <v>0</v>
      </c>
      <c r="EI199" s="431">
        <f>'DATA SHEET'!DC199*'Gas parameters'!$P$14</f>
        <v>0</v>
      </c>
      <c r="EJ199" s="431">
        <f>'DATA SHEET'!DD199*'Gas parameters'!$Q$14</f>
        <v>0</v>
      </c>
      <c r="EK199" s="425">
        <f>'DATA SHEET'!CO199*'Gas parameters'!$B$15</f>
        <v>1.2018</v>
      </c>
      <c r="EL199" s="434">
        <f>'DATA SHEET'!CP199*'Gas parameters'!$C$15</f>
        <v>0</v>
      </c>
      <c r="EM199" s="434">
        <f>'DATA SHEET'!CQ199*'Gas parameters'!$D$15</f>
        <v>0</v>
      </c>
      <c r="EN199" s="434">
        <f>'DATA SHEET'!CR199*'Gas parameters'!$E$15</f>
        <v>0</v>
      </c>
      <c r="EO199" s="434">
        <f>'DATA SHEET'!CS199*'Gas parameters'!$F$15</f>
        <v>0</v>
      </c>
      <c r="EP199" s="434">
        <f>'DATA SHEET'!CT199*'Gas parameters'!$G$15</f>
        <v>0</v>
      </c>
      <c r="EQ199" s="434">
        <f>'DATA SHEET'!CU199*'Gas parameters'!$H$15</f>
        <v>0</v>
      </c>
      <c r="ER199" s="434">
        <f>'DATA SHEET'!CV199*'Gas parameters'!$I$15</f>
        <v>0</v>
      </c>
      <c r="ES199" s="434">
        <f>'DATA SHEET'!CW199*'Gas parameters'!$J$15</f>
        <v>0</v>
      </c>
      <c r="ET199" s="434">
        <f>'DATA SHEET'!CX199*'Gas parameters'!$K$15</f>
        <v>0</v>
      </c>
      <c r="EU199" s="434">
        <f>'DATA SHEET'!CY199*'Gas parameters'!$L$15</f>
        <v>0</v>
      </c>
      <c r="EV199" s="434">
        <f>'DATA SHEET'!CZ199*'Gas parameters'!$M$15</f>
        <v>0.1996</v>
      </c>
      <c r="EW199" s="434">
        <f>'DATA SHEET'!DA199*'Gas parameters'!$N$15</f>
        <v>0</v>
      </c>
      <c r="EX199" s="434">
        <f>'DATA SHEET'!DB199*'Gas parameters'!$O$15</f>
        <v>0</v>
      </c>
      <c r="EY199" s="434">
        <f>'DATA SHEET'!DC199*'Gas parameters'!$P$15</f>
        <v>0</v>
      </c>
      <c r="EZ199" s="434">
        <f>'DATA SHEET'!DD199*'Gas parameters'!$Q$15</f>
        <v>0</v>
      </c>
      <c r="FA199" s="429">
        <f>'DATA SHEET'!CO199*'Gas parameters'!$B$16</f>
        <v>0.59760000000000002</v>
      </c>
      <c r="FB199" s="429">
        <f>'DATA SHEET'!CP199*'Gas parameters'!$C$16</f>
        <v>0</v>
      </c>
      <c r="FC199" s="429">
        <f>'DATA SHEET'!CQ199*'Gas parameters'!$D$16</f>
        <v>0</v>
      </c>
      <c r="FD199" s="429">
        <f>'DATA SHEET'!CR199*'Gas parameters'!$E$16</f>
        <v>0</v>
      </c>
      <c r="FE199" s="429">
        <f>'DATA SHEET'!CS199*'Gas parameters'!$F$16</f>
        <v>0</v>
      </c>
      <c r="FF199" s="429">
        <f>'DATA SHEET'!CT199*'Gas parameters'!$G$16</f>
        <v>0</v>
      </c>
      <c r="FG199" s="429">
        <f>'DATA SHEET'!CU199*'Gas parameters'!$H$16</f>
        <v>0</v>
      </c>
      <c r="FH199" s="429">
        <f>'DATA SHEET'!CV199*'Gas parameters'!$I$16</f>
        <v>0</v>
      </c>
      <c r="FI199" s="429">
        <f>'DATA SHEET'!CW199*'Gas parameters'!$J$16</f>
        <v>0</v>
      </c>
      <c r="FJ199" s="429">
        <f>'DATA SHEET'!CX199*'Gas parameters'!$K$16</f>
        <v>0</v>
      </c>
      <c r="FK199" s="429">
        <f>'DATA SHEET'!CY199*'Gas parameters'!$L$16</f>
        <v>0</v>
      </c>
      <c r="FL199" s="429">
        <f>'DATA SHEET'!CZ199*'Gas parameters'!$M$16</f>
        <v>0</v>
      </c>
      <c r="FM199" s="429">
        <f>'DATA SHEET'!DA199*'Gas parameters'!$N$16</f>
        <v>0</v>
      </c>
      <c r="FN199" s="429">
        <f>'DATA SHEET'!DB199*'Gas parameters'!$O$16</f>
        <v>0</v>
      </c>
      <c r="FO199" s="429">
        <f>'DATA SHEET'!DC199*'Gas parameters'!$P$16</f>
        <v>0</v>
      </c>
      <c r="FP199" s="429">
        <f>'DATA SHEET'!DD199*'Gas parameters'!$Q$16</f>
        <v>0</v>
      </c>
      <c r="FQ199" s="457">
        <f>'DATA SHEET'!CO199*'Gas parameters'!$B$17</f>
        <v>1.1639999999999999</v>
      </c>
      <c r="FR199" s="457">
        <f>'DATA SHEET'!CP199*'Gas parameters'!$C$17</f>
        <v>0</v>
      </c>
      <c r="FS199" s="457">
        <f>'DATA SHEET'!CQ199*'Gas parameters'!$D$17</f>
        <v>0</v>
      </c>
      <c r="FT199" s="457">
        <f>'DATA SHEET'!CR199*'Gas parameters'!$E$17</f>
        <v>0</v>
      </c>
      <c r="FU199" s="457">
        <f>'DATA SHEET'!CS199*'Gas parameters'!$F$17</f>
        <v>0</v>
      </c>
      <c r="FV199" s="457">
        <f>'DATA SHEET'!CT199*'Gas parameters'!$G$17</f>
        <v>0</v>
      </c>
      <c r="FW199" s="457">
        <f>'DATA SHEET'!CU199*'Gas parameters'!$H$17</f>
        <v>0</v>
      </c>
      <c r="FX199" s="457">
        <f>'DATA SHEET'!CV199*'Gas parameters'!$I$17</f>
        <v>0</v>
      </c>
      <c r="FY199" s="457">
        <f>'DATA SHEET'!CW199*'Gas parameters'!$J$17</f>
        <v>0</v>
      </c>
      <c r="FZ199" s="457">
        <f>'DATA SHEET'!CX199*'Gas parameters'!$K$17</f>
        <v>0</v>
      </c>
      <c r="GA199" s="457">
        <f>'DATA SHEET'!CY199*'Gas parameters'!$L$17</f>
        <v>0</v>
      </c>
      <c r="GB199" s="457">
        <f>'DATA SHEET'!CZ199*'Gas parameters'!$M$17</f>
        <v>0.38680000000000003</v>
      </c>
      <c r="GC199" s="457">
        <f>'DATA SHEET'!DA199*'Gas parameters'!$N$17</f>
        <v>0</v>
      </c>
      <c r="GD199" s="457">
        <f>'DATA SHEET'!DB199*'Gas parameters'!$O$17</f>
        <v>0</v>
      </c>
      <c r="GE199" s="457">
        <f>'DATA SHEET'!DC199*'Gas parameters'!$P$17</f>
        <v>0</v>
      </c>
      <c r="GF199" s="457">
        <f>'DATA SHEET'!DD199*'Gas parameters'!$Q$17</f>
        <v>0</v>
      </c>
      <c r="GG199" s="429">
        <f>'DATA SHEET'!CO199*'Gas parameters'!$B$18</f>
        <v>0.43043999999999999</v>
      </c>
      <c r="GH199" s="429">
        <f>'DATA SHEET'!CP199*'Gas parameters'!$C$18</f>
        <v>0</v>
      </c>
      <c r="GI199" s="429">
        <f>'DATA SHEET'!CQ199*'Gas parameters'!$D$18</f>
        <v>0</v>
      </c>
      <c r="GJ199" s="429">
        <f>'DATA SHEET'!CR199*'Gas parameters'!$E$18</f>
        <v>0</v>
      </c>
      <c r="GK199" s="429">
        <f>'DATA SHEET'!CS199*'Gas parameters'!$F$18</f>
        <v>0</v>
      </c>
      <c r="GL199" s="429">
        <f>'DATA SHEET'!CT199*'Gas parameters'!$G$18</f>
        <v>0</v>
      </c>
      <c r="GM199" s="429">
        <f>'DATA SHEET'!CU199*'Gas parameters'!$H$18</f>
        <v>0</v>
      </c>
      <c r="GN199" s="429">
        <f>'DATA SHEET'!CV199*'Gas parameters'!$I$18</f>
        <v>0</v>
      </c>
      <c r="GO199" s="429">
        <f>'DATA SHEET'!CW199*'Gas parameters'!$J$18</f>
        <v>0</v>
      </c>
      <c r="GP199" s="429">
        <f>'DATA SHEET'!CX199*'Gas parameters'!$K$18</f>
        <v>0</v>
      </c>
      <c r="GQ199" s="429">
        <f>'DATA SHEET'!CY199*'Gas parameters'!$L$18</f>
        <v>0</v>
      </c>
      <c r="GR199" s="429">
        <f>'DATA SHEET'!CZ199*'Gas parameters'!$M$18</f>
        <v>3.5999999999999997E-2</v>
      </c>
      <c r="GS199" s="429">
        <f>'DATA SHEET'!DA199*'Gas parameters'!$N$18</f>
        <v>0</v>
      </c>
      <c r="GT199" s="429">
        <f>'DATA SHEET'!DB199*'Gas parameters'!$O$18</f>
        <v>0</v>
      </c>
      <c r="GU199" s="429">
        <f>'DATA SHEET'!DC199*'Gas parameters'!$P$18</f>
        <v>0</v>
      </c>
      <c r="GV199" s="429">
        <f>'DATA SHEET'!DD199*'Gas parameters'!$Q$18</f>
        <v>0</v>
      </c>
      <c r="GW199" s="430">
        <v>7</v>
      </c>
      <c r="GX199" s="430">
        <v>1E-3</v>
      </c>
      <c r="GY199" s="435">
        <f t="shared" si="1209"/>
        <v>6.6924546322827121</v>
      </c>
      <c r="GZ199" s="435">
        <f t="shared" si="1210"/>
        <v>10.148328222950017</v>
      </c>
      <c r="HA199" s="433">
        <f t="shared" si="1211"/>
        <v>1</v>
      </c>
      <c r="HB199" s="433">
        <f t="shared" si="1212"/>
        <v>7.4502201757506663</v>
      </c>
      <c r="HC199" s="433">
        <f t="shared" si="1213"/>
        <v>20.959991874476575</v>
      </c>
      <c r="HD199" s="433">
        <f t="shared" si="1214"/>
        <v>1.3246768628986172</v>
      </c>
      <c r="HE199" s="433">
        <f t="shared" si="1215"/>
        <v>1.2155011147590387</v>
      </c>
      <c r="HF199" s="436">
        <f t="shared" si="1216"/>
        <v>0</v>
      </c>
      <c r="HG199" s="433">
        <f t="shared" si="1217"/>
        <v>5.8886546322827122</v>
      </c>
      <c r="HH199" s="435">
        <f>GY199*0.7906+'DATA SHEET'!CW199/100+HN199</f>
        <v>5.8886546322827122</v>
      </c>
      <c r="HI199" s="433">
        <f t="shared" si="1218"/>
        <v>1.5615655434679541</v>
      </c>
      <c r="HJ199" s="433">
        <f t="shared" si="1219"/>
        <v>10.148328222950017</v>
      </c>
      <c r="HK199" s="437">
        <f t="shared" si="1220"/>
        <v>25843</v>
      </c>
      <c r="HL199" s="437">
        <f t="shared" si="1221"/>
        <v>28989.399999999998</v>
      </c>
      <c r="HM199" s="438">
        <f t="shared" si="1222"/>
        <v>1.4014</v>
      </c>
      <c r="HN199" s="439">
        <f t="shared" si="1223"/>
        <v>0.59760000000000002</v>
      </c>
      <c r="HO199" s="436">
        <f t="shared" si="1224"/>
        <v>1.5508</v>
      </c>
      <c r="HP199" s="427">
        <f t="shared" si="1225"/>
        <v>0.46643999999999997</v>
      </c>
      <c r="HQ199" s="357">
        <f t="shared" si="1226"/>
        <v>25801.599999999999</v>
      </c>
      <c r="HR199" s="358">
        <f t="shared" si="1227"/>
        <v>29019.200000000001</v>
      </c>
      <c r="HS199" s="712">
        <f t="shared" si="1228"/>
        <v>0.46643999999999997</v>
      </c>
      <c r="HT199" s="713">
        <f t="shared" si="1229"/>
        <v>0.36094603788418017</v>
      </c>
      <c r="HU199" s="711">
        <f t="shared" si="1230"/>
        <v>0.44215889640812073</v>
      </c>
      <c r="HV199" s="711">
        <f t="shared" si="1231"/>
        <v>24.454174959719456</v>
      </c>
      <c r="HW199" s="711">
        <f t="shared" si="1232"/>
        <v>27.464698088207459</v>
      </c>
      <c r="HX199" s="711">
        <f t="shared" si="1233"/>
        <v>45.714470083951518</v>
      </c>
      <c r="HY199" s="714">
        <f t="shared" si="1234"/>
        <v>25.801599999999997</v>
      </c>
      <c r="HZ199" s="359">
        <f t="shared" si="1235"/>
        <v>29.019200000000001</v>
      </c>
      <c r="IA199" s="360">
        <f t="shared" si="1236"/>
        <v>48.30190909070317</v>
      </c>
      <c r="IB199" s="75">
        <f t="shared" si="1237"/>
        <v>45.714470083951518</v>
      </c>
      <c r="IC199" s="724">
        <f t="shared" si="1238"/>
        <v>0.36094603788418017</v>
      </c>
      <c r="ID199" s="724">
        <f t="shared" si="1239"/>
        <v>25.801599999999997</v>
      </c>
      <c r="IE199" s="724">
        <f t="shared" si="1240"/>
        <v>29.019200000000001</v>
      </c>
      <c r="IF199" s="76">
        <f t="shared" si="1241"/>
        <v>10.148328222950017</v>
      </c>
      <c r="IG199" s="168"/>
      <c r="IH199" s="168"/>
      <c r="II199" s="168"/>
      <c r="IJ199" s="700">
        <f t="shared" si="1242"/>
        <v>0</v>
      </c>
      <c r="IK199" s="30"/>
      <c r="IL199" s="31"/>
      <c r="IM199" s="31"/>
      <c r="IN199" s="29"/>
      <c r="IO199" s="29"/>
      <c r="IP199" s="25"/>
      <c r="IQ199" s="25"/>
      <c r="IR199" s="25"/>
      <c r="IS199" s="43"/>
      <c r="IT199" s="419" t="s">
        <v>618</v>
      </c>
      <c r="IU199" s="419" t="s">
        <v>618</v>
      </c>
      <c r="IV199" s="43"/>
      <c r="IW199" s="43"/>
      <c r="IX199" s="419" t="s">
        <v>618</v>
      </c>
      <c r="IY199" s="419" t="s">
        <v>618</v>
      </c>
      <c r="IZ199" s="43"/>
      <c r="JA199" s="64"/>
      <c r="JB199" s="64"/>
      <c r="JC199" s="64"/>
      <c r="JD199" s="22"/>
      <c r="JE199" s="22"/>
      <c r="JF199" s="22"/>
      <c r="JG199" s="22"/>
      <c r="JH199" s="21"/>
      <c r="JI199" s="21"/>
      <c r="JJ199" s="21"/>
      <c r="JK199" s="21"/>
      <c r="JL199" s="79"/>
      <c r="JM199" s="140"/>
      <c r="JN199" s="140"/>
      <c r="JO199" s="140"/>
      <c r="JP199" s="140"/>
      <c r="JQ199" s="140"/>
      <c r="JR199" s="140"/>
      <c r="JS199" s="140"/>
      <c r="JT199" s="142"/>
      <c r="JU199" s="142"/>
      <c r="JV199" s="142"/>
      <c r="JW199" s="142"/>
      <c r="JX199" s="142"/>
      <c r="JY199" s="142"/>
      <c r="JZ199" s="142"/>
      <c r="KA199" s="26"/>
      <c r="KB199" s="27"/>
      <c r="KC199" s="175"/>
      <c r="KD199" s="175"/>
      <c r="KE199" s="175"/>
      <c r="KF199" s="175"/>
      <c r="KG199" s="175"/>
      <c r="KH199" s="175"/>
      <c r="KI199" s="175"/>
      <c r="KJ199" s="175"/>
      <c r="KK199" s="32" t="s">
        <v>88</v>
      </c>
      <c r="KL199" s="32" t="s">
        <v>88</v>
      </c>
      <c r="KM199" s="32" t="s">
        <v>88</v>
      </c>
      <c r="KN199" s="32" t="s">
        <v>88</v>
      </c>
      <c r="KO199" s="32" t="s">
        <v>88</v>
      </c>
      <c r="KP199" s="32" t="s">
        <v>88</v>
      </c>
      <c r="KQ199" s="32" t="s">
        <v>88</v>
      </c>
      <c r="KR199" s="32" t="s">
        <v>88</v>
      </c>
      <c r="KS199" s="32" t="s">
        <v>88</v>
      </c>
      <c r="KT199" s="32" t="s">
        <v>88</v>
      </c>
      <c r="KU199" s="32" t="s">
        <v>88</v>
      </c>
      <c r="KV199" s="32" t="s">
        <v>88</v>
      </c>
      <c r="KX199" s="540">
        <f t="shared" si="932"/>
        <v>100</v>
      </c>
    </row>
    <row r="200" spans="1:310" ht="24" thickTop="1" thickBot="1" x14ac:dyDescent="0.3">
      <c r="A200" s="423" t="s">
        <v>183</v>
      </c>
      <c r="B200" s="80" t="e">
        <f>IF(A200="X",IF(#REF!="F",#REF!,IF(#REF!="C",#REF!,IF(#REF!="WH",#REF!,IF(#REF!="B",#REF!,"")))),"")</f>
        <v>#REF!</v>
      </c>
      <c r="C200" s="120"/>
      <c r="D200" s="578"/>
      <c r="E200" s="11">
        <f>E199+1</f>
        <v>82</v>
      </c>
      <c r="F200" s="2171"/>
      <c r="G200" s="1831"/>
      <c r="H200" s="2166"/>
      <c r="I200" s="2167"/>
      <c r="J200" s="2166"/>
      <c r="K200" s="2167"/>
      <c r="L200" s="1831"/>
      <c r="M200" s="586">
        <v>40</v>
      </c>
      <c r="N200" s="100" t="s">
        <v>90</v>
      </c>
      <c r="O200" s="553"/>
      <c r="P200" s="599"/>
      <c r="Q200" s="726">
        <v>60</v>
      </c>
      <c r="R200" s="727"/>
      <c r="S200" s="727"/>
      <c r="T200" s="727"/>
      <c r="U200" s="727"/>
      <c r="V200" s="727"/>
      <c r="W200" s="727"/>
      <c r="X200" s="727"/>
      <c r="Y200" s="727"/>
      <c r="Z200" s="727"/>
      <c r="AA200" s="727"/>
      <c r="AB200" s="727">
        <v>40</v>
      </c>
      <c r="AC200" s="368">
        <f t="shared" si="1181"/>
        <v>0.6</v>
      </c>
      <c r="AD200" s="368">
        <f t="shared" si="1182"/>
        <v>0</v>
      </c>
      <c r="AE200" s="368">
        <f t="shared" si="1183"/>
        <v>0</v>
      </c>
      <c r="AF200" s="368">
        <f t="shared" si="1184"/>
        <v>0</v>
      </c>
      <c r="AG200" s="368">
        <f t="shared" si="1185"/>
        <v>0</v>
      </c>
      <c r="AH200" s="368">
        <f t="shared" si="1186"/>
        <v>0</v>
      </c>
      <c r="AI200" s="368">
        <f t="shared" si="1187"/>
        <v>0</v>
      </c>
      <c r="AJ200" s="368">
        <f t="shared" si="1188"/>
        <v>0</v>
      </c>
      <c r="AK200" s="368">
        <f t="shared" si="1189"/>
        <v>0</v>
      </c>
      <c r="AL200" s="368">
        <f t="shared" si="1190"/>
        <v>0</v>
      </c>
      <c r="AM200" s="368">
        <f t="shared" si="1191"/>
        <v>0</v>
      </c>
      <c r="AN200" s="368">
        <f t="shared" si="1192"/>
        <v>0.4</v>
      </c>
      <c r="AO200" s="369">
        <v>0</v>
      </c>
      <c r="AP200" s="370">
        <v>0</v>
      </c>
      <c r="AQ200" s="370">
        <v>0</v>
      </c>
      <c r="AR200" s="370">
        <v>0</v>
      </c>
      <c r="AS200" s="378">
        <f>AC200*'Gas parameters'!$B$10</f>
        <v>21490.799999999999</v>
      </c>
      <c r="AT200" s="371">
        <f>AD200*'Gas parameters'!$C$10</f>
        <v>0</v>
      </c>
      <c r="AU200" s="371">
        <f>AE200*'Gas parameters'!$D$10</f>
        <v>0</v>
      </c>
      <c r="AV200" s="371">
        <f>AF200*'Gas parameters'!$E$10</f>
        <v>0</v>
      </c>
      <c r="AW200" s="371">
        <f>AG200*'Gas parameters'!$F$10</f>
        <v>0</v>
      </c>
      <c r="AX200" s="371">
        <f>AH200*'Gas parameters'!$G$10</f>
        <v>0</v>
      </c>
      <c r="AY200" s="371">
        <f>AI200*'Gas parameters'!$H$10</f>
        <v>0</v>
      </c>
      <c r="AZ200" s="371">
        <f>AJ200*'Gas parameters'!$I$10</f>
        <v>0</v>
      </c>
      <c r="BA200" s="371">
        <f>AK200*'Gas parameters'!$J$10</f>
        <v>0</v>
      </c>
      <c r="BB200" s="371">
        <f>AL200*'Gas parameters'!$K$10</f>
        <v>0</v>
      </c>
      <c r="BC200" s="371">
        <f>AM200*'Gas parameters'!$L$10</f>
        <v>0</v>
      </c>
      <c r="BD200" s="371">
        <f>AN200*'Gas parameters'!$M$10</f>
        <v>4310.8</v>
      </c>
      <c r="BE200" s="372">
        <f>AO200*'Gas parameters'!$N$10</f>
        <v>0</v>
      </c>
      <c r="BF200" s="373">
        <f>AP200*'Gas parameters'!$O$10</f>
        <v>0</v>
      </c>
      <c r="BG200" s="373">
        <f>AQ200*'Gas parameters'!$P$10</f>
        <v>0</v>
      </c>
      <c r="BH200" s="379">
        <f>AR200*'Gas parameters'!$Q$10</f>
        <v>0</v>
      </c>
      <c r="BI200" s="386">
        <f>AC200*'Gas parameters'!$B$11</f>
        <v>23904</v>
      </c>
      <c r="BJ200" s="387">
        <f>AD200*'Gas parameters'!$C$11</f>
        <v>0</v>
      </c>
      <c r="BK200" s="387">
        <f>AE200*'Gas parameters'!$D$11</f>
        <v>0</v>
      </c>
      <c r="BL200" s="387">
        <f>AF200*'Gas parameters'!$E$11</f>
        <v>0</v>
      </c>
      <c r="BM200" s="387">
        <f>AG200*'Gas parameters'!$F$11</f>
        <v>0</v>
      </c>
      <c r="BN200" s="387">
        <f>AH200*'Gas parameters'!$G$11</f>
        <v>0</v>
      </c>
      <c r="BO200" s="387">
        <f>AI200*'Gas parameters'!$H$11</f>
        <v>0</v>
      </c>
      <c r="BP200" s="387">
        <f>AJ200*'Gas parameters'!$I$11</f>
        <v>0</v>
      </c>
      <c r="BQ200" s="387">
        <f>AK200*'Gas parameters'!$J$11</f>
        <v>0</v>
      </c>
      <c r="BR200" s="387">
        <f>AL200*'Gas parameters'!$K$11</f>
        <v>0</v>
      </c>
      <c r="BS200" s="387">
        <f>AM200*'Gas parameters'!$L$11</f>
        <v>0</v>
      </c>
      <c r="BT200" s="387">
        <f>AN200*'Gas parameters'!$M$11</f>
        <v>5115.2000000000007</v>
      </c>
      <c r="BU200" s="388">
        <f>AO200*'Gas parameters'!$N$11</f>
        <v>0</v>
      </c>
      <c r="BV200" s="389">
        <f>AP200*'Gas parameters'!$O$11</f>
        <v>0</v>
      </c>
      <c r="BW200" s="389">
        <f>AQ200*'Gas parameters'!$P$11</f>
        <v>0</v>
      </c>
      <c r="BX200" s="390">
        <f>AR200*'Gas parameters'!$Q$11</f>
        <v>0</v>
      </c>
      <c r="BY200" s="385">
        <f>AC200*'Gas parameters'!$B$12</f>
        <v>0.43043999999999999</v>
      </c>
      <c r="BZ200" s="374">
        <f>AD200*'Gas parameters'!$C$12</f>
        <v>0</v>
      </c>
      <c r="CA200" s="374">
        <f>AE200*'Gas parameters'!$D$12</f>
        <v>0</v>
      </c>
      <c r="CB200" s="374">
        <f>AF200*'Gas parameters'!$E$12</f>
        <v>0</v>
      </c>
      <c r="CC200" s="374">
        <f>AG200*'Gas parameters'!$F$12</f>
        <v>0</v>
      </c>
      <c r="CD200" s="374">
        <f>AH200*'Gas parameters'!$G$12</f>
        <v>0</v>
      </c>
      <c r="CE200" s="374">
        <f>AI200*'Gas parameters'!$H$12</f>
        <v>0</v>
      </c>
      <c r="CF200" s="374">
        <f>AJ200*'Gas parameters'!$I$12</f>
        <v>0</v>
      </c>
      <c r="CG200" s="374">
        <f>AK200*'Gas parameters'!$J$12</f>
        <v>0</v>
      </c>
      <c r="CH200" s="374">
        <f>AL200*'Gas parameters'!$K$12</f>
        <v>0</v>
      </c>
      <c r="CI200" s="374">
        <f>AM200*'Gas parameters'!$L$12</f>
        <v>0</v>
      </c>
      <c r="CJ200" s="374">
        <f>AN200*'Gas parameters'!$M$12</f>
        <v>3.5999999999999997E-2</v>
      </c>
      <c r="CK200" s="375">
        <f>AO200*'Gas parameters'!$N$12</f>
        <v>0</v>
      </c>
      <c r="CL200" s="376">
        <f>AP200*'Gas parameters'!$O$12</f>
        <v>0</v>
      </c>
      <c r="CM200" s="376">
        <f>AQ200*'Gas parameters'!$P$12</f>
        <v>0</v>
      </c>
      <c r="CN200" s="376">
        <f>AR200*'Gas parameters'!$Q$12</f>
        <v>0</v>
      </c>
      <c r="CO200" s="432">
        <f t="shared" si="1193"/>
        <v>0.6</v>
      </c>
      <c r="CP200" s="432">
        <f t="shared" si="1194"/>
        <v>0</v>
      </c>
      <c r="CQ200" s="432">
        <f t="shared" si="1195"/>
        <v>0</v>
      </c>
      <c r="CR200" s="432">
        <f t="shared" si="1196"/>
        <v>0</v>
      </c>
      <c r="CS200" s="432">
        <f t="shared" si="1197"/>
        <v>0</v>
      </c>
      <c r="CT200" s="432">
        <f t="shared" si="1198"/>
        <v>0</v>
      </c>
      <c r="CU200" s="432">
        <f t="shared" si="1199"/>
        <v>0</v>
      </c>
      <c r="CV200" s="432">
        <f t="shared" si="1200"/>
        <v>0</v>
      </c>
      <c r="CW200" s="432">
        <f t="shared" si="1201"/>
        <v>0</v>
      </c>
      <c r="CX200" s="432">
        <f t="shared" si="1202"/>
        <v>0</v>
      </c>
      <c r="CY200" s="432">
        <f t="shared" si="1203"/>
        <v>0</v>
      </c>
      <c r="CZ200" s="432">
        <f t="shared" si="1204"/>
        <v>0.4</v>
      </c>
      <c r="DA200" s="432">
        <f t="shared" si="1205"/>
        <v>0</v>
      </c>
      <c r="DB200" s="432">
        <f t="shared" si="1206"/>
        <v>0</v>
      </c>
      <c r="DC200" s="432">
        <f t="shared" si="1207"/>
        <v>0</v>
      </c>
      <c r="DD200" s="432">
        <f t="shared" si="1208"/>
        <v>0</v>
      </c>
      <c r="DE200" s="428">
        <f>'DATA SHEET'!CO200*'Gas parameters'!$B$13</f>
        <v>21529.8</v>
      </c>
      <c r="DF200" s="428">
        <f>'DATA SHEET'!CP200*'Gas parameters'!$C$13</f>
        <v>0</v>
      </c>
      <c r="DG200" s="428">
        <f>'DATA SHEET'!CQ200*'Gas parameters'!$D$13</f>
        <v>0</v>
      </c>
      <c r="DH200" s="428">
        <f>'DATA SHEET'!CR200*'Gas parameters'!$E$13</f>
        <v>0</v>
      </c>
      <c r="DI200" s="428">
        <f>'DATA SHEET'!CS200*'Gas parameters'!$F$13</f>
        <v>0</v>
      </c>
      <c r="DJ200" s="428">
        <f>'DATA SHEET'!CT200*'Gas parameters'!$G$13</f>
        <v>0</v>
      </c>
      <c r="DK200" s="428">
        <f>'DATA SHEET'!CU200*'Gas parameters'!$H$13</f>
        <v>0</v>
      </c>
      <c r="DL200" s="428">
        <f>'DATA SHEET'!CV200*'Gas parameters'!$I$13</f>
        <v>0</v>
      </c>
      <c r="DM200" s="428">
        <f>'DATA SHEET'!CW200*'Gas parameters'!$J$13</f>
        <v>0</v>
      </c>
      <c r="DN200" s="428">
        <f>'DATA SHEET'!CX200*'Gas parameters'!$K$13</f>
        <v>0</v>
      </c>
      <c r="DO200" s="428">
        <f>'DATA SHEET'!CY200*'Gas parameters'!$L$13</f>
        <v>0</v>
      </c>
      <c r="DP200" s="428">
        <f>'DATA SHEET'!CZ200*'Gas parameters'!$M$13</f>
        <v>4313.2</v>
      </c>
      <c r="DQ200" s="428">
        <f>'DATA SHEET'!DA200*'Gas parameters'!$N$13</f>
        <v>0</v>
      </c>
      <c r="DR200" s="428">
        <f>'DATA SHEET'!DB200*'Gas parameters'!$O$13</f>
        <v>0</v>
      </c>
      <c r="DS200" s="428">
        <f>'DATA SHEET'!DC200*'Gas parameters'!$P$13</f>
        <v>0</v>
      </c>
      <c r="DT200" s="428">
        <f>'DATA SHEET'!DD200*'Gas parameters'!$Q$13</f>
        <v>0</v>
      </c>
      <c r="DU200" s="431">
        <f>'DATA SHEET'!CO200*'Gas parameters'!$B$14</f>
        <v>23891.399999999998</v>
      </c>
      <c r="DV200" s="431">
        <f>'DATA SHEET'!CP200*'Gas parameters'!$C$14</f>
        <v>0</v>
      </c>
      <c r="DW200" s="431">
        <f>'DATA SHEET'!CQ200*'Gas parameters'!$D$14</f>
        <v>0</v>
      </c>
      <c r="DX200" s="431">
        <f>'DATA SHEET'!CR200*'Gas parameters'!$E$14</f>
        <v>0</v>
      </c>
      <c r="DY200" s="431">
        <f>'DATA SHEET'!CS200*'Gas parameters'!$F$14</f>
        <v>0</v>
      </c>
      <c r="DZ200" s="431">
        <f>'DATA SHEET'!CT200*'Gas parameters'!$G$14</f>
        <v>0</v>
      </c>
      <c r="EA200" s="431">
        <f>'DATA SHEET'!CU200*'Gas parameters'!$H$14</f>
        <v>0</v>
      </c>
      <c r="EB200" s="431">
        <f>'DATA SHEET'!CV200*'Gas parameters'!$I$14</f>
        <v>0</v>
      </c>
      <c r="EC200" s="431">
        <f>'DATA SHEET'!CW200*'Gas parameters'!$J$14</f>
        <v>0</v>
      </c>
      <c r="ED200" s="431">
        <f>'DATA SHEET'!CX200*'Gas parameters'!$K$14</f>
        <v>0</v>
      </c>
      <c r="EE200" s="431">
        <f>'DATA SHEET'!CY200*'Gas parameters'!$L$14</f>
        <v>0</v>
      </c>
      <c r="EF200" s="431">
        <f>'DATA SHEET'!CZ200*'Gas parameters'!$M$14</f>
        <v>5098</v>
      </c>
      <c r="EG200" s="431">
        <f>'DATA SHEET'!DA200*'Gas parameters'!$N$14</f>
        <v>0</v>
      </c>
      <c r="EH200" s="431">
        <f>'DATA SHEET'!DB200*'Gas parameters'!$O$14</f>
        <v>0</v>
      </c>
      <c r="EI200" s="431">
        <f>'DATA SHEET'!DC200*'Gas parameters'!$P$14</f>
        <v>0</v>
      </c>
      <c r="EJ200" s="431">
        <f>'DATA SHEET'!DD200*'Gas parameters'!$Q$14</f>
        <v>0</v>
      </c>
      <c r="EK200" s="425">
        <f>'DATA SHEET'!CO200*'Gas parameters'!$B$15</f>
        <v>1.2018</v>
      </c>
      <c r="EL200" s="434">
        <f>'DATA SHEET'!CP200*'Gas parameters'!$C$15</f>
        <v>0</v>
      </c>
      <c r="EM200" s="434">
        <f>'DATA SHEET'!CQ200*'Gas parameters'!$D$15</f>
        <v>0</v>
      </c>
      <c r="EN200" s="434">
        <f>'DATA SHEET'!CR200*'Gas parameters'!$E$15</f>
        <v>0</v>
      </c>
      <c r="EO200" s="434">
        <f>'DATA SHEET'!CS200*'Gas parameters'!$F$15</f>
        <v>0</v>
      </c>
      <c r="EP200" s="434">
        <f>'DATA SHEET'!CT200*'Gas parameters'!$G$15</f>
        <v>0</v>
      </c>
      <c r="EQ200" s="434">
        <f>'DATA SHEET'!CU200*'Gas parameters'!$H$15</f>
        <v>0</v>
      </c>
      <c r="ER200" s="434">
        <f>'DATA SHEET'!CV200*'Gas parameters'!$I$15</f>
        <v>0</v>
      </c>
      <c r="ES200" s="434">
        <f>'DATA SHEET'!CW200*'Gas parameters'!$J$15</f>
        <v>0</v>
      </c>
      <c r="ET200" s="434">
        <f>'DATA SHEET'!CX200*'Gas parameters'!$K$15</f>
        <v>0</v>
      </c>
      <c r="EU200" s="434">
        <f>'DATA SHEET'!CY200*'Gas parameters'!$L$15</f>
        <v>0</v>
      </c>
      <c r="EV200" s="434">
        <f>'DATA SHEET'!CZ200*'Gas parameters'!$M$15</f>
        <v>0.1996</v>
      </c>
      <c r="EW200" s="434">
        <f>'DATA SHEET'!DA200*'Gas parameters'!$N$15</f>
        <v>0</v>
      </c>
      <c r="EX200" s="434">
        <f>'DATA SHEET'!DB200*'Gas parameters'!$O$15</f>
        <v>0</v>
      </c>
      <c r="EY200" s="434">
        <f>'DATA SHEET'!DC200*'Gas parameters'!$P$15</f>
        <v>0</v>
      </c>
      <c r="EZ200" s="434">
        <f>'DATA SHEET'!DD200*'Gas parameters'!$Q$15</f>
        <v>0</v>
      </c>
      <c r="FA200" s="429">
        <f>'DATA SHEET'!CO200*'Gas parameters'!$B$16</f>
        <v>0.59760000000000002</v>
      </c>
      <c r="FB200" s="429">
        <f>'DATA SHEET'!CP200*'Gas parameters'!$C$16</f>
        <v>0</v>
      </c>
      <c r="FC200" s="429">
        <f>'DATA SHEET'!CQ200*'Gas parameters'!$D$16</f>
        <v>0</v>
      </c>
      <c r="FD200" s="429">
        <f>'DATA SHEET'!CR200*'Gas parameters'!$E$16</f>
        <v>0</v>
      </c>
      <c r="FE200" s="429">
        <f>'DATA SHEET'!CS200*'Gas parameters'!$F$16</f>
        <v>0</v>
      </c>
      <c r="FF200" s="429">
        <f>'DATA SHEET'!CT200*'Gas parameters'!$G$16</f>
        <v>0</v>
      </c>
      <c r="FG200" s="429">
        <f>'DATA SHEET'!CU200*'Gas parameters'!$H$16</f>
        <v>0</v>
      </c>
      <c r="FH200" s="429">
        <f>'DATA SHEET'!CV200*'Gas parameters'!$I$16</f>
        <v>0</v>
      </c>
      <c r="FI200" s="429">
        <f>'DATA SHEET'!CW200*'Gas parameters'!$J$16</f>
        <v>0</v>
      </c>
      <c r="FJ200" s="429">
        <f>'DATA SHEET'!CX200*'Gas parameters'!$K$16</f>
        <v>0</v>
      </c>
      <c r="FK200" s="429">
        <f>'DATA SHEET'!CY200*'Gas parameters'!$L$16</f>
        <v>0</v>
      </c>
      <c r="FL200" s="429">
        <f>'DATA SHEET'!CZ200*'Gas parameters'!$M$16</f>
        <v>0</v>
      </c>
      <c r="FM200" s="429">
        <f>'DATA SHEET'!DA200*'Gas parameters'!$N$16</f>
        <v>0</v>
      </c>
      <c r="FN200" s="429">
        <f>'DATA SHEET'!DB200*'Gas parameters'!$O$16</f>
        <v>0</v>
      </c>
      <c r="FO200" s="429">
        <f>'DATA SHEET'!DC200*'Gas parameters'!$P$16</f>
        <v>0</v>
      </c>
      <c r="FP200" s="429">
        <f>'DATA SHEET'!DD200*'Gas parameters'!$Q$16</f>
        <v>0</v>
      </c>
      <c r="FQ200" s="457">
        <f>'DATA SHEET'!CO200*'Gas parameters'!$B$17</f>
        <v>1.1639999999999999</v>
      </c>
      <c r="FR200" s="457">
        <f>'DATA SHEET'!CP200*'Gas parameters'!$C$17</f>
        <v>0</v>
      </c>
      <c r="FS200" s="457">
        <f>'DATA SHEET'!CQ200*'Gas parameters'!$D$17</f>
        <v>0</v>
      </c>
      <c r="FT200" s="457">
        <f>'DATA SHEET'!CR200*'Gas parameters'!$E$17</f>
        <v>0</v>
      </c>
      <c r="FU200" s="457">
        <f>'DATA SHEET'!CS200*'Gas parameters'!$F$17</f>
        <v>0</v>
      </c>
      <c r="FV200" s="457">
        <f>'DATA SHEET'!CT200*'Gas parameters'!$G$17</f>
        <v>0</v>
      </c>
      <c r="FW200" s="457">
        <f>'DATA SHEET'!CU200*'Gas parameters'!$H$17</f>
        <v>0</v>
      </c>
      <c r="FX200" s="457">
        <f>'DATA SHEET'!CV200*'Gas parameters'!$I$17</f>
        <v>0</v>
      </c>
      <c r="FY200" s="457">
        <f>'DATA SHEET'!CW200*'Gas parameters'!$J$17</f>
        <v>0</v>
      </c>
      <c r="FZ200" s="457">
        <f>'DATA SHEET'!CX200*'Gas parameters'!$K$17</f>
        <v>0</v>
      </c>
      <c r="GA200" s="457">
        <f>'DATA SHEET'!CY200*'Gas parameters'!$L$17</f>
        <v>0</v>
      </c>
      <c r="GB200" s="457">
        <f>'DATA SHEET'!CZ200*'Gas parameters'!$M$17</f>
        <v>0.38680000000000003</v>
      </c>
      <c r="GC200" s="457">
        <f>'DATA SHEET'!DA200*'Gas parameters'!$N$17</f>
        <v>0</v>
      </c>
      <c r="GD200" s="457">
        <f>'DATA SHEET'!DB200*'Gas parameters'!$O$17</f>
        <v>0</v>
      </c>
      <c r="GE200" s="457">
        <f>'DATA SHEET'!DC200*'Gas parameters'!$P$17</f>
        <v>0</v>
      </c>
      <c r="GF200" s="457">
        <f>'DATA SHEET'!DD200*'Gas parameters'!$Q$17</f>
        <v>0</v>
      </c>
      <c r="GG200" s="429">
        <f>'DATA SHEET'!CO200*'Gas parameters'!$B$18</f>
        <v>0.43043999999999999</v>
      </c>
      <c r="GH200" s="429">
        <f>'DATA SHEET'!CP200*'Gas parameters'!$C$18</f>
        <v>0</v>
      </c>
      <c r="GI200" s="429">
        <f>'DATA SHEET'!CQ200*'Gas parameters'!$D$18</f>
        <v>0</v>
      </c>
      <c r="GJ200" s="429">
        <f>'DATA SHEET'!CR200*'Gas parameters'!$E$18</f>
        <v>0</v>
      </c>
      <c r="GK200" s="429">
        <f>'DATA SHEET'!CS200*'Gas parameters'!$F$18</f>
        <v>0</v>
      </c>
      <c r="GL200" s="429">
        <f>'DATA SHEET'!CT200*'Gas parameters'!$G$18</f>
        <v>0</v>
      </c>
      <c r="GM200" s="429">
        <f>'DATA SHEET'!CU200*'Gas parameters'!$H$18</f>
        <v>0</v>
      </c>
      <c r="GN200" s="429">
        <f>'DATA SHEET'!CV200*'Gas parameters'!$I$18</f>
        <v>0</v>
      </c>
      <c r="GO200" s="429">
        <f>'DATA SHEET'!CW200*'Gas parameters'!$J$18</f>
        <v>0</v>
      </c>
      <c r="GP200" s="429">
        <f>'DATA SHEET'!CX200*'Gas parameters'!$K$18</f>
        <v>0</v>
      </c>
      <c r="GQ200" s="429">
        <f>'DATA SHEET'!CY200*'Gas parameters'!$L$18</f>
        <v>0</v>
      </c>
      <c r="GR200" s="429">
        <f>'DATA SHEET'!CZ200*'Gas parameters'!$M$18</f>
        <v>3.5999999999999997E-2</v>
      </c>
      <c r="GS200" s="429">
        <f>'DATA SHEET'!DA200*'Gas parameters'!$N$18</f>
        <v>0</v>
      </c>
      <c r="GT200" s="429">
        <f>'DATA SHEET'!DB200*'Gas parameters'!$O$18</f>
        <v>0</v>
      </c>
      <c r="GU200" s="429">
        <f>'DATA SHEET'!DC200*'Gas parameters'!$P$18</f>
        <v>0</v>
      </c>
      <c r="GV200" s="429">
        <f>'DATA SHEET'!DD200*'Gas parameters'!$Q$18</f>
        <v>0</v>
      </c>
      <c r="GW200" s="430">
        <v>7</v>
      </c>
      <c r="GX200" s="430">
        <v>1E-3</v>
      </c>
      <c r="GY200" s="435">
        <f t="shared" si="1209"/>
        <v>6.6924546322827121</v>
      </c>
      <c r="GZ200" s="435">
        <f t="shared" si="1210"/>
        <v>10.148328222950017</v>
      </c>
      <c r="HA200" s="433">
        <f t="shared" si="1211"/>
        <v>1</v>
      </c>
      <c r="HB200" s="433">
        <f t="shared" si="1212"/>
        <v>7.4502201757506663</v>
      </c>
      <c r="HC200" s="433">
        <f t="shared" si="1213"/>
        <v>20.959991874476575</v>
      </c>
      <c r="HD200" s="433">
        <f t="shared" si="1214"/>
        <v>1.3246768628986172</v>
      </c>
      <c r="HE200" s="433">
        <f t="shared" si="1215"/>
        <v>1.2155011147590387</v>
      </c>
      <c r="HF200" s="436">
        <f t="shared" si="1216"/>
        <v>0</v>
      </c>
      <c r="HG200" s="433">
        <f t="shared" si="1217"/>
        <v>5.8886546322827122</v>
      </c>
      <c r="HH200" s="435">
        <f>GY200*0.7906+'DATA SHEET'!CW200/100+HN200</f>
        <v>5.8886546322827122</v>
      </c>
      <c r="HI200" s="433">
        <f t="shared" si="1218"/>
        <v>1.5615655434679541</v>
      </c>
      <c r="HJ200" s="433">
        <f t="shared" si="1219"/>
        <v>10.148328222950017</v>
      </c>
      <c r="HK200" s="437">
        <f t="shared" si="1220"/>
        <v>25843</v>
      </c>
      <c r="HL200" s="437">
        <f t="shared" si="1221"/>
        <v>28989.399999999998</v>
      </c>
      <c r="HM200" s="438">
        <f t="shared" si="1222"/>
        <v>1.4014</v>
      </c>
      <c r="HN200" s="439">
        <f t="shared" si="1223"/>
        <v>0.59760000000000002</v>
      </c>
      <c r="HO200" s="436">
        <f t="shared" si="1224"/>
        <v>1.5508</v>
      </c>
      <c r="HP200" s="427">
        <f t="shared" si="1225"/>
        <v>0.46643999999999997</v>
      </c>
      <c r="HQ200" s="357">
        <f t="shared" si="1226"/>
        <v>25801.599999999999</v>
      </c>
      <c r="HR200" s="358">
        <f t="shared" si="1227"/>
        <v>29019.200000000001</v>
      </c>
      <c r="HS200" s="712">
        <f t="shared" si="1228"/>
        <v>0.46643999999999997</v>
      </c>
      <c r="HT200" s="713">
        <f t="shared" si="1229"/>
        <v>0.36094603788418017</v>
      </c>
      <c r="HU200" s="711">
        <f t="shared" si="1230"/>
        <v>0.44215889640812073</v>
      </c>
      <c r="HV200" s="711">
        <f t="shared" si="1231"/>
        <v>24.454174959719456</v>
      </c>
      <c r="HW200" s="711">
        <f t="shared" si="1232"/>
        <v>27.464698088207459</v>
      </c>
      <c r="HX200" s="711">
        <f t="shared" si="1233"/>
        <v>45.714470083951518</v>
      </c>
      <c r="HY200" s="714">
        <f t="shared" si="1234"/>
        <v>25.801599999999997</v>
      </c>
      <c r="HZ200" s="359">
        <f t="shared" si="1235"/>
        <v>29.019200000000001</v>
      </c>
      <c r="IA200" s="360">
        <f t="shared" si="1236"/>
        <v>48.30190909070317</v>
      </c>
      <c r="IB200" s="75">
        <f t="shared" si="1237"/>
        <v>45.714470083951518</v>
      </c>
      <c r="IC200" s="724">
        <f t="shared" si="1238"/>
        <v>0.36094603788418017</v>
      </c>
      <c r="ID200" s="724">
        <f t="shared" si="1239"/>
        <v>25.801599999999997</v>
      </c>
      <c r="IE200" s="724">
        <f t="shared" si="1240"/>
        <v>29.019200000000001</v>
      </c>
      <c r="IF200" s="76">
        <f t="shared" si="1241"/>
        <v>10.148328222950017</v>
      </c>
      <c r="IG200" s="168"/>
      <c r="IH200" s="168"/>
      <c r="II200" s="168"/>
      <c r="IJ200" s="700">
        <f t="shared" si="1242"/>
        <v>0</v>
      </c>
      <c r="IK200" s="30"/>
      <c r="IL200" s="31"/>
      <c r="IM200" s="31"/>
      <c r="IN200" s="29"/>
      <c r="IO200" s="29"/>
      <c r="IP200" s="25"/>
      <c r="IQ200" s="25"/>
      <c r="IR200" s="25"/>
      <c r="IS200" s="43"/>
      <c r="IT200" s="419" t="s">
        <v>618</v>
      </c>
      <c r="IU200" s="419" t="s">
        <v>618</v>
      </c>
      <c r="IV200" s="43"/>
      <c r="IW200" s="43"/>
      <c r="IX200" s="419" t="s">
        <v>618</v>
      </c>
      <c r="IY200" s="419" t="s">
        <v>618</v>
      </c>
      <c r="IZ200" s="43"/>
      <c r="JA200" s="64"/>
      <c r="JB200" s="64"/>
      <c r="JC200" s="64"/>
      <c r="JD200" s="22"/>
      <c r="JE200" s="22"/>
      <c r="JF200" s="22"/>
      <c r="JG200" s="22"/>
      <c r="JH200" s="21"/>
      <c r="JI200" s="21"/>
      <c r="JJ200" s="21"/>
      <c r="JK200" s="21"/>
      <c r="JL200" s="79"/>
      <c r="JM200" s="140"/>
      <c r="JN200" s="140"/>
      <c r="JO200" s="140"/>
      <c r="JP200" s="140"/>
      <c r="JQ200" s="140"/>
      <c r="JR200" s="140"/>
      <c r="JS200" s="140"/>
      <c r="JT200" s="142"/>
      <c r="JU200" s="142"/>
      <c r="JV200" s="142"/>
      <c r="JW200" s="142"/>
      <c r="JX200" s="142"/>
      <c r="JY200" s="142"/>
      <c r="JZ200" s="142"/>
      <c r="KA200" s="26"/>
      <c r="KB200" s="27"/>
      <c r="KC200" s="175"/>
      <c r="KD200" s="175"/>
      <c r="KE200" s="175"/>
      <c r="KF200" s="175"/>
      <c r="KG200" s="175"/>
      <c r="KH200" s="175"/>
      <c r="KI200" s="175"/>
      <c r="KJ200" s="175"/>
      <c r="KK200" s="32" t="s">
        <v>88</v>
      </c>
      <c r="KL200" s="32" t="s">
        <v>88</v>
      </c>
      <c r="KM200" s="32" t="s">
        <v>88</v>
      </c>
      <c r="KN200" s="32" t="s">
        <v>88</v>
      </c>
      <c r="KO200" s="32" t="s">
        <v>88</v>
      </c>
      <c r="KP200" s="32" t="s">
        <v>88</v>
      </c>
      <c r="KQ200" s="32" t="s">
        <v>88</v>
      </c>
      <c r="KR200" s="32" t="s">
        <v>88</v>
      </c>
      <c r="KS200" s="32" t="s">
        <v>88</v>
      </c>
      <c r="KT200" s="32" t="s">
        <v>88</v>
      </c>
      <c r="KU200" s="32" t="s">
        <v>88</v>
      </c>
      <c r="KV200" s="32" t="s">
        <v>88</v>
      </c>
      <c r="KX200" s="540">
        <f t="shared" si="932"/>
        <v>100</v>
      </c>
    </row>
    <row r="201" spans="1:310" ht="24" thickTop="1" thickBot="1" x14ac:dyDescent="0.3">
      <c r="A201" s="423" t="s">
        <v>183</v>
      </c>
      <c r="B201" s="80" t="e">
        <f>IF(A201="X",IF(#REF!="F",#REF!,IF(#REF!="C",#REF!,IF(#REF!="WH",#REF!,IF(#REF!="B",#REF!,"")))),"")</f>
        <v>#REF!</v>
      </c>
      <c r="C201" s="120"/>
      <c r="D201" s="578"/>
      <c r="E201" s="11">
        <f>E200+1</f>
        <v>83</v>
      </c>
      <c r="F201" s="2165"/>
      <c r="G201" s="1832"/>
      <c r="H201" s="2168"/>
      <c r="I201" s="2169"/>
      <c r="J201" s="2168"/>
      <c r="K201" s="2169"/>
      <c r="L201" s="1832"/>
      <c r="M201" s="39">
        <v>60</v>
      </c>
      <c r="N201" s="101" t="s">
        <v>90</v>
      </c>
      <c r="O201" s="553"/>
      <c r="P201" s="599"/>
      <c r="Q201" s="726">
        <v>60</v>
      </c>
      <c r="R201" s="727"/>
      <c r="S201" s="727"/>
      <c r="T201" s="727"/>
      <c r="U201" s="727"/>
      <c r="V201" s="727"/>
      <c r="W201" s="727"/>
      <c r="X201" s="727"/>
      <c r="Y201" s="727"/>
      <c r="Z201" s="727"/>
      <c r="AA201" s="727"/>
      <c r="AB201" s="727">
        <v>40</v>
      </c>
      <c r="AC201" s="368">
        <f t="shared" si="1181"/>
        <v>0.6</v>
      </c>
      <c r="AD201" s="368">
        <f t="shared" si="1182"/>
        <v>0</v>
      </c>
      <c r="AE201" s="368">
        <f t="shared" si="1183"/>
        <v>0</v>
      </c>
      <c r="AF201" s="368">
        <f t="shared" si="1184"/>
        <v>0</v>
      </c>
      <c r="AG201" s="368">
        <f t="shared" si="1185"/>
        <v>0</v>
      </c>
      <c r="AH201" s="368">
        <f t="shared" si="1186"/>
        <v>0</v>
      </c>
      <c r="AI201" s="368">
        <f t="shared" si="1187"/>
        <v>0</v>
      </c>
      <c r="AJ201" s="368">
        <f t="shared" si="1188"/>
        <v>0</v>
      </c>
      <c r="AK201" s="368">
        <f t="shared" si="1189"/>
        <v>0</v>
      </c>
      <c r="AL201" s="368">
        <f t="shared" si="1190"/>
        <v>0</v>
      </c>
      <c r="AM201" s="368">
        <f t="shared" si="1191"/>
        <v>0</v>
      </c>
      <c r="AN201" s="368">
        <f t="shared" si="1192"/>
        <v>0.4</v>
      </c>
      <c r="AO201" s="369">
        <v>0</v>
      </c>
      <c r="AP201" s="370">
        <v>0</v>
      </c>
      <c r="AQ201" s="370">
        <v>0</v>
      </c>
      <c r="AR201" s="370">
        <v>0</v>
      </c>
      <c r="AS201" s="378">
        <f>AC201*'Gas parameters'!$B$10</f>
        <v>21490.799999999999</v>
      </c>
      <c r="AT201" s="371">
        <f>AD201*'Gas parameters'!$C$10</f>
        <v>0</v>
      </c>
      <c r="AU201" s="371">
        <f>AE201*'Gas parameters'!$D$10</f>
        <v>0</v>
      </c>
      <c r="AV201" s="371">
        <f>AF201*'Gas parameters'!$E$10</f>
        <v>0</v>
      </c>
      <c r="AW201" s="371">
        <f>AG201*'Gas parameters'!$F$10</f>
        <v>0</v>
      </c>
      <c r="AX201" s="371">
        <f>AH201*'Gas parameters'!$G$10</f>
        <v>0</v>
      </c>
      <c r="AY201" s="371">
        <f>AI201*'Gas parameters'!$H$10</f>
        <v>0</v>
      </c>
      <c r="AZ201" s="371">
        <f>AJ201*'Gas parameters'!$I$10</f>
        <v>0</v>
      </c>
      <c r="BA201" s="371">
        <f>AK201*'Gas parameters'!$J$10</f>
        <v>0</v>
      </c>
      <c r="BB201" s="371">
        <f>AL201*'Gas parameters'!$K$10</f>
        <v>0</v>
      </c>
      <c r="BC201" s="371">
        <f>AM201*'Gas parameters'!$L$10</f>
        <v>0</v>
      </c>
      <c r="BD201" s="371">
        <f>AN201*'Gas parameters'!$M$10</f>
        <v>4310.8</v>
      </c>
      <c r="BE201" s="372">
        <f>AO201*'Gas parameters'!$N$10</f>
        <v>0</v>
      </c>
      <c r="BF201" s="373">
        <f>AP201*'Gas parameters'!$O$10</f>
        <v>0</v>
      </c>
      <c r="BG201" s="373">
        <f>AQ201*'Gas parameters'!$P$10</f>
        <v>0</v>
      </c>
      <c r="BH201" s="379">
        <f>AR201*'Gas parameters'!$Q$10</f>
        <v>0</v>
      </c>
      <c r="BI201" s="386">
        <f>AC201*'Gas parameters'!$B$11</f>
        <v>23904</v>
      </c>
      <c r="BJ201" s="387">
        <f>AD201*'Gas parameters'!$C$11</f>
        <v>0</v>
      </c>
      <c r="BK201" s="387">
        <f>AE201*'Gas parameters'!$D$11</f>
        <v>0</v>
      </c>
      <c r="BL201" s="387">
        <f>AF201*'Gas parameters'!$E$11</f>
        <v>0</v>
      </c>
      <c r="BM201" s="387">
        <f>AG201*'Gas parameters'!$F$11</f>
        <v>0</v>
      </c>
      <c r="BN201" s="387">
        <f>AH201*'Gas parameters'!$G$11</f>
        <v>0</v>
      </c>
      <c r="BO201" s="387">
        <f>AI201*'Gas parameters'!$H$11</f>
        <v>0</v>
      </c>
      <c r="BP201" s="387">
        <f>AJ201*'Gas parameters'!$I$11</f>
        <v>0</v>
      </c>
      <c r="BQ201" s="387">
        <f>AK201*'Gas parameters'!$J$11</f>
        <v>0</v>
      </c>
      <c r="BR201" s="387">
        <f>AL201*'Gas parameters'!$K$11</f>
        <v>0</v>
      </c>
      <c r="BS201" s="387">
        <f>AM201*'Gas parameters'!$L$11</f>
        <v>0</v>
      </c>
      <c r="BT201" s="387">
        <f>AN201*'Gas parameters'!$M$11</f>
        <v>5115.2000000000007</v>
      </c>
      <c r="BU201" s="388">
        <f>AO201*'Gas parameters'!$N$11</f>
        <v>0</v>
      </c>
      <c r="BV201" s="389">
        <f>AP201*'Gas parameters'!$O$11</f>
        <v>0</v>
      </c>
      <c r="BW201" s="389">
        <f>AQ201*'Gas parameters'!$P$11</f>
        <v>0</v>
      </c>
      <c r="BX201" s="390">
        <f>AR201*'Gas parameters'!$Q$11</f>
        <v>0</v>
      </c>
      <c r="BY201" s="385">
        <f>AC201*'Gas parameters'!$B$12</f>
        <v>0.43043999999999999</v>
      </c>
      <c r="BZ201" s="374">
        <f>AD201*'Gas parameters'!$C$12</f>
        <v>0</v>
      </c>
      <c r="CA201" s="374">
        <f>AE201*'Gas parameters'!$D$12</f>
        <v>0</v>
      </c>
      <c r="CB201" s="374">
        <f>AF201*'Gas parameters'!$E$12</f>
        <v>0</v>
      </c>
      <c r="CC201" s="374">
        <f>AG201*'Gas parameters'!$F$12</f>
        <v>0</v>
      </c>
      <c r="CD201" s="374">
        <f>AH201*'Gas parameters'!$G$12</f>
        <v>0</v>
      </c>
      <c r="CE201" s="374">
        <f>AI201*'Gas parameters'!$H$12</f>
        <v>0</v>
      </c>
      <c r="CF201" s="374">
        <f>AJ201*'Gas parameters'!$I$12</f>
        <v>0</v>
      </c>
      <c r="CG201" s="374">
        <f>AK201*'Gas parameters'!$J$12</f>
        <v>0</v>
      </c>
      <c r="CH201" s="374">
        <f>AL201*'Gas parameters'!$K$12</f>
        <v>0</v>
      </c>
      <c r="CI201" s="374">
        <f>AM201*'Gas parameters'!$L$12</f>
        <v>0</v>
      </c>
      <c r="CJ201" s="374">
        <f>AN201*'Gas parameters'!$M$12</f>
        <v>3.5999999999999997E-2</v>
      </c>
      <c r="CK201" s="375">
        <f>AO201*'Gas parameters'!$N$12</f>
        <v>0</v>
      </c>
      <c r="CL201" s="376">
        <f>AP201*'Gas parameters'!$O$12</f>
        <v>0</v>
      </c>
      <c r="CM201" s="376">
        <f>AQ201*'Gas parameters'!$P$12</f>
        <v>0</v>
      </c>
      <c r="CN201" s="376">
        <f>AR201*'Gas parameters'!$Q$12</f>
        <v>0</v>
      </c>
      <c r="CO201" s="432">
        <f t="shared" si="1193"/>
        <v>0.6</v>
      </c>
      <c r="CP201" s="432">
        <f t="shared" si="1194"/>
        <v>0</v>
      </c>
      <c r="CQ201" s="432">
        <f t="shared" si="1195"/>
        <v>0</v>
      </c>
      <c r="CR201" s="432">
        <f t="shared" si="1196"/>
        <v>0</v>
      </c>
      <c r="CS201" s="432">
        <f t="shared" si="1197"/>
        <v>0</v>
      </c>
      <c r="CT201" s="432">
        <f t="shared" si="1198"/>
        <v>0</v>
      </c>
      <c r="CU201" s="432">
        <f t="shared" si="1199"/>
        <v>0</v>
      </c>
      <c r="CV201" s="432">
        <f t="shared" si="1200"/>
        <v>0</v>
      </c>
      <c r="CW201" s="432">
        <f t="shared" si="1201"/>
        <v>0</v>
      </c>
      <c r="CX201" s="432">
        <f t="shared" si="1202"/>
        <v>0</v>
      </c>
      <c r="CY201" s="432">
        <f t="shared" si="1203"/>
        <v>0</v>
      </c>
      <c r="CZ201" s="432">
        <f t="shared" si="1204"/>
        <v>0.4</v>
      </c>
      <c r="DA201" s="432">
        <f t="shared" si="1205"/>
        <v>0</v>
      </c>
      <c r="DB201" s="432">
        <f t="shared" si="1206"/>
        <v>0</v>
      </c>
      <c r="DC201" s="432">
        <f t="shared" si="1207"/>
        <v>0</v>
      </c>
      <c r="DD201" s="432">
        <f t="shared" si="1208"/>
        <v>0</v>
      </c>
      <c r="DE201" s="428">
        <f>'DATA SHEET'!CO201*'Gas parameters'!$B$13</f>
        <v>21529.8</v>
      </c>
      <c r="DF201" s="428">
        <f>'DATA SHEET'!CP201*'Gas parameters'!$C$13</f>
        <v>0</v>
      </c>
      <c r="DG201" s="428">
        <f>'DATA SHEET'!CQ201*'Gas parameters'!$D$13</f>
        <v>0</v>
      </c>
      <c r="DH201" s="428">
        <f>'DATA SHEET'!CR201*'Gas parameters'!$E$13</f>
        <v>0</v>
      </c>
      <c r="DI201" s="428">
        <f>'DATA SHEET'!CS201*'Gas parameters'!$F$13</f>
        <v>0</v>
      </c>
      <c r="DJ201" s="428">
        <f>'DATA SHEET'!CT201*'Gas parameters'!$G$13</f>
        <v>0</v>
      </c>
      <c r="DK201" s="428">
        <f>'DATA SHEET'!CU201*'Gas parameters'!$H$13</f>
        <v>0</v>
      </c>
      <c r="DL201" s="428">
        <f>'DATA SHEET'!CV201*'Gas parameters'!$I$13</f>
        <v>0</v>
      </c>
      <c r="DM201" s="428">
        <f>'DATA SHEET'!CW201*'Gas parameters'!$J$13</f>
        <v>0</v>
      </c>
      <c r="DN201" s="428">
        <f>'DATA SHEET'!CX201*'Gas parameters'!$K$13</f>
        <v>0</v>
      </c>
      <c r="DO201" s="428">
        <f>'DATA SHEET'!CY201*'Gas parameters'!$L$13</f>
        <v>0</v>
      </c>
      <c r="DP201" s="428">
        <f>'DATA SHEET'!CZ201*'Gas parameters'!$M$13</f>
        <v>4313.2</v>
      </c>
      <c r="DQ201" s="428">
        <f>'DATA SHEET'!DA201*'Gas parameters'!$N$13</f>
        <v>0</v>
      </c>
      <c r="DR201" s="428">
        <f>'DATA SHEET'!DB201*'Gas parameters'!$O$13</f>
        <v>0</v>
      </c>
      <c r="DS201" s="428">
        <f>'DATA SHEET'!DC201*'Gas parameters'!$P$13</f>
        <v>0</v>
      </c>
      <c r="DT201" s="428">
        <f>'DATA SHEET'!DD201*'Gas parameters'!$Q$13</f>
        <v>0</v>
      </c>
      <c r="DU201" s="431">
        <f>'DATA SHEET'!CO201*'Gas parameters'!$B$14</f>
        <v>23891.399999999998</v>
      </c>
      <c r="DV201" s="431">
        <f>'DATA SHEET'!CP201*'Gas parameters'!$C$14</f>
        <v>0</v>
      </c>
      <c r="DW201" s="431">
        <f>'DATA SHEET'!CQ201*'Gas parameters'!$D$14</f>
        <v>0</v>
      </c>
      <c r="DX201" s="431">
        <f>'DATA SHEET'!CR201*'Gas parameters'!$E$14</f>
        <v>0</v>
      </c>
      <c r="DY201" s="431">
        <f>'DATA SHEET'!CS201*'Gas parameters'!$F$14</f>
        <v>0</v>
      </c>
      <c r="DZ201" s="431">
        <f>'DATA SHEET'!CT201*'Gas parameters'!$G$14</f>
        <v>0</v>
      </c>
      <c r="EA201" s="431">
        <f>'DATA SHEET'!CU201*'Gas parameters'!$H$14</f>
        <v>0</v>
      </c>
      <c r="EB201" s="431">
        <f>'DATA SHEET'!CV201*'Gas parameters'!$I$14</f>
        <v>0</v>
      </c>
      <c r="EC201" s="431">
        <f>'DATA SHEET'!CW201*'Gas parameters'!$J$14</f>
        <v>0</v>
      </c>
      <c r="ED201" s="431">
        <f>'DATA SHEET'!CX201*'Gas parameters'!$K$14</f>
        <v>0</v>
      </c>
      <c r="EE201" s="431">
        <f>'DATA SHEET'!CY201*'Gas parameters'!$L$14</f>
        <v>0</v>
      </c>
      <c r="EF201" s="431">
        <f>'DATA SHEET'!CZ201*'Gas parameters'!$M$14</f>
        <v>5098</v>
      </c>
      <c r="EG201" s="431">
        <f>'DATA SHEET'!DA201*'Gas parameters'!$N$14</f>
        <v>0</v>
      </c>
      <c r="EH201" s="431">
        <f>'DATA SHEET'!DB201*'Gas parameters'!$O$14</f>
        <v>0</v>
      </c>
      <c r="EI201" s="431">
        <f>'DATA SHEET'!DC201*'Gas parameters'!$P$14</f>
        <v>0</v>
      </c>
      <c r="EJ201" s="431">
        <f>'DATA SHEET'!DD201*'Gas parameters'!$Q$14</f>
        <v>0</v>
      </c>
      <c r="EK201" s="425">
        <f>'DATA SHEET'!CO201*'Gas parameters'!$B$15</f>
        <v>1.2018</v>
      </c>
      <c r="EL201" s="434">
        <f>'DATA SHEET'!CP201*'Gas parameters'!$C$15</f>
        <v>0</v>
      </c>
      <c r="EM201" s="434">
        <f>'DATA SHEET'!CQ201*'Gas parameters'!$D$15</f>
        <v>0</v>
      </c>
      <c r="EN201" s="434">
        <f>'DATA SHEET'!CR201*'Gas parameters'!$E$15</f>
        <v>0</v>
      </c>
      <c r="EO201" s="434">
        <f>'DATA SHEET'!CS201*'Gas parameters'!$F$15</f>
        <v>0</v>
      </c>
      <c r="EP201" s="434">
        <f>'DATA SHEET'!CT201*'Gas parameters'!$G$15</f>
        <v>0</v>
      </c>
      <c r="EQ201" s="434">
        <f>'DATA SHEET'!CU201*'Gas parameters'!$H$15</f>
        <v>0</v>
      </c>
      <c r="ER201" s="434">
        <f>'DATA SHEET'!CV201*'Gas parameters'!$I$15</f>
        <v>0</v>
      </c>
      <c r="ES201" s="434">
        <f>'DATA SHEET'!CW201*'Gas parameters'!$J$15</f>
        <v>0</v>
      </c>
      <c r="ET201" s="434">
        <f>'DATA SHEET'!CX201*'Gas parameters'!$K$15</f>
        <v>0</v>
      </c>
      <c r="EU201" s="434">
        <f>'DATA SHEET'!CY201*'Gas parameters'!$L$15</f>
        <v>0</v>
      </c>
      <c r="EV201" s="434">
        <f>'DATA SHEET'!CZ201*'Gas parameters'!$M$15</f>
        <v>0.1996</v>
      </c>
      <c r="EW201" s="434">
        <f>'DATA SHEET'!DA201*'Gas parameters'!$N$15</f>
        <v>0</v>
      </c>
      <c r="EX201" s="434">
        <f>'DATA SHEET'!DB201*'Gas parameters'!$O$15</f>
        <v>0</v>
      </c>
      <c r="EY201" s="434">
        <f>'DATA SHEET'!DC201*'Gas parameters'!$P$15</f>
        <v>0</v>
      </c>
      <c r="EZ201" s="434">
        <f>'DATA SHEET'!DD201*'Gas parameters'!$Q$15</f>
        <v>0</v>
      </c>
      <c r="FA201" s="429">
        <f>'DATA SHEET'!CO201*'Gas parameters'!$B$16</f>
        <v>0.59760000000000002</v>
      </c>
      <c r="FB201" s="429">
        <f>'DATA SHEET'!CP201*'Gas parameters'!$C$16</f>
        <v>0</v>
      </c>
      <c r="FC201" s="429">
        <f>'DATA SHEET'!CQ201*'Gas parameters'!$D$16</f>
        <v>0</v>
      </c>
      <c r="FD201" s="429">
        <f>'DATA SHEET'!CR201*'Gas parameters'!$E$16</f>
        <v>0</v>
      </c>
      <c r="FE201" s="429">
        <f>'DATA SHEET'!CS201*'Gas parameters'!$F$16</f>
        <v>0</v>
      </c>
      <c r="FF201" s="429">
        <f>'DATA SHEET'!CT201*'Gas parameters'!$G$16</f>
        <v>0</v>
      </c>
      <c r="FG201" s="429">
        <f>'DATA SHEET'!CU201*'Gas parameters'!$H$16</f>
        <v>0</v>
      </c>
      <c r="FH201" s="429">
        <f>'DATA SHEET'!CV201*'Gas parameters'!$I$16</f>
        <v>0</v>
      </c>
      <c r="FI201" s="429">
        <f>'DATA SHEET'!CW201*'Gas parameters'!$J$16</f>
        <v>0</v>
      </c>
      <c r="FJ201" s="429">
        <f>'DATA SHEET'!CX201*'Gas parameters'!$K$16</f>
        <v>0</v>
      </c>
      <c r="FK201" s="429">
        <f>'DATA SHEET'!CY201*'Gas parameters'!$L$16</f>
        <v>0</v>
      </c>
      <c r="FL201" s="429">
        <f>'DATA SHEET'!CZ201*'Gas parameters'!$M$16</f>
        <v>0</v>
      </c>
      <c r="FM201" s="429">
        <f>'DATA SHEET'!DA201*'Gas parameters'!$N$16</f>
        <v>0</v>
      </c>
      <c r="FN201" s="429">
        <f>'DATA SHEET'!DB201*'Gas parameters'!$O$16</f>
        <v>0</v>
      </c>
      <c r="FO201" s="429">
        <f>'DATA SHEET'!DC201*'Gas parameters'!$P$16</f>
        <v>0</v>
      </c>
      <c r="FP201" s="429">
        <f>'DATA SHEET'!DD201*'Gas parameters'!$Q$16</f>
        <v>0</v>
      </c>
      <c r="FQ201" s="457">
        <f>'DATA SHEET'!CO201*'Gas parameters'!$B$17</f>
        <v>1.1639999999999999</v>
      </c>
      <c r="FR201" s="457">
        <f>'DATA SHEET'!CP201*'Gas parameters'!$C$17</f>
        <v>0</v>
      </c>
      <c r="FS201" s="457">
        <f>'DATA SHEET'!CQ201*'Gas parameters'!$D$17</f>
        <v>0</v>
      </c>
      <c r="FT201" s="457">
        <f>'DATA SHEET'!CR201*'Gas parameters'!$E$17</f>
        <v>0</v>
      </c>
      <c r="FU201" s="457">
        <f>'DATA SHEET'!CS201*'Gas parameters'!$F$17</f>
        <v>0</v>
      </c>
      <c r="FV201" s="457">
        <f>'DATA SHEET'!CT201*'Gas parameters'!$G$17</f>
        <v>0</v>
      </c>
      <c r="FW201" s="457">
        <f>'DATA SHEET'!CU201*'Gas parameters'!$H$17</f>
        <v>0</v>
      </c>
      <c r="FX201" s="457">
        <f>'DATA SHEET'!CV201*'Gas parameters'!$I$17</f>
        <v>0</v>
      </c>
      <c r="FY201" s="457">
        <f>'DATA SHEET'!CW201*'Gas parameters'!$J$17</f>
        <v>0</v>
      </c>
      <c r="FZ201" s="457">
        <f>'DATA SHEET'!CX201*'Gas parameters'!$K$17</f>
        <v>0</v>
      </c>
      <c r="GA201" s="457">
        <f>'DATA SHEET'!CY201*'Gas parameters'!$L$17</f>
        <v>0</v>
      </c>
      <c r="GB201" s="457">
        <f>'DATA SHEET'!CZ201*'Gas parameters'!$M$17</f>
        <v>0.38680000000000003</v>
      </c>
      <c r="GC201" s="457">
        <f>'DATA SHEET'!DA201*'Gas parameters'!$N$17</f>
        <v>0</v>
      </c>
      <c r="GD201" s="457">
        <f>'DATA SHEET'!DB201*'Gas parameters'!$O$17</f>
        <v>0</v>
      </c>
      <c r="GE201" s="457">
        <f>'DATA SHEET'!DC201*'Gas parameters'!$P$17</f>
        <v>0</v>
      </c>
      <c r="GF201" s="457">
        <f>'DATA SHEET'!DD201*'Gas parameters'!$Q$17</f>
        <v>0</v>
      </c>
      <c r="GG201" s="429">
        <f>'DATA SHEET'!CO201*'Gas parameters'!$B$18</f>
        <v>0.43043999999999999</v>
      </c>
      <c r="GH201" s="429">
        <f>'DATA SHEET'!CP201*'Gas parameters'!$C$18</f>
        <v>0</v>
      </c>
      <c r="GI201" s="429">
        <f>'DATA SHEET'!CQ201*'Gas parameters'!$D$18</f>
        <v>0</v>
      </c>
      <c r="GJ201" s="429">
        <f>'DATA SHEET'!CR201*'Gas parameters'!$E$18</f>
        <v>0</v>
      </c>
      <c r="GK201" s="429">
        <f>'DATA SHEET'!CS201*'Gas parameters'!$F$18</f>
        <v>0</v>
      </c>
      <c r="GL201" s="429">
        <f>'DATA SHEET'!CT201*'Gas parameters'!$G$18</f>
        <v>0</v>
      </c>
      <c r="GM201" s="429">
        <f>'DATA SHEET'!CU201*'Gas parameters'!$H$18</f>
        <v>0</v>
      </c>
      <c r="GN201" s="429">
        <f>'DATA SHEET'!CV201*'Gas parameters'!$I$18</f>
        <v>0</v>
      </c>
      <c r="GO201" s="429">
        <f>'DATA SHEET'!CW201*'Gas parameters'!$J$18</f>
        <v>0</v>
      </c>
      <c r="GP201" s="429">
        <f>'DATA SHEET'!CX201*'Gas parameters'!$K$18</f>
        <v>0</v>
      </c>
      <c r="GQ201" s="429">
        <f>'DATA SHEET'!CY201*'Gas parameters'!$L$18</f>
        <v>0</v>
      </c>
      <c r="GR201" s="429">
        <f>'DATA SHEET'!CZ201*'Gas parameters'!$M$18</f>
        <v>3.5999999999999997E-2</v>
      </c>
      <c r="GS201" s="429">
        <f>'DATA SHEET'!DA201*'Gas parameters'!$N$18</f>
        <v>0</v>
      </c>
      <c r="GT201" s="429">
        <f>'DATA SHEET'!DB201*'Gas parameters'!$O$18</f>
        <v>0</v>
      </c>
      <c r="GU201" s="429">
        <f>'DATA SHEET'!DC201*'Gas parameters'!$P$18</f>
        <v>0</v>
      </c>
      <c r="GV201" s="429">
        <f>'DATA SHEET'!DD201*'Gas parameters'!$Q$18</f>
        <v>0</v>
      </c>
      <c r="GW201" s="430">
        <v>7</v>
      </c>
      <c r="GX201" s="430">
        <v>1E-3</v>
      </c>
      <c r="GY201" s="435">
        <f t="shared" si="1209"/>
        <v>6.6924546322827121</v>
      </c>
      <c r="GZ201" s="435">
        <f t="shared" si="1210"/>
        <v>10.148328222950017</v>
      </c>
      <c r="HA201" s="433">
        <f t="shared" si="1211"/>
        <v>1</v>
      </c>
      <c r="HB201" s="433">
        <f t="shared" si="1212"/>
        <v>7.4502201757506663</v>
      </c>
      <c r="HC201" s="433">
        <f t="shared" si="1213"/>
        <v>20.959991874476575</v>
      </c>
      <c r="HD201" s="433">
        <f t="shared" si="1214"/>
        <v>1.3246768628986172</v>
      </c>
      <c r="HE201" s="433">
        <f t="shared" si="1215"/>
        <v>1.2155011147590387</v>
      </c>
      <c r="HF201" s="436">
        <f t="shared" si="1216"/>
        <v>0</v>
      </c>
      <c r="HG201" s="433">
        <f t="shared" si="1217"/>
        <v>5.8886546322827122</v>
      </c>
      <c r="HH201" s="435">
        <f>GY201*0.7906+'DATA SHEET'!CW201/100+HN201</f>
        <v>5.8886546322827122</v>
      </c>
      <c r="HI201" s="433">
        <f t="shared" si="1218"/>
        <v>1.5615655434679541</v>
      </c>
      <c r="HJ201" s="433">
        <f t="shared" si="1219"/>
        <v>10.148328222950017</v>
      </c>
      <c r="HK201" s="437">
        <f t="shared" si="1220"/>
        <v>25843</v>
      </c>
      <c r="HL201" s="437">
        <f t="shared" si="1221"/>
        <v>28989.399999999998</v>
      </c>
      <c r="HM201" s="438">
        <f t="shared" si="1222"/>
        <v>1.4014</v>
      </c>
      <c r="HN201" s="439">
        <f t="shared" si="1223"/>
        <v>0.59760000000000002</v>
      </c>
      <c r="HO201" s="436">
        <f t="shared" si="1224"/>
        <v>1.5508</v>
      </c>
      <c r="HP201" s="427">
        <f t="shared" si="1225"/>
        <v>0.46643999999999997</v>
      </c>
      <c r="HQ201" s="357">
        <f t="shared" si="1226"/>
        <v>25801.599999999999</v>
      </c>
      <c r="HR201" s="358">
        <f t="shared" si="1227"/>
        <v>29019.200000000001</v>
      </c>
      <c r="HS201" s="712">
        <f t="shared" si="1228"/>
        <v>0.46643999999999997</v>
      </c>
      <c r="HT201" s="713">
        <f t="shared" si="1229"/>
        <v>0.36094603788418017</v>
      </c>
      <c r="HU201" s="711">
        <f t="shared" si="1230"/>
        <v>0.44215889640812073</v>
      </c>
      <c r="HV201" s="711">
        <f t="shared" si="1231"/>
        <v>24.454174959719456</v>
      </c>
      <c r="HW201" s="711">
        <f t="shared" si="1232"/>
        <v>27.464698088207459</v>
      </c>
      <c r="HX201" s="711">
        <f t="shared" si="1233"/>
        <v>45.714470083951518</v>
      </c>
      <c r="HY201" s="714">
        <f t="shared" si="1234"/>
        <v>25.801599999999997</v>
      </c>
      <c r="HZ201" s="359">
        <f t="shared" si="1235"/>
        <v>29.019200000000001</v>
      </c>
      <c r="IA201" s="360">
        <f t="shared" si="1236"/>
        <v>48.30190909070317</v>
      </c>
      <c r="IB201" s="75">
        <f t="shared" si="1237"/>
        <v>45.714470083951518</v>
      </c>
      <c r="IC201" s="724">
        <f t="shared" si="1238"/>
        <v>0.36094603788418017</v>
      </c>
      <c r="ID201" s="724">
        <f t="shared" si="1239"/>
        <v>25.801599999999997</v>
      </c>
      <c r="IE201" s="724">
        <f t="shared" si="1240"/>
        <v>29.019200000000001</v>
      </c>
      <c r="IF201" s="76">
        <f t="shared" si="1241"/>
        <v>10.148328222950017</v>
      </c>
      <c r="IG201" s="168"/>
      <c r="IH201" s="168"/>
      <c r="II201" s="168"/>
      <c r="IJ201" s="700">
        <f t="shared" si="1242"/>
        <v>0</v>
      </c>
      <c r="IK201" s="30"/>
      <c r="IL201" s="31"/>
      <c r="IM201" s="31"/>
      <c r="IN201" s="29"/>
      <c r="IO201" s="29"/>
      <c r="IP201" s="25"/>
      <c r="IQ201" s="25"/>
      <c r="IR201" s="25"/>
      <c r="IS201" s="43"/>
      <c r="IT201" s="419" t="s">
        <v>618</v>
      </c>
      <c r="IU201" s="419" t="s">
        <v>618</v>
      </c>
      <c r="IV201" s="43"/>
      <c r="IW201" s="43"/>
      <c r="IX201" s="419" t="s">
        <v>618</v>
      </c>
      <c r="IY201" s="419" t="s">
        <v>618</v>
      </c>
      <c r="IZ201" s="43"/>
      <c r="JA201" s="64"/>
      <c r="JB201" s="64"/>
      <c r="JC201" s="64"/>
      <c r="JD201" s="22"/>
      <c r="JE201" s="22"/>
      <c r="JF201" s="22"/>
      <c r="JG201" s="22"/>
      <c r="JH201" s="21"/>
      <c r="JI201" s="21"/>
      <c r="JJ201" s="21"/>
      <c r="JK201" s="21"/>
      <c r="JL201" s="79"/>
      <c r="JM201" s="140"/>
      <c r="JN201" s="140"/>
      <c r="JO201" s="140"/>
      <c r="JP201" s="140"/>
      <c r="JQ201" s="140"/>
      <c r="JR201" s="140"/>
      <c r="JS201" s="140"/>
      <c r="JT201" s="142"/>
      <c r="JU201" s="142"/>
      <c r="JV201" s="142"/>
      <c r="JW201" s="142"/>
      <c r="JX201" s="142"/>
      <c r="JY201" s="142"/>
      <c r="JZ201" s="142"/>
      <c r="KA201" s="26"/>
      <c r="KB201" s="27"/>
      <c r="KC201" s="175"/>
      <c r="KD201" s="175"/>
      <c r="KE201" s="175"/>
      <c r="KF201" s="175"/>
      <c r="KG201" s="175"/>
      <c r="KH201" s="175"/>
      <c r="KI201" s="175"/>
      <c r="KJ201" s="175"/>
      <c r="KK201" s="32" t="s">
        <v>88</v>
      </c>
      <c r="KL201" s="32" t="s">
        <v>88</v>
      </c>
      <c r="KM201" s="32" t="s">
        <v>88</v>
      </c>
      <c r="KN201" s="32" t="s">
        <v>88</v>
      </c>
      <c r="KO201" s="32" t="s">
        <v>88</v>
      </c>
      <c r="KP201" s="32" t="s">
        <v>88</v>
      </c>
      <c r="KQ201" s="32" t="s">
        <v>88</v>
      </c>
      <c r="KR201" s="32" t="s">
        <v>88</v>
      </c>
      <c r="KS201" s="32" t="s">
        <v>88</v>
      </c>
      <c r="KT201" s="32" t="s">
        <v>88</v>
      </c>
      <c r="KU201" s="32" t="s">
        <v>88</v>
      </c>
      <c r="KV201" s="32" t="s">
        <v>88</v>
      </c>
      <c r="KX201" s="540">
        <f t="shared" si="932"/>
        <v>100</v>
      </c>
    </row>
    <row r="202" spans="1:310" ht="15" x14ac:dyDescent="0.25">
      <c r="A202" s="81"/>
      <c r="B202" s="81"/>
      <c r="C202" s="81"/>
      <c r="P202" s="550"/>
      <c r="Q202" s="42"/>
      <c r="R202" s="42"/>
      <c r="S202" s="42"/>
      <c r="T202" s="42"/>
      <c r="U202" s="42"/>
      <c r="V202" s="42"/>
      <c r="W202" s="42"/>
      <c r="X202" s="42"/>
      <c r="Y202" s="42"/>
      <c r="Z202" s="42"/>
      <c r="AA202" s="42"/>
      <c r="AB202" s="42"/>
      <c r="IB202" s="3"/>
      <c r="IC202" s="3"/>
      <c r="ID202" s="3"/>
      <c r="IE202" s="3"/>
      <c r="IF202" s="3"/>
      <c r="JA202" s="170"/>
      <c r="JK202" s="3"/>
      <c r="KL202" s="3"/>
      <c r="KX202" s="540">
        <f t="shared" si="932"/>
        <v>0</v>
      </c>
    </row>
    <row r="203" spans="1:310" ht="15" x14ac:dyDescent="0.25">
      <c r="E203" s="102"/>
      <c r="P203" s="550"/>
      <c r="Q203" s="42"/>
      <c r="R203" s="42"/>
      <c r="S203" s="42"/>
      <c r="T203" s="42"/>
      <c r="U203" s="42"/>
      <c r="V203" s="42"/>
      <c r="W203" s="42"/>
      <c r="X203" s="42"/>
      <c r="Y203" s="42"/>
      <c r="Z203" s="42"/>
      <c r="AA203" s="42"/>
      <c r="AB203" s="42"/>
      <c r="KL203" s="3"/>
      <c r="KX203" s="540">
        <f t="shared" si="932"/>
        <v>0</v>
      </c>
    </row>
    <row r="204" spans="1:310" ht="15" x14ac:dyDescent="0.25">
      <c r="P204" s="550"/>
      <c r="Q204" s="42"/>
      <c r="R204" s="42"/>
      <c r="S204" s="42"/>
      <c r="T204" s="42"/>
      <c r="U204" s="42"/>
      <c r="V204" s="42"/>
      <c r="W204" s="42"/>
      <c r="X204" s="42"/>
      <c r="Y204" s="42"/>
      <c r="Z204" s="42"/>
      <c r="AA204" s="42"/>
      <c r="AB204" s="42"/>
      <c r="KX204" s="540">
        <f t="shared" si="932"/>
        <v>0</v>
      </c>
    </row>
    <row r="205" spans="1:310" ht="15.75" thickBot="1" x14ac:dyDescent="0.3">
      <c r="A205" s="81"/>
      <c r="B205" s="81"/>
      <c r="C205" s="81"/>
      <c r="P205" s="550"/>
      <c r="Q205" s="42"/>
      <c r="R205" s="42"/>
      <c r="S205" s="42"/>
      <c r="T205" s="42"/>
      <c r="U205" s="42"/>
      <c r="V205" s="42"/>
      <c r="W205" s="42"/>
      <c r="X205" s="42"/>
      <c r="Y205" s="42"/>
      <c r="Z205" s="42"/>
      <c r="AA205" s="42"/>
      <c r="AB205" s="42"/>
      <c r="JK205" s="3"/>
      <c r="KL205" s="3"/>
      <c r="KX205" s="540">
        <f t="shared" si="932"/>
        <v>0</v>
      </c>
    </row>
    <row r="206" spans="1:310" ht="28.5" thickBot="1" x14ac:dyDescent="0.45">
      <c r="A206" s="243" t="s">
        <v>560</v>
      </c>
      <c r="B206" s="239"/>
      <c r="C206" s="240"/>
      <c r="D206" s="240"/>
      <c r="E206" s="241"/>
      <c r="F206" s="242"/>
      <c r="G206" s="242"/>
      <c r="H206" s="242"/>
      <c r="I206" s="479"/>
      <c r="J206" s="273" t="s">
        <v>561</v>
      </c>
      <c r="K206" s="479"/>
      <c r="L206" s="479"/>
      <c r="M206" s="479"/>
      <c r="N206" s="479"/>
      <c r="O206" s="242"/>
      <c r="P206" s="609"/>
      <c r="Q206" s="755"/>
      <c r="R206" s="755"/>
      <c r="S206" s="756"/>
      <c r="T206" s="756"/>
      <c r="U206" s="757"/>
      <c r="V206" s="758"/>
      <c r="W206" s="758"/>
      <c r="X206" s="758"/>
      <c r="Y206" s="758"/>
      <c r="Z206" s="758"/>
      <c r="AA206" s="758"/>
      <c r="AB206" s="758" t="s">
        <v>285</v>
      </c>
      <c r="AC206" s="255"/>
      <c r="AD206" s="255"/>
      <c r="AE206" s="255"/>
      <c r="AF206" s="255"/>
      <c r="AG206" s="167"/>
      <c r="AH206" s="167"/>
      <c r="AI206" s="256"/>
      <c r="AJ206" s="256"/>
      <c r="AK206" s="256"/>
      <c r="AL206" s="256"/>
      <c r="AM206" s="480"/>
      <c r="AN206" s="480"/>
      <c r="AO206" s="480"/>
      <c r="AP206" s="480"/>
      <c r="AQ206" s="480"/>
      <c r="AR206" s="480"/>
      <c r="AS206" s="480"/>
      <c r="AT206" s="480"/>
      <c r="AU206" s="480"/>
      <c r="AV206" s="480"/>
      <c r="AW206" s="480"/>
      <c r="AX206" s="480"/>
      <c r="AY206" s="480"/>
      <c r="AZ206" s="480"/>
      <c r="BA206" s="480"/>
      <c r="BB206" s="480"/>
      <c r="BC206" s="480"/>
      <c r="BD206" s="480"/>
      <c r="BE206" s="480"/>
      <c r="BF206" s="480"/>
      <c r="BG206" s="480"/>
      <c r="BH206" s="480"/>
      <c r="BI206" s="480"/>
      <c r="BJ206" s="480"/>
      <c r="BK206" s="480"/>
      <c r="BL206" s="480"/>
      <c r="BM206" s="480"/>
      <c r="BN206" s="480"/>
      <c r="BO206" s="480"/>
      <c r="BP206" s="480"/>
      <c r="BQ206" s="480"/>
      <c r="BR206" s="480"/>
      <c r="BS206" s="480"/>
      <c r="BT206" s="480"/>
      <c r="BU206" s="480"/>
      <c r="BV206" s="480"/>
      <c r="BW206" s="480"/>
      <c r="BX206" s="480"/>
      <c r="BY206" s="480"/>
      <c r="BZ206" s="480"/>
      <c r="CA206" s="480"/>
      <c r="CB206" s="480"/>
      <c r="CC206" s="480"/>
      <c r="CD206" s="480"/>
      <c r="CE206" s="480"/>
      <c r="CF206" s="480"/>
      <c r="CG206" s="480"/>
      <c r="CH206" s="480"/>
      <c r="CI206" s="480"/>
      <c r="CJ206" s="480"/>
      <c r="CK206" s="480"/>
      <c r="CL206" s="480"/>
      <c r="CM206" s="480"/>
      <c r="CN206" s="480"/>
      <c r="CO206" s="480"/>
      <c r="CP206" s="480"/>
      <c r="CQ206" s="480"/>
      <c r="CR206" s="480"/>
      <c r="CS206" s="480"/>
      <c r="CT206" s="480"/>
      <c r="CU206" s="480"/>
      <c r="CV206" s="480"/>
      <c r="CW206" s="480"/>
      <c r="CX206" s="480"/>
      <c r="CY206" s="480"/>
      <c r="CZ206" s="480"/>
      <c r="DA206" s="480"/>
      <c r="DB206" s="480"/>
      <c r="DC206" s="480"/>
      <c r="DD206" s="480"/>
      <c r="DE206" s="480"/>
      <c r="DF206" s="480"/>
      <c r="DG206" s="480"/>
      <c r="DH206" s="480"/>
      <c r="DI206" s="480"/>
      <c r="DJ206" s="480"/>
      <c r="DK206" s="480"/>
      <c r="DL206" s="480"/>
      <c r="DM206" s="480"/>
      <c r="DN206" s="480"/>
      <c r="DO206" s="480"/>
      <c r="DP206" s="480"/>
      <c r="DQ206" s="480"/>
      <c r="DR206" s="480"/>
      <c r="DS206" s="480"/>
      <c r="DT206" s="480"/>
      <c r="DU206" s="480"/>
      <c r="DV206" s="480"/>
      <c r="DW206" s="480"/>
      <c r="DX206" s="480"/>
      <c r="DY206" s="480"/>
      <c r="DZ206" s="480"/>
      <c r="EA206" s="480"/>
      <c r="EB206" s="480"/>
      <c r="EC206" s="480"/>
      <c r="ED206" s="480"/>
      <c r="EE206" s="480"/>
      <c r="EF206" s="480"/>
      <c r="EG206" s="480"/>
      <c r="EH206" s="480"/>
      <c r="EI206" s="480"/>
      <c r="EJ206" s="480"/>
      <c r="EK206" s="480"/>
      <c r="EL206" s="480"/>
      <c r="EM206" s="480"/>
      <c r="EN206" s="480"/>
      <c r="EO206" s="480"/>
      <c r="EP206" s="480"/>
      <c r="EQ206" s="480"/>
      <c r="ER206" s="480"/>
      <c r="ES206" s="480"/>
      <c r="ET206" s="480"/>
      <c r="EU206" s="480"/>
      <c r="EV206" s="480"/>
      <c r="EW206" s="480"/>
      <c r="EX206" s="480"/>
      <c r="EY206" s="480"/>
      <c r="EZ206" s="480"/>
      <c r="FA206" s="480"/>
      <c r="FB206" s="480"/>
      <c r="FC206" s="480"/>
      <c r="FD206" s="480"/>
      <c r="FE206" s="480"/>
      <c r="FF206" s="480"/>
      <c r="FG206" s="480"/>
      <c r="FH206" s="480"/>
      <c r="FI206" s="480"/>
      <c r="FJ206" s="480"/>
      <c r="FK206" s="480"/>
      <c r="FL206" s="480"/>
      <c r="FM206" s="480"/>
      <c r="FN206" s="480"/>
      <c r="FO206" s="480"/>
      <c r="FP206" s="480"/>
      <c r="FQ206" s="480"/>
      <c r="FR206" s="480"/>
      <c r="FS206" s="480"/>
      <c r="FT206" s="480"/>
      <c r="FU206" s="480"/>
      <c r="FV206" s="480"/>
      <c r="FW206" s="480"/>
      <c r="FX206" s="480"/>
      <c r="FY206" s="480"/>
      <c r="FZ206" s="480"/>
      <c r="GA206" s="480"/>
      <c r="GB206" s="480"/>
      <c r="GC206" s="480"/>
      <c r="GD206" s="480"/>
      <c r="GE206" s="480"/>
      <c r="GF206" s="480"/>
      <c r="GG206" s="480"/>
      <c r="GH206" s="480"/>
      <c r="GI206" s="480"/>
      <c r="GJ206" s="480"/>
      <c r="GK206" s="480"/>
      <c r="GL206" s="480"/>
      <c r="GM206" s="480"/>
      <c r="GN206" s="480"/>
      <c r="GO206" s="480"/>
      <c r="GP206" s="480"/>
      <c r="GQ206" s="480"/>
      <c r="GR206" s="480"/>
      <c r="GS206" s="480"/>
      <c r="GT206" s="480"/>
      <c r="GU206" s="480"/>
      <c r="GV206" s="480"/>
      <c r="GW206" s="480"/>
      <c r="GX206" s="480"/>
      <c r="GY206" s="480"/>
      <c r="GZ206" s="480"/>
      <c r="HA206" s="480"/>
      <c r="HB206" s="480"/>
      <c r="HC206" s="480"/>
      <c r="HD206" s="480"/>
      <c r="HE206" s="480"/>
      <c r="HF206" s="480"/>
      <c r="HG206" s="480"/>
      <c r="HH206" s="480"/>
      <c r="HI206" s="480"/>
      <c r="HJ206" s="480"/>
      <c r="HK206" s="480"/>
      <c r="HL206" s="480"/>
      <c r="HM206" s="480"/>
      <c r="HN206" s="480"/>
      <c r="HO206" s="480"/>
      <c r="HP206" s="480"/>
      <c r="HQ206" s="480"/>
      <c r="HR206" s="480"/>
      <c r="HS206" s="480"/>
      <c r="HT206" s="480"/>
      <c r="HU206" s="480"/>
      <c r="HV206" s="480"/>
      <c r="HW206" s="480"/>
      <c r="HX206" s="480"/>
      <c r="HY206" s="480"/>
      <c r="HZ206" s="480"/>
      <c r="IA206" s="480"/>
      <c r="IB206" s="481"/>
      <c r="IC206" s="481"/>
      <c r="ID206" s="481"/>
      <c r="IE206" s="481"/>
      <c r="IF206" s="482"/>
      <c r="IG206" s="483"/>
      <c r="IH206" s="483"/>
      <c r="II206" s="483"/>
      <c r="IJ206" s="481"/>
      <c r="IK206" s="231"/>
      <c r="IL206" s="231"/>
      <c r="IM206" s="231"/>
      <c r="IN206" s="229"/>
      <c r="IO206" s="229"/>
      <c r="IP206" s="229"/>
      <c r="IQ206" s="229"/>
      <c r="IR206" s="229"/>
      <c r="IS206" s="227"/>
      <c r="IT206" s="227"/>
      <c r="IU206" s="227"/>
      <c r="IV206" s="227"/>
      <c r="IW206" s="227"/>
      <c r="IX206" s="227"/>
      <c r="IY206" s="227"/>
      <c r="IZ206" s="227"/>
      <c r="JA206" s="229"/>
      <c r="JB206" s="232"/>
      <c r="JC206" s="227"/>
      <c r="JD206" s="229"/>
      <c r="JE206" s="229"/>
      <c r="JF206" s="229"/>
      <c r="JG206" s="229"/>
      <c r="JH206" s="227"/>
      <c r="JI206" s="227"/>
      <c r="JJ206" s="227"/>
      <c r="JK206" s="229"/>
      <c r="JL206" s="233"/>
      <c r="JM206" s="233"/>
      <c r="JN206" s="233"/>
      <c r="JO206" s="233"/>
      <c r="JP206" s="233"/>
      <c r="JQ206" s="233"/>
      <c r="JR206" s="233"/>
      <c r="JS206" s="233"/>
      <c r="JT206" s="227"/>
      <c r="JU206" s="227"/>
      <c r="JV206" s="227"/>
      <c r="JW206" s="227"/>
      <c r="JX206" s="227"/>
      <c r="JY206" s="227"/>
      <c r="JZ206" s="227"/>
      <c r="KA206" s="234"/>
      <c r="KB206" s="234"/>
      <c r="KC206" s="235"/>
      <c r="KD206" s="235"/>
      <c r="KE206" s="234"/>
      <c r="KF206" s="234"/>
      <c r="KG206" s="236"/>
      <c r="KH206" s="236"/>
      <c r="KI206" s="236"/>
      <c r="KJ206" s="236"/>
      <c r="KK206" s="227"/>
      <c r="KL206" s="224"/>
      <c r="KM206" s="224"/>
      <c r="KN206" s="224"/>
      <c r="KO206" s="224"/>
      <c r="KP206" s="237"/>
      <c r="KQ206" s="237"/>
      <c r="KR206" s="232"/>
      <c r="KS206" s="232"/>
      <c r="KT206" s="232"/>
      <c r="KU206" s="232"/>
      <c r="KV206" s="238"/>
      <c r="KX206" s="540">
        <f t="shared" si="932"/>
        <v>0</v>
      </c>
    </row>
    <row r="207" spans="1:310" ht="24" thickBot="1" x14ac:dyDescent="0.4">
      <c r="A207" s="81"/>
      <c r="B207" s="81"/>
      <c r="C207" s="81"/>
      <c r="E207" s="55" t="s">
        <v>270</v>
      </c>
      <c r="F207" s="56"/>
      <c r="G207" s="56"/>
      <c r="H207" s="56"/>
      <c r="I207" s="56"/>
      <c r="J207" s="56"/>
      <c r="K207" s="56"/>
      <c r="L207" s="56"/>
      <c r="M207" s="56"/>
      <c r="N207" s="56"/>
      <c r="O207" s="56"/>
      <c r="P207" s="551"/>
      <c r="Q207" s="737"/>
      <c r="R207" s="737"/>
      <c r="S207" s="737"/>
      <c r="T207" s="737"/>
      <c r="U207" s="737"/>
      <c r="V207" s="737"/>
      <c r="W207" s="737"/>
      <c r="X207" s="737"/>
      <c r="Y207" s="737"/>
      <c r="Z207" s="737"/>
      <c r="AA207" s="737"/>
      <c r="AB207" s="737"/>
      <c r="AC207" s="56"/>
      <c r="AD207" s="56"/>
      <c r="AE207" s="56"/>
      <c r="AF207" s="56"/>
      <c r="AG207" s="56"/>
      <c r="AH207" s="56"/>
      <c r="AI207" s="56"/>
      <c r="AJ207" s="56"/>
      <c r="AK207" s="56"/>
      <c r="AL207" s="56"/>
      <c r="AM207" s="56"/>
      <c r="AN207" s="56"/>
      <c r="AO207" s="56"/>
      <c r="AP207" s="56"/>
      <c r="AQ207" s="56"/>
      <c r="AR207" s="56"/>
      <c r="AS207" s="56"/>
      <c r="AT207" s="56"/>
      <c r="AU207" s="56"/>
      <c r="AV207" s="56"/>
      <c r="AW207" s="56"/>
      <c r="AX207" s="56"/>
      <c r="AY207" s="56"/>
      <c r="AZ207" s="56"/>
      <c r="BA207" s="56"/>
      <c r="BB207" s="56"/>
      <c r="BC207" s="56"/>
      <c r="BD207" s="56"/>
      <c r="BE207" s="56"/>
      <c r="BF207" s="56"/>
      <c r="BG207" s="56"/>
      <c r="BH207" s="56"/>
      <c r="BI207" s="56"/>
      <c r="BJ207" s="56"/>
      <c r="BK207" s="56"/>
      <c r="BL207" s="56"/>
      <c r="BM207" s="56"/>
      <c r="BN207" s="56"/>
      <c r="BO207" s="56"/>
      <c r="BP207" s="56"/>
      <c r="BQ207" s="56"/>
      <c r="BR207" s="56"/>
      <c r="BS207" s="56"/>
      <c r="BT207" s="56"/>
      <c r="BU207" s="56"/>
      <c r="BV207" s="56"/>
      <c r="BW207" s="56"/>
      <c r="BX207" s="56"/>
      <c r="BY207" s="56"/>
      <c r="BZ207" s="56"/>
      <c r="CA207" s="56"/>
      <c r="CB207" s="56"/>
      <c r="CC207" s="56"/>
      <c r="CD207" s="56"/>
      <c r="CE207" s="56"/>
      <c r="CF207" s="56"/>
      <c r="CG207" s="56"/>
      <c r="CH207" s="56"/>
      <c r="CI207" s="56"/>
      <c r="CJ207" s="56"/>
      <c r="CK207" s="56"/>
      <c r="CL207" s="56"/>
      <c r="CM207" s="56"/>
      <c r="CN207" s="56"/>
      <c r="CO207" s="56"/>
      <c r="CP207" s="56"/>
      <c r="CQ207" s="56"/>
      <c r="CR207" s="56"/>
      <c r="CS207" s="56"/>
      <c r="CT207" s="56"/>
      <c r="CU207" s="56"/>
      <c r="CV207" s="56"/>
      <c r="CW207" s="56"/>
      <c r="CX207" s="56"/>
      <c r="CY207" s="56"/>
      <c r="CZ207" s="56"/>
      <c r="DA207" s="56"/>
      <c r="DB207" s="56"/>
      <c r="DC207" s="56"/>
      <c r="DD207" s="56"/>
      <c r="DE207" s="56"/>
      <c r="DF207" s="56"/>
      <c r="DG207" s="56"/>
      <c r="DH207" s="56"/>
      <c r="DI207" s="56"/>
      <c r="DJ207" s="56"/>
      <c r="DK207" s="56"/>
      <c r="DL207" s="56"/>
      <c r="DM207" s="56"/>
      <c r="DN207" s="56"/>
      <c r="DO207" s="56"/>
      <c r="DP207" s="56"/>
      <c r="DQ207" s="56"/>
      <c r="DR207" s="56"/>
      <c r="DS207" s="56"/>
      <c r="DT207" s="56"/>
      <c r="DU207" s="56"/>
      <c r="DV207" s="56"/>
      <c r="DW207" s="56"/>
      <c r="DX207" s="56"/>
      <c r="DY207" s="56"/>
      <c r="DZ207" s="56"/>
      <c r="EA207" s="56"/>
      <c r="EB207" s="56"/>
      <c r="EC207" s="56"/>
      <c r="ED207" s="56"/>
      <c r="EE207" s="56"/>
      <c r="EF207" s="56"/>
      <c r="EG207" s="56"/>
      <c r="EH207" s="56"/>
      <c r="EI207" s="56"/>
      <c r="EJ207" s="56"/>
      <c r="EK207" s="56"/>
      <c r="EL207" s="56"/>
      <c r="EM207" s="56"/>
      <c r="EN207" s="56"/>
      <c r="EO207" s="56"/>
      <c r="EP207" s="56"/>
      <c r="EQ207" s="56"/>
      <c r="ER207" s="56"/>
      <c r="ES207" s="56"/>
      <c r="ET207" s="56"/>
      <c r="EU207" s="56"/>
      <c r="EV207" s="56"/>
      <c r="EW207" s="56"/>
      <c r="EX207" s="56"/>
      <c r="EY207" s="56"/>
      <c r="EZ207" s="56"/>
      <c r="FA207" s="56"/>
      <c r="FB207" s="56"/>
      <c r="FC207" s="56"/>
      <c r="FD207" s="56"/>
      <c r="FE207" s="56"/>
      <c r="FF207" s="56"/>
      <c r="FG207" s="56"/>
      <c r="FH207" s="56"/>
      <c r="FI207" s="56"/>
      <c r="FJ207" s="56"/>
      <c r="FK207" s="56"/>
      <c r="FL207" s="56"/>
      <c r="FM207" s="56"/>
      <c r="FN207" s="56"/>
      <c r="FO207" s="56"/>
      <c r="FP207" s="56"/>
      <c r="FQ207" s="56"/>
      <c r="FR207" s="56"/>
      <c r="FS207" s="56"/>
      <c r="FT207" s="56"/>
      <c r="FU207" s="56"/>
      <c r="FV207" s="56"/>
      <c r="FW207" s="56"/>
      <c r="FX207" s="56"/>
      <c r="FY207" s="56"/>
      <c r="FZ207" s="56"/>
      <c r="GA207" s="56"/>
      <c r="GB207" s="56"/>
      <c r="GC207" s="56"/>
      <c r="GD207" s="56"/>
      <c r="GE207" s="56"/>
      <c r="GF207" s="56"/>
      <c r="GG207" s="56"/>
      <c r="GH207" s="56"/>
      <c r="GI207" s="56"/>
      <c r="GJ207" s="56"/>
      <c r="GK207" s="56"/>
      <c r="GL207" s="56"/>
      <c r="GM207" s="56"/>
      <c r="GN207" s="56"/>
      <c r="GO207" s="56"/>
      <c r="GP207" s="56"/>
      <c r="GQ207" s="56"/>
      <c r="GR207" s="56"/>
      <c r="GS207" s="56"/>
      <c r="GT207" s="56"/>
      <c r="GU207" s="56"/>
      <c r="GV207" s="56"/>
      <c r="GW207" s="56"/>
      <c r="GX207" s="56"/>
      <c r="GY207" s="56"/>
      <c r="GZ207" s="56"/>
      <c r="HA207" s="56"/>
      <c r="HB207" s="56"/>
      <c r="HC207" s="56"/>
      <c r="HD207" s="56"/>
      <c r="HE207" s="56"/>
      <c r="HF207" s="56"/>
      <c r="HG207" s="56"/>
      <c r="HH207" s="56"/>
      <c r="HI207" s="56"/>
      <c r="HJ207" s="56"/>
      <c r="HK207" s="56"/>
      <c r="HL207" s="56"/>
      <c r="HM207" s="56"/>
      <c r="HN207" s="56"/>
      <c r="HO207" s="56"/>
      <c r="HP207" s="56"/>
      <c r="HQ207" s="56"/>
      <c r="HR207" s="56"/>
      <c r="HS207" s="56"/>
      <c r="HT207" s="56"/>
      <c r="HU207" s="56"/>
      <c r="HV207" s="56"/>
      <c r="HW207" s="56"/>
      <c r="HX207" s="56"/>
      <c r="HY207" s="56"/>
      <c r="HZ207" s="56"/>
      <c r="IA207" s="56"/>
      <c r="IB207" s="56"/>
      <c r="IC207" s="56"/>
      <c r="ID207" s="56"/>
      <c r="IE207" s="56"/>
      <c r="IF207" s="56"/>
      <c r="IG207" s="56"/>
      <c r="IH207" s="56"/>
      <c r="II207" s="56"/>
      <c r="IJ207" s="56"/>
      <c r="IK207" s="56"/>
      <c r="IL207" s="56"/>
      <c r="IM207" s="56"/>
      <c r="IN207" s="56"/>
      <c r="IO207" s="56"/>
      <c r="IP207" s="56"/>
      <c r="IQ207" s="56"/>
      <c r="IR207" s="56"/>
      <c r="IS207" s="56"/>
      <c r="IT207" s="56"/>
      <c r="IU207" s="56"/>
      <c r="IV207" s="56"/>
      <c r="IW207" s="56"/>
      <c r="IX207" s="56"/>
      <c r="IY207" s="56"/>
      <c r="IZ207" s="56"/>
      <c r="JA207" s="56"/>
      <c r="JB207" s="56"/>
      <c r="JC207" s="56"/>
      <c r="JD207" s="56"/>
      <c r="JE207" s="56"/>
      <c r="JF207" s="56"/>
      <c r="JG207" s="56"/>
      <c r="JH207" s="56"/>
      <c r="JI207" s="56"/>
      <c r="JJ207" s="56"/>
      <c r="JK207" s="56"/>
      <c r="JL207" s="56"/>
      <c r="JM207" s="56"/>
      <c r="JN207" s="56"/>
      <c r="JO207" s="56"/>
      <c r="JP207" s="56"/>
      <c r="JQ207" s="56"/>
      <c r="JR207" s="56"/>
      <c r="JS207" s="56"/>
      <c r="JT207" s="56"/>
      <c r="JU207" s="56"/>
      <c r="JV207" s="56"/>
      <c r="JW207" s="56"/>
      <c r="JX207" s="56"/>
      <c r="JY207" s="56"/>
      <c r="JZ207" s="56"/>
      <c r="KA207" s="56"/>
      <c r="KB207" s="56"/>
      <c r="KC207" s="56"/>
      <c r="KD207" s="56"/>
      <c r="KE207" s="56"/>
      <c r="KF207" s="56"/>
      <c r="KG207" s="56"/>
      <c r="KH207" s="56"/>
      <c r="KI207" s="56"/>
      <c r="KJ207" s="56"/>
      <c r="KK207" s="56"/>
      <c r="KL207" s="56"/>
      <c r="KM207" s="56"/>
      <c r="KN207" s="56"/>
      <c r="KO207" s="56"/>
      <c r="KP207" s="56"/>
      <c r="KQ207" s="57"/>
      <c r="KR207" s="57"/>
      <c r="KS207" s="57"/>
      <c r="KT207" s="57"/>
      <c r="KU207" s="57"/>
      <c r="KV207" s="57"/>
      <c r="KX207" s="540">
        <f t="shared" si="932"/>
        <v>0</v>
      </c>
    </row>
    <row r="208" spans="1:310" ht="15" customHeight="1" x14ac:dyDescent="0.25">
      <c r="A208" s="81"/>
      <c r="B208" s="81"/>
      <c r="C208" s="81"/>
      <c r="D208" s="578"/>
      <c r="E208" s="52" t="s">
        <v>278</v>
      </c>
      <c r="F208" s="53"/>
      <c r="G208" s="53"/>
      <c r="H208" s="53"/>
      <c r="I208" s="53"/>
      <c r="J208" s="53"/>
      <c r="K208" s="53"/>
      <c r="L208" s="53"/>
      <c r="M208" s="53"/>
      <c r="N208" s="53"/>
      <c r="O208" s="53"/>
      <c r="P208" s="547"/>
      <c r="Q208" s="731"/>
      <c r="R208" s="731"/>
      <c r="S208" s="731"/>
      <c r="T208" s="759" t="s">
        <v>658</v>
      </c>
      <c r="U208" s="760"/>
      <c r="V208" s="760"/>
      <c r="W208" s="760"/>
      <c r="X208" s="760"/>
      <c r="Y208" s="760"/>
      <c r="Z208" s="760"/>
      <c r="AA208" s="760"/>
      <c r="AB208" s="760"/>
      <c r="AC208" s="628"/>
      <c r="AD208" s="628"/>
      <c r="AE208" s="628"/>
      <c r="AF208" s="628"/>
      <c r="AG208" s="628"/>
      <c r="AH208" s="628"/>
      <c r="AI208" s="629"/>
      <c r="AJ208" s="629"/>
      <c r="AK208" s="629"/>
      <c r="AL208" s="629"/>
      <c r="AM208" s="629"/>
      <c r="AN208" s="629"/>
      <c r="AO208" s="629"/>
      <c r="AP208" s="629"/>
      <c r="AQ208" s="629"/>
      <c r="AR208" s="629"/>
      <c r="AS208" s="629"/>
      <c r="AT208" s="629"/>
      <c r="AU208" s="629"/>
      <c r="AV208" s="629"/>
      <c r="AW208" s="629"/>
      <c r="AX208" s="629"/>
      <c r="AY208" s="629"/>
      <c r="AZ208" s="629"/>
      <c r="BA208" s="629"/>
      <c r="BB208" s="629"/>
      <c r="BC208" s="629"/>
      <c r="BD208" s="629"/>
      <c r="BE208" s="629"/>
      <c r="BF208" s="629"/>
      <c r="BG208" s="629"/>
      <c r="BH208" s="629"/>
      <c r="BI208" s="629"/>
      <c r="BJ208" s="629"/>
      <c r="BK208" s="629"/>
      <c r="BL208" s="629"/>
      <c r="BM208" s="629"/>
      <c r="BN208" s="629"/>
      <c r="BO208" s="629"/>
      <c r="BP208" s="629"/>
      <c r="BQ208" s="629"/>
      <c r="BR208" s="629"/>
      <c r="BS208" s="629"/>
      <c r="BT208" s="629"/>
      <c r="BU208" s="629"/>
      <c r="BV208" s="629"/>
      <c r="BW208" s="629"/>
      <c r="BX208" s="629"/>
      <c r="BY208" s="629"/>
      <c r="BZ208" s="629"/>
      <c r="CA208" s="629"/>
      <c r="CB208" s="629"/>
      <c r="CC208" s="629"/>
      <c r="CD208" s="629"/>
      <c r="CE208" s="629"/>
      <c r="CF208" s="629"/>
      <c r="CG208" s="629"/>
      <c r="CH208" s="629"/>
      <c r="CI208" s="629"/>
      <c r="CJ208" s="629"/>
      <c r="CK208" s="629"/>
      <c r="CL208" s="629"/>
      <c r="CM208" s="629"/>
      <c r="CN208" s="629"/>
      <c r="CO208" s="629"/>
      <c r="CP208" s="629"/>
      <c r="CQ208" s="629"/>
      <c r="CR208" s="629"/>
      <c r="CS208" s="629"/>
      <c r="CT208" s="629"/>
      <c r="CU208" s="629"/>
      <c r="CV208" s="629"/>
      <c r="CW208" s="629"/>
      <c r="CX208" s="629"/>
      <c r="CY208" s="629"/>
      <c r="CZ208" s="629"/>
      <c r="DA208" s="629"/>
      <c r="DB208" s="629"/>
      <c r="DC208" s="629"/>
      <c r="DD208" s="629"/>
      <c r="DE208" s="629"/>
      <c r="DF208" s="629"/>
      <c r="DG208" s="629"/>
      <c r="DH208" s="629"/>
      <c r="DI208" s="629"/>
      <c r="DJ208" s="629"/>
      <c r="DK208" s="629"/>
      <c r="DL208" s="629"/>
      <c r="DM208" s="629"/>
      <c r="DN208" s="629"/>
      <c r="DO208" s="629"/>
      <c r="DP208" s="629"/>
      <c r="DQ208" s="629"/>
      <c r="DR208" s="629"/>
      <c r="DS208" s="629"/>
      <c r="DT208" s="629"/>
      <c r="DU208" s="629"/>
      <c r="DV208" s="629"/>
      <c r="DW208" s="629"/>
      <c r="DX208" s="629"/>
      <c r="DY208" s="629"/>
      <c r="DZ208" s="629"/>
      <c r="EA208" s="629"/>
      <c r="EB208" s="629"/>
      <c r="EC208" s="629"/>
      <c r="ED208" s="629"/>
      <c r="EE208" s="629"/>
      <c r="EF208" s="629"/>
      <c r="EG208" s="629"/>
      <c r="EH208" s="629"/>
      <c r="EI208" s="629"/>
      <c r="EJ208" s="629"/>
      <c r="EK208" s="629"/>
      <c r="EL208" s="629"/>
      <c r="EM208" s="629"/>
      <c r="EN208" s="629"/>
      <c r="EO208" s="629"/>
      <c r="EP208" s="629"/>
      <c r="EQ208" s="629"/>
      <c r="ER208" s="629"/>
      <c r="ES208" s="629"/>
      <c r="ET208" s="629"/>
      <c r="EU208" s="629"/>
      <c r="EV208" s="629"/>
      <c r="EW208" s="629"/>
      <c r="EX208" s="629"/>
      <c r="EY208" s="629"/>
      <c r="EZ208" s="629"/>
      <c r="FA208" s="629"/>
      <c r="FB208" s="629"/>
      <c r="FC208" s="629"/>
      <c r="FD208" s="629"/>
      <c r="FE208" s="629"/>
      <c r="FF208" s="629"/>
      <c r="FG208" s="629"/>
      <c r="FH208" s="629"/>
      <c r="FI208" s="629"/>
      <c r="FJ208" s="629"/>
      <c r="FK208" s="629"/>
      <c r="FL208" s="629"/>
      <c r="FM208" s="629"/>
      <c r="FN208" s="629"/>
      <c r="FO208" s="629"/>
      <c r="FP208" s="629"/>
      <c r="FQ208" s="629"/>
      <c r="FR208" s="629"/>
      <c r="FS208" s="629"/>
      <c r="FT208" s="629"/>
      <c r="FU208" s="629"/>
      <c r="FV208" s="629"/>
      <c r="FW208" s="629"/>
      <c r="FX208" s="629"/>
      <c r="FY208" s="629"/>
      <c r="FZ208" s="629"/>
      <c r="GA208" s="629"/>
      <c r="GB208" s="629"/>
      <c r="GC208" s="629"/>
      <c r="GD208" s="629"/>
      <c r="GE208" s="629"/>
      <c r="GF208" s="629"/>
      <c r="GG208" s="629"/>
      <c r="GH208" s="629"/>
      <c r="GI208" s="629"/>
      <c r="GJ208" s="629"/>
      <c r="GK208" s="629"/>
      <c r="GL208" s="629"/>
      <c r="GM208" s="629"/>
      <c r="GN208" s="629"/>
      <c r="GO208" s="629"/>
      <c r="GP208" s="629"/>
      <c r="GQ208" s="629"/>
      <c r="GR208" s="629"/>
      <c r="GS208" s="629"/>
      <c r="GT208" s="629"/>
      <c r="GU208" s="629"/>
      <c r="GV208" s="629"/>
      <c r="GW208" s="629"/>
      <c r="GX208" s="629"/>
      <c r="GY208" s="629"/>
      <c r="GZ208" s="629"/>
      <c r="HA208" s="629"/>
      <c r="HB208" s="629"/>
      <c r="HC208" s="629"/>
      <c r="HD208" s="629"/>
      <c r="HE208" s="629"/>
      <c r="HF208" s="629"/>
      <c r="HG208" s="629"/>
      <c r="HH208" s="629"/>
      <c r="HI208" s="629"/>
      <c r="HJ208" s="629"/>
      <c r="HK208" s="629"/>
      <c r="HL208" s="629"/>
      <c r="HM208" s="629"/>
      <c r="HN208" s="629"/>
      <c r="HO208" s="629"/>
      <c r="HP208" s="629"/>
      <c r="HQ208" s="629"/>
      <c r="HR208" s="629"/>
      <c r="HS208" s="629"/>
      <c r="HT208" s="629"/>
      <c r="HU208" s="629"/>
      <c r="HV208" s="629"/>
      <c r="HW208" s="629"/>
      <c r="HX208" s="629"/>
      <c r="HY208" s="629"/>
      <c r="HZ208" s="629"/>
      <c r="IA208" s="629"/>
      <c r="IB208" s="629"/>
      <c r="IC208" s="629"/>
      <c r="ID208" s="629"/>
      <c r="IE208" s="629"/>
      <c r="IF208" s="629"/>
      <c r="IG208" s="629"/>
      <c r="IH208" s="629"/>
      <c r="II208" s="629"/>
      <c r="IJ208" s="629"/>
      <c r="IK208" s="629"/>
      <c r="IL208" s="629"/>
      <c r="IM208" s="629"/>
      <c r="IN208" s="629"/>
      <c r="IO208" s="629"/>
      <c r="IP208" s="629"/>
      <c r="IQ208" s="629"/>
      <c r="IR208" s="629"/>
      <c r="IS208" s="629"/>
      <c r="IT208" s="627"/>
      <c r="IU208" s="627"/>
      <c r="IV208" s="627"/>
      <c r="IW208" s="627"/>
      <c r="IX208" s="627"/>
      <c r="IY208" s="627"/>
      <c r="IZ208" s="627"/>
      <c r="JA208" s="627"/>
      <c r="JB208" s="627"/>
      <c r="JC208" s="627"/>
      <c r="JD208" s="627"/>
      <c r="JE208" s="627"/>
      <c r="JF208" s="627"/>
      <c r="JG208" s="627"/>
      <c r="JH208" s="627"/>
      <c r="JI208" s="53"/>
      <c r="JJ208" s="53"/>
      <c r="JK208" s="53"/>
      <c r="JL208" s="53"/>
      <c r="JM208" s="53"/>
      <c r="JN208" s="53"/>
      <c r="JO208" s="53"/>
      <c r="JP208" s="53"/>
      <c r="JQ208" s="53"/>
      <c r="JR208" s="53"/>
      <c r="JS208" s="53"/>
      <c r="JT208" s="53"/>
      <c r="JU208" s="53"/>
      <c r="JV208" s="53"/>
      <c r="JW208" s="53"/>
      <c r="JX208" s="53"/>
      <c r="JY208" s="53"/>
      <c r="JZ208" s="53"/>
      <c r="KA208" s="53"/>
      <c r="KB208" s="53"/>
      <c r="KC208" s="53"/>
      <c r="KD208" s="53"/>
      <c r="KE208" s="53"/>
      <c r="KF208" s="53"/>
      <c r="KG208" s="53"/>
      <c r="KH208" s="53"/>
      <c r="KI208" s="53"/>
      <c r="KJ208" s="53"/>
      <c r="KK208" s="53"/>
      <c r="KL208" s="53"/>
      <c r="KM208" s="53"/>
      <c r="KN208" s="53"/>
      <c r="KO208" s="53"/>
      <c r="KP208" s="53"/>
      <c r="KQ208" s="54"/>
      <c r="KR208" s="54"/>
      <c r="KS208" s="54"/>
      <c r="KT208" s="54"/>
      <c r="KU208" s="54"/>
      <c r="KV208" s="54"/>
      <c r="KX208" s="540">
        <f t="shared" si="932"/>
        <v>0</v>
      </c>
    </row>
    <row r="209" spans="1:367" ht="15.75" thickBot="1" x14ac:dyDescent="0.3">
      <c r="A209" s="423" t="s">
        <v>183</v>
      </c>
      <c r="B209" s="80" t="e">
        <f>IF(A209="X",IF(#REF!="F",#REF!,IF(#REF!="C",#REF!,IF(#REF!="WH",#REF!,IF(#REF!="B",#REF!,"")))),"")</f>
        <v>#REF!</v>
      </c>
      <c r="C209" s="120"/>
      <c r="D209" s="578"/>
      <c r="E209" s="108" t="s">
        <v>186</v>
      </c>
      <c r="F209" s="109"/>
      <c r="G209" s="109"/>
      <c r="H209" s="110"/>
      <c r="I209" s="110"/>
      <c r="J209" s="110"/>
      <c r="K209" s="109"/>
      <c r="L209" s="109"/>
      <c r="M209" s="109"/>
      <c r="N209" s="123"/>
      <c r="O209" s="74"/>
      <c r="P209" s="548"/>
      <c r="Q209" s="74"/>
      <c r="R209" s="74"/>
      <c r="S209" s="74"/>
      <c r="T209" s="74"/>
      <c r="U209" s="74"/>
      <c r="V209" s="74"/>
      <c r="W209" s="744" t="s">
        <v>78</v>
      </c>
      <c r="X209" s="744"/>
      <c r="Y209" s="744"/>
      <c r="Z209" s="744"/>
      <c r="AA209" s="744"/>
      <c r="AB209" s="744"/>
      <c r="AC209" s="35"/>
      <c r="AD209" s="35"/>
      <c r="AE209" s="35"/>
      <c r="AF209" s="35"/>
      <c r="AG209" s="35"/>
      <c r="AH209" s="35"/>
      <c r="AI209" s="35"/>
      <c r="AJ209" s="35"/>
      <c r="AK209" s="35"/>
      <c r="AL209" s="35"/>
      <c r="AM209" s="35"/>
      <c r="AN209" s="35"/>
      <c r="AO209" s="35"/>
      <c r="AP209" s="35"/>
      <c r="AQ209" s="35"/>
      <c r="AR209" s="35"/>
      <c r="AS209" s="35"/>
      <c r="AT209" s="35"/>
      <c r="AU209" s="35"/>
      <c r="AV209" s="35"/>
      <c r="AW209" s="35"/>
      <c r="AX209" s="35"/>
      <c r="AY209" s="35"/>
      <c r="AZ209" s="35"/>
      <c r="BA209" s="35"/>
      <c r="BB209" s="35"/>
      <c r="BC209" s="35"/>
      <c r="BD209" s="35"/>
      <c r="BE209" s="35"/>
      <c r="BF209" s="35"/>
      <c r="BG209" s="35"/>
      <c r="BH209" s="35"/>
      <c r="BI209" s="35"/>
      <c r="BJ209" s="35"/>
      <c r="BK209" s="35"/>
      <c r="BL209" s="35"/>
      <c r="BM209" s="35"/>
      <c r="BN209" s="35"/>
      <c r="BO209" s="35"/>
      <c r="BP209" s="35"/>
      <c r="BQ209" s="35"/>
      <c r="BR209" s="35"/>
      <c r="BS209" s="35"/>
      <c r="BT209" s="35"/>
      <c r="BU209" s="35"/>
      <c r="BV209" s="35"/>
      <c r="BW209" s="35"/>
      <c r="BX209" s="35"/>
      <c r="BY209" s="35"/>
      <c r="BZ209" s="35"/>
      <c r="CA209" s="35"/>
      <c r="CB209" s="35"/>
      <c r="CC209" s="35"/>
      <c r="CD209" s="35"/>
      <c r="CE209" s="35"/>
      <c r="CF209" s="35"/>
      <c r="CG209" s="35"/>
      <c r="CH209" s="35"/>
      <c r="CI209" s="35"/>
      <c r="CJ209" s="35"/>
      <c r="CK209" s="35"/>
      <c r="CL209" s="35"/>
      <c r="CM209" s="35"/>
      <c r="CN209" s="35"/>
      <c r="CO209" s="35"/>
      <c r="CP209" s="35"/>
      <c r="CQ209" s="35"/>
      <c r="CR209" s="35"/>
      <c r="CS209" s="35"/>
      <c r="CT209" s="35"/>
      <c r="CU209" s="35"/>
      <c r="CV209" s="35"/>
      <c r="CW209" s="35"/>
      <c r="CX209" s="35"/>
      <c r="CY209" s="35"/>
      <c r="CZ209" s="35"/>
      <c r="DA209" s="35"/>
      <c r="DB209" s="35"/>
      <c r="DC209" s="35"/>
      <c r="DD209" s="35"/>
      <c r="DE209" s="35"/>
      <c r="DF209" s="35"/>
      <c r="DG209" s="35"/>
      <c r="DH209" s="35"/>
      <c r="DI209" s="35"/>
      <c r="DJ209" s="35"/>
      <c r="DK209" s="35"/>
      <c r="DL209" s="35"/>
      <c r="DM209" s="35"/>
      <c r="DN209" s="35"/>
      <c r="DO209" s="35"/>
      <c r="DP209" s="35"/>
      <c r="DQ209" s="35"/>
      <c r="DR209" s="35"/>
      <c r="DS209" s="35"/>
      <c r="DT209" s="35"/>
      <c r="DU209" s="35"/>
      <c r="DV209" s="35"/>
      <c r="DW209" s="35"/>
      <c r="DX209" s="35"/>
      <c r="DY209" s="35"/>
      <c r="DZ209" s="35"/>
      <c r="EA209" s="35"/>
      <c r="EB209" s="35"/>
      <c r="EC209" s="35"/>
      <c r="ED209" s="35"/>
      <c r="EE209" s="35"/>
      <c r="EF209" s="35"/>
      <c r="EG209" s="35"/>
      <c r="EH209" s="35"/>
      <c r="EI209" s="35"/>
      <c r="EJ209" s="35"/>
      <c r="EK209" s="35"/>
      <c r="EL209" s="35"/>
      <c r="EM209" s="35"/>
      <c r="EN209" s="35"/>
      <c r="EO209" s="35"/>
      <c r="EP209" s="35"/>
      <c r="EQ209" s="35"/>
      <c r="ER209" s="35"/>
      <c r="ES209" s="35"/>
      <c r="ET209" s="35"/>
      <c r="EU209" s="35"/>
      <c r="EV209" s="35"/>
      <c r="EW209" s="35"/>
      <c r="EX209" s="35"/>
      <c r="EY209" s="35"/>
      <c r="EZ209" s="35"/>
      <c r="FA209" s="35"/>
      <c r="FB209" s="35"/>
      <c r="FC209" s="35"/>
      <c r="FD209" s="35"/>
      <c r="FE209" s="35"/>
      <c r="FF209" s="35"/>
      <c r="FG209" s="35"/>
      <c r="FH209" s="35"/>
      <c r="FI209" s="35"/>
      <c r="FJ209" s="35"/>
      <c r="FK209" s="35"/>
      <c r="FL209" s="35"/>
      <c r="FM209" s="35"/>
      <c r="FN209" s="35"/>
      <c r="FO209" s="35"/>
      <c r="FP209" s="35"/>
      <c r="FQ209" s="35"/>
      <c r="FR209" s="35"/>
      <c r="FS209" s="35"/>
      <c r="FT209" s="35"/>
      <c r="FU209" s="35"/>
      <c r="FV209" s="35"/>
      <c r="FW209" s="35"/>
      <c r="FX209" s="35"/>
      <c r="FY209" s="35"/>
      <c r="FZ209" s="35"/>
      <c r="GA209" s="35"/>
      <c r="GB209" s="35"/>
      <c r="GC209" s="35"/>
      <c r="GD209" s="35"/>
      <c r="GE209" s="35"/>
      <c r="GF209" s="35"/>
      <c r="GG209" s="35"/>
      <c r="GH209" s="35"/>
      <c r="GI209" s="35"/>
      <c r="GJ209" s="35"/>
      <c r="GK209" s="35"/>
      <c r="GL209" s="35"/>
      <c r="GM209" s="35"/>
      <c r="GN209" s="35"/>
      <c r="GO209" s="35"/>
      <c r="GP209" s="35"/>
      <c r="GQ209" s="35"/>
      <c r="GR209" s="35"/>
      <c r="GS209" s="35"/>
      <c r="GT209" s="35"/>
      <c r="GU209" s="35"/>
      <c r="GV209" s="35"/>
      <c r="GW209" s="35"/>
      <c r="GX209" s="35"/>
      <c r="GY209" s="35"/>
      <c r="GZ209" s="35"/>
      <c r="HA209" s="35"/>
      <c r="HB209" s="35"/>
      <c r="HC209" s="35"/>
      <c r="HD209" s="35"/>
      <c r="HE209" s="35"/>
      <c r="HF209" s="35"/>
      <c r="HG209" s="35"/>
      <c r="HH209" s="35"/>
      <c r="HI209" s="35"/>
      <c r="HJ209" s="35"/>
      <c r="HK209" s="35"/>
      <c r="HL209" s="35"/>
      <c r="HM209" s="35"/>
      <c r="HN209" s="35"/>
      <c r="HO209" s="35"/>
      <c r="HP209" s="35"/>
      <c r="HQ209" s="35"/>
      <c r="HR209" s="35"/>
      <c r="HS209" s="35"/>
      <c r="HT209" s="35"/>
      <c r="HU209" s="35"/>
      <c r="HV209" s="35"/>
      <c r="HW209" s="35"/>
      <c r="HX209" s="35"/>
      <c r="HY209" s="35"/>
      <c r="HZ209" s="35"/>
      <c r="IA209" s="35"/>
      <c r="IB209" s="35"/>
      <c r="IC209" s="35"/>
      <c r="ID209" s="35"/>
      <c r="IE209" s="35"/>
      <c r="IF209" s="35"/>
      <c r="IG209" s="35"/>
      <c r="IH209" s="35"/>
      <c r="II209" s="35"/>
      <c r="IJ209" s="35"/>
      <c r="IK209" s="35"/>
      <c r="IL209" s="35"/>
      <c r="IM209" s="35"/>
      <c r="IN209" s="35"/>
      <c r="IO209" s="35"/>
      <c r="IP209" s="35"/>
      <c r="IQ209" s="35"/>
      <c r="IR209" s="35"/>
      <c r="IS209" s="35"/>
      <c r="IT209" s="35"/>
      <c r="IU209" s="35"/>
      <c r="IV209" s="35"/>
      <c r="IW209" s="35"/>
      <c r="IX209" s="35"/>
      <c r="IY209" s="35"/>
      <c r="IZ209" s="35"/>
      <c r="JA209" s="35"/>
      <c r="JB209" s="35"/>
      <c r="JC209" s="35"/>
      <c r="JD209" s="35"/>
      <c r="JE209" s="35"/>
      <c r="JF209" s="35"/>
      <c r="JG209" s="35"/>
      <c r="JH209" s="35"/>
      <c r="JI209" s="35"/>
      <c r="JJ209" s="35"/>
      <c r="JK209" s="35"/>
      <c r="JL209" s="2116" t="s">
        <v>71</v>
      </c>
      <c r="JM209" s="2116"/>
      <c r="JN209" s="2116"/>
      <c r="JO209" s="2116"/>
      <c r="JP209" s="2116"/>
      <c r="JQ209" s="460"/>
      <c r="JR209" s="460"/>
      <c r="JS209" s="460"/>
      <c r="JT209" s="35"/>
      <c r="JU209" s="35"/>
      <c r="JV209" s="35"/>
      <c r="JW209" s="35"/>
      <c r="JX209" s="35"/>
      <c r="JY209" s="35"/>
      <c r="JZ209" s="35"/>
      <c r="KA209" s="35"/>
      <c r="KB209" s="35"/>
      <c r="KC209" s="35"/>
      <c r="KD209" s="35"/>
      <c r="KE209" s="35"/>
      <c r="KF209" s="35"/>
      <c r="KG209" s="35"/>
      <c r="KH209" s="35"/>
      <c r="KI209" s="35"/>
      <c r="KJ209" s="35"/>
      <c r="KK209" s="35"/>
      <c r="KL209" s="35"/>
      <c r="KM209" s="35"/>
      <c r="KN209" s="35"/>
      <c r="KO209" s="35"/>
      <c r="KP209" s="35"/>
      <c r="KQ209" s="36"/>
      <c r="KR209" s="36"/>
      <c r="KS209" s="36"/>
      <c r="KT209" s="36"/>
      <c r="KU209" s="36"/>
      <c r="KV209" s="36"/>
      <c r="KX209" s="540">
        <f t="shared" ref="KX209:KX272" si="1243">SUM(Q209:AB209)</f>
        <v>0</v>
      </c>
    </row>
    <row r="210" spans="1:367" ht="15.75" customHeight="1" thickTop="1" thickBot="1" x14ac:dyDescent="0.3">
      <c r="A210" s="423" t="s">
        <v>183</v>
      </c>
      <c r="B210" s="80" t="e">
        <f>IF(A210="X",IF(#REF!="F",#REF!,IF(#REF!="C",#REF!,IF(#REF!="WH",#REF!,IF(#REF!="B",#REF!,"")))),"")</f>
        <v>#REF!</v>
      </c>
      <c r="C210" s="120"/>
      <c r="D210" s="578"/>
      <c r="E210" s="11">
        <f>E201+1</f>
        <v>84</v>
      </c>
      <c r="F210" s="2127" t="s">
        <v>30</v>
      </c>
      <c r="G210" s="1830" t="s">
        <v>50</v>
      </c>
      <c r="H210" s="23" t="s">
        <v>88</v>
      </c>
      <c r="I210" s="23" t="s">
        <v>88</v>
      </c>
      <c r="J210" s="23" t="s">
        <v>88</v>
      </c>
      <c r="K210" s="38"/>
      <c r="L210" s="196" t="s">
        <v>79</v>
      </c>
      <c r="M210" s="39" t="s">
        <v>53</v>
      </c>
      <c r="N210" s="1905" t="s">
        <v>86</v>
      </c>
      <c r="O210" s="528"/>
      <c r="P210" s="544"/>
      <c r="Q210" s="726">
        <v>60</v>
      </c>
      <c r="R210" s="727"/>
      <c r="S210" s="727"/>
      <c r="T210" s="727"/>
      <c r="U210" s="727"/>
      <c r="V210" s="727"/>
      <c r="W210" s="727"/>
      <c r="X210" s="727"/>
      <c r="Y210" s="727"/>
      <c r="Z210" s="727"/>
      <c r="AA210" s="727"/>
      <c r="AB210" s="727">
        <v>40</v>
      </c>
      <c r="AC210" s="368">
        <f t="shared" ref="AC210:AC214" si="1244">Q210/100</f>
        <v>0.6</v>
      </c>
      <c r="AD210" s="368">
        <f t="shared" ref="AD210:AD214" si="1245">R210/100</f>
        <v>0</v>
      </c>
      <c r="AE210" s="368">
        <f t="shared" ref="AE210:AE214" si="1246">S210/100</f>
        <v>0</v>
      </c>
      <c r="AF210" s="368">
        <f t="shared" ref="AF210:AF214" si="1247">T210/100</f>
        <v>0</v>
      </c>
      <c r="AG210" s="368">
        <f t="shared" ref="AG210:AG214" si="1248">U210/100</f>
        <v>0</v>
      </c>
      <c r="AH210" s="368">
        <f t="shared" ref="AH210:AH214" si="1249">V210/100</f>
        <v>0</v>
      </c>
      <c r="AI210" s="368">
        <f t="shared" ref="AI210:AI214" si="1250">W210/100</f>
        <v>0</v>
      </c>
      <c r="AJ210" s="368">
        <f t="shared" ref="AJ210:AJ214" si="1251">X210/100</f>
        <v>0</v>
      </c>
      <c r="AK210" s="368">
        <f t="shared" ref="AK210:AK214" si="1252">Y210/100</f>
        <v>0</v>
      </c>
      <c r="AL210" s="368">
        <f t="shared" ref="AL210:AL214" si="1253">Z210/100</f>
        <v>0</v>
      </c>
      <c r="AM210" s="368">
        <f t="shared" ref="AM210:AM214" si="1254">AA210/100</f>
        <v>0</v>
      </c>
      <c r="AN210" s="368">
        <f t="shared" ref="AN210:AN214" si="1255">AB210/100</f>
        <v>0.4</v>
      </c>
      <c r="AO210" s="369">
        <v>0</v>
      </c>
      <c r="AP210" s="370">
        <v>0</v>
      </c>
      <c r="AQ210" s="370">
        <v>0</v>
      </c>
      <c r="AR210" s="370">
        <v>0</v>
      </c>
      <c r="AS210" s="378">
        <f>AC210*'Gas parameters'!$B$10</f>
        <v>21490.799999999999</v>
      </c>
      <c r="AT210" s="371">
        <f>AD210*'Gas parameters'!$C$10</f>
        <v>0</v>
      </c>
      <c r="AU210" s="371">
        <f>AE210*'Gas parameters'!$D$10</f>
        <v>0</v>
      </c>
      <c r="AV210" s="371">
        <f>AF210*'Gas parameters'!$E$10</f>
        <v>0</v>
      </c>
      <c r="AW210" s="371">
        <f>AG210*'Gas parameters'!$F$10</f>
        <v>0</v>
      </c>
      <c r="AX210" s="371">
        <f>AH210*'Gas parameters'!$G$10</f>
        <v>0</v>
      </c>
      <c r="AY210" s="371">
        <f>AI210*'Gas parameters'!$H$10</f>
        <v>0</v>
      </c>
      <c r="AZ210" s="371">
        <f>AJ210*'Gas parameters'!$I$10</f>
        <v>0</v>
      </c>
      <c r="BA210" s="371">
        <f>AK210*'Gas parameters'!$J$10</f>
        <v>0</v>
      </c>
      <c r="BB210" s="371">
        <f>AL210*'Gas parameters'!$K$10</f>
        <v>0</v>
      </c>
      <c r="BC210" s="371">
        <f>AM210*'Gas parameters'!$L$10</f>
        <v>0</v>
      </c>
      <c r="BD210" s="371">
        <f>AN210*'Gas parameters'!$M$10</f>
        <v>4310.8</v>
      </c>
      <c r="BE210" s="372">
        <f>AO210*'Gas parameters'!$N$10</f>
        <v>0</v>
      </c>
      <c r="BF210" s="373">
        <f>AP210*'Gas parameters'!$O$10</f>
        <v>0</v>
      </c>
      <c r="BG210" s="373">
        <f>AQ210*'Gas parameters'!$P$10</f>
        <v>0</v>
      </c>
      <c r="BH210" s="379">
        <f>AR210*'Gas parameters'!$Q$10</f>
        <v>0</v>
      </c>
      <c r="BI210" s="386">
        <f>AC210*'Gas parameters'!$B$11</f>
        <v>23904</v>
      </c>
      <c r="BJ210" s="387">
        <f>AD210*'Gas parameters'!$C$11</f>
        <v>0</v>
      </c>
      <c r="BK210" s="387">
        <f>AE210*'Gas parameters'!$D$11</f>
        <v>0</v>
      </c>
      <c r="BL210" s="387">
        <f>AF210*'Gas parameters'!$E$11</f>
        <v>0</v>
      </c>
      <c r="BM210" s="387">
        <f>AG210*'Gas parameters'!$F$11</f>
        <v>0</v>
      </c>
      <c r="BN210" s="387">
        <f>AH210*'Gas parameters'!$G$11</f>
        <v>0</v>
      </c>
      <c r="BO210" s="387">
        <f>AI210*'Gas parameters'!$H$11</f>
        <v>0</v>
      </c>
      <c r="BP210" s="387">
        <f>AJ210*'Gas parameters'!$I$11</f>
        <v>0</v>
      </c>
      <c r="BQ210" s="387">
        <f>AK210*'Gas parameters'!$J$11</f>
        <v>0</v>
      </c>
      <c r="BR210" s="387">
        <f>AL210*'Gas parameters'!$K$11</f>
        <v>0</v>
      </c>
      <c r="BS210" s="387">
        <f>AM210*'Gas parameters'!$L$11</f>
        <v>0</v>
      </c>
      <c r="BT210" s="387">
        <f>AN210*'Gas parameters'!$M$11</f>
        <v>5115.2000000000007</v>
      </c>
      <c r="BU210" s="388">
        <f>AO210*'Gas parameters'!$N$11</f>
        <v>0</v>
      </c>
      <c r="BV210" s="389">
        <f>AP210*'Gas parameters'!$O$11</f>
        <v>0</v>
      </c>
      <c r="BW210" s="389">
        <f>AQ210*'Gas parameters'!$P$11</f>
        <v>0</v>
      </c>
      <c r="BX210" s="390">
        <f>AR210*'Gas parameters'!$Q$11</f>
        <v>0</v>
      </c>
      <c r="BY210" s="385">
        <f>AC210*'Gas parameters'!$B$12</f>
        <v>0.43043999999999999</v>
      </c>
      <c r="BZ210" s="374">
        <f>AD210*'Gas parameters'!$C$12</f>
        <v>0</v>
      </c>
      <c r="CA210" s="374">
        <f>AE210*'Gas parameters'!$D$12</f>
        <v>0</v>
      </c>
      <c r="CB210" s="374">
        <f>AF210*'Gas parameters'!$E$12</f>
        <v>0</v>
      </c>
      <c r="CC210" s="374">
        <f>AG210*'Gas parameters'!$F$12</f>
        <v>0</v>
      </c>
      <c r="CD210" s="374">
        <f>AH210*'Gas parameters'!$G$12</f>
        <v>0</v>
      </c>
      <c r="CE210" s="374">
        <f>AI210*'Gas parameters'!$H$12</f>
        <v>0</v>
      </c>
      <c r="CF210" s="374">
        <f>AJ210*'Gas parameters'!$I$12</f>
        <v>0</v>
      </c>
      <c r="CG210" s="374">
        <f>AK210*'Gas parameters'!$J$12</f>
        <v>0</v>
      </c>
      <c r="CH210" s="374">
        <f>AL210*'Gas parameters'!$K$12</f>
        <v>0</v>
      </c>
      <c r="CI210" s="374">
        <f>AM210*'Gas parameters'!$L$12</f>
        <v>0</v>
      </c>
      <c r="CJ210" s="374">
        <f>AN210*'Gas parameters'!$M$12</f>
        <v>3.5999999999999997E-2</v>
      </c>
      <c r="CK210" s="375">
        <f>AO210*'Gas parameters'!$N$12</f>
        <v>0</v>
      </c>
      <c r="CL210" s="376">
        <f>AP210*'Gas parameters'!$O$12</f>
        <v>0</v>
      </c>
      <c r="CM210" s="376">
        <f>AQ210*'Gas parameters'!$P$12</f>
        <v>0</v>
      </c>
      <c r="CN210" s="376">
        <f>AR210*'Gas parameters'!$Q$12</f>
        <v>0</v>
      </c>
      <c r="CO210" s="432">
        <f t="shared" ref="CO210:CO214" si="1256">AC210</f>
        <v>0.6</v>
      </c>
      <c r="CP210" s="432">
        <f t="shared" ref="CP210:CP214" si="1257">AD210</f>
        <v>0</v>
      </c>
      <c r="CQ210" s="432">
        <f t="shared" ref="CQ210:CQ214" si="1258">AE210</f>
        <v>0</v>
      </c>
      <c r="CR210" s="432">
        <f t="shared" ref="CR210:CR214" si="1259">AF210</f>
        <v>0</v>
      </c>
      <c r="CS210" s="432">
        <f t="shared" ref="CS210:CS214" si="1260">AG210</f>
        <v>0</v>
      </c>
      <c r="CT210" s="432">
        <f t="shared" ref="CT210:CT214" si="1261">AH210</f>
        <v>0</v>
      </c>
      <c r="CU210" s="432">
        <f t="shared" ref="CU210:CU214" si="1262">AI210</f>
        <v>0</v>
      </c>
      <c r="CV210" s="432">
        <f t="shared" ref="CV210:CV214" si="1263">AJ210</f>
        <v>0</v>
      </c>
      <c r="CW210" s="432">
        <f t="shared" ref="CW210:CW214" si="1264">AK210</f>
        <v>0</v>
      </c>
      <c r="CX210" s="432">
        <f t="shared" ref="CX210:CX214" si="1265">AL210</f>
        <v>0</v>
      </c>
      <c r="CY210" s="432">
        <f t="shared" ref="CY210:CY214" si="1266">AM210</f>
        <v>0</v>
      </c>
      <c r="CZ210" s="432">
        <f t="shared" ref="CZ210:CZ214" si="1267">AN210</f>
        <v>0.4</v>
      </c>
      <c r="DA210" s="432">
        <f t="shared" ref="DA210:DA214" si="1268">AO210</f>
        <v>0</v>
      </c>
      <c r="DB210" s="432">
        <f t="shared" ref="DB210:DB214" si="1269">AP210</f>
        <v>0</v>
      </c>
      <c r="DC210" s="432">
        <f t="shared" ref="DC210:DC214" si="1270">AQ210</f>
        <v>0</v>
      </c>
      <c r="DD210" s="432">
        <f t="shared" ref="DD210:DD214" si="1271">AR210</f>
        <v>0</v>
      </c>
      <c r="DE210" s="428">
        <f>'DATA SHEET'!CO210*'Gas parameters'!$B$13</f>
        <v>21529.8</v>
      </c>
      <c r="DF210" s="428">
        <f>'DATA SHEET'!CP210*'Gas parameters'!$C$13</f>
        <v>0</v>
      </c>
      <c r="DG210" s="428">
        <f>'DATA SHEET'!CQ210*'Gas parameters'!$D$13</f>
        <v>0</v>
      </c>
      <c r="DH210" s="428">
        <f>'DATA SHEET'!CR210*'Gas parameters'!$E$13</f>
        <v>0</v>
      </c>
      <c r="DI210" s="428">
        <f>'DATA SHEET'!CS210*'Gas parameters'!$F$13</f>
        <v>0</v>
      </c>
      <c r="DJ210" s="428">
        <f>'DATA SHEET'!CT210*'Gas parameters'!$G$13</f>
        <v>0</v>
      </c>
      <c r="DK210" s="428">
        <f>'DATA SHEET'!CU210*'Gas parameters'!$H$13</f>
        <v>0</v>
      </c>
      <c r="DL210" s="428">
        <f>'DATA SHEET'!CV210*'Gas parameters'!$I$13</f>
        <v>0</v>
      </c>
      <c r="DM210" s="428">
        <f>'DATA SHEET'!CW210*'Gas parameters'!$J$13</f>
        <v>0</v>
      </c>
      <c r="DN210" s="428">
        <f>'DATA SHEET'!CX210*'Gas parameters'!$K$13</f>
        <v>0</v>
      </c>
      <c r="DO210" s="428">
        <f>'DATA SHEET'!CY210*'Gas parameters'!$L$13</f>
        <v>0</v>
      </c>
      <c r="DP210" s="428">
        <f>'DATA SHEET'!CZ210*'Gas parameters'!$M$13</f>
        <v>4313.2</v>
      </c>
      <c r="DQ210" s="428">
        <f>'DATA SHEET'!DA210*'Gas parameters'!$N$13</f>
        <v>0</v>
      </c>
      <c r="DR210" s="428">
        <f>'DATA SHEET'!DB210*'Gas parameters'!$O$13</f>
        <v>0</v>
      </c>
      <c r="DS210" s="428">
        <f>'DATA SHEET'!DC210*'Gas parameters'!$P$13</f>
        <v>0</v>
      </c>
      <c r="DT210" s="428">
        <f>'DATA SHEET'!DD210*'Gas parameters'!$Q$13</f>
        <v>0</v>
      </c>
      <c r="DU210" s="431">
        <f>'DATA SHEET'!CO210*'Gas parameters'!$B$14</f>
        <v>23891.399999999998</v>
      </c>
      <c r="DV210" s="431">
        <f>'DATA SHEET'!CP210*'Gas parameters'!$C$14</f>
        <v>0</v>
      </c>
      <c r="DW210" s="431">
        <f>'DATA SHEET'!CQ210*'Gas parameters'!$D$14</f>
        <v>0</v>
      </c>
      <c r="DX210" s="431">
        <f>'DATA SHEET'!CR210*'Gas parameters'!$E$14</f>
        <v>0</v>
      </c>
      <c r="DY210" s="431">
        <f>'DATA SHEET'!CS210*'Gas parameters'!$F$14</f>
        <v>0</v>
      </c>
      <c r="DZ210" s="431">
        <f>'DATA SHEET'!CT210*'Gas parameters'!$G$14</f>
        <v>0</v>
      </c>
      <c r="EA210" s="431">
        <f>'DATA SHEET'!CU210*'Gas parameters'!$H$14</f>
        <v>0</v>
      </c>
      <c r="EB210" s="431">
        <f>'DATA SHEET'!CV210*'Gas parameters'!$I$14</f>
        <v>0</v>
      </c>
      <c r="EC210" s="431">
        <f>'DATA SHEET'!CW210*'Gas parameters'!$J$14</f>
        <v>0</v>
      </c>
      <c r="ED210" s="431">
        <f>'DATA SHEET'!CX210*'Gas parameters'!$K$14</f>
        <v>0</v>
      </c>
      <c r="EE210" s="431">
        <f>'DATA SHEET'!CY210*'Gas parameters'!$L$14</f>
        <v>0</v>
      </c>
      <c r="EF210" s="431">
        <f>'DATA SHEET'!CZ210*'Gas parameters'!$M$14</f>
        <v>5098</v>
      </c>
      <c r="EG210" s="431">
        <f>'DATA SHEET'!DA210*'Gas parameters'!$N$14</f>
        <v>0</v>
      </c>
      <c r="EH210" s="431">
        <f>'DATA SHEET'!DB210*'Gas parameters'!$O$14</f>
        <v>0</v>
      </c>
      <c r="EI210" s="431">
        <f>'DATA SHEET'!DC210*'Gas parameters'!$P$14</f>
        <v>0</v>
      </c>
      <c r="EJ210" s="431">
        <f>'DATA SHEET'!DD210*'Gas parameters'!$Q$14</f>
        <v>0</v>
      </c>
      <c r="EK210" s="425">
        <f>'DATA SHEET'!CO210*'Gas parameters'!$B$15</f>
        <v>1.2018</v>
      </c>
      <c r="EL210" s="434">
        <f>'DATA SHEET'!CP210*'Gas parameters'!$C$15</f>
        <v>0</v>
      </c>
      <c r="EM210" s="434">
        <f>'DATA SHEET'!CQ210*'Gas parameters'!$D$15</f>
        <v>0</v>
      </c>
      <c r="EN210" s="434">
        <f>'DATA SHEET'!CR210*'Gas parameters'!$E$15</f>
        <v>0</v>
      </c>
      <c r="EO210" s="434">
        <f>'DATA SHEET'!CS210*'Gas parameters'!$F$15</f>
        <v>0</v>
      </c>
      <c r="EP210" s="434">
        <f>'DATA SHEET'!CT210*'Gas parameters'!$G$15</f>
        <v>0</v>
      </c>
      <c r="EQ210" s="434">
        <f>'DATA SHEET'!CU210*'Gas parameters'!$H$15</f>
        <v>0</v>
      </c>
      <c r="ER210" s="434">
        <f>'DATA SHEET'!CV210*'Gas parameters'!$I$15</f>
        <v>0</v>
      </c>
      <c r="ES210" s="434">
        <f>'DATA SHEET'!CW210*'Gas parameters'!$J$15</f>
        <v>0</v>
      </c>
      <c r="ET210" s="434">
        <f>'DATA SHEET'!CX210*'Gas parameters'!$K$15</f>
        <v>0</v>
      </c>
      <c r="EU210" s="434">
        <f>'DATA SHEET'!CY210*'Gas parameters'!$L$15</f>
        <v>0</v>
      </c>
      <c r="EV210" s="434">
        <f>'DATA SHEET'!CZ210*'Gas parameters'!$M$15</f>
        <v>0.1996</v>
      </c>
      <c r="EW210" s="434">
        <f>'DATA SHEET'!DA210*'Gas parameters'!$N$15</f>
        <v>0</v>
      </c>
      <c r="EX210" s="434">
        <f>'DATA SHEET'!DB210*'Gas parameters'!$O$15</f>
        <v>0</v>
      </c>
      <c r="EY210" s="434">
        <f>'DATA SHEET'!DC210*'Gas parameters'!$P$15</f>
        <v>0</v>
      </c>
      <c r="EZ210" s="434">
        <f>'DATA SHEET'!DD210*'Gas parameters'!$Q$15</f>
        <v>0</v>
      </c>
      <c r="FA210" s="429">
        <f>'DATA SHEET'!CO210*'Gas parameters'!$B$16</f>
        <v>0.59760000000000002</v>
      </c>
      <c r="FB210" s="429">
        <f>'DATA SHEET'!CP210*'Gas parameters'!$C$16</f>
        <v>0</v>
      </c>
      <c r="FC210" s="429">
        <f>'DATA SHEET'!CQ210*'Gas parameters'!$D$16</f>
        <v>0</v>
      </c>
      <c r="FD210" s="429">
        <f>'DATA SHEET'!CR210*'Gas parameters'!$E$16</f>
        <v>0</v>
      </c>
      <c r="FE210" s="429">
        <f>'DATA SHEET'!CS210*'Gas parameters'!$F$16</f>
        <v>0</v>
      </c>
      <c r="FF210" s="429">
        <f>'DATA SHEET'!CT210*'Gas parameters'!$G$16</f>
        <v>0</v>
      </c>
      <c r="FG210" s="429">
        <f>'DATA SHEET'!CU210*'Gas parameters'!$H$16</f>
        <v>0</v>
      </c>
      <c r="FH210" s="429">
        <f>'DATA SHEET'!CV210*'Gas parameters'!$I$16</f>
        <v>0</v>
      </c>
      <c r="FI210" s="429">
        <f>'DATA SHEET'!CW210*'Gas parameters'!$J$16</f>
        <v>0</v>
      </c>
      <c r="FJ210" s="429">
        <f>'DATA SHEET'!CX210*'Gas parameters'!$K$16</f>
        <v>0</v>
      </c>
      <c r="FK210" s="429">
        <f>'DATA SHEET'!CY210*'Gas parameters'!$L$16</f>
        <v>0</v>
      </c>
      <c r="FL210" s="429">
        <f>'DATA SHEET'!CZ210*'Gas parameters'!$M$16</f>
        <v>0</v>
      </c>
      <c r="FM210" s="429">
        <f>'DATA SHEET'!DA210*'Gas parameters'!$N$16</f>
        <v>0</v>
      </c>
      <c r="FN210" s="429">
        <f>'DATA SHEET'!DB210*'Gas parameters'!$O$16</f>
        <v>0</v>
      </c>
      <c r="FO210" s="429">
        <f>'DATA SHEET'!DC210*'Gas parameters'!$P$16</f>
        <v>0</v>
      </c>
      <c r="FP210" s="429">
        <f>'DATA SHEET'!DD210*'Gas parameters'!$Q$16</f>
        <v>0</v>
      </c>
      <c r="FQ210" s="457">
        <f>'DATA SHEET'!CO210*'Gas parameters'!$B$17</f>
        <v>1.1639999999999999</v>
      </c>
      <c r="FR210" s="457">
        <f>'DATA SHEET'!CP210*'Gas parameters'!$C$17</f>
        <v>0</v>
      </c>
      <c r="FS210" s="457">
        <f>'DATA SHEET'!CQ210*'Gas parameters'!$D$17</f>
        <v>0</v>
      </c>
      <c r="FT210" s="457">
        <f>'DATA SHEET'!CR210*'Gas parameters'!$E$17</f>
        <v>0</v>
      </c>
      <c r="FU210" s="457">
        <f>'DATA SHEET'!CS210*'Gas parameters'!$F$17</f>
        <v>0</v>
      </c>
      <c r="FV210" s="457">
        <f>'DATA SHEET'!CT210*'Gas parameters'!$G$17</f>
        <v>0</v>
      </c>
      <c r="FW210" s="457">
        <f>'DATA SHEET'!CU210*'Gas parameters'!$H$17</f>
        <v>0</v>
      </c>
      <c r="FX210" s="457">
        <f>'DATA SHEET'!CV210*'Gas parameters'!$I$17</f>
        <v>0</v>
      </c>
      <c r="FY210" s="457">
        <f>'DATA SHEET'!CW210*'Gas parameters'!$J$17</f>
        <v>0</v>
      </c>
      <c r="FZ210" s="457">
        <f>'DATA SHEET'!CX210*'Gas parameters'!$K$17</f>
        <v>0</v>
      </c>
      <c r="GA210" s="457">
        <f>'DATA SHEET'!CY210*'Gas parameters'!$L$17</f>
        <v>0</v>
      </c>
      <c r="GB210" s="457">
        <f>'DATA SHEET'!CZ210*'Gas parameters'!$M$17</f>
        <v>0.38680000000000003</v>
      </c>
      <c r="GC210" s="457">
        <f>'DATA SHEET'!DA210*'Gas parameters'!$N$17</f>
        <v>0</v>
      </c>
      <c r="GD210" s="457">
        <f>'DATA SHEET'!DB210*'Gas parameters'!$O$17</f>
        <v>0</v>
      </c>
      <c r="GE210" s="457">
        <f>'DATA SHEET'!DC210*'Gas parameters'!$P$17</f>
        <v>0</v>
      </c>
      <c r="GF210" s="457">
        <f>'DATA SHEET'!DD210*'Gas parameters'!$Q$17</f>
        <v>0</v>
      </c>
      <c r="GG210" s="429">
        <f>'DATA SHEET'!CO210*'Gas parameters'!$B$18</f>
        <v>0.43043999999999999</v>
      </c>
      <c r="GH210" s="429">
        <f>'DATA SHEET'!CP210*'Gas parameters'!$C$18</f>
        <v>0</v>
      </c>
      <c r="GI210" s="429">
        <f>'DATA SHEET'!CQ210*'Gas parameters'!$D$18</f>
        <v>0</v>
      </c>
      <c r="GJ210" s="429">
        <f>'DATA SHEET'!CR210*'Gas parameters'!$E$18</f>
        <v>0</v>
      </c>
      <c r="GK210" s="429">
        <f>'DATA SHEET'!CS210*'Gas parameters'!$F$18</f>
        <v>0</v>
      </c>
      <c r="GL210" s="429">
        <f>'DATA SHEET'!CT210*'Gas parameters'!$G$18</f>
        <v>0</v>
      </c>
      <c r="GM210" s="429">
        <f>'DATA SHEET'!CU210*'Gas parameters'!$H$18</f>
        <v>0</v>
      </c>
      <c r="GN210" s="429">
        <f>'DATA SHEET'!CV210*'Gas parameters'!$I$18</f>
        <v>0</v>
      </c>
      <c r="GO210" s="429">
        <f>'DATA SHEET'!CW210*'Gas parameters'!$J$18</f>
        <v>0</v>
      </c>
      <c r="GP210" s="429">
        <f>'DATA SHEET'!CX210*'Gas parameters'!$K$18</f>
        <v>0</v>
      </c>
      <c r="GQ210" s="429">
        <f>'DATA SHEET'!CY210*'Gas parameters'!$L$18</f>
        <v>0</v>
      </c>
      <c r="GR210" s="429">
        <f>'DATA SHEET'!CZ210*'Gas parameters'!$M$18</f>
        <v>3.5999999999999997E-2</v>
      </c>
      <c r="GS210" s="429">
        <f>'DATA SHEET'!DA210*'Gas parameters'!$N$18</f>
        <v>0</v>
      </c>
      <c r="GT210" s="429">
        <f>'DATA SHEET'!DB210*'Gas parameters'!$O$18</f>
        <v>0</v>
      </c>
      <c r="GU210" s="429">
        <f>'DATA SHEET'!DC210*'Gas parameters'!$P$18</f>
        <v>0</v>
      </c>
      <c r="GV210" s="429">
        <f>'DATA SHEET'!DD210*'Gas parameters'!$Q$18</f>
        <v>0</v>
      </c>
      <c r="GW210" s="430">
        <v>7</v>
      </c>
      <c r="GX210" s="430">
        <v>1E-3</v>
      </c>
      <c r="GY210" s="435">
        <f t="shared" ref="GY210:GY214" si="1272">HM210/0.2094</f>
        <v>6.6924546322827121</v>
      </c>
      <c r="GZ210" s="435">
        <f t="shared" ref="GZ210:GZ214" si="1273">HN210/HH210*100</f>
        <v>10.148328222950017</v>
      </c>
      <c r="HA210" s="433">
        <f t="shared" ref="HA210:HA214" si="1274">(HG210-HH210)/GY210+1</f>
        <v>1</v>
      </c>
      <c r="HB210" s="433">
        <f t="shared" ref="HB210:HB214" si="1275">HG210+HI210</f>
        <v>7.4502201757506663</v>
      </c>
      <c r="HC210" s="433">
        <f t="shared" ref="HC210:HC214" si="1276">HI210/HB210*100</f>
        <v>20.959991874476575</v>
      </c>
      <c r="HD210" s="433">
        <f t="shared" ref="HD210:HD214" si="1277">HJ210*0.01977+HF210*0.01429+(100-HF210-HJ210)*0.01251</f>
        <v>1.3246768628986172</v>
      </c>
      <c r="HE210" s="433">
        <f t="shared" ref="HE210:HE214" si="1278">(HD210+HI210*0.8038/HG210)/(HI210/HG210+1)</f>
        <v>1.2155011147590387</v>
      </c>
      <c r="HF210" s="436">
        <f t="shared" ref="HF210:HF214" si="1279">IO210</f>
        <v>0</v>
      </c>
      <c r="HG210" s="433">
        <f t="shared" ref="HG210:HG214" si="1280">HN210/HJ210*100</f>
        <v>5.8886546322827122</v>
      </c>
      <c r="HH210" s="435">
        <f>GY210*0.7906+'DATA SHEET'!CW210/100+HN210</f>
        <v>5.8886546322827122</v>
      </c>
      <c r="HI210" s="433">
        <f t="shared" ref="HI210:HI214" si="1281">GX210/0.8038*1.293*HA210*GY210+HO210</f>
        <v>1.5615655434679541</v>
      </c>
      <c r="HJ210" s="433">
        <f t="shared" ref="HJ210:HJ214" si="1282">(1-HF210/20.94)*GZ210</f>
        <v>10.148328222950017</v>
      </c>
      <c r="HK210" s="437">
        <f t="shared" ref="HK210:HK214" si="1283">SUM(DE210:DT210)</f>
        <v>25843</v>
      </c>
      <c r="HL210" s="437">
        <f t="shared" ref="HL210:HL214" si="1284">SUM(DU210:EJ210)</f>
        <v>28989.399999999998</v>
      </c>
      <c r="HM210" s="438">
        <f t="shared" ref="HM210:HM214" si="1285">SUM(EK210:EZ210)</f>
        <v>1.4014</v>
      </c>
      <c r="HN210" s="439">
        <f t="shared" ref="HN210:HN214" si="1286">SUM(FA210:FP210)</f>
        <v>0.59760000000000002</v>
      </c>
      <c r="HO210" s="436">
        <f t="shared" ref="HO210:HO214" si="1287">SUM(FQ210:GF210)</f>
        <v>1.5508</v>
      </c>
      <c r="HP210" s="427">
        <f t="shared" ref="HP210:HP214" si="1288">SUM(GG210:GV210)</f>
        <v>0.46643999999999997</v>
      </c>
      <c r="HQ210" s="357">
        <f t="shared" ref="HQ210:HQ214" si="1289">SUM(AS210:BH210)</f>
        <v>25801.599999999999</v>
      </c>
      <c r="HR210" s="358">
        <f t="shared" ref="HR210:HR214" si="1290">SUM(BI210:BX210)</f>
        <v>29019.200000000001</v>
      </c>
      <c r="HS210" s="712">
        <f t="shared" ref="HS210:HS214" si="1291">SUM(BY210:CN210)</f>
        <v>0.46643999999999997</v>
      </c>
      <c r="HT210" s="713">
        <f t="shared" ref="HT210:HT214" si="1292">HU210/$HR$14</f>
        <v>0.36094603788418017</v>
      </c>
      <c r="HU210" s="711">
        <f t="shared" ref="HU210:HU214" si="1293">HS210/$HU$14</f>
        <v>0.44215889640812073</v>
      </c>
      <c r="HV210" s="711">
        <f t="shared" ref="HV210:HV214" si="1294">HY210/$HV$14</f>
        <v>24.454174959719456</v>
      </c>
      <c r="HW210" s="711">
        <f t="shared" ref="HW210:HW214" si="1295">HZ210/$HW$14</f>
        <v>27.464698088207459</v>
      </c>
      <c r="HX210" s="711">
        <f t="shared" ref="HX210:HX214" si="1296">IA210/$HX$14</f>
        <v>45.714470083951518</v>
      </c>
      <c r="HY210" s="714">
        <f t="shared" ref="HY210:HY214" si="1297">HQ210/1000</f>
        <v>25.801599999999997</v>
      </c>
      <c r="HZ210" s="359">
        <f t="shared" ref="HZ210:HZ214" si="1298">HR210/1000</f>
        <v>29.019200000000001</v>
      </c>
      <c r="IA210" s="360">
        <f t="shared" ref="IA210:IA214" si="1299">HR210/SQRT(HT210)/1000</f>
        <v>48.30190909070317</v>
      </c>
      <c r="IB210" s="75">
        <f t="shared" ref="IB210:IB214" si="1300">HX210</f>
        <v>45.714470083951518</v>
      </c>
      <c r="IC210" s="724">
        <f t="shared" ref="IC210:IC214" si="1301">HT210</f>
        <v>0.36094603788418017</v>
      </c>
      <c r="ID210" s="724">
        <f t="shared" ref="ID210:ID214" si="1302">HY210</f>
        <v>25.801599999999997</v>
      </c>
      <c r="IE210" s="724">
        <f t="shared" ref="IE210:IE214" si="1303">HZ210</f>
        <v>29.019200000000001</v>
      </c>
      <c r="IF210" s="76">
        <f t="shared" ref="IF210:IF214" si="1304">GZ210</f>
        <v>10.148328222950017</v>
      </c>
      <c r="IG210" s="168"/>
      <c r="IH210" s="168"/>
      <c r="II210" s="168"/>
      <c r="IJ210" s="700">
        <f t="shared" ref="IJ210:IJ214" si="1305">II210*(273.15/(273.15+15))*ID210/3.6</f>
        <v>0</v>
      </c>
      <c r="IK210" s="529"/>
      <c r="IL210" s="529"/>
      <c r="IM210" s="529"/>
      <c r="IN210" s="529"/>
      <c r="IO210" s="529"/>
      <c r="IP210" s="529"/>
      <c r="IQ210" s="529"/>
      <c r="IR210" s="529"/>
      <c r="IS210" s="23" t="s">
        <v>88</v>
      </c>
      <c r="IT210" s="23" t="s">
        <v>88</v>
      </c>
      <c r="IU210" s="23"/>
      <c r="IV210" s="23" t="s">
        <v>88</v>
      </c>
      <c r="IW210" s="23"/>
      <c r="IX210" s="23"/>
      <c r="IZ210" s="529"/>
      <c r="JA210" s="520"/>
      <c r="JB210" s="529"/>
      <c r="JC210" s="64"/>
      <c r="JD210" s="22" t="str">
        <f>IF(IN210&lt;&gt;0,IP210*IF210/IN210,"NM")</f>
        <v>NM</v>
      </c>
      <c r="JE210" s="22" t="str">
        <f>IF(IN210&lt;&gt;0,IQ210*IF210/IN210,"NM")</f>
        <v>NM</v>
      </c>
      <c r="JF210" s="22" t="str">
        <f>IF(IN210&lt;&gt;0,JD210*1.07,"NM")</f>
        <v>NM</v>
      </c>
      <c r="JG210" s="22" t="str">
        <f>IF(IN210&lt;&gt;0,JE210*1.76,"NM")</f>
        <v>NM</v>
      </c>
      <c r="JH210" s="21" t="str">
        <f>IF(IN210&lt;&gt;0,(21/(21-IO210)),"NM")</f>
        <v>NM</v>
      </c>
      <c r="JI210" s="21"/>
      <c r="JJ210" s="21"/>
      <c r="JK210" s="21"/>
      <c r="JL210" s="529"/>
      <c r="JM210" s="529"/>
      <c r="JN210" s="529"/>
      <c r="JO210" s="529"/>
      <c r="JP210" s="529"/>
      <c r="JR210" s="29"/>
      <c r="JS210" s="29"/>
      <c r="JT210" s="529"/>
      <c r="JU210" s="529"/>
      <c r="JV210" s="142"/>
      <c r="JW210" s="142"/>
      <c r="JX210" s="142"/>
      <c r="JY210" s="142"/>
      <c r="JZ210" s="142"/>
      <c r="KA210" s="23"/>
      <c r="KB210" s="24"/>
      <c r="KC210" s="175"/>
      <c r="KD210" s="175"/>
      <c r="KE210" s="175"/>
      <c r="KF210" s="175"/>
      <c r="KG210" s="175"/>
      <c r="KH210" s="175"/>
      <c r="KI210" s="175"/>
      <c r="KJ210" s="175"/>
      <c r="KK210" s="48"/>
      <c r="KL210" s="32" t="s">
        <v>88</v>
      </c>
      <c r="KM210" s="48"/>
      <c r="KN210" s="48"/>
      <c r="KO210" s="48"/>
      <c r="KP210" s="48"/>
      <c r="KQ210" s="49"/>
      <c r="KR210" s="49"/>
      <c r="KS210" s="49"/>
      <c r="KT210" s="49"/>
      <c r="KU210" s="49"/>
      <c r="KV210" s="49"/>
      <c r="KX210" s="540">
        <f t="shared" si="1243"/>
        <v>100</v>
      </c>
      <c r="NC210" s="529">
        <v>0</v>
      </c>
    </row>
    <row r="211" spans="1:367" ht="15.75" customHeight="1" thickTop="1" thickBot="1" x14ac:dyDescent="0.3">
      <c r="A211" s="423" t="s">
        <v>183</v>
      </c>
      <c r="B211" s="80" t="e">
        <f>IF(A211="X",IF(#REF!="F",#REF!,IF(#REF!="C",#REF!,IF(#REF!="WH",#REF!,IF(#REF!="B",#REF!,"")))),"")</f>
        <v>#REF!</v>
      </c>
      <c r="C211" s="120"/>
      <c r="D211" s="578"/>
      <c r="E211" s="11">
        <f>E210+1</f>
        <v>85</v>
      </c>
      <c r="F211" s="2128"/>
      <c r="G211" s="1831"/>
      <c r="H211" s="23" t="s">
        <v>88</v>
      </c>
      <c r="I211" s="23" t="s">
        <v>88</v>
      </c>
      <c r="J211" s="23" t="s">
        <v>88</v>
      </c>
      <c r="K211" s="38"/>
      <c r="L211" s="39" t="s">
        <v>74</v>
      </c>
      <c r="M211" s="39" t="s">
        <v>53</v>
      </c>
      <c r="N211" s="1905"/>
      <c r="O211" s="528"/>
      <c r="P211" s="544"/>
      <c r="Q211" s="726">
        <v>60</v>
      </c>
      <c r="R211" s="727"/>
      <c r="S211" s="727"/>
      <c r="T211" s="727"/>
      <c r="U211" s="727"/>
      <c r="V211" s="727"/>
      <c r="W211" s="727"/>
      <c r="X211" s="727"/>
      <c r="Y211" s="727"/>
      <c r="Z211" s="727"/>
      <c r="AA211" s="727"/>
      <c r="AB211" s="727">
        <v>40</v>
      </c>
      <c r="AC211" s="368">
        <f t="shared" si="1244"/>
        <v>0.6</v>
      </c>
      <c r="AD211" s="368">
        <f t="shared" si="1245"/>
        <v>0</v>
      </c>
      <c r="AE211" s="368">
        <f t="shared" si="1246"/>
        <v>0</v>
      </c>
      <c r="AF211" s="368">
        <f t="shared" si="1247"/>
        <v>0</v>
      </c>
      <c r="AG211" s="368">
        <f t="shared" si="1248"/>
        <v>0</v>
      </c>
      <c r="AH211" s="368">
        <f t="shared" si="1249"/>
        <v>0</v>
      </c>
      <c r="AI211" s="368">
        <f t="shared" si="1250"/>
        <v>0</v>
      </c>
      <c r="AJ211" s="368">
        <f t="shared" si="1251"/>
        <v>0</v>
      </c>
      <c r="AK211" s="368">
        <f t="shared" si="1252"/>
        <v>0</v>
      </c>
      <c r="AL211" s="368">
        <f t="shared" si="1253"/>
        <v>0</v>
      </c>
      <c r="AM211" s="368">
        <f t="shared" si="1254"/>
        <v>0</v>
      </c>
      <c r="AN211" s="368">
        <f t="shared" si="1255"/>
        <v>0.4</v>
      </c>
      <c r="AO211" s="369">
        <v>0</v>
      </c>
      <c r="AP211" s="370">
        <v>0</v>
      </c>
      <c r="AQ211" s="370">
        <v>0</v>
      </c>
      <c r="AR211" s="370">
        <v>0</v>
      </c>
      <c r="AS211" s="378">
        <f>AC211*'Gas parameters'!$B$10</f>
        <v>21490.799999999999</v>
      </c>
      <c r="AT211" s="371">
        <f>AD211*'Gas parameters'!$C$10</f>
        <v>0</v>
      </c>
      <c r="AU211" s="371">
        <f>AE211*'Gas parameters'!$D$10</f>
        <v>0</v>
      </c>
      <c r="AV211" s="371">
        <f>AF211*'Gas parameters'!$E$10</f>
        <v>0</v>
      </c>
      <c r="AW211" s="371">
        <f>AG211*'Gas parameters'!$F$10</f>
        <v>0</v>
      </c>
      <c r="AX211" s="371">
        <f>AH211*'Gas parameters'!$G$10</f>
        <v>0</v>
      </c>
      <c r="AY211" s="371">
        <f>AI211*'Gas parameters'!$H$10</f>
        <v>0</v>
      </c>
      <c r="AZ211" s="371">
        <f>AJ211*'Gas parameters'!$I$10</f>
        <v>0</v>
      </c>
      <c r="BA211" s="371">
        <f>AK211*'Gas parameters'!$J$10</f>
        <v>0</v>
      </c>
      <c r="BB211" s="371">
        <f>AL211*'Gas parameters'!$K$10</f>
        <v>0</v>
      </c>
      <c r="BC211" s="371">
        <f>AM211*'Gas parameters'!$L$10</f>
        <v>0</v>
      </c>
      <c r="BD211" s="371">
        <f>AN211*'Gas parameters'!$M$10</f>
        <v>4310.8</v>
      </c>
      <c r="BE211" s="372">
        <f>AO211*'Gas parameters'!$N$10</f>
        <v>0</v>
      </c>
      <c r="BF211" s="373">
        <f>AP211*'Gas parameters'!$O$10</f>
        <v>0</v>
      </c>
      <c r="BG211" s="373">
        <f>AQ211*'Gas parameters'!$P$10</f>
        <v>0</v>
      </c>
      <c r="BH211" s="379">
        <f>AR211*'Gas parameters'!$Q$10</f>
        <v>0</v>
      </c>
      <c r="BI211" s="386">
        <f>AC211*'Gas parameters'!$B$11</f>
        <v>23904</v>
      </c>
      <c r="BJ211" s="387">
        <f>AD211*'Gas parameters'!$C$11</f>
        <v>0</v>
      </c>
      <c r="BK211" s="387">
        <f>AE211*'Gas parameters'!$D$11</f>
        <v>0</v>
      </c>
      <c r="BL211" s="387">
        <f>AF211*'Gas parameters'!$E$11</f>
        <v>0</v>
      </c>
      <c r="BM211" s="387">
        <f>AG211*'Gas parameters'!$F$11</f>
        <v>0</v>
      </c>
      <c r="BN211" s="387">
        <f>AH211*'Gas parameters'!$G$11</f>
        <v>0</v>
      </c>
      <c r="BO211" s="387">
        <f>AI211*'Gas parameters'!$H$11</f>
        <v>0</v>
      </c>
      <c r="BP211" s="387">
        <f>AJ211*'Gas parameters'!$I$11</f>
        <v>0</v>
      </c>
      <c r="BQ211" s="387">
        <f>AK211*'Gas parameters'!$J$11</f>
        <v>0</v>
      </c>
      <c r="BR211" s="387">
        <f>AL211*'Gas parameters'!$K$11</f>
        <v>0</v>
      </c>
      <c r="BS211" s="387">
        <f>AM211*'Gas parameters'!$L$11</f>
        <v>0</v>
      </c>
      <c r="BT211" s="387">
        <f>AN211*'Gas parameters'!$M$11</f>
        <v>5115.2000000000007</v>
      </c>
      <c r="BU211" s="388">
        <f>AO211*'Gas parameters'!$N$11</f>
        <v>0</v>
      </c>
      <c r="BV211" s="389">
        <f>AP211*'Gas parameters'!$O$11</f>
        <v>0</v>
      </c>
      <c r="BW211" s="389">
        <f>AQ211*'Gas parameters'!$P$11</f>
        <v>0</v>
      </c>
      <c r="BX211" s="390">
        <f>AR211*'Gas parameters'!$Q$11</f>
        <v>0</v>
      </c>
      <c r="BY211" s="385">
        <f>AC211*'Gas parameters'!$B$12</f>
        <v>0.43043999999999999</v>
      </c>
      <c r="BZ211" s="374">
        <f>AD211*'Gas parameters'!$C$12</f>
        <v>0</v>
      </c>
      <c r="CA211" s="374">
        <f>AE211*'Gas parameters'!$D$12</f>
        <v>0</v>
      </c>
      <c r="CB211" s="374">
        <f>AF211*'Gas parameters'!$E$12</f>
        <v>0</v>
      </c>
      <c r="CC211" s="374">
        <f>AG211*'Gas parameters'!$F$12</f>
        <v>0</v>
      </c>
      <c r="CD211" s="374">
        <f>AH211*'Gas parameters'!$G$12</f>
        <v>0</v>
      </c>
      <c r="CE211" s="374">
        <f>AI211*'Gas parameters'!$H$12</f>
        <v>0</v>
      </c>
      <c r="CF211" s="374">
        <f>AJ211*'Gas parameters'!$I$12</f>
        <v>0</v>
      </c>
      <c r="CG211" s="374">
        <f>AK211*'Gas parameters'!$J$12</f>
        <v>0</v>
      </c>
      <c r="CH211" s="374">
        <f>AL211*'Gas parameters'!$K$12</f>
        <v>0</v>
      </c>
      <c r="CI211" s="374">
        <f>AM211*'Gas parameters'!$L$12</f>
        <v>0</v>
      </c>
      <c r="CJ211" s="374">
        <f>AN211*'Gas parameters'!$M$12</f>
        <v>3.5999999999999997E-2</v>
      </c>
      <c r="CK211" s="375">
        <f>AO211*'Gas parameters'!$N$12</f>
        <v>0</v>
      </c>
      <c r="CL211" s="376">
        <f>AP211*'Gas parameters'!$O$12</f>
        <v>0</v>
      </c>
      <c r="CM211" s="376">
        <f>AQ211*'Gas parameters'!$P$12</f>
        <v>0</v>
      </c>
      <c r="CN211" s="376">
        <f>AR211*'Gas parameters'!$Q$12</f>
        <v>0</v>
      </c>
      <c r="CO211" s="432">
        <f t="shared" si="1256"/>
        <v>0.6</v>
      </c>
      <c r="CP211" s="432">
        <f t="shared" si="1257"/>
        <v>0</v>
      </c>
      <c r="CQ211" s="432">
        <f t="shared" si="1258"/>
        <v>0</v>
      </c>
      <c r="CR211" s="432">
        <f t="shared" si="1259"/>
        <v>0</v>
      </c>
      <c r="CS211" s="432">
        <f t="shared" si="1260"/>
        <v>0</v>
      </c>
      <c r="CT211" s="432">
        <f t="shared" si="1261"/>
        <v>0</v>
      </c>
      <c r="CU211" s="432">
        <f t="shared" si="1262"/>
        <v>0</v>
      </c>
      <c r="CV211" s="432">
        <f t="shared" si="1263"/>
        <v>0</v>
      </c>
      <c r="CW211" s="432">
        <f t="shared" si="1264"/>
        <v>0</v>
      </c>
      <c r="CX211" s="432">
        <f t="shared" si="1265"/>
        <v>0</v>
      </c>
      <c r="CY211" s="432">
        <f t="shared" si="1266"/>
        <v>0</v>
      </c>
      <c r="CZ211" s="432">
        <f t="shared" si="1267"/>
        <v>0.4</v>
      </c>
      <c r="DA211" s="432">
        <f t="shared" si="1268"/>
        <v>0</v>
      </c>
      <c r="DB211" s="432">
        <f t="shared" si="1269"/>
        <v>0</v>
      </c>
      <c r="DC211" s="432">
        <f t="shared" si="1270"/>
        <v>0</v>
      </c>
      <c r="DD211" s="432">
        <f t="shared" si="1271"/>
        <v>0</v>
      </c>
      <c r="DE211" s="428">
        <f>'DATA SHEET'!CO211*'Gas parameters'!$B$13</f>
        <v>21529.8</v>
      </c>
      <c r="DF211" s="428">
        <f>'DATA SHEET'!CP211*'Gas parameters'!$C$13</f>
        <v>0</v>
      </c>
      <c r="DG211" s="428">
        <f>'DATA SHEET'!CQ211*'Gas parameters'!$D$13</f>
        <v>0</v>
      </c>
      <c r="DH211" s="428">
        <f>'DATA SHEET'!CR211*'Gas parameters'!$E$13</f>
        <v>0</v>
      </c>
      <c r="DI211" s="428">
        <f>'DATA SHEET'!CS211*'Gas parameters'!$F$13</f>
        <v>0</v>
      </c>
      <c r="DJ211" s="428">
        <f>'DATA SHEET'!CT211*'Gas parameters'!$G$13</f>
        <v>0</v>
      </c>
      <c r="DK211" s="428">
        <f>'DATA SHEET'!CU211*'Gas parameters'!$H$13</f>
        <v>0</v>
      </c>
      <c r="DL211" s="428">
        <f>'DATA SHEET'!CV211*'Gas parameters'!$I$13</f>
        <v>0</v>
      </c>
      <c r="DM211" s="428">
        <f>'DATA SHEET'!CW211*'Gas parameters'!$J$13</f>
        <v>0</v>
      </c>
      <c r="DN211" s="428">
        <f>'DATA SHEET'!CX211*'Gas parameters'!$K$13</f>
        <v>0</v>
      </c>
      <c r="DO211" s="428">
        <f>'DATA SHEET'!CY211*'Gas parameters'!$L$13</f>
        <v>0</v>
      </c>
      <c r="DP211" s="428">
        <f>'DATA SHEET'!CZ211*'Gas parameters'!$M$13</f>
        <v>4313.2</v>
      </c>
      <c r="DQ211" s="428">
        <f>'DATA SHEET'!DA211*'Gas parameters'!$N$13</f>
        <v>0</v>
      </c>
      <c r="DR211" s="428">
        <f>'DATA SHEET'!DB211*'Gas parameters'!$O$13</f>
        <v>0</v>
      </c>
      <c r="DS211" s="428">
        <f>'DATA SHEET'!DC211*'Gas parameters'!$P$13</f>
        <v>0</v>
      </c>
      <c r="DT211" s="428">
        <f>'DATA SHEET'!DD211*'Gas parameters'!$Q$13</f>
        <v>0</v>
      </c>
      <c r="DU211" s="431">
        <f>'DATA SHEET'!CO211*'Gas parameters'!$B$14</f>
        <v>23891.399999999998</v>
      </c>
      <c r="DV211" s="431">
        <f>'DATA SHEET'!CP211*'Gas parameters'!$C$14</f>
        <v>0</v>
      </c>
      <c r="DW211" s="431">
        <f>'DATA SHEET'!CQ211*'Gas parameters'!$D$14</f>
        <v>0</v>
      </c>
      <c r="DX211" s="431">
        <f>'DATA SHEET'!CR211*'Gas parameters'!$E$14</f>
        <v>0</v>
      </c>
      <c r="DY211" s="431">
        <f>'DATA SHEET'!CS211*'Gas parameters'!$F$14</f>
        <v>0</v>
      </c>
      <c r="DZ211" s="431">
        <f>'DATA SHEET'!CT211*'Gas parameters'!$G$14</f>
        <v>0</v>
      </c>
      <c r="EA211" s="431">
        <f>'DATA SHEET'!CU211*'Gas parameters'!$H$14</f>
        <v>0</v>
      </c>
      <c r="EB211" s="431">
        <f>'DATA SHEET'!CV211*'Gas parameters'!$I$14</f>
        <v>0</v>
      </c>
      <c r="EC211" s="431">
        <f>'DATA SHEET'!CW211*'Gas parameters'!$J$14</f>
        <v>0</v>
      </c>
      <c r="ED211" s="431">
        <f>'DATA SHEET'!CX211*'Gas parameters'!$K$14</f>
        <v>0</v>
      </c>
      <c r="EE211" s="431">
        <f>'DATA SHEET'!CY211*'Gas parameters'!$L$14</f>
        <v>0</v>
      </c>
      <c r="EF211" s="431">
        <f>'DATA SHEET'!CZ211*'Gas parameters'!$M$14</f>
        <v>5098</v>
      </c>
      <c r="EG211" s="431">
        <f>'DATA SHEET'!DA211*'Gas parameters'!$N$14</f>
        <v>0</v>
      </c>
      <c r="EH211" s="431">
        <f>'DATA SHEET'!DB211*'Gas parameters'!$O$14</f>
        <v>0</v>
      </c>
      <c r="EI211" s="431">
        <f>'DATA SHEET'!DC211*'Gas parameters'!$P$14</f>
        <v>0</v>
      </c>
      <c r="EJ211" s="431">
        <f>'DATA SHEET'!DD211*'Gas parameters'!$Q$14</f>
        <v>0</v>
      </c>
      <c r="EK211" s="425">
        <f>'DATA SHEET'!CO211*'Gas parameters'!$B$15</f>
        <v>1.2018</v>
      </c>
      <c r="EL211" s="434">
        <f>'DATA SHEET'!CP211*'Gas parameters'!$C$15</f>
        <v>0</v>
      </c>
      <c r="EM211" s="434">
        <f>'DATA SHEET'!CQ211*'Gas parameters'!$D$15</f>
        <v>0</v>
      </c>
      <c r="EN211" s="434">
        <f>'DATA SHEET'!CR211*'Gas parameters'!$E$15</f>
        <v>0</v>
      </c>
      <c r="EO211" s="434">
        <f>'DATA SHEET'!CS211*'Gas parameters'!$F$15</f>
        <v>0</v>
      </c>
      <c r="EP211" s="434">
        <f>'DATA SHEET'!CT211*'Gas parameters'!$G$15</f>
        <v>0</v>
      </c>
      <c r="EQ211" s="434">
        <f>'DATA SHEET'!CU211*'Gas parameters'!$H$15</f>
        <v>0</v>
      </c>
      <c r="ER211" s="434">
        <f>'DATA SHEET'!CV211*'Gas parameters'!$I$15</f>
        <v>0</v>
      </c>
      <c r="ES211" s="434">
        <f>'DATA SHEET'!CW211*'Gas parameters'!$J$15</f>
        <v>0</v>
      </c>
      <c r="ET211" s="434">
        <f>'DATA SHEET'!CX211*'Gas parameters'!$K$15</f>
        <v>0</v>
      </c>
      <c r="EU211" s="434">
        <f>'DATA SHEET'!CY211*'Gas parameters'!$L$15</f>
        <v>0</v>
      </c>
      <c r="EV211" s="434">
        <f>'DATA SHEET'!CZ211*'Gas parameters'!$M$15</f>
        <v>0.1996</v>
      </c>
      <c r="EW211" s="434">
        <f>'DATA SHEET'!DA211*'Gas parameters'!$N$15</f>
        <v>0</v>
      </c>
      <c r="EX211" s="434">
        <f>'DATA SHEET'!DB211*'Gas parameters'!$O$15</f>
        <v>0</v>
      </c>
      <c r="EY211" s="434">
        <f>'DATA SHEET'!DC211*'Gas parameters'!$P$15</f>
        <v>0</v>
      </c>
      <c r="EZ211" s="434">
        <f>'DATA SHEET'!DD211*'Gas parameters'!$Q$15</f>
        <v>0</v>
      </c>
      <c r="FA211" s="429">
        <f>'DATA SHEET'!CO211*'Gas parameters'!$B$16</f>
        <v>0.59760000000000002</v>
      </c>
      <c r="FB211" s="429">
        <f>'DATA SHEET'!CP211*'Gas parameters'!$C$16</f>
        <v>0</v>
      </c>
      <c r="FC211" s="429">
        <f>'DATA SHEET'!CQ211*'Gas parameters'!$D$16</f>
        <v>0</v>
      </c>
      <c r="FD211" s="429">
        <f>'DATA SHEET'!CR211*'Gas parameters'!$E$16</f>
        <v>0</v>
      </c>
      <c r="FE211" s="429">
        <f>'DATA SHEET'!CS211*'Gas parameters'!$F$16</f>
        <v>0</v>
      </c>
      <c r="FF211" s="429">
        <f>'DATA SHEET'!CT211*'Gas parameters'!$G$16</f>
        <v>0</v>
      </c>
      <c r="FG211" s="429">
        <f>'DATA SHEET'!CU211*'Gas parameters'!$H$16</f>
        <v>0</v>
      </c>
      <c r="FH211" s="429">
        <f>'DATA SHEET'!CV211*'Gas parameters'!$I$16</f>
        <v>0</v>
      </c>
      <c r="FI211" s="429">
        <f>'DATA SHEET'!CW211*'Gas parameters'!$J$16</f>
        <v>0</v>
      </c>
      <c r="FJ211" s="429">
        <f>'DATA SHEET'!CX211*'Gas parameters'!$K$16</f>
        <v>0</v>
      </c>
      <c r="FK211" s="429">
        <f>'DATA SHEET'!CY211*'Gas parameters'!$L$16</f>
        <v>0</v>
      </c>
      <c r="FL211" s="429">
        <f>'DATA SHEET'!CZ211*'Gas parameters'!$M$16</f>
        <v>0</v>
      </c>
      <c r="FM211" s="429">
        <f>'DATA SHEET'!DA211*'Gas parameters'!$N$16</f>
        <v>0</v>
      </c>
      <c r="FN211" s="429">
        <f>'DATA SHEET'!DB211*'Gas parameters'!$O$16</f>
        <v>0</v>
      </c>
      <c r="FO211" s="429">
        <f>'DATA SHEET'!DC211*'Gas parameters'!$P$16</f>
        <v>0</v>
      </c>
      <c r="FP211" s="429">
        <f>'DATA SHEET'!DD211*'Gas parameters'!$Q$16</f>
        <v>0</v>
      </c>
      <c r="FQ211" s="457">
        <f>'DATA SHEET'!CO211*'Gas parameters'!$B$17</f>
        <v>1.1639999999999999</v>
      </c>
      <c r="FR211" s="457">
        <f>'DATA SHEET'!CP211*'Gas parameters'!$C$17</f>
        <v>0</v>
      </c>
      <c r="FS211" s="457">
        <f>'DATA SHEET'!CQ211*'Gas parameters'!$D$17</f>
        <v>0</v>
      </c>
      <c r="FT211" s="457">
        <f>'DATA SHEET'!CR211*'Gas parameters'!$E$17</f>
        <v>0</v>
      </c>
      <c r="FU211" s="457">
        <f>'DATA SHEET'!CS211*'Gas parameters'!$F$17</f>
        <v>0</v>
      </c>
      <c r="FV211" s="457">
        <f>'DATA SHEET'!CT211*'Gas parameters'!$G$17</f>
        <v>0</v>
      </c>
      <c r="FW211" s="457">
        <f>'DATA SHEET'!CU211*'Gas parameters'!$H$17</f>
        <v>0</v>
      </c>
      <c r="FX211" s="457">
        <f>'DATA SHEET'!CV211*'Gas parameters'!$I$17</f>
        <v>0</v>
      </c>
      <c r="FY211" s="457">
        <f>'DATA SHEET'!CW211*'Gas parameters'!$J$17</f>
        <v>0</v>
      </c>
      <c r="FZ211" s="457">
        <f>'DATA SHEET'!CX211*'Gas parameters'!$K$17</f>
        <v>0</v>
      </c>
      <c r="GA211" s="457">
        <f>'DATA SHEET'!CY211*'Gas parameters'!$L$17</f>
        <v>0</v>
      </c>
      <c r="GB211" s="457">
        <f>'DATA SHEET'!CZ211*'Gas parameters'!$M$17</f>
        <v>0.38680000000000003</v>
      </c>
      <c r="GC211" s="457">
        <f>'DATA SHEET'!DA211*'Gas parameters'!$N$17</f>
        <v>0</v>
      </c>
      <c r="GD211" s="457">
        <f>'DATA SHEET'!DB211*'Gas parameters'!$O$17</f>
        <v>0</v>
      </c>
      <c r="GE211" s="457">
        <f>'DATA SHEET'!DC211*'Gas parameters'!$P$17</f>
        <v>0</v>
      </c>
      <c r="GF211" s="457">
        <f>'DATA SHEET'!DD211*'Gas parameters'!$Q$17</f>
        <v>0</v>
      </c>
      <c r="GG211" s="429">
        <f>'DATA SHEET'!CO211*'Gas parameters'!$B$18</f>
        <v>0.43043999999999999</v>
      </c>
      <c r="GH211" s="429">
        <f>'DATA SHEET'!CP211*'Gas parameters'!$C$18</f>
        <v>0</v>
      </c>
      <c r="GI211" s="429">
        <f>'DATA SHEET'!CQ211*'Gas parameters'!$D$18</f>
        <v>0</v>
      </c>
      <c r="GJ211" s="429">
        <f>'DATA SHEET'!CR211*'Gas parameters'!$E$18</f>
        <v>0</v>
      </c>
      <c r="GK211" s="429">
        <f>'DATA SHEET'!CS211*'Gas parameters'!$F$18</f>
        <v>0</v>
      </c>
      <c r="GL211" s="429">
        <f>'DATA SHEET'!CT211*'Gas parameters'!$G$18</f>
        <v>0</v>
      </c>
      <c r="GM211" s="429">
        <f>'DATA SHEET'!CU211*'Gas parameters'!$H$18</f>
        <v>0</v>
      </c>
      <c r="GN211" s="429">
        <f>'DATA SHEET'!CV211*'Gas parameters'!$I$18</f>
        <v>0</v>
      </c>
      <c r="GO211" s="429">
        <f>'DATA SHEET'!CW211*'Gas parameters'!$J$18</f>
        <v>0</v>
      </c>
      <c r="GP211" s="429">
        <f>'DATA SHEET'!CX211*'Gas parameters'!$K$18</f>
        <v>0</v>
      </c>
      <c r="GQ211" s="429">
        <f>'DATA SHEET'!CY211*'Gas parameters'!$L$18</f>
        <v>0</v>
      </c>
      <c r="GR211" s="429">
        <f>'DATA SHEET'!CZ211*'Gas parameters'!$M$18</f>
        <v>3.5999999999999997E-2</v>
      </c>
      <c r="GS211" s="429">
        <f>'DATA SHEET'!DA211*'Gas parameters'!$N$18</f>
        <v>0</v>
      </c>
      <c r="GT211" s="429">
        <f>'DATA SHEET'!DB211*'Gas parameters'!$O$18</f>
        <v>0</v>
      </c>
      <c r="GU211" s="429">
        <f>'DATA SHEET'!DC211*'Gas parameters'!$P$18</f>
        <v>0</v>
      </c>
      <c r="GV211" s="429">
        <f>'DATA SHEET'!DD211*'Gas parameters'!$Q$18</f>
        <v>0</v>
      </c>
      <c r="GW211" s="430">
        <v>7</v>
      </c>
      <c r="GX211" s="430">
        <v>1E-3</v>
      </c>
      <c r="GY211" s="435">
        <f t="shared" si="1272"/>
        <v>6.6924546322827121</v>
      </c>
      <c r="GZ211" s="435">
        <f t="shared" si="1273"/>
        <v>10.148328222950017</v>
      </c>
      <c r="HA211" s="433">
        <f t="shared" si="1274"/>
        <v>1</v>
      </c>
      <c r="HB211" s="433">
        <f t="shared" si="1275"/>
        <v>7.4502201757506663</v>
      </c>
      <c r="HC211" s="433">
        <f t="shared" si="1276"/>
        <v>20.959991874476575</v>
      </c>
      <c r="HD211" s="433">
        <f t="shared" si="1277"/>
        <v>1.3246768628986172</v>
      </c>
      <c r="HE211" s="433">
        <f t="shared" si="1278"/>
        <v>1.2155011147590387</v>
      </c>
      <c r="HF211" s="436">
        <f t="shared" si="1279"/>
        <v>0</v>
      </c>
      <c r="HG211" s="433">
        <f t="shared" si="1280"/>
        <v>5.8886546322827122</v>
      </c>
      <c r="HH211" s="435">
        <f>GY211*0.7906+'DATA SHEET'!CW211/100+HN211</f>
        <v>5.8886546322827122</v>
      </c>
      <c r="HI211" s="433">
        <f t="shared" si="1281"/>
        <v>1.5615655434679541</v>
      </c>
      <c r="HJ211" s="433">
        <f t="shared" si="1282"/>
        <v>10.148328222950017</v>
      </c>
      <c r="HK211" s="437">
        <f t="shared" si="1283"/>
        <v>25843</v>
      </c>
      <c r="HL211" s="437">
        <f t="shared" si="1284"/>
        <v>28989.399999999998</v>
      </c>
      <c r="HM211" s="438">
        <f t="shared" si="1285"/>
        <v>1.4014</v>
      </c>
      <c r="HN211" s="439">
        <f t="shared" si="1286"/>
        <v>0.59760000000000002</v>
      </c>
      <c r="HO211" s="436">
        <f t="shared" si="1287"/>
        <v>1.5508</v>
      </c>
      <c r="HP211" s="427">
        <f t="shared" si="1288"/>
        <v>0.46643999999999997</v>
      </c>
      <c r="HQ211" s="357">
        <f t="shared" si="1289"/>
        <v>25801.599999999999</v>
      </c>
      <c r="HR211" s="358">
        <f t="shared" si="1290"/>
        <v>29019.200000000001</v>
      </c>
      <c r="HS211" s="712">
        <f t="shared" si="1291"/>
        <v>0.46643999999999997</v>
      </c>
      <c r="HT211" s="713">
        <f t="shared" si="1292"/>
        <v>0.36094603788418017</v>
      </c>
      <c r="HU211" s="711">
        <f t="shared" si="1293"/>
        <v>0.44215889640812073</v>
      </c>
      <c r="HV211" s="711">
        <f t="shared" si="1294"/>
        <v>24.454174959719456</v>
      </c>
      <c r="HW211" s="711">
        <f t="shared" si="1295"/>
        <v>27.464698088207459</v>
      </c>
      <c r="HX211" s="711">
        <f t="shared" si="1296"/>
        <v>45.714470083951518</v>
      </c>
      <c r="HY211" s="714">
        <f t="shared" si="1297"/>
        <v>25.801599999999997</v>
      </c>
      <c r="HZ211" s="359">
        <f t="shared" si="1298"/>
        <v>29.019200000000001</v>
      </c>
      <c r="IA211" s="360">
        <f t="shared" si="1299"/>
        <v>48.30190909070317</v>
      </c>
      <c r="IB211" s="75">
        <f t="shared" si="1300"/>
        <v>45.714470083951518</v>
      </c>
      <c r="IC211" s="724">
        <f t="shared" si="1301"/>
        <v>0.36094603788418017</v>
      </c>
      <c r="ID211" s="724">
        <f t="shared" si="1302"/>
        <v>25.801599999999997</v>
      </c>
      <c r="IE211" s="724">
        <f t="shared" si="1303"/>
        <v>29.019200000000001</v>
      </c>
      <c r="IF211" s="76">
        <f t="shared" si="1304"/>
        <v>10.148328222950017</v>
      </c>
      <c r="IG211" s="168"/>
      <c r="IH211" s="168"/>
      <c r="II211" s="168"/>
      <c r="IJ211" s="700">
        <f t="shared" si="1305"/>
        <v>0</v>
      </c>
      <c r="IK211" s="529"/>
      <c r="IL211" s="529"/>
      <c r="IM211" s="529"/>
      <c r="IN211" s="529"/>
      <c r="IO211" s="529"/>
      <c r="IP211" s="529"/>
      <c r="IQ211" s="529"/>
      <c r="IR211" s="529"/>
      <c r="IS211" s="23" t="s">
        <v>88</v>
      </c>
      <c r="IT211" s="23" t="s">
        <v>88</v>
      </c>
      <c r="IU211" s="23"/>
      <c r="IV211" s="23" t="s">
        <v>88</v>
      </c>
      <c r="IW211" s="23"/>
      <c r="IX211" s="23"/>
      <c r="IZ211" s="529"/>
      <c r="JA211" s="520"/>
      <c r="JB211" s="143"/>
      <c r="JC211" s="64"/>
      <c r="JD211" s="22" t="str">
        <f>IF(IN211&lt;&gt;0,IP211*IF211/IN211,"NM")</f>
        <v>NM</v>
      </c>
      <c r="JE211" s="22" t="str">
        <f>IF(IN211&lt;&gt;0,IQ211*IF211/IN211,"NM")</f>
        <v>NM</v>
      </c>
      <c r="JF211" s="22" t="str">
        <f>IF(IN211&lt;&gt;0,JD211*1.07,"NM")</f>
        <v>NM</v>
      </c>
      <c r="JG211" s="22" t="str">
        <f>IF(IN211&lt;&gt;0,JE211*1.76,"NM")</f>
        <v>NM</v>
      </c>
      <c r="JH211" s="21" t="str">
        <f>IF(IN211&lt;&gt;0,(21/(21-IO211)),"NM")</f>
        <v>NM</v>
      </c>
      <c r="JI211" s="21"/>
      <c r="JJ211" s="21"/>
      <c r="JK211" s="21"/>
      <c r="JL211" s="529"/>
      <c r="JM211" s="529"/>
      <c r="JN211" s="529"/>
      <c r="JO211" s="529"/>
      <c r="JP211" s="529"/>
      <c r="JR211" s="29"/>
      <c r="JS211" s="29"/>
      <c r="JT211" s="529"/>
      <c r="JU211" s="529"/>
      <c r="JV211" s="142"/>
      <c r="JW211" s="142"/>
      <c r="JX211" s="142"/>
      <c r="JY211" s="142"/>
      <c r="JZ211" s="142"/>
      <c r="KA211" s="23"/>
      <c r="KB211" s="24"/>
      <c r="KC211" s="175"/>
      <c r="KD211" s="175"/>
      <c r="KE211" s="175"/>
      <c r="KF211" s="175"/>
      <c r="KG211" s="175"/>
      <c r="KH211" s="175"/>
      <c r="KI211" s="175"/>
      <c r="KJ211" s="175"/>
      <c r="KK211" s="48"/>
      <c r="KL211" s="32" t="s">
        <v>88</v>
      </c>
      <c r="KM211" s="48"/>
      <c r="KN211" s="48"/>
      <c r="KO211" s="48"/>
      <c r="KP211" s="48"/>
      <c r="KQ211" s="49"/>
      <c r="KR211" s="49"/>
      <c r="KS211" s="49"/>
      <c r="KT211" s="49"/>
      <c r="KU211" s="49"/>
      <c r="KV211" s="49"/>
      <c r="KX211" s="540">
        <f t="shared" si="1243"/>
        <v>100</v>
      </c>
      <c r="NC211" s="529">
        <v>0</v>
      </c>
    </row>
    <row r="212" spans="1:367" ht="15.6" customHeight="1" thickTop="1" thickBot="1" x14ac:dyDescent="0.3">
      <c r="A212" s="423" t="s">
        <v>183</v>
      </c>
      <c r="B212" s="80" t="e">
        <f>IF(A212="X",IF(#REF!="F",#REF!,IF(#REF!="C",#REF!,IF(#REF!="WH",#REF!,IF(#REF!="B",#REF!,"")))),"")</f>
        <v>#REF!</v>
      </c>
      <c r="C212" s="120"/>
      <c r="D212" s="578"/>
      <c r="E212" s="11">
        <f>E211+1</f>
        <v>86</v>
      </c>
      <c r="F212" s="2128"/>
      <c r="G212" s="1831"/>
      <c r="H212" s="23" t="s">
        <v>88</v>
      </c>
      <c r="I212" s="23" t="s">
        <v>88</v>
      </c>
      <c r="J212" s="23" t="s">
        <v>88</v>
      </c>
      <c r="K212" s="38"/>
      <c r="L212" s="39" t="s">
        <v>74</v>
      </c>
      <c r="M212" s="39" t="s">
        <v>65</v>
      </c>
      <c r="N212" s="1905"/>
      <c r="O212" s="528"/>
      <c r="P212" s="544"/>
      <c r="Q212" s="726">
        <v>60</v>
      </c>
      <c r="R212" s="727"/>
      <c r="S212" s="727"/>
      <c r="T212" s="727"/>
      <c r="U212" s="727"/>
      <c r="V212" s="727"/>
      <c r="W212" s="727"/>
      <c r="X212" s="727"/>
      <c r="Y212" s="727"/>
      <c r="Z212" s="727"/>
      <c r="AA212" s="727"/>
      <c r="AB212" s="727">
        <v>40</v>
      </c>
      <c r="AC212" s="368">
        <f t="shared" si="1244"/>
        <v>0.6</v>
      </c>
      <c r="AD212" s="368">
        <f t="shared" si="1245"/>
        <v>0</v>
      </c>
      <c r="AE212" s="368">
        <f t="shared" si="1246"/>
        <v>0</v>
      </c>
      <c r="AF212" s="368">
        <f t="shared" si="1247"/>
        <v>0</v>
      </c>
      <c r="AG212" s="368">
        <f t="shared" si="1248"/>
        <v>0</v>
      </c>
      <c r="AH212" s="368">
        <f t="shared" si="1249"/>
        <v>0</v>
      </c>
      <c r="AI212" s="368">
        <f t="shared" si="1250"/>
        <v>0</v>
      </c>
      <c r="AJ212" s="368">
        <f t="shared" si="1251"/>
        <v>0</v>
      </c>
      <c r="AK212" s="368">
        <f t="shared" si="1252"/>
        <v>0</v>
      </c>
      <c r="AL212" s="368">
        <f t="shared" si="1253"/>
        <v>0</v>
      </c>
      <c r="AM212" s="368">
        <f t="shared" si="1254"/>
        <v>0</v>
      </c>
      <c r="AN212" s="368">
        <f t="shared" si="1255"/>
        <v>0.4</v>
      </c>
      <c r="AO212" s="369">
        <v>0</v>
      </c>
      <c r="AP212" s="370">
        <v>0</v>
      </c>
      <c r="AQ212" s="370">
        <v>0</v>
      </c>
      <c r="AR212" s="370">
        <v>0</v>
      </c>
      <c r="AS212" s="378">
        <f>AC212*'Gas parameters'!$B$10</f>
        <v>21490.799999999999</v>
      </c>
      <c r="AT212" s="371">
        <f>AD212*'Gas parameters'!$C$10</f>
        <v>0</v>
      </c>
      <c r="AU212" s="371">
        <f>AE212*'Gas parameters'!$D$10</f>
        <v>0</v>
      </c>
      <c r="AV212" s="371">
        <f>AF212*'Gas parameters'!$E$10</f>
        <v>0</v>
      </c>
      <c r="AW212" s="371">
        <f>AG212*'Gas parameters'!$F$10</f>
        <v>0</v>
      </c>
      <c r="AX212" s="371">
        <f>AH212*'Gas parameters'!$G$10</f>
        <v>0</v>
      </c>
      <c r="AY212" s="371">
        <f>AI212*'Gas parameters'!$H$10</f>
        <v>0</v>
      </c>
      <c r="AZ212" s="371">
        <f>AJ212*'Gas parameters'!$I$10</f>
        <v>0</v>
      </c>
      <c r="BA212" s="371">
        <f>AK212*'Gas parameters'!$J$10</f>
        <v>0</v>
      </c>
      <c r="BB212" s="371">
        <f>AL212*'Gas parameters'!$K$10</f>
        <v>0</v>
      </c>
      <c r="BC212" s="371">
        <f>AM212*'Gas parameters'!$L$10</f>
        <v>0</v>
      </c>
      <c r="BD212" s="371">
        <f>AN212*'Gas parameters'!$M$10</f>
        <v>4310.8</v>
      </c>
      <c r="BE212" s="372">
        <f>AO212*'Gas parameters'!$N$10</f>
        <v>0</v>
      </c>
      <c r="BF212" s="373">
        <f>AP212*'Gas parameters'!$O$10</f>
        <v>0</v>
      </c>
      <c r="BG212" s="373">
        <f>AQ212*'Gas parameters'!$P$10</f>
        <v>0</v>
      </c>
      <c r="BH212" s="379">
        <f>AR212*'Gas parameters'!$Q$10</f>
        <v>0</v>
      </c>
      <c r="BI212" s="386">
        <f>AC212*'Gas parameters'!$B$11</f>
        <v>23904</v>
      </c>
      <c r="BJ212" s="387">
        <f>AD212*'Gas parameters'!$C$11</f>
        <v>0</v>
      </c>
      <c r="BK212" s="387">
        <f>AE212*'Gas parameters'!$D$11</f>
        <v>0</v>
      </c>
      <c r="BL212" s="387">
        <f>AF212*'Gas parameters'!$E$11</f>
        <v>0</v>
      </c>
      <c r="BM212" s="387">
        <f>AG212*'Gas parameters'!$F$11</f>
        <v>0</v>
      </c>
      <c r="BN212" s="387">
        <f>AH212*'Gas parameters'!$G$11</f>
        <v>0</v>
      </c>
      <c r="BO212" s="387">
        <f>AI212*'Gas parameters'!$H$11</f>
        <v>0</v>
      </c>
      <c r="BP212" s="387">
        <f>AJ212*'Gas parameters'!$I$11</f>
        <v>0</v>
      </c>
      <c r="BQ212" s="387">
        <f>AK212*'Gas parameters'!$J$11</f>
        <v>0</v>
      </c>
      <c r="BR212" s="387">
        <f>AL212*'Gas parameters'!$K$11</f>
        <v>0</v>
      </c>
      <c r="BS212" s="387">
        <f>AM212*'Gas parameters'!$L$11</f>
        <v>0</v>
      </c>
      <c r="BT212" s="387">
        <f>AN212*'Gas parameters'!$M$11</f>
        <v>5115.2000000000007</v>
      </c>
      <c r="BU212" s="388">
        <f>AO212*'Gas parameters'!$N$11</f>
        <v>0</v>
      </c>
      <c r="BV212" s="389">
        <f>AP212*'Gas parameters'!$O$11</f>
        <v>0</v>
      </c>
      <c r="BW212" s="389">
        <f>AQ212*'Gas parameters'!$P$11</f>
        <v>0</v>
      </c>
      <c r="BX212" s="390">
        <f>AR212*'Gas parameters'!$Q$11</f>
        <v>0</v>
      </c>
      <c r="BY212" s="385">
        <f>AC212*'Gas parameters'!$B$12</f>
        <v>0.43043999999999999</v>
      </c>
      <c r="BZ212" s="374">
        <f>AD212*'Gas parameters'!$C$12</f>
        <v>0</v>
      </c>
      <c r="CA212" s="374">
        <f>AE212*'Gas parameters'!$D$12</f>
        <v>0</v>
      </c>
      <c r="CB212" s="374">
        <f>AF212*'Gas parameters'!$E$12</f>
        <v>0</v>
      </c>
      <c r="CC212" s="374">
        <f>AG212*'Gas parameters'!$F$12</f>
        <v>0</v>
      </c>
      <c r="CD212" s="374">
        <f>AH212*'Gas parameters'!$G$12</f>
        <v>0</v>
      </c>
      <c r="CE212" s="374">
        <f>AI212*'Gas parameters'!$H$12</f>
        <v>0</v>
      </c>
      <c r="CF212" s="374">
        <f>AJ212*'Gas parameters'!$I$12</f>
        <v>0</v>
      </c>
      <c r="CG212" s="374">
        <f>AK212*'Gas parameters'!$J$12</f>
        <v>0</v>
      </c>
      <c r="CH212" s="374">
        <f>AL212*'Gas parameters'!$K$12</f>
        <v>0</v>
      </c>
      <c r="CI212" s="374">
        <f>AM212*'Gas parameters'!$L$12</f>
        <v>0</v>
      </c>
      <c r="CJ212" s="374">
        <f>AN212*'Gas parameters'!$M$12</f>
        <v>3.5999999999999997E-2</v>
      </c>
      <c r="CK212" s="375">
        <f>AO212*'Gas parameters'!$N$12</f>
        <v>0</v>
      </c>
      <c r="CL212" s="376">
        <f>AP212*'Gas parameters'!$O$12</f>
        <v>0</v>
      </c>
      <c r="CM212" s="376">
        <f>AQ212*'Gas parameters'!$P$12</f>
        <v>0</v>
      </c>
      <c r="CN212" s="376">
        <f>AR212*'Gas parameters'!$Q$12</f>
        <v>0</v>
      </c>
      <c r="CO212" s="432">
        <f t="shared" si="1256"/>
        <v>0.6</v>
      </c>
      <c r="CP212" s="432">
        <f t="shared" si="1257"/>
        <v>0</v>
      </c>
      <c r="CQ212" s="432">
        <f t="shared" si="1258"/>
        <v>0</v>
      </c>
      <c r="CR212" s="432">
        <f t="shared" si="1259"/>
        <v>0</v>
      </c>
      <c r="CS212" s="432">
        <f t="shared" si="1260"/>
        <v>0</v>
      </c>
      <c r="CT212" s="432">
        <f t="shared" si="1261"/>
        <v>0</v>
      </c>
      <c r="CU212" s="432">
        <f t="shared" si="1262"/>
        <v>0</v>
      </c>
      <c r="CV212" s="432">
        <f t="shared" si="1263"/>
        <v>0</v>
      </c>
      <c r="CW212" s="432">
        <f t="shared" si="1264"/>
        <v>0</v>
      </c>
      <c r="CX212" s="432">
        <f t="shared" si="1265"/>
        <v>0</v>
      </c>
      <c r="CY212" s="432">
        <f t="shared" si="1266"/>
        <v>0</v>
      </c>
      <c r="CZ212" s="432">
        <f t="shared" si="1267"/>
        <v>0.4</v>
      </c>
      <c r="DA212" s="432">
        <f t="shared" si="1268"/>
        <v>0</v>
      </c>
      <c r="DB212" s="432">
        <f t="shared" si="1269"/>
        <v>0</v>
      </c>
      <c r="DC212" s="432">
        <f t="shared" si="1270"/>
        <v>0</v>
      </c>
      <c r="DD212" s="432">
        <f t="shared" si="1271"/>
        <v>0</v>
      </c>
      <c r="DE212" s="428">
        <f>'DATA SHEET'!CO212*'Gas parameters'!$B$13</f>
        <v>21529.8</v>
      </c>
      <c r="DF212" s="428">
        <f>'DATA SHEET'!CP212*'Gas parameters'!$C$13</f>
        <v>0</v>
      </c>
      <c r="DG212" s="428">
        <f>'DATA SHEET'!CQ212*'Gas parameters'!$D$13</f>
        <v>0</v>
      </c>
      <c r="DH212" s="428">
        <f>'DATA SHEET'!CR212*'Gas parameters'!$E$13</f>
        <v>0</v>
      </c>
      <c r="DI212" s="428">
        <f>'DATA SHEET'!CS212*'Gas parameters'!$F$13</f>
        <v>0</v>
      </c>
      <c r="DJ212" s="428">
        <f>'DATA SHEET'!CT212*'Gas parameters'!$G$13</f>
        <v>0</v>
      </c>
      <c r="DK212" s="428">
        <f>'DATA SHEET'!CU212*'Gas parameters'!$H$13</f>
        <v>0</v>
      </c>
      <c r="DL212" s="428">
        <f>'DATA SHEET'!CV212*'Gas parameters'!$I$13</f>
        <v>0</v>
      </c>
      <c r="DM212" s="428">
        <f>'DATA SHEET'!CW212*'Gas parameters'!$J$13</f>
        <v>0</v>
      </c>
      <c r="DN212" s="428">
        <f>'DATA SHEET'!CX212*'Gas parameters'!$K$13</f>
        <v>0</v>
      </c>
      <c r="DO212" s="428">
        <f>'DATA SHEET'!CY212*'Gas parameters'!$L$13</f>
        <v>0</v>
      </c>
      <c r="DP212" s="428">
        <f>'DATA SHEET'!CZ212*'Gas parameters'!$M$13</f>
        <v>4313.2</v>
      </c>
      <c r="DQ212" s="428">
        <f>'DATA SHEET'!DA212*'Gas parameters'!$N$13</f>
        <v>0</v>
      </c>
      <c r="DR212" s="428">
        <f>'DATA SHEET'!DB212*'Gas parameters'!$O$13</f>
        <v>0</v>
      </c>
      <c r="DS212" s="428">
        <f>'DATA SHEET'!DC212*'Gas parameters'!$P$13</f>
        <v>0</v>
      </c>
      <c r="DT212" s="428">
        <f>'DATA SHEET'!DD212*'Gas parameters'!$Q$13</f>
        <v>0</v>
      </c>
      <c r="DU212" s="431">
        <f>'DATA SHEET'!CO212*'Gas parameters'!$B$14</f>
        <v>23891.399999999998</v>
      </c>
      <c r="DV212" s="431">
        <f>'DATA SHEET'!CP212*'Gas parameters'!$C$14</f>
        <v>0</v>
      </c>
      <c r="DW212" s="431">
        <f>'DATA SHEET'!CQ212*'Gas parameters'!$D$14</f>
        <v>0</v>
      </c>
      <c r="DX212" s="431">
        <f>'DATA SHEET'!CR212*'Gas parameters'!$E$14</f>
        <v>0</v>
      </c>
      <c r="DY212" s="431">
        <f>'DATA SHEET'!CS212*'Gas parameters'!$F$14</f>
        <v>0</v>
      </c>
      <c r="DZ212" s="431">
        <f>'DATA SHEET'!CT212*'Gas parameters'!$G$14</f>
        <v>0</v>
      </c>
      <c r="EA212" s="431">
        <f>'DATA SHEET'!CU212*'Gas parameters'!$H$14</f>
        <v>0</v>
      </c>
      <c r="EB212" s="431">
        <f>'DATA SHEET'!CV212*'Gas parameters'!$I$14</f>
        <v>0</v>
      </c>
      <c r="EC212" s="431">
        <f>'DATA SHEET'!CW212*'Gas parameters'!$J$14</f>
        <v>0</v>
      </c>
      <c r="ED212" s="431">
        <f>'DATA SHEET'!CX212*'Gas parameters'!$K$14</f>
        <v>0</v>
      </c>
      <c r="EE212" s="431">
        <f>'DATA SHEET'!CY212*'Gas parameters'!$L$14</f>
        <v>0</v>
      </c>
      <c r="EF212" s="431">
        <f>'DATA SHEET'!CZ212*'Gas parameters'!$M$14</f>
        <v>5098</v>
      </c>
      <c r="EG212" s="431">
        <f>'DATA SHEET'!DA212*'Gas parameters'!$N$14</f>
        <v>0</v>
      </c>
      <c r="EH212" s="431">
        <f>'DATA SHEET'!DB212*'Gas parameters'!$O$14</f>
        <v>0</v>
      </c>
      <c r="EI212" s="431">
        <f>'DATA SHEET'!DC212*'Gas parameters'!$P$14</f>
        <v>0</v>
      </c>
      <c r="EJ212" s="431">
        <f>'DATA SHEET'!DD212*'Gas parameters'!$Q$14</f>
        <v>0</v>
      </c>
      <c r="EK212" s="425">
        <f>'DATA SHEET'!CO212*'Gas parameters'!$B$15</f>
        <v>1.2018</v>
      </c>
      <c r="EL212" s="434">
        <f>'DATA SHEET'!CP212*'Gas parameters'!$C$15</f>
        <v>0</v>
      </c>
      <c r="EM212" s="434">
        <f>'DATA SHEET'!CQ212*'Gas parameters'!$D$15</f>
        <v>0</v>
      </c>
      <c r="EN212" s="434">
        <f>'DATA SHEET'!CR212*'Gas parameters'!$E$15</f>
        <v>0</v>
      </c>
      <c r="EO212" s="434">
        <f>'DATA SHEET'!CS212*'Gas parameters'!$F$15</f>
        <v>0</v>
      </c>
      <c r="EP212" s="434">
        <f>'DATA SHEET'!CT212*'Gas parameters'!$G$15</f>
        <v>0</v>
      </c>
      <c r="EQ212" s="434">
        <f>'DATA SHEET'!CU212*'Gas parameters'!$H$15</f>
        <v>0</v>
      </c>
      <c r="ER212" s="434">
        <f>'DATA SHEET'!CV212*'Gas parameters'!$I$15</f>
        <v>0</v>
      </c>
      <c r="ES212" s="434">
        <f>'DATA SHEET'!CW212*'Gas parameters'!$J$15</f>
        <v>0</v>
      </c>
      <c r="ET212" s="434">
        <f>'DATA SHEET'!CX212*'Gas parameters'!$K$15</f>
        <v>0</v>
      </c>
      <c r="EU212" s="434">
        <f>'DATA SHEET'!CY212*'Gas parameters'!$L$15</f>
        <v>0</v>
      </c>
      <c r="EV212" s="434">
        <f>'DATA SHEET'!CZ212*'Gas parameters'!$M$15</f>
        <v>0.1996</v>
      </c>
      <c r="EW212" s="434">
        <f>'DATA SHEET'!DA212*'Gas parameters'!$N$15</f>
        <v>0</v>
      </c>
      <c r="EX212" s="434">
        <f>'DATA SHEET'!DB212*'Gas parameters'!$O$15</f>
        <v>0</v>
      </c>
      <c r="EY212" s="434">
        <f>'DATA SHEET'!DC212*'Gas parameters'!$P$15</f>
        <v>0</v>
      </c>
      <c r="EZ212" s="434">
        <f>'DATA SHEET'!DD212*'Gas parameters'!$Q$15</f>
        <v>0</v>
      </c>
      <c r="FA212" s="429">
        <f>'DATA SHEET'!CO212*'Gas parameters'!$B$16</f>
        <v>0.59760000000000002</v>
      </c>
      <c r="FB212" s="429">
        <f>'DATA SHEET'!CP212*'Gas parameters'!$C$16</f>
        <v>0</v>
      </c>
      <c r="FC212" s="429">
        <f>'DATA SHEET'!CQ212*'Gas parameters'!$D$16</f>
        <v>0</v>
      </c>
      <c r="FD212" s="429">
        <f>'DATA SHEET'!CR212*'Gas parameters'!$E$16</f>
        <v>0</v>
      </c>
      <c r="FE212" s="429">
        <f>'DATA SHEET'!CS212*'Gas parameters'!$F$16</f>
        <v>0</v>
      </c>
      <c r="FF212" s="429">
        <f>'DATA SHEET'!CT212*'Gas parameters'!$G$16</f>
        <v>0</v>
      </c>
      <c r="FG212" s="429">
        <f>'DATA SHEET'!CU212*'Gas parameters'!$H$16</f>
        <v>0</v>
      </c>
      <c r="FH212" s="429">
        <f>'DATA SHEET'!CV212*'Gas parameters'!$I$16</f>
        <v>0</v>
      </c>
      <c r="FI212" s="429">
        <f>'DATA SHEET'!CW212*'Gas parameters'!$J$16</f>
        <v>0</v>
      </c>
      <c r="FJ212" s="429">
        <f>'DATA SHEET'!CX212*'Gas parameters'!$K$16</f>
        <v>0</v>
      </c>
      <c r="FK212" s="429">
        <f>'DATA SHEET'!CY212*'Gas parameters'!$L$16</f>
        <v>0</v>
      </c>
      <c r="FL212" s="429">
        <f>'DATA SHEET'!CZ212*'Gas parameters'!$M$16</f>
        <v>0</v>
      </c>
      <c r="FM212" s="429">
        <f>'DATA SHEET'!DA212*'Gas parameters'!$N$16</f>
        <v>0</v>
      </c>
      <c r="FN212" s="429">
        <f>'DATA SHEET'!DB212*'Gas parameters'!$O$16</f>
        <v>0</v>
      </c>
      <c r="FO212" s="429">
        <f>'DATA SHEET'!DC212*'Gas parameters'!$P$16</f>
        <v>0</v>
      </c>
      <c r="FP212" s="429">
        <f>'DATA SHEET'!DD212*'Gas parameters'!$Q$16</f>
        <v>0</v>
      </c>
      <c r="FQ212" s="457">
        <f>'DATA SHEET'!CO212*'Gas parameters'!$B$17</f>
        <v>1.1639999999999999</v>
      </c>
      <c r="FR212" s="457">
        <f>'DATA SHEET'!CP212*'Gas parameters'!$C$17</f>
        <v>0</v>
      </c>
      <c r="FS212" s="457">
        <f>'DATA SHEET'!CQ212*'Gas parameters'!$D$17</f>
        <v>0</v>
      </c>
      <c r="FT212" s="457">
        <f>'DATA SHEET'!CR212*'Gas parameters'!$E$17</f>
        <v>0</v>
      </c>
      <c r="FU212" s="457">
        <f>'DATA SHEET'!CS212*'Gas parameters'!$F$17</f>
        <v>0</v>
      </c>
      <c r="FV212" s="457">
        <f>'DATA SHEET'!CT212*'Gas parameters'!$G$17</f>
        <v>0</v>
      </c>
      <c r="FW212" s="457">
        <f>'DATA SHEET'!CU212*'Gas parameters'!$H$17</f>
        <v>0</v>
      </c>
      <c r="FX212" s="457">
        <f>'DATA SHEET'!CV212*'Gas parameters'!$I$17</f>
        <v>0</v>
      </c>
      <c r="FY212" s="457">
        <f>'DATA SHEET'!CW212*'Gas parameters'!$J$17</f>
        <v>0</v>
      </c>
      <c r="FZ212" s="457">
        <f>'DATA SHEET'!CX212*'Gas parameters'!$K$17</f>
        <v>0</v>
      </c>
      <c r="GA212" s="457">
        <f>'DATA SHEET'!CY212*'Gas parameters'!$L$17</f>
        <v>0</v>
      </c>
      <c r="GB212" s="457">
        <f>'DATA SHEET'!CZ212*'Gas parameters'!$M$17</f>
        <v>0.38680000000000003</v>
      </c>
      <c r="GC212" s="457">
        <f>'DATA SHEET'!DA212*'Gas parameters'!$N$17</f>
        <v>0</v>
      </c>
      <c r="GD212" s="457">
        <f>'DATA SHEET'!DB212*'Gas parameters'!$O$17</f>
        <v>0</v>
      </c>
      <c r="GE212" s="457">
        <f>'DATA SHEET'!DC212*'Gas parameters'!$P$17</f>
        <v>0</v>
      </c>
      <c r="GF212" s="457">
        <f>'DATA SHEET'!DD212*'Gas parameters'!$Q$17</f>
        <v>0</v>
      </c>
      <c r="GG212" s="429">
        <f>'DATA SHEET'!CO212*'Gas parameters'!$B$18</f>
        <v>0.43043999999999999</v>
      </c>
      <c r="GH212" s="429">
        <f>'DATA SHEET'!CP212*'Gas parameters'!$C$18</f>
        <v>0</v>
      </c>
      <c r="GI212" s="429">
        <f>'DATA SHEET'!CQ212*'Gas parameters'!$D$18</f>
        <v>0</v>
      </c>
      <c r="GJ212" s="429">
        <f>'DATA SHEET'!CR212*'Gas parameters'!$E$18</f>
        <v>0</v>
      </c>
      <c r="GK212" s="429">
        <f>'DATA SHEET'!CS212*'Gas parameters'!$F$18</f>
        <v>0</v>
      </c>
      <c r="GL212" s="429">
        <f>'DATA SHEET'!CT212*'Gas parameters'!$G$18</f>
        <v>0</v>
      </c>
      <c r="GM212" s="429">
        <f>'DATA SHEET'!CU212*'Gas parameters'!$H$18</f>
        <v>0</v>
      </c>
      <c r="GN212" s="429">
        <f>'DATA SHEET'!CV212*'Gas parameters'!$I$18</f>
        <v>0</v>
      </c>
      <c r="GO212" s="429">
        <f>'DATA SHEET'!CW212*'Gas parameters'!$J$18</f>
        <v>0</v>
      </c>
      <c r="GP212" s="429">
        <f>'DATA SHEET'!CX212*'Gas parameters'!$K$18</f>
        <v>0</v>
      </c>
      <c r="GQ212" s="429">
        <f>'DATA SHEET'!CY212*'Gas parameters'!$L$18</f>
        <v>0</v>
      </c>
      <c r="GR212" s="429">
        <f>'DATA SHEET'!CZ212*'Gas parameters'!$M$18</f>
        <v>3.5999999999999997E-2</v>
      </c>
      <c r="GS212" s="429">
        <f>'DATA SHEET'!DA212*'Gas parameters'!$N$18</f>
        <v>0</v>
      </c>
      <c r="GT212" s="429">
        <f>'DATA SHEET'!DB212*'Gas parameters'!$O$18</f>
        <v>0</v>
      </c>
      <c r="GU212" s="429">
        <f>'DATA SHEET'!DC212*'Gas parameters'!$P$18</f>
        <v>0</v>
      </c>
      <c r="GV212" s="429">
        <f>'DATA SHEET'!DD212*'Gas parameters'!$Q$18</f>
        <v>0</v>
      </c>
      <c r="GW212" s="430">
        <v>7</v>
      </c>
      <c r="GX212" s="430">
        <v>1E-3</v>
      </c>
      <c r="GY212" s="435">
        <f t="shared" si="1272"/>
        <v>6.6924546322827121</v>
      </c>
      <c r="GZ212" s="435">
        <f t="shared" si="1273"/>
        <v>10.148328222950017</v>
      </c>
      <c r="HA212" s="433">
        <f t="shared" si="1274"/>
        <v>1</v>
      </c>
      <c r="HB212" s="433">
        <f t="shared" si="1275"/>
        <v>7.4502201757506663</v>
      </c>
      <c r="HC212" s="433">
        <f t="shared" si="1276"/>
        <v>20.959991874476575</v>
      </c>
      <c r="HD212" s="433">
        <f t="shared" si="1277"/>
        <v>1.3246768628986172</v>
      </c>
      <c r="HE212" s="433">
        <f t="shared" si="1278"/>
        <v>1.2155011147590387</v>
      </c>
      <c r="HF212" s="436">
        <f t="shared" si="1279"/>
        <v>0</v>
      </c>
      <c r="HG212" s="433">
        <f t="shared" si="1280"/>
        <v>5.8886546322827122</v>
      </c>
      <c r="HH212" s="435">
        <f>GY212*0.7906+'DATA SHEET'!CW212/100+HN212</f>
        <v>5.8886546322827122</v>
      </c>
      <c r="HI212" s="433">
        <f t="shared" si="1281"/>
        <v>1.5615655434679541</v>
      </c>
      <c r="HJ212" s="433">
        <f t="shared" si="1282"/>
        <v>10.148328222950017</v>
      </c>
      <c r="HK212" s="437">
        <f t="shared" si="1283"/>
        <v>25843</v>
      </c>
      <c r="HL212" s="437">
        <f t="shared" si="1284"/>
        <v>28989.399999999998</v>
      </c>
      <c r="HM212" s="438">
        <f t="shared" si="1285"/>
        <v>1.4014</v>
      </c>
      <c r="HN212" s="439">
        <f t="shared" si="1286"/>
        <v>0.59760000000000002</v>
      </c>
      <c r="HO212" s="436">
        <f t="shared" si="1287"/>
        <v>1.5508</v>
      </c>
      <c r="HP212" s="427">
        <f t="shared" si="1288"/>
        <v>0.46643999999999997</v>
      </c>
      <c r="HQ212" s="357">
        <f t="shared" si="1289"/>
        <v>25801.599999999999</v>
      </c>
      <c r="HR212" s="358">
        <f t="shared" si="1290"/>
        <v>29019.200000000001</v>
      </c>
      <c r="HS212" s="712">
        <f t="shared" si="1291"/>
        <v>0.46643999999999997</v>
      </c>
      <c r="HT212" s="713">
        <f t="shared" si="1292"/>
        <v>0.36094603788418017</v>
      </c>
      <c r="HU212" s="711">
        <f t="shared" si="1293"/>
        <v>0.44215889640812073</v>
      </c>
      <c r="HV212" s="711">
        <f t="shared" si="1294"/>
        <v>24.454174959719456</v>
      </c>
      <c r="HW212" s="711">
        <f t="shared" si="1295"/>
        <v>27.464698088207459</v>
      </c>
      <c r="HX212" s="711">
        <f t="shared" si="1296"/>
        <v>45.714470083951518</v>
      </c>
      <c r="HY212" s="714">
        <f t="shared" si="1297"/>
        <v>25.801599999999997</v>
      </c>
      <c r="HZ212" s="359">
        <f t="shared" si="1298"/>
        <v>29.019200000000001</v>
      </c>
      <c r="IA212" s="360">
        <f t="shared" si="1299"/>
        <v>48.30190909070317</v>
      </c>
      <c r="IB212" s="75">
        <f t="shared" si="1300"/>
        <v>45.714470083951518</v>
      </c>
      <c r="IC212" s="724">
        <f t="shared" si="1301"/>
        <v>0.36094603788418017</v>
      </c>
      <c r="ID212" s="724">
        <f t="shared" si="1302"/>
        <v>25.801599999999997</v>
      </c>
      <c r="IE212" s="724">
        <f t="shared" si="1303"/>
        <v>29.019200000000001</v>
      </c>
      <c r="IF212" s="76">
        <f t="shared" si="1304"/>
        <v>10.148328222950017</v>
      </c>
      <c r="IG212" s="168"/>
      <c r="IH212" s="168"/>
      <c r="II212" s="168"/>
      <c r="IJ212" s="700">
        <f t="shared" si="1305"/>
        <v>0</v>
      </c>
      <c r="IK212" s="529"/>
      <c r="IL212" s="529"/>
      <c r="IM212" s="529"/>
      <c r="IN212" s="529"/>
      <c r="IO212" s="529"/>
      <c r="IP212" s="529"/>
      <c r="IQ212" s="529"/>
      <c r="IR212" s="529"/>
      <c r="IS212" s="23" t="s">
        <v>88</v>
      </c>
      <c r="IT212" s="23" t="s">
        <v>88</v>
      </c>
      <c r="IU212" s="23"/>
      <c r="IV212" s="23" t="s">
        <v>88</v>
      </c>
      <c r="IW212" s="23"/>
      <c r="IX212" s="23"/>
      <c r="IZ212" s="529"/>
      <c r="JA212" s="520"/>
      <c r="JB212" s="143"/>
      <c r="JC212" s="64"/>
      <c r="JD212" s="22" t="str">
        <f>IF(IN212&lt;&gt;0,IP212*IF212/IN212,"NM")</f>
        <v>NM</v>
      </c>
      <c r="JE212" s="22" t="str">
        <f>IF(IN212&lt;&gt;0,IQ212*IF212/IN212,"NM")</f>
        <v>NM</v>
      </c>
      <c r="JF212" s="22" t="str">
        <f>IF(IN212&lt;&gt;0,JD212*1.07,"NM")</f>
        <v>NM</v>
      </c>
      <c r="JG212" s="22" t="str">
        <f>IF(IN212&lt;&gt;0,JE212*1.76,"NM")</f>
        <v>NM</v>
      </c>
      <c r="JH212" s="21" t="str">
        <f>IF(IN212&lt;&gt;0,(21/(21-IO212)),"NM")</f>
        <v>NM</v>
      </c>
      <c r="JI212" s="21"/>
      <c r="JJ212" s="21"/>
      <c r="JK212" s="21"/>
      <c r="JL212" s="529"/>
      <c r="JM212" s="529"/>
      <c r="JN212" s="529"/>
      <c r="JO212" s="529"/>
      <c r="JP212" s="529"/>
      <c r="JR212" s="29"/>
      <c r="JS212" s="29"/>
      <c r="JT212" s="529"/>
      <c r="JU212" s="529"/>
      <c r="JV212" s="142"/>
      <c r="JW212" s="142"/>
      <c r="JX212" s="142"/>
      <c r="JY212" s="142"/>
      <c r="JZ212" s="142"/>
      <c r="KA212" s="23"/>
      <c r="KB212" s="24"/>
      <c r="KC212" s="175"/>
      <c r="KD212" s="175"/>
      <c r="KE212" s="175"/>
      <c r="KF212" s="175"/>
      <c r="KG212" s="175"/>
      <c r="KH212" s="175"/>
      <c r="KI212" s="175"/>
      <c r="KJ212" s="175"/>
      <c r="KK212" s="48"/>
      <c r="KL212" s="32" t="s">
        <v>88</v>
      </c>
      <c r="KM212" s="48"/>
      <c r="KN212" s="48"/>
      <c r="KO212" s="48"/>
      <c r="KP212" s="48"/>
      <c r="KQ212" s="49"/>
      <c r="KR212" s="49"/>
      <c r="KS212" s="49"/>
      <c r="KT212" s="49"/>
      <c r="KU212" s="49"/>
      <c r="KV212" s="49"/>
      <c r="KX212" s="540">
        <f t="shared" si="1243"/>
        <v>100</v>
      </c>
      <c r="NC212" s="529">
        <v>0</v>
      </c>
    </row>
    <row r="213" spans="1:367" ht="15.6" customHeight="1" thickTop="1" thickBot="1" x14ac:dyDescent="0.3">
      <c r="A213" s="423" t="s">
        <v>183</v>
      </c>
      <c r="B213" s="80" t="e">
        <f>IF(A213="X",IF(#REF!="F",#REF!,IF(#REF!="C",#REF!,IF(#REF!="WH",#REF!,IF(#REF!="B",#REF!,"")))),"")</f>
        <v>#REF!</v>
      </c>
      <c r="C213" s="120"/>
      <c r="D213" s="578"/>
      <c r="E213" s="11">
        <f>E212+1</f>
        <v>87</v>
      </c>
      <c r="F213" s="2128"/>
      <c r="G213" s="1831"/>
      <c r="H213" s="23" t="s">
        <v>88</v>
      </c>
      <c r="I213" s="23" t="s">
        <v>88</v>
      </c>
      <c r="J213" s="23" t="s">
        <v>88</v>
      </c>
      <c r="K213" s="38"/>
      <c r="L213" s="39" t="s">
        <v>74</v>
      </c>
      <c r="M213" s="39" t="s">
        <v>56</v>
      </c>
      <c r="N213" s="1905"/>
      <c r="O213" s="528"/>
      <c r="P213" s="544"/>
      <c r="Q213" s="726">
        <v>60</v>
      </c>
      <c r="R213" s="727"/>
      <c r="S213" s="727"/>
      <c r="T213" s="727"/>
      <c r="U213" s="727"/>
      <c r="V213" s="727"/>
      <c r="W213" s="727"/>
      <c r="X213" s="727"/>
      <c r="Y213" s="727"/>
      <c r="Z213" s="727"/>
      <c r="AA213" s="727"/>
      <c r="AB213" s="727">
        <v>40</v>
      </c>
      <c r="AC213" s="368">
        <f t="shared" si="1244"/>
        <v>0.6</v>
      </c>
      <c r="AD213" s="368">
        <f t="shared" si="1245"/>
        <v>0</v>
      </c>
      <c r="AE213" s="368">
        <f t="shared" si="1246"/>
        <v>0</v>
      </c>
      <c r="AF213" s="368">
        <f t="shared" si="1247"/>
        <v>0</v>
      </c>
      <c r="AG213" s="368">
        <f t="shared" si="1248"/>
        <v>0</v>
      </c>
      <c r="AH213" s="368">
        <f t="shared" si="1249"/>
        <v>0</v>
      </c>
      <c r="AI213" s="368">
        <f t="shared" si="1250"/>
        <v>0</v>
      </c>
      <c r="AJ213" s="368">
        <f t="shared" si="1251"/>
        <v>0</v>
      </c>
      <c r="AK213" s="368">
        <f t="shared" si="1252"/>
        <v>0</v>
      </c>
      <c r="AL213" s="368">
        <f t="shared" si="1253"/>
        <v>0</v>
      </c>
      <c r="AM213" s="368">
        <f t="shared" si="1254"/>
        <v>0</v>
      </c>
      <c r="AN213" s="368">
        <f t="shared" si="1255"/>
        <v>0.4</v>
      </c>
      <c r="AO213" s="369">
        <v>0</v>
      </c>
      <c r="AP213" s="370">
        <v>0</v>
      </c>
      <c r="AQ213" s="370">
        <v>0</v>
      </c>
      <c r="AR213" s="370">
        <v>0</v>
      </c>
      <c r="AS213" s="378">
        <f>AC213*'Gas parameters'!$B$10</f>
        <v>21490.799999999999</v>
      </c>
      <c r="AT213" s="371">
        <f>AD213*'Gas parameters'!$C$10</f>
        <v>0</v>
      </c>
      <c r="AU213" s="371">
        <f>AE213*'Gas parameters'!$D$10</f>
        <v>0</v>
      </c>
      <c r="AV213" s="371">
        <f>AF213*'Gas parameters'!$E$10</f>
        <v>0</v>
      </c>
      <c r="AW213" s="371">
        <f>AG213*'Gas parameters'!$F$10</f>
        <v>0</v>
      </c>
      <c r="AX213" s="371">
        <f>AH213*'Gas parameters'!$G$10</f>
        <v>0</v>
      </c>
      <c r="AY213" s="371">
        <f>AI213*'Gas parameters'!$H$10</f>
        <v>0</v>
      </c>
      <c r="AZ213" s="371">
        <f>AJ213*'Gas parameters'!$I$10</f>
        <v>0</v>
      </c>
      <c r="BA213" s="371">
        <f>AK213*'Gas parameters'!$J$10</f>
        <v>0</v>
      </c>
      <c r="BB213" s="371">
        <f>AL213*'Gas parameters'!$K$10</f>
        <v>0</v>
      </c>
      <c r="BC213" s="371">
        <f>AM213*'Gas parameters'!$L$10</f>
        <v>0</v>
      </c>
      <c r="BD213" s="371">
        <f>AN213*'Gas parameters'!$M$10</f>
        <v>4310.8</v>
      </c>
      <c r="BE213" s="372">
        <f>AO213*'Gas parameters'!$N$10</f>
        <v>0</v>
      </c>
      <c r="BF213" s="373">
        <f>AP213*'Gas parameters'!$O$10</f>
        <v>0</v>
      </c>
      <c r="BG213" s="373">
        <f>AQ213*'Gas parameters'!$P$10</f>
        <v>0</v>
      </c>
      <c r="BH213" s="379">
        <f>AR213*'Gas parameters'!$Q$10</f>
        <v>0</v>
      </c>
      <c r="BI213" s="386">
        <f>AC213*'Gas parameters'!$B$11</f>
        <v>23904</v>
      </c>
      <c r="BJ213" s="387">
        <f>AD213*'Gas parameters'!$C$11</f>
        <v>0</v>
      </c>
      <c r="BK213" s="387">
        <f>AE213*'Gas parameters'!$D$11</f>
        <v>0</v>
      </c>
      <c r="BL213" s="387">
        <f>AF213*'Gas parameters'!$E$11</f>
        <v>0</v>
      </c>
      <c r="BM213" s="387">
        <f>AG213*'Gas parameters'!$F$11</f>
        <v>0</v>
      </c>
      <c r="BN213" s="387">
        <f>AH213*'Gas parameters'!$G$11</f>
        <v>0</v>
      </c>
      <c r="BO213" s="387">
        <f>AI213*'Gas parameters'!$H$11</f>
        <v>0</v>
      </c>
      <c r="BP213" s="387">
        <f>AJ213*'Gas parameters'!$I$11</f>
        <v>0</v>
      </c>
      <c r="BQ213" s="387">
        <f>AK213*'Gas parameters'!$J$11</f>
        <v>0</v>
      </c>
      <c r="BR213" s="387">
        <f>AL213*'Gas parameters'!$K$11</f>
        <v>0</v>
      </c>
      <c r="BS213" s="387">
        <f>AM213*'Gas parameters'!$L$11</f>
        <v>0</v>
      </c>
      <c r="BT213" s="387">
        <f>AN213*'Gas parameters'!$M$11</f>
        <v>5115.2000000000007</v>
      </c>
      <c r="BU213" s="388">
        <f>AO213*'Gas parameters'!$N$11</f>
        <v>0</v>
      </c>
      <c r="BV213" s="389">
        <f>AP213*'Gas parameters'!$O$11</f>
        <v>0</v>
      </c>
      <c r="BW213" s="389">
        <f>AQ213*'Gas parameters'!$P$11</f>
        <v>0</v>
      </c>
      <c r="BX213" s="390">
        <f>AR213*'Gas parameters'!$Q$11</f>
        <v>0</v>
      </c>
      <c r="BY213" s="385">
        <f>AC213*'Gas parameters'!$B$12</f>
        <v>0.43043999999999999</v>
      </c>
      <c r="BZ213" s="374">
        <f>AD213*'Gas parameters'!$C$12</f>
        <v>0</v>
      </c>
      <c r="CA213" s="374">
        <f>AE213*'Gas parameters'!$D$12</f>
        <v>0</v>
      </c>
      <c r="CB213" s="374">
        <f>AF213*'Gas parameters'!$E$12</f>
        <v>0</v>
      </c>
      <c r="CC213" s="374">
        <f>AG213*'Gas parameters'!$F$12</f>
        <v>0</v>
      </c>
      <c r="CD213" s="374">
        <f>AH213*'Gas parameters'!$G$12</f>
        <v>0</v>
      </c>
      <c r="CE213" s="374">
        <f>AI213*'Gas parameters'!$H$12</f>
        <v>0</v>
      </c>
      <c r="CF213" s="374">
        <f>AJ213*'Gas parameters'!$I$12</f>
        <v>0</v>
      </c>
      <c r="CG213" s="374">
        <f>AK213*'Gas parameters'!$J$12</f>
        <v>0</v>
      </c>
      <c r="CH213" s="374">
        <f>AL213*'Gas parameters'!$K$12</f>
        <v>0</v>
      </c>
      <c r="CI213" s="374">
        <f>AM213*'Gas parameters'!$L$12</f>
        <v>0</v>
      </c>
      <c r="CJ213" s="374">
        <f>AN213*'Gas parameters'!$M$12</f>
        <v>3.5999999999999997E-2</v>
      </c>
      <c r="CK213" s="375">
        <f>AO213*'Gas parameters'!$N$12</f>
        <v>0</v>
      </c>
      <c r="CL213" s="376">
        <f>AP213*'Gas parameters'!$O$12</f>
        <v>0</v>
      </c>
      <c r="CM213" s="376">
        <f>AQ213*'Gas parameters'!$P$12</f>
        <v>0</v>
      </c>
      <c r="CN213" s="376">
        <f>AR213*'Gas parameters'!$Q$12</f>
        <v>0</v>
      </c>
      <c r="CO213" s="432">
        <f t="shared" si="1256"/>
        <v>0.6</v>
      </c>
      <c r="CP213" s="432">
        <f t="shared" si="1257"/>
        <v>0</v>
      </c>
      <c r="CQ213" s="432">
        <f t="shared" si="1258"/>
        <v>0</v>
      </c>
      <c r="CR213" s="432">
        <f t="shared" si="1259"/>
        <v>0</v>
      </c>
      <c r="CS213" s="432">
        <f t="shared" si="1260"/>
        <v>0</v>
      </c>
      <c r="CT213" s="432">
        <f t="shared" si="1261"/>
        <v>0</v>
      </c>
      <c r="CU213" s="432">
        <f t="shared" si="1262"/>
        <v>0</v>
      </c>
      <c r="CV213" s="432">
        <f t="shared" si="1263"/>
        <v>0</v>
      </c>
      <c r="CW213" s="432">
        <f t="shared" si="1264"/>
        <v>0</v>
      </c>
      <c r="CX213" s="432">
        <f t="shared" si="1265"/>
        <v>0</v>
      </c>
      <c r="CY213" s="432">
        <f t="shared" si="1266"/>
        <v>0</v>
      </c>
      <c r="CZ213" s="432">
        <f t="shared" si="1267"/>
        <v>0.4</v>
      </c>
      <c r="DA213" s="432">
        <f t="shared" si="1268"/>
        <v>0</v>
      </c>
      <c r="DB213" s="432">
        <f t="shared" si="1269"/>
        <v>0</v>
      </c>
      <c r="DC213" s="432">
        <f t="shared" si="1270"/>
        <v>0</v>
      </c>
      <c r="DD213" s="432">
        <f t="shared" si="1271"/>
        <v>0</v>
      </c>
      <c r="DE213" s="428">
        <f>'DATA SHEET'!CO213*'Gas parameters'!$B$13</f>
        <v>21529.8</v>
      </c>
      <c r="DF213" s="428">
        <f>'DATA SHEET'!CP213*'Gas parameters'!$C$13</f>
        <v>0</v>
      </c>
      <c r="DG213" s="428">
        <f>'DATA SHEET'!CQ213*'Gas parameters'!$D$13</f>
        <v>0</v>
      </c>
      <c r="DH213" s="428">
        <f>'DATA SHEET'!CR213*'Gas parameters'!$E$13</f>
        <v>0</v>
      </c>
      <c r="DI213" s="428">
        <f>'DATA SHEET'!CS213*'Gas parameters'!$F$13</f>
        <v>0</v>
      </c>
      <c r="DJ213" s="428">
        <f>'DATA SHEET'!CT213*'Gas parameters'!$G$13</f>
        <v>0</v>
      </c>
      <c r="DK213" s="428">
        <f>'DATA SHEET'!CU213*'Gas parameters'!$H$13</f>
        <v>0</v>
      </c>
      <c r="DL213" s="428">
        <f>'DATA SHEET'!CV213*'Gas parameters'!$I$13</f>
        <v>0</v>
      </c>
      <c r="DM213" s="428">
        <f>'DATA SHEET'!CW213*'Gas parameters'!$J$13</f>
        <v>0</v>
      </c>
      <c r="DN213" s="428">
        <f>'DATA SHEET'!CX213*'Gas parameters'!$K$13</f>
        <v>0</v>
      </c>
      <c r="DO213" s="428">
        <f>'DATA SHEET'!CY213*'Gas parameters'!$L$13</f>
        <v>0</v>
      </c>
      <c r="DP213" s="428">
        <f>'DATA SHEET'!CZ213*'Gas parameters'!$M$13</f>
        <v>4313.2</v>
      </c>
      <c r="DQ213" s="428">
        <f>'DATA SHEET'!DA213*'Gas parameters'!$N$13</f>
        <v>0</v>
      </c>
      <c r="DR213" s="428">
        <f>'DATA SHEET'!DB213*'Gas parameters'!$O$13</f>
        <v>0</v>
      </c>
      <c r="DS213" s="428">
        <f>'DATA SHEET'!DC213*'Gas parameters'!$P$13</f>
        <v>0</v>
      </c>
      <c r="DT213" s="428">
        <f>'DATA SHEET'!DD213*'Gas parameters'!$Q$13</f>
        <v>0</v>
      </c>
      <c r="DU213" s="431">
        <f>'DATA SHEET'!CO213*'Gas parameters'!$B$14</f>
        <v>23891.399999999998</v>
      </c>
      <c r="DV213" s="431">
        <f>'DATA SHEET'!CP213*'Gas parameters'!$C$14</f>
        <v>0</v>
      </c>
      <c r="DW213" s="431">
        <f>'DATA SHEET'!CQ213*'Gas parameters'!$D$14</f>
        <v>0</v>
      </c>
      <c r="DX213" s="431">
        <f>'DATA SHEET'!CR213*'Gas parameters'!$E$14</f>
        <v>0</v>
      </c>
      <c r="DY213" s="431">
        <f>'DATA SHEET'!CS213*'Gas parameters'!$F$14</f>
        <v>0</v>
      </c>
      <c r="DZ213" s="431">
        <f>'DATA SHEET'!CT213*'Gas parameters'!$G$14</f>
        <v>0</v>
      </c>
      <c r="EA213" s="431">
        <f>'DATA SHEET'!CU213*'Gas parameters'!$H$14</f>
        <v>0</v>
      </c>
      <c r="EB213" s="431">
        <f>'DATA SHEET'!CV213*'Gas parameters'!$I$14</f>
        <v>0</v>
      </c>
      <c r="EC213" s="431">
        <f>'DATA SHEET'!CW213*'Gas parameters'!$J$14</f>
        <v>0</v>
      </c>
      <c r="ED213" s="431">
        <f>'DATA SHEET'!CX213*'Gas parameters'!$K$14</f>
        <v>0</v>
      </c>
      <c r="EE213" s="431">
        <f>'DATA SHEET'!CY213*'Gas parameters'!$L$14</f>
        <v>0</v>
      </c>
      <c r="EF213" s="431">
        <f>'DATA SHEET'!CZ213*'Gas parameters'!$M$14</f>
        <v>5098</v>
      </c>
      <c r="EG213" s="431">
        <f>'DATA SHEET'!DA213*'Gas parameters'!$N$14</f>
        <v>0</v>
      </c>
      <c r="EH213" s="431">
        <f>'DATA SHEET'!DB213*'Gas parameters'!$O$14</f>
        <v>0</v>
      </c>
      <c r="EI213" s="431">
        <f>'DATA SHEET'!DC213*'Gas parameters'!$P$14</f>
        <v>0</v>
      </c>
      <c r="EJ213" s="431">
        <f>'DATA SHEET'!DD213*'Gas parameters'!$Q$14</f>
        <v>0</v>
      </c>
      <c r="EK213" s="425">
        <f>'DATA SHEET'!CO213*'Gas parameters'!$B$15</f>
        <v>1.2018</v>
      </c>
      <c r="EL213" s="434">
        <f>'DATA SHEET'!CP213*'Gas parameters'!$C$15</f>
        <v>0</v>
      </c>
      <c r="EM213" s="434">
        <f>'DATA SHEET'!CQ213*'Gas parameters'!$D$15</f>
        <v>0</v>
      </c>
      <c r="EN213" s="434">
        <f>'DATA SHEET'!CR213*'Gas parameters'!$E$15</f>
        <v>0</v>
      </c>
      <c r="EO213" s="434">
        <f>'DATA SHEET'!CS213*'Gas parameters'!$F$15</f>
        <v>0</v>
      </c>
      <c r="EP213" s="434">
        <f>'DATA SHEET'!CT213*'Gas parameters'!$G$15</f>
        <v>0</v>
      </c>
      <c r="EQ213" s="434">
        <f>'DATA SHEET'!CU213*'Gas parameters'!$H$15</f>
        <v>0</v>
      </c>
      <c r="ER213" s="434">
        <f>'DATA SHEET'!CV213*'Gas parameters'!$I$15</f>
        <v>0</v>
      </c>
      <c r="ES213" s="434">
        <f>'DATA SHEET'!CW213*'Gas parameters'!$J$15</f>
        <v>0</v>
      </c>
      <c r="ET213" s="434">
        <f>'DATA SHEET'!CX213*'Gas parameters'!$K$15</f>
        <v>0</v>
      </c>
      <c r="EU213" s="434">
        <f>'DATA SHEET'!CY213*'Gas parameters'!$L$15</f>
        <v>0</v>
      </c>
      <c r="EV213" s="434">
        <f>'DATA SHEET'!CZ213*'Gas parameters'!$M$15</f>
        <v>0.1996</v>
      </c>
      <c r="EW213" s="434">
        <f>'DATA SHEET'!DA213*'Gas parameters'!$N$15</f>
        <v>0</v>
      </c>
      <c r="EX213" s="434">
        <f>'DATA SHEET'!DB213*'Gas parameters'!$O$15</f>
        <v>0</v>
      </c>
      <c r="EY213" s="434">
        <f>'DATA SHEET'!DC213*'Gas parameters'!$P$15</f>
        <v>0</v>
      </c>
      <c r="EZ213" s="434">
        <f>'DATA SHEET'!DD213*'Gas parameters'!$Q$15</f>
        <v>0</v>
      </c>
      <c r="FA213" s="429">
        <f>'DATA SHEET'!CO213*'Gas parameters'!$B$16</f>
        <v>0.59760000000000002</v>
      </c>
      <c r="FB213" s="429">
        <f>'DATA SHEET'!CP213*'Gas parameters'!$C$16</f>
        <v>0</v>
      </c>
      <c r="FC213" s="429">
        <f>'DATA SHEET'!CQ213*'Gas parameters'!$D$16</f>
        <v>0</v>
      </c>
      <c r="FD213" s="429">
        <f>'DATA SHEET'!CR213*'Gas parameters'!$E$16</f>
        <v>0</v>
      </c>
      <c r="FE213" s="429">
        <f>'DATA SHEET'!CS213*'Gas parameters'!$F$16</f>
        <v>0</v>
      </c>
      <c r="FF213" s="429">
        <f>'DATA SHEET'!CT213*'Gas parameters'!$G$16</f>
        <v>0</v>
      </c>
      <c r="FG213" s="429">
        <f>'DATA SHEET'!CU213*'Gas parameters'!$H$16</f>
        <v>0</v>
      </c>
      <c r="FH213" s="429">
        <f>'DATA SHEET'!CV213*'Gas parameters'!$I$16</f>
        <v>0</v>
      </c>
      <c r="FI213" s="429">
        <f>'DATA SHEET'!CW213*'Gas parameters'!$J$16</f>
        <v>0</v>
      </c>
      <c r="FJ213" s="429">
        <f>'DATA SHEET'!CX213*'Gas parameters'!$K$16</f>
        <v>0</v>
      </c>
      <c r="FK213" s="429">
        <f>'DATA SHEET'!CY213*'Gas parameters'!$L$16</f>
        <v>0</v>
      </c>
      <c r="FL213" s="429">
        <f>'DATA SHEET'!CZ213*'Gas parameters'!$M$16</f>
        <v>0</v>
      </c>
      <c r="FM213" s="429">
        <f>'DATA SHEET'!DA213*'Gas parameters'!$N$16</f>
        <v>0</v>
      </c>
      <c r="FN213" s="429">
        <f>'DATA SHEET'!DB213*'Gas parameters'!$O$16</f>
        <v>0</v>
      </c>
      <c r="FO213" s="429">
        <f>'DATA SHEET'!DC213*'Gas parameters'!$P$16</f>
        <v>0</v>
      </c>
      <c r="FP213" s="429">
        <f>'DATA SHEET'!DD213*'Gas parameters'!$Q$16</f>
        <v>0</v>
      </c>
      <c r="FQ213" s="457">
        <f>'DATA SHEET'!CO213*'Gas parameters'!$B$17</f>
        <v>1.1639999999999999</v>
      </c>
      <c r="FR213" s="457">
        <f>'DATA SHEET'!CP213*'Gas parameters'!$C$17</f>
        <v>0</v>
      </c>
      <c r="FS213" s="457">
        <f>'DATA SHEET'!CQ213*'Gas parameters'!$D$17</f>
        <v>0</v>
      </c>
      <c r="FT213" s="457">
        <f>'DATA SHEET'!CR213*'Gas parameters'!$E$17</f>
        <v>0</v>
      </c>
      <c r="FU213" s="457">
        <f>'DATA SHEET'!CS213*'Gas parameters'!$F$17</f>
        <v>0</v>
      </c>
      <c r="FV213" s="457">
        <f>'DATA SHEET'!CT213*'Gas parameters'!$G$17</f>
        <v>0</v>
      </c>
      <c r="FW213" s="457">
        <f>'DATA SHEET'!CU213*'Gas parameters'!$H$17</f>
        <v>0</v>
      </c>
      <c r="FX213" s="457">
        <f>'DATA SHEET'!CV213*'Gas parameters'!$I$17</f>
        <v>0</v>
      </c>
      <c r="FY213" s="457">
        <f>'DATA SHEET'!CW213*'Gas parameters'!$J$17</f>
        <v>0</v>
      </c>
      <c r="FZ213" s="457">
        <f>'DATA SHEET'!CX213*'Gas parameters'!$K$17</f>
        <v>0</v>
      </c>
      <c r="GA213" s="457">
        <f>'DATA SHEET'!CY213*'Gas parameters'!$L$17</f>
        <v>0</v>
      </c>
      <c r="GB213" s="457">
        <f>'DATA SHEET'!CZ213*'Gas parameters'!$M$17</f>
        <v>0.38680000000000003</v>
      </c>
      <c r="GC213" s="457">
        <f>'DATA SHEET'!DA213*'Gas parameters'!$N$17</f>
        <v>0</v>
      </c>
      <c r="GD213" s="457">
        <f>'DATA SHEET'!DB213*'Gas parameters'!$O$17</f>
        <v>0</v>
      </c>
      <c r="GE213" s="457">
        <f>'DATA SHEET'!DC213*'Gas parameters'!$P$17</f>
        <v>0</v>
      </c>
      <c r="GF213" s="457">
        <f>'DATA SHEET'!DD213*'Gas parameters'!$Q$17</f>
        <v>0</v>
      </c>
      <c r="GG213" s="429">
        <f>'DATA SHEET'!CO213*'Gas parameters'!$B$18</f>
        <v>0.43043999999999999</v>
      </c>
      <c r="GH213" s="429">
        <f>'DATA SHEET'!CP213*'Gas parameters'!$C$18</f>
        <v>0</v>
      </c>
      <c r="GI213" s="429">
        <f>'DATA SHEET'!CQ213*'Gas parameters'!$D$18</f>
        <v>0</v>
      </c>
      <c r="GJ213" s="429">
        <f>'DATA SHEET'!CR213*'Gas parameters'!$E$18</f>
        <v>0</v>
      </c>
      <c r="GK213" s="429">
        <f>'DATA SHEET'!CS213*'Gas parameters'!$F$18</f>
        <v>0</v>
      </c>
      <c r="GL213" s="429">
        <f>'DATA SHEET'!CT213*'Gas parameters'!$G$18</f>
        <v>0</v>
      </c>
      <c r="GM213" s="429">
        <f>'DATA SHEET'!CU213*'Gas parameters'!$H$18</f>
        <v>0</v>
      </c>
      <c r="GN213" s="429">
        <f>'DATA SHEET'!CV213*'Gas parameters'!$I$18</f>
        <v>0</v>
      </c>
      <c r="GO213" s="429">
        <f>'DATA SHEET'!CW213*'Gas parameters'!$J$18</f>
        <v>0</v>
      </c>
      <c r="GP213" s="429">
        <f>'DATA SHEET'!CX213*'Gas parameters'!$K$18</f>
        <v>0</v>
      </c>
      <c r="GQ213" s="429">
        <f>'DATA SHEET'!CY213*'Gas parameters'!$L$18</f>
        <v>0</v>
      </c>
      <c r="GR213" s="429">
        <f>'DATA SHEET'!CZ213*'Gas parameters'!$M$18</f>
        <v>3.5999999999999997E-2</v>
      </c>
      <c r="GS213" s="429">
        <f>'DATA SHEET'!DA213*'Gas parameters'!$N$18</f>
        <v>0</v>
      </c>
      <c r="GT213" s="429">
        <f>'DATA SHEET'!DB213*'Gas parameters'!$O$18</f>
        <v>0</v>
      </c>
      <c r="GU213" s="429">
        <f>'DATA SHEET'!DC213*'Gas parameters'!$P$18</f>
        <v>0</v>
      </c>
      <c r="GV213" s="429">
        <f>'DATA SHEET'!DD213*'Gas parameters'!$Q$18</f>
        <v>0</v>
      </c>
      <c r="GW213" s="430">
        <v>7</v>
      </c>
      <c r="GX213" s="430">
        <v>1E-3</v>
      </c>
      <c r="GY213" s="435">
        <f t="shared" si="1272"/>
        <v>6.6924546322827121</v>
      </c>
      <c r="GZ213" s="435">
        <f t="shared" si="1273"/>
        <v>10.148328222950017</v>
      </c>
      <c r="HA213" s="433">
        <f t="shared" si="1274"/>
        <v>1</v>
      </c>
      <c r="HB213" s="433">
        <f t="shared" si="1275"/>
        <v>7.4502201757506663</v>
      </c>
      <c r="HC213" s="433">
        <f t="shared" si="1276"/>
        <v>20.959991874476575</v>
      </c>
      <c r="HD213" s="433">
        <f t="shared" si="1277"/>
        <v>1.3246768628986172</v>
      </c>
      <c r="HE213" s="433">
        <f t="shared" si="1278"/>
        <v>1.2155011147590387</v>
      </c>
      <c r="HF213" s="436">
        <f t="shared" si="1279"/>
        <v>0</v>
      </c>
      <c r="HG213" s="433">
        <f t="shared" si="1280"/>
        <v>5.8886546322827122</v>
      </c>
      <c r="HH213" s="435">
        <f>GY213*0.7906+'DATA SHEET'!CW213/100+HN213</f>
        <v>5.8886546322827122</v>
      </c>
      <c r="HI213" s="433">
        <f t="shared" si="1281"/>
        <v>1.5615655434679541</v>
      </c>
      <c r="HJ213" s="433">
        <f t="shared" si="1282"/>
        <v>10.148328222950017</v>
      </c>
      <c r="HK213" s="437">
        <f t="shared" si="1283"/>
        <v>25843</v>
      </c>
      <c r="HL213" s="437">
        <f t="shared" si="1284"/>
        <v>28989.399999999998</v>
      </c>
      <c r="HM213" s="438">
        <f t="shared" si="1285"/>
        <v>1.4014</v>
      </c>
      <c r="HN213" s="439">
        <f t="shared" si="1286"/>
        <v>0.59760000000000002</v>
      </c>
      <c r="HO213" s="436">
        <f t="shared" si="1287"/>
        <v>1.5508</v>
      </c>
      <c r="HP213" s="427">
        <f t="shared" si="1288"/>
        <v>0.46643999999999997</v>
      </c>
      <c r="HQ213" s="357">
        <f t="shared" si="1289"/>
        <v>25801.599999999999</v>
      </c>
      <c r="HR213" s="358">
        <f t="shared" si="1290"/>
        <v>29019.200000000001</v>
      </c>
      <c r="HS213" s="712">
        <f t="shared" si="1291"/>
        <v>0.46643999999999997</v>
      </c>
      <c r="HT213" s="713">
        <f t="shared" si="1292"/>
        <v>0.36094603788418017</v>
      </c>
      <c r="HU213" s="711">
        <f t="shared" si="1293"/>
        <v>0.44215889640812073</v>
      </c>
      <c r="HV213" s="711">
        <f t="shared" si="1294"/>
        <v>24.454174959719456</v>
      </c>
      <c r="HW213" s="711">
        <f t="shared" si="1295"/>
        <v>27.464698088207459</v>
      </c>
      <c r="HX213" s="711">
        <f t="shared" si="1296"/>
        <v>45.714470083951518</v>
      </c>
      <c r="HY213" s="714">
        <f t="shared" si="1297"/>
        <v>25.801599999999997</v>
      </c>
      <c r="HZ213" s="359">
        <f t="shared" si="1298"/>
        <v>29.019200000000001</v>
      </c>
      <c r="IA213" s="360">
        <f t="shared" si="1299"/>
        <v>48.30190909070317</v>
      </c>
      <c r="IB213" s="75">
        <f t="shared" si="1300"/>
        <v>45.714470083951518</v>
      </c>
      <c r="IC213" s="724">
        <f t="shared" si="1301"/>
        <v>0.36094603788418017</v>
      </c>
      <c r="ID213" s="724">
        <f t="shared" si="1302"/>
        <v>25.801599999999997</v>
      </c>
      <c r="IE213" s="724">
        <f t="shared" si="1303"/>
        <v>29.019200000000001</v>
      </c>
      <c r="IF213" s="76">
        <f t="shared" si="1304"/>
        <v>10.148328222950017</v>
      </c>
      <c r="IG213" s="168"/>
      <c r="IH213" s="168"/>
      <c r="II213" s="168"/>
      <c r="IJ213" s="700">
        <f t="shared" si="1305"/>
        <v>0</v>
      </c>
      <c r="IK213" s="529"/>
      <c r="IL213" s="529"/>
      <c r="IM213" s="529"/>
      <c r="IN213" s="529"/>
      <c r="IO213" s="529"/>
      <c r="IP213" s="529"/>
      <c r="IQ213" s="529"/>
      <c r="IR213" s="529"/>
      <c r="IS213" s="23" t="s">
        <v>88</v>
      </c>
      <c r="IT213" s="23" t="s">
        <v>88</v>
      </c>
      <c r="IU213" s="23"/>
      <c r="IV213" s="23" t="s">
        <v>88</v>
      </c>
      <c r="IW213" s="23"/>
      <c r="IX213" s="23"/>
      <c r="IZ213" s="529"/>
      <c r="JA213" s="520"/>
      <c r="JB213" s="143"/>
      <c r="JC213" s="64"/>
      <c r="JD213" s="22" t="str">
        <f>IF(IN213&lt;&gt;0,IP213*IF213/IN213,"NM")</f>
        <v>NM</v>
      </c>
      <c r="JE213" s="22" t="str">
        <f>IF(IN213&lt;&gt;0,IQ213*IF213/IN213,"NM")</f>
        <v>NM</v>
      </c>
      <c r="JF213" s="22" t="str">
        <f>IF(IN213&lt;&gt;0,JD213*1.07,"NM")</f>
        <v>NM</v>
      </c>
      <c r="JG213" s="22" t="str">
        <f>IF(IN213&lt;&gt;0,JE213*1.76,"NM")</f>
        <v>NM</v>
      </c>
      <c r="JH213" s="21" t="str">
        <f>IF(IN213&lt;&gt;0,(21/(21-IO213)),"NM")</f>
        <v>NM</v>
      </c>
      <c r="JI213" s="21"/>
      <c r="JJ213" s="21"/>
      <c r="JK213" s="21"/>
      <c r="JL213" s="529"/>
      <c r="JM213" s="529"/>
      <c r="JN213" s="529"/>
      <c r="JO213" s="529"/>
      <c r="JP213" s="529"/>
      <c r="JR213" s="29"/>
      <c r="JS213" s="29"/>
      <c r="JT213" s="529"/>
      <c r="JU213" s="529"/>
      <c r="JV213" s="142"/>
      <c r="JW213" s="142"/>
      <c r="JX213" s="142"/>
      <c r="JY213" s="142"/>
      <c r="JZ213" s="142"/>
      <c r="KA213" s="23"/>
      <c r="KB213" s="24"/>
      <c r="KC213" s="175"/>
      <c r="KD213" s="175"/>
      <c r="KE213" s="175"/>
      <c r="KF213" s="175"/>
      <c r="KG213" s="175"/>
      <c r="KH213" s="175"/>
      <c r="KI213" s="175"/>
      <c r="KJ213" s="175"/>
      <c r="KK213" s="48"/>
      <c r="KL213" s="32" t="s">
        <v>88</v>
      </c>
      <c r="KM213" s="48"/>
      <c r="KN213" s="48"/>
      <c r="KO213" s="48"/>
      <c r="KP213" s="48"/>
      <c r="KQ213" s="49"/>
      <c r="KR213" s="49"/>
      <c r="KS213" s="49"/>
      <c r="KT213" s="49"/>
      <c r="KU213" s="49"/>
      <c r="KV213" s="49"/>
      <c r="KX213" s="540">
        <f t="shared" si="1243"/>
        <v>100</v>
      </c>
      <c r="NC213" s="529">
        <v>0</v>
      </c>
    </row>
    <row r="214" spans="1:367" ht="15.6" customHeight="1" thickTop="1" thickBot="1" x14ac:dyDescent="0.3">
      <c r="A214" s="423" t="s">
        <v>183</v>
      </c>
      <c r="B214" s="80" t="e">
        <f>IF(A214="X",IF(#REF!="F",#REF!,IF(#REF!="C",#REF!,IF(#REF!="WH",#REF!,IF(#REF!="B",#REF!,"")))),"")</f>
        <v>#REF!</v>
      </c>
      <c r="C214" s="120"/>
      <c r="D214" s="578"/>
      <c r="E214" s="11">
        <f>E213+1</f>
        <v>88</v>
      </c>
      <c r="F214" s="2129"/>
      <c r="G214" s="1832"/>
      <c r="H214" s="23" t="s">
        <v>88</v>
      </c>
      <c r="I214" s="23" t="s">
        <v>88</v>
      </c>
      <c r="J214" s="23" t="s">
        <v>88</v>
      </c>
      <c r="K214" s="38"/>
      <c r="L214" s="39" t="s">
        <v>74</v>
      </c>
      <c r="M214" s="196" t="s">
        <v>191</v>
      </c>
      <c r="N214" s="1906"/>
      <c r="O214" s="528"/>
      <c r="P214" s="544"/>
      <c r="Q214" s="726">
        <v>60</v>
      </c>
      <c r="R214" s="727"/>
      <c r="S214" s="727"/>
      <c r="T214" s="727"/>
      <c r="U214" s="727"/>
      <c r="V214" s="727"/>
      <c r="W214" s="727"/>
      <c r="X214" s="727"/>
      <c r="Y214" s="727"/>
      <c r="Z214" s="727"/>
      <c r="AA214" s="727"/>
      <c r="AB214" s="727">
        <v>40</v>
      </c>
      <c r="AC214" s="368">
        <f t="shared" si="1244"/>
        <v>0.6</v>
      </c>
      <c r="AD214" s="368">
        <f t="shared" si="1245"/>
        <v>0</v>
      </c>
      <c r="AE214" s="368">
        <f t="shared" si="1246"/>
        <v>0</v>
      </c>
      <c r="AF214" s="368">
        <f t="shared" si="1247"/>
        <v>0</v>
      </c>
      <c r="AG214" s="368">
        <f t="shared" si="1248"/>
        <v>0</v>
      </c>
      <c r="AH214" s="368">
        <f t="shared" si="1249"/>
        <v>0</v>
      </c>
      <c r="AI214" s="368">
        <f t="shared" si="1250"/>
        <v>0</v>
      </c>
      <c r="AJ214" s="368">
        <f t="shared" si="1251"/>
        <v>0</v>
      </c>
      <c r="AK214" s="368">
        <f t="shared" si="1252"/>
        <v>0</v>
      </c>
      <c r="AL214" s="368">
        <f t="shared" si="1253"/>
        <v>0</v>
      </c>
      <c r="AM214" s="368">
        <f t="shared" si="1254"/>
        <v>0</v>
      </c>
      <c r="AN214" s="368">
        <f t="shared" si="1255"/>
        <v>0.4</v>
      </c>
      <c r="AO214" s="369">
        <v>0</v>
      </c>
      <c r="AP214" s="370">
        <v>0</v>
      </c>
      <c r="AQ214" s="370">
        <v>0</v>
      </c>
      <c r="AR214" s="370">
        <v>0</v>
      </c>
      <c r="AS214" s="378">
        <f>AC214*'Gas parameters'!$B$10</f>
        <v>21490.799999999999</v>
      </c>
      <c r="AT214" s="371">
        <f>AD214*'Gas parameters'!$C$10</f>
        <v>0</v>
      </c>
      <c r="AU214" s="371">
        <f>AE214*'Gas parameters'!$D$10</f>
        <v>0</v>
      </c>
      <c r="AV214" s="371">
        <f>AF214*'Gas parameters'!$E$10</f>
        <v>0</v>
      </c>
      <c r="AW214" s="371">
        <f>AG214*'Gas parameters'!$F$10</f>
        <v>0</v>
      </c>
      <c r="AX214" s="371">
        <f>AH214*'Gas parameters'!$G$10</f>
        <v>0</v>
      </c>
      <c r="AY214" s="371">
        <f>AI214*'Gas parameters'!$H$10</f>
        <v>0</v>
      </c>
      <c r="AZ214" s="371">
        <f>AJ214*'Gas parameters'!$I$10</f>
        <v>0</v>
      </c>
      <c r="BA214" s="371">
        <f>AK214*'Gas parameters'!$J$10</f>
        <v>0</v>
      </c>
      <c r="BB214" s="371">
        <f>AL214*'Gas parameters'!$K$10</f>
        <v>0</v>
      </c>
      <c r="BC214" s="371">
        <f>AM214*'Gas parameters'!$L$10</f>
        <v>0</v>
      </c>
      <c r="BD214" s="371">
        <f>AN214*'Gas parameters'!$M$10</f>
        <v>4310.8</v>
      </c>
      <c r="BE214" s="372">
        <f>AO214*'Gas parameters'!$N$10</f>
        <v>0</v>
      </c>
      <c r="BF214" s="373">
        <f>AP214*'Gas parameters'!$O$10</f>
        <v>0</v>
      </c>
      <c r="BG214" s="373">
        <f>AQ214*'Gas parameters'!$P$10</f>
        <v>0</v>
      </c>
      <c r="BH214" s="379">
        <f>AR214*'Gas parameters'!$Q$10</f>
        <v>0</v>
      </c>
      <c r="BI214" s="386">
        <f>AC214*'Gas parameters'!$B$11</f>
        <v>23904</v>
      </c>
      <c r="BJ214" s="387">
        <f>AD214*'Gas parameters'!$C$11</f>
        <v>0</v>
      </c>
      <c r="BK214" s="387">
        <f>AE214*'Gas parameters'!$D$11</f>
        <v>0</v>
      </c>
      <c r="BL214" s="387">
        <f>AF214*'Gas parameters'!$E$11</f>
        <v>0</v>
      </c>
      <c r="BM214" s="387">
        <f>AG214*'Gas parameters'!$F$11</f>
        <v>0</v>
      </c>
      <c r="BN214" s="387">
        <f>AH214*'Gas parameters'!$G$11</f>
        <v>0</v>
      </c>
      <c r="BO214" s="387">
        <f>AI214*'Gas parameters'!$H$11</f>
        <v>0</v>
      </c>
      <c r="BP214" s="387">
        <f>AJ214*'Gas parameters'!$I$11</f>
        <v>0</v>
      </c>
      <c r="BQ214" s="387">
        <f>AK214*'Gas parameters'!$J$11</f>
        <v>0</v>
      </c>
      <c r="BR214" s="387">
        <f>AL214*'Gas parameters'!$K$11</f>
        <v>0</v>
      </c>
      <c r="BS214" s="387">
        <f>AM214*'Gas parameters'!$L$11</f>
        <v>0</v>
      </c>
      <c r="BT214" s="387">
        <f>AN214*'Gas parameters'!$M$11</f>
        <v>5115.2000000000007</v>
      </c>
      <c r="BU214" s="388">
        <f>AO214*'Gas parameters'!$N$11</f>
        <v>0</v>
      </c>
      <c r="BV214" s="389">
        <f>AP214*'Gas parameters'!$O$11</f>
        <v>0</v>
      </c>
      <c r="BW214" s="389">
        <f>AQ214*'Gas parameters'!$P$11</f>
        <v>0</v>
      </c>
      <c r="BX214" s="390">
        <f>AR214*'Gas parameters'!$Q$11</f>
        <v>0</v>
      </c>
      <c r="BY214" s="385">
        <f>AC214*'Gas parameters'!$B$12</f>
        <v>0.43043999999999999</v>
      </c>
      <c r="BZ214" s="374">
        <f>AD214*'Gas parameters'!$C$12</f>
        <v>0</v>
      </c>
      <c r="CA214" s="374">
        <f>AE214*'Gas parameters'!$D$12</f>
        <v>0</v>
      </c>
      <c r="CB214" s="374">
        <f>AF214*'Gas parameters'!$E$12</f>
        <v>0</v>
      </c>
      <c r="CC214" s="374">
        <f>AG214*'Gas parameters'!$F$12</f>
        <v>0</v>
      </c>
      <c r="CD214" s="374">
        <f>AH214*'Gas parameters'!$G$12</f>
        <v>0</v>
      </c>
      <c r="CE214" s="374">
        <f>AI214*'Gas parameters'!$H$12</f>
        <v>0</v>
      </c>
      <c r="CF214" s="374">
        <f>AJ214*'Gas parameters'!$I$12</f>
        <v>0</v>
      </c>
      <c r="CG214" s="374">
        <f>AK214*'Gas parameters'!$J$12</f>
        <v>0</v>
      </c>
      <c r="CH214" s="374">
        <f>AL214*'Gas parameters'!$K$12</f>
        <v>0</v>
      </c>
      <c r="CI214" s="374">
        <f>AM214*'Gas parameters'!$L$12</f>
        <v>0</v>
      </c>
      <c r="CJ214" s="374">
        <f>AN214*'Gas parameters'!$M$12</f>
        <v>3.5999999999999997E-2</v>
      </c>
      <c r="CK214" s="375">
        <f>AO214*'Gas parameters'!$N$12</f>
        <v>0</v>
      </c>
      <c r="CL214" s="376">
        <f>AP214*'Gas parameters'!$O$12</f>
        <v>0</v>
      </c>
      <c r="CM214" s="376">
        <f>AQ214*'Gas parameters'!$P$12</f>
        <v>0</v>
      </c>
      <c r="CN214" s="376">
        <f>AR214*'Gas parameters'!$Q$12</f>
        <v>0</v>
      </c>
      <c r="CO214" s="432">
        <f t="shared" si="1256"/>
        <v>0.6</v>
      </c>
      <c r="CP214" s="432">
        <f t="shared" si="1257"/>
        <v>0</v>
      </c>
      <c r="CQ214" s="432">
        <f t="shared" si="1258"/>
        <v>0</v>
      </c>
      <c r="CR214" s="432">
        <f t="shared" si="1259"/>
        <v>0</v>
      </c>
      <c r="CS214" s="432">
        <f t="shared" si="1260"/>
        <v>0</v>
      </c>
      <c r="CT214" s="432">
        <f t="shared" si="1261"/>
        <v>0</v>
      </c>
      <c r="CU214" s="432">
        <f t="shared" si="1262"/>
        <v>0</v>
      </c>
      <c r="CV214" s="432">
        <f t="shared" si="1263"/>
        <v>0</v>
      </c>
      <c r="CW214" s="432">
        <f t="shared" si="1264"/>
        <v>0</v>
      </c>
      <c r="CX214" s="432">
        <f t="shared" si="1265"/>
        <v>0</v>
      </c>
      <c r="CY214" s="432">
        <f t="shared" si="1266"/>
        <v>0</v>
      </c>
      <c r="CZ214" s="432">
        <f t="shared" si="1267"/>
        <v>0.4</v>
      </c>
      <c r="DA214" s="432">
        <f t="shared" si="1268"/>
        <v>0</v>
      </c>
      <c r="DB214" s="432">
        <f t="shared" si="1269"/>
        <v>0</v>
      </c>
      <c r="DC214" s="432">
        <f t="shared" si="1270"/>
        <v>0</v>
      </c>
      <c r="DD214" s="432">
        <f t="shared" si="1271"/>
        <v>0</v>
      </c>
      <c r="DE214" s="428">
        <f>'DATA SHEET'!CO214*'Gas parameters'!$B$13</f>
        <v>21529.8</v>
      </c>
      <c r="DF214" s="428">
        <f>'DATA SHEET'!CP214*'Gas parameters'!$C$13</f>
        <v>0</v>
      </c>
      <c r="DG214" s="428">
        <f>'DATA SHEET'!CQ214*'Gas parameters'!$D$13</f>
        <v>0</v>
      </c>
      <c r="DH214" s="428">
        <f>'DATA SHEET'!CR214*'Gas parameters'!$E$13</f>
        <v>0</v>
      </c>
      <c r="DI214" s="428">
        <f>'DATA SHEET'!CS214*'Gas parameters'!$F$13</f>
        <v>0</v>
      </c>
      <c r="DJ214" s="428">
        <f>'DATA SHEET'!CT214*'Gas parameters'!$G$13</f>
        <v>0</v>
      </c>
      <c r="DK214" s="428">
        <f>'DATA SHEET'!CU214*'Gas parameters'!$H$13</f>
        <v>0</v>
      </c>
      <c r="DL214" s="428">
        <f>'DATA SHEET'!CV214*'Gas parameters'!$I$13</f>
        <v>0</v>
      </c>
      <c r="DM214" s="428">
        <f>'DATA SHEET'!CW214*'Gas parameters'!$J$13</f>
        <v>0</v>
      </c>
      <c r="DN214" s="428">
        <f>'DATA SHEET'!CX214*'Gas parameters'!$K$13</f>
        <v>0</v>
      </c>
      <c r="DO214" s="428">
        <f>'DATA SHEET'!CY214*'Gas parameters'!$L$13</f>
        <v>0</v>
      </c>
      <c r="DP214" s="428">
        <f>'DATA SHEET'!CZ214*'Gas parameters'!$M$13</f>
        <v>4313.2</v>
      </c>
      <c r="DQ214" s="428">
        <f>'DATA SHEET'!DA214*'Gas parameters'!$N$13</f>
        <v>0</v>
      </c>
      <c r="DR214" s="428">
        <f>'DATA SHEET'!DB214*'Gas parameters'!$O$13</f>
        <v>0</v>
      </c>
      <c r="DS214" s="428">
        <f>'DATA SHEET'!DC214*'Gas parameters'!$P$13</f>
        <v>0</v>
      </c>
      <c r="DT214" s="428">
        <f>'DATA SHEET'!DD214*'Gas parameters'!$Q$13</f>
        <v>0</v>
      </c>
      <c r="DU214" s="431">
        <f>'DATA SHEET'!CO214*'Gas parameters'!$B$14</f>
        <v>23891.399999999998</v>
      </c>
      <c r="DV214" s="431">
        <f>'DATA SHEET'!CP214*'Gas parameters'!$C$14</f>
        <v>0</v>
      </c>
      <c r="DW214" s="431">
        <f>'DATA SHEET'!CQ214*'Gas parameters'!$D$14</f>
        <v>0</v>
      </c>
      <c r="DX214" s="431">
        <f>'DATA SHEET'!CR214*'Gas parameters'!$E$14</f>
        <v>0</v>
      </c>
      <c r="DY214" s="431">
        <f>'DATA SHEET'!CS214*'Gas parameters'!$F$14</f>
        <v>0</v>
      </c>
      <c r="DZ214" s="431">
        <f>'DATA SHEET'!CT214*'Gas parameters'!$G$14</f>
        <v>0</v>
      </c>
      <c r="EA214" s="431">
        <f>'DATA SHEET'!CU214*'Gas parameters'!$H$14</f>
        <v>0</v>
      </c>
      <c r="EB214" s="431">
        <f>'DATA SHEET'!CV214*'Gas parameters'!$I$14</f>
        <v>0</v>
      </c>
      <c r="EC214" s="431">
        <f>'DATA SHEET'!CW214*'Gas parameters'!$J$14</f>
        <v>0</v>
      </c>
      <c r="ED214" s="431">
        <f>'DATA SHEET'!CX214*'Gas parameters'!$K$14</f>
        <v>0</v>
      </c>
      <c r="EE214" s="431">
        <f>'DATA SHEET'!CY214*'Gas parameters'!$L$14</f>
        <v>0</v>
      </c>
      <c r="EF214" s="431">
        <f>'DATA SHEET'!CZ214*'Gas parameters'!$M$14</f>
        <v>5098</v>
      </c>
      <c r="EG214" s="431">
        <f>'DATA SHEET'!DA214*'Gas parameters'!$N$14</f>
        <v>0</v>
      </c>
      <c r="EH214" s="431">
        <f>'DATA SHEET'!DB214*'Gas parameters'!$O$14</f>
        <v>0</v>
      </c>
      <c r="EI214" s="431">
        <f>'DATA SHEET'!DC214*'Gas parameters'!$P$14</f>
        <v>0</v>
      </c>
      <c r="EJ214" s="431">
        <f>'DATA SHEET'!DD214*'Gas parameters'!$Q$14</f>
        <v>0</v>
      </c>
      <c r="EK214" s="425">
        <f>'DATA SHEET'!CO214*'Gas parameters'!$B$15</f>
        <v>1.2018</v>
      </c>
      <c r="EL214" s="434">
        <f>'DATA SHEET'!CP214*'Gas parameters'!$C$15</f>
        <v>0</v>
      </c>
      <c r="EM214" s="434">
        <f>'DATA SHEET'!CQ214*'Gas parameters'!$D$15</f>
        <v>0</v>
      </c>
      <c r="EN214" s="434">
        <f>'DATA SHEET'!CR214*'Gas parameters'!$E$15</f>
        <v>0</v>
      </c>
      <c r="EO214" s="434">
        <f>'DATA SHEET'!CS214*'Gas parameters'!$F$15</f>
        <v>0</v>
      </c>
      <c r="EP214" s="434">
        <f>'DATA SHEET'!CT214*'Gas parameters'!$G$15</f>
        <v>0</v>
      </c>
      <c r="EQ214" s="434">
        <f>'DATA SHEET'!CU214*'Gas parameters'!$H$15</f>
        <v>0</v>
      </c>
      <c r="ER214" s="434">
        <f>'DATA SHEET'!CV214*'Gas parameters'!$I$15</f>
        <v>0</v>
      </c>
      <c r="ES214" s="434">
        <f>'DATA SHEET'!CW214*'Gas parameters'!$J$15</f>
        <v>0</v>
      </c>
      <c r="ET214" s="434">
        <f>'DATA SHEET'!CX214*'Gas parameters'!$K$15</f>
        <v>0</v>
      </c>
      <c r="EU214" s="434">
        <f>'DATA SHEET'!CY214*'Gas parameters'!$L$15</f>
        <v>0</v>
      </c>
      <c r="EV214" s="434">
        <f>'DATA SHEET'!CZ214*'Gas parameters'!$M$15</f>
        <v>0.1996</v>
      </c>
      <c r="EW214" s="434">
        <f>'DATA SHEET'!DA214*'Gas parameters'!$N$15</f>
        <v>0</v>
      </c>
      <c r="EX214" s="434">
        <f>'DATA SHEET'!DB214*'Gas parameters'!$O$15</f>
        <v>0</v>
      </c>
      <c r="EY214" s="434">
        <f>'DATA SHEET'!DC214*'Gas parameters'!$P$15</f>
        <v>0</v>
      </c>
      <c r="EZ214" s="434">
        <f>'DATA SHEET'!DD214*'Gas parameters'!$Q$15</f>
        <v>0</v>
      </c>
      <c r="FA214" s="429">
        <f>'DATA SHEET'!CO214*'Gas parameters'!$B$16</f>
        <v>0.59760000000000002</v>
      </c>
      <c r="FB214" s="429">
        <f>'DATA SHEET'!CP214*'Gas parameters'!$C$16</f>
        <v>0</v>
      </c>
      <c r="FC214" s="429">
        <f>'DATA SHEET'!CQ214*'Gas parameters'!$D$16</f>
        <v>0</v>
      </c>
      <c r="FD214" s="429">
        <f>'DATA SHEET'!CR214*'Gas parameters'!$E$16</f>
        <v>0</v>
      </c>
      <c r="FE214" s="429">
        <f>'DATA SHEET'!CS214*'Gas parameters'!$F$16</f>
        <v>0</v>
      </c>
      <c r="FF214" s="429">
        <f>'DATA SHEET'!CT214*'Gas parameters'!$G$16</f>
        <v>0</v>
      </c>
      <c r="FG214" s="429">
        <f>'DATA SHEET'!CU214*'Gas parameters'!$H$16</f>
        <v>0</v>
      </c>
      <c r="FH214" s="429">
        <f>'DATA SHEET'!CV214*'Gas parameters'!$I$16</f>
        <v>0</v>
      </c>
      <c r="FI214" s="429">
        <f>'DATA SHEET'!CW214*'Gas parameters'!$J$16</f>
        <v>0</v>
      </c>
      <c r="FJ214" s="429">
        <f>'DATA SHEET'!CX214*'Gas parameters'!$K$16</f>
        <v>0</v>
      </c>
      <c r="FK214" s="429">
        <f>'DATA SHEET'!CY214*'Gas parameters'!$L$16</f>
        <v>0</v>
      </c>
      <c r="FL214" s="429">
        <f>'DATA SHEET'!CZ214*'Gas parameters'!$M$16</f>
        <v>0</v>
      </c>
      <c r="FM214" s="429">
        <f>'DATA SHEET'!DA214*'Gas parameters'!$N$16</f>
        <v>0</v>
      </c>
      <c r="FN214" s="429">
        <f>'DATA SHEET'!DB214*'Gas parameters'!$O$16</f>
        <v>0</v>
      </c>
      <c r="FO214" s="429">
        <f>'DATA SHEET'!DC214*'Gas parameters'!$P$16</f>
        <v>0</v>
      </c>
      <c r="FP214" s="429">
        <f>'DATA SHEET'!DD214*'Gas parameters'!$Q$16</f>
        <v>0</v>
      </c>
      <c r="FQ214" s="457">
        <f>'DATA SHEET'!CO214*'Gas parameters'!$B$17</f>
        <v>1.1639999999999999</v>
      </c>
      <c r="FR214" s="457">
        <f>'DATA SHEET'!CP214*'Gas parameters'!$C$17</f>
        <v>0</v>
      </c>
      <c r="FS214" s="457">
        <f>'DATA SHEET'!CQ214*'Gas parameters'!$D$17</f>
        <v>0</v>
      </c>
      <c r="FT214" s="457">
        <f>'DATA SHEET'!CR214*'Gas parameters'!$E$17</f>
        <v>0</v>
      </c>
      <c r="FU214" s="457">
        <f>'DATA SHEET'!CS214*'Gas parameters'!$F$17</f>
        <v>0</v>
      </c>
      <c r="FV214" s="457">
        <f>'DATA SHEET'!CT214*'Gas parameters'!$G$17</f>
        <v>0</v>
      </c>
      <c r="FW214" s="457">
        <f>'DATA SHEET'!CU214*'Gas parameters'!$H$17</f>
        <v>0</v>
      </c>
      <c r="FX214" s="457">
        <f>'DATA SHEET'!CV214*'Gas parameters'!$I$17</f>
        <v>0</v>
      </c>
      <c r="FY214" s="457">
        <f>'DATA SHEET'!CW214*'Gas parameters'!$J$17</f>
        <v>0</v>
      </c>
      <c r="FZ214" s="457">
        <f>'DATA SHEET'!CX214*'Gas parameters'!$K$17</f>
        <v>0</v>
      </c>
      <c r="GA214" s="457">
        <f>'DATA SHEET'!CY214*'Gas parameters'!$L$17</f>
        <v>0</v>
      </c>
      <c r="GB214" s="457">
        <f>'DATA SHEET'!CZ214*'Gas parameters'!$M$17</f>
        <v>0.38680000000000003</v>
      </c>
      <c r="GC214" s="457">
        <f>'DATA SHEET'!DA214*'Gas parameters'!$N$17</f>
        <v>0</v>
      </c>
      <c r="GD214" s="457">
        <f>'DATA SHEET'!DB214*'Gas parameters'!$O$17</f>
        <v>0</v>
      </c>
      <c r="GE214" s="457">
        <f>'DATA SHEET'!DC214*'Gas parameters'!$P$17</f>
        <v>0</v>
      </c>
      <c r="GF214" s="457">
        <f>'DATA SHEET'!DD214*'Gas parameters'!$Q$17</f>
        <v>0</v>
      </c>
      <c r="GG214" s="429">
        <f>'DATA SHEET'!CO214*'Gas parameters'!$B$18</f>
        <v>0.43043999999999999</v>
      </c>
      <c r="GH214" s="429">
        <f>'DATA SHEET'!CP214*'Gas parameters'!$C$18</f>
        <v>0</v>
      </c>
      <c r="GI214" s="429">
        <f>'DATA SHEET'!CQ214*'Gas parameters'!$D$18</f>
        <v>0</v>
      </c>
      <c r="GJ214" s="429">
        <f>'DATA SHEET'!CR214*'Gas parameters'!$E$18</f>
        <v>0</v>
      </c>
      <c r="GK214" s="429">
        <f>'DATA SHEET'!CS214*'Gas parameters'!$F$18</f>
        <v>0</v>
      </c>
      <c r="GL214" s="429">
        <f>'DATA SHEET'!CT214*'Gas parameters'!$G$18</f>
        <v>0</v>
      </c>
      <c r="GM214" s="429">
        <f>'DATA SHEET'!CU214*'Gas parameters'!$H$18</f>
        <v>0</v>
      </c>
      <c r="GN214" s="429">
        <f>'DATA SHEET'!CV214*'Gas parameters'!$I$18</f>
        <v>0</v>
      </c>
      <c r="GO214" s="429">
        <f>'DATA SHEET'!CW214*'Gas parameters'!$J$18</f>
        <v>0</v>
      </c>
      <c r="GP214" s="429">
        <f>'DATA SHEET'!CX214*'Gas parameters'!$K$18</f>
        <v>0</v>
      </c>
      <c r="GQ214" s="429">
        <f>'DATA SHEET'!CY214*'Gas parameters'!$L$18</f>
        <v>0</v>
      </c>
      <c r="GR214" s="429">
        <f>'DATA SHEET'!CZ214*'Gas parameters'!$M$18</f>
        <v>3.5999999999999997E-2</v>
      </c>
      <c r="GS214" s="429">
        <f>'DATA SHEET'!DA214*'Gas parameters'!$N$18</f>
        <v>0</v>
      </c>
      <c r="GT214" s="429">
        <f>'DATA SHEET'!DB214*'Gas parameters'!$O$18</f>
        <v>0</v>
      </c>
      <c r="GU214" s="429">
        <f>'DATA SHEET'!DC214*'Gas parameters'!$P$18</f>
        <v>0</v>
      </c>
      <c r="GV214" s="429">
        <f>'DATA SHEET'!DD214*'Gas parameters'!$Q$18</f>
        <v>0</v>
      </c>
      <c r="GW214" s="430">
        <v>7</v>
      </c>
      <c r="GX214" s="430">
        <v>1E-3</v>
      </c>
      <c r="GY214" s="435">
        <f t="shared" si="1272"/>
        <v>6.6924546322827121</v>
      </c>
      <c r="GZ214" s="435">
        <f t="shared" si="1273"/>
        <v>10.148328222950017</v>
      </c>
      <c r="HA214" s="433">
        <f t="shared" si="1274"/>
        <v>1</v>
      </c>
      <c r="HB214" s="433">
        <f t="shared" si="1275"/>
        <v>7.4502201757506663</v>
      </c>
      <c r="HC214" s="433">
        <f t="shared" si="1276"/>
        <v>20.959991874476575</v>
      </c>
      <c r="HD214" s="433">
        <f t="shared" si="1277"/>
        <v>1.3246768628986172</v>
      </c>
      <c r="HE214" s="433">
        <f t="shared" si="1278"/>
        <v>1.2155011147590387</v>
      </c>
      <c r="HF214" s="436">
        <f t="shared" si="1279"/>
        <v>0</v>
      </c>
      <c r="HG214" s="433">
        <f t="shared" si="1280"/>
        <v>5.8886546322827122</v>
      </c>
      <c r="HH214" s="435">
        <f>GY214*0.7906+'DATA SHEET'!CW214/100+HN214</f>
        <v>5.8886546322827122</v>
      </c>
      <c r="HI214" s="433">
        <f t="shared" si="1281"/>
        <v>1.5615655434679541</v>
      </c>
      <c r="HJ214" s="433">
        <f t="shared" si="1282"/>
        <v>10.148328222950017</v>
      </c>
      <c r="HK214" s="437">
        <f t="shared" si="1283"/>
        <v>25843</v>
      </c>
      <c r="HL214" s="437">
        <f t="shared" si="1284"/>
        <v>28989.399999999998</v>
      </c>
      <c r="HM214" s="438">
        <f t="shared" si="1285"/>
        <v>1.4014</v>
      </c>
      <c r="HN214" s="439">
        <f t="shared" si="1286"/>
        <v>0.59760000000000002</v>
      </c>
      <c r="HO214" s="436">
        <f t="shared" si="1287"/>
        <v>1.5508</v>
      </c>
      <c r="HP214" s="427">
        <f t="shared" si="1288"/>
        <v>0.46643999999999997</v>
      </c>
      <c r="HQ214" s="357">
        <f t="shared" si="1289"/>
        <v>25801.599999999999</v>
      </c>
      <c r="HR214" s="358">
        <f t="shared" si="1290"/>
        <v>29019.200000000001</v>
      </c>
      <c r="HS214" s="712">
        <f t="shared" si="1291"/>
        <v>0.46643999999999997</v>
      </c>
      <c r="HT214" s="713">
        <f t="shared" si="1292"/>
        <v>0.36094603788418017</v>
      </c>
      <c r="HU214" s="711">
        <f t="shared" si="1293"/>
        <v>0.44215889640812073</v>
      </c>
      <c r="HV214" s="711">
        <f t="shared" si="1294"/>
        <v>24.454174959719456</v>
      </c>
      <c r="HW214" s="711">
        <f t="shared" si="1295"/>
        <v>27.464698088207459</v>
      </c>
      <c r="HX214" s="711">
        <f t="shared" si="1296"/>
        <v>45.714470083951518</v>
      </c>
      <c r="HY214" s="714">
        <f t="shared" si="1297"/>
        <v>25.801599999999997</v>
      </c>
      <c r="HZ214" s="359">
        <f t="shared" si="1298"/>
        <v>29.019200000000001</v>
      </c>
      <c r="IA214" s="360">
        <f t="shared" si="1299"/>
        <v>48.30190909070317</v>
      </c>
      <c r="IB214" s="75">
        <f t="shared" si="1300"/>
        <v>45.714470083951518</v>
      </c>
      <c r="IC214" s="724">
        <f t="shared" si="1301"/>
        <v>0.36094603788418017</v>
      </c>
      <c r="ID214" s="724">
        <f t="shared" si="1302"/>
        <v>25.801599999999997</v>
      </c>
      <c r="IE214" s="724">
        <f t="shared" si="1303"/>
        <v>29.019200000000001</v>
      </c>
      <c r="IF214" s="76">
        <f t="shared" si="1304"/>
        <v>10.148328222950017</v>
      </c>
      <c r="IG214" s="168"/>
      <c r="IH214" s="168"/>
      <c r="II214" s="168"/>
      <c r="IJ214" s="700">
        <f t="shared" si="1305"/>
        <v>0</v>
      </c>
      <c r="IK214" s="529"/>
      <c r="IL214" s="529"/>
      <c r="IM214" s="529"/>
      <c r="IN214" s="529"/>
      <c r="IO214" s="529"/>
      <c r="IP214" s="529"/>
      <c r="IQ214" s="529"/>
      <c r="IR214" s="529"/>
      <c r="IS214" s="23" t="s">
        <v>88</v>
      </c>
      <c r="IT214" s="23" t="s">
        <v>88</v>
      </c>
      <c r="IU214" s="23"/>
      <c r="IV214" s="23" t="s">
        <v>88</v>
      </c>
      <c r="IW214" s="23"/>
      <c r="IX214" s="23"/>
      <c r="IZ214" s="529"/>
      <c r="JA214" s="520"/>
      <c r="JB214" s="143"/>
      <c r="JC214" s="64"/>
      <c r="JD214" s="22" t="str">
        <f>IF(IN214&lt;&gt;0,IP214*IF214/IN214,"NM")</f>
        <v>NM</v>
      </c>
      <c r="JE214" s="22" t="str">
        <f>IF(IN214&lt;&gt;0,IQ214*IF214/IN214,"NM")</f>
        <v>NM</v>
      </c>
      <c r="JF214" s="22" t="str">
        <f>IF(IN214&lt;&gt;0,JD214*1.07,"NM")</f>
        <v>NM</v>
      </c>
      <c r="JG214" s="22" t="str">
        <f>IF(IN214&lt;&gt;0,JE214*1.76,"NM")</f>
        <v>NM</v>
      </c>
      <c r="JH214" s="21" t="str">
        <f>IF(IN214&lt;&gt;0,(21/(21-IO214)),"NM")</f>
        <v>NM</v>
      </c>
      <c r="JI214" s="21"/>
      <c r="JJ214" s="21"/>
      <c r="JK214" s="21"/>
      <c r="JL214" s="529"/>
      <c r="JM214" s="529"/>
      <c r="JN214" s="529"/>
      <c r="JO214" s="529"/>
      <c r="JP214" s="529"/>
      <c r="JR214" s="29"/>
      <c r="JS214" s="29"/>
      <c r="JT214" s="529"/>
      <c r="JU214" s="529"/>
      <c r="JV214" s="142"/>
      <c r="JW214" s="142"/>
      <c r="JX214" s="142"/>
      <c r="JY214" s="142"/>
      <c r="JZ214" s="142"/>
      <c r="KA214" s="23"/>
      <c r="KB214" s="24"/>
      <c r="KC214" s="175"/>
      <c r="KD214" s="175"/>
      <c r="KE214" s="175"/>
      <c r="KF214" s="175"/>
      <c r="KG214" s="175"/>
      <c r="KH214" s="175"/>
      <c r="KI214" s="175"/>
      <c r="KJ214" s="175"/>
      <c r="KK214" s="48"/>
      <c r="KL214" s="32" t="s">
        <v>88</v>
      </c>
      <c r="KM214" s="48"/>
      <c r="KN214" s="48"/>
      <c r="KO214" s="48"/>
      <c r="KP214" s="48"/>
      <c r="KQ214" s="49"/>
      <c r="KR214" s="49"/>
      <c r="KS214" s="49"/>
      <c r="KT214" s="49"/>
      <c r="KU214" s="49"/>
      <c r="KV214" s="49"/>
      <c r="KX214" s="540">
        <f t="shared" si="1243"/>
        <v>100</v>
      </c>
      <c r="NC214" s="529">
        <v>0</v>
      </c>
    </row>
    <row r="215" spans="1:367" ht="15.75" thickBot="1" x14ac:dyDescent="0.3">
      <c r="A215" s="423" t="s">
        <v>183</v>
      </c>
      <c r="B215" s="81"/>
      <c r="C215" s="81"/>
      <c r="D215" s="578"/>
      <c r="E215" s="50" t="s">
        <v>77</v>
      </c>
      <c r="F215" s="40"/>
      <c r="G215" s="40"/>
      <c r="H215" s="40"/>
      <c r="I215" s="40"/>
      <c r="J215" s="40"/>
      <c r="K215" s="40"/>
      <c r="L215" s="40"/>
      <c r="M215" s="40"/>
      <c r="N215" s="40"/>
      <c r="O215" s="40"/>
      <c r="P215" s="545"/>
      <c r="Q215" s="728"/>
      <c r="R215" s="728"/>
      <c r="S215" s="728"/>
      <c r="T215" s="728"/>
      <c r="U215" s="728"/>
      <c r="V215" s="728"/>
      <c r="W215" s="728"/>
      <c r="X215" s="728"/>
      <c r="Y215" s="728"/>
      <c r="Z215" s="728"/>
      <c r="AA215" s="728"/>
      <c r="AB215" s="728"/>
      <c r="AC215" s="40"/>
      <c r="AD215" s="40"/>
      <c r="AE215" s="40"/>
      <c r="AF215" s="40"/>
      <c r="AG215" s="40"/>
      <c r="AH215" s="40"/>
      <c r="AI215" s="40"/>
      <c r="AJ215" s="40"/>
      <c r="AK215" s="40"/>
      <c r="AL215" s="40"/>
      <c r="AM215" s="40"/>
      <c r="AN215" s="40"/>
      <c r="AO215" s="40"/>
      <c r="AP215" s="40"/>
      <c r="AQ215" s="40"/>
      <c r="AR215" s="40"/>
      <c r="AS215" s="40"/>
      <c r="AT215" s="40"/>
      <c r="AU215" s="40"/>
      <c r="AV215" s="40"/>
      <c r="AW215" s="40"/>
      <c r="AX215" s="40"/>
      <c r="AY215" s="40"/>
      <c r="AZ215" s="40"/>
      <c r="BA215" s="40"/>
      <c r="BB215" s="40"/>
      <c r="BC215" s="40"/>
      <c r="BD215" s="40"/>
      <c r="BE215" s="40"/>
      <c r="BF215" s="40"/>
      <c r="BG215" s="40"/>
      <c r="BH215" s="40"/>
      <c r="BI215" s="40"/>
      <c r="BJ215" s="40"/>
      <c r="BK215" s="40"/>
      <c r="BL215" s="40"/>
      <c r="BM215" s="40"/>
      <c r="BN215" s="40"/>
      <c r="BO215" s="40"/>
      <c r="BP215" s="40"/>
      <c r="BQ215" s="40"/>
      <c r="BR215" s="40"/>
      <c r="BS215" s="40"/>
      <c r="BT215" s="40"/>
      <c r="BU215" s="40"/>
      <c r="BV215" s="40"/>
      <c r="BW215" s="40"/>
      <c r="BX215" s="40"/>
      <c r="BY215" s="40"/>
      <c r="BZ215" s="40"/>
      <c r="CA215" s="40"/>
      <c r="CB215" s="40"/>
      <c r="CC215" s="40"/>
      <c r="CD215" s="40"/>
      <c r="CE215" s="40"/>
      <c r="CF215" s="40"/>
      <c r="CG215" s="40"/>
      <c r="CH215" s="40"/>
      <c r="CI215" s="40"/>
      <c r="CJ215" s="40"/>
      <c r="CK215" s="40"/>
      <c r="CL215" s="40"/>
      <c r="CM215" s="40"/>
      <c r="CN215" s="40"/>
      <c r="CO215" s="40"/>
      <c r="CP215" s="40"/>
      <c r="CQ215" s="40"/>
      <c r="CR215" s="40"/>
      <c r="CS215" s="40"/>
      <c r="CT215" s="40"/>
      <c r="CU215" s="40"/>
      <c r="CV215" s="40"/>
      <c r="CW215" s="40"/>
      <c r="CX215" s="40"/>
      <c r="CY215" s="40"/>
      <c r="CZ215" s="40"/>
      <c r="DA215" s="40"/>
      <c r="DB215" s="40"/>
      <c r="DC215" s="40"/>
      <c r="DD215" s="40"/>
      <c r="DE215" s="40"/>
      <c r="DF215" s="40"/>
      <c r="DG215" s="40"/>
      <c r="DH215" s="40"/>
      <c r="DI215" s="40"/>
      <c r="DJ215" s="40"/>
      <c r="DK215" s="40"/>
      <c r="DL215" s="40"/>
      <c r="DM215" s="40"/>
      <c r="DN215" s="40"/>
      <c r="DO215" s="40"/>
      <c r="DP215" s="40"/>
      <c r="DQ215" s="40"/>
      <c r="DR215" s="40"/>
      <c r="DS215" s="40"/>
      <c r="DT215" s="40"/>
      <c r="DU215" s="40"/>
      <c r="DV215" s="40"/>
      <c r="DW215" s="40"/>
      <c r="DX215" s="40"/>
      <c r="DY215" s="40"/>
      <c r="DZ215" s="40"/>
      <c r="EA215" s="40"/>
      <c r="EB215" s="40"/>
      <c r="EC215" s="40"/>
      <c r="ED215" s="40"/>
      <c r="EE215" s="40"/>
      <c r="EF215" s="40"/>
      <c r="EG215" s="40"/>
      <c r="EH215" s="40"/>
      <c r="EI215" s="40"/>
      <c r="EJ215" s="40"/>
      <c r="EK215" s="40"/>
      <c r="EL215" s="40"/>
      <c r="EM215" s="40"/>
      <c r="EN215" s="40"/>
      <c r="EO215" s="40"/>
      <c r="EP215" s="40"/>
      <c r="EQ215" s="40"/>
      <c r="ER215" s="40"/>
      <c r="ES215" s="40"/>
      <c r="ET215" s="40"/>
      <c r="EU215" s="40"/>
      <c r="EV215" s="40"/>
      <c r="EW215" s="40"/>
      <c r="EX215" s="40"/>
      <c r="EY215" s="40"/>
      <c r="EZ215" s="40"/>
      <c r="FA215" s="40"/>
      <c r="FB215" s="40"/>
      <c r="FC215" s="40"/>
      <c r="FD215" s="40"/>
      <c r="FE215" s="40"/>
      <c r="FF215" s="40"/>
      <c r="FG215" s="40"/>
      <c r="FH215" s="40"/>
      <c r="FI215" s="40"/>
      <c r="FJ215" s="40"/>
      <c r="FK215" s="40"/>
      <c r="FL215" s="40"/>
      <c r="FM215" s="40"/>
      <c r="FN215" s="40"/>
      <c r="FO215" s="40"/>
      <c r="FP215" s="40"/>
      <c r="FQ215" s="40"/>
      <c r="FR215" s="40"/>
      <c r="FS215" s="40"/>
      <c r="FT215" s="40"/>
      <c r="FU215" s="40"/>
      <c r="FV215" s="40"/>
      <c r="FW215" s="40"/>
      <c r="FX215" s="40"/>
      <c r="FY215" s="40"/>
      <c r="FZ215" s="40"/>
      <c r="GA215" s="40"/>
      <c r="GB215" s="40"/>
      <c r="GC215" s="40"/>
      <c r="GD215" s="40"/>
      <c r="GE215" s="40"/>
      <c r="GF215" s="40"/>
      <c r="GG215" s="40"/>
      <c r="GH215" s="40"/>
      <c r="GI215" s="40"/>
      <c r="GJ215" s="40"/>
      <c r="GK215" s="40"/>
      <c r="GL215" s="40"/>
      <c r="GM215" s="40"/>
      <c r="GN215" s="40"/>
      <c r="GO215" s="40"/>
      <c r="GP215" s="40"/>
      <c r="GQ215" s="40"/>
      <c r="GR215" s="40"/>
      <c r="GS215" s="40"/>
      <c r="GT215" s="40"/>
      <c r="GU215" s="40"/>
      <c r="GV215" s="40"/>
      <c r="GW215" s="40"/>
      <c r="GX215" s="40"/>
      <c r="GY215" s="40"/>
      <c r="GZ215" s="40"/>
      <c r="HA215" s="40"/>
      <c r="HB215" s="40"/>
      <c r="HC215" s="40"/>
      <c r="HD215" s="40"/>
      <c r="HE215" s="40"/>
      <c r="HF215" s="40"/>
      <c r="HG215" s="40"/>
      <c r="HH215" s="40"/>
      <c r="HI215" s="40"/>
      <c r="HJ215" s="40"/>
      <c r="HK215" s="40"/>
      <c r="HL215" s="40"/>
      <c r="HM215" s="40"/>
      <c r="HN215" s="40"/>
      <c r="HO215" s="40"/>
      <c r="HP215" s="40"/>
      <c r="HQ215" s="40"/>
      <c r="HR215" s="40"/>
      <c r="HS215" s="40"/>
      <c r="HT215" s="40"/>
      <c r="HU215" s="40"/>
      <c r="HV215" s="40"/>
      <c r="HW215" s="40"/>
      <c r="HX215" s="40"/>
      <c r="HY215" s="40"/>
      <c r="HZ215" s="40"/>
      <c r="IA215" s="40"/>
      <c r="IB215" s="40"/>
      <c r="IC215" s="40"/>
      <c r="ID215" s="40"/>
      <c r="IE215" s="40"/>
      <c r="IF215" s="40"/>
      <c r="IG215" s="40"/>
      <c r="IH215" s="40"/>
      <c r="II215" s="40"/>
      <c r="IJ215" s="40"/>
      <c r="IK215" s="40"/>
      <c r="IL215" s="40"/>
      <c r="IM215" s="40"/>
      <c r="IN215" s="40"/>
      <c r="IO215" s="40"/>
      <c r="IP215" s="40"/>
      <c r="IQ215" s="40"/>
      <c r="IR215" s="40"/>
      <c r="IS215" s="40"/>
      <c r="IT215" s="40"/>
      <c r="IU215" s="40"/>
      <c r="IV215" s="40"/>
      <c r="IW215" s="40"/>
      <c r="IX215" s="40"/>
      <c r="IZ215" s="40"/>
      <c r="JA215" s="40"/>
      <c r="JB215" s="83"/>
      <c r="JC215" s="40"/>
      <c r="JD215" s="40"/>
      <c r="JE215" s="40"/>
      <c r="JF215" s="40"/>
      <c r="JG215" s="40"/>
      <c r="JH215" s="40"/>
      <c r="JI215" s="40"/>
      <c r="JJ215" s="40"/>
      <c r="JK215" s="40"/>
      <c r="JL215" s="83"/>
      <c r="JM215" s="83"/>
      <c r="JN215" s="83"/>
      <c r="JO215" s="83"/>
      <c r="JP215" s="40"/>
      <c r="JQ215" s="40"/>
      <c r="JR215" s="40"/>
      <c r="JS215" s="40"/>
      <c r="JT215" s="83"/>
      <c r="JU215" s="83"/>
      <c r="JV215" s="83"/>
      <c r="JW215" s="83"/>
      <c r="JX215" s="83"/>
      <c r="JY215" s="83"/>
      <c r="JZ215" s="83"/>
      <c r="KA215" s="40"/>
      <c r="KB215" s="40"/>
      <c r="KC215" s="83"/>
      <c r="KD215" s="83"/>
      <c r="KE215" s="83"/>
      <c r="KF215" s="83"/>
      <c r="KG215" s="83"/>
      <c r="KH215" s="83"/>
      <c r="KI215" s="83"/>
      <c r="KJ215" s="83"/>
      <c r="KK215" s="40"/>
      <c r="KL215" s="40"/>
      <c r="KM215" s="40"/>
      <c r="KN215" s="40"/>
      <c r="KO215" s="40"/>
      <c r="KP215" s="40"/>
      <c r="KQ215" s="41"/>
      <c r="KR215" s="41"/>
      <c r="KS215" s="41"/>
      <c r="KT215" s="41"/>
      <c r="KU215" s="41"/>
      <c r="KV215" s="41"/>
      <c r="KX215" s="540">
        <f t="shared" si="1243"/>
        <v>0</v>
      </c>
      <c r="NC215" s="40"/>
    </row>
    <row r="216" spans="1:367" ht="24.95" customHeight="1" thickTop="1" thickBot="1" x14ac:dyDescent="0.3">
      <c r="A216" s="423" t="s">
        <v>183</v>
      </c>
      <c r="B216" s="80" t="e">
        <f>IF(A216="X",IF(#REF!="F",#REF!,IF(#REF!="C",#REF!,IF(#REF!="WH",#REF!,IF(#REF!="B",#REF!,"")))),"")</f>
        <v>#REF!</v>
      </c>
      <c r="C216" s="120"/>
      <c r="D216" s="578"/>
      <c r="E216" s="11">
        <f>E214+1</f>
        <v>89</v>
      </c>
      <c r="F216" s="2127" t="s">
        <v>30</v>
      </c>
      <c r="G216" s="1830" t="s">
        <v>50</v>
      </c>
      <c r="H216" s="23" t="s">
        <v>88</v>
      </c>
      <c r="I216" s="23" t="s">
        <v>88</v>
      </c>
      <c r="J216" s="23" t="s">
        <v>88</v>
      </c>
      <c r="K216" s="38"/>
      <c r="L216" s="39" t="s">
        <v>74</v>
      </c>
      <c r="M216" s="39" t="s">
        <v>58</v>
      </c>
      <c r="N216" s="775" t="s">
        <v>59</v>
      </c>
      <c r="O216" s="743"/>
      <c r="P216" s="743"/>
      <c r="Q216" s="726">
        <v>60</v>
      </c>
      <c r="R216" s="727"/>
      <c r="S216" s="727"/>
      <c r="T216" s="727"/>
      <c r="U216" s="727"/>
      <c r="V216" s="727"/>
      <c r="W216" s="727"/>
      <c r="X216" s="727"/>
      <c r="Y216" s="727"/>
      <c r="Z216" s="727"/>
      <c r="AA216" s="727"/>
      <c r="AB216" s="727">
        <v>40</v>
      </c>
      <c r="AC216" s="368">
        <f t="shared" ref="AC216:AC217" si="1306">Q216/100</f>
        <v>0.6</v>
      </c>
      <c r="AD216" s="368">
        <f t="shared" ref="AD216:AD217" si="1307">R216/100</f>
        <v>0</v>
      </c>
      <c r="AE216" s="368">
        <f t="shared" ref="AE216:AE217" si="1308">S216/100</f>
        <v>0</v>
      </c>
      <c r="AF216" s="368">
        <f t="shared" ref="AF216:AF217" si="1309">T216/100</f>
        <v>0</v>
      </c>
      <c r="AG216" s="368">
        <f t="shared" ref="AG216:AG217" si="1310">U216/100</f>
        <v>0</v>
      </c>
      <c r="AH216" s="368">
        <f t="shared" ref="AH216:AH217" si="1311">V216/100</f>
        <v>0</v>
      </c>
      <c r="AI216" s="368">
        <f t="shared" ref="AI216:AI217" si="1312">W216/100</f>
        <v>0</v>
      </c>
      <c r="AJ216" s="368">
        <f t="shared" ref="AJ216:AJ217" si="1313">X216/100</f>
        <v>0</v>
      </c>
      <c r="AK216" s="368">
        <f t="shared" ref="AK216:AK217" si="1314">Y216/100</f>
        <v>0</v>
      </c>
      <c r="AL216" s="368">
        <f t="shared" ref="AL216:AL217" si="1315">Z216/100</f>
        <v>0</v>
      </c>
      <c r="AM216" s="368">
        <f t="shared" ref="AM216:AM217" si="1316">AA216/100</f>
        <v>0</v>
      </c>
      <c r="AN216" s="368">
        <f t="shared" ref="AN216:AN217" si="1317">AB216/100</f>
        <v>0.4</v>
      </c>
      <c r="AO216" s="369">
        <v>0</v>
      </c>
      <c r="AP216" s="370">
        <v>0</v>
      </c>
      <c r="AQ216" s="370">
        <v>0</v>
      </c>
      <c r="AR216" s="370">
        <v>0</v>
      </c>
      <c r="AS216" s="378">
        <f>AC216*'Gas parameters'!$B$10</f>
        <v>21490.799999999999</v>
      </c>
      <c r="AT216" s="371">
        <f>AD216*'Gas parameters'!$C$10</f>
        <v>0</v>
      </c>
      <c r="AU216" s="371">
        <f>AE216*'Gas parameters'!$D$10</f>
        <v>0</v>
      </c>
      <c r="AV216" s="371">
        <f>AF216*'Gas parameters'!$E$10</f>
        <v>0</v>
      </c>
      <c r="AW216" s="371">
        <f>AG216*'Gas parameters'!$F$10</f>
        <v>0</v>
      </c>
      <c r="AX216" s="371">
        <f>AH216*'Gas parameters'!$G$10</f>
        <v>0</v>
      </c>
      <c r="AY216" s="371">
        <f>AI216*'Gas parameters'!$H$10</f>
        <v>0</v>
      </c>
      <c r="AZ216" s="371">
        <f>AJ216*'Gas parameters'!$I$10</f>
        <v>0</v>
      </c>
      <c r="BA216" s="371">
        <f>AK216*'Gas parameters'!$J$10</f>
        <v>0</v>
      </c>
      <c r="BB216" s="371">
        <f>AL216*'Gas parameters'!$K$10</f>
        <v>0</v>
      </c>
      <c r="BC216" s="371">
        <f>AM216*'Gas parameters'!$L$10</f>
        <v>0</v>
      </c>
      <c r="BD216" s="371">
        <f>AN216*'Gas parameters'!$M$10</f>
        <v>4310.8</v>
      </c>
      <c r="BE216" s="372">
        <f>AO216*'Gas parameters'!$N$10</f>
        <v>0</v>
      </c>
      <c r="BF216" s="373">
        <f>AP216*'Gas parameters'!$O$10</f>
        <v>0</v>
      </c>
      <c r="BG216" s="373">
        <f>AQ216*'Gas parameters'!$P$10</f>
        <v>0</v>
      </c>
      <c r="BH216" s="379">
        <f>AR216*'Gas parameters'!$Q$10</f>
        <v>0</v>
      </c>
      <c r="BI216" s="386">
        <f>AC216*'Gas parameters'!$B$11</f>
        <v>23904</v>
      </c>
      <c r="BJ216" s="387">
        <f>AD216*'Gas parameters'!$C$11</f>
        <v>0</v>
      </c>
      <c r="BK216" s="387">
        <f>AE216*'Gas parameters'!$D$11</f>
        <v>0</v>
      </c>
      <c r="BL216" s="387">
        <f>AF216*'Gas parameters'!$E$11</f>
        <v>0</v>
      </c>
      <c r="BM216" s="387">
        <f>AG216*'Gas parameters'!$F$11</f>
        <v>0</v>
      </c>
      <c r="BN216" s="387">
        <f>AH216*'Gas parameters'!$G$11</f>
        <v>0</v>
      </c>
      <c r="BO216" s="387">
        <f>AI216*'Gas parameters'!$H$11</f>
        <v>0</v>
      </c>
      <c r="BP216" s="387">
        <f>AJ216*'Gas parameters'!$I$11</f>
        <v>0</v>
      </c>
      <c r="BQ216" s="387">
        <f>AK216*'Gas parameters'!$J$11</f>
        <v>0</v>
      </c>
      <c r="BR216" s="387">
        <f>AL216*'Gas parameters'!$K$11</f>
        <v>0</v>
      </c>
      <c r="BS216" s="387">
        <f>AM216*'Gas parameters'!$L$11</f>
        <v>0</v>
      </c>
      <c r="BT216" s="387">
        <f>AN216*'Gas parameters'!$M$11</f>
        <v>5115.2000000000007</v>
      </c>
      <c r="BU216" s="388">
        <f>AO216*'Gas parameters'!$N$11</f>
        <v>0</v>
      </c>
      <c r="BV216" s="389">
        <f>AP216*'Gas parameters'!$O$11</f>
        <v>0</v>
      </c>
      <c r="BW216" s="389">
        <f>AQ216*'Gas parameters'!$P$11</f>
        <v>0</v>
      </c>
      <c r="BX216" s="390">
        <f>AR216*'Gas parameters'!$Q$11</f>
        <v>0</v>
      </c>
      <c r="BY216" s="385">
        <f>AC216*'Gas parameters'!$B$12</f>
        <v>0.43043999999999999</v>
      </c>
      <c r="BZ216" s="374">
        <f>AD216*'Gas parameters'!$C$12</f>
        <v>0</v>
      </c>
      <c r="CA216" s="374">
        <f>AE216*'Gas parameters'!$D$12</f>
        <v>0</v>
      </c>
      <c r="CB216" s="374">
        <f>AF216*'Gas parameters'!$E$12</f>
        <v>0</v>
      </c>
      <c r="CC216" s="374">
        <f>AG216*'Gas parameters'!$F$12</f>
        <v>0</v>
      </c>
      <c r="CD216" s="374">
        <f>AH216*'Gas parameters'!$G$12</f>
        <v>0</v>
      </c>
      <c r="CE216" s="374">
        <f>AI216*'Gas parameters'!$H$12</f>
        <v>0</v>
      </c>
      <c r="CF216" s="374">
        <f>AJ216*'Gas parameters'!$I$12</f>
        <v>0</v>
      </c>
      <c r="CG216" s="374">
        <f>AK216*'Gas parameters'!$J$12</f>
        <v>0</v>
      </c>
      <c r="CH216" s="374">
        <f>AL216*'Gas parameters'!$K$12</f>
        <v>0</v>
      </c>
      <c r="CI216" s="374">
        <f>AM216*'Gas parameters'!$L$12</f>
        <v>0</v>
      </c>
      <c r="CJ216" s="374">
        <f>AN216*'Gas parameters'!$M$12</f>
        <v>3.5999999999999997E-2</v>
      </c>
      <c r="CK216" s="375">
        <f>AO216*'Gas parameters'!$N$12</f>
        <v>0</v>
      </c>
      <c r="CL216" s="376">
        <f>AP216*'Gas parameters'!$O$12</f>
        <v>0</v>
      </c>
      <c r="CM216" s="376">
        <f>AQ216*'Gas parameters'!$P$12</f>
        <v>0</v>
      </c>
      <c r="CN216" s="376">
        <f>AR216*'Gas parameters'!$Q$12</f>
        <v>0</v>
      </c>
      <c r="CO216" s="432">
        <f t="shared" ref="CO216:CO217" si="1318">AC216</f>
        <v>0.6</v>
      </c>
      <c r="CP216" s="432">
        <f t="shared" ref="CP216:CP217" si="1319">AD216</f>
        <v>0</v>
      </c>
      <c r="CQ216" s="432">
        <f t="shared" ref="CQ216:CQ217" si="1320">AE216</f>
        <v>0</v>
      </c>
      <c r="CR216" s="432">
        <f t="shared" ref="CR216:CR217" si="1321">AF216</f>
        <v>0</v>
      </c>
      <c r="CS216" s="432">
        <f t="shared" ref="CS216:CS217" si="1322">AG216</f>
        <v>0</v>
      </c>
      <c r="CT216" s="432">
        <f t="shared" ref="CT216:CT217" si="1323">AH216</f>
        <v>0</v>
      </c>
      <c r="CU216" s="432">
        <f t="shared" ref="CU216:CU217" si="1324">AI216</f>
        <v>0</v>
      </c>
      <c r="CV216" s="432">
        <f t="shared" ref="CV216:CV217" si="1325">AJ216</f>
        <v>0</v>
      </c>
      <c r="CW216" s="432">
        <f t="shared" ref="CW216:CW217" si="1326">AK216</f>
        <v>0</v>
      </c>
      <c r="CX216" s="432">
        <f t="shared" ref="CX216:CX217" si="1327">AL216</f>
        <v>0</v>
      </c>
      <c r="CY216" s="432">
        <f t="shared" ref="CY216:CY217" si="1328">AM216</f>
        <v>0</v>
      </c>
      <c r="CZ216" s="432">
        <f t="shared" ref="CZ216:CZ217" si="1329">AN216</f>
        <v>0.4</v>
      </c>
      <c r="DA216" s="432">
        <f t="shared" ref="DA216:DA217" si="1330">AO216</f>
        <v>0</v>
      </c>
      <c r="DB216" s="432">
        <f t="shared" ref="DB216:DB217" si="1331">AP216</f>
        <v>0</v>
      </c>
      <c r="DC216" s="432">
        <f t="shared" ref="DC216:DC217" si="1332">AQ216</f>
        <v>0</v>
      </c>
      <c r="DD216" s="432">
        <f t="shared" ref="DD216:DD217" si="1333">AR216</f>
        <v>0</v>
      </c>
      <c r="DE216" s="428">
        <f>'DATA SHEET'!CO216*'Gas parameters'!$B$13</f>
        <v>21529.8</v>
      </c>
      <c r="DF216" s="428">
        <f>'DATA SHEET'!CP216*'Gas parameters'!$C$13</f>
        <v>0</v>
      </c>
      <c r="DG216" s="428">
        <f>'DATA SHEET'!CQ216*'Gas parameters'!$D$13</f>
        <v>0</v>
      </c>
      <c r="DH216" s="428">
        <f>'DATA SHEET'!CR216*'Gas parameters'!$E$13</f>
        <v>0</v>
      </c>
      <c r="DI216" s="428">
        <f>'DATA SHEET'!CS216*'Gas parameters'!$F$13</f>
        <v>0</v>
      </c>
      <c r="DJ216" s="428">
        <f>'DATA SHEET'!CT216*'Gas parameters'!$G$13</f>
        <v>0</v>
      </c>
      <c r="DK216" s="428">
        <f>'DATA SHEET'!CU216*'Gas parameters'!$H$13</f>
        <v>0</v>
      </c>
      <c r="DL216" s="428">
        <f>'DATA SHEET'!CV216*'Gas parameters'!$I$13</f>
        <v>0</v>
      </c>
      <c r="DM216" s="428">
        <f>'DATA SHEET'!CW216*'Gas parameters'!$J$13</f>
        <v>0</v>
      </c>
      <c r="DN216" s="428">
        <f>'DATA SHEET'!CX216*'Gas parameters'!$K$13</f>
        <v>0</v>
      </c>
      <c r="DO216" s="428">
        <f>'DATA SHEET'!CY216*'Gas parameters'!$L$13</f>
        <v>0</v>
      </c>
      <c r="DP216" s="428">
        <f>'DATA SHEET'!CZ216*'Gas parameters'!$M$13</f>
        <v>4313.2</v>
      </c>
      <c r="DQ216" s="428">
        <f>'DATA SHEET'!DA216*'Gas parameters'!$N$13</f>
        <v>0</v>
      </c>
      <c r="DR216" s="428">
        <f>'DATA SHEET'!DB216*'Gas parameters'!$O$13</f>
        <v>0</v>
      </c>
      <c r="DS216" s="428">
        <f>'DATA SHEET'!DC216*'Gas parameters'!$P$13</f>
        <v>0</v>
      </c>
      <c r="DT216" s="428">
        <f>'DATA SHEET'!DD216*'Gas parameters'!$Q$13</f>
        <v>0</v>
      </c>
      <c r="DU216" s="431">
        <f>'DATA SHEET'!CO216*'Gas parameters'!$B$14</f>
        <v>23891.399999999998</v>
      </c>
      <c r="DV216" s="431">
        <f>'DATA SHEET'!CP216*'Gas parameters'!$C$14</f>
        <v>0</v>
      </c>
      <c r="DW216" s="431">
        <f>'DATA SHEET'!CQ216*'Gas parameters'!$D$14</f>
        <v>0</v>
      </c>
      <c r="DX216" s="431">
        <f>'DATA SHEET'!CR216*'Gas parameters'!$E$14</f>
        <v>0</v>
      </c>
      <c r="DY216" s="431">
        <f>'DATA SHEET'!CS216*'Gas parameters'!$F$14</f>
        <v>0</v>
      </c>
      <c r="DZ216" s="431">
        <f>'DATA SHEET'!CT216*'Gas parameters'!$G$14</f>
        <v>0</v>
      </c>
      <c r="EA216" s="431">
        <f>'DATA SHEET'!CU216*'Gas parameters'!$H$14</f>
        <v>0</v>
      </c>
      <c r="EB216" s="431">
        <f>'DATA SHEET'!CV216*'Gas parameters'!$I$14</f>
        <v>0</v>
      </c>
      <c r="EC216" s="431">
        <f>'DATA SHEET'!CW216*'Gas parameters'!$J$14</f>
        <v>0</v>
      </c>
      <c r="ED216" s="431">
        <f>'DATA SHEET'!CX216*'Gas parameters'!$K$14</f>
        <v>0</v>
      </c>
      <c r="EE216" s="431">
        <f>'DATA SHEET'!CY216*'Gas parameters'!$L$14</f>
        <v>0</v>
      </c>
      <c r="EF216" s="431">
        <f>'DATA SHEET'!CZ216*'Gas parameters'!$M$14</f>
        <v>5098</v>
      </c>
      <c r="EG216" s="431">
        <f>'DATA SHEET'!DA216*'Gas parameters'!$N$14</f>
        <v>0</v>
      </c>
      <c r="EH216" s="431">
        <f>'DATA SHEET'!DB216*'Gas parameters'!$O$14</f>
        <v>0</v>
      </c>
      <c r="EI216" s="431">
        <f>'DATA SHEET'!DC216*'Gas parameters'!$P$14</f>
        <v>0</v>
      </c>
      <c r="EJ216" s="431">
        <f>'DATA SHEET'!DD216*'Gas parameters'!$Q$14</f>
        <v>0</v>
      </c>
      <c r="EK216" s="425">
        <f>'DATA SHEET'!CO216*'Gas parameters'!$B$15</f>
        <v>1.2018</v>
      </c>
      <c r="EL216" s="434">
        <f>'DATA SHEET'!CP216*'Gas parameters'!$C$15</f>
        <v>0</v>
      </c>
      <c r="EM216" s="434">
        <f>'DATA SHEET'!CQ216*'Gas parameters'!$D$15</f>
        <v>0</v>
      </c>
      <c r="EN216" s="434">
        <f>'DATA SHEET'!CR216*'Gas parameters'!$E$15</f>
        <v>0</v>
      </c>
      <c r="EO216" s="434">
        <f>'DATA SHEET'!CS216*'Gas parameters'!$F$15</f>
        <v>0</v>
      </c>
      <c r="EP216" s="434">
        <f>'DATA SHEET'!CT216*'Gas parameters'!$G$15</f>
        <v>0</v>
      </c>
      <c r="EQ216" s="434">
        <f>'DATA SHEET'!CU216*'Gas parameters'!$H$15</f>
        <v>0</v>
      </c>
      <c r="ER216" s="434">
        <f>'DATA SHEET'!CV216*'Gas parameters'!$I$15</f>
        <v>0</v>
      </c>
      <c r="ES216" s="434">
        <f>'DATA SHEET'!CW216*'Gas parameters'!$J$15</f>
        <v>0</v>
      </c>
      <c r="ET216" s="434">
        <f>'DATA SHEET'!CX216*'Gas parameters'!$K$15</f>
        <v>0</v>
      </c>
      <c r="EU216" s="434">
        <f>'DATA SHEET'!CY216*'Gas parameters'!$L$15</f>
        <v>0</v>
      </c>
      <c r="EV216" s="434">
        <f>'DATA SHEET'!CZ216*'Gas parameters'!$M$15</f>
        <v>0.1996</v>
      </c>
      <c r="EW216" s="434">
        <f>'DATA SHEET'!DA216*'Gas parameters'!$N$15</f>
        <v>0</v>
      </c>
      <c r="EX216" s="434">
        <f>'DATA SHEET'!DB216*'Gas parameters'!$O$15</f>
        <v>0</v>
      </c>
      <c r="EY216" s="434">
        <f>'DATA SHEET'!DC216*'Gas parameters'!$P$15</f>
        <v>0</v>
      </c>
      <c r="EZ216" s="434">
        <f>'DATA SHEET'!DD216*'Gas parameters'!$Q$15</f>
        <v>0</v>
      </c>
      <c r="FA216" s="429">
        <f>'DATA SHEET'!CO216*'Gas parameters'!$B$16</f>
        <v>0.59760000000000002</v>
      </c>
      <c r="FB216" s="429">
        <f>'DATA SHEET'!CP216*'Gas parameters'!$C$16</f>
        <v>0</v>
      </c>
      <c r="FC216" s="429">
        <f>'DATA SHEET'!CQ216*'Gas parameters'!$D$16</f>
        <v>0</v>
      </c>
      <c r="FD216" s="429">
        <f>'DATA SHEET'!CR216*'Gas parameters'!$E$16</f>
        <v>0</v>
      </c>
      <c r="FE216" s="429">
        <f>'DATA SHEET'!CS216*'Gas parameters'!$F$16</f>
        <v>0</v>
      </c>
      <c r="FF216" s="429">
        <f>'DATA SHEET'!CT216*'Gas parameters'!$G$16</f>
        <v>0</v>
      </c>
      <c r="FG216" s="429">
        <f>'DATA SHEET'!CU216*'Gas parameters'!$H$16</f>
        <v>0</v>
      </c>
      <c r="FH216" s="429">
        <f>'DATA SHEET'!CV216*'Gas parameters'!$I$16</f>
        <v>0</v>
      </c>
      <c r="FI216" s="429">
        <f>'DATA SHEET'!CW216*'Gas parameters'!$J$16</f>
        <v>0</v>
      </c>
      <c r="FJ216" s="429">
        <f>'DATA SHEET'!CX216*'Gas parameters'!$K$16</f>
        <v>0</v>
      </c>
      <c r="FK216" s="429">
        <f>'DATA SHEET'!CY216*'Gas parameters'!$L$16</f>
        <v>0</v>
      </c>
      <c r="FL216" s="429">
        <f>'DATA SHEET'!CZ216*'Gas parameters'!$M$16</f>
        <v>0</v>
      </c>
      <c r="FM216" s="429">
        <f>'DATA SHEET'!DA216*'Gas parameters'!$N$16</f>
        <v>0</v>
      </c>
      <c r="FN216" s="429">
        <f>'DATA SHEET'!DB216*'Gas parameters'!$O$16</f>
        <v>0</v>
      </c>
      <c r="FO216" s="429">
        <f>'DATA SHEET'!DC216*'Gas parameters'!$P$16</f>
        <v>0</v>
      </c>
      <c r="FP216" s="429">
        <f>'DATA SHEET'!DD216*'Gas parameters'!$Q$16</f>
        <v>0</v>
      </c>
      <c r="FQ216" s="457">
        <f>'DATA SHEET'!CO216*'Gas parameters'!$B$17</f>
        <v>1.1639999999999999</v>
      </c>
      <c r="FR216" s="457">
        <f>'DATA SHEET'!CP216*'Gas parameters'!$C$17</f>
        <v>0</v>
      </c>
      <c r="FS216" s="457">
        <f>'DATA SHEET'!CQ216*'Gas parameters'!$D$17</f>
        <v>0</v>
      </c>
      <c r="FT216" s="457">
        <f>'DATA SHEET'!CR216*'Gas parameters'!$E$17</f>
        <v>0</v>
      </c>
      <c r="FU216" s="457">
        <f>'DATA SHEET'!CS216*'Gas parameters'!$F$17</f>
        <v>0</v>
      </c>
      <c r="FV216" s="457">
        <f>'DATA SHEET'!CT216*'Gas parameters'!$G$17</f>
        <v>0</v>
      </c>
      <c r="FW216" s="457">
        <f>'DATA SHEET'!CU216*'Gas parameters'!$H$17</f>
        <v>0</v>
      </c>
      <c r="FX216" s="457">
        <f>'DATA SHEET'!CV216*'Gas parameters'!$I$17</f>
        <v>0</v>
      </c>
      <c r="FY216" s="457">
        <f>'DATA SHEET'!CW216*'Gas parameters'!$J$17</f>
        <v>0</v>
      </c>
      <c r="FZ216" s="457">
        <f>'DATA SHEET'!CX216*'Gas parameters'!$K$17</f>
        <v>0</v>
      </c>
      <c r="GA216" s="457">
        <f>'DATA SHEET'!CY216*'Gas parameters'!$L$17</f>
        <v>0</v>
      </c>
      <c r="GB216" s="457">
        <f>'DATA SHEET'!CZ216*'Gas parameters'!$M$17</f>
        <v>0.38680000000000003</v>
      </c>
      <c r="GC216" s="457">
        <f>'DATA SHEET'!DA216*'Gas parameters'!$N$17</f>
        <v>0</v>
      </c>
      <c r="GD216" s="457">
        <f>'DATA SHEET'!DB216*'Gas parameters'!$O$17</f>
        <v>0</v>
      </c>
      <c r="GE216" s="457">
        <f>'DATA SHEET'!DC216*'Gas parameters'!$P$17</f>
        <v>0</v>
      </c>
      <c r="GF216" s="457">
        <f>'DATA SHEET'!DD216*'Gas parameters'!$Q$17</f>
        <v>0</v>
      </c>
      <c r="GG216" s="429">
        <f>'DATA SHEET'!CO216*'Gas parameters'!$B$18</f>
        <v>0.43043999999999999</v>
      </c>
      <c r="GH216" s="429">
        <f>'DATA SHEET'!CP216*'Gas parameters'!$C$18</f>
        <v>0</v>
      </c>
      <c r="GI216" s="429">
        <f>'DATA SHEET'!CQ216*'Gas parameters'!$D$18</f>
        <v>0</v>
      </c>
      <c r="GJ216" s="429">
        <f>'DATA SHEET'!CR216*'Gas parameters'!$E$18</f>
        <v>0</v>
      </c>
      <c r="GK216" s="429">
        <f>'DATA SHEET'!CS216*'Gas parameters'!$F$18</f>
        <v>0</v>
      </c>
      <c r="GL216" s="429">
        <f>'DATA SHEET'!CT216*'Gas parameters'!$G$18</f>
        <v>0</v>
      </c>
      <c r="GM216" s="429">
        <f>'DATA SHEET'!CU216*'Gas parameters'!$H$18</f>
        <v>0</v>
      </c>
      <c r="GN216" s="429">
        <f>'DATA SHEET'!CV216*'Gas parameters'!$I$18</f>
        <v>0</v>
      </c>
      <c r="GO216" s="429">
        <f>'DATA SHEET'!CW216*'Gas parameters'!$J$18</f>
        <v>0</v>
      </c>
      <c r="GP216" s="429">
        <f>'DATA SHEET'!CX216*'Gas parameters'!$K$18</f>
        <v>0</v>
      </c>
      <c r="GQ216" s="429">
        <f>'DATA SHEET'!CY216*'Gas parameters'!$L$18</f>
        <v>0</v>
      </c>
      <c r="GR216" s="429">
        <f>'DATA SHEET'!CZ216*'Gas parameters'!$M$18</f>
        <v>3.5999999999999997E-2</v>
      </c>
      <c r="GS216" s="429">
        <f>'DATA SHEET'!DA216*'Gas parameters'!$N$18</f>
        <v>0</v>
      </c>
      <c r="GT216" s="429">
        <f>'DATA SHEET'!DB216*'Gas parameters'!$O$18</f>
        <v>0</v>
      </c>
      <c r="GU216" s="429">
        <f>'DATA SHEET'!DC216*'Gas parameters'!$P$18</f>
        <v>0</v>
      </c>
      <c r="GV216" s="429">
        <f>'DATA SHEET'!DD216*'Gas parameters'!$Q$18</f>
        <v>0</v>
      </c>
      <c r="GW216" s="430">
        <v>7</v>
      </c>
      <c r="GX216" s="430">
        <v>1E-3</v>
      </c>
      <c r="GY216" s="435">
        <f t="shared" ref="GY216:GY217" si="1334">HM216/0.2094</f>
        <v>6.6924546322827121</v>
      </c>
      <c r="GZ216" s="435">
        <f t="shared" ref="GZ216:GZ217" si="1335">HN216/HH216*100</f>
        <v>10.148328222950017</v>
      </c>
      <c r="HA216" s="433">
        <f t="shared" ref="HA216:HA217" si="1336">(HG216-HH216)/GY216+1</f>
        <v>1</v>
      </c>
      <c r="HB216" s="433">
        <f t="shared" ref="HB216:HB217" si="1337">HG216+HI216</f>
        <v>7.4502201757506663</v>
      </c>
      <c r="HC216" s="433">
        <f t="shared" ref="HC216:HC217" si="1338">HI216/HB216*100</f>
        <v>20.959991874476575</v>
      </c>
      <c r="HD216" s="433">
        <f t="shared" ref="HD216:HD217" si="1339">HJ216*0.01977+HF216*0.01429+(100-HF216-HJ216)*0.01251</f>
        <v>1.3246768628986172</v>
      </c>
      <c r="HE216" s="433">
        <f t="shared" ref="HE216:HE217" si="1340">(HD216+HI216*0.8038/HG216)/(HI216/HG216+1)</f>
        <v>1.2155011147590387</v>
      </c>
      <c r="HF216" s="436">
        <f t="shared" ref="HF216:HF217" si="1341">IO216</f>
        <v>0</v>
      </c>
      <c r="HG216" s="433">
        <f t="shared" ref="HG216:HG217" si="1342">HN216/HJ216*100</f>
        <v>5.8886546322827122</v>
      </c>
      <c r="HH216" s="435">
        <f>GY216*0.7906+'DATA SHEET'!CW216/100+HN216</f>
        <v>5.8886546322827122</v>
      </c>
      <c r="HI216" s="433">
        <f t="shared" ref="HI216:HI217" si="1343">GX216/0.8038*1.293*HA216*GY216+HO216</f>
        <v>1.5615655434679541</v>
      </c>
      <c r="HJ216" s="433">
        <f t="shared" ref="HJ216:HJ217" si="1344">(1-HF216/20.94)*GZ216</f>
        <v>10.148328222950017</v>
      </c>
      <c r="HK216" s="437">
        <f t="shared" ref="HK216:HK217" si="1345">SUM(DE216:DT216)</f>
        <v>25843</v>
      </c>
      <c r="HL216" s="437">
        <f t="shared" ref="HL216:HL217" si="1346">SUM(DU216:EJ216)</f>
        <v>28989.399999999998</v>
      </c>
      <c r="HM216" s="438">
        <f t="shared" ref="HM216:HM217" si="1347">SUM(EK216:EZ216)</f>
        <v>1.4014</v>
      </c>
      <c r="HN216" s="439">
        <f t="shared" ref="HN216:HN217" si="1348">SUM(FA216:FP216)</f>
        <v>0.59760000000000002</v>
      </c>
      <c r="HO216" s="436">
        <f t="shared" ref="HO216:HO217" si="1349">SUM(FQ216:GF216)</f>
        <v>1.5508</v>
      </c>
      <c r="HP216" s="427">
        <f t="shared" ref="HP216:HP217" si="1350">SUM(GG216:GV216)</f>
        <v>0.46643999999999997</v>
      </c>
      <c r="HQ216" s="357">
        <f t="shared" ref="HQ216:HQ217" si="1351">SUM(AS216:BH216)</f>
        <v>25801.599999999999</v>
      </c>
      <c r="HR216" s="358">
        <f t="shared" ref="HR216:HR217" si="1352">SUM(BI216:BX216)</f>
        <v>29019.200000000001</v>
      </c>
      <c r="HS216" s="712">
        <f t="shared" ref="HS216:HS217" si="1353">SUM(BY216:CN216)</f>
        <v>0.46643999999999997</v>
      </c>
      <c r="HT216" s="713">
        <f t="shared" ref="HT216:HT217" si="1354">HU216/$HR$14</f>
        <v>0.36094603788418017</v>
      </c>
      <c r="HU216" s="711">
        <f t="shared" ref="HU216:HU217" si="1355">HS216/$HU$14</f>
        <v>0.44215889640812073</v>
      </c>
      <c r="HV216" s="711">
        <f t="shared" ref="HV216:HV217" si="1356">HY216/$HV$14</f>
        <v>24.454174959719456</v>
      </c>
      <c r="HW216" s="711">
        <f t="shared" ref="HW216:HW217" si="1357">HZ216/$HW$14</f>
        <v>27.464698088207459</v>
      </c>
      <c r="HX216" s="711">
        <f t="shared" ref="HX216:HX217" si="1358">IA216/$HX$14</f>
        <v>45.714470083951518</v>
      </c>
      <c r="HY216" s="714">
        <f t="shared" ref="HY216:HY217" si="1359">HQ216/1000</f>
        <v>25.801599999999997</v>
      </c>
      <c r="HZ216" s="359">
        <f t="shared" ref="HZ216:HZ217" si="1360">HR216/1000</f>
        <v>29.019200000000001</v>
      </c>
      <c r="IA216" s="360">
        <f t="shared" ref="IA216:IA217" si="1361">HR216/SQRT(HT216)/1000</f>
        <v>48.30190909070317</v>
      </c>
      <c r="IB216" s="75">
        <f t="shared" ref="IB216:IB217" si="1362">HX216</f>
        <v>45.714470083951518</v>
      </c>
      <c r="IC216" s="724">
        <f t="shared" ref="IC216:IC217" si="1363">HT216</f>
        <v>0.36094603788418017</v>
      </c>
      <c r="ID216" s="724">
        <f t="shared" ref="ID216:ID217" si="1364">HY216</f>
        <v>25.801599999999997</v>
      </c>
      <c r="IE216" s="724">
        <f t="shared" ref="IE216:IE217" si="1365">HZ216</f>
        <v>29.019200000000001</v>
      </c>
      <c r="IF216" s="76">
        <f t="shared" ref="IF216:IF217" si="1366">GZ216</f>
        <v>10.148328222950017</v>
      </c>
      <c r="IG216" s="168"/>
      <c r="IH216" s="168"/>
      <c r="II216" s="168"/>
      <c r="IJ216" s="700">
        <f t="shared" ref="IJ216:IJ217" si="1367">II216*(273.15/(273.15+15))*ID216/3.6</f>
        <v>0</v>
      </c>
      <c r="IK216" s="529"/>
      <c r="IL216" s="529"/>
      <c r="IM216" s="529"/>
      <c r="IN216" s="529"/>
      <c r="IO216" s="529"/>
      <c r="IP216" s="529"/>
      <c r="IQ216" s="529"/>
      <c r="IR216" s="529"/>
      <c r="IS216" s="23" t="s">
        <v>88</v>
      </c>
      <c r="IT216" s="23" t="s">
        <v>88</v>
      </c>
      <c r="IU216" s="23"/>
      <c r="IV216" s="23" t="s">
        <v>88</v>
      </c>
      <c r="IW216" s="23"/>
      <c r="IX216" s="23"/>
      <c r="IZ216" s="529"/>
      <c r="JA216" s="529"/>
      <c r="JB216" s="143"/>
      <c r="JC216" s="64"/>
      <c r="JD216" s="22" t="str">
        <f>IF(IN216&lt;&gt;0,IP216*IF216/IN216,"NM")</f>
        <v>NM</v>
      </c>
      <c r="JE216" s="22" t="str">
        <f>IF(IN216&lt;&gt;0,IQ216*IF216/IN216,"NM")</f>
        <v>NM</v>
      </c>
      <c r="JF216" s="22" t="str">
        <f>IF(IN216&lt;&gt;0,JD216*1.07,"NM")</f>
        <v>NM</v>
      </c>
      <c r="JG216" s="22" t="str">
        <f>IF(IN216&lt;&gt;0,JE216*1.76,"NM")</f>
        <v>NM</v>
      </c>
      <c r="JH216" s="21" t="str">
        <f>IF(IN216&lt;&gt;0,(21/(21-IO216)),"NM")</f>
        <v>NM</v>
      </c>
      <c r="JI216" s="21"/>
      <c r="JJ216" s="21"/>
      <c r="JK216" s="21"/>
      <c r="JL216" s="529"/>
      <c r="JM216" s="529"/>
      <c r="JN216" s="529"/>
      <c r="JO216" s="529"/>
      <c r="JP216" s="529"/>
      <c r="JR216" s="29"/>
      <c r="JS216" s="29"/>
      <c r="JT216" s="529"/>
      <c r="JU216" s="529"/>
      <c r="JV216" s="142"/>
      <c r="JW216" s="142"/>
      <c r="JX216" s="142"/>
      <c r="JY216" s="142"/>
      <c r="JZ216" s="142"/>
      <c r="KA216" s="23"/>
      <c r="KB216" s="24"/>
      <c r="KC216" s="175"/>
      <c r="KD216" s="175"/>
      <c r="KE216" s="175"/>
      <c r="KF216" s="175"/>
      <c r="KG216" s="175"/>
      <c r="KH216" s="175"/>
      <c r="KI216" s="175"/>
      <c r="KJ216" s="175"/>
      <c r="KK216" s="48"/>
      <c r="KL216" s="32" t="s">
        <v>88</v>
      </c>
      <c r="KM216" s="48"/>
      <c r="KN216" s="48"/>
      <c r="KO216" s="48"/>
      <c r="KP216" s="48"/>
      <c r="KQ216" s="49"/>
      <c r="KR216" s="49"/>
      <c r="KS216" s="49"/>
      <c r="KT216" s="49"/>
      <c r="KU216" s="49"/>
      <c r="KV216" s="49"/>
      <c r="KX216" s="540">
        <f t="shared" si="1243"/>
        <v>100</v>
      </c>
      <c r="NC216" s="529"/>
    </row>
    <row r="217" spans="1:367" ht="24.95" customHeight="1" thickTop="1" thickBot="1" x14ac:dyDescent="0.3">
      <c r="A217" s="423" t="s">
        <v>183</v>
      </c>
      <c r="B217" s="80" t="e">
        <f>IF(A217="X",IF(#REF!="F",#REF!,IF(#REF!="C",#REF!,IF(#REF!="WH",#REF!,IF(#REF!="B",#REF!,"")))),"")</f>
        <v>#REF!</v>
      </c>
      <c r="C217" s="120"/>
      <c r="D217" s="578"/>
      <c r="E217" s="11">
        <f>E216+1</f>
        <v>90</v>
      </c>
      <c r="F217" s="2157"/>
      <c r="G217" s="2136"/>
      <c r="H217" s="23" t="s">
        <v>88</v>
      </c>
      <c r="I217" s="23" t="s">
        <v>88</v>
      </c>
      <c r="J217" s="23" t="s">
        <v>88</v>
      </c>
      <c r="K217" s="38"/>
      <c r="L217" s="39" t="s">
        <v>74</v>
      </c>
      <c r="M217" s="39" t="s">
        <v>76</v>
      </c>
      <c r="N217" s="775" t="s">
        <v>59</v>
      </c>
      <c r="O217" s="743"/>
      <c r="P217" s="743"/>
      <c r="Q217" s="726">
        <v>60</v>
      </c>
      <c r="R217" s="727"/>
      <c r="S217" s="727"/>
      <c r="T217" s="727"/>
      <c r="U217" s="727"/>
      <c r="V217" s="727"/>
      <c r="W217" s="727"/>
      <c r="X217" s="727"/>
      <c r="Y217" s="727"/>
      <c r="Z217" s="727"/>
      <c r="AA217" s="727"/>
      <c r="AB217" s="727">
        <v>40</v>
      </c>
      <c r="AC217" s="368">
        <f t="shared" si="1306"/>
        <v>0.6</v>
      </c>
      <c r="AD217" s="368">
        <f t="shared" si="1307"/>
        <v>0</v>
      </c>
      <c r="AE217" s="368">
        <f t="shared" si="1308"/>
        <v>0</v>
      </c>
      <c r="AF217" s="368">
        <f t="shared" si="1309"/>
        <v>0</v>
      </c>
      <c r="AG217" s="368">
        <f t="shared" si="1310"/>
        <v>0</v>
      </c>
      <c r="AH217" s="368">
        <f t="shared" si="1311"/>
        <v>0</v>
      </c>
      <c r="AI217" s="368">
        <f t="shared" si="1312"/>
        <v>0</v>
      </c>
      <c r="AJ217" s="368">
        <f t="shared" si="1313"/>
        <v>0</v>
      </c>
      <c r="AK217" s="368">
        <f t="shared" si="1314"/>
        <v>0</v>
      </c>
      <c r="AL217" s="368">
        <f t="shared" si="1315"/>
        <v>0</v>
      </c>
      <c r="AM217" s="368">
        <f t="shared" si="1316"/>
        <v>0</v>
      </c>
      <c r="AN217" s="368">
        <f t="shared" si="1317"/>
        <v>0.4</v>
      </c>
      <c r="AO217" s="369">
        <v>0</v>
      </c>
      <c r="AP217" s="370">
        <v>0</v>
      </c>
      <c r="AQ217" s="370">
        <v>0</v>
      </c>
      <c r="AR217" s="370">
        <v>0</v>
      </c>
      <c r="AS217" s="378">
        <f>AC217*'Gas parameters'!$B$10</f>
        <v>21490.799999999999</v>
      </c>
      <c r="AT217" s="371">
        <f>AD217*'Gas parameters'!$C$10</f>
        <v>0</v>
      </c>
      <c r="AU217" s="371">
        <f>AE217*'Gas parameters'!$D$10</f>
        <v>0</v>
      </c>
      <c r="AV217" s="371">
        <f>AF217*'Gas parameters'!$E$10</f>
        <v>0</v>
      </c>
      <c r="AW217" s="371">
        <f>AG217*'Gas parameters'!$F$10</f>
        <v>0</v>
      </c>
      <c r="AX217" s="371">
        <f>AH217*'Gas parameters'!$G$10</f>
        <v>0</v>
      </c>
      <c r="AY217" s="371">
        <f>AI217*'Gas parameters'!$H$10</f>
        <v>0</v>
      </c>
      <c r="AZ217" s="371">
        <f>AJ217*'Gas parameters'!$I$10</f>
        <v>0</v>
      </c>
      <c r="BA217" s="371">
        <f>AK217*'Gas parameters'!$J$10</f>
        <v>0</v>
      </c>
      <c r="BB217" s="371">
        <f>AL217*'Gas parameters'!$K$10</f>
        <v>0</v>
      </c>
      <c r="BC217" s="371">
        <f>AM217*'Gas parameters'!$L$10</f>
        <v>0</v>
      </c>
      <c r="BD217" s="371">
        <f>AN217*'Gas parameters'!$M$10</f>
        <v>4310.8</v>
      </c>
      <c r="BE217" s="372">
        <f>AO217*'Gas parameters'!$N$10</f>
        <v>0</v>
      </c>
      <c r="BF217" s="373">
        <f>AP217*'Gas parameters'!$O$10</f>
        <v>0</v>
      </c>
      <c r="BG217" s="373">
        <f>AQ217*'Gas parameters'!$P$10</f>
        <v>0</v>
      </c>
      <c r="BH217" s="379">
        <f>AR217*'Gas parameters'!$Q$10</f>
        <v>0</v>
      </c>
      <c r="BI217" s="386">
        <f>AC217*'Gas parameters'!$B$11</f>
        <v>23904</v>
      </c>
      <c r="BJ217" s="387">
        <f>AD217*'Gas parameters'!$C$11</f>
        <v>0</v>
      </c>
      <c r="BK217" s="387">
        <f>AE217*'Gas parameters'!$D$11</f>
        <v>0</v>
      </c>
      <c r="BL217" s="387">
        <f>AF217*'Gas parameters'!$E$11</f>
        <v>0</v>
      </c>
      <c r="BM217" s="387">
        <f>AG217*'Gas parameters'!$F$11</f>
        <v>0</v>
      </c>
      <c r="BN217" s="387">
        <f>AH217*'Gas parameters'!$G$11</f>
        <v>0</v>
      </c>
      <c r="BO217" s="387">
        <f>AI217*'Gas parameters'!$H$11</f>
        <v>0</v>
      </c>
      <c r="BP217" s="387">
        <f>AJ217*'Gas parameters'!$I$11</f>
        <v>0</v>
      </c>
      <c r="BQ217" s="387">
        <f>AK217*'Gas parameters'!$J$11</f>
        <v>0</v>
      </c>
      <c r="BR217" s="387">
        <f>AL217*'Gas parameters'!$K$11</f>
        <v>0</v>
      </c>
      <c r="BS217" s="387">
        <f>AM217*'Gas parameters'!$L$11</f>
        <v>0</v>
      </c>
      <c r="BT217" s="387">
        <f>AN217*'Gas parameters'!$M$11</f>
        <v>5115.2000000000007</v>
      </c>
      <c r="BU217" s="388">
        <f>AO217*'Gas parameters'!$N$11</f>
        <v>0</v>
      </c>
      <c r="BV217" s="389">
        <f>AP217*'Gas parameters'!$O$11</f>
        <v>0</v>
      </c>
      <c r="BW217" s="389">
        <f>AQ217*'Gas parameters'!$P$11</f>
        <v>0</v>
      </c>
      <c r="BX217" s="390">
        <f>AR217*'Gas parameters'!$Q$11</f>
        <v>0</v>
      </c>
      <c r="BY217" s="385">
        <f>AC217*'Gas parameters'!$B$12</f>
        <v>0.43043999999999999</v>
      </c>
      <c r="BZ217" s="374">
        <f>AD217*'Gas parameters'!$C$12</f>
        <v>0</v>
      </c>
      <c r="CA217" s="374">
        <f>AE217*'Gas parameters'!$D$12</f>
        <v>0</v>
      </c>
      <c r="CB217" s="374">
        <f>AF217*'Gas parameters'!$E$12</f>
        <v>0</v>
      </c>
      <c r="CC217" s="374">
        <f>AG217*'Gas parameters'!$F$12</f>
        <v>0</v>
      </c>
      <c r="CD217" s="374">
        <f>AH217*'Gas parameters'!$G$12</f>
        <v>0</v>
      </c>
      <c r="CE217" s="374">
        <f>AI217*'Gas parameters'!$H$12</f>
        <v>0</v>
      </c>
      <c r="CF217" s="374">
        <f>AJ217*'Gas parameters'!$I$12</f>
        <v>0</v>
      </c>
      <c r="CG217" s="374">
        <f>AK217*'Gas parameters'!$J$12</f>
        <v>0</v>
      </c>
      <c r="CH217" s="374">
        <f>AL217*'Gas parameters'!$K$12</f>
        <v>0</v>
      </c>
      <c r="CI217" s="374">
        <f>AM217*'Gas parameters'!$L$12</f>
        <v>0</v>
      </c>
      <c r="CJ217" s="374">
        <f>AN217*'Gas parameters'!$M$12</f>
        <v>3.5999999999999997E-2</v>
      </c>
      <c r="CK217" s="375">
        <f>AO217*'Gas parameters'!$N$12</f>
        <v>0</v>
      </c>
      <c r="CL217" s="376">
        <f>AP217*'Gas parameters'!$O$12</f>
        <v>0</v>
      </c>
      <c r="CM217" s="376">
        <f>AQ217*'Gas parameters'!$P$12</f>
        <v>0</v>
      </c>
      <c r="CN217" s="376">
        <f>AR217*'Gas parameters'!$Q$12</f>
        <v>0</v>
      </c>
      <c r="CO217" s="432">
        <f t="shared" si="1318"/>
        <v>0.6</v>
      </c>
      <c r="CP217" s="432">
        <f t="shared" si="1319"/>
        <v>0</v>
      </c>
      <c r="CQ217" s="432">
        <f t="shared" si="1320"/>
        <v>0</v>
      </c>
      <c r="CR217" s="432">
        <f t="shared" si="1321"/>
        <v>0</v>
      </c>
      <c r="CS217" s="432">
        <f t="shared" si="1322"/>
        <v>0</v>
      </c>
      <c r="CT217" s="432">
        <f t="shared" si="1323"/>
        <v>0</v>
      </c>
      <c r="CU217" s="432">
        <f t="shared" si="1324"/>
        <v>0</v>
      </c>
      <c r="CV217" s="432">
        <f t="shared" si="1325"/>
        <v>0</v>
      </c>
      <c r="CW217" s="432">
        <f t="shared" si="1326"/>
        <v>0</v>
      </c>
      <c r="CX217" s="432">
        <f t="shared" si="1327"/>
        <v>0</v>
      </c>
      <c r="CY217" s="432">
        <f t="shared" si="1328"/>
        <v>0</v>
      </c>
      <c r="CZ217" s="432">
        <f t="shared" si="1329"/>
        <v>0.4</v>
      </c>
      <c r="DA217" s="432">
        <f t="shared" si="1330"/>
        <v>0</v>
      </c>
      <c r="DB217" s="432">
        <f t="shared" si="1331"/>
        <v>0</v>
      </c>
      <c r="DC217" s="432">
        <f t="shared" si="1332"/>
        <v>0</v>
      </c>
      <c r="DD217" s="432">
        <f t="shared" si="1333"/>
        <v>0</v>
      </c>
      <c r="DE217" s="428">
        <f>'DATA SHEET'!CO217*'Gas parameters'!$B$13</f>
        <v>21529.8</v>
      </c>
      <c r="DF217" s="428">
        <f>'DATA SHEET'!CP217*'Gas parameters'!$C$13</f>
        <v>0</v>
      </c>
      <c r="DG217" s="428">
        <f>'DATA SHEET'!CQ217*'Gas parameters'!$D$13</f>
        <v>0</v>
      </c>
      <c r="DH217" s="428">
        <f>'DATA SHEET'!CR217*'Gas parameters'!$E$13</f>
        <v>0</v>
      </c>
      <c r="DI217" s="428">
        <f>'DATA SHEET'!CS217*'Gas parameters'!$F$13</f>
        <v>0</v>
      </c>
      <c r="DJ217" s="428">
        <f>'DATA SHEET'!CT217*'Gas parameters'!$G$13</f>
        <v>0</v>
      </c>
      <c r="DK217" s="428">
        <f>'DATA SHEET'!CU217*'Gas parameters'!$H$13</f>
        <v>0</v>
      </c>
      <c r="DL217" s="428">
        <f>'DATA SHEET'!CV217*'Gas parameters'!$I$13</f>
        <v>0</v>
      </c>
      <c r="DM217" s="428">
        <f>'DATA SHEET'!CW217*'Gas parameters'!$J$13</f>
        <v>0</v>
      </c>
      <c r="DN217" s="428">
        <f>'DATA SHEET'!CX217*'Gas parameters'!$K$13</f>
        <v>0</v>
      </c>
      <c r="DO217" s="428">
        <f>'DATA SHEET'!CY217*'Gas parameters'!$L$13</f>
        <v>0</v>
      </c>
      <c r="DP217" s="428">
        <f>'DATA SHEET'!CZ217*'Gas parameters'!$M$13</f>
        <v>4313.2</v>
      </c>
      <c r="DQ217" s="428">
        <f>'DATA SHEET'!DA217*'Gas parameters'!$N$13</f>
        <v>0</v>
      </c>
      <c r="DR217" s="428">
        <f>'DATA SHEET'!DB217*'Gas parameters'!$O$13</f>
        <v>0</v>
      </c>
      <c r="DS217" s="428">
        <f>'DATA SHEET'!DC217*'Gas parameters'!$P$13</f>
        <v>0</v>
      </c>
      <c r="DT217" s="428">
        <f>'DATA SHEET'!DD217*'Gas parameters'!$Q$13</f>
        <v>0</v>
      </c>
      <c r="DU217" s="431">
        <f>'DATA SHEET'!CO217*'Gas parameters'!$B$14</f>
        <v>23891.399999999998</v>
      </c>
      <c r="DV217" s="431">
        <f>'DATA SHEET'!CP217*'Gas parameters'!$C$14</f>
        <v>0</v>
      </c>
      <c r="DW217" s="431">
        <f>'DATA SHEET'!CQ217*'Gas parameters'!$D$14</f>
        <v>0</v>
      </c>
      <c r="DX217" s="431">
        <f>'DATA SHEET'!CR217*'Gas parameters'!$E$14</f>
        <v>0</v>
      </c>
      <c r="DY217" s="431">
        <f>'DATA SHEET'!CS217*'Gas parameters'!$F$14</f>
        <v>0</v>
      </c>
      <c r="DZ217" s="431">
        <f>'DATA SHEET'!CT217*'Gas parameters'!$G$14</f>
        <v>0</v>
      </c>
      <c r="EA217" s="431">
        <f>'DATA SHEET'!CU217*'Gas parameters'!$H$14</f>
        <v>0</v>
      </c>
      <c r="EB217" s="431">
        <f>'DATA SHEET'!CV217*'Gas parameters'!$I$14</f>
        <v>0</v>
      </c>
      <c r="EC217" s="431">
        <f>'DATA SHEET'!CW217*'Gas parameters'!$J$14</f>
        <v>0</v>
      </c>
      <c r="ED217" s="431">
        <f>'DATA SHEET'!CX217*'Gas parameters'!$K$14</f>
        <v>0</v>
      </c>
      <c r="EE217" s="431">
        <f>'DATA SHEET'!CY217*'Gas parameters'!$L$14</f>
        <v>0</v>
      </c>
      <c r="EF217" s="431">
        <f>'DATA SHEET'!CZ217*'Gas parameters'!$M$14</f>
        <v>5098</v>
      </c>
      <c r="EG217" s="431">
        <f>'DATA SHEET'!DA217*'Gas parameters'!$N$14</f>
        <v>0</v>
      </c>
      <c r="EH217" s="431">
        <f>'DATA SHEET'!DB217*'Gas parameters'!$O$14</f>
        <v>0</v>
      </c>
      <c r="EI217" s="431">
        <f>'DATA SHEET'!DC217*'Gas parameters'!$P$14</f>
        <v>0</v>
      </c>
      <c r="EJ217" s="431">
        <f>'DATA SHEET'!DD217*'Gas parameters'!$Q$14</f>
        <v>0</v>
      </c>
      <c r="EK217" s="425">
        <f>'DATA SHEET'!CO217*'Gas parameters'!$B$15</f>
        <v>1.2018</v>
      </c>
      <c r="EL217" s="434">
        <f>'DATA SHEET'!CP217*'Gas parameters'!$C$15</f>
        <v>0</v>
      </c>
      <c r="EM217" s="434">
        <f>'DATA SHEET'!CQ217*'Gas parameters'!$D$15</f>
        <v>0</v>
      </c>
      <c r="EN217" s="434">
        <f>'DATA SHEET'!CR217*'Gas parameters'!$E$15</f>
        <v>0</v>
      </c>
      <c r="EO217" s="434">
        <f>'DATA SHEET'!CS217*'Gas parameters'!$F$15</f>
        <v>0</v>
      </c>
      <c r="EP217" s="434">
        <f>'DATA SHEET'!CT217*'Gas parameters'!$G$15</f>
        <v>0</v>
      </c>
      <c r="EQ217" s="434">
        <f>'DATA SHEET'!CU217*'Gas parameters'!$H$15</f>
        <v>0</v>
      </c>
      <c r="ER217" s="434">
        <f>'DATA SHEET'!CV217*'Gas parameters'!$I$15</f>
        <v>0</v>
      </c>
      <c r="ES217" s="434">
        <f>'DATA SHEET'!CW217*'Gas parameters'!$J$15</f>
        <v>0</v>
      </c>
      <c r="ET217" s="434">
        <f>'DATA SHEET'!CX217*'Gas parameters'!$K$15</f>
        <v>0</v>
      </c>
      <c r="EU217" s="434">
        <f>'DATA SHEET'!CY217*'Gas parameters'!$L$15</f>
        <v>0</v>
      </c>
      <c r="EV217" s="434">
        <f>'DATA SHEET'!CZ217*'Gas parameters'!$M$15</f>
        <v>0.1996</v>
      </c>
      <c r="EW217" s="434">
        <f>'DATA SHEET'!DA217*'Gas parameters'!$N$15</f>
        <v>0</v>
      </c>
      <c r="EX217" s="434">
        <f>'DATA SHEET'!DB217*'Gas parameters'!$O$15</f>
        <v>0</v>
      </c>
      <c r="EY217" s="434">
        <f>'DATA SHEET'!DC217*'Gas parameters'!$P$15</f>
        <v>0</v>
      </c>
      <c r="EZ217" s="434">
        <f>'DATA SHEET'!DD217*'Gas parameters'!$Q$15</f>
        <v>0</v>
      </c>
      <c r="FA217" s="429">
        <f>'DATA SHEET'!CO217*'Gas parameters'!$B$16</f>
        <v>0.59760000000000002</v>
      </c>
      <c r="FB217" s="429">
        <f>'DATA SHEET'!CP217*'Gas parameters'!$C$16</f>
        <v>0</v>
      </c>
      <c r="FC217" s="429">
        <f>'DATA SHEET'!CQ217*'Gas parameters'!$D$16</f>
        <v>0</v>
      </c>
      <c r="FD217" s="429">
        <f>'DATA SHEET'!CR217*'Gas parameters'!$E$16</f>
        <v>0</v>
      </c>
      <c r="FE217" s="429">
        <f>'DATA SHEET'!CS217*'Gas parameters'!$F$16</f>
        <v>0</v>
      </c>
      <c r="FF217" s="429">
        <f>'DATA SHEET'!CT217*'Gas parameters'!$G$16</f>
        <v>0</v>
      </c>
      <c r="FG217" s="429">
        <f>'DATA SHEET'!CU217*'Gas parameters'!$H$16</f>
        <v>0</v>
      </c>
      <c r="FH217" s="429">
        <f>'DATA SHEET'!CV217*'Gas parameters'!$I$16</f>
        <v>0</v>
      </c>
      <c r="FI217" s="429">
        <f>'DATA SHEET'!CW217*'Gas parameters'!$J$16</f>
        <v>0</v>
      </c>
      <c r="FJ217" s="429">
        <f>'DATA SHEET'!CX217*'Gas parameters'!$K$16</f>
        <v>0</v>
      </c>
      <c r="FK217" s="429">
        <f>'DATA SHEET'!CY217*'Gas parameters'!$L$16</f>
        <v>0</v>
      </c>
      <c r="FL217" s="429">
        <f>'DATA SHEET'!CZ217*'Gas parameters'!$M$16</f>
        <v>0</v>
      </c>
      <c r="FM217" s="429">
        <f>'DATA SHEET'!DA217*'Gas parameters'!$N$16</f>
        <v>0</v>
      </c>
      <c r="FN217" s="429">
        <f>'DATA SHEET'!DB217*'Gas parameters'!$O$16</f>
        <v>0</v>
      </c>
      <c r="FO217" s="429">
        <f>'DATA SHEET'!DC217*'Gas parameters'!$P$16</f>
        <v>0</v>
      </c>
      <c r="FP217" s="429">
        <f>'DATA SHEET'!DD217*'Gas parameters'!$Q$16</f>
        <v>0</v>
      </c>
      <c r="FQ217" s="457">
        <f>'DATA SHEET'!CO217*'Gas parameters'!$B$17</f>
        <v>1.1639999999999999</v>
      </c>
      <c r="FR217" s="457">
        <f>'DATA SHEET'!CP217*'Gas parameters'!$C$17</f>
        <v>0</v>
      </c>
      <c r="FS217" s="457">
        <f>'DATA SHEET'!CQ217*'Gas parameters'!$D$17</f>
        <v>0</v>
      </c>
      <c r="FT217" s="457">
        <f>'DATA SHEET'!CR217*'Gas parameters'!$E$17</f>
        <v>0</v>
      </c>
      <c r="FU217" s="457">
        <f>'DATA SHEET'!CS217*'Gas parameters'!$F$17</f>
        <v>0</v>
      </c>
      <c r="FV217" s="457">
        <f>'DATA SHEET'!CT217*'Gas parameters'!$G$17</f>
        <v>0</v>
      </c>
      <c r="FW217" s="457">
        <f>'DATA SHEET'!CU217*'Gas parameters'!$H$17</f>
        <v>0</v>
      </c>
      <c r="FX217" s="457">
        <f>'DATA SHEET'!CV217*'Gas parameters'!$I$17</f>
        <v>0</v>
      </c>
      <c r="FY217" s="457">
        <f>'DATA SHEET'!CW217*'Gas parameters'!$J$17</f>
        <v>0</v>
      </c>
      <c r="FZ217" s="457">
        <f>'DATA SHEET'!CX217*'Gas parameters'!$K$17</f>
        <v>0</v>
      </c>
      <c r="GA217" s="457">
        <f>'DATA SHEET'!CY217*'Gas parameters'!$L$17</f>
        <v>0</v>
      </c>
      <c r="GB217" s="457">
        <f>'DATA SHEET'!CZ217*'Gas parameters'!$M$17</f>
        <v>0.38680000000000003</v>
      </c>
      <c r="GC217" s="457">
        <f>'DATA SHEET'!DA217*'Gas parameters'!$N$17</f>
        <v>0</v>
      </c>
      <c r="GD217" s="457">
        <f>'DATA SHEET'!DB217*'Gas parameters'!$O$17</f>
        <v>0</v>
      </c>
      <c r="GE217" s="457">
        <f>'DATA SHEET'!DC217*'Gas parameters'!$P$17</f>
        <v>0</v>
      </c>
      <c r="GF217" s="457">
        <f>'DATA SHEET'!DD217*'Gas parameters'!$Q$17</f>
        <v>0</v>
      </c>
      <c r="GG217" s="429">
        <f>'DATA SHEET'!CO217*'Gas parameters'!$B$18</f>
        <v>0.43043999999999999</v>
      </c>
      <c r="GH217" s="429">
        <f>'DATA SHEET'!CP217*'Gas parameters'!$C$18</f>
        <v>0</v>
      </c>
      <c r="GI217" s="429">
        <f>'DATA SHEET'!CQ217*'Gas parameters'!$D$18</f>
        <v>0</v>
      </c>
      <c r="GJ217" s="429">
        <f>'DATA SHEET'!CR217*'Gas parameters'!$E$18</f>
        <v>0</v>
      </c>
      <c r="GK217" s="429">
        <f>'DATA SHEET'!CS217*'Gas parameters'!$F$18</f>
        <v>0</v>
      </c>
      <c r="GL217" s="429">
        <f>'DATA SHEET'!CT217*'Gas parameters'!$G$18</f>
        <v>0</v>
      </c>
      <c r="GM217" s="429">
        <f>'DATA SHEET'!CU217*'Gas parameters'!$H$18</f>
        <v>0</v>
      </c>
      <c r="GN217" s="429">
        <f>'DATA SHEET'!CV217*'Gas parameters'!$I$18</f>
        <v>0</v>
      </c>
      <c r="GO217" s="429">
        <f>'DATA SHEET'!CW217*'Gas parameters'!$J$18</f>
        <v>0</v>
      </c>
      <c r="GP217" s="429">
        <f>'DATA SHEET'!CX217*'Gas parameters'!$K$18</f>
        <v>0</v>
      </c>
      <c r="GQ217" s="429">
        <f>'DATA SHEET'!CY217*'Gas parameters'!$L$18</f>
        <v>0</v>
      </c>
      <c r="GR217" s="429">
        <f>'DATA SHEET'!CZ217*'Gas parameters'!$M$18</f>
        <v>3.5999999999999997E-2</v>
      </c>
      <c r="GS217" s="429">
        <f>'DATA SHEET'!DA217*'Gas parameters'!$N$18</f>
        <v>0</v>
      </c>
      <c r="GT217" s="429">
        <f>'DATA SHEET'!DB217*'Gas parameters'!$O$18</f>
        <v>0</v>
      </c>
      <c r="GU217" s="429">
        <f>'DATA SHEET'!DC217*'Gas parameters'!$P$18</f>
        <v>0</v>
      </c>
      <c r="GV217" s="429">
        <f>'DATA SHEET'!DD217*'Gas parameters'!$Q$18</f>
        <v>0</v>
      </c>
      <c r="GW217" s="430">
        <v>7</v>
      </c>
      <c r="GX217" s="430">
        <v>1E-3</v>
      </c>
      <c r="GY217" s="435">
        <f t="shared" si="1334"/>
        <v>6.6924546322827121</v>
      </c>
      <c r="GZ217" s="435">
        <f t="shared" si="1335"/>
        <v>10.148328222950017</v>
      </c>
      <c r="HA217" s="433">
        <f t="shared" si="1336"/>
        <v>1</v>
      </c>
      <c r="HB217" s="433">
        <f t="shared" si="1337"/>
        <v>7.4502201757506663</v>
      </c>
      <c r="HC217" s="433">
        <f t="shared" si="1338"/>
        <v>20.959991874476575</v>
      </c>
      <c r="HD217" s="433">
        <f t="shared" si="1339"/>
        <v>1.3246768628986172</v>
      </c>
      <c r="HE217" s="433">
        <f t="shared" si="1340"/>
        <v>1.2155011147590387</v>
      </c>
      <c r="HF217" s="436">
        <f t="shared" si="1341"/>
        <v>0</v>
      </c>
      <c r="HG217" s="433">
        <f t="shared" si="1342"/>
        <v>5.8886546322827122</v>
      </c>
      <c r="HH217" s="435">
        <f>GY217*0.7906+'DATA SHEET'!CW217/100+HN217</f>
        <v>5.8886546322827122</v>
      </c>
      <c r="HI217" s="433">
        <f t="shared" si="1343"/>
        <v>1.5615655434679541</v>
      </c>
      <c r="HJ217" s="433">
        <f t="shared" si="1344"/>
        <v>10.148328222950017</v>
      </c>
      <c r="HK217" s="437">
        <f t="shared" si="1345"/>
        <v>25843</v>
      </c>
      <c r="HL217" s="437">
        <f t="shared" si="1346"/>
        <v>28989.399999999998</v>
      </c>
      <c r="HM217" s="438">
        <f t="shared" si="1347"/>
        <v>1.4014</v>
      </c>
      <c r="HN217" s="439">
        <f t="shared" si="1348"/>
        <v>0.59760000000000002</v>
      </c>
      <c r="HO217" s="436">
        <f t="shared" si="1349"/>
        <v>1.5508</v>
      </c>
      <c r="HP217" s="427">
        <f t="shared" si="1350"/>
        <v>0.46643999999999997</v>
      </c>
      <c r="HQ217" s="357">
        <f t="shared" si="1351"/>
        <v>25801.599999999999</v>
      </c>
      <c r="HR217" s="358">
        <f t="shared" si="1352"/>
        <v>29019.200000000001</v>
      </c>
      <c r="HS217" s="712">
        <f t="shared" si="1353"/>
        <v>0.46643999999999997</v>
      </c>
      <c r="HT217" s="713">
        <f t="shared" si="1354"/>
        <v>0.36094603788418017</v>
      </c>
      <c r="HU217" s="711">
        <f t="shared" si="1355"/>
        <v>0.44215889640812073</v>
      </c>
      <c r="HV217" s="711">
        <f t="shared" si="1356"/>
        <v>24.454174959719456</v>
      </c>
      <c r="HW217" s="711">
        <f t="shared" si="1357"/>
        <v>27.464698088207459</v>
      </c>
      <c r="HX217" s="711">
        <f t="shared" si="1358"/>
        <v>45.714470083951518</v>
      </c>
      <c r="HY217" s="714">
        <f t="shared" si="1359"/>
        <v>25.801599999999997</v>
      </c>
      <c r="HZ217" s="359">
        <f t="shared" si="1360"/>
        <v>29.019200000000001</v>
      </c>
      <c r="IA217" s="360">
        <f t="shared" si="1361"/>
        <v>48.30190909070317</v>
      </c>
      <c r="IB217" s="75">
        <f t="shared" si="1362"/>
        <v>45.714470083951518</v>
      </c>
      <c r="IC217" s="724">
        <f t="shared" si="1363"/>
        <v>0.36094603788418017</v>
      </c>
      <c r="ID217" s="724">
        <f t="shared" si="1364"/>
        <v>25.801599999999997</v>
      </c>
      <c r="IE217" s="724">
        <f t="shared" si="1365"/>
        <v>29.019200000000001</v>
      </c>
      <c r="IF217" s="76">
        <f t="shared" si="1366"/>
        <v>10.148328222950017</v>
      </c>
      <c r="IG217" s="168"/>
      <c r="IH217" s="168"/>
      <c r="II217" s="168"/>
      <c r="IJ217" s="700">
        <f t="shared" si="1367"/>
        <v>0</v>
      </c>
      <c r="IK217" s="8"/>
      <c r="IL217" s="8"/>
      <c r="IM217" s="8"/>
      <c r="IN217" s="8"/>
      <c r="IO217" s="8"/>
      <c r="IP217" s="8"/>
      <c r="IQ217" s="8"/>
      <c r="IR217" s="8"/>
      <c r="IS217" s="23" t="s">
        <v>88</v>
      </c>
      <c r="IT217" s="23" t="s">
        <v>88</v>
      </c>
      <c r="IU217" s="23"/>
      <c r="IV217" s="23" t="s">
        <v>88</v>
      </c>
      <c r="IW217" s="23"/>
      <c r="IX217" s="23"/>
      <c r="IZ217" s="8"/>
      <c r="JA217" s="8"/>
      <c r="JB217" s="143"/>
      <c r="JC217" s="64"/>
      <c r="JD217" s="22" t="str">
        <f>IF(IN217&lt;&gt;0,IP217*IF217/IN217,"NM")</f>
        <v>NM</v>
      </c>
      <c r="JE217" s="22" t="str">
        <f>IF(IN217&lt;&gt;0,IQ217*IF217/IN217,"NM")</f>
        <v>NM</v>
      </c>
      <c r="JF217" s="22" t="str">
        <f>IF(IN217&lt;&gt;0,JD217*1.07,"NM")</f>
        <v>NM</v>
      </c>
      <c r="JG217" s="22" t="str">
        <f>IF(IN217&lt;&gt;0,JE217*1.76,"NM")</f>
        <v>NM</v>
      </c>
      <c r="JH217" s="21" t="str">
        <f>IF(IN217&lt;&gt;0,(21/(21-IO217)),"NM")</f>
        <v>NM</v>
      </c>
      <c r="JI217" s="21"/>
      <c r="JJ217" s="21"/>
      <c r="JK217" s="21"/>
      <c r="JL217" s="79"/>
      <c r="JM217" s="140"/>
      <c r="JN217" s="140"/>
      <c r="JO217" s="140"/>
      <c r="JP217" s="29"/>
      <c r="JQ217" s="29"/>
      <c r="JR217" s="29"/>
      <c r="JS217" s="29"/>
      <c r="JT217" s="142"/>
      <c r="JU217" s="142"/>
      <c r="JV217" s="142"/>
      <c r="JW217" s="142"/>
      <c r="JX217" s="142"/>
      <c r="JY217" s="142"/>
      <c r="JZ217" s="142"/>
      <c r="KA217" s="26"/>
      <c r="KB217" s="27"/>
      <c r="KC217" s="175"/>
      <c r="KD217" s="175"/>
      <c r="KE217" s="175"/>
      <c r="KF217" s="175"/>
      <c r="KG217" s="175"/>
      <c r="KH217" s="175"/>
      <c r="KI217" s="175"/>
      <c r="KJ217" s="175"/>
      <c r="KK217" s="48"/>
      <c r="KL217" s="32" t="s">
        <v>88</v>
      </c>
      <c r="KM217" s="48"/>
      <c r="KN217" s="48"/>
      <c r="KO217" s="48"/>
      <c r="KP217" s="48"/>
      <c r="KQ217" s="49"/>
      <c r="KR217" s="49"/>
      <c r="KS217" s="49"/>
      <c r="KT217" s="49"/>
      <c r="KU217" s="49"/>
      <c r="KV217" s="49"/>
      <c r="KX217" s="540">
        <f t="shared" si="1243"/>
        <v>100</v>
      </c>
      <c r="NC217" s="8"/>
    </row>
    <row r="218" spans="1:367" ht="15" x14ac:dyDescent="0.25">
      <c r="A218" s="423" t="s">
        <v>183</v>
      </c>
      <c r="B218" s="81"/>
      <c r="C218" s="81"/>
      <c r="D218" s="578"/>
      <c r="E218" s="52" t="s">
        <v>544</v>
      </c>
      <c r="F218" s="53"/>
      <c r="G218" s="53"/>
      <c r="H218" s="53"/>
      <c r="I218" s="53"/>
      <c r="J218" s="53"/>
      <c r="K218" s="53"/>
      <c r="L218" s="53"/>
      <c r="M218" s="53"/>
      <c r="N218" s="53"/>
      <c r="O218" s="53"/>
      <c r="P218" s="547"/>
      <c r="Q218" s="731"/>
      <c r="R218" s="731"/>
      <c r="S218" s="731"/>
      <c r="T218" s="731"/>
      <c r="U218" s="731"/>
      <c r="V218" s="731"/>
      <c r="W218" s="731"/>
      <c r="X218" s="731"/>
      <c r="Y218" s="731"/>
      <c r="Z218" s="731"/>
      <c r="AA218" s="731"/>
      <c r="AB218" s="731"/>
      <c r="AC218" s="53"/>
      <c r="AD218" s="53"/>
      <c r="AE218" s="53"/>
      <c r="AF218" s="53"/>
      <c r="AG218" s="53"/>
      <c r="AH218" s="53"/>
      <c r="AI218" s="53"/>
      <c r="AJ218" s="53"/>
      <c r="AK218" s="53"/>
      <c r="AL218" s="53"/>
      <c r="AM218" s="53"/>
      <c r="AN218" s="53"/>
      <c r="AO218" s="53"/>
      <c r="AP218" s="53"/>
      <c r="AQ218" s="53"/>
      <c r="AR218" s="53"/>
      <c r="AS218" s="53"/>
      <c r="AT218" s="53"/>
      <c r="AU218" s="53"/>
      <c r="AV218" s="53"/>
      <c r="AW218" s="53"/>
      <c r="AX218" s="53"/>
      <c r="AY218" s="53"/>
      <c r="AZ218" s="53"/>
      <c r="BA218" s="53"/>
      <c r="BB218" s="53"/>
      <c r="BC218" s="53"/>
      <c r="BD218" s="53"/>
      <c r="BE218" s="53"/>
      <c r="BF218" s="53"/>
      <c r="BG218" s="53"/>
      <c r="BH218" s="53"/>
      <c r="BI218" s="53"/>
      <c r="BJ218" s="53"/>
      <c r="BK218" s="53"/>
      <c r="BL218" s="53"/>
      <c r="BM218" s="53"/>
      <c r="BN218" s="53"/>
      <c r="BO218" s="53"/>
      <c r="BP218" s="53"/>
      <c r="BQ218" s="53"/>
      <c r="BR218" s="53"/>
      <c r="BS218" s="53"/>
      <c r="BT218" s="53"/>
      <c r="BU218" s="53"/>
      <c r="BV218" s="53"/>
      <c r="BW218" s="53"/>
      <c r="BX218" s="53"/>
      <c r="BY218" s="53"/>
      <c r="BZ218" s="53"/>
      <c r="CA218" s="53"/>
      <c r="CB218" s="53"/>
      <c r="CC218" s="53"/>
      <c r="CD218" s="53"/>
      <c r="CE218" s="53"/>
      <c r="CF218" s="53"/>
      <c r="CG218" s="53"/>
      <c r="CH218" s="53"/>
      <c r="CI218" s="53"/>
      <c r="CJ218" s="53"/>
      <c r="CK218" s="53"/>
      <c r="CL218" s="53"/>
      <c r="CM218" s="53"/>
      <c r="CN218" s="53"/>
      <c r="CO218" s="53"/>
      <c r="CP218" s="53"/>
      <c r="CQ218" s="53"/>
      <c r="CR218" s="53"/>
      <c r="CS218" s="53"/>
      <c r="CT218" s="53"/>
      <c r="CU218" s="53"/>
      <c r="CV218" s="53"/>
      <c r="CW218" s="53"/>
      <c r="CX218" s="53"/>
      <c r="CY218" s="53"/>
      <c r="CZ218" s="53"/>
      <c r="DA218" s="53"/>
      <c r="DB218" s="53"/>
      <c r="DC218" s="53"/>
      <c r="DD218" s="53"/>
      <c r="DE218" s="53"/>
      <c r="DF218" s="53"/>
      <c r="DG218" s="53"/>
      <c r="DH218" s="53"/>
      <c r="DI218" s="53"/>
      <c r="DJ218" s="53"/>
      <c r="DK218" s="53"/>
      <c r="DL218" s="53"/>
      <c r="DM218" s="53"/>
      <c r="DN218" s="53"/>
      <c r="DO218" s="53"/>
      <c r="DP218" s="53"/>
      <c r="DQ218" s="53"/>
      <c r="DR218" s="53"/>
      <c r="DS218" s="53"/>
      <c r="DT218" s="53"/>
      <c r="DU218" s="53"/>
      <c r="DV218" s="53"/>
      <c r="DW218" s="53"/>
      <c r="DX218" s="53"/>
      <c r="DY218" s="53"/>
      <c r="DZ218" s="53"/>
      <c r="EA218" s="53"/>
      <c r="EB218" s="53"/>
      <c r="EC218" s="53"/>
      <c r="ED218" s="53"/>
      <c r="EE218" s="53"/>
      <c r="EF218" s="53"/>
      <c r="EG218" s="53"/>
      <c r="EH218" s="53"/>
      <c r="EI218" s="53"/>
      <c r="EJ218" s="53"/>
      <c r="EK218" s="53"/>
      <c r="EL218" s="53"/>
      <c r="EM218" s="53"/>
      <c r="EN218" s="53"/>
      <c r="EO218" s="53"/>
      <c r="EP218" s="53"/>
      <c r="EQ218" s="53"/>
      <c r="ER218" s="53"/>
      <c r="ES218" s="53"/>
      <c r="ET218" s="53"/>
      <c r="EU218" s="53"/>
      <c r="EV218" s="53"/>
      <c r="EW218" s="53"/>
      <c r="EX218" s="53"/>
      <c r="EY218" s="53"/>
      <c r="EZ218" s="53"/>
      <c r="FA218" s="53"/>
      <c r="FB218" s="53"/>
      <c r="FC218" s="53"/>
      <c r="FD218" s="53"/>
      <c r="FE218" s="53"/>
      <c r="FF218" s="53"/>
      <c r="FG218" s="53"/>
      <c r="FH218" s="53"/>
      <c r="FI218" s="53"/>
      <c r="FJ218" s="53"/>
      <c r="FK218" s="53"/>
      <c r="FL218" s="53"/>
      <c r="FM218" s="53"/>
      <c r="FN218" s="53"/>
      <c r="FO218" s="53"/>
      <c r="FP218" s="53"/>
      <c r="FQ218" s="53"/>
      <c r="FR218" s="53"/>
      <c r="FS218" s="53"/>
      <c r="FT218" s="53"/>
      <c r="FU218" s="53"/>
      <c r="FV218" s="53"/>
      <c r="FW218" s="53"/>
      <c r="FX218" s="53"/>
      <c r="FY218" s="53"/>
      <c r="FZ218" s="53"/>
      <c r="GA218" s="53"/>
      <c r="GB218" s="53"/>
      <c r="GC218" s="53"/>
      <c r="GD218" s="53"/>
      <c r="GE218" s="53"/>
      <c r="GF218" s="53"/>
      <c r="GG218" s="53"/>
      <c r="GH218" s="53"/>
      <c r="GI218" s="53"/>
      <c r="GJ218" s="53"/>
      <c r="GK218" s="53"/>
      <c r="GL218" s="53"/>
      <c r="GM218" s="53"/>
      <c r="GN218" s="53"/>
      <c r="GO218" s="53"/>
      <c r="GP218" s="53"/>
      <c r="GQ218" s="53"/>
      <c r="GR218" s="53"/>
      <c r="GS218" s="53"/>
      <c r="GT218" s="53"/>
      <c r="GU218" s="53"/>
      <c r="GV218" s="53"/>
      <c r="GW218" s="53"/>
      <c r="GX218" s="53"/>
      <c r="GY218" s="53"/>
      <c r="GZ218" s="53"/>
      <c r="HA218" s="53"/>
      <c r="HB218" s="53"/>
      <c r="HC218" s="53"/>
      <c r="HD218" s="53"/>
      <c r="HE218" s="53"/>
      <c r="HF218" s="53"/>
      <c r="HG218" s="53"/>
      <c r="HH218" s="53"/>
      <c r="HI218" s="53"/>
      <c r="HJ218" s="53"/>
      <c r="HK218" s="53"/>
      <c r="HL218" s="53"/>
      <c r="HM218" s="53"/>
      <c r="HN218" s="53"/>
      <c r="HO218" s="53"/>
      <c r="HP218" s="53"/>
      <c r="HQ218" s="53"/>
      <c r="HR218" s="53"/>
      <c r="HS218" s="53"/>
      <c r="HT218" s="53"/>
      <c r="HU218" s="53"/>
      <c r="HV218" s="53"/>
      <c r="HW218" s="53"/>
      <c r="HX218" s="53"/>
      <c r="HY218" s="53"/>
      <c r="HZ218" s="53"/>
      <c r="IA218" s="53"/>
      <c r="IB218" s="53"/>
      <c r="IC218" s="53"/>
      <c r="ID218" s="53"/>
      <c r="IE218" s="53"/>
      <c r="IF218" s="53"/>
      <c r="IG218" s="53"/>
      <c r="IH218" s="53"/>
      <c r="II218" s="53"/>
      <c r="IJ218" s="53"/>
      <c r="IK218" s="53"/>
      <c r="IL218" s="53"/>
      <c r="IM218" s="53"/>
      <c r="IN218" s="53"/>
      <c r="IO218" s="53"/>
      <c r="IP218" s="53"/>
      <c r="IQ218" s="53"/>
      <c r="IR218" s="53"/>
      <c r="IS218" s="53"/>
      <c r="IT218" s="53"/>
      <c r="IU218" s="53"/>
      <c r="IV218" s="53"/>
      <c r="IW218" s="53"/>
      <c r="IX218" s="53"/>
      <c r="IZ218" s="53"/>
      <c r="JA218" s="53"/>
      <c r="JB218" s="53"/>
      <c r="JC218" s="53"/>
      <c r="JD218" s="53"/>
      <c r="JE218" s="53"/>
      <c r="JF218" s="53"/>
      <c r="JG218" s="53"/>
      <c r="JH218" s="53"/>
      <c r="JI218" s="53"/>
      <c r="JJ218" s="53"/>
      <c r="JK218" s="53"/>
      <c r="JL218" s="53"/>
      <c r="JM218" s="53"/>
      <c r="JN218" s="53"/>
      <c r="JO218" s="53"/>
      <c r="JP218" s="53"/>
      <c r="JQ218" s="53"/>
      <c r="JR218" s="53"/>
      <c r="JS218" s="53"/>
      <c r="JT218" s="53"/>
      <c r="JU218" s="53"/>
      <c r="JV218" s="53"/>
      <c r="JW218" s="53"/>
      <c r="JX218" s="53"/>
      <c r="JY218" s="53"/>
      <c r="JZ218" s="53"/>
      <c r="KA218" s="53"/>
      <c r="KB218" s="53"/>
      <c r="KC218" s="53"/>
      <c r="KD218" s="53"/>
      <c r="KE218" s="53"/>
      <c r="KF218" s="53"/>
      <c r="KG218" s="53"/>
      <c r="KH218" s="53"/>
      <c r="KI218" s="53"/>
      <c r="KJ218" s="53"/>
      <c r="KK218" s="53"/>
      <c r="KL218" s="53"/>
      <c r="KM218" s="53"/>
      <c r="KN218" s="53"/>
      <c r="KO218" s="53"/>
      <c r="KP218" s="53"/>
      <c r="KQ218" s="54"/>
      <c r="KR218" s="54"/>
      <c r="KS218" s="54"/>
      <c r="KT218" s="54"/>
      <c r="KU218" s="54"/>
      <c r="KV218" s="54"/>
      <c r="KX218" s="540">
        <f t="shared" si="1243"/>
        <v>0</v>
      </c>
      <c r="NC218" s="53"/>
    </row>
    <row r="219" spans="1:367" ht="15.75" thickBot="1" x14ac:dyDescent="0.3">
      <c r="A219" s="423" t="s">
        <v>183</v>
      </c>
      <c r="B219" s="80" t="e">
        <f>IF(A219="X",IF(#REF!="F",#REF!,IF(#REF!="C",#REF!,IF(#REF!="WH",#REF!,IF(#REF!="B",#REF!,"")))),"")</f>
        <v>#REF!</v>
      </c>
      <c r="C219" s="120"/>
      <c r="D219" s="578"/>
      <c r="E219" s="108" t="s">
        <v>186</v>
      </c>
      <c r="F219" s="109"/>
      <c r="G219" s="109"/>
      <c r="H219" s="109"/>
      <c r="I219" s="109"/>
      <c r="J219" s="109"/>
      <c r="K219" s="109"/>
      <c r="L219" s="109"/>
      <c r="M219" s="109"/>
      <c r="N219" s="123"/>
      <c r="O219" s="74"/>
      <c r="P219" s="548"/>
      <c r="Q219" s="74"/>
      <c r="R219" s="74"/>
      <c r="S219" s="74"/>
      <c r="T219" s="74"/>
      <c r="U219" s="74"/>
      <c r="V219" s="74"/>
      <c r="W219" s="744" t="s">
        <v>78</v>
      </c>
      <c r="X219" s="744"/>
      <c r="Y219" s="744"/>
      <c r="Z219" s="744"/>
      <c r="AA219" s="744"/>
      <c r="AB219" s="744"/>
      <c r="AC219" s="35"/>
      <c r="AD219" s="35"/>
      <c r="AE219" s="35"/>
      <c r="AF219" s="35"/>
      <c r="AG219" s="35"/>
      <c r="AH219" s="35"/>
      <c r="AI219" s="35"/>
      <c r="AJ219" s="35"/>
      <c r="AK219" s="35"/>
      <c r="AL219" s="35"/>
      <c r="AM219" s="35"/>
      <c r="AN219" s="35"/>
      <c r="AO219" s="35"/>
      <c r="AP219" s="35"/>
      <c r="AQ219" s="35"/>
      <c r="AR219" s="35"/>
      <c r="AS219" s="35"/>
      <c r="AT219" s="35"/>
      <c r="AU219" s="35"/>
      <c r="AV219" s="35"/>
      <c r="AW219" s="35"/>
      <c r="AX219" s="35"/>
      <c r="AY219" s="35"/>
      <c r="AZ219" s="35"/>
      <c r="BA219" s="35"/>
      <c r="BB219" s="35"/>
      <c r="BC219" s="35"/>
      <c r="BD219" s="35"/>
      <c r="BE219" s="35"/>
      <c r="BF219" s="35"/>
      <c r="BG219" s="35"/>
      <c r="BH219" s="35"/>
      <c r="BI219" s="35"/>
      <c r="BJ219" s="35"/>
      <c r="BK219" s="35"/>
      <c r="BL219" s="35"/>
      <c r="BM219" s="35"/>
      <c r="BN219" s="35"/>
      <c r="BO219" s="35"/>
      <c r="BP219" s="35"/>
      <c r="BQ219" s="35"/>
      <c r="BR219" s="35"/>
      <c r="BS219" s="35"/>
      <c r="BT219" s="35"/>
      <c r="BU219" s="35"/>
      <c r="BV219" s="35"/>
      <c r="BW219" s="35"/>
      <c r="BX219" s="35"/>
      <c r="BY219" s="35"/>
      <c r="BZ219" s="35"/>
      <c r="CA219" s="35"/>
      <c r="CB219" s="35"/>
      <c r="CC219" s="35"/>
      <c r="CD219" s="35"/>
      <c r="CE219" s="35"/>
      <c r="CF219" s="35"/>
      <c r="CG219" s="35"/>
      <c r="CH219" s="35"/>
      <c r="CI219" s="35"/>
      <c r="CJ219" s="35"/>
      <c r="CK219" s="35"/>
      <c r="CL219" s="35"/>
      <c r="CM219" s="35"/>
      <c r="CN219" s="35"/>
      <c r="CO219" s="35"/>
      <c r="CP219" s="35"/>
      <c r="CQ219" s="35"/>
      <c r="CR219" s="35"/>
      <c r="CS219" s="35"/>
      <c r="CT219" s="35"/>
      <c r="CU219" s="35"/>
      <c r="CV219" s="35"/>
      <c r="CW219" s="35"/>
      <c r="CX219" s="35"/>
      <c r="CY219" s="35"/>
      <c r="CZ219" s="35"/>
      <c r="DA219" s="35"/>
      <c r="DB219" s="35"/>
      <c r="DC219" s="35"/>
      <c r="DD219" s="35"/>
      <c r="DE219" s="35"/>
      <c r="DF219" s="35"/>
      <c r="DG219" s="35"/>
      <c r="DH219" s="35"/>
      <c r="DI219" s="35"/>
      <c r="DJ219" s="35"/>
      <c r="DK219" s="35"/>
      <c r="DL219" s="35"/>
      <c r="DM219" s="35"/>
      <c r="DN219" s="35"/>
      <c r="DO219" s="35"/>
      <c r="DP219" s="35"/>
      <c r="DQ219" s="35"/>
      <c r="DR219" s="35"/>
      <c r="DS219" s="35"/>
      <c r="DT219" s="35"/>
      <c r="DU219" s="35"/>
      <c r="DV219" s="35"/>
      <c r="DW219" s="35"/>
      <c r="DX219" s="35"/>
      <c r="DY219" s="35"/>
      <c r="DZ219" s="35"/>
      <c r="EA219" s="35"/>
      <c r="EB219" s="35"/>
      <c r="EC219" s="35"/>
      <c r="ED219" s="35"/>
      <c r="EE219" s="35"/>
      <c r="EF219" s="35"/>
      <c r="EG219" s="35"/>
      <c r="EH219" s="35"/>
      <c r="EI219" s="35"/>
      <c r="EJ219" s="35"/>
      <c r="EK219" s="35"/>
      <c r="EL219" s="35"/>
      <c r="EM219" s="35"/>
      <c r="EN219" s="35"/>
      <c r="EO219" s="35"/>
      <c r="EP219" s="35"/>
      <c r="EQ219" s="35"/>
      <c r="ER219" s="35"/>
      <c r="ES219" s="35"/>
      <c r="ET219" s="35"/>
      <c r="EU219" s="35"/>
      <c r="EV219" s="35"/>
      <c r="EW219" s="35"/>
      <c r="EX219" s="35"/>
      <c r="EY219" s="35"/>
      <c r="EZ219" s="35"/>
      <c r="FA219" s="35"/>
      <c r="FB219" s="35"/>
      <c r="FC219" s="35"/>
      <c r="FD219" s="35"/>
      <c r="FE219" s="35"/>
      <c r="FF219" s="35"/>
      <c r="FG219" s="35"/>
      <c r="FH219" s="35"/>
      <c r="FI219" s="35"/>
      <c r="FJ219" s="35"/>
      <c r="FK219" s="35"/>
      <c r="FL219" s="35"/>
      <c r="FM219" s="35"/>
      <c r="FN219" s="35"/>
      <c r="FO219" s="35"/>
      <c r="FP219" s="35"/>
      <c r="FQ219" s="35"/>
      <c r="FR219" s="35"/>
      <c r="FS219" s="35"/>
      <c r="FT219" s="35"/>
      <c r="FU219" s="35"/>
      <c r="FV219" s="35"/>
      <c r="FW219" s="35"/>
      <c r="FX219" s="35"/>
      <c r="FY219" s="35"/>
      <c r="FZ219" s="35"/>
      <c r="GA219" s="35"/>
      <c r="GB219" s="35"/>
      <c r="GC219" s="35"/>
      <c r="GD219" s="35"/>
      <c r="GE219" s="35"/>
      <c r="GF219" s="35"/>
      <c r="GG219" s="35"/>
      <c r="GH219" s="35"/>
      <c r="GI219" s="35"/>
      <c r="GJ219" s="35"/>
      <c r="GK219" s="35"/>
      <c r="GL219" s="35"/>
      <c r="GM219" s="35"/>
      <c r="GN219" s="35"/>
      <c r="GO219" s="35"/>
      <c r="GP219" s="35"/>
      <c r="GQ219" s="35"/>
      <c r="GR219" s="35"/>
      <c r="GS219" s="35"/>
      <c r="GT219" s="35"/>
      <c r="GU219" s="35"/>
      <c r="GV219" s="35"/>
      <c r="GW219" s="35"/>
      <c r="GX219" s="35"/>
      <c r="GY219" s="35"/>
      <c r="GZ219" s="35"/>
      <c r="HA219" s="35"/>
      <c r="HB219" s="35"/>
      <c r="HC219" s="35"/>
      <c r="HD219" s="35"/>
      <c r="HE219" s="35"/>
      <c r="HF219" s="35"/>
      <c r="HG219" s="35"/>
      <c r="HH219" s="35"/>
      <c r="HI219" s="35"/>
      <c r="HJ219" s="35"/>
      <c r="HK219" s="35"/>
      <c r="HL219" s="35"/>
      <c r="HM219" s="35"/>
      <c r="HN219" s="35"/>
      <c r="HO219" s="35"/>
      <c r="HP219" s="35"/>
      <c r="HQ219" s="35"/>
      <c r="HR219" s="35"/>
      <c r="HS219" s="35"/>
      <c r="HT219" s="35"/>
      <c r="HU219" s="35"/>
      <c r="HV219" s="35"/>
      <c r="HW219" s="35"/>
      <c r="HX219" s="35"/>
      <c r="HY219" s="35"/>
      <c r="HZ219" s="35"/>
      <c r="IA219" s="35"/>
      <c r="IB219" s="35"/>
      <c r="IC219" s="35"/>
      <c r="ID219" s="35"/>
      <c r="IE219" s="35"/>
      <c r="IF219" s="35"/>
      <c r="IG219" s="35"/>
      <c r="IH219" s="35"/>
      <c r="II219" s="35"/>
      <c r="IJ219" s="35"/>
      <c r="IK219" s="35"/>
      <c r="IL219" s="35"/>
      <c r="IM219" s="35"/>
      <c r="IN219" s="35"/>
      <c r="IO219" s="35"/>
      <c r="IP219" s="35"/>
      <c r="IQ219" s="35"/>
      <c r="IR219" s="35"/>
      <c r="IS219" s="35"/>
      <c r="IT219" s="35"/>
      <c r="IU219" s="35"/>
      <c r="IV219" s="35"/>
      <c r="IW219" s="35"/>
      <c r="IX219" s="35"/>
      <c r="IZ219" s="35"/>
      <c r="JA219" s="35"/>
      <c r="JB219" s="35"/>
      <c r="JC219" s="35"/>
      <c r="JD219" s="35"/>
      <c r="JE219" s="35"/>
      <c r="JF219" s="35"/>
      <c r="JG219" s="35"/>
      <c r="JH219" s="35"/>
      <c r="JI219" s="35"/>
      <c r="JJ219" s="35"/>
      <c r="JK219" s="35"/>
      <c r="JL219" s="2116"/>
      <c r="JM219" s="2116"/>
      <c r="JN219" s="2116"/>
      <c r="JO219" s="2116"/>
      <c r="JP219" s="2116"/>
      <c r="JQ219" s="460"/>
      <c r="JR219" s="460"/>
      <c r="JS219" s="460"/>
      <c r="JT219" s="35"/>
      <c r="JU219" s="35"/>
      <c r="JV219" s="35"/>
      <c r="JW219" s="35"/>
      <c r="JX219" s="35"/>
      <c r="JY219" s="35"/>
      <c r="JZ219" s="35"/>
      <c r="KA219" s="35"/>
      <c r="KB219" s="35"/>
      <c r="KC219" s="35"/>
      <c r="KD219" s="35"/>
      <c r="KE219" s="35"/>
      <c r="KF219" s="35"/>
      <c r="KG219" s="35"/>
      <c r="KH219" s="35"/>
      <c r="KI219" s="35"/>
      <c r="KJ219" s="35"/>
      <c r="KK219" s="35"/>
      <c r="KL219" s="35"/>
      <c r="KM219" s="35"/>
      <c r="KN219" s="35"/>
      <c r="KO219" s="35"/>
      <c r="KP219" s="35"/>
      <c r="KQ219" s="36"/>
      <c r="KR219" s="36"/>
      <c r="KS219" s="36"/>
      <c r="KT219" s="36"/>
      <c r="KU219" s="36"/>
      <c r="KV219" s="36"/>
      <c r="KX219" s="540">
        <f t="shared" si="1243"/>
        <v>0</v>
      </c>
      <c r="NC219" s="35"/>
    </row>
    <row r="220" spans="1:367" ht="15.75" customHeight="1" thickTop="1" thickBot="1" x14ac:dyDescent="0.3">
      <c r="A220" s="423" t="s">
        <v>183</v>
      </c>
      <c r="B220" s="80" t="e">
        <f>IF(A220="X",IF(#REF!="F",#REF!,IF(#REF!="C",#REF!,IF(#REF!="WH",#REF!,IF(#REF!="B",#REF!,"")))),"")</f>
        <v>#REF!</v>
      </c>
      <c r="C220" s="120"/>
      <c r="D220" s="578"/>
      <c r="E220" s="11">
        <f>E217+1</f>
        <v>91</v>
      </c>
      <c r="F220" s="2127" t="s">
        <v>29</v>
      </c>
      <c r="G220" s="1830" t="s">
        <v>50</v>
      </c>
      <c r="H220" s="23" t="s">
        <v>88</v>
      </c>
      <c r="I220" s="23" t="s">
        <v>88</v>
      </c>
      <c r="J220" s="23" t="s">
        <v>88</v>
      </c>
      <c r="K220" s="38"/>
      <c r="L220" s="196" t="s">
        <v>79</v>
      </c>
      <c r="M220" s="39" t="s">
        <v>53</v>
      </c>
      <c r="N220" s="1905" t="s">
        <v>86</v>
      </c>
      <c r="O220" s="528"/>
      <c r="P220" s="544"/>
      <c r="Q220" s="726">
        <v>60</v>
      </c>
      <c r="R220" s="727"/>
      <c r="S220" s="727"/>
      <c r="T220" s="727"/>
      <c r="U220" s="727"/>
      <c r="V220" s="727"/>
      <c r="W220" s="727"/>
      <c r="X220" s="727"/>
      <c r="Y220" s="727"/>
      <c r="Z220" s="727"/>
      <c r="AA220" s="727"/>
      <c r="AB220" s="727">
        <v>40</v>
      </c>
      <c r="AC220" s="368">
        <f t="shared" ref="AC220:AC224" si="1368">Q220/100</f>
        <v>0.6</v>
      </c>
      <c r="AD220" s="368">
        <f t="shared" ref="AD220:AD224" si="1369">R220/100</f>
        <v>0</v>
      </c>
      <c r="AE220" s="368">
        <f t="shared" ref="AE220:AE224" si="1370">S220/100</f>
        <v>0</v>
      </c>
      <c r="AF220" s="368">
        <f t="shared" ref="AF220:AF224" si="1371">T220/100</f>
        <v>0</v>
      </c>
      <c r="AG220" s="368">
        <f t="shared" ref="AG220:AG224" si="1372">U220/100</f>
        <v>0</v>
      </c>
      <c r="AH220" s="368">
        <f t="shared" ref="AH220:AH224" si="1373">V220/100</f>
        <v>0</v>
      </c>
      <c r="AI220" s="368">
        <f t="shared" ref="AI220:AI224" si="1374">W220/100</f>
        <v>0</v>
      </c>
      <c r="AJ220" s="368">
        <f t="shared" ref="AJ220:AJ224" si="1375">X220/100</f>
        <v>0</v>
      </c>
      <c r="AK220" s="368">
        <f t="shared" ref="AK220:AK224" si="1376">Y220/100</f>
        <v>0</v>
      </c>
      <c r="AL220" s="368">
        <f t="shared" ref="AL220:AL224" si="1377">Z220/100</f>
        <v>0</v>
      </c>
      <c r="AM220" s="368">
        <f t="shared" ref="AM220:AM224" si="1378">AA220/100</f>
        <v>0</v>
      </c>
      <c r="AN220" s="368">
        <f t="shared" ref="AN220:AN224" si="1379">AB220/100</f>
        <v>0.4</v>
      </c>
      <c r="AO220" s="369">
        <v>0</v>
      </c>
      <c r="AP220" s="370">
        <v>0</v>
      </c>
      <c r="AQ220" s="370">
        <v>0</v>
      </c>
      <c r="AR220" s="370">
        <v>0</v>
      </c>
      <c r="AS220" s="378">
        <f>AC220*'Gas parameters'!$B$10</f>
        <v>21490.799999999999</v>
      </c>
      <c r="AT220" s="371">
        <f>AD220*'Gas parameters'!$C$10</f>
        <v>0</v>
      </c>
      <c r="AU220" s="371">
        <f>AE220*'Gas parameters'!$D$10</f>
        <v>0</v>
      </c>
      <c r="AV220" s="371">
        <f>AF220*'Gas parameters'!$E$10</f>
        <v>0</v>
      </c>
      <c r="AW220" s="371">
        <f>AG220*'Gas parameters'!$F$10</f>
        <v>0</v>
      </c>
      <c r="AX220" s="371">
        <f>AH220*'Gas parameters'!$G$10</f>
        <v>0</v>
      </c>
      <c r="AY220" s="371">
        <f>AI220*'Gas parameters'!$H$10</f>
        <v>0</v>
      </c>
      <c r="AZ220" s="371">
        <f>AJ220*'Gas parameters'!$I$10</f>
        <v>0</v>
      </c>
      <c r="BA220" s="371">
        <f>AK220*'Gas parameters'!$J$10</f>
        <v>0</v>
      </c>
      <c r="BB220" s="371">
        <f>AL220*'Gas parameters'!$K$10</f>
        <v>0</v>
      </c>
      <c r="BC220" s="371">
        <f>AM220*'Gas parameters'!$L$10</f>
        <v>0</v>
      </c>
      <c r="BD220" s="371">
        <f>AN220*'Gas parameters'!$M$10</f>
        <v>4310.8</v>
      </c>
      <c r="BE220" s="372">
        <f>AO220*'Gas parameters'!$N$10</f>
        <v>0</v>
      </c>
      <c r="BF220" s="373">
        <f>AP220*'Gas parameters'!$O$10</f>
        <v>0</v>
      </c>
      <c r="BG220" s="373">
        <f>AQ220*'Gas parameters'!$P$10</f>
        <v>0</v>
      </c>
      <c r="BH220" s="379">
        <f>AR220*'Gas parameters'!$Q$10</f>
        <v>0</v>
      </c>
      <c r="BI220" s="386">
        <f>AC220*'Gas parameters'!$B$11</f>
        <v>23904</v>
      </c>
      <c r="BJ220" s="387">
        <f>AD220*'Gas parameters'!$C$11</f>
        <v>0</v>
      </c>
      <c r="BK220" s="387">
        <f>AE220*'Gas parameters'!$D$11</f>
        <v>0</v>
      </c>
      <c r="BL220" s="387">
        <f>AF220*'Gas parameters'!$E$11</f>
        <v>0</v>
      </c>
      <c r="BM220" s="387">
        <f>AG220*'Gas parameters'!$F$11</f>
        <v>0</v>
      </c>
      <c r="BN220" s="387">
        <f>AH220*'Gas parameters'!$G$11</f>
        <v>0</v>
      </c>
      <c r="BO220" s="387">
        <f>AI220*'Gas parameters'!$H$11</f>
        <v>0</v>
      </c>
      <c r="BP220" s="387">
        <f>AJ220*'Gas parameters'!$I$11</f>
        <v>0</v>
      </c>
      <c r="BQ220" s="387">
        <f>AK220*'Gas parameters'!$J$11</f>
        <v>0</v>
      </c>
      <c r="BR220" s="387">
        <f>AL220*'Gas parameters'!$K$11</f>
        <v>0</v>
      </c>
      <c r="BS220" s="387">
        <f>AM220*'Gas parameters'!$L$11</f>
        <v>0</v>
      </c>
      <c r="BT220" s="387">
        <f>AN220*'Gas parameters'!$M$11</f>
        <v>5115.2000000000007</v>
      </c>
      <c r="BU220" s="388">
        <f>AO220*'Gas parameters'!$N$11</f>
        <v>0</v>
      </c>
      <c r="BV220" s="389">
        <f>AP220*'Gas parameters'!$O$11</f>
        <v>0</v>
      </c>
      <c r="BW220" s="389">
        <f>AQ220*'Gas parameters'!$P$11</f>
        <v>0</v>
      </c>
      <c r="BX220" s="390">
        <f>AR220*'Gas parameters'!$Q$11</f>
        <v>0</v>
      </c>
      <c r="BY220" s="385">
        <f>AC220*'Gas parameters'!$B$12</f>
        <v>0.43043999999999999</v>
      </c>
      <c r="BZ220" s="374">
        <f>AD220*'Gas parameters'!$C$12</f>
        <v>0</v>
      </c>
      <c r="CA220" s="374">
        <f>AE220*'Gas parameters'!$D$12</f>
        <v>0</v>
      </c>
      <c r="CB220" s="374">
        <f>AF220*'Gas parameters'!$E$12</f>
        <v>0</v>
      </c>
      <c r="CC220" s="374">
        <f>AG220*'Gas parameters'!$F$12</f>
        <v>0</v>
      </c>
      <c r="CD220" s="374">
        <f>AH220*'Gas parameters'!$G$12</f>
        <v>0</v>
      </c>
      <c r="CE220" s="374">
        <f>AI220*'Gas parameters'!$H$12</f>
        <v>0</v>
      </c>
      <c r="CF220" s="374">
        <f>AJ220*'Gas parameters'!$I$12</f>
        <v>0</v>
      </c>
      <c r="CG220" s="374">
        <f>AK220*'Gas parameters'!$J$12</f>
        <v>0</v>
      </c>
      <c r="CH220" s="374">
        <f>AL220*'Gas parameters'!$K$12</f>
        <v>0</v>
      </c>
      <c r="CI220" s="374">
        <f>AM220*'Gas parameters'!$L$12</f>
        <v>0</v>
      </c>
      <c r="CJ220" s="374">
        <f>AN220*'Gas parameters'!$M$12</f>
        <v>3.5999999999999997E-2</v>
      </c>
      <c r="CK220" s="375">
        <f>AO220*'Gas parameters'!$N$12</f>
        <v>0</v>
      </c>
      <c r="CL220" s="376">
        <f>AP220*'Gas parameters'!$O$12</f>
        <v>0</v>
      </c>
      <c r="CM220" s="376">
        <f>AQ220*'Gas parameters'!$P$12</f>
        <v>0</v>
      </c>
      <c r="CN220" s="376">
        <f>AR220*'Gas parameters'!$Q$12</f>
        <v>0</v>
      </c>
      <c r="CO220" s="432">
        <f t="shared" ref="CO220:CO224" si="1380">AC220</f>
        <v>0.6</v>
      </c>
      <c r="CP220" s="432">
        <f t="shared" ref="CP220:CP224" si="1381">AD220</f>
        <v>0</v>
      </c>
      <c r="CQ220" s="432">
        <f t="shared" ref="CQ220:CQ224" si="1382">AE220</f>
        <v>0</v>
      </c>
      <c r="CR220" s="432">
        <f t="shared" ref="CR220:CR224" si="1383">AF220</f>
        <v>0</v>
      </c>
      <c r="CS220" s="432">
        <f t="shared" ref="CS220:CS224" si="1384">AG220</f>
        <v>0</v>
      </c>
      <c r="CT220" s="432">
        <f t="shared" ref="CT220:CT224" si="1385">AH220</f>
        <v>0</v>
      </c>
      <c r="CU220" s="432">
        <f t="shared" ref="CU220:CU224" si="1386">AI220</f>
        <v>0</v>
      </c>
      <c r="CV220" s="432">
        <f t="shared" ref="CV220:CV224" si="1387">AJ220</f>
        <v>0</v>
      </c>
      <c r="CW220" s="432">
        <f t="shared" ref="CW220:CW224" si="1388">AK220</f>
        <v>0</v>
      </c>
      <c r="CX220" s="432">
        <f t="shared" ref="CX220:CX224" si="1389">AL220</f>
        <v>0</v>
      </c>
      <c r="CY220" s="432">
        <f t="shared" ref="CY220:CY224" si="1390">AM220</f>
        <v>0</v>
      </c>
      <c r="CZ220" s="432">
        <f t="shared" ref="CZ220:CZ224" si="1391">AN220</f>
        <v>0.4</v>
      </c>
      <c r="DA220" s="432">
        <f t="shared" ref="DA220:DA224" si="1392">AO220</f>
        <v>0</v>
      </c>
      <c r="DB220" s="432">
        <f t="shared" ref="DB220:DB224" si="1393">AP220</f>
        <v>0</v>
      </c>
      <c r="DC220" s="432">
        <f t="shared" ref="DC220:DC224" si="1394">AQ220</f>
        <v>0</v>
      </c>
      <c r="DD220" s="432">
        <f t="shared" ref="DD220:DD224" si="1395">AR220</f>
        <v>0</v>
      </c>
      <c r="DE220" s="428">
        <f>'DATA SHEET'!CO220*'Gas parameters'!$B$13</f>
        <v>21529.8</v>
      </c>
      <c r="DF220" s="428">
        <f>'DATA SHEET'!CP220*'Gas parameters'!$C$13</f>
        <v>0</v>
      </c>
      <c r="DG220" s="428">
        <f>'DATA SHEET'!CQ220*'Gas parameters'!$D$13</f>
        <v>0</v>
      </c>
      <c r="DH220" s="428">
        <f>'DATA SHEET'!CR220*'Gas parameters'!$E$13</f>
        <v>0</v>
      </c>
      <c r="DI220" s="428">
        <f>'DATA SHEET'!CS220*'Gas parameters'!$F$13</f>
        <v>0</v>
      </c>
      <c r="DJ220" s="428">
        <f>'DATA SHEET'!CT220*'Gas parameters'!$G$13</f>
        <v>0</v>
      </c>
      <c r="DK220" s="428">
        <f>'DATA SHEET'!CU220*'Gas parameters'!$H$13</f>
        <v>0</v>
      </c>
      <c r="DL220" s="428">
        <f>'DATA SHEET'!CV220*'Gas parameters'!$I$13</f>
        <v>0</v>
      </c>
      <c r="DM220" s="428">
        <f>'DATA SHEET'!CW220*'Gas parameters'!$J$13</f>
        <v>0</v>
      </c>
      <c r="DN220" s="428">
        <f>'DATA SHEET'!CX220*'Gas parameters'!$K$13</f>
        <v>0</v>
      </c>
      <c r="DO220" s="428">
        <f>'DATA SHEET'!CY220*'Gas parameters'!$L$13</f>
        <v>0</v>
      </c>
      <c r="DP220" s="428">
        <f>'DATA SHEET'!CZ220*'Gas parameters'!$M$13</f>
        <v>4313.2</v>
      </c>
      <c r="DQ220" s="428">
        <f>'DATA SHEET'!DA220*'Gas parameters'!$N$13</f>
        <v>0</v>
      </c>
      <c r="DR220" s="428">
        <f>'DATA SHEET'!DB220*'Gas parameters'!$O$13</f>
        <v>0</v>
      </c>
      <c r="DS220" s="428">
        <f>'DATA SHEET'!DC220*'Gas parameters'!$P$13</f>
        <v>0</v>
      </c>
      <c r="DT220" s="428">
        <f>'DATA SHEET'!DD220*'Gas parameters'!$Q$13</f>
        <v>0</v>
      </c>
      <c r="DU220" s="431">
        <f>'DATA SHEET'!CO220*'Gas parameters'!$B$14</f>
        <v>23891.399999999998</v>
      </c>
      <c r="DV220" s="431">
        <f>'DATA SHEET'!CP220*'Gas parameters'!$C$14</f>
        <v>0</v>
      </c>
      <c r="DW220" s="431">
        <f>'DATA SHEET'!CQ220*'Gas parameters'!$D$14</f>
        <v>0</v>
      </c>
      <c r="DX220" s="431">
        <f>'DATA SHEET'!CR220*'Gas parameters'!$E$14</f>
        <v>0</v>
      </c>
      <c r="DY220" s="431">
        <f>'DATA SHEET'!CS220*'Gas parameters'!$F$14</f>
        <v>0</v>
      </c>
      <c r="DZ220" s="431">
        <f>'DATA SHEET'!CT220*'Gas parameters'!$G$14</f>
        <v>0</v>
      </c>
      <c r="EA220" s="431">
        <f>'DATA SHEET'!CU220*'Gas parameters'!$H$14</f>
        <v>0</v>
      </c>
      <c r="EB220" s="431">
        <f>'DATA SHEET'!CV220*'Gas parameters'!$I$14</f>
        <v>0</v>
      </c>
      <c r="EC220" s="431">
        <f>'DATA SHEET'!CW220*'Gas parameters'!$J$14</f>
        <v>0</v>
      </c>
      <c r="ED220" s="431">
        <f>'DATA SHEET'!CX220*'Gas parameters'!$K$14</f>
        <v>0</v>
      </c>
      <c r="EE220" s="431">
        <f>'DATA SHEET'!CY220*'Gas parameters'!$L$14</f>
        <v>0</v>
      </c>
      <c r="EF220" s="431">
        <f>'DATA SHEET'!CZ220*'Gas parameters'!$M$14</f>
        <v>5098</v>
      </c>
      <c r="EG220" s="431">
        <f>'DATA SHEET'!DA220*'Gas parameters'!$N$14</f>
        <v>0</v>
      </c>
      <c r="EH220" s="431">
        <f>'DATA SHEET'!DB220*'Gas parameters'!$O$14</f>
        <v>0</v>
      </c>
      <c r="EI220" s="431">
        <f>'DATA SHEET'!DC220*'Gas parameters'!$P$14</f>
        <v>0</v>
      </c>
      <c r="EJ220" s="431">
        <f>'DATA SHEET'!DD220*'Gas parameters'!$Q$14</f>
        <v>0</v>
      </c>
      <c r="EK220" s="425">
        <f>'DATA SHEET'!CO220*'Gas parameters'!$B$15</f>
        <v>1.2018</v>
      </c>
      <c r="EL220" s="434">
        <f>'DATA SHEET'!CP220*'Gas parameters'!$C$15</f>
        <v>0</v>
      </c>
      <c r="EM220" s="434">
        <f>'DATA SHEET'!CQ220*'Gas parameters'!$D$15</f>
        <v>0</v>
      </c>
      <c r="EN220" s="434">
        <f>'DATA SHEET'!CR220*'Gas parameters'!$E$15</f>
        <v>0</v>
      </c>
      <c r="EO220" s="434">
        <f>'DATA SHEET'!CS220*'Gas parameters'!$F$15</f>
        <v>0</v>
      </c>
      <c r="EP220" s="434">
        <f>'DATA SHEET'!CT220*'Gas parameters'!$G$15</f>
        <v>0</v>
      </c>
      <c r="EQ220" s="434">
        <f>'DATA SHEET'!CU220*'Gas parameters'!$H$15</f>
        <v>0</v>
      </c>
      <c r="ER220" s="434">
        <f>'DATA SHEET'!CV220*'Gas parameters'!$I$15</f>
        <v>0</v>
      </c>
      <c r="ES220" s="434">
        <f>'DATA SHEET'!CW220*'Gas parameters'!$J$15</f>
        <v>0</v>
      </c>
      <c r="ET220" s="434">
        <f>'DATA SHEET'!CX220*'Gas parameters'!$K$15</f>
        <v>0</v>
      </c>
      <c r="EU220" s="434">
        <f>'DATA SHEET'!CY220*'Gas parameters'!$L$15</f>
        <v>0</v>
      </c>
      <c r="EV220" s="434">
        <f>'DATA SHEET'!CZ220*'Gas parameters'!$M$15</f>
        <v>0.1996</v>
      </c>
      <c r="EW220" s="434">
        <f>'DATA SHEET'!DA220*'Gas parameters'!$N$15</f>
        <v>0</v>
      </c>
      <c r="EX220" s="434">
        <f>'DATA SHEET'!DB220*'Gas parameters'!$O$15</f>
        <v>0</v>
      </c>
      <c r="EY220" s="434">
        <f>'DATA SHEET'!DC220*'Gas parameters'!$P$15</f>
        <v>0</v>
      </c>
      <c r="EZ220" s="434">
        <f>'DATA SHEET'!DD220*'Gas parameters'!$Q$15</f>
        <v>0</v>
      </c>
      <c r="FA220" s="429">
        <f>'DATA SHEET'!CO220*'Gas parameters'!$B$16</f>
        <v>0.59760000000000002</v>
      </c>
      <c r="FB220" s="429">
        <f>'DATA SHEET'!CP220*'Gas parameters'!$C$16</f>
        <v>0</v>
      </c>
      <c r="FC220" s="429">
        <f>'DATA SHEET'!CQ220*'Gas parameters'!$D$16</f>
        <v>0</v>
      </c>
      <c r="FD220" s="429">
        <f>'DATA SHEET'!CR220*'Gas parameters'!$E$16</f>
        <v>0</v>
      </c>
      <c r="FE220" s="429">
        <f>'DATA SHEET'!CS220*'Gas parameters'!$F$16</f>
        <v>0</v>
      </c>
      <c r="FF220" s="429">
        <f>'DATA SHEET'!CT220*'Gas parameters'!$G$16</f>
        <v>0</v>
      </c>
      <c r="FG220" s="429">
        <f>'DATA SHEET'!CU220*'Gas parameters'!$H$16</f>
        <v>0</v>
      </c>
      <c r="FH220" s="429">
        <f>'DATA SHEET'!CV220*'Gas parameters'!$I$16</f>
        <v>0</v>
      </c>
      <c r="FI220" s="429">
        <f>'DATA SHEET'!CW220*'Gas parameters'!$J$16</f>
        <v>0</v>
      </c>
      <c r="FJ220" s="429">
        <f>'DATA SHEET'!CX220*'Gas parameters'!$K$16</f>
        <v>0</v>
      </c>
      <c r="FK220" s="429">
        <f>'DATA SHEET'!CY220*'Gas parameters'!$L$16</f>
        <v>0</v>
      </c>
      <c r="FL220" s="429">
        <f>'DATA SHEET'!CZ220*'Gas parameters'!$M$16</f>
        <v>0</v>
      </c>
      <c r="FM220" s="429">
        <f>'DATA SHEET'!DA220*'Gas parameters'!$N$16</f>
        <v>0</v>
      </c>
      <c r="FN220" s="429">
        <f>'DATA SHEET'!DB220*'Gas parameters'!$O$16</f>
        <v>0</v>
      </c>
      <c r="FO220" s="429">
        <f>'DATA SHEET'!DC220*'Gas parameters'!$P$16</f>
        <v>0</v>
      </c>
      <c r="FP220" s="429">
        <f>'DATA SHEET'!DD220*'Gas parameters'!$Q$16</f>
        <v>0</v>
      </c>
      <c r="FQ220" s="457">
        <f>'DATA SHEET'!CO220*'Gas parameters'!$B$17</f>
        <v>1.1639999999999999</v>
      </c>
      <c r="FR220" s="457">
        <f>'DATA SHEET'!CP220*'Gas parameters'!$C$17</f>
        <v>0</v>
      </c>
      <c r="FS220" s="457">
        <f>'DATA SHEET'!CQ220*'Gas parameters'!$D$17</f>
        <v>0</v>
      </c>
      <c r="FT220" s="457">
        <f>'DATA SHEET'!CR220*'Gas parameters'!$E$17</f>
        <v>0</v>
      </c>
      <c r="FU220" s="457">
        <f>'DATA SHEET'!CS220*'Gas parameters'!$F$17</f>
        <v>0</v>
      </c>
      <c r="FV220" s="457">
        <f>'DATA SHEET'!CT220*'Gas parameters'!$G$17</f>
        <v>0</v>
      </c>
      <c r="FW220" s="457">
        <f>'DATA SHEET'!CU220*'Gas parameters'!$H$17</f>
        <v>0</v>
      </c>
      <c r="FX220" s="457">
        <f>'DATA SHEET'!CV220*'Gas parameters'!$I$17</f>
        <v>0</v>
      </c>
      <c r="FY220" s="457">
        <f>'DATA SHEET'!CW220*'Gas parameters'!$J$17</f>
        <v>0</v>
      </c>
      <c r="FZ220" s="457">
        <f>'DATA SHEET'!CX220*'Gas parameters'!$K$17</f>
        <v>0</v>
      </c>
      <c r="GA220" s="457">
        <f>'DATA SHEET'!CY220*'Gas parameters'!$L$17</f>
        <v>0</v>
      </c>
      <c r="GB220" s="457">
        <f>'DATA SHEET'!CZ220*'Gas parameters'!$M$17</f>
        <v>0.38680000000000003</v>
      </c>
      <c r="GC220" s="457">
        <f>'DATA SHEET'!DA220*'Gas parameters'!$N$17</f>
        <v>0</v>
      </c>
      <c r="GD220" s="457">
        <f>'DATA SHEET'!DB220*'Gas parameters'!$O$17</f>
        <v>0</v>
      </c>
      <c r="GE220" s="457">
        <f>'DATA SHEET'!DC220*'Gas parameters'!$P$17</f>
        <v>0</v>
      </c>
      <c r="GF220" s="457">
        <f>'DATA SHEET'!DD220*'Gas parameters'!$Q$17</f>
        <v>0</v>
      </c>
      <c r="GG220" s="429">
        <f>'DATA SHEET'!CO220*'Gas parameters'!$B$18</f>
        <v>0.43043999999999999</v>
      </c>
      <c r="GH220" s="429">
        <f>'DATA SHEET'!CP220*'Gas parameters'!$C$18</f>
        <v>0</v>
      </c>
      <c r="GI220" s="429">
        <f>'DATA SHEET'!CQ220*'Gas parameters'!$D$18</f>
        <v>0</v>
      </c>
      <c r="GJ220" s="429">
        <f>'DATA SHEET'!CR220*'Gas parameters'!$E$18</f>
        <v>0</v>
      </c>
      <c r="GK220" s="429">
        <f>'DATA SHEET'!CS220*'Gas parameters'!$F$18</f>
        <v>0</v>
      </c>
      <c r="GL220" s="429">
        <f>'DATA SHEET'!CT220*'Gas parameters'!$G$18</f>
        <v>0</v>
      </c>
      <c r="GM220" s="429">
        <f>'DATA SHEET'!CU220*'Gas parameters'!$H$18</f>
        <v>0</v>
      </c>
      <c r="GN220" s="429">
        <f>'DATA SHEET'!CV220*'Gas parameters'!$I$18</f>
        <v>0</v>
      </c>
      <c r="GO220" s="429">
        <f>'DATA SHEET'!CW220*'Gas parameters'!$J$18</f>
        <v>0</v>
      </c>
      <c r="GP220" s="429">
        <f>'DATA SHEET'!CX220*'Gas parameters'!$K$18</f>
        <v>0</v>
      </c>
      <c r="GQ220" s="429">
        <f>'DATA SHEET'!CY220*'Gas parameters'!$L$18</f>
        <v>0</v>
      </c>
      <c r="GR220" s="429">
        <f>'DATA SHEET'!CZ220*'Gas parameters'!$M$18</f>
        <v>3.5999999999999997E-2</v>
      </c>
      <c r="GS220" s="429">
        <f>'DATA SHEET'!DA220*'Gas parameters'!$N$18</f>
        <v>0</v>
      </c>
      <c r="GT220" s="429">
        <f>'DATA SHEET'!DB220*'Gas parameters'!$O$18</f>
        <v>0</v>
      </c>
      <c r="GU220" s="429">
        <f>'DATA SHEET'!DC220*'Gas parameters'!$P$18</f>
        <v>0</v>
      </c>
      <c r="GV220" s="429">
        <f>'DATA SHEET'!DD220*'Gas parameters'!$Q$18</f>
        <v>0</v>
      </c>
      <c r="GW220" s="430">
        <v>7</v>
      </c>
      <c r="GX220" s="430">
        <v>1E-3</v>
      </c>
      <c r="GY220" s="435">
        <f t="shared" ref="GY220:GY224" si="1396">HM220/0.2094</f>
        <v>6.6924546322827121</v>
      </c>
      <c r="GZ220" s="435">
        <f t="shared" ref="GZ220:GZ224" si="1397">HN220/HH220*100</f>
        <v>10.148328222950017</v>
      </c>
      <c r="HA220" s="433">
        <f t="shared" ref="HA220:HA224" si="1398">(HG220-HH220)/GY220+1</f>
        <v>1</v>
      </c>
      <c r="HB220" s="433">
        <f t="shared" ref="HB220:HB224" si="1399">HG220+HI220</f>
        <v>7.4502201757506663</v>
      </c>
      <c r="HC220" s="433">
        <f t="shared" ref="HC220:HC224" si="1400">HI220/HB220*100</f>
        <v>20.959991874476575</v>
      </c>
      <c r="HD220" s="433">
        <f t="shared" ref="HD220:HD224" si="1401">HJ220*0.01977+HF220*0.01429+(100-HF220-HJ220)*0.01251</f>
        <v>1.3246768628986172</v>
      </c>
      <c r="HE220" s="433">
        <f t="shared" ref="HE220:HE224" si="1402">(HD220+HI220*0.8038/HG220)/(HI220/HG220+1)</f>
        <v>1.2155011147590387</v>
      </c>
      <c r="HF220" s="436">
        <f t="shared" ref="HF220:HF224" si="1403">IO220</f>
        <v>0</v>
      </c>
      <c r="HG220" s="433">
        <f t="shared" ref="HG220:HG224" si="1404">HN220/HJ220*100</f>
        <v>5.8886546322827122</v>
      </c>
      <c r="HH220" s="435">
        <f>GY220*0.7906+'DATA SHEET'!CW220/100+HN220</f>
        <v>5.8886546322827122</v>
      </c>
      <c r="HI220" s="433">
        <f t="shared" ref="HI220:HI224" si="1405">GX220/0.8038*1.293*HA220*GY220+HO220</f>
        <v>1.5615655434679541</v>
      </c>
      <c r="HJ220" s="433">
        <f t="shared" ref="HJ220:HJ224" si="1406">(1-HF220/20.94)*GZ220</f>
        <v>10.148328222950017</v>
      </c>
      <c r="HK220" s="437">
        <f t="shared" ref="HK220:HK224" si="1407">SUM(DE220:DT220)</f>
        <v>25843</v>
      </c>
      <c r="HL220" s="437">
        <f t="shared" ref="HL220:HL224" si="1408">SUM(DU220:EJ220)</f>
        <v>28989.399999999998</v>
      </c>
      <c r="HM220" s="438">
        <f t="shared" ref="HM220:HM224" si="1409">SUM(EK220:EZ220)</f>
        <v>1.4014</v>
      </c>
      <c r="HN220" s="439">
        <f t="shared" ref="HN220:HN224" si="1410">SUM(FA220:FP220)</f>
        <v>0.59760000000000002</v>
      </c>
      <c r="HO220" s="436">
        <f t="shared" ref="HO220:HO224" si="1411">SUM(FQ220:GF220)</f>
        <v>1.5508</v>
      </c>
      <c r="HP220" s="427">
        <f t="shared" ref="HP220:HP224" si="1412">SUM(GG220:GV220)</f>
        <v>0.46643999999999997</v>
      </c>
      <c r="HQ220" s="357">
        <f t="shared" ref="HQ220:HQ224" si="1413">SUM(AS220:BH220)</f>
        <v>25801.599999999999</v>
      </c>
      <c r="HR220" s="358">
        <f t="shared" ref="HR220:HR224" si="1414">SUM(BI220:BX220)</f>
        <v>29019.200000000001</v>
      </c>
      <c r="HS220" s="712">
        <f t="shared" ref="HS220:HS224" si="1415">SUM(BY220:CN220)</f>
        <v>0.46643999999999997</v>
      </c>
      <c r="HT220" s="713">
        <f t="shared" ref="HT220:HT224" si="1416">HU220/$HR$14</f>
        <v>0.36094603788418017</v>
      </c>
      <c r="HU220" s="711">
        <f t="shared" ref="HU220:HU224" si="1417">HS220/$HU$14</f>
        <v>0.44215889640812073</v>
      </c>
      <c r="HV220" s="711">
        <f t="shared" ref="HV220:HV224" si="1418">HY220/$HV$14</f>
        <v>24.454174959719456</v>
      </c>
      <c r="HW220" s="711">
        <f t="shared" ref="HW220:HW224" si="1419">HZ220/$HW$14</f>
        <v>27.464698088207459</v>
      </c>
      <c r="HX220" s="711">
        <f t="shared" ref="HX220:HX224" si="1420">IA220/$HX$14</f>
        <v>45.714470083951518</v>
      </c>
      <c r="HY220" s="714">
        <f t="shared" ref="HY220:HY224" si="1421">HQ220/1000</f>
        <v>25.801599999999997</v>
      </c>
      <c r="HZ220" s="359">
        <f t="shared" ref="HZ220:HZ224" si="1422">HR220/1000</f>
        <v>29.019200000000001</v>
      </c>
      <c r="IA220" s="360">
        <f t="shared" ref="IA220:IA224" si="1423">HR220/SQRT(HT220)/1000</f>
        <v>48.30190909070317</v>
      </c>
      <c r="IB220" s="75">
        <f t="shared" ref="IB220:IB224" si="1424">HX220</f>
        <v>45.714470083951518</v>
      </c>
      <c r="IC220" s="724">
        <f t="shared" ref="IC220:IC224" si="1425">HT220</f>
        <v>0.36094603788418017</v>
      </c>
      <c r="ID220" s="724">
        <f t="shared" ref="ID220:ID224" si="1426">HY220</f>
        <v>25.801599999999997</v>
      </c>
      <c r="IE220" s="724">
        <f t="shared" ref="IE220:IE224" si="1427">HZ220</f>
        <v>29.019200000000001</v>
      </c>
      <c r="IF220" s="76">
        <f t="shared" ref="IF220:IF224" si="1428">GZ220</f>
        <v>10.148328222950017</v>
      </c>
      <c r="IG220" s="168"/>
      <c r="IH220" s="168"/>
      <c r="II220" s="168"/>
      <c r="IJ220" s="700">
        <f t="shared" ref="IJ220:IJ224" si="1429">II220*(273.15/(273.15+15))*ID220/3.6</f>
        <v>0</v>
      </c>
      <c r="IK220" s="529"/>
      <c r="IL220" s="529"/>
      <c r="IM220" s="529"/>
      <c r="IN220" s="529"/>
      <c r="IO220" s="529"/>
      <c r="IP220" s="529"/>
      <c r="IQ220" s="529"/>
      <c r="IR220" s="529"/>
      <c r="IS220" s="23" t="s">
        <v>88</v>
      </c>
      <c r="IT220" s="23" t="s">
        <v>88</v>
      </c>
      <c r="IU220" s="23"/>
      <c r="IV220" s="23" t="s">
        <v>88</v>
      </c>
      <c r="IW220" s="23"/>
      <c r="IX220" s="23"/>
      <c r="IZ220" s="529"/>
      <c r="JA220" s="529"/>
      <c r="JB220" s="143"/>
      <c r="JC220" s="64"/>
      <c r="JD220" s="22" t="str">
        <f>IF(IN220&lt;&gt;0,IP220*IF220/IN220,"NM")</f>
        <v>NM</v>
      </c>
      <c r="JE220" s="22" t="str">
        <f>IF(IN220&lt;&gt;0,IQ220*IF220/IN220,"NM")</f>
        <v>NM</v>
      </c>
      <c r="JF220" s="22" t="str">
        <f>IF(IN220&lt;&gt;0,JD220*1.07,"NM")</f>
        <v>NM</v>
      </c>
      <c r="JG220" s="22" t="str">
        <f>IF(IN220&lt;&gt;0,JE220*1.76,"NM")</f>
        <v>NM</v>
      </c>
      <c r="JH220" s="21" t="str">
        <f>IF(IN220&lt;&gt;0,(21/(21-IO220)),"NM")</f>
        <v>NM</v>
      </c>
      <c r="JI220" s="21"/>
      <c r="JJ220" s="21"/>
      <c r="JK220" s="21"/>
      <c r="JL220" s="529"/>
      <c r="JM220" s="529"/>
      <c r="JN220" s="529"/>
      <c r="JO220" s="529"/>
      <c r="JP220" s="529"/>
      <c r="JR220" s="29"/>
      <c r="JS220" s="29"/>
      <c r="JT220" s="529"/>
      <c r="JU220" s="529"/>
      <c r="JV220" s="142"/>
      <c r="JW220" s="142"/>
      <c r="JX220" s="142"/>
      <c r="JY220" s="142"/>
      <c r="JZ220" s="142"/>
      <c r="KA220" s="23"/>
      <c r="KB220" s="24"/>
      <c r="KC220" s="175"/>
      <c r="KD220" s="175"/>
      <c r="KE220" s="175"/>
      <c r="KF220" s="175"/>
      <c r="KG220" s="175"/>
      <c r="KH220" s="175"/>
      <c r="KI220" s="175"/>
      <c r="KJ220" s="175"/>
      <c r="KK220" s="48"/>
      <c r="KL220" s="32" t="s">
        <v>88</v>
      </c>
      <c r="KM220" s="48"/>
      <c r="KN220" s="48"/>
      <c r="KO220" s="48"/>
      <c r="KP220" s="48"/>
      <c r="KQ220" s="49"/>
      <c r="KR220" s="49"/>
      <c r="KS220" s="49"/>
      <c r="KT220" s="49"/>
      <c r="KU220" s="49"/>
      <c r="KV220" s="49"/>
      <c r="KX220" s="540">
        <f t="shared" si="1243"/>
        <v>100</v>
      </c>
      <c r="NC220" s="529">
        <v>0</v>
      </c>
    </row>
    <row r="221" spans="1:367" ht="15.75" customHeight="1" thickTop="1" thickBot="1" x14ac:dyDescent="0.3">
      <c r="A221" s="423" t="s">
        <v>183</v>
      </c>
      <c r="B221" s="80" t="e">
        <f>IF(A221="X",IF(#REF!="F",#REF!,IF(#REF!="C",#REF!,IF(#REF!="WH",#REF!,IF(#REF!="B",#REF!,"")))),"")</f>
        <v>#REF!</v>
      </c>
      <c r="C221" s="120"/>
      <c r="D221" s="578"/>
      <c r="E221" s="11">
        <f>E220+1</f>
        <v>92</v>
      </c>
      <c r="F221" s="2128"/>
      <c r="G221" s="1831"/>
      <c r="H221" s="23" t="s">
        <v>88</v>
      </c>
      <c r="I221" s="23" t="s">
        <v>88</v>
      </c>
      <c r="J221" s="23" t="s">
        <v>88</v>
      </c>
      <c r="K221" s="38"/>
      <c r="L221" s="39" t="s">
        <v>74</v>
      </c>
      <c r="M221" s="39" t="s">
        <v>53</v>
      </c>
      <c r="N221" s="1905"/>
      <c r="O221" s="528"/>
      <c r="P221" s="544"/>
      <c r="Q221" s="726">
        <v>60</v>
      </c>
      <c r="R221" s="727"/>
      <c r="S221" s="727"/>
      <c r="T221" s="727"/>
      <c r="U221" s="727"/>
      <c r="V221" s="727"/>
      <c r="W221" s="727"/>
      <c r="X221" s="727"/>
      <c r="Y221" s="727"/>
      <c r="Z221" s="727"/>
      <c r="AA221" s="727"/>
      <c r="AB221" s="727">
        <v>40</v>
      </c>
      <c r="AC221" s="368">
        <f t="shared" si="1368"/>
        <v>0.6</v>
      </c>
      <c r="AD221" s="368">
        <f t="shared" si="1369"/>
        <v>0</v>
      </c>
      <c r="AE221" s="368">
        <f t="shared" si="1370"/>
        <v>0</v>
      </c>
      <c r="AF221" s="368">
        <f t="shared" si="1371"/>
        <v>0</v>
      </c>
      <c r="AG221" s="368">
        <f t="shared" si="1372"/>
        <v>0</v>
      </c>
      <c r="AH221" s="368">
        <f t="shared" si="1373"/>
        <v>0</v>
      </c>
      <c r="AI221" s="368">
        <f t="shared" si="1374"/>
        <v>0</v>
      </c>
      <c r="AJ221" s="368">
        <f t="shared" si="1375"/>
        <v>0</v>
      </c>
      <c r="AK221" s="368">
        <f t="shared" si="1376"/>
        <v>0</v>
      </c>
      <c r="AL221" s="368">
        <f t="shared" si="1377"/>
        <v>0</v>
      </c>
      <c r="AM221" s="368">
        <f t="shared" si="1378"/>
        <v>0</v>
      </c>
      <c r="AN221" s="368">
        <f t="shared" si="1379"/>
        <v>0.4</v>
      </c>
      <c r="AO221" s="369">
        <v>0</v>
      </c>
      <c r="AP221" s="370">
        <v>0</v>
      </c>
      <c r="AQ221" s="370">
        <v>0</v>
      </c>
      <c r="AR221" s="370">
        <v>0</v>
      </c>
      <c r="AS221" s="378">
        <f>AC221*'Gas parameters'!$B$10</f>
        <v>21490.799999999999</v>
      </c>
      <c r="AT221" s="371">
        <f>AD221*'Gas parameters'!$C$10</f>
        <v>0</v>
      </c>
      <c r="AU221" s="371">
        <f>AE221*'Gas parameters'!$D$10</f>
        <v>0</v>
      </c>
      <c r="AV221" s="371">
        <f>AF221*'Gas parameters'!$E$10</f>
        <v>0</v>
      </c>
      <c r="AW221" s="371">
        <f>AG221*'Gas parameters'!$F$10</f>
        <v>0</v>
      </c>
      <c r="AX221" s="371">
        <f>AH221*'Gas parameters'!$G$10</f>
        <v>0</v>
      </c>
      <c r="AY221" s="371">
        <f>AI221*'Gas parameters'!$H$10</f>
        <v>0</v>
      </c>
      <c r="AZ221" s="371">
        <f>AJ221*'Gas parameters'!$I$10</f>
        <v>0</v>
      </c>
      <c r="BA221" s="371">
        <f>AK221*'Gas parameters'!$J$10</f>
        <v>0</v>
      </c>
      <c r="BB221" s="371">
        <f>AL221*'Gas parameters'!$K$10</f>
        <v>0</v>
      </c>
      <c r="BC221" s="371">
        <f>AM221*'Gas parameters'!$L$10</f>
        <v>0</v>
      </c>
      <c r="BD221" s="371">
        <f>AN221*'Gas parameters'!$M$10</f>
        <v>4310.8</v>
      </c>
      <c r="BE221" s="372">
        <f>AO221*'Gas parameters'!$N$10</f>
        <v>0</v>
      </c>
      <c r="BF221" s="373">
        <f>AP221*'Gas parameters'!$O$10</f>
        <v>0</v>
      </c>
      <c r="BG221" s="373">
        <f>AQ221*'Gas parameters'!$P$10</f>
        <v>0</v>
      </c>
      <c r="BH221" s="379">
        <f>AR221*'Gas parameters'!$Q$10</f>
        <v>0</v>
      </c>
      <c r="BI221" s="386">
        <f>AC221*'Gas parameters'!$B$11</f>
        <v>23904</v>
      </c>
      <c r="BJ221" s="387">
        <f>AD221*'Gas parameters'!$C$11</f>
        <v>0</v>
      </c>
      <c r="BK221" s="387">
        <f>AE221*'Gas parameters'!$D$11</f>
        <v>0</v>
      </c>
      <c r="BL221" s="387">
        <f>AF221*'Gas parameters'!$E$11</f>
        <v>0</v>
      </c>
      <c r="BM221" s="387">
        <f>AG221*'Gas parameters'!$F$11</f>
        <v>0</v>
      </c>
      <c r="BN221" s="387">
        <f>AH221*'Gas parameters'!$G$11</f>
        <v>0</v>
      </c>
      <c r="BO221" s="387">
        <f>AI221*'Gas parameters'!$H$11</f>
        <v>0</v>
      </c>
      <c r="BP221" s="387">
        <f>AJ221*'Gas parameters'!$I$11</f>
        <v>0</v>
      </c>
      <c r="BQ221" s="387">
        <f>AK221*'Gas parameters'!$J$11</f>
        <v>0</v>
      </c>
      <c r="BR221" s="387">
        <f>AL221*'Gas parameters'!$K$11</f>
        <v>0</v>
      </c>
      <c r="BS221" s="387">
        <f>AM221*'Gas parameters'!$L$11</f>
        <v>0</v>
      </c>
      <c r="BT221" s="387">
        <f>AN221*'Gas parameters'!$M$11</f>
        <v>5115.2000000000007</v>
      </c>
      <c r="BU221" s="388">
        <f>AO221*'Gas parameters'!$N$11</f>
        <v>0</v>
      </c>
      <c r="BV221" s="389">
        <f>AP221*'Gas parameters'!$O$11</f>
        <v>0</v>
      </c>
      <c r="BW221" s="389">
        <f>AQ221*'Gas parameters'!$P$11</f>
        <v>0</v>
      </c>
      <c r="BX221" s="390">
        <f>AR221*'Gas parameters'!$Q$11</f>
        <v>0</v>
      </c>
      <c r="BY221" s="385">
        <f>AC221*'Gas parameters'!$B$12</f>
        <v>0.43043999999999999</v>
      </c>
      <c r="BZ221" s="374">
        <f>AD221*'Gas parameters'!$C$12</f>
        <v>0</v>
      </c>
      <c r="CA221" s="374">
        <f>AE221*'Gas parameters'!$D$12</f>
        <v>0</v>
      </c>
      <c r="CB221" s="374">
        <f>AF221*'Gas parameters'!$E$12</f>
        <v>0</v>
      </c>
      <c r="CC221" s="374">
        <f>AG221*'Gas parameters'!$F$12</f>
        <v>0</v>
      </c>
      <c r="CD221" s="374">
        <f>AH221*'Gas parameters'!$G$12</f>
        <v>0</v>
      </c>
      <c r="CE221" s="374">
        <f>AI221*'Gas parameters'!$H$12</f>
        <v>0</v>
      </c>
      <c r="CF221" s="374">
        <f>AJ221*'Gas parameters'!$I$12</f>
        <v>0</v>
      </c>
      <c r="CG221" s="374">
        <f>AK221*'Gas parameters'!$J$12</f>
        <v>0</v>
      </c>
      <c r="CH221" s="374">
        <f>AL221*'Gas parameters'!$K$12</f>
        <v>0</v>
      </c>
      <c r="CI221" s="374">
        <f>AM221*'Gas parameters'!$L$12</f>
        <v>0</v>
      </c>
      <c r="CJ221" s="374">
        <f>AN221*'Gas parameters'!$M$12</f>
        <v>3.5999999999999997E-2</v>
      </c>
      <c r="CK221" s="375">
        <f>AO221*'Gas parameters'!$N$12</f>
        <v>0</v>
      </c>
      <c r="CL221" s="376">
        <f>AP221*'Gas parameters'!$O$12</f>
        <v>0</v>
      </c>
      <c r="CM221" s="376">
        <f>AQ221*'Gas parameters'!$P$12</f>
        <v>0</v>
      </c>
      <c r="CN221" s="376">
        <f>AR221*'Gas parameters'!$Q$12</f>
        <v>0</v>
      </c>
      <c r="CO221" s="432">
        <f t="shared" si="1380"/>
        <v>0.6</v>
      </c>
      <c r="CP221" s="432">
        <f t="shared" si="1381"/>
        <v>0</v>
      </c>
      <c r="CQ221" s="432">
        <f t="shared" si="1382"/>
        <v>0</v>
      </c>
      <c r="CR221" s="432">
        <f t="shared" si="1383"/>
        <v>0</v>
      </c>
      <c r="CS221" s="432">
        <f t="shared" si="1384"/>
        <v>0</v>
      </c>
      <c r="CT221" s="432">
        <f t="shared" si="1385"/>
        <v>0</v>
      </c>
      <c r="CU221" s="432">
        <f t="shared" si="1386"/>
        <v>0</v>
      </c>
      <c r="CV221" s="432">
        <f t="shared" si="1387"/>
        <v>0</v>
      </c>
      <c r="CW221" s="432">
        <f t="shared" si="1388"/>
        <v>0</v>
      </c>
      <c r="CX221" s="432">
        <f t="shared" si="1389"/>
        <v>0</v>
      </c>
      <c r="CY221" s="432">
        <f t="shared" si="1390"/>
        <v>0</v>
      </c>
      <c r="CZ221" s="432">
        <f t="shared" si="1391"/>
        <v>0.4</v>
      </c>
      <c r="DA221" s="432">
        <f t="shared" si="1392"/>
        <v>0</v>
      </c>
      <c r="DB221" s="432">
        <f t="shared" si="1393"/>
        <v>0</v>
      </c>
      <c r="DC221" s="432">
        <f t="shared" si="1394"/>
        <v>0</v>
      </c>
      <c r="DD221" s="432">
        <f t="shared" si="1395"/>
        <v>0</v>
      </c>
      <c r="DE221" s="428">
        <f>'DATA SHEET'!CO221*'Gas parameters'!$B$13</f>
        <v>21529.8</v>
      </c>
      <c r="DF221" s="428">
        <f>'DATA SHEET'!CP221*'Gas parameters'!$C$13</f>
        <v>0</v>
      </c>
      <c r="DG221" s="428">
        <f>'DATA SHEET'!CQ221*'Gas parameters'!$D$13</f>
        <v>0</v>
      </c>
      <c r="DH221" s="428">
        <f>'DATA SHEET'!CR221*'Gas parameters'!$E$13</f>
        <v>0</v>
      </c>
      <c r="DI221" s="428">
        <f>'DATA SHEET'!CS221*'Gas parameters'!$F$13</f>
        <v>0</v>
      </c>
      <c r="DJ221" s="428">
        <f>'DATA SHEET'!CT221*'Gas parameters'!$G$13</f>
        <v>0</v>
      </c>
      <c r="DK221" s="428">
        <f>'DATA SHEET'!CU221*'Gas parameters'!$H$13</f>
        <v>0</v>
      </c>
      <c r="DL221" s="428">
        <f>'DATA SHEET'!CV221*'Gas parameters'!$I$13</f>
        <v>0</v>
      </c>
      <c r="DM221" s="428">
        <f>'DATA SHEET'!CW221*'Gas parameters'!$J$13</f>
        <v>0</v>
      </c>
      <c r="DN221" s="428">
        <f>'DATA SHEET'!CX221*'Gas parameters'!$K$13</f>
        <v>0</v>
      </c>
      <c r="DO221" s="428">
        <f>'DATA SHEET'!CY221*'Gas parameters'!$L$13</f>
        <v>0</v>
      </c>
      <c r="DP221" s="428">
        <f>'DATA SHEET'!CZ221*'Gas parameters'!$M$13</f>
        <v>4313.2</v>
      </c>
      <c r="DQ221" s="428">
        <f>'DATA SHEET'!DA221*'Gas parameters'!$N$13</f>
        <v>0</v>
      </c>
      <c r="DR221" s="428">
        <f>'DATA SHEET'!DB221*'Gas parameters'!$O$13</f>
        <v>0</v>
      </c>
      <c r="DS221" s="428">
        <f>'DATA SHEET'!DC221*'Gas parameters'!$P$13</f>
        <v>0</v>
      </c>
      <c r="DT221" s="428">
        <f>'DATA SHEET'!DD221*'Gas parameters'!$Q$13</f>
        <v>0</v>
      </c>
      <c r="DU221" s="431">
        <f>'DATA SHEET'!CO221*'Gas parameters'!$B$14</f>
        <v>23891.399999999998</v>
      </c>
      <c r="DV221" s="431">
        <f>'DATA SHEET'!CP221*'Gas parameters'!$C$14</f>
        <v>0</v>
      </c>
      <c r="DW221" s="431">
        <f>'DATA SHEET'!CQ221*'Gas parameters'!$D$14</f>
        <v>0</v>
      </c>
      <c r="DX221" s="431">
        <f>'DATA SHEET'!CR221*'Gas parameters'!$E$14</f>
        <v>0</v>
      </c>
      <c r="DY221" s="431">
        <f>'DATA SHEET'!CS221*'Gas parameters'!$F$14</f>
        <v>0</v>
      </c>
      <c r="DZ221" s="431">
        <f>'DATA SHEET'!CT221*'Gas parameters'!$G$14</f>
        <v>0</v>
      </c>
      <c r="EA221" s="431">
        <f>'DATA SHEET'!CU221*'Gas parameters'!$H$14</f>
        <v>0</v>
      </c>
      <c r="EB221" s="431">
        <f>'DATA SHEET'!CV221*'Gas parameters'!$I$14</f>
        <v>0</v>
      </c>
      <c r="EC221" s="431">
        <f>'DATA SHEET'!CW221*'Gas parameters'!$J$14</f>
        <v>0</v>
      </c>
      <c r="ED221" s="431">
        <f>'DATA SHEET'!CX221*'Gas parameters'!$K$14</f>
        <v>0</v>
      </c>
      <c r="EE221" s="431">
        <f>'DATA SHEET'!CY221*'Gas parameters'!$L$14</f>
        <v>0</v>
      </c>
      <c r="EF221" s="431">
        <f>'DATA SHEET'!CZ221*'Gas parameters'!$M$14</f>
        <v>5098</v>
      </c>
      <c r="EG221" s="431">
        <f>'DATA SHEET'!DA221*'Gas parameters'!$N$14</f>
        <v>0</v>
      </c>
      <c r="EH221" s="431">
        <f>'DATA SHEET'!DB221*'Gas parameters'!$O$14</f>
        <v>0</v>
      </c>
      <c r="EI221" s="431">
        <f>'DATA SHEET'!DC221*'Gas parameters'!$P$14</f>
        <v>0</v>
      </c>
      <c r="EJ221" s="431">
        <f>'DATA SHEET'!DD221*'Gas parameters'!$Q$14</f>
        <v>0</v>
      </c>
      <c r="EK221" s="425">
        <f>'DATA SHEET'!CO221*'Gas parameters'!$B$15</f>
        <v>1.2018</v>
      </c>
      <c r="EL221" s="434">
        <f>'DATA SHEET'!CP221*'Gas parameters'!$C$15</f>
        <v>0</v>
      </c>
      <c r="EM221" s="434">
        <f>'DATA SHEET'!CQ221*'Gas parameters'!$D$15</f>
        <v>0</v>
      </c>
      <c r="EN221" s="434">
        <f>'DATA SHEET'!CR221*'Gas parameters'!$E$15</f>
        <v>0</v>
      </c>
      <c r="EO221" s="434">
        <f>'DATA SHEET'!CS221*'Gas parameters'!$F$15</f>
        <v>0</v>
      </c>
      <c r="EP221" s="434">
        <f>'DATA SHEET'!CT221*'Gas parameters'!$G$15</f>
        <v>0</v>
      </c>
      <c r="EQ221" s="434">
        <f>'DATA SHEET'!CU221*'Gas parameters'!$H$15</f>
        <v>0</v>
      </c>
      <c r="ER221" s="434">
        <f>'DATA SHEET'!CV221*'Gas parameters'!$I$15</f>
        <v>0</v>
      </c>
      <c r="ES221" s="434">
        <f>'DATA SHEET'!CW221*'Gas parameters'!$J$15</f>
        <v>0</v>
      </c>
      <c r="ET221" s="434">
        <f>'DATA SHEET'!CX221*'Gas parameters'!$K$15</f>
        <v>0</v>
      </c>
      <c r="EU221" s="434">
        <f>'DATA SHEET'!CY221*'Gas parameters'!$L$15</f>
        <v>0</v>
      </c>
      <c r="EV221" s="434">
        <f>'DATA SHEET'!CZ221*'Gas parameters'!$M$15</f>
        <v>0.1996</v>
      </c>
      <c r="EW221" s="434">
        <f>'DATA SHEET'!DA221*'Gas parameters'!$N$15</f>
        <v>0</v>
      </c>
      <c r="EX221" s="434">
        <f>'DATA SHEET'!DB221*'Gas parameters'!$O$15</f>
        <v>0</v>
      </c>
      <c r="EY221" s="434">
        <f>'DATA SHEET'!DC221*'Gas parameters'!$P$15</f>
        <v>0</v>
      </c>
      <c r="EZ221" s="434">
        <f>'DATA SHEET'!DD221*'Gas parameters'!$Q$15</f>
        <v>0</v>
      </c>
      <c r="FA221" s="429">
        <f>'DATA SHEET'!CO221*'Gas parameters'!$B$16</f>
        <v>0.59760000000000002</v>
      </c>
      <c r="FB221" s="429">
        <f>'DATA SHEET'!CP221*'Gas parameters'!$C$16</f>
        <v>0</v>
      </c>
      <c r="FC221" s="429">
        <f>'DATA SHEET'!CQ221*'Gas parameters'!$D$16</f>
        <v>0</v>
      </c>
      <c r="FD221" s="429">
        <f>'DATA SHEET'!CR221*'Gas parameters'!$E$16</f>
        <v>0</v>
      </c>
      <c r="FE221" s="429">
        <f>'DATA SHEET'!CS221*'Gas parameters'!$F$16</f>
        <v>0</v>
      </c>
      <c r="FF221" s="429">
        <f>'DATA SHEET'!CT221*'Gas parameters'!$G$16</f>
        <v>0</v>
      </c>
      <c r="FG221" s="429">
        <f>'DATA SHEET'!CU221*'Gas parameters'!$H$16</f>
        <v>0</v>
      </c>
      <c r="FH221" s="429">
        <f>'DATA SHEET'!CV221*'Gas parameters'!$I$16</f>
        <v>0</v>
      </c>
      <c r="FI221" s="429">
        <f>'DATA SHEET'!CW221*'Gas parameters'!$J$16</f>
        <v>0</v>
      </c>
      <c r="FJ221" s="429">
        <f>'DATA SHEET'!CX221*'Gas parameters'!$K$16</f>
        <v>0</v>
      </c>
      <c r="FK221" s="429">
        <f>'DATA SHEET'!CY221*'Gas parameters'!$L$16</f>
        <v>0</v>
      </c>
      <c r="FL221" s="429">
        <f>'DATA SHEET'!CZ221*'Gas parameters'!$M$16</f>
        <v>0</v>
      </c>
      <c r="FM221" s="429">
        <f>'DATA SHEET'!DA221*'Gas parameters'!$N$16</f>
        <v>0</v>
      </c>
      <c r="FN221" s="429">
        <f>'DATA SHEET'!DB221*'Gas parameters'!$O$16</f>
        <v>0</v>
      </c>
      <c r="FO221" s="429">
        <f>'DATA SHEET'!DC221*'Gas parameters'!$P$16</f>
        <v>0</v>
      </c>
      <c r="FP221" s="429">
        <f>'DATA SHEET'!DD221*'Gas parameters'!$Q$16</f>
        <v>0</v>
      </c>
      <c r="FQ221" s="457">
        <f>'DATA SHEET'!CO221*'Gas parameters'!$B$17</f>
        <v>1.1639999999999999</v>
      </c>
      <c r="FR221" s="457">
        <f>'DATA SHEET'!CP221*'Gas parameters'!$C$17</f>
        <v>0</v>
      </c>
      <c r="FS221" s="457">
        <f>'DATA SHEET'!CQ221*'Gas parameters'!$D$17</f>
        <v>0</v>
      </c>
      <c r="FT221" s="457">
        <f>'DATA SHEET'!CR221*'Gas parameters'!$E$17</f>
        <v>0</v>
      </c>
      <c r="FU221" s="457">
        <f>'DATA SHEET'!CS221*'Gas parameters'!$F$17</f>
        <v>0</v>
      </c>
      <c r="FV221" s="457">
        <f>'DATA SHEET'!CT221*'Gas parameters'!$G$17</f>
        <v>0</v>
      </c>
      <c r="FW221" s="457">
        <f>'DATA SHEET'!CU221*'Gas parameters'!$H$17</f>
        <v>0</v>
      </c>
      <c r="FX221" s="457">
        <f>'DATA SHEET'!CV221*'Gas parameters'!$I$17</f>
        <v>0</v>
      </c>
      <c r="FY221" s="457">
        <f>'DATA SHEET'!CW221*'Gas parameters'!$J$17</f>
        <v>0</v>
      </c>
      <c r="FZ221" s="457">
        <f>'DATA SHEET'!CX221*'Gas parameters'!$K$17</f>
        <v>0</v>
      </c>
      <c r="GA221" s="457">
        <f>'DATA SHEET'!CY221*'Gas parameters'!$L$17</f>
        <v>0</v>
      </c>
      <c r="GB221" s="457">
        <f>'DATA SHEET'!CZ221*'Gas parameters'!$M$17</f>
        <v>0.38680000000000003</v>
      </c>
      <c r="GC221" s="457">
        <f>'DATA SHEET'!DA221*'Gas parameters'!$N$17</f>
        <v>0</v>
      </c>
      <c r="GD221" s="457">
        <f>'DATA SHEET'!DB221*'Gas parameters'!$O$17</f>
        <v>0</v>
      </c>
      <c r="GE221" s="457">
        <f>'DATA SHEET'!DC221*'Gas parameters'!$P$17</f>
        <v>0</v>
      </c>
      <c r="GF221" s="457">
        <f>'DATA SHEET'!DD221*'Gas parameters'!$Q$17</f>
        <v>0</v>
      </c>
      <c r="GG221" s="429">
        <f>'DATA SHEET'!CO221*'Gas parameters'!$B$18</f>
        <v>0.43043999999999999</v>
      </c>
      <c r="GH221" s="429">
        <f>'DATA SHEET'!CP221*'Gas parameters'!$C$18</f>
        <v>0</v>
      </c>
      <c r="GI221" s="429">
        <f>'DATA SHEET'!CQ221*'Gas parameters'!$D$18</f>
        <v>0</v>
      </c>
      <c r="GJ221" s="429">
        <f>'DATA SHEET'!CR221*'Gas parameters'!$E$18</f>
        <v>0</v>
      </c>
      <c r="GK221" s="429">
        <f>'DATA SHEET'!CS221*'Gas parameters'!$F$18</f>
        <v>0</v>
      </c>
      <c r="GL221" s="429">
        <f>'DATA SHEET'!CT221*'Gas parameters'!$G$18</f>
        <v>0</v>
      </c>
      <c r="GM221" s="429">
        <f>'DATA SHEET'!CU221*'Gas parameters'!$H$18</f>
        <v>0</v>
      </c>
      <c r="GN221" s="429">
        <f>'DATA SHEET'!CV221*'Gas parameters'!$I$18</f>
        <v>0</v>
      </c>
      <c r="GO221" s="429">
        <f>'DATA SHEET'!CW221*'Gas parameters'!$J$18</f>
        <v>0</v>
      </c>
      <c r="GP221" s="429">
        <f>'DATA SHEET'!CX221*'Gas parameters'!$K$18</f>
        <v>0</v>
      </c>
      <c r="GQ221" s="429">
        <f>'DATA SHEET'!CY221*'Gas parameters'!$L$18</f>
        <v>0</v>
      </c>
      <c r="GR221" s="429">
        <f>'DATA SHEET'!CZ221*'Gas parameters'!$M$18</f>
        <v>3.5999999999999997E-2</v>
      </c>
      <c r="GS221" s="429">
        <f>'DATA SHEET'!DA221*'Gas parameters'!$N$18</f>
        <v>0</v>
      </c>
      <c r="GT221" s="429">
        <f>'DATA SHEET'!DB221*'Gas parameters'!$O$18</f>
        <v>0</v>
      </c>
      <c r="GU221" s="429">
        <f>'DATA SHEET'!DC221*'Gas parameters'!$P$18</f>
        <v>0</v>
      </c>
      <c r="GV221" s="429">
        <f>'DATA SHEET'!DD221*'Gas parameters'!$Q$18</f>
        <v>0</v>
      </c>
      <c r="GW221" s="430">
        <v>7</v>
      </c>
      <c r="GX221" s="430">
        <v>1E-3</v>
      </c>
      <c r="GY221" s="435">
        <f t="shared" si="1396"/>
        <v>6.6924546322827121</v>
      </c>
      <c r="GZ221" s="435">
        <f t="shared" si="1397"/>
        <v>10.148328222950017</v>
      </c>
      <c r="HA221" s="433">
        <f t="shared" si="1398"/>
        <v>1</v>
      </c>
      <c r="HB221" s="433">
        <f t="shared" si="1399"/>
        <v>7.4502201757506663</v>
      </c>
      <c r="HC221" s="433">
        <f t="shared" si="1400"/>
        <v>20.959991874476575</v>
      </c>
      <c r="HD221" s="433">
        <f t="shared" si="1401"/>
        <v>1.3246768628986172</v>
      </c>
      <c r="HE221" s="433">
        <f t="shared" si="1402"/>
        <v>1.2155011147590387</v>
      </c>
      <c r="HF221" s="436">
        <f t="shared" si="1403"/>
        <v>0</v>
      </c>
      <c r="HG221" s="433">
        <f t="shared" si="1404"/>
        <v>5.8886546322827122</v>
      </c>
      <c r="HH221" s="435">
        <f>GY221*0.7906+'DATA SHEET'!CW221/100+HN221</f>
        <v>5.8886546322827122</v>
      </c>
      <c r="HI221" s="433">
        <f t="shared" si="1405"/>
        <v>1.5615655434679541</v>
      </c>
      <c r="HJ221" s="433">
        <f t="shared" si="1406"/>
        <v>10.148328222950017</v>
      </c>
      <c r="HK221" s="437">
        <f t="shared" si="1407"/>
        <v>25843</v>
      </c>
      <c r="HL221" s="437">
        <f t="shared" si="1408"/>
        <v>28989.399999999998</v>
      </c>
      <c r="HM221" s="438">
        <f t="shared" si="1409"/>
        <v>1.4014</v>
      </c>
      <c r="HN221" s="439">
        <f t="shared" si="1410"/>
        <v>0.59760000000000002</v>
      </c>
      <c r="HO221" s="436">
        <f t="shared" si="1411"/>
        <v>1.5508</v>
      </c>
      <c r="HP221" s="427">
        <f t="shared" si="1412"/>
        <v>0.46643999999999997</v>
      </c>
      <c r="HQ221" s="357">
        <f t="shared" si="1413"/>
        <v>25801.599999999999</v>
      </c>
      <c r="HR221" s="358">
        <f t="shared" si="1414"/>
        <v>29019.200000000001</v>
      </c>
      <c r="HS221" s="712">
        <f t="shared" si="1415"/>
        <v>0.46643999999999997</v>
      </c>
      <c r="HT221" s="713">
        <f t="shared" si="1416"/>
        <v>0.36094603788418017</v>
      </c>
      <c r="HU221" s="711">
        <f t="shared" si="1417"/>
        <v>0.44215889640812073</v>
      </c>
      <c r="HV221" s="711">
        <f t="shared" si="1418"/>
        <v>24.454174959719456</v>
      </c>
      <c r="HW221" s="711">
        <f t="shared" si="1419"/>
        <v>27.464698088207459</v>
      </c>
      <c r="HX221" s="711">
        <f t="shared" si="1420"/>
        <v>45.714470083951518</v>
      </c>
      <c r="HY221" s="714">
        <f t="shared" si="1421"/>
        <v>25.801599999999997</v>
      </c>
      <c r="HZ221" s="359">
        <f t="shared" si="1422"/>
        <v>29.019200000000001</v>
      </c>
      <c r="IA221" s="360">
        <f t="shared" si="1423"/>
        <v>48.30190909070317</v>
      </c>
      <c r="IB221" s="75">
        <f t="shared" si="1424"/>
        <v>45.714470083951518</v>
      </c>
      <c r="IC221" s="724">
        <f t="shared" si="1425"/>
        <v>0.36094603788418017</v>
      </c>
      <c r="ID221" s="724">
        <f t="shared" si="1426"/>
        <v>25.801599999999997</v>
      </c>
      <c r="IE221" s="724">
        <f t="shared" si="1427"/>
        <v>29.019200000000001</v>
      </c>
      <c r="IF221" s="76">
        <f t="shared" si="1428"/>
        <v>10.148328222950017</v>
      </c>
      <c r="IG221" s="168"/>
      <c r="IH221" s="168"/>
      <c r="II221" s="168"/>
      <c r="IJ221" s="700">
        <f t="shared" si="1429"/>
        <v>0</v>
      </c>
      <c r="IK221" s="529"/>
      <c r="IL221" s="529"/>
      <c r="IM221" s="529"/>
      <c r="IN221" s="529"/>
      <c r="IO221" s="529"/>
      <c r="IP221" s="529"/>
      <c r="IQ221" s="529"/>
      <c r="IR221" s="529"/>
      <c r="IS221" s="23" t="s">
        <v>88</v>
      </c>
      <c r="IT221" s="23" t="s">
        <v>88</v>
      </c>
      <c r="IU221" s="23"/>
      <c r="IV221" s="23" t="s">
        <v>88</v>
      </c>
      <c r="IW221" s="23"/>
      <c r="IX221" s="23"/>
      <c r="IZ221" s="529"/>
      <c r="JA221" s="529"/>
      <c r="JB221" s="143"/>
      <c r="JC221" s="64"/>
      <c r="JD221" s="22" t="str">
        <f>IF(IN221&lt;&gt;0,IP221*IF221/IN221,"NM")</f>
        <v>NM</v>
      </c>
      <c r="JE221" s="22" t="str">
        <f>IF(IN221&lt;&gt;0,IQ221*IF221/IN221,"NM")</f>
        <v>NM</v>
      </c>
      <c r="JF221" s="22" t="str">
        <f>IF(IN221&lt;&gt;0,JD221*1.07,"NM")</f>
        <v>NM</v>
      </c>
      <c r="JG221" s="22" t="str">
        <f>IF(IN221&lt;&gt;0,JE221*1.76,"NM")</f>
        <v>NM</v>
      </c>
      <c r="JH221" s="21" t="str">
        <f>IF(IN221&lt;&gt;0,(21/(21-IO221)),"NM")</f>
        <v>NM</v>
      </c>
      <c r="JI221" s="21"/>
      <c r="JJ221" s="21"/>
      <c r="JK221" s="21"/>
      <c r="JL221" s="529"/>
      <c r="JM221" s="529"/>
      <c r="JN221" s="529"/>
      <c r="JO221" s="529"/>
      <c r="JP221" s="529"/>
      <c r="JR221" s="29"/>
      <c r="JS221" s="29"/>
      <c r="JT221" s="529"/>
      <c r="JU221" s="529"/>
      <c r="JV221" s="142"/>
      <c r="JW221" s="142"/>
      <c r="JX221" s="142"/>
      <c r="JY221" s="142"/>
      <c r="JZ221" s="142"/>
      <c r="KA221" s="23"/>
      <c r="KB221" s="24"/>
      <c r="KC221" s="175"/>
      <c r="KD221" s="175"/>
      <c r="KE221" s="175"/>
      <c r="KF221" s="175"/>
      <c r="KG221" s="175"/>
      <c r="KH221" s="175"/>
      <c r="KI221" s="175"/>
      <c r="KJ221" s="175"/>
      <c r="KK221" s="48"/>
      <c r="KL221" s="32" t="s">
        <v>88</v>
      </c>
      <c r="KM221" s="48"/>
      <c r="KN221" s="48"/>
      <c r="KO221" s="48"/>
      <c r="KP221" s="48"/>
      <c r="KQ221" s="49"/>
      <c r="KR221" s="49"/>
      <c r="KS221" s="49"/>
      <c r="KT221" s="49"/>
      <c r="KU221" s="49"/>
      <c r="KV221" s="49"/>
      <c r="KX221" s="540">
        <f t="shared" si="1243"/>
        <v>100</v>
      </c>
      <c r="NC221" s="529">
        <v>0</v>
      </c>
    </row>
    <row r="222" spans="1:367" ht="15.6" customHeight="1" thickTop="1" thickBot="1" x14ac:dyDescent="0.3">
      <c r="A222" s="423" t="s">
        <v>183</v>
      </c>
      <c r="B222" s="80" t="e">
        <f>IF(A222="X",IF(#REF!="F",#REF!,IF(#REF!="C",#REF!,IF(#REF!="WH",#REF!,IF(#REF!="B",#REF!,"")))),"")</f>
        <v>#REF!</v>
      </c>
      <c r="C222" s="120"/>
      <c r="D222" s="578"/>
      <c r="E222" s="11">
        <f>E221+1</f>
        <v>93</v>
      </c>
      <c r="F222" s="2128"/>
      <c r="G222" s="1831"/>
      <c r="H222" s="23" t="s">
        <v>88</v>
      </c>
      <c r="I222" s="23" t="s">
        <v>88</v>
      </c>
      <c r="J222" s="23" t="s">
        <v>88</v>
      </c>
      <c r="K222" s="38"/>
      <c r="L222" s="39" t="s">
        <v>74</v>
      </c>
      <c r="M222" s="39" t="s">
        <v>65</v>
      </c>
      <c r="N222" s="1905"/>
      <c r="O222" s="528"/>
      <c r="P222" s="544"/>
      <c r="Q222" s="726">
        <v>60</v>
      </c>
      <c r="R222" s="727"/>
      <c r="S222" s="727"/>
      <c r="T222" s="727"/>
      <c r="U222" s="727"/>
      <c r="V222" s="727"/>
      <c r="W222" s="727"/>
      <c r="X222" s="727"/>
      <c r="Y222" s="727"/>
      <c r="Z222" s="727"/>
      <c r="AA222" s="727"/>
      <c r="AB222" s="727">
        <v>40</v>
      </c>
      <c r="AC222" s="368">
        <f t="shared" si="1368"/>
        <v>0.6</v>
      </c>
      <c r="AD222" s="368">
        <f t="shared" si="1369"/>
        <v>0</v>
      </c>
      <c r="AE222" s="368">
        <f t="shared" si="1370"/>
        <v>0</v>
      </c>
      <c r="AF222" s="368">
        <f t="shared" si="1371"/>
        <v>0</v>
      </c>
      <c r="AG222" s="368">
        <f t="shared" si="1372"/>
        <v>0</v>
      </c>
      <c r="AH222" s="368">
        <f t="shared" si="1373"/>
        <v>0</v>
      </c>
      <c r="AI222" s="368">
        <f t="shared" si="1374"/>
        <v>0</v>
      </c>
      <c r="AJ222" s="368">
        <f t="shared" si="1375"/>
        <v>0</v>
      </c>
      <c r="AK222" s="368">
        <f t="shared" si="1376"/>
        <v>0</v>
      </c>
      <c r="AL222" s="368">
        <f t="shared" si="1377"/>
        <v>0</v>
      </c>
      <c r="AM222" s="368">
        <f t="shared" si="1378"/>
        <v>0</v>
      </c>
      <c r="AN222" s="368">
        <f t="shared" si="1379"/>
        <v>0.4</v>
      </c>
      <c r="AO222" s="369">
        <v>0</v>
      </c>
      <c r="AP222" s="370">
        <v>0</v>
      </c>
      <c r="AQ222" s="370">
        <v>0</v>
      </c>
      <c r="AR222" s="370">
        <v>0</v>
      </c>
      <c r="AS222" s="378">
        <f>AC222*'Gas parameters'!$B$10</f>
        <v>21490.799999999999</v>
      </c>
      <c r="AT222" s="371">
        <f>AD222*'Gas parameters'!$C$10</f>
        <v>0</v>
      </c>
      <c r="AU222" s="371">
        <f>AE222*'Gas parameters'!$D$10</f>
        <v>0</v>
      </c>
      <c r="AV222" s="371">
        <f>AF222*'Gas parameters'!$E$10</f>
        <v>0</v>
      </c>
      <c r="AW222" s="371">
        <f>AG222*'Gas parameters'!$F$10</f>
        <v>0</v>
      </c>
      <c r="AX222" s="371">
        <f>AH222*'Gas parameters'!$G$10</f>
        <v>0</v>
      </c>
      <c r="AY222" s="371">
        <f>AI222*'Gas parameters'!$H$10</f>
        <v>0</v>
      </c>
      <c r="AZ222" s="371">
        <f>AJ222*'Gas parameters'!$I$10</f>
        <v>0</v>
      </c>
      <c r="BA222" s="371">
        <f>AK222*'Gas parameters'!$J$10</f>
        <v>0</v>
      </c>
      <c r="BB222" s="371">
        <f>AL222*'Gas parameters'!$K$10</f>
        <v>0</v>
      </c>
      <c r="BC222" s="371">
        <f>AM222*'Gas parameters'!$L$10</f>
        <v>0</v>
      </c>
      <c r="BD222" s="371">
        <f>AN222*'Gas parameters'!$M$10</f>
        <v>4310.8</v>
      </c>
      <c r="BE222" s="372">
        <f>AO222*'Gas parameters'!$N$10</f>
        <v>0</v>
      </c>
      <c r="BF222" s="373">
        <f>AP222*'Gas parameters'!$O$10</f>
        <v>0</v>
      </c>
      <c r="BG222" s="373">
        <f>AQ222*'Gas parameters'!$P$10</f>
        <v>0</v>
      </c>
      <c r="BH222" s="379">
        <f>AR222*'Gas parameters'!$Q$10</f>
        <v>0</v>
      </c>
      <c r="BI222" s="386">
        <f>AC222*'Gas parameters'!$B$11</f>
        <v>23904</v>
      </c>
      <c r="BJ222" s="387">
        <f>AD222*'Gas parameters'!$C$11</f>
        <v>0</v>
      </c>
      <c r="BK222" s="387">
        <f>AE222*'Gas parameters'!$D$11</f>
        <v>0</v>
      </c>
      <c r="BL222" s="387">
        <f>AF222*'Gas parameters'!$E$11</f>
        <v>0</v>
      </c>
      <c r="BM222" s="387">
        <f>AG222*'Gas parameters'!$F$11</f>
        <v>0</v>
      </c>
      <c r="BN222" s="387">
        <f>AH222*'Gas parameters'!$G$11</f>
        <v>0</v>
      </c>
      <c r="BO222" s="387">
        <f>AI222*'Gas parameters'!$H$11</f>
        <v>0</v>
      </c>
      <c r="BP222" s="387">
        <f>AJ222*'Gas parameters'!$I$11</f>
        <v>0</v>
      </c>
      <c r="BQ222" s="387">
        <f>AK222*'Gas parameters'!$J$11</f>
        <v>0</v>
      </c>
      <c r="BR222" s="387">
        <f>AL222*'Gas parameters'!$K$11</f>
        <v>0</v>
      </c>
      <c r="BS222" s="387">
        <f>AM222*'Gas parameters'!$L$11</f>
        <v>0</v>
      </c>
      <c r="BT222" s="387">
        <f>AN222*'Gas parameters'!$M$11</f>
        <v>5115.2000000000007</v>
      </c>
      <c r="BU222" s="388">
        <f>AO222*'Gas parameters'!$N$11</f>
        <v>0</v>
      </c>
      <c r="BV222" s="389">
        <f>AP222*'Gas parameters'!$O$11</f>
        <v>0</v>
      </c>
      <c r="BW222" s="389">
        <f>AQ222*'Gas parameters'!$P$11</f>
        <v>0</v>
      </c>
      <c r="BX222" s="390">
        <f>AR222*'Gas parameters'!$Q$11</f>
        <v>0</v>
      </c>
      <c r="BY222" s="385">
        <f>AC222*'Gas parameters'!$B$12</f>
        <v>0.43043999999999999</v>
      </c>
      <c r="BZ222" s="374">
        <f>AD222*'Gas parameters'!$C$12</f>
        <v>0</v>
      </c>
      <c r="CA222" s="374">
        <f>AE222*'Gas parameters'!$D$12</f>
        <v>0</v>
      </c>
      <c r="CB222" s="374">
        <f>AF222*'Gas parameters'!$E$12</f>
        <v>0</v>
      </c>
      <c r="CC222" s="374">
        <f>AG222*'Gas parameters'!$F$12</f>
        <v>0</v>
      </c>
      <c r="CD222" s="374">
        <f>AH222*'Gas parameters'!$G$12</f>
        <v>0</v>
      </c>
      <c r="CE222" s="374">
        <f>AI222*'Gas parameters'!$H$12</f>
        <v>0</v>
      </c>
      <c r="CF222" s="374">
        <f>AJ222*'Gas parameters'!$I$12</f>
        <v>0</v>
      </c>
      <c r="CG222" s="374">
        <f>AK222*'Gas parameters'!$J$12</f>
        <v>0</v>
      </c>
      <c r="CH222" s="374">
        <f>AL222*'Gas parameters'!$K$12</f>
        <v>0</v>
      </c>
      <c r="CI222" s="374">
        <f>AM222*'Gas parameters'!$L$12</f>
        <v>0</v>
      </c>
      <c r="CJ222" s="374">
        <f>AN222*'Gas parameters'!$M$12</f>
        <v>3.5999999999999997E-2</v>
      </c>
      <c r="CK222" s="375">
        <f>AO222*'Gas parameters'!$N$12</f>
        <v>0</v>
      </c>
      <c r="CL222" s="376">
        <f>AP222*'Gas parameters'!$O$12</f>
        <v>0</v>
      </c>
      <c r="CM222" s="376">
        <f>AQ222*'Gas parameters'!$P$12</f>
        <v>0</v>
      </c>
      <c r="CN222" s="376">
        <f>AR222*'Gas parameters'!$Q$12</f>
        <v>0</v>
      </c>
      <c r="CO222" s="432">
        <f t="shared" si="1380"/>
        <v>0.6</v>
      </c>
      <c r="CP222" s="432">
        <f t="shared" si="1381"/>
        <v>0</v>
      </c>
      <c r="CQ222" s="432">
        <f t="shared" si="1382"/>
        <v>0</v>
      </c>
      <c r="CR222" s="432">
        <f t="shared" si="1383"/>
        <v>0</v>
      </c>
      <c r="CS222" s="432">
        <f t="shared" si="1384"/>
        <v>0</v>
      </c>
      <c r="CT222" s="432">
        <f t="shared" si="1385"/>
        <v>0</v>
      </c>
      <c r="CU222" s="432">
        <f t="shared" si="1386"/>
        <v>0</v>
      </c>
      <c r="CV222" s="432">
        <f t="shared" si="1387"/>
        <v>0</v>
      </c>
      <c r="CW222" s="432">
        <f t="shared" si="1388"/>
        <v>0</v>
      </c>
      <c r="CX222" s="432">
        <f t="shared" si="1389"/>
        <v>0</v>
      </c>
      <c r="CY222" s="432">
        <f t="shared" si="1390"/>
        <v>0</v>
      </c>
      <c r="CZ222" s="432">
        <f t="shared" si="1391"/>
        <v>0.4</v>
      </c>
      <c r="DA222" s="432">
        <f t="shared" si="1392"/>
        <v>0</v>
      </c>
      <c r="DB222" s="432">
        <f t="shared" si="1393"/>
        <v>0</v>
      </c>
      <c r="DC222" s="432">
        <f t="shared" si="1394"/>
        <v>0</v>
      </c>
      <c r="DD222" s="432">
        <f t="shared" si="1395"/>
        <v>0</v>
      </c>
      <c r="DE222" s="428">
        <f>'DATA SHEET'!CO222*'Gas parameters'!$B$13</f>
        <v>21529.8</v>
      </c>
      <c r="DF222" s="428">
        <f>'DATA SHEET'!CP222*'Gas parameters'!$C$13</f>
        <v>0</v>
      </c>
      <c r="DG222" s="428">
        <f>'DATA SHEET'!CQ222*'Gas parameters'!$D$13</f>
        <v>0</v>
      </c>
      <c r="DH222" s="428">
        <f>'DATA SHEET'!CR222*'Gas parameters'!$E$13</f>
        <v>0</v>
      </c>
      <c r="DI222" s="428">
        <f>'DATA SHEET'!CS222*'Gas parameters'!$F$13</f>
        <v>0</v>
      </c>
      <c r="DJ222" s="428">
        <f>'DATA SHEET'!CT222*'Gas parameters'!$G$13</f>
        <v>0</v>
      </c>
      <c r="DK222" s="428">
        <f>'DATA SHEET'!CU222*'Gas parameters'!$H$13</f>
        <v>0</v>
      </c>
      <c r="DL222" s="428">
        <f>'DATA SHEET'!CV222*'Gas parameters'!$I$13</f>
        <v>0</v>
      </c>
      <c r="DM222" s="428">
        <f>'DATA SHEET'!CW222*'Gas parameters'!$J$13</f>
        <v>0</v>
      </c>
      <c r="DN222" s="428">
        <f>'DATA SHEET'!CX222*'Gas parameters'!$K$13</f>
        <v>0</v>
      </c>
      <c r="DO222" s="428">
        <f>'DATA SHEET'!CY222*'Gas parameters'!$L$13</f>
        <v>0</v>
      </c>
      <c r="DP222" s="428">
        <f>'DATA SHEET'!CZ222*'Gas parameters'!$M$13</f>
        <v>4313.2</v>
      </c>
      <c r="DQ222" s="428">
        <f>'DATA SHEET'!DA222*'Gas parameters'!$N$13</f>
        <v>0</v>
      </c>
      <c r="DR222" s="428">
        <f>'DATA SHEET'!DB222*'Gas parameters'!$O$13</f>
        <v>0</v>
      </c>
      <c r="DS222" s="428">
        <f>'DATA SHEET'!DC222*'Gas parameters'!$P$13</f>
        <v>0</v>
      </c>
      <c r="DT222" s="428">
        <f>'DATA SHEET'!DD222*'Gas parameters'!$Q$13</f>
        <v>0</v>
      </c>
      <c r="DU222" s="431">
        <f>'DATA SHEET'!CO222*'Gas parameters'!$B$14</f>
        <v>23891.399999999998</v>
      </c>
      <c r="DV222" s="431">
        <f>'DATA SHEET'!CP222*'Gas parameters'!$C$14</f>
        <v>0</v>
      </c>
      <c r="DW222" s="431">
        <f>'DATA SHEET'!CQ222*'Gas parameters'!$D$14</f>
        <v>0</v>
      </c>
      <c r="DX222" s="431">
        <f>'DATA SHEET'!CR222*'Gas parameters'!$E$14</f>
        <v>0</v>
      </c>
      <c r="DY222" s="431">
        <f>'DATA SHEET'!CS222*'Gas parameters'!$F$14</f>
        <v>0</v>
      </c>
      <c r="DZ222" s="431">
        <f>'DATA SHEET'!CT222*'Gas parameters'!$G$14</f>
        <v>0</v>
      </c>
      <c r="EA222" s="431">
        <f>'DATA SHEET'!CU222*'Gas parameters'!$H$14</f>
        <v>0</v>
      </c>
      <c r="EB222" s="431">
        <f>'DATA SHEET'!CV222*'Gas parameters'!$I$14</f>
        <v>0</v>
      </c>
      <c r="EC222" s="431">
        <f>'DATA SHEET'!CW222*'Gas parameters'!$J$14</f>
        <v>0</v>
      </c>
      <c r="ED222" s="431">
        <f>'DATA SHEET'!CX222*'Gas parameters'!$K$14</f>
        <v>0</v>
      </c>
      <c r="EE222" s="431">
        <f>'DATA SHEET'!CY222*'Gas parameters'!$L$14</f>
        <v>0</v>
      </c>
      <c r="EF222" s="431">
        <f>'DATA SHEET'!CZ222*'Gas parameters'!$M$14</f>
        <v>5098</v>
      </c>
      <c r="EG222" s="431">
        <f>'DATA SHEET'!DA222*'Gas parameters'!$N$14</f>
        <v>0</v>
      </c>
      <c r="EH222" s="431">
        <f>'DATA SHEET'!DB222*'Gas parameters'!$O$14</f>
        <v>0</v>
      </c>
      <c r="EI222" s="431">
        <f>'DATA SHEET'!DC222*'Gas parameters'!$P$14</f>
        <v>0</v>
      </c>
      <c r="EJ222" s="431">
        <f>'DATA SHEET'!DD222*'Gas parameters'!$Q$14</f>
        <v>0</v>
      </c>
      <c r="EK222" s="425">
        <f>'DATA SHEET'!CO222*'Gas parameters'!$B$15</f>
        <v>1.2018</v>
      </c>
      <c r="EL222" s="434">
        <f>'DATA SHEET'!CP222*'Gas parameters'!$C$15</f>
        <v>0</v>
      </c>
      <c r="EM222" s="434">
        <f>'DATA SHEET'!CQ222*'Gas parameters'!$D$15</f>
        <v>0</v>
      </c>
      <c r="EN222" s="434">
        <f>'DATA SHEET'!CR222*'Gas parameters'!$E$15</f>
        <v>0</v>
      </c>
      <c r="EO222" s="434">
        <f>'DATA SHEET'!CS222*'Gas parameters'!$F$15</f>
        <v>0</v>
      </c>
      <c r="EP222" s="434">
        <f>'DATA SHEET'!CT222*'Gas parameters'!$G$15</f>
        <v>0</v>
      </c>
      <c r="EQ222" s="434">
        <f>'DATA SHEET'!CU222*'Gas parameters'!$H$15</f>
        <v>0</v>
      </c>
      <c r="ER222" s="434">
        <f>'DATA SHEET'!CV222*'Gas parameters'!$I$15</f>
        <v>0</v>
      </c>
      <c r="ES222" s="434">
        <f>'DATA SHEET'!CW222*'Gas parameters'!$J$15</f>
        <v>0</v>
      </c>
      <c r="ET222" s="434">
        <f>'DATA SHEET'!CX222*'Gas parameters'!$K$15</f>
        <v>0</v>
      </c>
      <c r="EU222" s="434">
        <f>'DATA SHEET'!CY222*'Gas parameters'!$L$15</f>
        <v>0</v>
      </c>
      <c r="EV222" s="434">
        <f>'DATA SHEET'!CZ222*'Gas parameters'!$M$15</f>
        <v>0.1996</v>
      </c>
      <c r="EW222" s="434">
        <f>'DATA SHEET'!DA222*'Gas parameters'!$N$15</f>
        <v>0</v>
      </c>
      <c r="EX222" s="434">
        <f>'DATA SHEET'!DB222*'Gas parameters'!$O$15</f>
        <v>0</v>
      </c>
      <c r="EY222" s="434">
        <f>'DATA SHEET'!DC222*'Gas parameters'!$P$15</f>
        <v>0</v>
      </c>
      <c r="EZ222" s="434">
        <f>'DATA SHEET'!DD222*'Gas parameters'!$Q$15</f>
        <v>0</v>
      </c>
      <c r="FA222" s="429">
        <f>'DATA SHEET'!CO222*'Gas parameters'!$B$16</f>
        <v>0.59760000000000002</v>
      </c>
      <c r="FB222" s="429">
        <f>'DATA SHEET'!CP222*'Gas parameters'!$C$16</f>
        <v>0</v>
      </c>
      <c r="FC222" s="429">
        <f>'DATA SHEET'!CQ222*'Gas parameters'!$D$16</f>
        <v>0</v>
      </c>
      <c r="FD222" s="429">
        <f>'DATA SHEET'!CR222*'Gas parameters'!$E$16</f>
        <v>0</v>
      </c>
      <c r="FE222" s="429">
        <f>'DATA SHEET'!CS222*'Gas parameters'!$F$16</f>
        <v>0</v>
      </c>
      <c r="FF222" s="429">
        <f>'DATA SHEET'!CT222*'Gas parameters'!$G$16</f>
        <v>0</v>
      </c>
      <c r="FG222" s="429">
        <f>'DATA SHEET'!CU222*'Gas parameters'!$H$16</f>
        <v>0</v>
      </c>
      <c r="FH222" s="429">
        <f>'DATA SHEET'!CV222*'Gas parameters'!$I$16</f>
        <v>0</v>
      </c>
      <c r="FI222" s="429">
        <f>'DATA SHEET'!CW222*'Gas parameters'!$J$16</f>
        <v>0</v>
      </c>
      <c r="FJ222" s="429">
        <f>'DATA SHEET'!CX222*'Gas parameters'!$K$16</f>
        <v>0</v>
      </c>
      <c r="FK222" s="429">
        <f>'DATA SHEET'!CY222*'Gas parameters'!$L$16</f>
        <v>0</v>
      </c>
      <c r="FL222" s="429">
        <f>'DATA SHEET'!CZ222*'Gas parameters'!$M$16</f>
        <v>0</v>
      </c>
      <c r="FM222" s="429">
        <f>'DATA SHEET'!DA222*'Gas parameters'!$N$16</f>
        <v>0</v>
      </c>
      <c r="FN222" s="429">
        <f>'DATA SHEET'!DB222*'Gas parameters'!$O$16</f>
        <v>0</v>
      </c>
      <c r="FO222" s="429">
        <f>'DATA SHEET'!DC222*'Gas parameters'!$P$16</f>
        <v>0</v>
      </c>
      <c r="FP222" s="429">
        <f>'DATA SHEET'!DD222*'Gas parameters'!$Q$16</f>
        <v>0</v>
      </c>
      <c r="FQ222" s="457">
        <f>'DATA SHEET'!CO222*'Gas parameters'!$B$17</f>
        <v>1.1639999999999999</v>
      </c>
      <c r="FR222" s="457">
        <f>'DATA SHEET'!CP222*'Gas parameters'!$C$17</f>
        <v>0</v>
      </c>
      <c r="FS222" s="457">
        <f>'DATA SHEET'!CQ222*'Gas parameters'!$D$17</f>
        <v>0</v>
      </c>
      <c r="FT222" s="457">
        <f>'DATA SHEET'!CR222*'Gas parameters'!$E$17</f>
        <v>0</v>
      </c>
      <c r="FU222" s="457">
        <f>'DATA SHEET'!CS222*'Gas parameters'!$F$17</f>
        <v>0</v>
      </c>
      <c r="FV222" s="457">
        <f>'DATA SHEET'!CT222*'Gas parameters'!$G$17</f>
        <v>0</v>
      </c>
      <c r="FW222" s="457">
        <f>'DATA SHEET'!CU222*'Gas parameters'!$H$17</f>
        <v>0</v>
      </c>
      <c r="FX222" s="457">
        <f>'DATA SHEET'!CV222*'Gas parameters'!$I$17</f>
        <v>0</v>
      </c>
      <c r="FY222" s="457">
        <f>'DATA SHEET'!CW222*'Gas parameters'!$J$17</f>
        <v>0</v>
      </c>
      <c r="FZ222" s="457">
        <f>'DATA SHEET'!CX222*'Gas parameters'!$K$17</f>
        <v>0</v>
      </c>
      <c r="GA222" s="457">
        <f>'DATA SHEET'!CY222*'Gas parameters'!$L$17</f>
        <v>0</v>
      </c>
      <c r="GB222" s="457">
        <f>'DATA SHEET'!CZ222*'Gas parameters'!$M$17</f>
        <v>0.38680000000000003</v>
      </c>
      <c r="GC222" s="457">
        <f>'DATA SHEET'!DA222*'Gas parameters'!$N$17</f>
        <v>0</v>
      </c>
      <c r="GD222" s="457">
        <f>'DATA SHEET'!DB222*'Gas parameters'!$O$17</f>
        <v>0</v>
      </c>
      <c r="GE222" s="457">
        <f>'DATA SHEET'!DC222*'Gas parameters'!$P$17</f>
        <v>0</v>
      </c>
      <c r="GF222" s="457">
        <f>'DATA SHEET'!DD222*'Gas parameters'!$Q$17</f>
        <v>0</v>
      </c>
      <c r="GG222" s="429">
        <f>'DATA SHEET'!CO222*'Gas parameters'!$B$18</f>
        <v>0.43043999999999999</v>
      </c>
      <c r="GH222" s="429">
        <f>'DATA SHEET'!CP222*'Gas parameters'!$C$18</f>
        <v>0</v>
      </c>
      <c r="GI222" s="429">
        <f>'DATA SHEET'!CQ222*'Gas parameters'!$D$18</f>
        <v>0</v>
      </c>
      <c r="GJ222" s="429">
        <f>'DATA SHEET'!CR222*'Gas parameters'!$E$18</f>
        <v>0</v>
      </c>
      <c r="GK222" s="429">
        <f>'DATA SHEET'!CS222*'Gas parameters'!$F$18</f>
        <v>0</v>
      </c>
      <c r="GL222" s="429">
        <f>'DATA SHEET'!CT222*'Gas parameters'!$G$18</f>
        <v>0</v>
      </c>
      <c r="GM222" s="429">
        <f>'DATA SHEET'!CU222*'Gas parameters'!$H$18</f>
        <v>0</v>
      </c>
      <c r="GN222" s="429">
        <f>'DATA SHEET'!CV222*'Gas parameters'!$I$18</f>
        <v>0</v>
      </c>
      <c r="GO222" s="429">
        <f>'DATA SHEET'!CW222*'Gas parameters'!$J$18</f>
        <v>0</v>
      </c>
      <c r="GP222" s="429">
        <f>'DATA SHEET'!CX222*'Gas parameters'!$K$18</f>
        <v>0</v>
      </c>
      <c r="GQ222" s="429">
        <f>'DATA SHEET'!CY222*'Gas parameters'!$L$18</f>
        <v>0</v>
      </c>
      <c r="GR222" s="429">
        <f>'DATA SHEET'!CZ222*'Gas parameters'!$M$18</f>
        <v>3.5999999999999997E-2</v>
      </c>
      <c r="GS222" s="429">
        <f>'DATA SHEET'!DA222*'Gas parameters'!$N$18</f>
        <v>0</v>
      </c>
      <c r="GT222" s="429">
        <f>'DATA SHEET'!DB222*'Gas parameters'!$O$18</f>
        <v>0</v>
      </c>
      <c r="GU222" s="429">
        <f>'DATA SHEET'!DC222*'Gas parameters'!$P$18</f>
        <v>0</v>
      </c>
      <c r="GV222" s="429">
        <f>'DATA SHEET'!DD222*'Gas parameters'!$Q$18</f>
        <v>0</v>
      </c>
      <c r="GW222" s="430">
        <v>7</v>
      </c>
      <c r="GX222" s="430">
        <v>1E-3</v>
      </c>
      <c r="GY222" s="435">
        <f t="shared" si="1396"/>
        <v>6.6924546322827121</v>
      </c>
      <c r="GZ222" s="435">
        <f t="shared" si="1397"/>
        <v>10.148328222950017</v>
      </c>
      <c r="HA222" s="433">
        <f t="shared" si="1398"/>
        <v>1</v>
      </c>
      <c r="HB222" s="433">
        <f t="shared" si="1399"/>
        <v>7.4502201757506663</v>
      </c>
      <c r="HC222" s="433">
        <f t="shared" si="1400"/>
        <v>20.959991874476575</v>
      </c>
      <c r="HD222" s="433">
        <f t="shared" si="1401"/>
        <v>1.3246768628986172</v>
      </c>
      <c r="HE222" s="433">
        <f t="shared" si="1402"/>
        <v>1.2155011147590387</v>
      </c>
      <c r="HF222" s="436">
        <f t="shared" si="1403"/>
        <v>0</v>
      </c>
      <c r="HG222" s="433">
        <f t="shared" si="1404"/>
        <v>5.8886546322827122</v>
      </c>
      <c r="HH222" s="435">
        <f>GY222*0.7906+'DATA SHEET'!CW222/100+HN222</f>
        <v>5.8886546322827122</v>
      </c>
      <c r="HI222" s="433">
        <f t="shared" si="1405"/>
        <v>1.5615655434679541</v>
      </c>
      <c r="HJ222" s="433">
        <f t="shared" si="1406"/>
        <v>10.148328222950017</v>
      </c>
      <c r="HK222" s="437">
        <f t="shared" si="1407"/>
        <v>25843</v>
      </c>
      <c r="HL222" s="437">
        <f t="shared" si="1408"/>
        <v>28989.399999999998</v>
      </c>
      <c r="HM222" s="438">
        <f t="shared" si="1409"/>
        <v>1.4014</v>
      </c>
      <c r="HN222" s="439">
        <f t="shared" si="1410"/>
        <v>0.59760000000000002</v>
      </c>
      <c r="HO222" s="436">
        <f t="shared" si="1411"/>
        <v>1.5508</v>
      </c>
      <c r="HP222" s="427">
        <f t="shared" si="1412"/>
        <v>0.46643999999999997</v>
      </c>
      <c r="HQ222" s="357">
        <f t="shared" si="1413"/>
        <v>25801.599999999999</v>
      </c>
      <c r="HR222" s="358">
        <f t="shared" si="1414"/>
        <v>29019.200000000001</v>
      </c>
      <c r="HS222" s="712">
        <f t="shared" si="1415"/>
        <v>0.46643999999999997</v>
      </c>
      <c r="HT222" s="713">
        <f t="shared" si="1416"/>
        <v>0.36094603788418017</v>
      </c>
      <c r="HU222" s="711">
        <f t="shared" si="1417"/>
        <v>0.44215889640812073</v>
      </c>
      <c r="HV222" s="711">
        <f t="shared" si="1418"/>
        <v>24.454174959719456</v>
      </c>
      <c r="HW222" s="711">
        <f t="shared" si="1419"/>
        <v>27.464698088207459</v>
      </c>
      <c r="HX222" s="711">
        <f t="shared" si="1420"/>
        <v>45.714470083951518</v>
      </c>
      <c r="HY222" s="714">
        <f t="shared" si="1421"/>
        <v>25.801599999999997</v>
      </c>
      <c r="HZ222" s="359">
        <f t="shared" si="1422"/>
        <v>29.019200000000001</v>
      </c>
      <c r="IA222" s="360">
        <f t="shared" si="1423"/>
        <v>48.30190909070317</v>
      </c>
      <c r="IB222" s="75">
        <f t="shared" si="1424"/>
        <v>45.714470083951518</v>
      </c>
      <c r="IC222" s="724">
        <f t="shared" si="1425"/>
        <v>0.36094603788418017</v>
      </c>
      <c r="ID222" s="724">
        <f t="shared" si="1426"/>
        <v>25.801599999999997</v>
      </c>
      <c r="IE222" s="724">
        <f t="shared" si="1427"/>
        <v>29.019200000000001</v>
      </c>
      <c r="IF222" s="76">
        <f t="shared" si="1428"/>
        <v>10.148328222950017</v>
      </c>
      <c r="IG222" s="168"/>
      <c r="IH222" s="168"/>
      <c r="II222" s="168"/>
      <c r="IJ222" s="700">
        <f t="shared" si="1429"/>
        <v>0</v>
      </c>
      <c r="IK222" s="529"/>
      <c r="IL222" s="529"/>
      <c r="IM222" s="529"/>
      <c r="IN222" s="529"/>
      <c r="IO222" s="529"/>
      <c r="IP222" s="529"/>
      <c r="IQ222" s="529"/>
      <c r="IR222" s="529"/>
      <c r="IS222" s="23" t="s">
        <v>88</v>
      </c>
      <c r="IT222" s="23" t="s">
        <v>88</v>
      </c>
      <c r="IU222" s="23"/>
      <c r="IV222" s="23" t="s">
        <v>88</v>
      </c>
      <c r="IW222" s="23"/>
      <c r="IX222" s="23"/>
      <c r="IZ222" s="529"/>
      <c r="JA222" s="529"/>
      <c r="JB222" s="143"/>
      <c r="JC222" s="64"/>
      <c r="JD222" s="22" t="str">
        <f>IF(IN222&lt;&gt;0,IP222*IF222/IN222,"NM")</f>
        <v>NM</v>
      </c>
      <c r="JE222" s="22" t="str">
        <f>IF(IN222&lt;&gt;0,IQ222*IF222/IN222,"NM")</f>
        <v>NM</v>
      </c>
      <c r="JF222" s="22" t="str">
        <f>IF(IN222&lt;&gt;0,JD222*1.07,"NM")</f>
        <v>NM</v>
      </c>
      <c r="JG222" s="22" t="str">
        <f>IF(IN222&lt;&gt;0,JE222*1.76,"NM")</f>
        <v>NM</v>
      </c>
      <c r="JH222" s="21" t="str">
        <f>IF(IN222&lt;&gt;0,(21/(21-IO222)),"NM")</f>
        <v>NM</v>
      </c>
      <c r="JI222" s="21"/>
      <c r="JJ222" s="21"/>
      <c r="JK222" s="21"/>
      <c r="JL222" s="529"/>
      <c r="JM222" s="529"/>
      <c r="JN222" s="529"/>
      <c r="JO222" s="529"/>
      <c r="JP222" s="529"/>
      <c r="JR222" s="29"/>
      <c r="JS222" s="29"/>
      <c r="JT222" s="529"/>
      <c r="JU222" s="529"/>
      <c r="JV222" s="142"/>
      <c r="JW222" s="142"/>
      <c r="JX222" s="142"/>
      <c r="JY222" s="142"/>
      <c r="JZ222" s="142"/>
      <c r="KA222" s="23"/>
      <c r="KB222" s="24"/>
      <c r="KC222" s="175"/>
      <c r="KD222" s="175"/>
      <c r="KE222" s="175"/>
      <c r="KF222" s="175"/>
      <c r="KG222" s="175"/>
      <c r="KH222" s="175"/>
      <c r="KI222" s="175"/>
      <c r="KJ222" s="175"/>
      <c r="KK222" s="48"/>
      <c r="KL222" s="32" t="s">
        <v>88</v>
      </c>
      <c r="KM222" s="48"/>
      <c r="KN222" s="48"/>
      <c r="KO222" s="48"/>
      <c r="KP222" s="48"/>
      <c r="KQ222" s="49"/>
      <c r="KR222" s="49"/>
      <c r="KS222" s="49"/>
      <c r="KT222" s="49"/>
      <c r="KU222" s="49"/>
      <c r="KV222" s="49"/>
      <c r="KX222" s="540">
        <f t="shared" si="1243"/>
        <v>100</v>
      </c>
      <c r="NC222" s="529">
        <v>0</v>
      </c>
    </row>
    <row r="223" spans="1:367" ht="15.6" customHeight="1" thickTop="1" thickBot="1" x14ac:dyDescent="0.3">
      <c r="A223" s="423" t="s">
        <v>183</v>
      </c>
      <c r="B223" s="80" t="e">
        <f>IF(A223="X",IF(#REF!="F",#REF!,IF(#REF!="C",#REF!,IF(#REF!="WH",#REF!,IF(#REF!="B",#REF!,"")))),"")</f>
        <v>#REF!</v>
      </c>
      <c r="C223" s="120"/>
      <c r="D223" s="578"/>
      <c r="E223" s="11">
        <f>E222+1</f>
        <v>94</v>
      </c>
      <c r="F223" s="2128"/>
      <c r="G223" s="1831"/>
      <c r="H223" s="23" t="s">
        <v>88</v>
      </c>
      <c r="I223" s="23" t="s">
        <v>88</v>
      </c>
      <c r="J223" s="23" t="s">
        <v>88</v>
      </c>
      <c r="K223" s="38"/>
      <c r="L223" s="39" t="s">
        <v>74</v>
      </c>
      <c r="M223" s="39" t="s">
        <v>56</v>
      </c>
      <c r="N223" s="1905"/>
      <c r="O223" s="528"/>
      <c r="P223" s="544"/>
      <c r="Q223" s="726">
        <v>60</v>
      </c>
      <c r="R223" s="727"/>
      <c r="S223" s="727"/>
      <c r="T223" s="727"/>
      <c r="U223" s="727"/>
      <c r="V223" s="727"/>
      <c r="W223" s="727"/>
      <c r="X223" s="727"/>
      <c r="Y223" s="727"/>
      <c r="Z223" s="727"/>
      <c r="AA223" s="727"/>
      <c r="AB223" s="727">
        <v>40</v>
      </c>
      <c r="AC223" s="368">
        <f t="shared" si="1368"/>
        <v>0.6</v>
      </c>
      <c r="AD223" s="368">
        <f t="shared" si="1369"/>
        <v>0</v>
      </c>
      <c r="AE223" s="368">
        <f t="shared" si="1370"/>
        <v>0</v>
      </c>
      <c r="AF223" s="368">
        <f t="shared" si="1371"/>
        <v>0</v>
      </c>
      <c r="AG223" s="368">
        <f t="shared" si="1372"/>
        <v>0</v>
      </c>
      <c r="AH223" s="368">
        <f t="shared" si="1373"/>
        <v>0</v>
      </c>
      <c r="AI223" s="368">
        <f t="shared" si="1374"/>
        <v>0</v>
      </c>
      <c r="AJ223" s="368">
        <f t="shared" si="1375"/>
        <v>0</v>
      </c>
      <c r="AK223" s="368">
        <f t="shared" si="1376"/>
        <v>0</v>
      </c>
      <c r="AL223" s="368">
        <f t="shared" si="1377"/>
        <v>0</v>
      </c>
      <c r="AM223" s="368">
        <f t="shared" si="1378"/>
        <v>0</v>
      </c>
      <c r="AN223" s="368">
        <f t="shared" si="1379"/>
        <v>0.4</v>
      </c>
      <c r="AO223" s="369">
        <v>0</v>
      </c>
      <c r="AP223" s="370">
        <v>0</v>
      </c>
      <c r="AQ223" s="370">
        <v>0</v>
      </c>
      <c r="AR223" s="370">
        <v>0</v>
      </c>
      <c r="AS223" s="378">
        <f>AC223*'Gas parameters'!$B$10</f>
        <v>21490.799999999999</v>
      </c>
      <c r="AT223" s="371">
        <f>AD223*'Gas parameters'!$C$10</f>
        <v>0</v>
      </c>
      <c r="AU223" s="371">
        <f>AE223*'Gas parameters'!$D$10</f>
        <v>0</v>
      </c>
      <c r="AV223" s="371">
        <f>AF223*'Gas parameters'!$E$10</f>
        <v>0</v>
      </c>
      <c r="AW223" s="371">
        <f>AG223*'Gas parameters'!$F$10</f>
        <v>0</v>
      </c>
      <c r="AX223" s="371">
        <f>AH223*'Gas parameters'!$G$10</f>
        <v>0</v>
      </c>
      <c r="AY223" s="371">
        <f>AI223*'Gas parameters'!$H$10</f>
        <v>0</v>
      </c>
      <c r="AZ223" s="371">
        <f>AJ223*'Gas parameters'!$I$10</f>
        <v>0</v>
      </c>
      <c r="BA223" s="371">
        <f>AK223*'Gas parameters'!$J$10</f>
        <v>0</v>
      </c>
      <c r="BB223" s="371">
        <f>AL223*'Gas parameters'!$K$10</f>
        <v>0</v>
      </c>
      <c r="BC223" s="371">
        <f>AM223*'Gas parameters'!$L$10</f>
        <v>0</v>
      </c>
      <c r="BD223" s="371">
        <f>AN223*'Gas parameters'!$M$10</f>
        <v>4310.8</v>
      </c>
      <c r="BE223" s="372">
        <f>AO223*'Gas parameters'!$N$10</f>
        <v>0</v>
      </c>
      <c r="BF223" s="373">
        <f>AP223*'Gas parameters'!$O$10</f>
        <v>0</v>
      </c>
      <c r="BG223" s="373">
        <f>AQ223*'Gas parameters'!$P$10</f>
        <v>0</v>
      </c>
      <c r="BH223" s="379">
        <f>AR223*'Gas parameters'!$Q$10</f>
        <v>0</v>
      </c>
      <c r="BI223" s="386">
        <f>AC223*'Gas parameters'!$B$11</f>
        <v>23904</v>
      </c>
      <c r="BJ223" s="387">
        <f>AD223*'Gas parameters'!$C$11</f>
        <v>0</v>
      </c>
      <c r="BK223" s="387">
        <f>AE223*'Gas parameters'!$D$11</f>
        <v>0</v>
      </c>
      <c r="BL223" s="387">
        <f>AF223*'Gas parameters'!$E$11</f>
        <v>0</v>
      </c>
      <c r="BM223" s="387">
        <f>AG223*'Gas parameters'!$F$11</f>
        <v>0</v>
      </c>
      <c r="BN223" s="387">
        <f>AH223*'Gas parameters'!$G$11</f>
        <v>0</v>
      </c>
      <c r="BO223" s="387">
        <f>AI223*'Gas parameters'!$H$11</f>
        <v>0</v>
      </c>
      <c r="BP223" s="387">
        <f>AJ223*'Gas parameters'!$I$11</f>
        <v>0</v>
      </c>
      <c r="BQ223" s="387">
        <f>AK223*'Gas parameters'!$J$11</f>
        <v>0</v>
      </c>
      <c r="BR223" s="387">
        <f>AL223*'Gas parameters'!$K$11</f>
        <v>0</v>
      </c>
      <c r="BS223" s="387">
        <f>AM223*'Gas parameters'!$L$11</f>
        <v>0</v>
      </c>
      <c r="BT223" s="387">
        <f>AN223*'Gas parameters'!$M$11</f>
        <v>5115.2000000000007</v>
      </c>
      <c r="BU223" s="388">
        <f>AO223*'Gas parameters'!$N$11</f>
        <v>0</v>
      </c>
      <c r="BV223" s="389">
        <f>AP223*'Gas parameters'!$O$11</f>
        <v>0</v>
      </c>
      <c r="BW223" s="389">
        <f>AQ223*'Gas parameters'!$P$11</f>
        <v>0</v>
      </c>
      <c r="BX223" s="390">
        <f>AR223*'Gas parameters'!$Q$11</f>
        <v>0</v>
      </c>
      <c r="BY223" s="385">
        <f>AC223*'Gas parameters'!$B$12</f>
        <v>0.43043999999999999</v>
      </c>
      <c r="BZ223" s="374">
        <f>AD223*'Gas parameters'!$C$12</f>
        <v>0</v>
      </c>
      <c r="CA223" s="374">
        <f>AE223*'Gas parameters'!$D$12</f>
        <v>0</v>
      </c>
      <c r="CB223" s="374">
        <f>AF223*'Gas parameters'!$E$12</f>
        <v>0</v>
      </c>
      <c r="CC223" s="374">
        <f>AG223*'Gas parameters'!$F$12</f>
        <v>0</v>
      </c>
      <c r="CD223" s="374">
        <f>AH223*'Gas parameters'!$G$12</f>
        <v>0</v>
      </c>
      <c r="CE223" s="374">
        <f>AI223*'Gas parameters'!$H$12</f>
        <v>0</v>
      </c>
      <c r="CF223" s="374">
        <f>AJ223*'Gas parameters'!$I$12</f>
        <v>0</v>
      </c>
      <c r="CG223" s="374">
        <f>AK223*'Gas parameters'!$J$12</f>
        <v>0</v>
      </c>
      <c r="CH223" s="374">
        <f>AL223*'Gas parameters'!$K$12</f>
        <v>0</v>
      </c>
      <c r="CI223" s="374">
        <f>AM223*'Gas parameters'!$L$12</f>
        <v>0</v>
      </c>
      <c r="CJ223" s="374">
        <f>AN223*'Gas parameters'!$M$12</f>
        <v>3.5999999999999997E-2</v>
      </c>
      <c r="CK223" s="375">
        <f>AO223*'Gas parameters'!$N$12</f>
        <v>0</v>
      </c>
      <c r="CL223" s="376">
        <f>AP223*'Gas parameters'!$O$12</f>
        <v>0</v>
      </c>
      <c r="CM223" s="376">
        <f>AQ223*'Gas parameters'!$P$12</f>
        <v>0</v>
      </c>
      <c r="CN223" s="376">
        <f>AR223*'Gas parameters'!$Q$12</f>
        <v>0</v>
      </c>
      <c r="CO223" s="432">
        <f t="shared" si="1380"/>
        <v>0.6</v>
      </c>
      <c r="CP223" s="432">
        <f t="shared" si="1381"/>
        <v>0</v>
      </c>
      <c r="CQ223" s="432">
        <f t="shared" si="1382"/>
        <v>0</v>
      </c>
      <c r="CR223" s="432">
        <f t="shared" si="1383"/>
        <v>0</v>
      </c>
      <c r="CS223" s="432">
        <f t="shared" si="1384"/>
        <v>0</v>
      </c>
      <c r="CT223" s="432">
        <f t="shared" si="1385"/>
        <v>0</v>
      </c>
      <c r="CU223" s="432">
        <f t="shared" si="1386"/>
        <v>0</v>
      </c>
      <c r="CV223" s="432">
        <f t="shared" si="1387"/>
        <v>0</v>
      </c>
      <c r="CW223" s="432">
        <f t="shared" si="1388"/>
        <v>0</v>
      </c>
      <c r="CX223" s="432">
        <f t="shared" si="1389"/>
        <v>0</v>
      </c>
      <c r="CY223" s="432">
        <f t="shared" si="1390"/>
        <v>0</v>
      </c>
      <c r="CZ223" s="432">
        <f t="shared" si="1391"/>
        <v>0.4</v>
      </c>
      <c r="DA223" s="432">
        <f t="shared" si="1392"/>
        <v>0</v>
      </c>
      <c r="DB223" s="432">
        <f t="shared" si="1393"/>
        <v>0</v>
      </c>
      <c r="DC223" s="432">
        <f t="shared" si="1394"/>
        <v>0</v>
      </c>
      <c r="DD223" s="432">
        <f t="shared" si="1395"/>
        <v>0</v>
      </c>
      <c r="DE223" s="428">
        <f>'DATA SHEET'!CO223*'Gas parameters'!$B$13</f>
        <v>21529.8</v>
      </c>
      <c r="DF223" s="428">
        <f>'DATA SHEET'!CP223*'Gas parameters'!$C$13</f>
        <v>0</v>
      </c>
      <c r="DG223" s="428">
        <f>'DATA SHEET'!CQ223*'Gas parameters'!$D$13</f>
        <v>0</v>
      </c>
      <c r="DH223" s="428">
        <f>'DATA SHEET'!CR223*'Gas parameters'!$E$13</f>
        <v>0</v>
      </c>
      <c r="DI223" s="428">
        <f>'DATA SHEET'!CS223*'Gas parameters'!$F$13</f>
        <v>0</v>
      </c>
      <c r="DJ223" s="428">
        <f>'DATA SHEET'!CT223*'Gas parameters'!$G$13</f>
        <v>0</v>
      </c>
      <c r="DK223" s="428">
        <f>'DATA SHEET'!CU223*'Gas parameters'!$H$13</f>
        <v>0</v>
      </c>
      <c r="DL223" s="428">
        <f>'DATA SHEET'!CV223*'Gas parameters'!$I$13</f>
        <v>0</v>
      </c>
      <c r="DM223" s="428">
        <f>'DATA SHEET'!CW223*'Gas parameters'!$J$13</f>
        <v>0</v>
      </c>
      <c r="DN223" s="428">
        <f>'DATA SHEET'!CX223*'Gas parameters'!$K$13</f>
        <v>0</v>
      </c>
      <c r="DO223" s="428">
        <f>'DATA SHEET'!CY223*'Gas parameters'!$L$13</f>
        <v>0</v>
      </c>
      <c r="DP223" s="428">
        <f>'DATA SHEET'!CZ223*'Gas parameters'!$M$13</f>
        <v>4313.2</v>
      </c>
      <c r="DQ223" s="428">
        <f>'DATA SHEET'!DA223*'Gas parameters'!$N$13</f>
        <v>0</v>
      </c>
      <c r="DR223" s="428">
        <f>'DATA SHEET'!DB223*'Gas parameters'!$O$13</f>
        <v>0</v>
      </c>
      <c r="DS223" s="428">
        <f>'DATA SHEET'!DC223*'Gas parameters'!$P$13</f>
        <v>0</v>
      </c>
      <c r="DT223" s="428">
        <f>'DATA SHEET'!DD223*'Gas parameters'!$Q$13</f>
        <v>0</v>
      </c>
      <c r="DU223" s="431">
        <f>'DATA SHEET'!CO223*'Gas parameters'!$B$14</f>
        <v>23891.399999999998</v>
      </c>
      <c r="DV223" s="431">
        <f>'DATA SHEET'!CP223*'Gas parameters'!$C$14</f>
        <v>0</v>
      </c>
      <c r="DW223" s="431">
        <f>'DATA SHEET'!CQ223*'Gas parameters'!$D$14</f>
        <v>0</v>
      </c>
      <c r="DX223" s="431">
        <f>'DATA SHEET'!CR223*'Gas parameters'!$E$14</f>
        <v>0</v>
      </c>
      <c r="DY223" s="431">
        <f>'DATA SHEET'!CS223*'Gas parameters'!$F$14</f>
        <v>0</v>
      </c>
      <c r="DZ223" s="431">
        <f>'DATA SHEET'!CT223*'Gas parameters'!$G$14</f>
        <v>0</v>
      </c>
      <c r="EA223" s="431">
        <f>'DATA SHEET'!CU223*'Gas parameters'!$H$14</f>
        <v>0</v>
      </c>
      <c r="EB223" s="431">
        <f>'DATA SHEET'!CV223*'Gas parameters'!$I$14</f>
        <v>0</v>
      </c>
      <c r="EC223" s="431">
        <f>'DATA SHEET'!CW223*'Gas parameters'!$J$14</f>
        <v>0</v>
      </c>
      <c r="ED223" s="431">
        <f>'DATA SHEET'!CX223*'Gas parameters'!$K$14</f>
        <v>0</v>
      </c>
      <c r="EE223" s="431">
        <f>'DATA SHEET'!CY223*'Gas parameters'!$L$14</f>
        <v>0</v>
      </c>
      <c r="EF223" s="431">
        <f>'DATA SHEET'!CZ223*'Gas parameters'!$M$14</f>
        <v>5098</v>
      </c>
      <c r="EG223" s="431">
        <f>'DATA SHEET'!DA223*'Gas parameters'!$N$14</f>
        <v>0</v>
      </c>
      <c r="EH223" s="431">
        <f>'DATA SHEET'!DB223*'Gas parameters'!$O$14</f>
        <v>0</v>
      </c>
      <c r="EI223" s="431">
        <f>'DATA SHEET'!DC223*'Gas parameters'!$P$14</f>
        <v>0</v>
      </c>
      <c r="EJ223" s="431">
        <f>'DATA SHEET'!DD223*'Gas parameters'!$Q$14</f>
        <v>0</v>
      </c>
      <c r="EK223" s="425">
        <f>'DATA SHEET'!CO223*'Gas parameters'!$B$15</f>
        <v>1.2018</v>
      </c>
      <c r="EL223" s="434">
        <f>'DATA SHEET'!CP223*'Gas parameters'!$C$15</f>
        <v>0</v>
      </c>
      <c r="EM223" s="434">
        <f>'DATA SHEET'!CQ223*'Gas parameters'!$D$15</f>
        <v>0</v>
      </c>
      <c r="EN223" s="434">
        <f>'DATA SHEET'!CR223*'Gas parameters'!$E$15</f>
        <v>0</v>
      </c>
      <c r="EO223" s="434">
        <f>'DATA SHEET'!CS223*'Gas parameters'!$F$15</f>
        <v>0</v>
      </c>
      <c r="EP223" s="434">
        <f>'DATA SHEET'!CT223*'Gas parameters'!$G$15</f>
        <v>0</v>
      </c>
      <c r="EQ223" s="434">
        <f>'DATA SHEET'!CU223*'Gas parameters'!$H$15</f>
        <v>0</v>
      </c>
      <c r="ER223" s="434">
        <f>'DATA SHEET'!CV223*'Gas parameters'!$I$15</f>
        <v>0</v>
      </c>
      <c r="ES223" s="434">
        <f>'DATA SHEET'!CW223*'Gas parameters'!$J$15</f>
        <v>0</v>
      </c>
      <c r="ET223" s="434">
        <f>'DATA SHEET'!CX223*'Gas parameters'!$K$15</f>
        <v>0</v>
      </c>
      <c r="EU223" s="434">
        <f>'DATA SHEET'!CY223*'Gas parameters'!$L$15</f>
        <v>0</v>
      </c>
      <c r="EV223" s="434">
        <f>'DATA SHEET'!CZ223*'Gas parameters'!$M$15</f>
        <v>0.1996</v>
      </c>
      <c r="EW223" s="434">
        <f>'DATA SHEET'!DA223*'Gas parameters'!$N$15</f>
        <v>0</v>
      </c>
      <c r="EX223" s="434">
        <f>'DATA SHEET'!DB223*'Gas parameters'!$O$15</f>
        <v>0</v>
      </c>
      <c r="EY223" s="434">
        <f>'DATA SHEET'!DC223*'Gas parameters'!$P$15</f>
        <v>0</v>
      </c>
      <c r="EZ223" s="434">
        <f>'DATA SHEET'!DD223*'Gas parameters'!$Q$15</f>
        <v>0</v>
      </c>
      <c r="FA223" s="429">
        <f>'DATA SHEET'!CO223*'Gas parameters'!$B$16</f>
        <v>0.59760000000000002</v>
      </c>
      <c r="FB223" s="429">
        <f>'DATA SHEET'!CP223*'Gas parameters'!$C$16</f>
        <v>0</v>
      </c>
      <c r="FC223" s="429">
        <f>'DATA SHEET'!CQ223*'Gas parameters'!$D$16</f>
        <v>0</v>
      </c>
      <c r="FD223" s="429">
        <f>'DATA SHEET'!CR223*'Gas parameters'!$E$16</f>
        <v>0</v>
      </c>
      <c r="FE223" s="429">
        <f>'DATA SHEET'!CS223*'Gas parameters'!$F$16</f>
        <v>0</v>
      </c>
      <c r="FF223" s="429">
        <f>'DATA SHEET'!CT223*'Gas parameters'!$G$16</f>
        <v>0</v>
      </c>
      <c r="FG223" s="429">
        <f>'DATA SHEET'!CU223*'Gas parameters'!$H$16</f>
        <v>0</v>
      </c>
      <c r="FH223" s="429">
        <f>'DATA SHEET'!CV223*'Gas parameters'!$I$16</f>
        <v>0</v>
      </c>
      <c r="FI223" s="429">
        <f>'DATA SHEET'!CW223*'Gas parameters'!$J$16</f>
        <v>0</v>
      </c>
      <c r="FJ223" s="429">
        <f>'DATA SHEET'!CX223*'Gas parameters'!$K$16</f>
        <v>0</v>
      </c>
      <c r="FK223" s="429">
        <f>'DATA SHEET'!CY223*'Gas parameters'!$L$16</f>
        <v>0</v>
      </c>
      <c r="FL223" s="429">
        <f>'DATA SHEET'!CZ223*'Gas parameters'!$M$16</f>
        <v>0</v>
      </c>
      <c r="FM223" s="429">
        <f>'DATA SHEET'!DA223*'Gas parameters'!$N$16</f>
        <v>0</v>
      </c>
      <c r="FN223" s="429">
        <f>'DATA SHEET'!DB223*'Gas parameters'!$O$16</f>
        <v>0</v>
      </c>
      <c r="FO223" s="429">
        <f>'DATA SHEET'!DC223*'Gas parameters'!$P$16</f>
        <v>0</v>
      </c>
      <c r="FP223" s="429">
        <f>'DATA SHEET'!DD223*'Gas parameters'!$Q$16</f>
        <v>0</v>
      </c>
      <c r="FQ223" s="457">
        <f>'DATA SHEET'!CO223*'Gas parameters'!$B$17</f>
        <v>1.1639999999999999</v>
      </c>
      <c r="FR223" s="457">
        <f>'DATA SHEET'!CP223*'Gas parameters'!$C$17</f>
        <v>0</v>
      </c>
      <c r="FS223" s="457">
        <f>'DATA SHEET'!CQ223*'Gas parameters'!$D$17</f>
        <v>0</v>
      </c>
      <c r="FT223" s="457">
        <f>'DATA SHEET'!CR223*'Gas parameters'!$E$17</f>
        <v>0</v>
      </c>
      <c r="FU223" s="457">
        <f>'DATA SHEET'!CS223*'Gas parameters'!$F$17</f>
        <v>0</v>
      </c>
      <c r="FV223" s="457">
        <f>'DATA SHEET'!CT223*'Gas parameters'!$G$17</f>
        <v>0</v>
      </c>
      <c r="FW223" s="457">
        <f>'DATA SHEET'!CU223*'Gas parameters'!$H$17</f>
        <v>0</v>
      </c>
      <c r="FX223" s="457">
        <f>'DATA SHEET'!CV223*'Gas parameters'!$I$17</f>
        <v>0</v>
      </c>
      <c r="FY223" s="457">
        <f>'DATA SHEET'!CW223*'Gas parameters'!$J$17</f>
        <v>0</v>
      </c>
      <c r="FZ223" s="457">
        <f>'DATA SHEET'!CX223*'Gas parameters'!$K$17</f>
        <v>0</v>
      </c>
      <c r="GA223" s="457">
        <f>'DATA SHEET'!CY223*'Gas parameters'!$L$17</f>
        <v>0</v>
      </c>
      <c r="GB223" s="457">
        <f>'DATA SHEET'!CZ223*'Gas parameters'!$M$17</f>
        <v>0.38680000000000003</v>
      </c>
      <c r="GC223" s="457">
        <f>'DATA SHEET'!DA223*'Gas parameters'!$N$17</f>
        <v>0</v>
      </c>
      <c r="GD223" s="457">
        <f>'DATA SHEET'!DB223*'Gas parameters'!$O$17</f>
        <v>0</v>
      </c>
      <c r="GE223" s="457">
        <f>'DATA SHEET'!DC223*'Gas parameters'!$P$17</f>
        <v>0</v>
      </c>
      <c r="GF223" s="457">
        <f>'DATA SHEET'!DD223*'Gas parameters'!$Q$17</f>
        <v>0</v>
      </c>
      <c r="GG223" s="429">
        <f>'DATA SHEET'!CO223*'Gas parameters'!$B$18</f>
        <v>0.43043999999999999</v>
      </c>
      <c r="GH223" s="429">
        <f>'DATA SHEET'!CP223*'Gas parameters'!$C$18</f>
        <v>0</v>
      </c>
      <c r="GI223" s="429">
        <f>'DATA SHEET'!CQ223*'Gas parameters'!$D$18</f>
        <v>0</v>
      </c>
      <c r="GJ223" s="429">
        <f>'DATA SHEET'!CR223*'Gas parameters'!$E$18</f>
        <v>0</v>
      </c>
      <c r="GK223" s="429">
        <f>'DATA SHEET'!CS223*'Gas parameters'!$F$18</f>
        <v>0</v>
      </c>
      <c r="GL223" s="429">
        <f>'DATA SHEET'!CT223*'Gas parameters'!$G$18</f>
        <v>0</v>
      </c>
      <c r="GM223" s="429">
        <f>'DATA SHEET'!CU223*'Gas parameters'!$H$18</f>
        <v>0</v>
      </c>
      <c r="GN223" s="429">
        <f>'DATA SHEET'!CV223*'Gas parameters'!$I$18</f>
        <v>0</v>
      </c>
      <c r="GO223" s="429">
        <f>'DATA SHEET'!CW223*'Gas parameters'!$J$18</f>
        <v>0</v>
      </c>
      <c r="GP223" s="429">
        <f>'DATA SHEET'!CX223*'Gas parameters'!$K$18</f>
        <v>0</v>
      </c>
      <c r="GQ223" s="429">
        <f>'DATA SHEET'!CY223*'Gas parameters'!$L$18</f>
        <v>0</v>
      </c>
      <c r="GR223" s="429">
        <f>'DATA SHEET'!CZ223*'Gas parameters'!$M$18</f>
        <v>3.5999999999999997E-2</v>
      </c>
      <c r="GS223" s="429">
        <f>'DATA SHEET'!DA223*'Gas parameters'!$N$18</f>
        <v>0</v>
      </c>
      <c r="GT223" s="429">
        <f>'DATA SHEET'!DB223*'Gas parameters'!$O$18</f>
        <v>0</v>
      </c>
      <c r="GU223" s="429">
        <f>'DATA SHEET'!DC223*'Gas parameters'!$P$18</f>
        <v>0</v>
      </c>
      <c r="GV223" s="429">
        <f>'DATA SHEET'!DD223*'Gas parameters'!$Q$18</f>
        <v>0</v>
      </c>
      <c r="GW223" s="430">
        <v>7</v>
      </c>
      <c r="GX223" s="430">
        <v>1E-3</v>
      </c>
      <c r="GY223" s="435">
        <f t="shared" si="1396"/>
        <v>6.6924546322827121</v>
      </c>
      <c r="GZ223" s="435">
        <f t="shared" si="1397"/>
        <v>10.148328222950017</v>
      </c>
      <c r="HA223" s="433">
        <f t="shared" si="1398"/>
        <v>1</v>
      </c>
      <c r="HB223" s="433">
        <f t="shared" si="1399"/>
        <v>7.4502201757506663</v>
      </c>
      <c r="HC223" s="433">
        <f t="shared" si="1400"/>
        <v>20.959991874476575</v>
      </c>
      <c r="HD223" s="433">
        <f t="shared" si="1401"/>
        <v>1.3246768628986172</v>
      </c>
      <c r="HE223" s="433">
        <f t="shared" si="1402"/>
        <v>1.2155011147590387</v>
      </c>
      <c r="HF223" s="436">
        <f t="shared" si="1403"/>
        <v>0</v>
      </c>
      <c r="HG223" s="433">
        <f t="shared" si="1404"/>
        <v>5.8886546322827122</v>
      </c>
      <c r="HH223" s="435">
        <f>GY223*0.7906+'DATA SHEET'!CW223/100+HN223</f>
        <v>5.8886546322827122</v>
      </c>
      <c r="HI223" s="433">
        <f t="shared" si="1405"/>
        <v>1.5615655434679541</v>
      </c>
      <c r="HJ223" s="433">
        <f t="shared" si="1406"/>
        <v>10.148328222950017</v>
      </c>
      <c r="HK223" s="437">
        <f t="shared" si="1407"/>
        <v>25843</v>
      </c>
      <c r="HL223" s="437">
        <f t="shared" si="1408"/>
        <v>28989.399999999998</v>
      </c>
      <c r="HM223" s="438">
        <f t="shared" si="1409"/>
        <v>1.4014</v>
      </c>
      <c r="HN223" s="439">
        <f t="shared" si="1410"/>
        <v>0.59760000000000002</v>
      </c>
      <c r="HO223" s="436">
        <f t="shared" si="1411"/>
        <v>1.5508</v>
      </c>
      <c r="HP223" s="427">
        <f t="shared" si="1412"/>
        <v>0.46643999999999997</v>
      </c>
      <c r="HQ223" s="357">
        <f t="shared" si="1413"/>
        <v>25801.599999999999</v>
      </c>
      <c r="HR223" s="358">
        <f t="shared" si="1414"/>
        <v>29019.200000000001</v>
      </c>
      <c r="HS223" s="712">
        <f t="shared" si="1415"/>
        <v>0.46643999999999997</v>
      </c>
      <c r="HT223" s="713">
        <f t="shared" si="1416"/>
        <v>0.36094603788418017</v>
      </c>
      <c r="HU223" s="711">
        <f t="shared" si="1417"/>
        <v>0.44215889640812073</v>
      </c>
      <c r="HV223" s="711">
        <f t="shared" si="1418"/>
        <v>24.454174959719456</v>
      </c>
      <c r="HW223" s="711">
        <f t="shared" si="1419"/>
        <v>27.464698088207459</v>
      </c>
      <c r="HX223" s="711">
        <f t="shared" si="1420"/>
        <v>45.714470083951518</v>
      </c>
      <c r="HY223" s="714">
        <f t="shared" si="1421"/>
        <v>25.801599999999997</v>
      </c>
      <c r="HZ223" s="359">
        <f t="shared" si="1422"/>
        <v>29.019200000000001</v>
      </c>
      <c r="IA223" s="360">
        <f t="shared" si="1423"/>
        <v>48.30190909070317</v>
      </c>
      <c r="IB223" s="75">
        <f t="shared" si="1424"/>
        <v>45.714470083951518</v>
      </c>
      <c r="IC223" s="724">
        <f t="shared" si="1425"/>
        <v>0.36094603788418017</v>
      </c>
      <c r="ID223" s="724">
        <f t="shared" si="1426"/>
        <v>25.801599999999997</v>
      </c>
      <c r="IE223" s="724">
        <f t="shared" si="1427"/>
        <v>29.019200000000001</v>
      </c>
      <c r="IF223" s="76">
        <f t="shared" si="1428"/>
        <v>10.148328222950017</v>
      </c>
      <c r="IG223" s="168"/>
      <c r="IH223" s="168"/>
      <c r="II223" s="168"/>
      <c r="IJ223" s="700">
        <f t="shared" si="1429"/>
        <v>0</v>
      </c>
      <c r="IK223" s="529"/>
      <c r="IL223" s="529"/>
      <c r="IM223" s="529"/>
      <c r="IN223" s="529"/>
      <c r="IO223" s="529"/>
      <c r="IP223" s="529"/>
      <c r="IQ223" s="529"/>
      <c r="IR223" s="529"/>
      <c r="IS223" s="23" t="s">
        <v>88</v>
      </c>
      <c r="IT223" s="23" t="s">
        <v>88</v>
      </c>
      <c r="IU223" s="23"/>
      <c r="IV223" s="23" t="s">
        <v>88</v>
      </c>
      <c r="IW223" s="23"/>
      <c r="IX223" s="23"/>
      <c r="IZ223" s="529"/>
      <c r="JA223" s="529"/>
      <c r="JB223" s="143"/>
      <c r="JC223" s="64"/>
      <c r="JD223" s="22" t="str">
        <f>IF(IN223&lt;&gt;0,IP223*IF223/IN223,"NM")</f>
        <v>NM</v>
      </c>
      <c r="JE223" s="22" t="str">
        <f>IF(IN223&lt;&gt;0,IQ223*IF223/IN223,"NM")</f>
        <v>NM</v>
      </c>
      <c r="JF223" s="22" t="str">
        <f>IF(IN223&lt;&gt;0,JD223*1.07,"NM")</f>
        <v>NM</v>
      </c>
      <c r="JG223" s="22" t="str">
        <f>IF(IN223&lt;&gt;0,JE223*1.76,"NM")</f>
        <v>NM</v>
      </c>
      <c r="JH223" s="21" t="str">
        <f>IF(IN223&lt;&gt;0,(21/(21-IO223)),"NM")</f>
        <v>NM</v>
      </c>
      <c r="JI223" s="21"/>
      <c r="JJ223" s="21"/>
      <c r="JK223" s="21"/>
      <c r="JL223" s="529"/>
      <c r="JM223" s="529"/>
      <c r="JN223" s="529"/>
      <c r="JO223" s="529"/>
      <c r="JP223" s="529"/>
      <c r="JR223" s="29"/>
      <c r="JS223" s="29"/>
      <c r="JT223" s="529"/>
      <c r="JU223" s="529"/>
      <c r="JV223" s="142"/>
      <c r="JW223" s="142"/>
      <c r="JX223" s="142"/>
      <c r="JY223" s="142"/>
      <c r="JZ223" s="142"/>
      <c r="KA223" s="23"/>
      <c r="KB223" s="24"/>
      <c r="KC223" s="175"/>
      <c r="KD223" s="175"/>
      <c r="KE223" s="175"/>
      <c r="KF223" s="175"/>
      <c r="KG223" s="175"/>
      <c r="KH223" s="175"/>
      <c r="KI223" s="175"/>
      <c r="KJ223" s="175"/>
      <c r="KK223" s="48"/>
      <c r="KL223" s="32" t="s">
        <v>88</v>
      </c>
      <c r="KM223" s="48"/>
      <c r="KN223" s="48"/>
      <c r="KO223" s="48"/>
      <c r="KP223" s="48"/>
      <c r="KQ223" s="49"/>
      <c r="KR223" s="49"/>
      <c r="KS223" s="49"/>
      <c r="KT223" s="49"/>
      <c r="KU223" s="49"/>
      <c r="KV223" s="49"/>
      <c r="KX223" s="540">
        <f t="shared" si="1243"/>
        <v>100</v>
      </c>
      <c r="NC223" s="529">
        <v>0</v>
      </c>
    </row>
    <row r="224" spans="1:367" ht="15.6" customHeight="1" thickTop="1" thickBot="1" x14ac:dyDescent="0.3">
      <c r="A224" s="423" t="s">
        <v>183</v>
      </c>
      <c r="B224" s="80" t="e">
        <f>IF(A224="X",IF(#REF!="F",#REF!,IF(#REF!="C",#REF!,IF(#REF!="WH",#REF!,IF(#REF!="B",#REF!,"")))),"")</f>
        <v>#REF!</v>
      </c>
      <c r="C224" s="120"/>
      <c r="D224" s="578"/>
      <c r="E224" s="11">
        <f>E223+1</f>
        <v>95</v>
      </c>
      <c r="F224" s="2129"/>
      <c r="G224" s="1832"/>
      <c r="H224" s="23" t="s">
        <v>88</v>
      </c>
      <c r="I224" s="23" t="s">
        <v>88</v>
      </c>
      <c r="J224" s="23" t="s">
        <v>88</v>
      </c>
      <c r="K224" s="38"/>
      <c r="L224" s="39" t="s">
        <v>74</v>
      </c>
      <c r="M224" s="196" t="s">
        <v>191</v>
      </c>
      <c r="N224" s="1906"/>
      <c r="O224" s="528"/>
      <c r="P224" s="544"/>
      <c r="Q224" s="726">
        <v>60</v>
      </c>
      <c r="R224" s="727"/>
      <c r="S224" s="727"/>
      <c r="T224" s="727"/>
      <c r="U224" s="727"/>
      <c r="V224" s="727"/>
      <c r="W224" s="727"/>
      <c r="X224" s="727"/>
      <c r="Y224" s="727"/>
      <c r="Z224" s="727"/>
      <c r="AA224" s="727"/>
      <c r="AB224" s="727">
        <v>40</v>
      </c>
      <c r="AC224" s="368">
        <f t="shared" si="1368"/>
        <v>0.6</v>
      </c>
      <c r="AD224" s="368">
        <f t="shared" si="1369"/>
        <v>0</v>
      </c>
      <c r="AE224" s="368">
        <f t="shared" si="1370"/>
        <v>0</v>
      </c>
      <c r="AF224" s="368">
        <f t="shared" si="1371"/>
        <v>0</v>
      </c>
      <c r="AG224" s="368">
        <f t="shared" si="1372"/>
        <v>0</v>
      </c>
      <c r="AH224" s="368">
        <f t="shared" si="1373"/>
        <v>0</v>
      </c>
      <c r="AI224" s="368">
        <f t="shared" si="1374"/>
        <v>0</v>
      </c>
      <c r="AJ224" s="368">
        <f t="shared" si="1375"/>
        <v>0</v>
      </c>
      <c r="AK224" s="368">
        <f t="shared" si="1376"/>
        <v>0</v>
      </c>
      <c r="AL224" s="368">
        <f t="shared" si="1377"/>
        <v>0</v>
      </c>
      <c r="AM224" s="368">
        <f t="shared" si="1378"/>
        <v>0</v>
      </c>
      <c r="AN224" s="368">
        <f t="shared" si="1379"/>
        <v>0.4</v>
      </c>
      <c r="AO224" s="369">
        <v>0</v>
      </c>
      <c r="AP224" s="370">
        <v>0</v>
      </c>
      <c r="AQ224" s="370">
        <v>0</v>
      </c>
      <c r="AR224" s="370">
        <v>0</v>
      </c>
      <c r="AS224" s="378">
        <f>AC224*'Gas parameters'!$B$10</f>
        <v>21490.799999999999</v>
      </c>
      <c r="AT224" s="371">
        <f>AD224*'Gas parameters'!$C$10</f>
        <v>0</v>
      </c>
      <c r="AU224" s="371">
        <f>AE224*'Gas parameters'!$D$10</f>
        <v>0</v>
      </c>
      <c r="AV224" s="371">
        <f>AF224*'Gas parameters'!$E$10</f>
        <v>0</v>
      </c>
      <c r="AW224" s="371">
        <f>AG224*'Gas parameters'!$F$10</f>
        <v>0</v>
      </c>
      <c r="AX224" s="371">
        <f>AH224*'Gas parameters'!$G$10</f>
        <v>0</v>
      </c>
      <c r="AY224" s="371">
        <f>AI224*'Gas parameters'!$H$10</f>
        <v>0</v>
      </c>
      <c r="AZ224" s="371">
        <f>AJ224*'Gas parameters'!$I$10</f>
        <v>0</v>
      </c>
      <c r="BA224" s="371">
        <f>AK224*'Gas parameters'!$J$10</f>
        <v>0</v>
      </c>
      <c r="BB224" s="371">
        <f>AL224*'Gas parameters'!$K$10</f>
        <v>0</v>
      </c>
      <c r="BC224" s="371">
        <f>AM224*'Gas parameters'!$L$10</f>
        <v>0</v>
      </c>
      <c r="BD224" s="371">
        <f>AN224*'Gas parameters'!$M$10</f>
        <v>4310.8</v>
      </c>
      <c r="BE224" s="372">
        <f>AO224*'Gas parameters'!$N$10</f>
        <v>0</v>
      </c>
      <c r="BF224" s="373">
        <f>AP224*'Gas parameters'!$O$10</f>
        <v>0</v>
      </c>
      <c r="BG224" s="373">
        <f>AQ224*'Gas parameters'!$P$10</f>
        <v>0</v>
      </c>
      <c r="BH224" s="379">
        <f>AR224*'Gas parameters'!$Q$10</f>
        <v>0</v>
      </c>
      <c r="BI224" s="386">
        <f>AC224*'Gas parameters'!$B$11</f>
        <v>23904</v>
      </c>
      <c r="BJ224" s="387">
        <f>AD224*'Gas parameters'!$C$11</f>
        <v>0</v>
      </c>
      <c r="BK224" s="387">
        <f>AE224*'Gas parameters'!$D$11</f>
        <v>0</v>
      </c>
      <c r="BL224" s="387">
        <f>AF224*'Gas parameters'!$E$11</f>
        <v>0</v>
      </c>
      <c r="BM224" s="387">
        <f>AG224*'Gas parameters'!$F$11</f>
        <v>0</v>
      </c>
      <c r="BN224" s="387">
        <f>AH224*'Gas parameters'!$G$11</f>
        <v>0</v>
      </c>
      <c r="BO224" s="387">
        <f>AI224*'Gas parameters'!$H$11</f>
        <v>0</v>
      </c>
      <c r="BP224" s="387">
        <f>AJ224*'Gas parameters'!$I$11</f>
        <v>0</v>
      </c>
      <c r="BQ224" s="387">
        <f>AK224*'Gas parameters'!$J$11</f>
        <v>0</v>
      </c>
      <c r="BR224" s="387">
        <f>AL224*'Gas parameters'!$K$11</f>
        <v>0</v>
      </c>
      <c r="BS224" s="387">
        <f>AM224*'Gas parameters'!$L$11</f>
        <v>0</v>
      </c>
      <c r="BT224" s="387">
        <f>AN224*'Gas parameters'!$M$11</f>
        <v>5115.2000000000007</v>
      </c>
      <c r="BU224" s="388">
        <f>AO224*'Gas parameters'!$N$11</f>
        <v>0</v>
      </c>
      <c r="BV224" s="389">
        <f>AP224*'Gas parameters'!$O$11</f>
        <v>0</v>
      </c>
      <c r="BW224" s="389">
        <f>AQ224*'Gas parameters'!$P$11</f>
        <v>0</v>
      </c>
      <c r="BX224" s="390">
        <f>AR224*'Gas parameters'!$Q$11</f>
        <v>0</v>
      </c>
      <c r="BY224" s="385">
        <f>AC224*'Gas parameters'!$B$12</f>
        <v>0.43043999999999999</v>
      </c>
      <c r="BZ224" s="374">
        <f>AD224*'Gas parameters'!$C$12</f>
        <v>0</v>
      </c>
      <c r="CA224" s="374">
        <f>AE224*'Gas parameters'!$D$12</f>
        <v>0</v>
      </c>
      <c r="CB224" s="374">
        <f>AF224*'Gas parameters'!$E$12</f>
        <v>0</v>
      </c>
      <c r="CC224" s="374">
        <f>AG224*'Gas parameters'!$F$12</f>
        <v>0</v>
      </c>
      <c r="CD224" s="374">
        <f>AH224*'Gas parameters'!$G$12</f>
        <v>0</v>
      </c>
      <c r="CE224" s="374">
        <f>AI224*'Gas parameters'!$H$12</f>
        <v>0</v>
      </c>
      <c r="CF224" s="374">
        <f>AJ224*'Gas parameters'!$I$12</f>
        <v>0</v>
      </c>
      <c r="CG224" s="374">
        <f>AK224*'Gas parameters'!$J$12</f>
        <v>0</v>
      </c>
      <c r="CH224" s="374">
        <f>AL224*'Gas parameters'!$K$12</f>
        <v>0</v>
      </c>
      <c r="CI224" s="374">
        <f>AM224*'Gas parameters'!$L$12</f>
        <v>0</v>
      </c>
      <c r="CJ224" s="374">
        <f>AN224*'Gas parameters'!$M$12</f>
        <v>3.5999999999999997E-2</v>
      </c>
      <c r="CK224" s="375">
        <f>AO224*'Gas parameters'!$N$12</f>
        <v>0</v>
      </c>
      <c r="CL224" s="376">
        <f>AP224*'Gas parameters'!$O$12</f>
        <v>0</v>
      </c>
      <c r="CM224" s="376">
        <f>AQ224*'Gas parameters'!$P$12</f>
        <v>0</v>
      </c>
      <c r="CN224" s="376">
        <f>AR224*'Gas parameters'!$Q$12</f>
        <v>0</v>
      </c>
      <c r="CO224" s="432">
        <f t="shared" si="1380"/>
        <v>0.6</v>
      </c>
      <c r="CP224" s="432">
        <f t="shared" si="1381"/>
        <v>0</v>
      </c>
      <c r="CQ224" s="432">
        <f t="shared" si="1382"/>
        <v>0</v>
      </c>
      <c r="CR224" s="432">
        <f t="shared" si="1383"/>
        <v>0</v>
      </c>
      <c r="CS224" s="432">
        <f t="shared" si="1384"/>
        <v>0</v>
      </c>
      <c r="CT224" s="432">
        <f t="shared" si="1385"/>
        <v>0</v>
      </c>
      <c r="CU224" s="432">
        <f t="shared" si="1386"/>
        <v>0</v>
      </c>
      <c r="CV224" s="432">
        <f t="shared" si="1387"/>
        <v>0</v>
      </c>
      <c r="CW224" s="432">
        <f t="shared" si="1388"/>
        <v>0</v>
      </c>
      <c r="CX224" s="432">
        <f t="shared" si="1389"/>
        <v>0</v>
      </c>
      <c r="CY224" s="432">
        <f t="shared" si="1390"/>
        <v>0</v>
      </c>
      <c r="CZ224" s="432">
        <f t="shared" si="1391"/>
        <v>0.4</v>
      </c>
      <c r="DA224" s="432">
        <f t="shared" si="1392"/>
        <v>0</v>
      </c>
      <c r="DB224" s="432">
        <f t="shared" si="1393"/>
        <v>0</v>
      </c>
      <c r="DC224" s="432">
        <f t="shared" si="1394"/>
        <v>0</v>
      </c>
      <c r="DD224" s="432">
        <f t="shared" si="1395"/>
        <v>0</v>
      </c>
      <c r="DE224" s="428">
        <f>'DATA SHEET'!CO224*'Gas parameters'!$B$13</f>
        <v>21529.8</v>
      </c>
      <c r="DF224" s="428">
        <f>'DATA SHEET'!CP224*'Gas parameters'!$C$13</f>
        <v>0</v>
      </c>
      <c r="DG224" s="428">
        <f>'DATA SHEET'!CQ224*'Gas parameters'!$D$13</f>
        <v>0</v>
      </c>
      <c r="DH224" s="428">
        <f>'DATA SHEET'!CR224*'Gas parameters'!$E$13</f>
        <v>0</v>
      </c>
      <c r="DI224" s="428">
        <f>'DATA SHEET'!CS224*'Gas parameters'!$F$13</f>
        <v>0</v>
      </c>
      <c r="DJ224" s="428">
        <f>'DATA SHEET'!CT224*'Gas parameters'!$G$13</f>
        <v>0</v>
      </c>
      <c r="DK224" s="428">
        <f>'DATA SHEET'!CU224*'Gas parameters'!$H$13</f>
        <v>0</v>
      </c>
      <c r="DL224" s="428">
        <f>'DATA SHEET'!CV224*'Gas parameters'!$I$13</f>
        <v>0</v>
      </c>
      <c r="DM224" s="428">
        <f>'DATA SHEET'!CW224*'Gas parameters'!$J$13</f>
        <v>0</v>
      </c>
      <c r="DN224" s="428">
        <f>'DATA SHEET'!CX224*'Gas parameters'!$K$13</f>
        <v>0</v>
      </c>
      <c r="DO224" s="428">
        <f>'DATA SHEET'!CY224*'Gas parameters'!$L$13</f>
        <v>0</v>
      </c>
      <c r="DP224" s="428">
        <f>'DATA SHEET'!CZ224*'Gas parameters'!$M$13</f>
        <v>4313.2</v>
      </c>
      <c r="DQ224" s="428">
        <f>'DATA SHEET'!DA224*'Gas parameters'!$N$13</f>
        <v>0</v>
      </c>
      <c r="DR224" s="428">
        <f>'DATA SHEET'!DB224*'Gas parameters'!$O$13</f>
        <v>0</v>
      </c>
      <c r="DS224" s="428">
        <f>'DATA SHEET'!DC224*'Gas parameters'!$P$13</f>
        <v>0</v>
      </c>
      <c r="DT224" s="428">
        <f>'DATA SHEET'!DD224*'Gas parameters'!$Q$13</f>
        <v>0</v>
      </c>
      <c r="DU224" s="431">
        <f>'DATA SHEET'!CO224*'Gas parameters'!$B$14</f>
        <v>23891.399999999998</v>
      </c>
      <c r="DV224" s="431">
        <f>'DATA SHEET'!CP224*'Gas parameters'!$C$14</f>
        <v>0</v>
      </c>
      <c r="DW224" s="431">
        <f>'DATA SHEET'!CQ224*'Gas parameters'!$D$14</f>
        <v>0</v>
      </c>
      <c r="DX224" s="431">
        <f>'DATA SHEET'!CR224*'Gas parameters'!$E$14</f>
        <v>0</v>
      </c>
      <c r="DY224" s="431">
        <f>'DATA SHEET'!CS224*'Gas parameters'!$F$14</f>
        <v>0</v>
      </c>
      <c r="DZ224" s="431">
        <f>'DATA SHEET'!CT224*'Gas parameters'!$G$14</f>
        <v>0</v>
      </c>
      <c r="EA224" s="431">
        <f>'DATA SHEET'!CU224*'Gas parameters'!$H$14</f>
        <v>0</v>
      </c>
      <c r="EB224" s="431">
        <f>'DATA SHEET'!CV224*'Gas parameters'!$I$14</f>
        <v>0</v>
      </c>
      <c r="EC224" s="431">
        <f>'DATA SHEET'!CW224*'Gas parameters'!$J$14</f>
        <v>0</v>
      </c>
      <c r="ED224" s="431">
        <f>'DATA SHEET'!CX224*'Gas parameters'!$K$14</f>
        <v>0</v>
      </c>
      <c r="EE224" s="431">
        <f>'DATA SHEET'!CY224*'Gas parameters'!$L$14</f>
        <v>0</v>
      </c>
      <c r="EF224" s="431">
        <f>'DATA SHEET'!CZ224*'Gas parameters'!$M$14</f>
        <v>5098</v>
      </c>
      <c r="EG224" s="431">
        <f>'DATA SHEET'!DA224*'Gas parameters'!$N$14</f>
        <v>0</v>
      </c>
      <c r="EH224" s="431">
        <f>'DATA SHEET'!DB224*'Gas parameters'!$O$14</f>
        <v>0</v>
      </c>
      <c r="EI224" s="431">
        <f>'DATA SHEET'!DC224*'Gas parameters'!$P$14</f>
        <v>0</v>
      </c>
      <c r="EJ224" s="431">
        <f>'DATA SHEET'!DD224*'Gas parameters'!$Q$14</f>
        <v>0</v>
      </c>
      <c r="EK224" s="425">
        <f>'DATA SHEET'!CO224*'Gas parameters'!$B$15</f>
        <v>1.2018</v>
      </c>
      <c r="EL224" s="434">
        <f>'DATA SHEET'!CP224*'Gas parameters'!$C$15</f>
        <v>0</v>
      </c>
      <c r="EM224" s="434">
        <f>'DATA SHEET'!CQ224*'Gas parameters'!$D$15</f>
        <v>0</v>
      </c>
      <c r="EN224" s="434">
        <f>'DATA SHEET'!CR224*'Gas parameters'!$E$15</f>
        <v>0</v>
      </c>
      <c r="EO224" s="434">
        <f>'DATA SHEET'!CS224*'Gas parameters'!$F$15</f>
        <v>0</v>
      </c>
      <c r="EP224" s="434">
        <f>'DATA SHEET'!CT224*'Gas parameters'!$G$15</f>
        <v>0</v>
      </c>
      <c r="EQ224" s="434">
        <f>'DATA SHEET'!CU224*'Gas parameters'!$H$15</f>
        <v>0</v>
      </c>
      <c r="ER224" s="434">
        <f>'DATA SHEET'!CV224*'Gas parameters'!$I$15</f>
        <v>0</v>
      </c>
      <c r="ES224" s="434">
        <f>'DATA SHEET'!CW224*'Gas parameters'!$J$15</f>
        <v>0</v>
      </c>
      <c r="ET224" s="434">
        <f>'DATA SHEET'!CX224*'Gas parameters'!$K$15</f>
        <v>0</v>
      </c>
      <c r="EU224" s="434">
        <f>'DATA SHEET'!CY224*'Gas parameters'!$L$15</f>
        <v>0</v>
      </c>
      <c r="EV224" s="434">
        <f>'DATA SHEET'!CZ224*'Gas parameters'!$M$15</f>
        <v>0.1996</v>
      </c>
      <c r="EW224" s="434">
        <f>'DATA SHEET'!DA224*'Gas parameters'!$N$15</f>
        <v>0</v>
      </c>
      <c r="EX224" s="434">
        <f>'DATA SHEET'!DB224*'Gas parameters'!$O$15</f>
        <v>0</v>
      </c>
      <c r="EY224" s="434">
        <f>'DATA SHEET'!DC224*'Gas parameters'!$P$15</f>
        <v>0</v>
      </c>
      <c r="EZ224" s="434">
        <f>'DATA SHEET'!DD224*'Gas parameters'!$Q$15</f>
        <v>0</v>
      </c>
      <c r="FA224" s="429">
        <f>'DATA SHEET'!CO224*'Gas parameters'!$B$16</f>
        <v>0.59760000000000002</v>
      </c>
      <c r="FB224" s="429">
        <f>'DATA SHEET'!CP224*'Gas parameters'!$C$16</f>
        <v>0</v>
      </c>
      <c r="FC224" s="429">
        <f>'DATA SHEET'!CQ224*'Gas parameters'!$D$16</f>
        <v>0</v>
      </c>
      <c r="FD224" s="429">
        <f>'DATA SHEET'!CR224*'Gas parameters'!$E$16</f>
        <v>0</v>
      </c>
      <c r="FE224" s="429">
        <f>'DATA SHEET'!CS224*'Gas parameters'!$F$16</f>
        <v>0</v>
      </c>
      <c r="FF224" s="429">
        <f>'DATA SHEET'!CT224*'Gas parameters'!$G$16</f>
        <v>0</v>
      </c>
      <c r="FG224" s="429">
        <f>'DATA SHEET'!CU224*'Gas parameters'!$H$16</f>
        <v>0</v>
      </c>
      <c r="FH224" s="429">
        <f>'DATA SHEET'!CV224*'Gas parameters'!$I$16</f>
        <v>0</v>
      </c>
      <c r="FI224" s="429">
        <f>'DATA SHEET'!CW224*'Gas parameters'!$J$16</f>
        <v>0</v>
      </c>
      <c r="FJ224" s="429">
        <f>'DATA SHEET'!CX224*'Gas parameters'!$K$16</f>
        <v>0</v>
      </c>
      <c r="FK224" s="429">
        <f>'DATA SHEET'!CY224*'Gas parameters'!$L$16</f>
        <v>0</v>
      </c>
      <c r="FL224" s="429">
        <f>'DATA SHEET'!CZ224*'Gas parameters'!$M$16</f>
        <v>0</v>
      </c>
      <c r="FM224" s="429">
        <f>'DATA SHEET'!DA224*'Gas parameters'!$N$16</f>
        <v>0</v>
      </c>
      <c r="FN224" s="429">
        <f>'DATA SHEET'!DB224*'Gas parameters'!$O$16</f>
        <v>0</v>
      </c>
      <c r="FO224" s="429">
        <f>'DATA SHEET'!DC224*'Gas parameters'!$P$16</f>
        <v>0</v>
      </c>
      <c r="FP224" s="429">
        <f>'DATA SHEET'!DD224*'Gas parameters'!$Q$16</f>
        <v>0</v>
      </c>
      <c r="FQ224" s="457">
        <f>'DATA SHEET'!CO224*'Gas parameters'!$B$17</f>
        <v>1.1639999999999999</v>
      </c>
      <c r="FR224" s="457">
        <f>'DATA SHEET'!CP224*'Gas parameters'!$C$17</f>
        <v>0</v>
      </c>
      <c r="FS224" s="457">
        <f>'DATA SHEET'!CQ224*'Gas parameters'!$D$17</f>
        <v>0</v>
      </c>
      <c r="FT224" s="457">
        <f>'DATA SHEET'!CR224*'Gas parameters'!$E$17</f>
        <v>0</v>
      </c>
      <c r="FU224" s="457">
        <f>'DATA SHEET'!CS224*'Gas parameters'!$F$17</f>
        <v>0</v>
      </c>
      <c r="FV224" s="457">
        <f>'DATA SHEET'!CT224*'Gas parameters'!$G$17</f>
        <v>0</v>
      </c>
      <c r="FW224" s="457">
        <f>'DATA SHEET'!CU224*'Gas parameters'!$H$17</f>
        <v>0</v>
      </c>
      <c r="FX224" s="457">
        <f>'DATA SHEET'!CV224*'Gas parameters'!$I$17</f>
        <v>0</v>
      </c>
      <c r="FY224" s="457">
        <f>'DATA SHEET'!CW224*'Gas parameters'!$J$17</f>
        <v>0</v>
      </c>
      <c r="FZ224" s="457">
        <f>'DATA SHEET'!CX224*'Gas parameters'!$K$17</f>
        <v>0</v>
      </c>
      <c r="GA224" s="457">
        <f>'DATA SHEET'!CY224*'Gas parameters'!$L$17</f>
        <v>0</v>
      </c>
      <c r="GB224" s="457">
        <f>'DATA SHEET'!CZ224*'Gas parameters'!$M$17</f>
        <v>0.38680000000000003</v>
      </c>
      <c r="GC224" s="457">
        <f>'DATA SHEET'!DA224*'Gas parameters'!$N$17</f>
        <v>0</v>
      </c>
      <c r="GD224" s="457">
        <f>'DATA SHEET'!DB224*'Gas parameters'!$O$17</f>
        <v>0</v>
      </c>
      <c r="GE224" s="457">
        <f>'DATA SHEET'!DC224*'Gas parameters'!$P$17</f>
        <v>0</v>
      </c>
      <c r="GF224" s="457">
        <f>'DATA SHEET'!DD224*'Gas parameters'!$Q$17</f>
        <v>0</v>
      </c>
      <c r="GG224" s="429">
        <f>'DATA SHEET'!CO224*'Gas parameters'!$B$18</f>
        <v>0.43043999999999999</v>
      </c>
      <c r="GH224" s="429">
        <f>'DATA SHEET'!CP224*'Gas parameters'!$C$18</f>
        <v>0</v>
      </c>
      <c r="GI224" s="429">
        <f>'DATA SHEET'!CQ224*'Gas parameters'!$D$18</f>
        <v>0</v>
      </c>
      <c r="GJ224" s="429">
        <f>'DATA SHEET'!CR224*'Gas parameters'!$E$18</f>
        <v>0</v>
      </c>
      <c r="GK224" s="429">
        <f>'DATA SHEET'!CS224*'Gas parameters'!$F$18</f>
        <v>0</v>
      </c>
      <c r="GL224" s="429">
        <f>'DATA SHEET'!CT224*'Gas parameters'!$G$18</f>
        <v>0</v>
      </c>
      <c r="GM224" s="429">
        <f>'DATA SHEET'!CU224*'Gas parameters'!$H$18</f>
        <v>0</v>
      </c>
      <c r="GN224" s="429">
        <f>'DATA SHEET'!CV224*'Gas parameters'!$I$18</f>
        <v>0</v>
      </c>
      <c r="GO224" s="429">
        <f>'DATA SHEET'!CW224*'Gas parameters'!$J$18</f>
        <v>0</v>
      </c>
      <c r="GP224" s="429">
        <f>'DATA SHEET'!CX224*'Gas parameters'!$K$18</f>
        <v>0</v>
      </c>
      <c r="GQ224" s="429">
        <f>'DATA SHEET'!CY224*'Gas parameters'!$L$18</f>
        <v>0</v>
      </c>
      <c r="GR224" s="429">
        <f>'DATA SHEET'!CZ224*'Gas parameters'!$M$18</f>
        <v>3.5999999999999997E-2</v>
      </c>
      <c r="GS224" s="429">
        <f>'DATA SHEET'!DA224*'Gas parameters'!$N$18</f>
        <v>0</v>
      </c>
      <c r="GT224" s="429">
        <f>'DATA SHEET'!DB224*'Gas parameters'!$O$18</f>
        <v>0</v>
      </c>
      <c r="GU224" s="429">
        <f>'DATA SHEET'!DC224*'Gas parameters'!$P$18</f>
        <v>0</v>
      </c>
      <c r="GV224" s="429">
        <f>'DATA SHEET'!DD224*'Gas parameters'!$Q$18</f>
        <v>0</v>
      </c>
      <c r="GW224" s="430">
        <v>7</v>
      </c>
      <c r="GX224" s="430">
        <v>1E-3</v>
      </c>
      <c r="GY224" s="435">
        <f t="shared" si="1396"/>
        <v>6.6924546322827121</v>
      </c>
      <c r="GZ224" s="435">
        <f t="shared" si="1397"/>
        <v>10.148328222950017</v>
      </c>
      <c r="HA224" s="433">
        <f t="shared" si="1398"/>
        <v>1</v>
      </c>
      <c r="HB224" s="433">
        <f t="shared" si="1399"/>
        <v>7.4502201757506663</v>
      </c>
      <c r="HC224" s="433">
        <f t="shared" si="1400"/>
        <v>20.959991874476575</v>
      </c>
      <c r="HD224" s="433">
        <f t="shared" si="1401"/>
        <v>1.3246768628986172</v>
      </c>
      <c r="HE224" s="433">
        <f t="shared" si="1402"/>
        <v>1.2155011147590387</v>
      </c>
      <c r="HF224" s="436">
        <f t="shared" si="1403"/>
        <v>0</v>
      </c>
      <c r="HG224" s="433">
        <f t="shared" si="1404"/>
        <v>5.8886546322827122</v>
      </c>
      <c r="HH224" s="435">
        <f>GY224*0.7906+'DATA SHEET'!CW224/100+HN224</f>
        <v>5.8886546322827122</v>
      </c>
      <c r="HI224" s="433">
        <f t="shared" si="1405"/>
        <v>1.5615655434679541</v>
      </c>
      <c r="HJ224" s="433">
        <f t="shared" si="1406"/>
        <v>10.148328222950017</v>
      </c>
      <c r="HK224" s="437">
        <f t="shared" si="1407"/>
        <v>25843</v>
      </c>
      <c r="HL224" s="437">
        <f t="shared" si="1408"/>
        <v>28989.399999999998</v>
      </c>
      <c r="HM224" s="438">
        <f t="shared" si="1409"/>
        <v>1.4014</v>
      </c>
      <c r="HN224" s="439">
        <f t="shared" si="1410"/>
        <v>0.59760000000000002</v>
      </c>
      <c r="HO224" s="436">
        <f t="shared" si="1411"/>
        <v>1.5508</v>
      </c>
      <c r="HP224" s="427">
        <f t="shared" si="1412"/>
        <v>0.46643999999999997</v>
      </c>
      <c r="HQ224" s="357">
        <f t="shared" si="1413"/>
        <v>25801.599999999999</v>
      </c>
      <c r="HR224" s="358">
        <f t="shared" si="1414"/>
        <v>29019.200000000001</v>
      </c>
      <c r="HS224" s="712">
        <f t="shared" si="1415"/>
        <v>0.46643999999999997</v>
      </c>
      <c r="HT224" s="713">
        <f t="shared" si="1416"/>
        <v>0.36094603788418017</v>
      </c>
      <c r="HU224" s="711">
        <f t="shared" si="1417"/>
        <v>0.44215889640812073</v>
      </c>
      <c r="HV224" s="711">
        <f t="shared" si="1418"/>
        <v>24.454174959719456</v>
      </c>
      <c r="HW224" s="711">
        <f t="shared" si="1419"/>
        <v>27.464698088207459</v>
      </c>
      <c r="HX224" s="711">
        <f t="shared" si="1420"/>
        <v>45.714470083951518</v>
      </c>
      <c r="HY224" s="714">
        <f t="shared" si="1421"/>
        <v>25.801599999999997</v>
      </c>
      <c r="HZ224" s="359">
        <f t="shared" si="1422"/>
        <v>29.019200000000001</v>
      </c>
      <c r="IA224" s="360">
        <f t="shared" si="1423"/>
        <v>48.30190909070317</v>
      </c>
      <c r="IB224" s="75">
        <f t="shared" si="1424"/>
        <v>45.714470083951518</v>
      </c>
      <c r="IC224" s="724">
        <f t="shared" si="1425"/>
        <v>0.36094603788418017</v>
      </c>
      <c r="ID224" s="724">
        <f t="shared" si="1426"/>
        <v>25.801599999999997</v>
      </c>
      <c r="IE224" s="724">
        <f t="shared" si="1427"/>
        <v>29.019200000000001</v>
      </c>
      <c r="IF224" s="76">
        <f t="shared" si="1428"/>
        <v>10.148328222950017</v>
      </c>
      <c r="IG224" s="168"/>
      <c r="IH224" s="168"/>
      <c r="II224" s="168"/>
      <c r="IJ224" s="700">
        <f t="shared" si="1429"/>
        <v>0</v>
      </c>
      <c r="IK224" s="529"/>
      <c r="IL224" s="529"/>
      <c r="IM224" s="529"/>
      <c r="IN224" s="529"/>
      <c r="IO224" s="529"/>
      <c r="IP224" s="529"/>
      <c r="IQ224" s="529"/>
      <c r="IR224" s="529"/>
      <c r="IS224" s="23" t="s">
        <v>88</v>
      </c>
      <c r="IT224" s="23" t="s">
        <v>88</v>
      </c>
      <c r="IU224" s="23"/>
      <c r="IV224" s="23" t="s">
        <v>88</v>
      </c>
      <c r="IW224" s="23"/>
      <c r="IX224" s="23"/>
      <c r="IZ224" s="529"/>
      <c r="JA224" s="529"/>
      <c r="JB224" s="143"/>
      <c r="JC224" s="64"/>
      <c r="JD224" s="22" t="str">
        <f>IF(IN224&lt;&gt;0,IP224*IF224/IN224,"NM")</f>
        <v>NM</v>
      </c>
      <c r="JE224" s="22" t="str">
        <f>IF(IN224&lt;&gt;0,IQ224*IF224/IN224,"NM")</f>
        <v>NM</v>
      </c>
      <c r="JF224" s="22" t="str">
        <f>IF(IN224&lt;&gt;0,JD224*1.07,"NM")</f>
        <v>NM</v>
      </c>
      <c r="JG224" s="22" t="str">
        <f>IF(IN224&lt;&gt;0,JE224*1.76,"NM")</f>
        <v>NM</v>
      </c>
      <c r="JH224" s="21" t="str">
        <f>IF(IN224&lt;&gt;0,(21/(21-IO224)),"NM")</f>
        <v>NM</v>
      </c>
      <c r="JI224" s="21"/>
      <c r="JJ224" s="21"/>
      <c r="JK224" s="21"/>
      <c r="JL224" s="529"/>
      <c r="JM224" s="529"/>
      <c r="JN224" s="529"/>
      <c r="JO224" s="529"/>
      <c r="JP224" s="529"/>
      <c r="JR224" s="29"/>
      <c r="JS224" s="29"/>
      <c r="JT224" s="529"/>
      <c r="JU224" s="529"/>
      <c r="JV224" s="142"/>
      <c r="JW224" s="142"/>
      <c r="JX224" s="142"/>
      <c r="JY224" s="142"/>
      <c r="JZ224" s="142"/>
      <c r="KA224" s="23"/>
      <c r="KB224" s="24"/>
      <c r="KC224" s="175"/>
      <c r="KD224" s="175"/>
      <c r="KE224" s="175"/>
      <c r="KF224" s="175"/>
      <c r="KG224" s="175"/>
      <c r="KH224" s="175"/>
      <c r="KI224" s="175"/>
      <c r="KJ224" s="175"/>
      <c r="KK224" s="48"/>
      <c r="KL224" s="32" t="s">
        <v>88</v>
      </c>
      <c r="KM224" s="48"/>
      <c r="KN224" s="48"/>
      <c r="KO224" s="48"/>
      <c r="KP224" s="48"/>
      <c r="KQ224" s="49"/>
      <c r="KR224" s="49"/>
      <c r="KS224" s="49"/>
      <c r="KT224" s="49"/>
      <c r="KU224" s="49"/>
      <c r="KV224" s="49"/>
      <c r="KX224" s="540">
        <f t="shared" si="1243"/>
        <v>100</v>
      </c>
      <c r="NC224" s="529">
        <v>0</v>
      </c>
    </row>
    <row r="225" spans="1:367" ht="15.75" thickBot="1" x14ac:dyDescent="0.3">
      <c r="A225" s="423" t="s">
        <v>183</v>
      </c>
      <c r="B225" s="81"/>
      <c r="C225" s="81"/>
      <c r="D225" s="578"/>
      <c r="E225" s="50" t="s">
        <v>77</v>
      </c>
      <c r="F225" s="40"/>
      <c r="G225" s="40"/>
      <c r="H225" s="40"/>
      <c r="I225" s="40"/>
      <c r="J225" s="40"/>
      <c r="K225" s="40"/>
      <c r="L225" s="40"/>
      <c r="M225" s="40"/>
      <c r="N225" s="40"/>
      <c r="O225" s="40"/>
      <c r="P225" s="545"/>
      <c r="Q225" s="728"/>
      <c r="R225" s="728"/>
      <c r="S225" s="728"/>
      <c r="T225" s="728"/>
      <c r="U225" s="728"/>
      <c r="V225" s="728"/>
      <c r="W225" s="728"/>
      <c r="X225" s="728"/>
      <c r="Y225" s="728"/>
      <c r="Z225" s="728"/>
      <c r="AA225" s="728"/>
      <c r="AB225" s="728"/>
      <c r="AC225" s="40"/>
      <c r="AD225" s="40"/>
      <c r="AE225" s="40"/>
      <c r="AF225" s="40"/>
      <c r="AG225" s="40"/>
      <c r="AH225" s="40"/>
      <c r="AI225" s="40"/>
      <c r="AJ225" s="40"/>
      <c r="AK225" s="40"/>
      <c r="AL225" s="40"/>
      <c r="AM225" s="40"/>
      <c r="AN225" s="40"/>
      <c r="AO225" s="40"/>
      <c r="AP225" s="40"/>
      <c r="AQ225" s="40"/>
      <c r="AR225" s="40"/>
      <c r="AS225" s="40"/>
      <c r="AT225" s="40"/>
      <c r="AU225" s="40"/>
      <c r="AV225" s="40"/>
      <c r="AW225" s="40"/>
      <c r="AX225" s="40"/>
      <c r="AY225" s="40"/>
      <c r="AZ225" s="40"/>
      <c r="BA225" s="40"/>
      <c r="BB225" s="40"/>
      <c r="BC225" s="40"/>
      <c r="BD225" s="40"/>
      <c r="BE225" s="40"/>
      <c r="BF225" s="40"/>
      <c r="BG225" s="40"/>
      <c r="BH225" s="40"/>
      <c r="BI225" s="40"/>
      <c r="BJ225" s="40"/>
      <c r="BK225" s="40"/>
      <c r="BL225" s="40"/>
      <c r="BM225" s="40"/>
      <c r="BN225" s="40"/>
      <c r="BO225" s="40"/>
      <c r="BP225" s="40"/>
      <c r="BQ225" s="40"/>
      <c r="BR225" s="40"/>
      <c r="BS225" s="40"/>
      <c r="BT225" s="40"/>
      <c r="BU225" s="40"/>
      <c r="BV225" s="40"/>
      <c r="BW225" s="40"/>
      <c r="BX225" s="40"/>
      <c r="BY225" s="40"/>
      <c r="BZ225" s="40"/>
      <c r="CA225" s="40"/>
      <c r="CB225" s="40"/>
      <c r="CC225" s="40"/>
      <c r="CD225" s="40"/>
      <c r="CE225" s="40"/>
      <c r="CF225" s="40"/>
      <c r="CG225" s="40"/>
      <c r="CH225" s="40"/>
      <c r="CI225" s="40"/>
      <c r="CJ225" s="40"/>
      <c r="CK225" s="40"/>
      <c r="CL225" s="40"/>
      <c r="CM225" s="40"/>
      <c r="CN225" s="40"/>
      <c r="CO225" s="40"/>
      <c r="CP225" s="40"/>
      <c r="CQ225" s="40"/>
      <c r="CR225" s="40"/>
      <c r="CS225" s="40"/>
      <c r="CT225" s="40"/>
      <c r="CU225" s="40"/>
      <c r="CV225" s="40"/>
      <c r="CW225" s="40"/>
      <c r="CX225" s="40"/>
      <c r="CY225" s="40"/>
      <c r="CZ225" s="40"/>
      <c r="DA225" s="40"/>
      <c r="DB225" s="40"/>
      <c r="DC225" s="40"/>
      <c r="DD225" s="40"/>
      <c r="DE225" s="40"/>
      <c r="DF225" s="40"/>
      <c r="DG225" s="40"/>
      <c r="DH225" s="40"/>
      <c r="DI225" s="40"/>
      <c r="DJ225" s="40"/>
      <c r="DK225" s="40"/>
      <c r="DL225" s="40"/>
      <c r="DM225" s="40"/>
      <c r="DN225" s="40"/>
      <c r="DO225" s="40"/>
      <c r="DP225" s="40"/>
      <c r="DQ225" s="40"/>
      <c r="DR225" s="40"/>
      <c r="DS225" s="40"/>
      <c r="DT225" s="40"/>
      <c r="DU225" s="40"/>
      <c r="DV225" s="40"/>
      <c r="DW225" s="40"/>
      <c r="DX225" s="40"/>
      <c r="DY225" s="40"/>
      <c r="DZ225" s="40"/>
      <c r="EA225" s="40"/>
      <c r="EB225" s="40"/>
      <c r="EC225" s="40"/>
      <c r="ED225" s="40"/>
      <c r="EE225" s="40"/>
      <c r="EF225" s="40"/>
      <c r="EG225" s="40"/>
      <c r="EH225" s="40"/>
      <c r="EI225" s="40"/>
      <c r="EJ225" s="40"/>
      <c r="EK225" s="40"/>
      <c r="EL225" s="40"/>
      <c r="EM225" s="40"/>
      <c r="EN225" s="40"/>
      <c r="EO225" s="40"/>
      <c r="EP225" s="40"/>
      <c r="EQ225" s="40"/>
      <c r="ER225" s="40"/>
      <c r="ES225" s="40"/>
      <c r="ET225" s="40"/>
      <c r="EU225" s="40"/>
      <c r="EV225" s="40"/>
      <c r="EW225" s="40"/>
      <c r="EX225" s="40"/>
      <c r="EY225" s="40"/>
      <c r="EZ225" s="40"/>
      <c r="FA225" s="40"/>
      <c r="FB225" s="40"/>
      <c r="FC225" s="40"/>
      <c r="FD225" s="40"/>
      <c r="FE225" s="40"/>
      <c r="FF225" s="40"/>
      <c r="FG225" s="40"/>
      <c r="FH225" s="40"/>
      <c r="FI225" s="40"/>
      <c r="FJ225" s="40"/>
      <c r="FK225" s="40"/>
      <c r="FL225" s="40"/>
      <c r="FM225" s="40"/>
      <c r="FN225" s="40"/>
      <c r="FO225" s="40"/>
      <c r="FP225" s="40"/>
      <c r="FQ225" s="40"/>
      <c r="FR225" s="40"/>
      <c r="FS225" s="40"/>
      <c r="FT225" s="40"/>
      <c r="FU225" s="40"/>
      <c r="FV225" s="40"/>
      <c r="FW225" s="40"/>
      <c r="FX225" s="40"/>
      <c r="FY225" s="40"/>
      <c r="FZ225" s="40"/>
      <c r="GA225" s="40"/>
      <c r="GB225" s="40"/>
      <c r="GC225" s="40"/>
      <c r="GD225" s="40"/>
      <c r="GE225" s="40"/>
      <c r="GF225" s="40"/>
      <c r="GG225" s="40"/>
      <c r="GH225" s="40"/>
      <c r="GI225" s="40"/>
      <c r="GJ225" s="40"/>
      <c r="GK225" s="40"/>
      <c r="GL225" s="40"/>
      <c r="GM225" s="40"/>
      <c r="GN225" s="40"/>
      <c r="GO225" s="40"/>
      <c r="GP225" s="40"/>
      <c r="GQ225" s="40"/>
      <c r="GR225" s="40"/>
      <c r="GS225" s="40"/>
      <c r="GT225" s="40"/>
      <c r="GU225" s="40"/>
      <c r="GV225" s="40"/>
      <c r="GW225" s="40"/>
      <c r="GX225" s="40"/>
      <c r="GY225" s="40"/>
      <c r="GZ225" s="40"/>
      <c r="HA225" s="40"/>
      <c r="HB225" s="40"/>
      <c r="HC225" s="40"/>
      <c r="HD225" s="40"/>
      <c r="HE225" s="40"/>
      <c r="HF225" s="40"/>
      <c r="HG225" s="40"/>
      <c r="HH225" s="40"/>
      <c r="HI225" s="40"/>
      <c r="HJ225" s="40"/>
      <c r="HK225" s="40"/>
      <c r="HL225" s="40"/>
      <c r="HM225" s="40"/>
      <c r="HN225" s="40"/>
      <c r="HO225" s="40"/>
      <c r="HP225" s="40"/>
      <c r="HQ225" s="40"/>
      <c r="HR225" s="40"/>
      <c r="HS225" s="40"/>
      <c r="HT225" s="40"/>
      <c r="HU225" s="40"/>
      <c r="HV225" s="40"/>
      <c r="HW225" s="40"/>
      <c r="HX225" s="40"/>
      <c r="HY225" s="40"/>
      <c r="HZ225" s="40"/>
      <c r="IA225" s="40"/>
      <c r="IB225" s="40"/>
      <c r="IC225" s="40"/>
      <c r="ID225" s="40"/>
      <c r="IE225" s="40"/>
      <c r="IF225" s="40"/>
      <c r="IG225" s="40"/>
      <c r="IH225" s="40"/>
      <c r="II225" s="40"/>
      <c r="IJ225" s="40"/>
      <c r="IK225" s="40"/>
      <c r="IL225" s="40"/>
      <c r="IM225" s="40"/>
      <c r="IN225" s="40"/>
      <c r="IO225" s="40"/>
      <c r="IP225" s="40"/>
      <c r="IQ225" s="40"/>
      <c r="IR225" s="40"/>
      <c r="IS225" s="40"/>
      <c r="IT225" s="40"/>
      <c r="IU225" s="40"/>
      <c r="IV225" s="40"/>
      <c r="IW225" s="40"/>
      <c r="IX225" s="40"/>
      <c r="IZ225" s="40"/>
      <c r="JA225" s="40"/>
      <c r="JB225" s="83"/>
      <c r="JC225" s="40"/>
      <c r="JD225" s="40"/>
      <c r="JE225" s="40"/>
      <c r="JF225" s="40"/>
      <c r="JG225" s="40"/>
      <c r="JH225" s="40"/>
      <c r="JI225" s="40"/>
      <c r="JJ225" s="40"/>
      <c r="JK225" s="40"/>
      <c r="JL225" s="83"/>
      <c r="JM225" s="83"/>
      <c r="JN225" s="83"/>
      <c r="JO225" s="83"/>
      <c r="JP225" s="40"/>
      <c r="JQ225" s="40"/>
      <c r="JR225" s="40"/>
      <c r="JS225" s="40"/>
      <c r="JT225" s="83"/>
      <c r="JU225" s="83"/>
      <c r="JV225" s="83"/>
      <c r="JW225" s="83"/>
      <c r="JX225" s="83"/>
      <c r="JY225" s="83"/>
      <c r="JZ225" s="83"/>
      <c r="KA225" s="40"/>
      <c r="KB225" s="40"/>
      <c r="KC225" s="83"/>
      <c r="KD225" s="83"/>
      <c r="KE225" s="83"/>
      <c r="KF225" s="83"/>
      <c r="KG225" s="83"/>
      <c r="KH225" s="83"/>
      <c r="KI225" s="83"/>
      <c r="KJ225" s="83"/>
      <c r="KK225" s="40"/>
      <c r="KL225" s="40"/>
      <c r="KM225" s="40"/>
      <c r="KN225" s="40"/>
      <c r="KO225" s="40"/>
      <c r="KP225" s="40"/>
      <c r="KQ225" s="41"/>
      <c r="KR225" s="41"/>
      <c r="KS225" s="41"/>
      <c r="KT225" s="41"/>
      <c r="KU225" s="41"/>
      <c r="KV225" s="41"/>
      <c r="KX225" s="540">
        <f t="shared" si="1243"/>
        <v>0</v>
      </c>
      <c r="NC225" s="40"/>
    </row>
    <row r="226" spans="1:367" ht="24.95" customHeight="1" thickTop="1" thickBot="1" x14ac:dyDescent="0.3">
      <c r="A226" s="423" t="s">
        <v>183</v>
      </c>
      <c r="B226" s="80" t="e">
        <f>IF(A226="X",IF(#REF!="F",#REF!,IF(#REF!="C",#REF!,IF(#REF!="WH",#REF!,IF(#REF!="B",#REF!,"")))),"")</f>
        <v>#REF!</v>
      </c>
      <c r="C226" s="120"/>
      <c r="D226" s="578"/>
      <c r="E226" s="11">
        <f>E224+1</f>
        <v>96</v>
      </c>
      <c r="F226" s="2127" t="s">
        <v>29</v>
      </c>
      <c r="G226" s="1830" t="s">
        <v>50</v>
      </c>
      <c r="H226" s="23" t="s">
        <v>88</v>
      </c>
      <c r="I226" s="23" t="s">
        <v>88</v>
      </c>
      <c r="J226" s="23" t="s">
        <v>88</v>
      </c>
      <c r="K226" s="38"/>
      <c r="L226" s="39" t="s">
        <v>74</v>
      </c>
      <c r="M226" s="39" t="s">
        <v>58</v>
      </c>
      <c r="N226" s="775" t="s">
        <v>59</v>
      </c>
      <c r="O226" s="44"/>
      <c r="P226" s="549"/>
      <c r="Q226" s="726">
        <v>60</v>
      </c>
      <c r="R226" s="727"/>
      <c r="S226" s="727"/>
      <c r="T226" s="727"/>
      <c r="U226" s="727"/>
      <c r="V226" s="727"/>
      <c r="W226" s="727"/>
      <c r="X226" s="727"/>
      <c r="Y226" s="727"/>
      <c r="Z226" s="727"/>
      <c r="AA226" s="727"/>
      <c r="AB226" s="727">
        <v>40</v>
      </c>
      <c r="AC226" s="368">
        <f t="shared" ref="AC226:AC227" si="1430">Q226/100</f>
        <v>0.6</v>
      </c>
      <c r="AD226" s="368">
        <f t="shared" ref="AD226:AD227" si="1431">R226/100</f>
        <v>0</v>
      </c>
      <c r="AE226" s="368">
        <f t="shared" ref="AE226:AE227" si="1432">S226/100</f>
        <v>0</v>
      </c>
      <c r="AF226" s="368">
        <f t="shared" ref="AF226:AF227" si="1433">T226/100</f>
        <v>0</v>
      </c>
      <c r="AG226" s="368">
        <f t="shared" ref="AG226:AG227" si="1434">U226/100</f>
        <v>0</v>
      </c>
      <c r="AH226" s="368">
        <f t="shared" ref="AH226:AH227" si="1435">V226/100</f>
        <v>0</v>
      </c>
      <c r="AI226" s="368">
        <f t="shared" ref="AI226:AI227" si="1436">W226/100</f>
        <v>0</v>
      </c>
      <c r="AJ226" s="368">
        <f t="shared" ref="AJ226:AJ227" si="1437">X226/100</f>
        <v>0</v>
      </c>
      <c r="AK226" s="368">
        <f t="shared" ref="AK226:AK227" si="1438">Y226/100</f>
        <v>0</v>
      </c>
      <c r="AL226" s="368">
        <f t="shared" ref="AL226:AL227" si="1439">Z226/100</f>
        <v>0</v>
      </c>
      <c r="AM226" s="368">
        <f t="shared" ref="AM226:AM227" si="1440">AA226/100</f>
        <v>0</v>
      </c>
      <c r="AN226" s="368">
        <f t="shared" ref="AN226:AN227" si="1441">AB226/100</f>
        <v>0.4</v>
      </c>
      <c r="AO226" s="369">
        <v>0</v>
      </c>
      <c r="AP226" s="370">
        <v>0</v>
      </c>
      <c r="AQ226" s="370">
        <v>0</v>
      </c>
      <c r="AR226" s="370">
        <v>0</v>
      </c>
      <c r="AS226" s="378">
        <f>AC226*'Gas parameters'!$B$10</f>
        <v>21490.799999999999</v>
      </c>
      <c r="AT226" s="371">
        <f>AD226*'Gas parameters'!$C$10</f>
        <v>0</v>
      </c>
      <c r="AU226" s="371">
        <f>AE226*'Gas parameters'!$D$10</f>
        <v>0</v>
      </c>
      <c r="AV226" s="371">
        <f>AF226*'Gas parameters'!$E$10</f>
        <v>0</v>
      </c>
      <c r="AW226" s="371">
        <f>AG226*'Gas parameters'!$F$10</f>
        <v>0</v>
      </c>
      <c r="AX226" s="371">
        <f>AH226*'Gas parameters'!$G$10</f>
        <v>0</v>
      </c>
      <c r="AY226" s="371">
        <f>AI226*'Gas parameters'!$H$10</f>
        <v>0</v>
      </c>
      <c r="AZ226" s="371">
        <f>AJ226*'Gas parameters'!$I$10</f>
        <v>0</v>
      </c>
      <c r="BA226" s="371">
        <f>AK226*'Gas parameters'!$J$10</f>
        <v>0</v>
      </c>
      <c r="BB226" s="371">
        <f>AL226*'Gas parameters'!$K$10</f>
        <v>0</v>
      </c>
      <c r="BC226" s="371">
        <f>AM226*'Gas parameters'!$L$10</f>
        <v>0</v>
      </c>
      <c r="BD226" s="371">
        <f>AN226*'Gas parameters'!$M$10</f>
        <v>4310.8</v>
      </c>
      <c r="BE226" s="372">
        <f>AO226*'Gas parameters'!$N$10</f>
        <v>0</v>
      </c>
      <c r="BF226" s="373">
        <f>AP226*'Gas parameters'!$O$10</f>
        <v>0</v>
      </c>
      <c r="BG226" s="373">
        <f>AQ226*'Gas parameters'!$P$10</f>
        <v>0</v>
      </c>
      <c r="BH226" s="379">
        <f>AR226*'Gas parameters'!$Q$10</f>
        <v>0</v>
      </c>
      <c r="BI226" s="386">
        <f>AC226*'Gas parameters'!$B$11</f>
        <v>23904</v>
      </c>
      <c r="BJ226" s="387">
        <f>AD226*'Gas parameters'!$C$11</f>
        <v>0</v>
      </c>
      <c r="BK226" s="387">
        <f>AE226*'Gas parameters'!$D$11</f>
        <v>0</v>
      </c>
      <c r="BL226" s="387">
        <f>AF226*'Gas parameters'!$E$11</f>
        <v>0</v>
      </c>
      <c r="BM226" s="387">
        <f>AG226*'Gas parameters'!$F$11</f>
        <v>0</v>
      </c>
      <c r="BN226" s="387">
        <f>AH226*'Gas parameters'!$G$11</f>
        <v>0</v>
      </c>
      <c r="BO226" s="387">
        <f>AI226*'Gas parameters'!$H$11</f>
        <v>0</v>
      </c>
      <c r="BP226" s="387">
        <f>AJ226*'Gas parameters'!$I$11</f>
        <v>0</v>
      </c>
      <c r="BQ226" s="387">
        <f>AK226*'Gas parameters'!$J$11</f>
        <v>0</v>
      </c>
      <c r="BR226" s="387">
        <f>AL226*'Gas parameters'!$K$11</f>
        <v>0</v>
      </c>
      <c r="BS226" s="387">
        <f>AM226*'Gas parameters'!$L$11</f>
        <v>0</v>
      </c>
      <c r="BT226" s="387">
        <f>AN226*'Gas parameters'!$M$11</f>
        <v>5115.2000000000007</v>
      </c>
      <c r="BU226" s="388">
        <f>AO226*'Gas parameters'!$N$11</f>
        <v>0</v>
      </c>
      <c r="BV226" s="389">
        <f>AP226*'Gas parameters'!$O$11</f>
        <v>0</v>
      </c>
      <c r="BW226" s="389">
        <f>AQ226*'Gas parameters'!$P$11</f>
        <v>0</v>
      </c>
      <c r="BX226" s="390">
        <f>AR226*'Gas parameters'!$Q$11</f>
        <v>0</v>
      </c>
      <c r="BY226" s="385">
        <f>AC226*'Gas parameters'!$B$12</f>
        <v>0.43043999999999999</v>
      </c>
      <c r="BZ226" s="374">
        <f>AD226*'Gas parameters'!$C$12</f>
        <v>0</v>
      </c>
      <c r="CA226" s="374">
        <f>AE226*'Gas parameters'!$D$12</f>
        <v>0</v>
      </c>
      <c r="CB226" s="374">
        <f>AF226*'Gas parameters'!$E$12</f>
        <v>0</v>
      </c>
      <c r="CC226" s="374">
        <f>AG226*'Gas parameters'!$F$12</f>
        <v>0</v>
      </c>
      <c r="CD226" s="374">
        <f>AH226*'Gas parameters'!$G$12</f>
        <v>0</v>
      </c>
      <c r="CE226" s="374">
        <f>AI226*'Gas parameters'!$H$12</f>
        <v>0</v>
      </c>
      <c r="CF226" s="374">
        <f>AJ226*'Gas parameters'!$I$12</f>
        <v>0</v>
      </c>
      <c r="CG226" s="374">
        <f>AK226*'Gas parameters'!$J$12</f>
        <v>0</v>
      </c>
      <c r="CH226" s="374">
        <f>AL226*'Gas parameters'!$K$12</f>
        <v>0</v>
      </c>
      <c r="CI226" s="374">
        <f>AM226*'Gas parameters'!$L$12</f>
        <v>0</v>
      </c>
      <c r="CJ226" s="374">
        <f>AN226*'Gas parameters'!$M$12</f>
        <v>3.5999999999999997E-2</v>
      </c>
      <c r="CK226" s="375">
        <f>AO226*'Gas parameters'!$N$12</f>
        <v>0</v>
      </c>
      <c r="CL226" s="376">
        <f>AP226*'Gas parameters'!$O$12</f>
        <v>0</v>
      </c>
      <c r="CM226" s="376">
        <f>AQ226*'Gas parameters'!$P$12</f>
        <v>0</v>
      </c>
      <c r="CN226" s="376">
        <f>AR226*'Gas parameters'!$Q$12</f>
        <v>0</v>
      </c>
      <c r="CO226" s="432">
        <f t="shared" ref="CO226:CO227" si="1442">AC226</f>
        <v>0.6</v>
      </c>
      <c r="CP226" s="432">
        <f t="shared" ref="CP226:CP227" si="1443">AD226</f>
        <v>0</v>
      </c>
      <c r="CQ226" s="432">
        <f t="shared" ref="CQ226:CQ227" si="1444">AE226</f>
        <v>0</v>
      </c>
      <c r="CR226" s="432">
        <f t="shared" ref="CR226:CR227" si="1445">AF226</f>
        <v>0</v>
      </c>
      <c r="CS226" s="432">
        <f t="shared" ref="CS226:CS227" si="1446">AG226</f>
        <v>0</v>
      </c>
      <c r="CT226" s="432">
        <f t="shared" ref="CT226:CT227" si="1447">AH226</f>
        <v>0</v>
      </c>
      <c r="CU226" s="432">
        <f t="shared" ref="CU226:CU227" si="1448">AI226</f>
        <v>0</v>
      </c>
      <c r="CV226" s="432">
        <f t="shared" ref="CV226:CV227" si="1449">AJ226</f>
        <v>0</v>
      </c>
      <c r="CW226" s="432">
        <f t="shared" ref="CW226:CW227" si="1450">AK226</f>
        <v>0</v>
      </c>
      <c r="CX226" s="432">
        <f t="shared" ref="CX226:CX227" si="1451">AL226</f>
        <v>0</v>
      </c>
      <c r="CY226" s="432">
        <f t="shared" ref="CY226:CY227" si="1452">AM226</f>
        <v>0</v>
      </c>
      <c r="CZ226" s="432">
        <f t="shared" ref="CZ226:CZ227" si="1453">AN226</f>
        <v>0.4</v>
      </c>
      <c r="DA226" s="432">
        <f t="shared" ref="DA226:DA227" si="1454">AO226</f>
        <v>0</v>
      </c>
      <c r="DB226" s="432">
        <f t="shared" ref="DB226:DB227" si="1455">AP226</f>
        <v>0</v>
      </c>
      <c r="DC226" s="432">
        <f t="shared" ref="DC226:DC227" si="1456">AQ226</f>
        <v>0</v>
      </c>
      <c r="DD226" s="432">
        <f t="shared" ref="DD226:DD227" si="1457">AR226</f>
        <v>0</v>
      </c>
      <c r="DE226" s="428">
        <f>'DATA SHEET'!CO226*'Gas parameters'!$B$13</f>
        <v>21529.8</v>
      </c>
      <c r="DF226" s="428">
        <f>'DATA SHEET'!CP226*'Gas parameters'!$C$13</f>
        <v>0</v>
      </c>
      <c r="DG226" s="428">
        <f>'DATA SHEET'!CQ226*'Gas parameters'!$D$13</f>
        <v>0</v>
      </c>
      <c r="DH226" s="428">
        <f>'DATA SHEET'!CR226*'Gas parameters'!$E$13</f>
        <v>0</v>
      </c>
      <c r="DI226" s="428">
        <f>'DATA SHEET'!CS226*'Gas parameters'!$F$13</f>
        <v>0</v>
      </c>
      <c r="DJ226" s="428">
        <f>'DATA SHEET'!CT226*'Gas parameters'!$G$13</f>
        <v>0</v>
      </c>
      <c r="DK226" s="428">
        <f>'DATA SHEET'!CU226*'Gas parameters'!$H$13</f>
        <v>0</v>
      </c>
      <c r="DL226" s="428">
        <f>'DATA SHEET'!CV226*'Gas parameters'!$I$13</f>
        <v>0</v>
      </c>
      <c r="DM226" s="428">
        <f>'DATA SHEET'!CW226*'Gas parameters'!$J$13</f>
        <v>0</v>
      </c>
      <c r="DN226" s="428">
        <f>'DATA SHEET'!CX226*'Gas parameters'!$K$13</f>
        <v>0</v>
      </c>
      <c r="DO226" s="428">
        <f>'DATA SHEET'!CY226*'Gas parameters'!$L$13</f>
        <v>0</v>
      </c>
      <c r="DP226" s="428">
        <f>'DATA SHEET'!CZ226*'Gas parameters'!$M$13</f>
        <v>4313.2</v>
      </c>
      <c r="DQ226" s="428">
        <f>'DATA SHEET'!DA226*'Gas parameters'!$N$13</f>
        <v>0</v>
      </c>
      <c r="DR226" s="428">
        <f>'DATA SHEET'!DB226*'Gas parameters'!$O$13</f>
        <v>0</v>
      </c>
      <c r="DS226" s="428">
        <f>'DATA SHEET'!DC226*'Gas parameters'!$P$13</f>
        <v>0</v>
      </c>
      <c r="DT226" s="428">
        <f>'DATA SHEET'!DD226*'Gas parameters'!$Q$13</f>
        <v>0</v>
      </c>
      <c r="DU226" s="431">
        <f>'DATA SHEET'!CO226*'Gas parameters'!$B$14</f>
        <v>23891.399999999998</v>
      </c>
      <c r="DV226" s="431">
        <f>'DATA SHEET'!CP226*'Gas parameters'!$C$14</f>
        <v>0</v>
      </c>
      <c r="DW226" s="431">
        <f>'DATA SHEET'!CQ226*'Gas parameters'!$D$14</f>
        <v>0</v>
      </c>
      <c r="DX226" s="431">
        <f>'DATA SHEET'!CR226*'Gas parameters'!$E$14</f>
        <v>0</v>
      </c>
      <c r="DY226" s="431">
        <f>'DATA SHEET'!CS226*'Gas parameters'!$F$14</f>
        <v>0</v>
      </c>
      <c r="DZ226" s="431">
        <f>'DATA SHEET'!CT226*'Gas parameters'!$G$14</f>
        <v>0</v>
      </c>
      <c r="EA226" s="431">
        <f>'DATA SHEET'!CU226*'Gas parameters'!$H$14</f>
        <v>0</v>
      </c>
      <c r="EB226" s="431">
        <f>'DATA SHEET'!CV226*'Gas parameters'!$I$14</f>
        <v>0</v>
      </c>
      <c r="EC226" s="431">
        <f>'DATA SHEET'!CW226*'Gas parameters'!$J$14</f>
        <v>0</v>
      </c>
      <c r="ED226" s="431">
        <f>'DATA SHEET'!CX226*'Gas parameters'!$K$14</f>
        <v>0</v>
      </c>
      <c r="EE226" s="431">
        <f>'DATA SHEET'!CY226*'Gas parameters'!$L$14</f>
        <v>0</v>
      </c>
      <c r="EF226" s="431">
        <f>'DATA SHEET'!CZ226*'Gas parameters'!$M$14</f>
        <v>5098</v>
      </c>
      <c r="EG226" s="431">
        <f>'DATA SHEET'!DA226*'Gas parameters'!$N$14</f>
        <v>0</v>
      </c>
      <c r="EH226" s="431">
        <f>'DATA SHEET'!DB226*'Gas parameters'!$O$14</f>
        <v>0</v>
      </c>
      <c r="EI226" s="431">
        <f>'DATA SHEET'!DC226*'Gas parameters'!$P$14</f>
        <v>0</v>
      </c>
      <c r="EJ226" s="431">
        <f>'DATA SHEET'!DD226*'Gas parameters'!$Q$14</f>
        <v>0</v>
      </c>
      <c r="EK226" s="425">
        <f>'DATA SHEET'!CO226*'Gas parameters'!$B$15</f>
        <v>1.2018</v>
      </c>
      <c r="EL226" s="434">
        <f>'DATA SHEET'!CP226*'Gas parameters'!$C$15</f>
        <v>0</v>
      </c>
      <c r="EM226" s="434">
        <f>'DATA SHEET'!CQ226*'Gas parameters'!$D$15</f>
        <v>0</v>
      </c>
      <c r="EN226" s="434">
        <f>'DATA SHEET'!CR226*'Gas parameters'!$E$15</f>
        <v>0</v>
      </c>
      <c r="EO226" s="434">
        <f>'DATA SHEET'!CS226*'Gas parameters'!$F$15</f>
        <v>0</v>
      </c>
      <c r="EP226" s="434">
        <f>'DATA SHEET'!CT226*'Gas parameters'!$G$15</f>
        <v>0</v>
      </c>
      <c r="EQ226" s="434">
        <f>'DATA SHEET'!CU226*'Gas parameters'!$H$15</f>
        <v>0</v>
      </c>
      <c r="ER226" s="434">
        <f>'DATA SHEET'!CV226*'Gas parameters'!$I$15</f>
        <v>0</v>
      </c>
      <c r="ES226" s="434">
        <f>'DATA SHEET'!CW226*'Gas parameters'!$J$15</f>
        <v>0</v>
      </c>
      <c r="ET226" s="434">
        <f>'DATA SHEET'!CX226*'Gas parameters'!$K$15</f>
        <v>0</v>
      </c>
      <c r="EU226" s="434">
        <f>'DATA SHEET'!CY226*'Gas parameters'!$L$15</f>
        <v>0</v>
      </c>
      <c r="EV226" s="434">
        <f>'DATA SHEET'!CZ226*'Gas parameters'!$M$15</f>
        <v>0.1996</v>
      </c>
      <c r="EW226" s="434">
        <f>'DATA SHEET'!DA226*'Gas parameters'!$N$15</f>
        <v>0</v>
      </c>
      <c r="EX226" s="434">
        <f>'DATA SHEET'!DB226*'Gas parameters'!$O$15</f>
        <v>0</v>
      </c>
      <c r="EY226" s="434">
        <f>'DATA SHEET'!DC226*'Gas parameters'!$P$15</f>
        <v>0</v>
      </c>
      <c r="EZ226" s="434">
        <f>'DATA SHEET'!DD226*'Gas parameters'!$Q$15</f>
        <v>0</v>
      </c>
      <c r="FA226" s="429">
        <f>'DATA SHEET'!CO226*'Gas parameters'!$B$16</f>
        <v>0.59760000000000002</v>
      </c>
      <c r="FB226" s="429">
        <f>'DATA SHEET'!CP226*'Gas parameters'!$C$16</f>
        <v>0</v>
      </c>
      <c r="FC226" s="429">
        <f>'DATA SHEET'!CQ226*'Gas parameters'!$D$16</f>
        <v>0</v>
      </c>
      <c r="FD226" s="429">
        <f>'DATA SHEET'!CR226*'Gas parameters'!$E$16</f>
        <v>0</v>
      </c>
      <c r="FE226" s="429">
        <f>'DATA SHEET'!CS226*'Gas parameters'!$F$16</f>
        <v>0</v>
      </c>
      <c r="FF226" s="429">
        <f>'DATA SHEET'!CT226*'Gas parameters'!$G$16</f>
        <v>0</v>
      </c>
      <c r="FG226" s="429">
        <f>'DATA SHEET'!CU226*'Gas parameters'!$H$16</f>
        <v>0</v>
      </c>
      <c r="FH226" s="429">
        <f>'DATA SHEET'!CV226*'Gas parameters'!$I$16</f>
        <v>0</v>
      </c>
      <c r="FI226" s="429">
        <f>'DATA SHEET'!CW226*'Gas parameters'!$J$16</f>
        <v>0</v>
      </c>
      <c r="FJ226" s="429">
        <f>'DATA SHEET'!CX226*'Gas parameters'!$K$16</f>
        <v>0</v>
      </c>
      <c r="FK226" s="429">
        <f>'DATA SHEET'!CY226*'Gas parameters'!$L$16</f>
        <v>0</v>
      </c>
      <c r="FL226" s="429">
        <f>'DATA SHEET'!CZ226*'Gas parameters'!$M$16</f>
        <v>0</v>
      </c>
      <c r="FM226" s="429">
        <f>'DATA SHEET'!DA226*'Gas parameters'!$N$16</f>
        <v>0</v>
      </c>
      <c r="FN226" s="429">
        <f>'DATA SHEET'!DB226*'Gas parameters'!$O$16</f>
        <v>0</v>
      </c>
      <c r="FO226" s="429">
        <f>'DATA SHEET'!DC226*'Gas parameters'!$P$16</f>
        <v>0</v>
      </c>
      <c r="FP226" s="429">
        <f>'DATA SHEET'!DD226*'Gas parameters'!$Q$16</f>
        <v>0</v>
      </c>
      <c r="FQ226" s="457">
        <f>'DATA SHEET'!CO226*'Gas parameters'!$B$17</f>
        <v>1.1639999999999999</v>
      </c>
      <c r="FR226" s="457">
        <f>'DATA SHEET'!CP226*'Gas parameters'!$C$17</f>
        <v>0</v>
      </c>
      <c r="FS226" s="457">
        <f>'DATA SHEET'!CQ226*'Gas parameters'!$D$17</f>
        <v>0</v>
      </c>
      <c r="FT226" s="457">
        <f>'DATA SHEET'!CR226*'Gas parameters'!$E$17</f>
        <v>0</v>
      </c>
      <c r="FU226" s="457">
        <f>'DATA SHEET'!CS226*'Gas parameters'!$F$17</f>
        <v>0</v>
      </c>
      <c r="FV226" s="457">
        <f>'DATA SHEET'!CT226*'Gas parameters'!$G$17</f>
        <v>0</v>
      </c>
      <c r="FW226" s="457">
        <f>'DATA SHEET'!CU226*'Gas parameters'!$H$17</f>
        <v>0</v>
      </c>
      <c r="FX226" s="457">
        <f>'DATA SHEET'!CV226*'Gas parameters'!$I$17</f>
        <v>0</v>
      </c>
      <c r="FY226" s="457">
        <f>'DATA SHEET'!CW226*'Gas parameters'!$J$17</f>
        <v>0</v>
      </c>
      <c r="FZ226" s="457">
        <f>'DATA SHEET'!CX226*'Gas parameters'!$K$17</f>
        <v>0</v>
      </c>
      <c r="GA226" s="457">
        <f>'DATA SHEET'!CY226*'Gas parameters'!$L$17</f>
        <v>0</v>
      </c>
      <c r="GB226" s="457">
        <f>'DATA SHEET'!CZ226*'Gas parameters'!$M$17</f>
        <v>0.38680000000000003</v>
      </c>
      <c r="GC226" s="457">
        <f>'DATA SHEET'!DA226*'Gas parameters'!$N$17</f>
        <v>0</v>
      </c>
      <c r="GD226" s="457">
        <f>'DATA SHEET'!DB226*'Gas parameters'!$O$17</f>
        <v>0</v>
      </c>
      <c r="GE226" s="457">
        <f>'DATA SHEET'!DC226*'Gas parameters'!$P$17</f>
        <v>0</v>
      </c>
      <c r="GF226" s="457">
        <f>'DATA SHEET'!DD226*'Gas parameters'!$Q$17</f>
        <v>0</v>
      </c>
      <c r="GG226" s="429">
        <f>'DATA SHEET'!CO226*'Gas parameters'!$B$18</f>
        <v>0.43043999999999999</v>
      </c>
      <c r="GH226" s="429">
        <f>'DATA SHEET'!CP226*'Gas parameters'!$C$18</f>
        <v>0</v>
      </c>
      <c r="GI226" s="429">
        <f>'DATA SHEET'!CQ226*'Gas parameters'!$D$18</f>
        <v>0</v>
      </c>
      <c r="GJ226" s="429">
        <f>'DATA SHEET'!CR226*'Gas parameters'!$E$18</f>
        <v>0</v>
      </c>
      <c r="GK226" s="429">
        <f>'DATA SHEET'!CS226*'Gas parameters'!$F$18</f>
        <v>0</v>
      </c>
      <c r="GL226" s="429">
        <f>'DATA SHEET'!CT226*'Gas parameters'!$G$18</f>
        <v>0</v>
      </c>
      <c r="GM226" s="429">
        <f>'DATA SHEET'!CU226*'Gas parameters'!$H$18</f>
        <v>0</v>
      </c>
      <c r="GN226" s="429">
        <f>'DATA SHEET'!CV226*'Gas parameters'!$I$18</f>
        <v>0</v>
      </c>
      <c r="GO226" s="429">
        <f>'DATA SHEET'!CW226*'Gas parameters'!$J$18</f>
        <v>0</v>
      </c>
      <c r="GP226" s="429">
        <f>'DATA SHEET'!CX226*'Gas parameters'!$K$18</f>
        <v>0</v>
      </c>
      <c r="GQ226" s="429">
        <f>'DATA SHEET'!CY226*'Gas parameters'!$L$18</f>
        <v>0</v>
      </c>
      <c r="GR226" s="429">
        <f>'DATA SHEET'!CZ226*'Gas parameters'!$M$18</f>
        <v>3.5999999999999997E-2</v>
      </c>
      <c r="GS226" s="429">
        <f>'DATA SHEET'!DA226*'Gas parameters'!$N$18</f>
        <v>0</v>
      </c>
      <c r="GT226" s="429">
        <f>'DATA SHEET'!DB226*'Gas parameters'!$O$18</f>
        <v>0</v>
      </c>
      <c r="GU226" s="429">
        <f>'DATA SHEET'!DC226*'Gas parameters'!$P$18</f>
        <v>0</v>
      </c>
      <c r="GV226" s="429">
        <f>'DATA SHEET'!DD226*'Gas parameters'!$Q$18</f>
        <v>0</v>
      </c>
      <c r="GW226" s="430">
        <v>7</v>
      </c>
      <c r="GX226" s="430">
        <v>1E-3</v>
      </c>
      <c r="GY226" s="435">
        <f t="shared" ref="GY226:GY227" si="1458">HM226/0.2094</f>
        <v>6.6924546322827121</v>
      </c>
      <c r="GZ226" s="435">
        <f t="shared" ref="GZ226:GZ227" si="1459">HN226/HH226*100</f>
        <v>10.148328222950017</v>
      </c>
      <c r="HA226" s="433">
        <f t="shared" ref="HA226:HA227" si="1460">(HG226-HH226)/GY226+1</f>
        <v>1</v>
      </c>
      <c r="HB226" s="433">
        <f t="shared" ref="HB226:HB227" si="1461">HG226+HI226</f>
        <v>7.4502201757506663</v>
      </c>
      <c r="HC226" s="433">
        <f t="shared" ref="HC226:HC227" si="1462">HI226/HB226*100</f>
        <v>20.959991874476575</v>
      </c>
      <c r="HD226" s="433">
        <f t="shared" ref="HD226:HD227" si="1463">HJ226*0.01977+HF226*0.01429+(100-HF226-HJ226)*0.01251</f>
        <v>1.3246768628986172</v>
      </c>
      <c r="HE226" s="433">
        <f t="shared" ref="HE226:HE227" si="1464">(HD226+HI226*0.8038/HG226)/(HI226/HG226+1)</f>
        <v>1.2155011147590387</v>
      </c>
      <c r="HF226" s="436">
        <f t="shared" ref="HF226:HF227" si="1465">IO226</f>
        <v>0</v>
      </c>
      <c r="HG226" s="433">
        <f t="shared" ref="HG226:HG227" si="1466">HN226/HJ226*100</f>
        <v>5.8886546322827122</v>
      </c>
      <c r="HH226" s="435">
        <f>GY226*0.7906+'DATA SHEET'!CW226/100+HN226</f>
        <v>5.8886546322827122</v>
      </c>
      <c r="HI226" s="433">
        <f t="shared" ref="HI226:HI227" si="1467">GX226/0.8038*1.293*HA226*GY226+HO226</f>
        <v>1.5615655434679541</v>
      </c>
      <c r="HJ226" s="433">
        <f t="shared" ref="HJ226:HJ227" si="1468">(1-HF226/20.94)*GZ226</f>
        <v>10.148328222950017</v>
      </c>
      <c r="HK226" s="437">
        <f t="shared" ref="HK226:HK227" si="1469">SUM(DE226:DT226)</f>
        <v>25843</v>
      </c>
      <c r="HL226" s="437">
        <f t="shared" ref="HL226:HL227" si="1470">SUM(DU226:EJ226)</f>
        <v>28989.399999999998</v>
      </c>
      <c r="HM226" s="438">
        <f t="shared" ref="HM226:HM227" si="1471">SUM(EK226:EZ226)</f>
        <v>1.4014</v>
      </c>
      <c r="HN226" s="439">
        <f t="shared" ref="HN226:HN227" si="1472">SUM(FA226:FP226)</f>
        <v>0.59760000000000002</v>
      </c>
      <c r="HO226" s="436">
        <f t="shared" ref="HO226:HO227" si="1473">SUM(FQ226:GF226)</f>
        <v>1.5508</v>
      </c>
      <c r="HP226" s="427">
        <f t="shared" ref="HP226:HP227" si="1474">SUM(GG226:GV226)</f>
        <v>0.46643999999999997</v>
      </c>
      <c r="HQ226" s="357">
        <f t="shared" ref="HQ226:HQ227" si="1475">SUM(AS226:BH226)</f>
        <v>25801.599999999999</v>
      </c>
      <c r="HR226" s="358">
        <f t="shared" ref="HR226:HR227" si="1476">SUM(BI226:BX226)</f>
        <v>29019.200000000001</v>
      </c>
      <c r="HS226" s="712">
        <f t="shared" ref="HS226:HS227" si="1477">SUM(BY226:CN226)</f>
        <v>0.46643999999999997</v>
      </c>
      <c r="HT226" s="713">
        <f t="shared" ref="HT226:HT227" si="1478">HU226/$HR$14</f>
        <v>0.36094603788418017</v>
      </c>
      <c r="HU226" s="711">
        <f t="shared" ref="HU226:HU227" si="1479">HS226/$HU$14</f>
        <v>0.44215889640812073</v>
      </c>
      <c r="HV226" s="711">
        <f t="shared" ref="HV226:HV227" si="1480">HY226/$HV$14</f>
        <v>24.454174959719456</v>
      </c>
      <c r="HW226" s="711">
        <f t="shared" ref="HW226:HW227" si="1481">HZ226/$HW$14</f>
        <v>27.464698088207459</v>
      </c>
      <c r="HX226" s="711">
        <f t="shared" ref="HX226:HX227" si="1482">IA226/$HX$14</f>
        <v>45.714470083951518</v>
      </c>
      <c r="HY226" s="714">
        <f t="shared" ref="HY226:HY227" si="1483">HQ226/1000</f>
        <v>25.801599999999997</v>
      </c>
      <c r="HZ226" s="359">
        <f t="shared" ref="HZ226:HZ227" si="1484">HR226/1000</f>
        <v>29.019200000000001</v>
      </c>
      <c r="IA226" s="360">
        <f t="shared" ref="IA226:IA227" si="1485">HR226/SQRT(HT226)/1000</f>
        <v>48.30190909070317</v>
      </c>
      <c r="IB226" s="75">
        <f t="shared" ref="IB226:IB227" si="1486">HX226</f>
        <v>45.714470083951518</v>
      </c>
      <c r="IC226" s="724">
        <f t="shared" ref="IC226:IC227" si="1487">HT226</f>
        <v>0.36094603788418017</v>
      </c>
      <c r="ID226" s="724">
        <f t="shared" ref="ID226:ID227" si="1488">HY226</f>
        <v>25.801599999999997</v>
      </c>
      <c r="IE226" s="724">
        <f t="shared" ref="IE226:IE227" si="1489">HZ226</f>
        <v>29.019200000000001</v>
      </c>
      <c r="IF226" s="76">
        <f t="shared" ref="IF226:IF227" si="1490">GZ226</f>
        <v>10.148328222950017</v>
      </c>
      <c r="IG226" s="168"/>
      <c r="IH226" s="168"/>
      <c r="II226" s="168"/>
      <c r="IJ226" s="700">
        <f t="shared" ref="IJ226:IJ227" si="1491">II226*(273.15/(273.15+15))*ID226/3.6</f>
        <v>0</v>
      </c>
      <c r="IK226" s="8"/>
      <c r="IL226" s="8"/>
      <c r="IM226" s="8"/>
      <c r="IN226" s="8"/>
      <c r="IO226" s="8"/>
      <c r="IP226" s="8"/>
      <c r="IQ226" s="8"/>
      <c r="IR226" s="8"/>
      <c r="IS226" s="23" t="s">
        <v>88</v>
      </c>
      <c r="IT226" s="23" t="s">
        <v>88</v>
      </c>
      <c r="IU226" s="23"/>
      <c r="IV226" s="23" t="s">
        <v>88</v>
      </c>
      <c r="IW226" s="23"/>
      <c r="IX226" s="23"/>
      <c r="IZ226" s="8"/>
      <c r="JA226" s="8"/>
      <c r="JB226" s="143"/>
      <c r="JC226" s="64"/>
      <c r="JD226" s="22" t="str">
        <f>IF(IN226&lt;&gt;0,IP226*IF226/IN226,"NM")</f>
        <v>NM</v>
      </c>
      <c r="JE226" s="22" t="str">
        <f>IF(IN226&lt;&gt;0,IQ226*IF226/IN226,"NM")</f>
        <v>NM</v>
      </c>
      <c r="JF226" s="22" t="str">
        <f>IF(IN226&lt;&gt;0,JD226*1.07,"NM")</f>
        <v>NM</v>
      </c>
      <c r="JG226" s="22" t="str">
        <f>IF(IN226&lt;&gt;0,JE226*1.76,"NM")</f>
        <v>NM</v>
      </c>
      <c r="JH226" s="21" t="str">
        <f>IF(IN226&lt;&gt;0,(21/(21-IO226)),"NM")</f>
        <v>NM</v>
      </c>
      <c r="JI226" s="21"/>
      <c r="JJ226" s="21"/>
      <c r="JK226" s="21"/>
      <c r="JL226" s="79" t="s">
        <v>57</v>
      </c>
      <c r="JM226" s="140"/>
      <c r="JN226" s="140"/>
      <c r="JO226" s="140"/>
      <c r="JP226" s="29"/>
      <c r="JQ226" s="29"/>
      <c r="JR226" s="29"/>
      <c r="JS226" s="29"/>
      <c r="JT226" s="142"/>
      <c r="JU226" s="142"/>
      <c r="JV226" s="142"/>
      <c r="JW226" s="142"/>
      <c r="JX226" s="142"/>
      <c r="JY226" s="142"/>
      <c r="JZ226" s="142"/>
      <c r="KA226" s="26"/>
      <c r="KB226" s="27"/>
      <c r="KC226" s="175"/>
      <c r="KD226" s="175"/>
      <c r="KE226" s="175"/>
      <c r="KF226" s="175"/>
      <c r="KG226" s="175"/>
      <c r="KH226" s="175"/>
      <c r="KI226" s="175"/>
      <c r="KJ226" s="175"/>
      <c r="KK226" s="48"/>
      <c r="KL226" s="32" t="s">
        <v>88</v>
      </c>
      <c r="KM226" s="48"/>
      <c r="KN226" s="48"/>
      <c r="KO226" s="48"/>
      <c r="KP226" s="48"/>
      <c r="KQ226" s="49"/>
      <c r="KR226" s="49"/>
      <c r="KS226" s="49"/>
      <c r="KT226" s="49"/>
      <c r="KU226" s="49"/>
      <c r="KV226" s="49"/>
      <c r="KX226" s="540">
        <f t="shared" si="1243"/>
        <v>100</v>
      </c>
      <c r="NC226" s="8"/>
    </row>
    <row r="227" spans="1:367" ht="24.95" customHeight="1" thickTop="1" thickBot="1" x14ac:dyDescent="0.3">
      <c r="A227" s="423" t="s">
        <v>183</v>
      </c>
      <c r="B227" s="80" t="e">
        <f>IF(A227="X",IF(#REF!="F",#REF!,IF(#REF!="C",#REF!,IF(#REF!="WH",#REF!,IF(#REF!="B",#REF!,"")))),"")</f>
        <v>#REF!</v>
      </c>
      <c r="C227" s="120"/>
      <c r="D227" s="578"/>
      <c r="E227" s="11">
        <f>E226+1</f>
        <v>97</v>
      </c>
      <c r="F227" s="2129"/>
      <c r="G227" s="1832"/>
      <c r="H227" s="23" t="s">
        <v>88</v>
      </c>
      <c r="I227" s="23" t="s">
        <v>88</v>
      </c>
      <c r="J227" s="23" t="s">
        <v>88</v>
      </c>
      <c r="K227" s="38"/>
      <c r="L227" s="39" t="s">
        <v>74</v>
      </c>
      <c r="M227" s="39" t="s">
        <v>76</v>
      </c>
      <c r="N227" s="775" t="s">
        <v>59</v>
      </c>
      <c r="O227" s="44"/>
      <c r="P227" s="549"/>
      <c r="Q227" s="726">
        <v>60</v>
      </c>
      <c r="R227" s="727"/>
      <c r="S227" s="727"/>
      <c r="T227" s="727"/>
      <c r="U227" s="727"/>
      <c r="V227" s="727"/>
      <c r="W227" s="727"/>
      <c r="X227" s="727"/>
      <c r="Y227" s="727"/>
      <c r="Z227" s="727"/>
      <c r="AA227" s="727"/>
      <c r="AB227" s="727">
        <v>40</v>
      </c>
      <c r="AC227" s="368">
        <f t="shared" si="1430"/>
        <v>0.6</v>
      </c>
      <c r="AD227" s="368">
        <f t="shared" si="1431"/>
        <v>0</v>
      </c>
      <c r="AE227" s="368">
        <f t="shared" si="1432"/>
        <v>0</v>
      </c>
      <c r="AF227" s="368">
        <f t="shared" si="1433"/>
        <v>0</v>
      </c>
      <c r="AG227" s="368">
        <f t="shared" si="1434"/>
        <v>0</v>
      </c>
      <c r="AH227" s="368">
        <f t="shared" si="1435"/>
        <v>0</v>
      </c>
      <c r="AI227" s="368">
        <f t="shared" si="1436"/>
        <v>0</v>
      </c>
      <c r="AJ227" s="368">
        <f t="shared" si="1437"/>
        <v>0</v>
      </c>
      <c r="AK227" s="368">
        <f t="shared" si="1438"/>
        <v>0</v>
      </c>
      <c r="AL227" s="368">
        <f t="shared" si="1439"/>
        <v>0</v>
      </c>
      <c r="AM227" s="368">
        <f t="shared" si="1440"/>
        <v>0</v>
      </c>
      <c r="AN227" s="368">
        <f t="shared" si="1441"/>
        <v>0.4</v>
      </c>
      <c r="AO227" s="369">
        <v>0</v>
      </c>
      <c r="AP227" s="370">
        <v>0</v>
      </c>
      <c r="AQ227" s="370">
        <v>0</v>
      </c>
      <c r="AR227" s="370">
        <v>0</v>
      </c>
      <c r="AS227" s="378">
        <f>AC227*'Gas parameters'!$B$10</f>
        <v>21490.799999999999</v>
      </c>
      <c r="AT227" s="371">
        <f>AD227*'Gas parameters'!$C$10</f>
        <v>0</v>
      </c>
      <c r="AU227" s="371">
        <f>AE227*'Gas parameters'!$D$10</f>
        <v>0</v>
      </c>
      <c r="AV227" s="371">
        <f>AF227*'Gas parameters'!$E$10</f>
        <v>0</v>
      </c>
      <c r="AW227" s="371">
        <f>AG227*'Gas parameters'!$F$10</f>
        <v>0</v>
      </c>
      <c r="AX227" s="371">
        <f>AH227*'Gas parameters'!$G$10</f>
        <v>0</v>
      </c>
      <c r="AY227" s="371">
        <f>AI227*'Gas parameters'!$H$10</f>
        <v>0</v>
      </c>
      <c r="AZ227" s="371">
        <f>AJ227*'Gas parameters'!$I$10</f>
        <v>0</v>
      </c>
      <c r="BA227" s="371">
        <f>AK227*'Gas parameters'!$J$10</f>
        <v>0</v>
      </c>
      <c r="BB227" s="371">
        <f>AL227*'Gas parameters'!$K$10</f>
        <v>0</v>
      </c>
      <c r="BC227" s="371">
        <f>AM227*'Gas parameters'!$L$10</f>
        <v>0</v>
      </c>
      <c r="BD227" s="371">
        <f>AN227*'Gas parameters'!$M$10</f>
        <v>4310.8</v>
      </c>
      <c r="BE227" s="372">
        <f>AO227*'Gas parameters'!$N$10</f>
        <v>0</v>
      </c>
      <c r="BF227" s="373">
        <f>AP227*'Gas parameters'!$O$10</f>
        <v>0</v>
      </c>
      <c r="BG227" s="373">
        <f>AQ227*'Gas parameters'!$P$10</f>
        <v>0</v>
      </c>
      <c r="BH227" s="379">
        <f>AR227*'Gas parameters'!$Q$10</f>
        <v>0</v>
      </c>
      <c r="BI227" s="386">
        <f>AC227*'Gas parameters'!$B$11</f>
        <v>23904</v>
      </c>
      <c r="BJ227" s="387">
        <f>AD227*'Gas parameters'!$C$11</f>
        <v>0</v>
      </c>
      <c r="BK227" s="387">
        <f>AE227*'Gas parameters'!$D$11</f>
        <v>0</v>
      </c>
      <c r="BL227" s="387">
        <f>AF227*'Gas parameters'!$E$11</f>
        <v>0</v>
      </c>
      <c r="BM227" s="387">
        <f>AG227*'Gas parameters'!$F$11</f>
        <v>0</v>
      </c>
      <c r="BN227" s="387">
        <f>AH227*'Gas parameters'!$G$11</f>
        <v>0</v>
      </c>
      <c r="BO227" s="387">
        <f>AI227*'Gas parameters'!$H$11</f>
        <v>0</v>
      </c>
      <c r="BP227" s="387">
        <f>AJ227*'Gas parameters'!$I$11</f>
        <v>0</v>
      </c>
      <c r="BQ227" s="387">
        <f>AK227*'Gas parameters'!$J$11</f>
        <v>0</v>
      </c>
      <c r="BR227" s="387">
        <f>AL227*'Gas parameters'!$K$11</f>
        <v>0</v>
      </c>
      <c r="BS227" s="387">
        <f>AM227*'Gas parameters'!$L$11</f>
        <v>0</v>
      </c>
      <c r="BT227" s="387">
        <f>AN227*'Gas parameters'!$M$11</f>
        <v>5115.2000000000007</v>
      </c>
      <c r="BU227" s="388">
        <f>AO227*'Gas parameters'!$N$11</f>
        <v>0</v>
      </c>
      <c r="BV227" s="389">
        <f>AP227*'Gas parameters'!$O$11</f>
        <v>0</v>
      </c>
      <c r="BW227" s="389">
        <f>AQ227*'Gas parameters'!$P$11</f>
        <v>0</v>
      </c>
      <c r="BX227" s="390">
        <f>AR227*'Gas parameters'!$Q$11</f>
        <v>0</v>
      </c>
      <c r="BY227" s="385">
        <f>AC227*'Gas parameters'!$B$12</f>
        <v>0.43043999999999999</v>
      </c>
      <c r="BZ227" s="374">
        <f>AD227*'Gas parameters'!$C$12</f>
        <v>0</v>
      </c>
      <c r="CA227" s="374">
        <f>AE227*'Gas parameters'!$D$12</f>
        <v>0</v>
      </c>
      <c r="CB227" s="374">
        <f>AF227*'Gas parameters'!$E$12</f>
        <v>0</v>
      </c>
      <c r="CC227" s="374">
        <f>AG227*'Gas parameters'!$F$12</f>
        <v>0</v>
      </c>
      <c r="CD227" s="374">
        <f>AH227*'Gas parameters'!$G$12</f>
        <v>0</v>
      </c>
      <c r="CE227" s="374">
        <f>AI227*'Gas parameters'!$H$12</f>
        <v>0</v>
      </c>
      <c r="CF227" s="374">
        <f>AJ227*'Gas parameters'!$I$12</f>
        <v>0</v>
      </c>
      <c r="CG227" s="374">
        <f>AK227*'Gas parameters'!$J$12</f>
        <v>0</v>
      </c>
      <c r="CH227" s="374">
        <f>AL227*'Gas parameters'!$K$12</f>
        <v>0</v>
      </c>
      <c r="CI227" s="374">
        <f>AM227*'Gas parameters'!$L$12</f>
        <v>0</v>
      </c>
      <c r="CJ227" s="374">
        <f>AN227*'Gas parameters'!$M$12</f>
        <v>3.5999999999999997E-2</v>
      </c>
      <c r="CK227" s="375">
        <f>AO227*'Gas parameters'!$N$12</f>
        <v>0</v>
      </c>
      <c r="CL227" s="376">
        <f>AP227*'Gas parameters'!$O$12</f>
        <v>0</v>
      </c>
      <c r="CM227" s="376">
        <f>AQ227*'Gas parameters'!$P$12</f>
        <v>0</v>
      </c>
      <c r="CN227" s="376">
        <f>AR227*'Gas parameters'!$Q$12</f>
        <v>0</v>
      </c>
      <c r="CO227" s="432">
        <f t="shared" si="1442"/>
        <v>0.6</v>
      </c>
      <c r="CP227" s="432">
        <f t="shared" si="1443"/>
        <v>0</v>
      </c>
      <c r="CQ227" s="432">
        <f t="shared" si="1444"/>
        <v>0</v>
      </c>
      <c r="CR227" s="432">
        <f t="shared" si="1445"/>
        <v>0</v>
      </c>
      <c r="CS227" s="432">
        <f t="shared" si="1446"/>
        <v>0</v>
      </c>
      <c r="CT227" s="432">
        <f t="shared" si="1447"/>
        <v>0</v>
      </c>
      <c r="CU227" s="432">
        <f t="shared" si="1448"/>
        <v>0</v>
      </c>
      <c r="CV227" s="432">
        <f t="shared" si="1449"/>
        <v>0</v>
      </c>
      <c r="CW227" s="432">
        <f t="shared" si="1450"/>
        <v>0</v>
      </c>
      <c r="CX227" s="432">
        <f t="shared" si="1451"/>
        <v>0</v>
      </c>
      <c r="CY227" s="432">
        <f t="shared" si="1452"/>
        <v>0</v>
      </c>
      <c r="CZ227" s="432">
        <f t="shared" si="1453"/>
        <v>0.4</v>
      </c>
      <c r="DA227" s="432">
        <f t="shared" si="1454"/>
        <v>0</v>
      </c>
      <c r="DB227" s="432">
        <f t="shared" si="1455"/>
        <v>0</v>
      </c>
      <c r="DC227" s="432">
        <f t="shared" si="1456"/>
        <v>0</v>
      </c>
      <c r="DD227" s="432">
        <f t="shared" si="1457"/>
        <v>0</v>
      </c>
      <c r="DE227" s="428">
        <f>'DATA SHEET'!CO227*'Gas parameters'!$B$13</f>
        <v>21529.8</v>
      </c>
      <c r="DF227" s="428">
        <f>'DATA SHEET'!CP227*'Gas parameters'!$C$13</f>
        <v>0</v>
      </c>
      <c r="DG227" s="428">
        <f>'DATA SHEET'!CQ227*'Gas parameters'!$D$13</f>
        <v>0</v>
      </c>
      <c r="DH227" s="428">
        <f>'DATA SHEET'!CR227*'Gas parameters'!$E$13</f>
        <v>0</v>
      </c>
      <c r="DI227" s="428">
        <f>'DATA SHEET'!CS227*'Gas parameters'!$F$13</f>
        <v>0</v>
      </c>
      <c r="DJ227" s="428">
        <f>'DATA SHEET'!CT227*'Gas parameters'!$G$13</f>
        <v>0</v>
      </c>
      <c r="DK227" s="428">
        <f>'DATA SHEET'!CU227*'Gas parameters'!$H$13</f>
        <v>0</v>
      </c>
      <c r="DL227" s="428">
        <f>'DATA SHEET'!CV227*'Gas parameters'!$I$13</f>
        <v>0</v>
      </c>
      <c r="DM227" s="428">
        <f>'DATA SHEET'!CW227*'Gas parameters'!$J$13</f>
        <v>0</v>
      </c>
      <c r="DN227" s="428">
        <f>'DATA SHEET'!CX227*'Gas parameters'!$K$13</f>
        <v>0</v>
      </c>
      <c r="DO227" s="428">
        <f>'DATA SHEET'!CY227*'Gas parameters'!$L$13</f>
        <v>0</v>
      </c>
      <c r="DP227" s="428">
        <f>'DATA SHEET'!CZ227*'Gas parameters'!$M$13</f>
        <v>4313.2</v>
      </c>
      <c r="DQ227" s="428">
        <f>'DATA SHEET'!DA227*'Gas parameters'!$N$13</f>
        <v>0</v>
      </c>
      <c r="DR227" s="428">
        <f>'DATA SHEET'!DB227*'Gas parameters'!$O$13</f>
        <v>0</v>
      </c>
      <c r="DS227" s="428">
        <f>'DATA SHEET'!DC227*'Gas parameters'!$P$13</f>
        <v>0</v>
      </c>
      <c r="DT227" s="428">
        <f>'DATA SHEET'!DD227*'Gas parameters'!$Q$13</f>
        <v>0</v>
      </c>
      <c r="DU227" s="431">
        <f>'DATA SHEET'!CO227*'Gas parameters'!$B$14</f>
        <v>23891.399999999998</v>
      </c>
      <c r="DV227" s="431">
        <f>'DATA SHEET'!CP227*'Gas parameters'!$C$14</f>
        <v>0</v>
      </c>
      <c r="DW227" s="431">
        <f>'DATA SHEET'!CQ227*'Gas parameters'!$D$14</f>
        <v>0</v>
      </c>
      <c r="DX227" s="431">
        <f>'DATA SHEET'!CR227*'Gas parameters'!$E$14</f>
        <v>0</v>
      </c>
      <c r="DY227" s="431">
        <f>'DATA SHEET'!CS227*'Gas parameters'!$F$14</f>
        <v>0</v>
      </c>
      <c r="DZ227" s="431">
        <f>'DATA SHEET'!CT227*'Gas parameters'!$G$14</f>
        <v>0</v>
      </c>
      <c r="EA227" s="431">
        <f>'DATA SHEET'!CU227*'Gas parameters'!$H$14</f>
        <v>0</v>
      </c>
      <c r="EB227" s="431">
        <f>'DATA SHEET'!CV227*'Gas parameters'!$I$14</f>
        <v>0</v>
      </c>
      <c r="EC227" s="431">
        <f>'DATA SHEET'!CW227*'Gas parameters'!$J$14</f>
        <v>0</v>
      </c>
      <c r="ED227" s="431">
        <f>'DATA SHEET'!CX227*'Gas parameters'!$K$14</f>
        <v>0</v>
      </c>
      <c r="EE227" s="431">
        <f>'DATA SHEET'!CY227*'Gas parameters'!$L$14</f>
        <v>0</v>
      </c>
      <c r="EF227" s="431">
        <f>'DATA SHEET'!CZ227*'Gas parameters'!$M$14</f>
        <v>5098</v>
      </c>
      <c r="EG227" s="431">
        <f>'DATA SHEET'!DA227*'Gas parameters'!$N$14</f>
        <v>0</v>
      </c>
      <c r="EH227" s="431">
        <f>'DATA SHEET'!DB227*'Gas parameters'!$O$14</f>
        <v>0</v>
      </c>
      <c r="EI227" s="431">
        <f>'DATA SHEET'!DC227*'Gas parameters'!$P$14</f>
        <v>0</v>
      </c>
      <c r="EJ227" s="431">
        <f>'DATA SHEET'!DD227*'Gas parameters'!$Q$14</f>
        <v>0</v>
      </c>
      <c r="EK227" s="425">
        <f>'DATA SHEET'!CO227*'Gas parameters'!$B$15</f>
        <v>1.2018</v>
      </c>
      <c r="EL227" s="434">
        <f>'DATA SHEET'!CP227*'Gas parameters'!$C$15</f>
        <v>0</v>
      </c>
      <c r="EM227" s="434">
        <f>'DATA SHEET'!CQ227*'Gas parameters'!$D$15</f>
        <v>0</v>
      </c>
      <c r="EN227" s="434">
        <f>'DATA SHEET'!CR227*'Gas parameters'!$E$15</f>
        <v>0</v>
      </c>
      <c r="EO227" s="434">
        <f>'DATA SHEET'!CS227*'Gas parameters'!$F$15</f>
        <v>0</v>
      </c>
      <c r="EP227" s="434">
        <f>'DATA SHEET'!CT227*'Gas parameters'!$G$15</f>
        <v>0</v>
      </c>
      <c r="EQ227" s="434">
        <f>'DATA SHEET'!CU227*'Gas parameters'!$H$15</f>
        <v>0</v>
      </c>
      <c r="ER227" s="434">
        <f>'DATA SHEET'!CV227*'Gas parameters'!$I$15</f>
        <v>0</v>
      </c>
      <c r="ES227" s="434">
        <f>'DATA SHEET'!CW227*'Gas parameters'!$J$15</f>
        <v>0</v>
      </c>
      <c r="ET227" s="434">
        <f>'DATA SHEET'!CX227*'Gas parameters'!$K$15</f>
        <v>0</v>
      </c>
      <c r="EU227" s="434">
        <f>'DATA SHEET'!CY227*'Gas parameters'!$L$15</f>
        <v>0</v>
      </c>
      <c r="EV227" s="434">
        <f>'DATA SHEET'!CZ227*'Gas parameters'!$M$15</f>
        <v>0.1996</v>
      </c>
      <c r="EW227" s="434">
        <f>'DATA SHEET'!DA227*'Gas parameters'!$N$15</f>
        <v>0</v>
      </c>
      <c r="EX227" s="434">
        <f>'DATA SHEET'!DB227*'Gas parameters'!$O$15</f>
        <v>0</v>
      </c>
      <c r="EY227" s="434">
        <f>'DATA SHEET'!DC227*'Gas parameters'!$P$15</f>
        <v>0</v>
      </c>
      <c r="EZ227" s="434">
        <f>'DATA SHEET'!DD227*'Gas parameters'!$Q$15</f>
        <v>0</v>
      </c>
      <c r="FA227" s="429">
        <f>'DATA SHEET'!CO227*'Gas parameters'!$B$16</f>
        <v>0.59760000000000002</v>
      </c>
      <c r="FB227" s="429">
        <f>'DATA SHEET'!CP227*'Gas parameters'!$C$16</f>
        <v>0</v>
      </c>
      <c r="FC227" s="429">
        <f>'DATA SHEET'!CQ227*'Gas parameters'!$D$16</f>
        <v>0</v>
      </c>
      <c r="FD227" s="429">
        <f>'DATA SHEET'!CR227*'Gas parameters'!$E$16</f>
        <v>0</v>
      </c>
      <c r="FE227" s="429">
        <f>'DATA SHEET'!CS227*'Gas parameters'!$F$16</f>
        <v>0</v>
      </c>
      <c r="FF227" s="429">
        <f>'DATA SHEET'!CT227*'Gas parameters'!$G$16</f>
        <v>0</v>
      </c>
      <c r="FG227" s="429">
        <f>'DATA SHEET'!CU227*'Gas parameters'!$H$16</f>
        <v>0</v>
      </c>
      <c r="FH227" s="429">
        <f>'DATA SHEET'!CV227*'Gas parameters'!$I$16</f>
        <v>0</v>
      </c>
      <c r="FI227" s="429">
        <f>'DATA SHEET'!CW227*'Gas parameters'!$J$16</f>
        <v>0</v>
      </c>
      <c r="FJ227" s="429">
        <f>'DATA SHEET'!CX227*'Gas parameters'!$K$16</f>
        <v>0</v>
      </c>
      <c r="FK227" s="429">
        <f>'DATA SHEET'!CY227*'Gas parameters'!$L$16</f>
        <v>0</v>
      </c>
      <c r="FL227" s="429">
        <f>'DATA SHEET'!CZ227*'Gas parameters'!$M$16</f>
        <v>0</v>
      </c>
      <c r="FM227" s="429">
        <f>'DATA SHEET'!DA227*'Gas parameters'!$N$16</f>
        <v>0</v>
      </c>
      <c r="FN227" s="429">
        <f>'DATA SHEET'!DB227*'Gas parameters'!$O$16</f>
        <v>0</v>
      </c>
      <c r="FO227" s="429">
        <f>'DATA SHEET'!DC227*'Gas parameters'!$P$16</f>
        <v>0</v>
      </c>
      <c r="FP227" s="429">
        <f>'DATA SHEET'!DD227*'Gas parameters'!$Q$16</f>
        <v>0</v>
      </c>
      <c r="FQ227" s="457">
        <f>'DATA SHEET'!CO227*'Gas parameters'!$B$17</f>
        <v>1.1639999999999999</v>
      </c>
      <c r="FR227" s="457">
        <f>'DATA SHEET'!CP227*'Gas parameters'!$C$17</f>
        <v>0</v>
      </c>
      <c r="FS227" s="457">
        <f>'DATA SHEET'!CQ227*'Gas parameters'!$D$17</f>
        <v>0</v>
      </c>
      <c r="FT227" s="457">
        <f>'DATA SHEET'!CR227*'Gas parameters'!$E$17</f>
        <v>0</v>
      </c>
      <c r="FU227" s="457">
        <f>'DATA SHEET'!CS227*'Gas parameters'!$F$17</f>
        <v>0</v>
      </c>
      <c r="FV227" s="457">
        <f>'DATA SHEET'!CT227*'Gas parameters'!$G$17</f>
        <v>0</v>
      </c>
      <c r="FW227" s="457">
        <f>'DATA SHEET'!CU227*'Gas parameters'!$H$17</f>
        <v>0</v>
      </c>
      <c r="FX227" s="457">
        <f>'DATA SHEET'!CV227*'Gas parameters'!$I$17</f>
        <v>0</v>
      </c>
      <c r="FY227" s="457">
        <f>'DATA SHEET'!CW227*'Gas parameters'!$J$17</f>
        <v>0</v>
      </c>
      <c r="FZ227" s="457">
        <f>'DATA SHEET'!CX227*'Gas parameters'!$K$17</f>
        <v>0</v>
      </c>
      <c r="GA227" s="457">
        <f>'DATA SHEET'!CY227*'Gas parameters'!$L$17</f>
        <v>0</v>
      </c>
      <c r="GB227" s="457">
        <f>'DATA SHEET'!CZ227*'Gas parameters'!$M$17</f>
        <v>0.38680000000000003</v>
      </c>
      <c r="GC227" s="457">
        <f>'DATA SHEET'!DA227*'Gas parameters'!$N$17</f>
        <v>0</v>
      </c>
      <c r="GD227" s="457">
        <f>'DATA SHEET'!DB227*'Gas parameters'!$O$17</f>
        <v>0</v>
      </c>
      <c r="GE227" s="457">
        <f>'DATA SHEET'!DC227*'Gas parameters'!$P$17</f>
        <v>0</v>
      </c>
      <c r="GF227" s="457">
        <f>'DATA SHEET'!DD227*'Gas parameters'!$Q$17</f>
        <v>0</v>
      </c>
      <c r="GG227" s="429">
        <f>'DATA SHEET'!CO227*'Gas parameters'!$B$18</f>
        <v>0.43043999999999999</v>
      </c>
      <c r="GH227" s="429">
        <f>'DATA SHEET'!CP227*'Gas parameters'!$C$18</f>
        <v>0</v>
      </c>
      <c r="GI227" s="429">
        <f>'DATA SHEET'!CQ227*'Gas parameters'!$D$18</f>
        <v>0</v>
      </c>
      <c r="GJ227" s="429">
        <f>'DATA SHEET'!CR227*'Gas parameters'!$E$18</f>
        <v>0</v>
      </c>
      <c r="GK227" s="429">
        <f>'DATA SHEET'!CS227*'Gas parameters'!$F$18</f>
        <v>0</v>
      </c>
      <c r="GL227" s="429">
        <f>'DATA SHEET'!CT227*'Gas parameters'!$G$18</f>
        <v>0</v>
      </c>
      <c r="GM227" s="429">
        <f>'DATA SHEET'!CU227*'Gas parameters'!$H$18</f>
        <v>0</v>
      </c>
      <c r="GN227" s="429">
        <f>'DATA SHEET'!CV227*'Gas parameters'!$I$18</f>
        <v>0</v>
      </c>
      <c r="GO227" s="429">
        <f>'DATA SHEET'!CW227*'Gas parameters'!$J$18</f>
        <v>0</v>
      </c>
      <c r="GP227" s="429">
        <f>'DATA SHEET'!CX227*'Gas parameters'!$K$18</f>
        <v>0</v>
      </c>
      <c r="GQ227" s="429">
        <f>'DATA SHEET'!CY227*'Gas parameters'!$L$18</f>
        <v>0</v>
      </c>
      <c r="GR227" s="429">
        <f>'DATA SHEET'!CZ227*'Gas parameters'!$M$18</f>
        <v>3.5999999999999997E-2</v>
      </c>
      <c r="GS227" s="429">
        <f>'DATA SHEET'!DA227*'Gas parameters'!$N$18</f>
        <v>0</v>
      </c>
      <c r="GT227" s="429">
        <f>'DATA SHEET'!DB227*'Gas parameters'!$O$18</f>
        <v>0</v>
      </c>
      <c r="GU227" s="429">
        <f>'DATA SHEET'!DC227*'Gas parameters'!$P$18</f>
        <v>0</v>
      </c>
      <c r="GV227" s="429">
        <f>'DATA SHEET'!DD227*'Gas parameters'!$Q$18</f>
        <v>0</v>
      </c>
      <c r="GW227" s="430">
        <v>7</v>
      </c>
      <c r="GX227" s="430">
        <v>1E-3</v>
      </c>
      <c r="GY227" s="435">
        <f t="shared" si="1458"/>
        <v>6.6924546322827121</v>
      </c>
      <c r="GZ227" s="435">
        <f t="shared" si="1459"/>
        <v>10.148328222950017</v>
      </c>
      <c r="HA227" s="433">
        <f t="shared" si="1460"/>
        <v>1</v>
      </c>
      <c r="HB227" s="433">
        <f t="shared" si="1461"/>
        <v>7.4502201757506663</v>
      </c>
      <c r="HC227" s="433">
        <f t="shared" si="1462"/>
        <v>20.959991874476575</v>
      </c>
      <c r="HD227" s="433">
        <f t="shared" si="1463"/>
        <v>1.3246768628986172</v>
      </c>
      <c r="HE227" s="433">
        <f t="shared" si="1464"/>
        <v>1.2155011147590387</v>
      </c>
      <c r="HF227" s="436">
        <f t="shared" si="1465"/>
        <v>0</v>
      </c>
      <c r="HG227" s="433">
        <f t="shared" si="1466"/>
        <v>5.8886546322827122</v>
      </c>
      <c r="HH227" s="435">
        <f>GY227*0.7906+'DATA SHEET'!CW227/100+HN227</f>
        <v>5.8886546322827122</v>
      </c>
      <c r="HI227" s="433">
        <f t="shared" si="1467"/>
        <v>1.5615655434679541</v>
      </c>
      <c r="HJ227" s="433">
        <f t="shared" si="1468"/>
        <v>10.148328222950017</v>
      </c>
      <c r="HK227" s="437">
        <f t="shared" si="1469"/>
        <v>25843</v>
      </c>
      <c r="HL227" s="437">
        <f t="shared" si="1470"/>
        <v>28989.399999999998</v>
      </c>
      <c r="HM227" s="438">
        <f t="shared" si="1471"/>
        <v>1.4014</v>
      </c>
      <c r="HN227" s="439">
        <f t="shared" si="1472"/>
        <v>0.59760000000000002</v>
      </c>
      <c r="HO227" s="436">
        <f t="shared" si="1473"/>
        <v>1.5508</v>
      </c>
      <c r="HP227" s="427">
        <f t="shared" si="1474"/>
        <v>0.46643999999999997</v>
      </c>
      <c r="HQ227" s="357">
        <f t="shared" si="1475"/>
        <v>25801.599999999999</v>
      </c>
      <c r="HR227" s="358">
        <f t="shared" si="1476"/>
        <v>29019.200000000001</v>
      </c>
      <c r="HS227" s="712">
        <f t="shared" si="1477"/>
        <v>0.46643999999999997</v>
      </c>
      <c r="HT227" s="713">
        <f t="shared" si="1478"/>
        <v>0.36094603788418017</v>
      </c>
      <c r="HU227" s="711">
        <f t="shared" si="1479"/>
        <v>0.44215889640812073</v>
      </c>
      <c r="HV227" s="711">
        <f t="shared" si="1480"/>
        <v>24.454174959719456</v>
      </c>
      <c r="HW227" s="711">
        <f t="shared" si="1481"/>
        <v>27.464698088207459</v>
      </c>
      <c r="HX227" s="711">
        <f t="shared" si="1482"/>
        <v>45.714470083951518</v>
      </c>
      <c r="HY227" s="714">
        <f t="shared" si="1483"/>
        <v>25.801599999999997</v>
      </c>
      <c r="HZ227" s="359">
        <f t="shared" si="1484"/>
        <v>29.019200000000001</v>
      </c>
      <c r="IA227" s="360">
        <f t="shared" si="1485"/>
        <v>48.30190909070317</v>
      </c>
      <c r="IB227" s="75">
        <f t="shared" si="1486"/>
        <v>45.714470083951518</v>
      </c>
      <c r="IC227" s="724">
        <f t="shared" si="1487"/>
        <v>0.36094603788418017</v>
      </c>
      <c r="ID227" s="724">
        <f t="shared" si="1488"/>
        <v>25.801599999999997</v>
      </c>
      <c r="IE227" s="724">
        <f t="shared" si="1489"/>
        <v>29.019200000000001</v>
      </c>
      <c r="IF227" s="76">
        <f t="shared" si="1490"/>
        <v>10.148328222950017</v>
      </c>
      <c r="IG227" s="168"/>
      <c r="IH227" s="168"/>
      <c r="II227" s="168"/>
      <c r="IJ227" s="700">
        <f t="shared" si="1491"/>
        <v>0</v>
      </c>
      <c r="IK227" s="8"/>
      <c r="IL227" s="8"/>
      <c r="IM227" s="8"/>
      <c r="IN227" s="8"/>
      <c r="IO227" s="8"/>
      <c r="IP227" s="8"/>
      <c r="IQ227" s="8"/>
      <c r="IR227" s="8"/>
      <c r="IS227" s="23" t="s">
        <v>88</v>
      </c>
      <c r="IT227" s="23" t="s">
        <v>88</v>
      </c>
      <c r="IU227" s="23"/>
      <c r="IV227" s="23" t="s">
        <v>88</v>
      </c>
      <c r="IW227" s="23"/>
      <c r="IX227" s="23"/>
      <c r="IZ227" s="8"/>
      <c r="JA227" s="8"/>
      <c r="JB227" s="143"/>
      <c r="JC227" s="64"/>
      <c r="JD227" s="22" t="str">
        <f>IF(IN227&lt;&gt;0,IP227*IF227/IN227,"NM")</f>
        <v>NM</v>
      </c>
      <c r="JE227" s="22" t="str">
        <f>IF(IN227&lt;&gt;0,IQ227*IF227/IN227,"NM")</f>
        <v>NM</v>
      </c>
      <c r="JF227" s="22" t="str">
        <f>IF(IN227&lt;&gt;0,JD227*1.07,"NM")</f>
        <v>NM</v>
      </c>
      <c r="JG227" s="22" t="str">
        <f>IF(IN227&lt;&gt;0,JE227*1.76,"NM")</f>
        <v>NM</v>
      </c>
      <c r="JH227" s="21" t="str">
        <f>IF(IN227&lt;&gt;0,(21/(21-IO227)),"NM")</f>
        <v>NM</v>
      </c>
      <c r="JI227" s="21"/>
      <c r="JJ227" s="21"/>
      <c r="JK227" s="21"/>
      <c r="JL227" s="79" t="s">
        <v>57</v>
      </c>
      <c r="JM227" s="140"/>
      <c r="JN227" s="140"/>
      <c r="JO227" s="140"/>
      <c r="JP227" s="29"/>
      <c r="JQ227" s="29"/>
      <c r="JR227" s="29"/>
      <c r="JS227" s="29"/>
      <c r="JT227" s="142"/>
      <c r="JU227" s="142"/>
      <c r="JV227" s="142"/>
      <c r="JW227" s="142"/>
      <c r="JX227" s="142"/>
      <c r="JY227" s="142"/>
      <c r="JZ227" s="142"/>
      <c r="KA227" s="26"/>
      <c r="KB227" s="27"/>
      <c r="KC227" s="175"/>
      <c r="KD227" s="175"/>
      <c r="KE227" s="175"/>
      <c r="KF227" s="175"/>
      <c r="KG227" s="175"/>
      <c r="KH227" s="175"/>
      <c r="KI227" s="175"/>
      <c r="KJ227" s="175"/>
      <c r="KK227" s="48"/>
      <c r="KL227" s="32" t="s">
        <v>88</v>
      </c>
      <c r="KM227" s="48"/>
      <c r="KN227" s="48"/>
      <c r="KO227" s="48"/>
      <c r="KP227" s="48"/>
      <c r="KQ227" s="49"/>
      <c r="KR227" s="49"/>
      <c r="KS227" s="49"/>
      <c r="KT227" s="49"/>
      <c r="KU227" s="49"/>
      <c r="KV227" s="49"/>
      <c r="KX227" s="540">
        <f t="shared" si="1243"/>
        <v>100</v>
      </c>
      <c r="NC227" s="8"/>
    </row>
    <row r="228" spans="1:367" ht="15" x14ac:dyDescent="0.25">
      <c r="A228" s="81"/>
      <c r="B228" s="81"/>
      <c r="C228" s="81"/>
      <c r="D228" s="1"/>
      <c r="P228" s="550"/>
      <c r="Q228" s="42"/>
      <c r="R228" s="42"/>
      <c r="S228" s="42"/>
      <c r="T228" s="42"/>
      <c r="U228" s="42"/>
      <c r="V228" s="42"/>
      <c r="W228" s="42"/>
      <c r="X228" s="42"/>
      <c r="Y228" s="42"/>
      <c r="Z228" s="42"/>
      <c r="AA228" s="42"/>
      <c r="AB228" s="42"/>
      <c r="IB228" s="3"/>
      <c r="IC228" s="3"/>
      <c r="ID228" s="3"/>
      <c r="IE228" s="3"/>
      <c r="IF228" s="3"/>
      <c r="IK228" s="5"/>
      <c r="IL228" s="5"/>
      <c r="IM228" s="5"/>
      <c r="IN228" s="5"/>
      <c r="IO228" s="5"/>
      <c r="IP228" s="5"/>
      <c r="IQ228" s="5"/>
      <c r="IR228" s="5"/>
      <c r="IZ228" s="5"/>
      <c r="JA228" s="5"/>
      <c r="JK228" s="3"/>
      <c r="JP228" s="170"/>
      <c r="JQ228" s="170"/>
      <c r="JR228" s="170"/>
      <c r="JS228" s="170"/>
      <c r="KL228" s="3"/>
      <c r="KX228" s="540">
        <f t="shared" si="1243"/>
        <v>0</v>
      </c>
      <c r="NC228" s="5"/>
    </row>
    <row r="229" spans="1:367" ht="15" x14ac:dyDescent="0.25">
      <c r="A229" s="81"/>
      <c r="B229" s="81"/>
      <c r="C229" s="81"/>
      <c r="D229" s="1"/>
      <c r="P229" s="550"/>
      <c r="Q229" s="42"/>
      <c r="R229" s="42"/>
      <c r="S229" s="42"/>
      <c r="T229" s="42"/>
      <c r="U229" s="42"/>
      <c r="V229" s="42"/>
      <c r="W229" s="42"/>
      <c r="X229" s="42"/>
      <c r="Y229" s="42"/>
      <c r="Z229" s="42"/>
      <c r="AA229" s="42"/>
      <c r="AB229" s="42"/>
      <c r="IB229" s="3"/>
      <c r="IC229" s="3"/>
      <c r="ID229" s="3"/>
      <c r="IE229" s="3"/>
      <c r="IF229" s="3"/>
      <c r="IK229" s="5"/>
      <c r="IL229" s="5"/>
      <c r="IM229" s="5"/>
      <c r="IN229" s="5"/>
      <c r="IO229" s="5"/>
      <c r="IP229" s="5"/>
      <c r="IQ229" s="5"/>
      <c r="IR229" s="5"/>
      <c r="IZ229" s="5"/>
      <c r="JA229" s="5"/>
      <c r="JK229" s="3"/>
      <c r="KL229" s="3"/>
      <c r="KX229" s="540">
        <f t="shared" si="1243"/>
        <v>0</v>
      </c>
      <c r="NC229" s="5"/>
    </row>
    <row r="230" spans="1:367" ht="15.75" thickBot="1" x14ac:dyDescent="0.3">
      <c r="A230" s="81"/>
      <c r="B230" s="81"/>
      <c r="C230" s="81"/>
      <c r="D230" s="1"/>
      <c r="P230" s="550"/>
      <c r="Q230" s="42"/>
      <c r="R230" s="42"/>
      <c r="S230" s="42"/>
      <c r="T230" s="42"/>
      <c r="U230" s="42"/>
      <c r="V230" s="42"/>
      <c r="W230" s="42"/>
      <c r="X230" s="42"/>
      <c r="Y230" s="42"/>
      <c r="Z230" s="42"/>
      <c r="AA230" s="42"/>
      <c r="AB230" s="42"/>
      <c r="IB230" s="3"/>
      <c r="IC230" s="3"/>
      <c r="ID230" s="3"/>
      <c r="IE230" s="3"/>
      <c r="IF230" s="3"/>
      <c r="IK230" s="5"/>
      <c r="IL230" s="5"/>
      <c r="IM230" s="5"/>
      <c r="IN230" s="5"/>
      <c r="IO230" s="5"/>
      <c r="IP230" s="5"/>
      <c r="IQ230" s="5"/>
      <c r="IR230" s="5"/>
      <c r="IZ230" s="5"/>
      <c r="JA230" s="5"/>
      <c r="JK230" s="3"/>
      <c r="KL230" s="3"/>
      <c r="KX230" s="540">
        <f t="shared" si="1243"/>
        <v>0</v>
      </c>
      <c r="NC230" s="5"/>
    </row>
    <row r="231" spans="1:367" ht="24" thickBot="1" x14ac:dyDescent="0.4">
      <c r="A231" s="81"/>
      <c r="B231" s="81"/>
      <c r="C231" s="81"/>
      <c r="D231" s="578"/>
      <c r="E231" s="55" t="s">
        <v>271</v>
      </c>
      <c r="F231" s="56"/>
      <c r="G231" s="56"/>
      <c r="H231" s="56"/>
      <c r="I231" s="56"/>
      <c r="J231" s="56"/>
      <c r="K231" s="56"/>
      <c r="L231" s="56"/>
      <c r="M231" s="56"/>
      <c r="N231" s="56"/>
      <c r="O231" s="56"/>
      <c r="P231" s="551"/>
      <c r="Q231" s="737"/>
      <c r="R231" s="737"/>
      <c r="S231" s="737"/>
      <c r="T231" s="737"/>
      <c r="U231" s="737"/>
      <c r="V231" s="737"/>
      <c r="W231" s="737"/>
      <c r="X231" s="737"/>
      <c r="Y231" s="737"/>
      <c r="Z231" s="737"/>
      <c r="AA231" s="737"/>
      <c r="AB231" s="737"/>
      <c r="AC231" s="56"/>
      <c r="AD231" s="56"/>
      <c r="AE231" s="56"/>
      <c r="AF231" s="56"/>
      <c r="AG231" s="56"/>
      <c r="AH231" s="56"/>
      <c r="AI231" s="56"/>
      <c r="AJ231" s="56"/>
      <c r="AK231" s="56"/>
      <c r="AL231" s="56"/>
      <c r="AM231" s="56"/>
      <c r="AN231" s="56"/>
      <c r="AO231" s="56"/>
      <c r="AP231" s="56"/>
      <c r="AQ231" s="56"/>
      <c r="AR231" s="56"/>
      <c r="AS231" s="56"/>
      <c r="AT231" s="56"/>
      <c r="AU231" s="56"/>
      <c r="AV231" s="56"/>
      <c r="AW231" s="56"/>
      <c r="AX231" s="56"/>
      <c r="AY231" s="56"/>
      <c r="AZ231" s="56"/>
      <c r="BA231" s="56"/>
      <c r="BB231" s="56"/>
      <c r="BC231" s="56"/>
      <c r="BD231" s="56"/>
      <c r="BE231" s="56"/>
      <c r="BF231" s="56"/>
      <c r="BG231" s="56"/>
      <c r="BH231" s="56"/>
      <c r="BI231" s="56"/>
      <c r="BJ231" s="56"/>
      <c r="BK231" s="56"/>
      <c r="BL231" s="56"/>
      <c r="BM231" s="56"/>
      <c r="BN231" s="56"/>
      <c r="BO231" s="56"/>
      <c r="BP231" s="56"/>
      <c r="BQ231" s="56"/>
      <c r="BR231" s="56"/>
      <c r="BS231" s="56"/>
      <c r="BT231" s="56"/>
      <c r="BU231" s="56"/>
      <c r="BV231" s="56"/>
      <c r="BW231" s="56"/>
      <c r="BX231" s="56"/>
      <c r="BY231" s="56"/>
      <c r="BZ231" s="56"/>
      <c r="CA231" s="56"/>
      <c r="CB231" s="56"/>
      <c r="CC231" s="56"/>
      <c r="CD231" s="56"/>
      <c r="CE231" s="56"/>
      <c r="CF231" s="56"/>
      <c r="CG231" s="56"/>
      <c r="CH231" s="56"/>
      <c r="CI231" s="56"/>
      <c r="CJ231" s="56"/>
      <c r="CK231" s="56"/>
      <c r="CL231" s="56"/>
      <c r="CM231" s="56"/>
      <c r="CN231" s="56"/>
      <c r="CO231" s="56"/>
      <c r="CP231" s="56"/>
      <c r="CQ231" s="56"/>
      <c r="CR231" s="56"/>
      <c r="CS231" s="56"/>
      <c r="CT231" s="56"/>
      <c r="CU231" s="56"/>
      <c r="CV231" s="56"/>
      <c r="CW231" s="56"/>
      <c r="CX231" s="56"/>
      <c r="CY231" s="56"/>
      <c r="CZ231" s="56"/>
      <c r="DA231" s="56"/>
      <c r="DB231" s="56"/>
      <c r="DC231" s="56"/>
      <c r="DD231" s="56"/>
      <c r="DE231" s="56"/>
      <c r="DF231" s="56"/>
      <c r="DG231" s="56"/>
      <c r="DH231" s="56"/>
      <c r="DI231" s="56"/>
      <c r="DJ231" s="56"/>
      <c r="DK231" s="56"/>
      <c r="DL231" s="56"/>
      <c r="DM231" s="56"/>
      <c r="DN231" s="56"/>
      <c r="DO231" s="56"/>
      <c r="DP231" s="56"/>
      <c r="DQ231" s="56"/>
      <c r="DR231" s="56"/>
      <c r="DS231" s="56"/>
      <c r="DT231" s="56"/>
      <c r="DU231" s="56"/>
      <c r="DV231" s="56"/>
      <c r="DW231" s="56"/>
      <c r="DX231" s="56"/>
      <c r="DY231" s="56"/>
      <c r="DZ231" s="56"/>
      <c r="EA231" s="56"/>
      <c r="EB231" s="56"/>
      <c r="EC231" s="56"/>
      <c r="ED231" s="56"/>
      <c r="EE231" s="56"/>
      <c r="EF231" s="56"/>
      <c r="EG231" s="56"/>
      <c r="EH231" s="56"/>
      <c r="EI231" s="56"/>
      <c r="EJ231" s="56"/>
      <c r="EK231" s="56"/>
      <c r="EL231" s="56"/>
      <c r="EM231" s="56"/>
      <c r="EN231" s="56"/>
      <c r="EO231" s="56"/>
      <c r="EP231" s="56"/>
      <c r="EQ231" s="56"/>
      <c r="ER231" s="56"/>
      <c r="ES231" s="56"/>
      <c r="ET231" s="56"/>
      <c r="EU231" s="56"/>
      <c r="EV231" s="56"/>
      <c r="EW231" s="56"/>
      <c r="EX231" s="56"/>
      <c r="EY231" s="56"/>
      <c r="EZ231" s="56"/>
      <c r="FA231" s="56"/>
      <c r="FB231" s="56"/>
      <c r="FC231" s="56"/>
      <c r="FD231" s="56"/>
      <c r="FE231" s="56"/>
      <c r="FF231" s="56"/>
      <c r="FG231" s="56"/>
      <c r="FH231" s="56"/>
      <c r="FI231" s="56"/>
      <c r="FJ231" s="56"/>
      <c r="FK231" s="56"/>
      <c r="FL231" s="56"/>
      <c r="FM231" s="56"/>
      <c r="FN231" s="56"/>
      <c r="FO231" s="56"/>
      <c r="FP231" s="56"/>
      <c r="FQ231" s="56"/>
      <c r="FR231" s="56"/>
      <c r="FS231" s="56"/>
      <c r="FT231" s="56"/>
      <c r="FU231" s="56"/>
      <c r="FV231" s="56"/>
      <c r="FW231" s="56"/>
      <c r="FX231" s="56"/>
      <c r="FY231" s="56"/>
      <c r="FZ231" s="56"/>
      <c r="GA231" s="56"/>
      <c r="GB231" s="56"/>
      <c r="GC231" s="56"/>
      <c r="GD231" s="56"/>
      <c r="GE231" s="56"/>
      <c r="GF231" s="56"/>
      <c r="GG231" s="56"/>
      <c r="GH231" s="56"/>
      <c r="GI231" s="56"/>
      <c r="GJ231" s="56"/>
      <c r="GK231" s="56"/>
      <c r="GL231" s="56"/>
      <c r="GM231" s="56"/>
      <c r="GN231" s="56"/>
      <c r="GO231" s="56"/>
      <c r="GP231" s="56"/>
      <c r="GQ231" s="56"/>
      <c r="GR231" s="56"/>
      <c r="GS231" s="56"/>
      <c r="GT231" s="56"/>
      <c r="GU231" s="56"/>
      <c r="GV231" s="56"/>
      <c r="GW231" s="56"/>
      <c r="GX231" s="56"/>
      <c r="GY231" s="56"/>
      <c r="GZ231" s="56"/>
      <c r="HA231" s="56"/>
      <c r="HB231" s="56"/>
      <c r="HC231" s="56"/>
      <c r="HD231" s="56"/>
      <c r="HE231" s="56"/>
      <c r="HF231" s="56"/>
      <c r="HG231" s="56"/>
      <c r="HH231" s="56"/>
      <c r="HI231" s="56"/>
      <c r="HJ231" s="56"/>
      <c r="HK231" s="56"/>
      <c r="HL231" s="56"/>
      <c r="HM231" s="56"/>
      <c r="HN231" s="56"/>
      <c r="HO231" s="56"/>
      <c r="HP231" s="56"/>
      <c r="HQ231" s="56"/>
      <c r="HR231" s="56"/>
      <c r="HS231" s="56"/>
      <c r="HT231" s="56"/>
      <c r="HU231" s="56"/>
      <c r="HV231" s="56"/>
      <c r="HW231" s="56"/>
      <c r="HX231" s="56"/>
      <c r="HY231" s="56"/>
      <c r="HZ231" s="56"/>
      <c r="IA231" s="56"/>
      <c r="IB231" s="56"/>
      <c r="IC231" s="56"/>
      <c r="ID231" s="56"/>
      <c r="IE231" s="56"/>
      <c r="IF231" s="56"/>
      <c r="IG231" s="56"/>
      <c r="IH231" s="56"/>
      <c r="II231" s="56"/>
      <c r="IJ231" s="56"/>
      <c r="IK231" s="56"/>
      <c r="IL231" s="56"/>
      <c r="IM231" s="56"/>
      <c r="IN231" s="56"/>
      <c r="IO231" s="56"/>
      <c r="IP231" s="56"/>
      <c r="IQ231" s="56"/>
      <c r="IR231" s="56"/>
      <c r="IS231" s="56"/>
      <c r="IT231" s="56"/>
      <c r="IU231" s="56"/>
      <c r="IV231" s="56"/>
      <c r="IW231" s="56"/>
      <c r="IX231" s="56"/>
      <c r="IZ231" s="56"/>
      <c r="JA231" s="56"/>
      <c r="JB231" s="56"/>
      <c r="JC231" s="56"/>
      <c r="JD231" s="56"/>
      <c r="JE231" s="56"/>
      <c r="JF231" s="56"/>
      <c r="JG231" s="56"/>
      <c r="JH231" s="56"/>
      <c r="JI231" s="56"/>
      <c r="JJ231" s="56"/>
      <c r="JK231" s="56"/>
      <c r="JL231" s="56"/>
      <c r="JM231" s="56"/>
      <c r="JN231" s="56"/>
      <c r="JO231" s="56"/>
      <c r="JP231" s="56"/>
      <c r="JQ231" s="56"/>
      <c r="JR231" s="56"/>
      <c r="JS231" s="56"/>
      <c r="JT231" s="56"/>
      <c r="JU231" s="56"/>
      <c r="JV231" s="56"/>
      <c r="JW231" s="56"/>
      <c r="JX231" s="56"/>
      <c r="JY231" s="56"/>
      <c r="JZ231" s="56"/>
      <c r="KA231" s="56"/>
      <c r="KB231" s="56"/>
      <c r="KC231" s="56"/>
      <c r="KD231" s="56"/>
      <c r="KE231" s="56"/>
      <c r="KF231" s="56"/>
      <c r="KG231" s="56"/>
      <c r="KH231" s="56"/>
      <c r="KI231" s="56"/>
      <c r="KJ231" s="56"/>
      <c r="KK231" s="56"/>
      <c r="KL231" s="56"/>
      <c r="KM231" s="56"/>
      <c r="KN231" s="56"/>
      <c r="KO231" s="56"/>
      <c r="KP231" s="56"/>
      <c r="KQ231" s="57"/>
      <c r="KR231" s="57"/>
      <c r="KS231" s="57"/>
      <c r="KT231" s="57"/>
      <c r="KU231" s="57"/>
      <c r="KV231" s="57"/>
      <c r="KX231" s="540">
        <f t="shared" si="1243"/>
        <v>0</v>
      </c>
      <c r="NC231" s="56"/>
    </row>
    <row r="232" spans="1:367" ht="15" x14ac:dyDescent="0.25">
      <c r="A232" s="81"/>
      <c r="B232" s="81"/>
      <c r="C232" s="81"/>
      <c r="D232" s="578"/>
      <c r="E232" s="52" t="s">
        <v>413</v>
      </c>
      <c r="F232" s="53"/>
      <c r="G232" s="53"/>
      <c r="H232" s="53"/>
      <c r="I232" s="53"/>
      <c r="J232" s="53"/>
      <c r="K232" s="53"/>
      <c r="L232" s="53"/>
      <c r="M232" s="53"/>
      <c r="N232" s="53"/>
      <c r="O232" s="53"/>
      <c r="P232" s="547"/>
      <c r="Q232" s="731"/>
      <c r="R232" s="731"/>
      <c r="S232" s="731"/>
      <c r="T232" s="861" t="s">
        <v>658</v>
      </c>
      <c r="U232" s="862"/>
      <c r="V232" s="862"/>
      <c r="W232" s="862"/>
      <c r="X232" s="862"/>
      <c r="Y232" s="862"/>
      <c r="Z232" s="862"/>
      <c r="AA232" s="862"/>
      <c r="AB232" s="862"/>
      <c r="AC232" s="863"/>
      <c r="AD232" s="863"/>
      <c r="AE232" s="863"/>
      <c r="AF232" s="863"/>
      <c r="AG232" s="863"/>
      <c r="AH232" s="863"/>
      <c r="AI232" s="629"/>
      <c r="AJ232" s="629"/>
      <c r="AK232" s="629"/>
      <c r="AL232" s="629"/>
      <c r="AM232" s="629"/>
      <c r="AN232" s="629"/>
      <c r="AO232" s="629"/>
      <c r="AP232" s="629"/>
      <c r="AQ232" s="629"/>
      <c r="AR232" s="629"/>
      <c r="AS232" s="629"/>
      <c r="AT232" s="629"/>
      <c r="AU232" s="629"/>
      <c r="AV232" s="629"/>
      <c r="AW232" s="629"/>
      <c r="AX232" s="629"/>
      <c r="AY232" s="629"/>
      <c r="AZ232" s="629"/>
      <c r="BA232" s="629"/>
      <c r="BB232" s="629"/>
      <c r="BC232" s="629"/>
      <c r="BD232" s="629"/>
      <c r="BE232" s="629"/>
      <c r="BF232" s="629"/>
      <c r="BG232" s="629"/>
      <c r="BH232" s="629"/>
      <c r="BI232" s="629"/>
      <c r="BJ232" s="629"/>
      <c r="BK232" s="629"/>
      <c r="BL232" s="629"/>
      <c r="BM232" s="629"/>
      <c r="BN232" s="629"/>
      <c r="BO232" s="629"/>
      <c r="BP232" s="629"/>
      <c r="BQ232" s="629"/>
      <c r="BR232" s="629"/>
      <c r="BS232" s="629"/>
      <c r="BT232" s="629"/>
      <c r="BU232" s="629"/>
      <c r="BV232" s="629"/>
      <c r="BW232" s="629"/>
      <c r="BX232" s="629"/>
      <c r="BY232" s="629"/>
      <c r="BZ232" s="629"/>
      <c r="CA232" s="629"/>
      <c r="CB232" s="629"/>
      <c r="CC232" s="629"/>
      <c r="CD232" s="629"/>
      <c r="CE232" s="629"/>
      <c r="CF232" s="629"/>
      <c r="CG232" s="629"/>
      <c r="CH232" s="629"/>
      <c r="CI232" s="629"/>
      <c r="CJ232" s="629"/>
      <c r="CK232" s="629"/>
      <c r="CL232" s="629"/>
      <c r="CM232" s="629"/>
      <c r="CN232" s="629"/>
      <c r="CO232" s="629"/>
      <c r="CP232" s="629"/>
      <c r="CQ232" s="629"/>
      <c r="CR232" s="629"/>
      <c r="CS232" s="629"/>
      <c r="CT232" s="629"/>
      <c r="CU232" s="629"/>
      <c r="CV232" s="629"/>
      <c r="CW232" s="629"/>
      <c r="CX232" s="629"/>
      <c r="CY232" s="629"/>
      <c r="CZ232" s="629"/>
      <c r="DA232" s="629"/>
      <c r="DB232" s="629"/>
      <c r="DC232" s="629"/>
      <c r="DD232" s="629"/>
      <c r="DE232" s="629"/>
      <c r="DF232" s="629"/>
      <c r="DG232" s="629"/>
      <c r="DH232" s="629"/>
      <c r="DI232" s="629"/>
      <c r="DJ232" s="629"/>
      <c r="DK232" s="629"/>
      <c r="DL232" s="629"/>
      <c r="DM232" s="629"/>
      <c r="DN232" s="629"/>
      <c r="DO232" s="629"/>
      <c r="DP232" s="629"/>
      <c r="DQ232" s="629"/>
      <c r="DR232" s="629"/>
      <c r="DS232" s="629"/>
      <c r="DT232" s="629"/>
      <c r="DU232" s="629"/>
      <c r="DV232" s="629"/>
      <c r="DW232" s="629"/>
      <c r="DX232" s="629"/>
      <c r="DY232" s="629"/>
      <c r="DZ232" s="629"/>
      <c r="EA232" s="629"/>
      <c r="EB232" s="629"/>
      <c r="EC232" s="629"/>
      <c r="ED232" s="629"/>
      <c r="EE232" s="629"/>
      <c r="EF232" s="629"/>
      <c r="EG232" s="629"/>
      <c r="EH232" s="629"/>
      <c r="EI232" s="629"/>
      <c r="EJ232" s="629"/>
      <c r="EK232" s="629"/>
      <c r="EL232" s="629"/>
      <c r="EM232" s="629"/>
      <c r="EN232" s="629"/>
      <c r="EO232" s="629"/>
      <c r="EP232" s="629"/>
      <c r="EQ232" s="629"/>
      <c r="ER232" s="629"/>
      <c r="ES232" s="629"/>
      <c r="ET232" s="629"/>
      <c r="EU232" s="629"/>
      <c r="EV232" s="629"/>
      <c r="EW232" s="629"/>
      <c r="EX232" s="629"/>
      <c r="EY232" s="629"/>
      <c r="EZ232" s="629"/>
      <c r="FA232" s="629"/>
      <c r="FB232" s="629"/>
      <c r="FC232" s="629"/>
      <c r="FD232" s="629"/>
      <c r="FE232" s="629"/>
      <c r="FF232" s="629"/>
      <c r="FG232" s="629"/>
      <c r="FH232" s="629"/>
      <c r="FI232" s="629"/>
      <c r="FJ232" s="629"/>
      <c r="FK232" s="629"/>
      <c r="FL232" s="629"/>
      <c r="FM232" s="629"/>
      <c r="FN232" s="629"/>
      <c r="FO232" s="629"/>
      <c r="FP232" s="629"/>
      <c r="FQ232" s="629"/>
      <c r="FR232" s="629"/>
      <c r="FS232" s="629"/>
      <c r="FT232" s="629"/>
      <c r="FU232" s="629"/>
      <c r="FV232" s="629"/>
      <c r="FW232" s="629"/>
      <c r="FX232" s="629"/>
      <c r="FY232" s="629"/>
      <c r="FZ232" s="629"/>
      <c r="GA232" s="629"/>
      <c r="GB232" s="629"/>
      <c r="GC232" s="629"/>
      <c r="GD232" s="629"/>
      <c r="GE232" s="629"/>
      <c r="GF232" s="629"/>
      <c r="GG232" s="629"/>
      <c r="GH232" s="629"/>
      <c r="GI232" s="629"/>
      <c r="GJ232" s="629"/>
      <c r="GK232" s="629"/>
      <c r="GL232" s="629"/>
      <c r="GM232" s="629"/>
      <c r="GN232" s="629"/>
      <c r="GO232" s="629"/>
      <c r="GP232" s="629"/>
      <c r="GQ232" s="629"/>
      <c r="GR232" s="629"/>
      <c r="GS232" s="629"/>
      <c r="GT232" s="629"/>
      <c r="GU232" s="629"/>
      <c r="GV232" s="629"/>
      <c r="GW232" s="629"/>
      <c r="GX232" s="629"/>
      <c r="GY232" s="629"/>
      <c r="GZ232" s="629"/>
      <c r="HA232" s="629"/>
      <c r="HB232" s="629"/>
      <c r="HC232" s="629"/>
      <c r="HD232" s="629"/>
      <c r="HE232" s="629"/>
      <c r="HF232" s="629"/>
      <c r="HG232" s="629"/>
      <c r="HH232" s="629"/>
      <c r="HI232" s="629"/>
      <c r="HJ232" s="629"/>
      <c r="HK232" s="629"/>
      <c r="HL232" s="629"/>
      <c r="HM232" s="629"/>
      <c r="HN232" s="629"/>
      <c r="HO232" s="629"/>
      <c r="HP232" s="629"/>
      <c r="HQ232" s="629"/>
      <c r="HR232" s="629"/>
      <c r="HS232" s="629"/>
      <c r="HT232" s="629"/>
      <c r="HU232" s="629"/>
      <c r="HV232" s="629"/>
      <c r="HW232" s="629"/>
      <c r="HX232" s="629"/>
      <c r="HY232" s="629"/>
      <c r="HZ232" s="629"/>
      <c r="IA232" s="629"/>
      <c r="IB232" s="629"/>
      <c r="IC232" s="629"/>
      <c r="ID232" s="629"/>
      <c r="IE232" s="629"/>
      <c r="IF232" s="629"/>
      <c r="IG232" s="629"/>
      <c r="IH232" s="629"/>
      <c r="II232" s="629"/>
      <c r="IJ232" s="629"/>
      <c r="IK232" s="629"/>
      <c r="IL232" s="629"/>
      <c r="IM232" s="629"/>
      <c r="IN232" s="629"/>
      <c r="IO232" s="629"/>
      <c r="IP232" s="629"/>
      <c r="IQ232" s="629"/>
      <c r="IR232" s="629"/>
      <c r="IS232" s="629"/>
      <c r="IT232" s="627"/>
      <c r="IU232" s="627"/>
      <c r="IV232" s="627"/>
      <c r="IW232" s="627"/>
      <c r="IX232" s="627"/>
      <c r="IY232" s="627"/>
      <c r="IZ232" s="627"/>
      <c r="JA232" s="627"/>
      <c r="JB232" s="627"/>
      <c r="JC232" s="627"/>
      <c r="JD232" s="627"/>
      <c r="JE232" s="627"/>
      <c r="JF232" s="627"/>
      <c r="JG232" s="627"/>
      <c r="JH232" s="627"/>
      <c r="JI232" s="53"/>
      <c r="JJ232" s="53"/>
      <c r="JK232" s="53"/>
      <c r="JL232" s="53"/>
      <c r="JM232" s="53"/>
      <c r="JN232" s="53"/>
      <c r="JO232" s="53"/>
      <c r="JP232" s="53"/>
      <c r="JQ232" s="53"/>
      <c r="JR232" s="53"/>
      <c r="JS232" s="53"/>
      <c r="JT232" s="53"/>
      <c r="JU232" s="53"/>
      <c r="JV232" s="53"/>
      <c r="JW232" s="53"/>
      <c r="JX232" s="53"/>
      <c r="JY232" s="53"/>
      <c r="JZ232" s="53"/>
      <c r="KA232" s="53"/>
      <c r="KB232" s="53"/>
      <c r="KC232" s="53"/>
      <c r="KD232" s="53"/>
      <c r="KE232" s="53"/>
      <c r="KF232" s="53"/>
      <c r="KG232" s="53"/>
      <c r="KH232" s="53"/>
      <c r="KI232" s="53"/>
      <c r="KJ232" s="53"/>
      <c r="KK232" s="53"/>
      <c r="KL232" s="53"/>
      <c r="KM232" s="53"/>
      <c r="KN232" s="53"/>
      <c r="KO232" s="53"/>
      <c r="KP232" s="53"/>
      <c r="KQ232" s="54"/>
      <c r="KR232" s="54"/>
      <c r="KS232" s="54"/>
      <c r="KT232" s="54"/>
      <c r="KU232" s="54"/>
      <c r="KV232" s="54"/>
      <c r="KX232" s="540">
        <f t="shared" si="1243"/>
        <v>0</v>
      </c>
      <c r="NC232" s="53"/>
    </row>
    <row r="233" spans="1:367" ht="15.75" customHeight="1" thickBot="1" x14ac:dyDescent="0.3">
      <c r="A233" s="423" t="s">
        <v>183</v>
      </c>
      <c r="B233" s="80" t="e">
        <f>IF(A233="X",IF(#REF!="F",#REF!,IF(#REF!="C",#REF!,IF(#REF!="WH",#REF!,IF(#REF!="B",#REF!,"")))),"")</f>
        <v>#REF!</v>
      </c>
      <c r="C233" s="120"/>
      <c r="D233" s="578"/>
      <c r="E233" s="108" t="s">
        <v>80</v>
      </c>
      <c r="F233" s="109"/>
      <c r="G233" s="109"/>
      <c r="H233" s="109"/>
      <c r="I233" s="109"/>
      <c r="J233" s="109"/>
      <c r="K233" s="109"/>
      <c r="L233" s="109"/>
      <c r="M233" s="109"/>
      <c r="N233" s="35"/>
      <c r="O233" s="74"/>
      <c r="P233" s="548"/>
      <c r="Q233" s="74"/>
      <c r="R233" s="74"/>
      <c r="S233" s="74"/>
      <c r="T233" s="74"/>
      <c r="U233" s="74"/>
      <c r="V233" s="74"/>
      <c r="W233" s="744" t="s">
        <v>78</v>
      </c>
      <c r="X233" s="744"/>
      <c r="Y233" s="744"/>
      <c r="Z233" s="744"/>
      <c r="AA233" s="744"/>
      <c r="AB233" s="744"/>
      <c r="AC233" s="35"/>
      <c r="AD233" s="35"/>
      <c r="AE233" s="35"/>
      <c r="AF233" s="35"/>
      <c r="AG233" s="35"/>
      <c r="AH233" s="35"/>
      <c r="AI233" s="35"/>
      <c r="AJ233" s="35"/>
      <c r="AK233" s="35"/>
      <c r="AL233" s="35"/>
      <c r="AM233" s="35"/>
      <c r="AN233" s="35"/>
      <c r="AO233" s="35"/>
      <c r="AP233" s="35"/>
      <c r="AQ233" s="35"/>
      <c r="AR233" s="35"/>
      <c r="AS233" s="35"/>
      <c r="AT233" s="35"/>
      <c r="AU233" s="35"/>
      <c r="AV233" s="35"/>
      <c r="AW233" s="35"/>
      <c r="AX233" s="35"/>
      <c r="AY233" s="35"/>
      <c r="AZ233" s="35"/>
      <c r="BA233" s="35"/>
      <c r="BB233" s="35"/>
      <c r="BC233" s="35"/>
      <c r="BD233" s="35"/>
      <c r="BE233" s="35"/>
      <c r="BF233" s="35"/>
      <c r="BG233" s="35"/>
      <c r="BH233" s="35"/>
      <c r="BI233" s="35"/>
      <c r="BJ233" s="35"/>
      <c r="BK233" s="35"/>
      <c r="BL233" s="35"/>
      <c r="BM233" s="35"/>
      <c r="BN233" s="35"/>
      <c r="BO233" s="35"/>
      <c r="BP233" s="35"/>
      <c r="BQ233" s="35"/>
      <c r="BR233" s="35"/>
      <c r="BS233" s="35"/>
      <c r="BT233" s="35"/>
      <c r="BU233" s="35"/>
      <c r="BV233" s="35"/>
      <c r="BW233" s="35"/>
      <c r="BX233" s="35"/>
      <c r="BY233" s="35"/>
      <c r="BZ233" s="35"/>
      <c r="CA233" s="35"/>
      <c r="CB233" s="35"/>
      <c r="CC233" s="35"/>
      <c r="CD233" s="35"/>
      <c r="CE233" s="35"/>
      <c r="CF233" s="35"/>
      <c r="CG233" s="35"/>
      <c r="CH233" s="35"/>
      <c r="CI233" s="35"/>
      <c r="CJ233" s="35"/>
      <c r="CK233" s="35"/>
      <c r="CL233" s="35"/>
      <c r="CM233" s="35"/>
      <c r="CN233" s="35"/>
      <c r="CO233" s="35"/>
      <c r="CP233" s="35"/>
      <c r="CQ233" s="35"/>
      <c r="CR233" s="35"/>
      <c r="CS233" s="35"/>
      <c r="CT233" s="35"/>
      <c r="CU233" s="35"/>
      <c r="CV233" s="35"/>
      <c r="CW233" s="35"/>
      <c r="CX233" s="35"/>
      <c r="CY233" s="35"/>
      <c r="CZ233" s="35"/>
      <c r="DA233" s="35"/>
      <c r="DB233" s="35"/>
      <c r="DC233" s="35"/>
      <c r="DD233" s="35"/>
      <c r="DE233" s="35"/>
      <c r="DF233" s="35"/>
      <c r="DG233" s="35"/>
      <c r="DH233" s="35"/>
      <c r="DI233" s="35"/>
      <c r="DJ233" s="35"/>
      <c r="DK233" s="35"/>
      <c r="DL233" s="35"/>
      <c r="DM233" s="35"/>
      <c r="DN233" s="35"/>
      <c r="DO233" s="35"/>
      <c r="DP233" s="35"/>
      <c r="DQ233" s="35"/>
      <c r="DR233" s="35"/>
      <c r="DS233" s="35"/>
      <c r="DT233" s="35"/>
      <c r="DU233" s="35"/>
      <c r="DV233" s="35"/>
      <c r="DW233" s="35"/>
      <c r="DX233" s="35"/>
      <c r="DY233" s="35"/>
      <c r="DZ233" s="35"/>
      <c r="EA233" s="35"/>
      <c r="EB233" s="35"/>
      <c r="EC233" s="35"/>
      <c r="ED233" s="35"/>
      <c r="EE233" s="35"/>
      <c r="EF233" s="35"/>
      <c r="EG233" s="35"/>
      <c r="EH233" s="35"/>
      <c r="EI233" s="35"/>
      <c r="EJ233" s="35"/>
      <c r="EK233" s="35"/>
      <c r="EL233" s="35"/>
      <c r="EM233" s="35"/>
      <c r="EN233" s="35"/>
      <c r="EO233" s="35"/>
      <c r="EP233" s="35"/>
      <c r="EQ233" s="35"/>
      <c r="ER233" s="35"/>
      <c r="ES233" s="35"/>
      <c r="ET233" s="35"/>
      <c r="EU233" s="35"/>
      <c r="EV233" s="35"/>
      <c r="EW233" s="35"/>
      <c r="EX233" s="35"/>
      <c r="EY233" s="35"/>
      <c r="EZ233" s="35"/>
      <c r="FA233" s="35"/>
      <c r="FB233" s="35"/>
      <c r="FC233" s="35"/>
      <c r="FD233" s="35"/>
      <c r="FE233" s="35"/>
      <c r="FF233" s="35"/>
      <c r="FG233" s="35"/>
      <c r="FH233" s="35"/>
      <c r="FI233" s="35"/>
      <c r="FJ233" s="35"/>
      <c r="FK233" s="35"/>
      <c r="FL233" s="35"/>
      <c r="FM233" s="35"/>
      <c r="FN233" s="35"/>
      <c r="FO233" s="35"/>
      <c r="FP233" s="35"/>
      <c r="FQ233" s="35"/>
      <c r="FR233" s="35"/>
      <c r="FS233" s="35"/>
      <c r="FT233" s="35"/>
      <c r="FU233" s="35"/>
      <c r="FV233" s="35"/>
      <c r="FW233" s="35"/>
      <c r="FX233" s="35"/>
      <c r="FY233" s="35"/>
      <c r="FZ233" s="35"/>
      <c r="GA233" s="35"/>
      <c r="GB233" s="35"/>
      <c r="GC233" s="35"/>
      <c r="GD233" s="35"/>
      <c r="GE233" s="35"/>
      <c r="GF233" s="35"/>
      <c r="GG233" s="35"/>
      <c r="GH233" s="35"/>
      <c r="GI233" s="35"/>
      <c r="GJ233" s="35"/>
      <c r="GK233" s="35"/>
      <c r="GL233" s="35"/>
      <c r="GM233" s="35"/>
      <c r="GN233" s="35"/>
      <c r="GO233" s="35"/>
      <c r="GP233" s="35"/>
      <c r="GQ233" s="35"/>
      <c r="GR233" s="35"/>
      <c r="GS233" s="35"/>
      <c r="GT233" s="35"/>
      <c r="GU233" s="35"/>
      <c r="GV233" s="35"/>
      <c r="GW233" s="35"/>
      <c r="GX233" s="35"/>
      <c r="GY233" s="35"/>
      <c r="GZ233" s="35"/>
      <c r="HA233" s="35"/>
      <c r="HB233" s="35"/>
      <c r="HC233" s="35"/>
      <c r="HD233" s="35"/>
      <c r="HE233" s="35"/>
      <c r="HF233" s="35"/>
      <c r="HG233" s="35"/>
      <c r="HH233" s="35"/>
      <c r="HI233" s="35"/>
      <c r="HJ233" s="35"/>
      <c r="HK233" s="35"/>
      <c r="HL233" s="35"/>
      <c r="HM233" s="35"/>
      <c r="HN233" s="35"/>
      <c r="HO233" s="35"/>
      <c r="HP233" s="35"/>
      <c r="HQ233" s="35"/>
      <c r="HR233" s="35"/>
      <c r="HS233" s="35"/>
      <c r="HT233" s="35"/>
      <c r="HU233" s="35"/>
      <c r="HV233" s="35"/>
      <c r="HW233" s="35"/>
      <c r="HX233" s="35"/>
      <c r="HY233" s="35"/>
      <c r="HZ233" s="35"/>
      <c r="IA233" s="35"/>
      <c r="IB233" s="35"/>
      <c r="IC233" s="35"/>
      <c r="ID233" s="35"/>
      <c r="IE233" s="35"/>
      <c r="IF233" s="35"/>
      <c r="IG233" s="35"/>
      <c r="IH233" s="35"/>
      <c r="II233" s="35"/>
      <c r="IJ233" s="35"/>
      <c r="IK233" s="35"/>
      <c r="IL233" s="35"/>
      <c r="IM233" s="35"/>
      <c r="IN233" s="35"/>
      <c r="IO233" s="35"/>
      <c r="IP233" s="35"/>
      <c r="IQ233" s="35"/>
      <c r="IR233" s="35"/>
      <c r="IS233" s="35"/>
      <c r="IT233" s="35"/>
      <c r="IU233" s="35"/>
      <c r="IV233" s="35"/>
      <c r="IW233" s="35"/>
      <c r="IX233" s="35"/>
      <c r="IZ233" s="35"/>
      <c r="JA233" s="35"/>
      <c r="JB233" s="35"/>
      <c r="JC233" s="35"/>
      <c r="JD233" s="35"/>
      <c r="JE233" s="35"/>
      <c r="JF233" s="35"/>
      <c r="JG233" s="35"/>
      <c r="JH233" s="35"/>
      <c r="JI233" s="35"/>
      <c r="JJ233" s="35"/>
      <c r="JK233" s="35"/>
      <c r="JL233" s="2116" t="s">
        <v>71</v>
      </c>
      <c r="JM233" s="2116"/>
      <c r="JN233" s="2116"/>
      <c r="JO233" s="2116"/>
      <c r="JP233" s="2116"/>
      <c r="JQ233" s="460"/>
      <c r="JR233" s="460"/>
      <c r="JS233" s="460"/>
      <c r="JT233" s="35"/>
      <c r="JU233" s="35"/>
      <c r="JV233" s="35"/>
      <c r="JW233" s="35"/>
      <c r="JX233" s="35"/>
      <c r="JY233" s="35"/>
      <c r="JZ233" s="35"/>
      <c r="KA233" s="35"/>
      <c r="KB233" s="35"/>
      <c r="KC233" s="35"/>
      <c r="KD233" s="35"/>
      <c r="KE233" s="35"/>
      <c r="KF233" s="35"/>
      <c r="KG233" s="35"/>
      <c r="KH233" s="35"/>
      <c r="KI233" s="35"/>
      <c r="KJ233" s="35"/>
      <c r="KK233" s="35"/>
      <c r="KL233" s="35"/>
      <c r="KM233" s="35"/>
      <c r="KN233" s="35"/>
      <c r="KO233" s="35"/>
      <c r="KP233" s="35"/>
      <c r="KQ233" s="36"/>
      <c r="KR233" s="36"/>
      <c r="KS233" s="36"/>
      <c r="KT233" s="36"/>
      <c r="KU233" s="36"/>
      <c r="KV233" s="36"/>
      <c r="KX233" s="540">
        <f t="shared" si="1243"/>
        <v>0</v>
      </c>
      <c r="NC233" s="35"/>
    </row>
    <row r="234" spans="1:367" ht="15.75" customHeight="1" thickTop="1" thickBot="1" x14ac:dyDescent="0.3">
      <c r="A234" s="423" t="s">
        <v>183</v>
      </c>
      <c r="B234" s="80" t="e">
        <f>IF(A234="X",IF(#REF!="F",#REF!,IF(#REF!="C",#REF!,IF(#REF!="WH",#REF!,IF(#REF!="B",#REF!,"")))),"")</f>
        <v>#REF!</v>
      </c>
      <c r="C234" s="120"/>
      <c r="D234" s="578"/>
      <c r="E234" s="11">
        <f>E227+1</f>
        <v>98</v>
      </c>
      <c r="F234" s="2127" t="s">
        <v>30</v>
      </c>
      <c r="G234" s="1830" t="s">
        <v>50</v>
      </c>
      <c r="H234" s="23" t="s">
        <v>88</v>
      </c>
      <c r="I234" s="23" t="s">
        <v>88</v>
      </c>
      <c r="J234" s="23" t="s">
        <v>88</v>
      </c>
      <c r="K234" s="38"/>
      <c r="L234" s="39" t="s">
        <v>74</v>
      </c>
      <c r="M234" s="39" t="s">
        <v>53</v>
      </c>
      <c r="N234" s="1905" t="s">
        <v>86</v>
      </c>
      <c r="O234" s="528"/>
      <c r="P234" s="544"/>
      <c r="Q234" s="726">
        <v>60</v>
      </c>
      <c r="R234" s="727"/>
      <c r="S234" s="727"/>
      <c r="T234" s="727"/>
      <c r="U234" s="727"/>
      <c r="V234" s="727"/>
      <c r="W234" s="727"/>
      <c r="X234" s="727"/>
      <c r="Y234" s="727"/>
      <c r="Z234" s="727"/>
      <c r="AA234" s="727"/>
      <c r="AB234" s="727">
        <v>40</v>
      </c>
      <c r="AC234" s="368">
        <f t="shared" ref="AC234:AC238" si="1492">Q234/100</f>
        <v>0.6</v>
      </c>
      <c r="AD234" s="368">
        <f t="shared" ref="AD234:AD238" si="1493">R234/100</f>
        <v>0</v>
      </c>
      <c r="AE234" s="368">
        <f t="shared" ref="AE234:AE238" si="1494">S234/100</f>
        <v>0</v>
      </c>
      <c r="AF234" s="368">
        <f t="shared" ref="AF234:AF238" si="1495">T234/100</f>
        <v>0</v>
      </c>
      <c r="AG234" s="368">
        <f t="shared" ref="AG234:AG238" si="1496">U234/100</f>
        <v>0</v>
      </c>
      <c r="AH234" s="368">
        <f t="shared" ref="AH234:AH238" si="1497">V234/100</f>
        <v>0</v>
      </c>
      <c r="AI234" s="368">
        <f t="shared" ref="AI234:AI238" si="1498">W234/100</f>
        <v>0</v>
      </c>
      <c r="AJ234" s="368">
        <f t="shared" ref="AJ234:AJ238" si="1499">X234/100</f>
        <v>0</v>
      </c>
      <c r="AK234" s="368">
        <f t="shared" ref="AK234:AK238" si="1500">Y234/100</f>
        <v>0</v>
      </c>
      <c r="AL234" s="368">
        <f t="shared" ref="AL234:AL238" si="1501">Z234/100</f>
        <v>0</v>
      </c>
      <c r="AM234" s="368">
        <f t="shared" ref="AM234:AM238" si="1502">AA234/100</f>
        <v>0</v>
      </c>
      <c r="AN234" s="368">
        <f t="shared" ref="AN234:AN238" si="1503">AB234/100</f>
        <v>0.4</v>
      </c>
      <c r="AO234" s="369">
        <v>0</v>
      </c>
      <c r="AP234" s="370">
        <v>0</v>
      </c>
      <c r="AQ234" s="370">
        <v>0</v>
      </c>
      <c r="AR234" s="370">
        <v>0</v>
      </c>
      <c r="AS234" s="378">
        <f>AC234*'Gas parameters'!$B$10</f>
        <v>21490.799999999999</v>
      </c>
      <c r="AT234" s="371">
        <f>AD234*'Gas parameters'!$C$10</f>
        <v>0</v>
      </c>
      <c r="AU234" s="371">
        <f>AE234*'Gas parameters'!$D$10</f>
        <v>0</v>
      </c>
      <c r="AV234" s="371">
        <f>AF234*'Gas parameters'!$E$10</f>
        <v>0</v>
      </c>
      <c r="AW234" s="371">
        <f>AG234*'Gas parameters'!$F$10</f>
        <v>0</v>
      </c>
      <c r="AX234" s="371">
        <f>AH234*'Gas parameters'!$G$10</f>
        <v>0</v>
      </c>
      <c r="AY234" s="371">
        <f>AI234*'Gas parameters'!$H$10</f>
        <v>0</v>
      </c>
      <c r="AZ234" s="371">
        <f>AJ234*'Gas parameters'!$I$10</f>
        <v>0</v>
      </c>
      <c r="BA234" s="371">
        <f>AK234*'Gas parameters'!$J$10</f>
        <v>0</v>
      </c>
      <c r="BB234" s="371">
        <f>AL234*'Gas parameters'!$K$10</f>
        <v>0</v>
      </c>
      <c r="BC234" s="371">
        <f>AM234*'Gas parameters'!$L$10</f>
        <v>0</v>
      </c>
      <c r="BD234" s="371">
        <f>AN234*'Gas parameters'!$M$10</f>
        <v>4310.8</v>
      </c>
      <c r="BE234" s="372">
        <f>AO234*'Gas parameters'!$N$10</f>
        <v>0</v>
      </c>
      <c r="BF234" s="373">
        <f>AP234*'Gas parameters'!$O$10</f>
        <v>0</v>
      </c>
      <c r="BG234" s="373">
        <f>AQ234*'Gas parameters'!$P$10</f>
        <v>0</v>
      </c>
      <c r="BH234" s="379">
        <f>AR234*'Gas parameters'!$Q$10</f>
        <v>0</v>
      </c>
      <c r="BI234" s="386">
        <f>AC234*'Gas parameters'!$B$11</f>
        <v>23904</v>
      </c>
      <c r="BJ234" s="387">
        <f>AD234*'Gas parameters'!$C$11</f>
        <v>0</v>
      </c>
      <c r="BK234" s="387">
        <f>AE234*'Gas parameters'!$D$11</f>
        <v>0</v>
      </c>
      <c r="BL234" s="387">
        <f>AF234*'Gas parameters'!$E$11</f>
        <v>0</v>
      </c>
      <c r="BM234" s="387">
        <f>AG234*'Gas parameters'!$F$11</f>
        <v>0</v>
      </c>
      <c r="BN234" s="387">
        <f>AH234*'Gas parameters'!$G$11</f>
        <v>0</v>
      </c>
      <c r="BO234" s="387">
        <f>AI234*'Gas parameters'!$H$11</f>
        <v>0</v>
      </c>
      <c r="BP234" s="387">
        <f>AJ234*'Gas parameters'!$I$11</f>
        <v>0</v>
      </c>
      <c r="BQ234" s="387">
        <f>AK234*'Gas parameters'!$J$11</f>
        <v>0</v>
      </c>
      <c r="BR234" s="387">
        <f>AL234*'Gas parameters'!$K$11</f>
        <v>0</v>
      </c>
      <c r="BS234" s="387">
        <f>AM234*'Gas parameters'!$L$11</f>
        <v>0</v>
      </c>
      <c r="BT234" s="387">
        <f>AN234*'Gas parameters'!$M$11</f>
        <v>5115.2000000000007</v>
      </c>
      <c r="BU234" s="388">
        <f>AO234*'Gas parameters'!$N$11</f>
        <v>0</v>
      </c>
      <c r="BV234" s="389">
        <f>AP234*'Gas parameters'!$O$11</f>
        <v>0</v>
      </c>
      <c r="BW234" s="389">
        <f>AQ234*'Gas parameters'!$P$11</f>
        <v>0</v>
      </c>
      <c r="BX234" s="390">
        <f>AR234*'Gas parameters'!$Q$11</f>
        <v>0</v>
      </c>
      <c r="BY234" s="385">
        <f>AC234*'Gas parameters'!$B$12</f>
        <v>0.43043999999999999</v>
      </c>
      <c r="BZ234" s="374">
        <f>AD234*'Gas parameters'!$C$12</f>
        <v>0</v>
      </c>
      <c r="CA234" s="374">
        <f>AE234*'Gas parameters'!$D$12</f>
        <v>0</v>
      </c>
      <c r="CB234" s="374">
        <f>AF234*'Gas parameters'!$E$12</f>
        <v>0</v>
      </c>
      <c r="CC234" s="374">
        <f>AG234*'Gas parameters'!$F$12</f>
        <v>0</v>
      </c>
      <c r="CD234" s="374">
        <f>AH234*'Gas parameters'!$G$12</f>
        <v>0</v>
      </c>
      <c r="CE234" s="374">
        <f>AI234*'Gas parameters'!$H$12</f>
        <v>0</v>
      </c>
      <c r="CF234" s="374">
        <f>AJ234*'Gas parameters'!$I$12</f>
        <v>0</v>
      </c>
      <c r="CG234" s="374">
        <f>AK234*'Gas parameters'!$J$12</f>
        <v>0</v>
      </c>
      <c r="CH234" s="374">
        <f>AL234*'Gas parameters'!$K$12</f>
        <v>0</v>
      </c>
      <c r="CI234" s="374">
        <f>AM234*'Gas parameters'!$L$12</f>
        <v>0</v>
      </c>
      <c r="CJ234" s="374">
        <f>AN234*'Gas parameters'!$M$12</f>
        <v>3.5999999999999997E-2</v>
      </c>
      <c r="CK234" s="375">
        <f>AO234*'Gas parameters'!$N$12</f>
        <v>0</v>
      </c>
      <c r="CL234" s="376">
        <f>AP234*'Gas parameters'!$O$12</f>
        <v>0</v>
      </c>
      <c r="CM234" s="376">
        <f>AQ234*'Gas parameters'!$P$12</f>
        <v>0</v>
      </c>
      <c r="CN234" s="376">
        <f>AR234*'Gas parameters'!$Q$12</f>
        <v>0</v>
      </c>
      <c r="CO234" s="432">
        <f t="shared" ref="CO234:CO238" si="1504">AC234</f>
        <v>0.6</v>
      </c>
      <c r="CP234" s="432">
        <f t="shared" ref="CP234:CP238" si="1505">AD234</f>
        <v>0</v>
      </c>
      <c r="CQ234" s="432">
        <f t="shared" ref="CQ234:CQ238" si="1506">AE234</f>
        <v>0</v>
      </c>
      <c r="CR234" s="432">
        <f t="shared" ref="CR234:CR238" si="1507">AF234</f>
        <v>0</v>
      </c>
      <c r="CS234" s="432">
        <f t="shared" ref="CS234:CS238" si="1508">AG234</f>
        <v>0</v>
      </c>
      <c r="CT234" s="432">
        <f t="shared" ref="CT234:CT238" si="1509">AH234</f>
        <v>0</v>
      </c>
      <c r="CU234" s="432">
        <f t="shared" ref="CU234:CU238" si="1510">AI234</f>
        <v>0</v>
      </c>
      <c r="CV234" s="432">
        <f t="shared" ref="CV234:CV238" si="1511">AJ234</f>
        <v>0</v>
      </c>
      <c r="CW234" s="432">
        <f t="shared" ref="CW234:CW238" si="1512">AK234</f>
        <v>0</v>
      </c>
      <c r="CX234" s="432">
        <f t="shared" ref="CX234:CX238" si="1513">AL234</f>
        <v>0</v>
      </c>
      <c r="CY234" s="432">
        <f t="shared" ref="CY234:CY238" si="1514">AM234</f>
        <v>0</v>
      </c>
      <c r="CZ234" s="432">
        <f t="shared" ref="CZ234:CZ238" si="1515">AN234</f>
        <v>0.4</v>
      </c>
      <c r="DA234" s="432">
        <f t="shared" ref="DA234:DA238" si="1516">AO234</f>
        <v>0</v>
      </c>
      <c r="DB234" s="432">
        <f t="shared" ref="DB234:DB238" si="1517">AP234</f>
        <v>0</v>
      </c>
      <c r="DC234" s="432">
        <f t="shared" ref="DC234:DC238" si="1518">AQ234</f>
        <v>0</v>
      </c>
      <c r="DD234" s="432">
        <f t="shared" ref="DD234:DD238" si="1519">AR234</f>
        <v>0</v>
      </c>
      <c r="DE234" s="428">
        <f>'DATA SHEET'!CO234*'Gas parameters'!$B$13</f>
        <v>21529.8</v>
      </c>
      <c r="DF234" s="428">
        <f>'DATA SHEET'!CP234*'Gas parameters'!$C$13</f>
        <v>0</v>
      </c>
      <c r="DG234" s="428">
        <f>'DATA SHEET'!CQ234*'Gas parameters'!$D$13</f>
        <v>0</v>
      </c>
      <c r="DH234" s="428">
        <f>'DATA SHEET'!CR234*'Gas parameters'!$E$13</f>
        <v>0</v>
      </c>
      <c r="DI234" s="428">
        <f>'DATA SHEET'!CS234*'Gas parameters'!$F$13</f>
        <v>0</v>
      </c>
      <c r="DJ234" s="428">
        <f>'DATA SHEET'!CT234*'Gas parameters'!$G$13</f>
        <v>0</v>
      </c>
      <c r="DK234" s="428">
        <f>'DATA SHEET'!CU234*'Gas parameters'!$H$13</f>
        <v>0</v>
      </c>
      <c r="DL234" s="428">
        <f>'DATA SHEET'!CV234*'Gas parameters'!$I$13</f>
        <v>0</v>
      </c>
      <c r="DM234" s="428">
        <f>'DATA SHEET'!CW234*'Gas parameters'!$J$13</f>
        <v>0</v>
      </c>
      <c r="DN234" s="428">
        <f>'DATA SHEET'!CX234*'Gas parameters'!$K$13</f>
        <v>0</v>
      </c>
      <c r="DO234" s="428">
        <f>'DATA SHEET'!CY234*'Gas parameters'!$L$13</f>
        <v>0</v>
      </c>
      <c r="DP234" s="428">
        <f>'DATA SHEET'!CZ234*'Gas parameters'!$M$13</f>
        <v>4313.2</v>
      </c>
      <c r="DQ234" s="428">
        <f>'DATA SHEET'!DA234*'Gas parameters'!$N$13</f>
        <v>0</v>
      </c>
      <c r="DR234" s="428">
        <f>'DATA SHEET'!DB234*'Gas parameters'!$O$13</f>
        <v>0</v>
      </c>
      <c r="DS234" s="428">
        <f>'DATA SHEET'!DC234*'Gas parameters'!$P$13</f>
        <v>0</v>
      </c>
      <c r="DT234" s="428">
        <f>'DATA SHEET'!DD234*'Gas parameters'!$Q$13</f>
        <v>0</v>
      </c>
      <c r="DU234" s="431">
        <f>'DATA SHEET'!CO234*'Gas parameters'!$B$14</f>
        <v>23891.399999999998</v>
      </c>
      <c r="DV234" s="431">
        <f>'DATA SHEET'!CP234*'Gas parameters'!$C$14</f>
        <v>0</v>
      </c>
      <c r="DW234" s="431">
        <f>'DATA SHEET'!CQ234*'Gas parameters'!$D$14</f>
        <v>0</v>
      </c>
      <c r="DX234" s="431">
        <f>'DATA SHEET'!CR234*'Gas parameters'!$E$14</f>
        <v>0</v>
      </c>
      <c r="DY234" s="431">
        <f>'DATA SHEET'!CS234*'Gas parameters'!$F$14</f>
        <v>0</v>
      </c>
      <c r="DZ234" s="431">
        <f>'DATA SHEET'!CT234*'Gas parameters'!$G$14</f>
        <v>0</v>
      </c>
      <c r="EA234" s="431">
        <f>'DATA SHEET'!CU234*'Gas parameters'!$H$14</f>
        <v>0</v>
      </c>
      <c r="EB234" s="431">
        <f>'DATA SHEET'!CV234*'Gas parameters'!$I$14</f>
        <v>0</v>
      </c>
      <c r="EC234" s="431">
        <f>'DATA SHEET'!CW234*'Gas parameters'!$J$14</f>
        <v>0</v>
      </c>
      <c r="ED234" s="431">
        <f>'DATA SHEET'!CX234*'Gas parameters'!$K$14</f>
        <v>0</v>
      </c>
      <c r="EE234" s="431">
        <f>'DATA SHEET'!CY234*'Gas parameters'!$L$14</f>
        <v>0</v>
      </c>
      <c r="EF234" s="431">
        <f>'DATA SHEET'!CZ234*'Gas parameters'!$M$14</f>
        <v>5098</v>
      </c>
      <c r="EG234" s="431">
        <f>'DATA SHEET'!DA234*'Gas parameters'!$N$14</f>
        <v>0</v>
      </c>
      <c r="EH234" s="431">
        <f>'DATA SHEET'!DB234*'Gas parameters'!$O$14</f>
        <v>0</v>
      </c>
      <c r="EI234" s="431">
        <f>'DATA SHEET'!DC234*'Gas parameters'!$P$14</f>
        <v>0</v>
      </c>
      <c r="EJ234" s="431">
        <f>'DATA SHEET'!DD234*'Gas parameters'!$Q$14</f>
        <v>0</v>
      </c>
      <c r="EK234" s="425">
        <f>'DATA SHEET'!CO234*'Gas parameters'!$B$15</f>
        <v>1.2018</v>
      </c>
      <c r="EL234" s="434">
        <f>'DATA SHEET'!CP234*'Gas parameters'!$C$15</f>
        <v>0</v>
      </c>
      <c r="EM234" s="434">
        <f>'DATA SHEET'!CQ234*'Gas parameters'!$D$15</f>
        <v>0</v>
      </c>
      <c r="EN234" s="434">
        <f>'DATA SHEET'!CR234*'Gas parameters'!$E$15</f>
        <v>0</v>
      </c>
      <c r="EO234" s="434">
        <f>'DATA SHEET'!CS234*'Gas parameters'!$F$15</f>
        <v>0</v>
      </c>
      <c r="EP234" s="434">
        <f>'DATA SHEET'!CT234*'Gas parameters'!$G$15</f>
        <v>0</v>
      </c>
      <c r="EQ234" s="434">
        <f>'DATA SHEET'!CU234*'Gas parameters'!$H$15</f>
        <v>0</v>
      </c>
      <c r="ER234" s="434">
        <f>'DATA SHEET'!CV234*'Gas parameters'!$I$15</f>
        <v>0</v>
      </c>
      <c r="ES234" s="434">
        <f>'DATA SHEET'!CW234*'Gas parameters'!$J$15</f>
        <v>0</v>
      </c>
      <c r="ET234" s="434">
        <f>'DATA SHEET'!CX234*'Gas parameters'!$K$15</f>
        <v>0</v>
      </c>
      <c r="EU234" s="434">
        <f>'DATA SHEET'!CY234*'Gas parameters'!$L$15</f>
        <v>0</v>
      </c>
      <c r="EV234" s="434">
        <f>'DATA SHEET'!CZ234*'Gas parameters'!$M$15</f>
        <v>0.1996</v>
      </c>
      <c r="EW234" s="434">
        <f>'DATA SHEET'!DA234*'Gas parameters'!$N$15</f>
        <v>0</v>
      </c>
      <c r="EX234" s="434">
        <f>'DATA SHEET'!DB234*'Gas parameters'!$O$15</f>
        <v>0</v>
      </c>
      <c r="EY234" s="434">
        <f>'DATA SHEET'!DC234*'Gas parameters'!$P$15</f>
        <v>0</v>
      </c>
      <c r="EZ234" s="434">
        <f>'DATA SHEET'!DD234*'Gas parameters'!$Q$15</f>
        <v>0</v>
      </c>
      <c r="FA234" s="429">
        <f>'DATA SHEET'!CO234*'Gas parameters'!$B$16</f>
        <v>0.59760000000000002</v>
      </c>
      <c r="FB234" s="429">
        <f>'DATA SHEET'!CP234*'Gas parameters'!$C$16</f>
        <v>0</v>
      </c>
      <c r="FC234" s="429">
        <f>'DATA SHEET'!CQ234*'Gas parameters'!$D$16</f>
        <v>0</v>
      </c>
      <c r="FD234" s="429">
        <f>'DATA SHEET'!CR234*'Gas parameters'!$E$16</f>
        <v>0</v>
      </c>
      <c r="FE234" s="429">
        <f>'DATA SHEET'!CS234*'Gas parameters'!$F$16</f>
        <v>0</v>
      </c>
      <c r="FF234" s="429">
        <f>'DATA SHEET'!CT234*'Gas parameters'!$G$16</f>
        <v>0</v>
      </c>
      <c r="FG234" s="429">
        <f>'DATA SHEET'!CU234*'Gas parameters'!$H$16</f>
        <v>0</v>
      </c>
      <c r="FH234" s="429">
        <f>'DATA SHEET'!CV234*'Gas parameters'!$I$16</f>
        <v>0</v>
      </c>
      <c r="FI234" s="429">
        <f>'DATA SHEET'!CW234*'Gas parameters'!$J$16</f>
        <v>0</v>
      </c>
      <c r="FJ234" s="429">
        <f>'DATA SHEET'!CX234*'Gas parameters'!$K$16</f>
        <v>0</v>
      </c>
      <c r="FK234" s="429">
        <f>'DATA SHEET'!CY234*'Gas parameters'!$L$16</f>
        <v>0</v>
      </c>
      <c r="FL234" s="429">
        <f>'DATA SHEET'!CZ234*'Gas parameters'!$M$16</f>
        <v>0</v>
      </c>
      <c r="FM234" s="429">
        <f>'DATA SHEET'!DA234*'Gas parameters'!$N$16</f>
        <v>0</v>
      </c>
      <c r="FN234" s="429">
        <f>'DATA SHEET'!DB234*'Gas parameters'!$O$16</f>
        <v>0</v>
      </c>
      <c r="FO234" s="429">
        <f>'DATA SHEET'!DC234*'Gas parameters'!$P$16</f>
        <v>0</v>
      </c>
      <c r="FP234" s="429">
        <f>'DATA SHEET'!DD234*'Gas parameters'!$Q$16</f>
        <v>0</v>
      </c>
      <c r="FQ234" s="457">
        <f>'DATA SHEET'!CO234*'Gas parameters'!$B$17</f>
        <v>1.1639999999999999</v>
      </c>
      <c r="FR234" s="457">
        <f>'DATA SHEET'!CP234*'Gas parameters'!$C$17</f>
        <v>0</v>
      </c>
      <c r="FS234" s="457">
        <f>'DATA SHEET'!CQ234*'Gas parameters'!$D$17</f>
        <v>0</v>
      </c>
      <c r="FT234" s="457">
        <f>'DATA SHEET'!CR234*'Gas parameters'!$E$17</f>
        <v>0</v>
      </c>
      <c r="FU234" s="457">
        <f>'DATA SHEET'!CS234*'Gas parameters'!$F$17</f>
        <v>0</v>
      </c>
      <c r="FV234" s="457">
        <f>'DATA SHEET'!CT234*'Gas parameters'!$G$17</f>
        <v>0</v>
      </c>
      <c r="FW234" s="457">
        <f>'DATA SHEET'!CU234*'Gas parameters'!$H$17</f>
        <v>0</v>
      </c>
      <c r="FX234" s="457">
        <f>'DATA SHEET'!CV234*'Gas parameters'!$I$17</f>
        <v>0</v>
      </c>
      <c r="FY234" s="457">
        <f>'DATA SHEET'!CW234*'Gas parameters'!$J$17</f>
        <v>0</v>
      </c>
      <c r="FZ234" s="457">
        <f>'DATA SHEET'!CX234*'Gas parameters'!$K$17</f>
        <v>0</v>
      </c>
      <c r="GA234" s="457">
        <f>'DATA SHEET'!CY234*'Gas parameters'!$L$17</f>
        <v>0</v>
      </c>
      <c r="GB234" s="457">
        <f>'DATA SHEET'!CZ234*'Gas parameters'!$M$17</f>
        <v>0.38680000000000003</v>
      </c>
      <c r="GC234" s="457">
        <f>'DATA SHEET'!DA234*'Gas parameters'!$N$17</f>
        <v>0</v>
      </c>
      <c r="GD234" s="457">
        <f>'DATA SHEET'!DB234*'Gas parameters'!$O$17</f>
        <v>0</v>
      </c>
      <c r="GE234" s="457">
        <f>'DATA SHEET'!DC234*'Gas parameters'!$P$17</f>
        <v>0</v>
      </c>
      <c r="GF234" s="457">
        <f>'DATA SHEET'!DD234*'Gas parameters'!$Q$17</f>
        <v>0</v>
      </c>
      <c r="GG234" s="429">
        <f>'DATA SHEET'!CO234*'Gas parameters'!$B$18</f>
        <v>0.43043999999999999</v>
      </c>
      <c r="GH234" s="429">
        <f>'DATA SHEET'!CP234*'Gas parameters'!$C$18</f>
        <v>0</v>
      </c>
      <c r="GI234" s="429">
        <f>'DATA SHEET'!CQ234*'Gas parameters'!$D$18</f>
        <v>0</v>
      </c>
      <c r="GJ234" s="429">
        <f>'DATA SHEET'!CR234*'Gas parameters'!$E$18</f>
        <v>0</v>
      </c>
      <c r="GK234" s="429">
        <f>'DATA SHEET'!CS234*'Gas parameters'!$F$18</f>
        <v>0</v>
      </c>
      <c r="GL234" s="429">
        <f>'DATA SHEET'!CT234*'Gas parameters'!$G$18</f>
        <v>0</v>
      </c>
      <c r="GM234" s="429">
        <f>'DATA SHEET'!CU234*'Gas parameters'!$H$18</f>
        <v>0</v>
      </c>
      <c r="GN234" s="429">
        <f>'DATA SHEET'!CV234*'Gas parameters'!$I$18</f>
        <v>0</v>
      </c>
      <c r="GO234" s="429">
        <f>'DATA SHEET'!CW234*'Gas parameters'!$J$18</f>
        <v>0</v>
      </c>
      <c r="GP234" s="429">
        <f>'DATA SHEET'!CX234*'Gas parameters'!$K$18</f>
        <v>0</v>
      </c>
      <c r="GQ234" s="429">
        <f>'DATA SHEET'!CY234*'Gas parameters'!$L$18</f>
        <v>0</v>
      </c>
      <c r="GR234" s="429">
        <f>'DATA SHEET'!CZ234*'Gas parameters'!$M$18</f>
        <v>3.5999999999999997E-2</v>
      </c>
      <c r="GS234" s="429">
        <f>'DATA SHEET'!DA234*'Gas parameters'!$N$18</f>
        <v>0</v>
      </c>
      <c r="GT234" s="429">
        <f>'DATA SHEET'!DB234*'Gas parameters'!$O$18</f>
        <v>0</v>
      </c>
      <c r="GU234" s="429">
        <f>'DATA SHEET'!DC234*'Gas parameters'!$P$18</f>
        <v>0</v>
      </c>
      <c r="GV234" s="429">
        <f>'DATA SHEET'!DD234*'Gas parameters'!$Q$18</f>
        <v>0</v>
      </c>
      <c r="GW234" s="430">
        <v>7</v>
      </c>
      <c r="GX234" s="430">
        <v>1E-3</v>
      </c>
      <c r="GY234" s="435">
        <f t="shared" ref="GY234:GY238" si="1520">HM234/0.2094</f>
        <v>6.6924546322827121</v>
      </c>
      <c r="GZ234" s="435">
        <f t="shared" ref="GZ234:GZ238" si="1521">HN234/HH234*100</f>
        <v>10.148328222950017</v>
      </c>
      <c r="HA234" s="433">
        <f t="shared" ref="HA234:HA238" si="1522">(HG234-HH234)/GY234+1</f>
        <v>1</v>
      </c>
      <c r="HB234" s="433">
        <f t="shared" ref="HB234:HB238" si="1523">HG234+HI234</f>
        <v>7.4502201757506663</v>
      </c>
      <c r="HC234" s="433">
        <f t="shared" ref="HC234:HC238" si="1524">HI234/HB234*100</f>
        <v>20.959991874476575</v>
      </c>
      <c r="HD234" s="433">
        <f t="shared" ref="HD234:HD238" si="1525">HJ234*0.01977+HF234*0.01429+(100-HF234-HJ234)*0.01251</f>
        <v>1.3246768628986172</v>
      </c>
      <c r="HE234" s="433">
        <f t="shared" ref="HE234:HE238" si="1526">(HD234+HI234*0.8038/HG234)/(HI234/HG234+1)</f>
        <v>1.2155011147590387</v>
      </c>
      <c r="HF234" s="436">
        <f t="shared" ref="HF234:HF238" si="1527">IO234</f>
        <v>0</v>
      </c>
      <c r="HG234" s="433">
        <f t="shared" ref="HG234:HG238" si="1528">HN234/HJ234*100</f>
        <v>5.8886546322827122</v>
      </c>
      <c r="HH234" s="435">
        <f>GY234*0.7906+'DATA SHEET'!CW234/100+HN234</f>
        <v>5.8886546322827122</v>
      </c>
      <c r="HI234" s="433">
        <f t="shared" ref="HI234:HI238" si="1529">GX234/0.8038*1.293*HA234*GY234+HO234</f>
        <v>1.5615655434679541</v>
      </c>
      <c r="HJ234" s="433">
        <f t="shared" ref="HJ234:HJ238" si="1530">(1-HF234/20.94)*GZ234</f>
        <v>10.148328222950017</v>
      </c>
      <c r="HK234" s="437">
        <f t="shared" ref="HK234:HK238" si="1531">SUM(DE234:DT234)</f>
        <v>25843</v>
      </c>
      <c r="HL234" s="437">
        <f t="shared" ref="HL234:HL238" si="1532">SUM(DU234:EJ234)</f>
        <v>28989.399999999998</v>
      </c>
      <c r="HM234" s="438">
        <f t="shared" ref="HM234:HM238" si="1533">SUM(EK234:EZ234)</f>
        <v>1.4014</v>
      </c>
      <c r="HN234" s="439">
        <f t="shared" ref="HN234:HN238" si="1534">SUM(FA234:FP234)</f>
        <v>0.59760000000000002</v>
      </c>
      <c r="HO234" s="436">
        <f t="shared" ref="HO234:HO238" si="1535">SUM(FQ234:GF234)</f>
        <v>1.5508</v>
      </c>
      <c r="HP234" s="427">
        <f t="shared" ref="HP234:HP238" si="1536">SUM(GG234:GV234)</f>
        <v>0.46643999999999997</v>
      </c>
      <c r="HQ234" s="357">
        <f t="shared" ref="HQ234:HQ238" si="1537">SUM(AS234:BH234)</f>
        <v>25801.599999999999</v>
      </c>
      <c r="HR234" s="358">
        <f t="shared" ref="HR234:HR238" si="1538">SUM(BI234:BX234)</f>
        <v>29019.200000000001</v>
      </c>
      <c r="HS234" s="712">
        <f t="shared" ref="HS234:HS238" si="1539">SUM(BY234:CN234)</f>
        <v>0.46643999999999997</v>
      </c>
      <c r="HT234" s="713">
        <f t="shared" ref="HT234:HT238" si="1540">HU234/$HR$14</f>
        <v>0.36094603788418017</v>
      </c>
      <c r="HU234" s="711">
        <f t="shared" ref="HU234:HU238" si="1541">HS234/$HU$14</f>
        <v>0.44215889640812073</v>
      </c>
      <c r="HV234" s="711">
        <f t="shared" ref="HV234:HV238" si="1542">HY234/$HV$14</f>
        <v>24.454174959719456</v>
      </c>
      <c r="HW234" s="711">
        <f t="shared" ref="HW234:HW238" si="1543">HZ234/$HW$14</f>
        <v>27.464698088207459</v>
      </c>
      <c r="HX234" s="711">
        <f t="shared" ref="HX234:HX238" si="1544">IA234/$HX$14</f>
        <v>45.714470083951518</v>
      </c>
      <c r="HY234" s="714">
        <f t="shared" ref="HY234:HY238" si="1545">HQ234/1000</f>
        <v>25.801599999999997</v>
      </c>
      <c r="HZ234" s="359">
        <f t="shared" ref="HZ234:HZ238" si="1546">HR234/1000</f>
        <v>29.019200000000001</v>
      </c>
      <c r="IA234" s="360">
        <f t="shared" ref="IA234:IA238" si="1547">HR234/SQRT(HT234)/1000</f>
        <v>48.30190909070317</v>
      </c>
      <c r="IB234" s="75">
        <f t="shared" ref="IB234:IB238" si="1548">HX234</f>
        <v>45.714470083951518</v>
      </c>
      <c r="IC234" s="724">
        <f t="shared" ref="IC234:IC238" si="1549">HT234</f>
        <v>0.36094603788418017</v>
      </c>
      <c r="ID234" s="724">
        <f t="shared" ref="ID234:ID238" si="1550">HY234</f>
        <v>25.801599999999997</v>
      </c>
      <c r="IE234" s="724">
        <f t="shared" ref="IE234:IE238" si="1551">HZ234</f>
        <v>29.019200000000001</v>
      </c>
      <c r="IF234" s="76">
        <f t="shared" ref="IF234:IF238" si="1552">GZ234</f>
        <v>10.148328222950017</v>
      </c>
      <c r="IG234" s="168"/>
      <c r="IH234" s="168"/>
      <c r="II234" s="168"/>
      <c r="IJ234" s="700">
        <f t="shared" ref="IJ234:IJ238" si="1553">II234*(273.15/(273.15+15))*ID234/3.6</f>
        <v>0</v>
      </c>
      <c r="IK234" s="529"/>
      <c r="IL234" s="529"/>
      <c r="IM234" s="529"/>
      <c r="IN234" s="529"/>
      <c r="IO234" s="529"/>
      <c r="IP234" s="529"/>
      <c r="IQ234" s="529"/>
      <c r="IR234" s="529"/>
      <c r="IS234" s="23" t="s">
        <v>88</v>
      </c>
      <c r="IT234" s="23" t="s">
        <v>88</v>
      </c>
      <c r="IU234" s="23"/>
      <c r="IV234" s="23" t="s">
        <v>88</v>
      </c>
      <c r="IW234" s="23"/>
      <c r="IX234" s="23"/>
      <c r="IZ234" s="529"/>
      <c r="JA234" s="529"/>
      <c r="JB234" s="143"/>
      <c r="JC234" s="64"/>
      <c r="JD234" s="22" t="str">
        <f>IF(IN234&lt;&gt;0,IP234*IF234/IN234,"NM")</f>
        <v>NM</v>
      </c>
      <c r="JE234" s="22" t="str">
        <f>IF(IN234&lt;&gt;0,IQ234*IF234/IN234,"NM")</f>
        <v>NM</v>
      </c>
      <c r="JF234" s="22" t="str">
        <f>IF(IN234&lt;&gt;0,JD234*1.07,"NM")</f>
        <v>NM</v>
      </c>
      <c r="JG234" s="22" t="str">
        <f>IF(IN234&lt;&gt;0,JE234*1.76,"NM")</f>
        <v>NM</v>
      </c>
      <c r="JH234" s="21" t="str">
        <f>IF(IN234&lt;&gt;0,(21/(21-IO234)),"NM")</f>
        <v>NM</v>
      </c>
      <c r="JI234" s="21"/>
      <c r="JJ234" s="21"/>
      <c r="JK234" s="21"/>
      <c r="JL234" s="529"/>
      <c r="JM234" s="529"/>
      <c r="JN234" s="529"/>
      <c r="JO234" s="529"/>
      <c r="JP234" s="529"/>
      <c r="JR234" s="29"/>
      <c r="JS234" s="29"/>
      <c r="JT234" s="529"/>
      <c r="JU234" s="529"/>
      <c r="JV234" s="142"/>
      <c r="JW234" s="142"/>
      <c r="JX234" s="142"/>
      <c r="JY234" s="142"/>
      <c r="JZ234" s="142"/>
      <c r="KA234" s="23"/>
      <c r="KB234" s="24"/>
      <c r="KC234" s="175"/>
      <c r="KD234" s="175"/>
      <c r="KE234" s="175"/>
      <c r="KF234" s="175"/>
      <c r="KG234" s="175"/>
      <c r="KH234" s="175"/>
      <c r="KI234" s="175"/>
      <c r="KJ234" s="175"/>
      <c r="KK234" s="48"/>
      <c r="KL234" s="32" t="s">
        <v>88</v>
      </c>
      <c r="KM234" s="48"/>
      <c r="KN234" s="48"/>
      <c r="KO234" s="48"/>
      <c r="KP234" s="48"/>
      <c r="KQ234" s="49"/>
      <c r="KR234" s="49"/>
      <c r="KS234" s="49"/>
      <c r="KT234" s="49"/>
      <c r="KU234" s="49"/>
      <c r="KV234" s="49"/>
      <c r="KX234" s="540">
        <f t="shared" si="1243"/>
        <v>100</v>
      </c>
      <c r="NC234" s="529">
        <v>0</v>
      </c>
    </row>
    <row r="235" spans="1:367" ht="16.5" thickTop="1" thickBot="1" x14ac:dyDescent="0.3">
      <c r="A235" s="423" t="s">
        <v>183</v>
      </c>
      <c r="B235" s="80" t="e">
        <f>IF(A235="X",IF(#REF!="F",#REF!,IF(#REF!="C",#REF!,IF(#REF!="WH",#REF!,IF(#REF!="B",#REF!,"")))),"")</f>
        <v>#REF!</v>
      </c>
      <c r="C235" s="120"/>
      <c r="D235" s="578"/>
      <c r="E235" s="11">
        <f>E234+1</f>
        <v>99</v>
      </c>
      <c r="F235" s="2128"/>
      <c r="G235" s="1831"/>
      <c r="H235" s="23" t="s">
        <v>88</v>
      </c>
      <c r="I235" s="23" t="s">
        <v>88</v>
      </c>
      <c r="J235" s="23" t="s">
        <v>88</v>
      </c>
      <c r="K235" s="38"/>
      <c r="L235" s="39" t="s">
        <v>79</v>
      </c>
      <c r="M235" s="39" t="s">
        <v>53</v>
      </c>
      <c r="N235" s="1905"/>
      <c r="O235" s="528"/>
      <c r="P235" s="544"/>
      <c r="Q235" s="726">
        <v>60</v>
      </c>
      <c r="R235" s="727"/>
      <c r="S235" s="727"/>
      <c r="T235" s="727"/>
      <c r="U235" s="727"/>
      <c r="V235" s="727"/>
      <c r="W235" s="727"/>
      <c r="X235" s="727"/>
      <c r="Y235" s="727"/>
      <c r="Z235" s="727"/>
      <c r="AA235" s="727"/>
      <c r="AB235" s="727">
        <v>40</v>
      </c>
      <c r="AC235" s="368">
        <f t="shared" si="1492"/>
        <v>0.6</v>
      </c>
      <c r="AD235" s="368">
        <f t="shared" si="1493"/>
        <v>0</v>
      </c>
      <c r="AE235" s="368">
        <f t="shared" si="1494"/>
        <v>0</v>
      </c>
      <c r="AF235" s="368">
        <f t="shared" si="1495"/>
        <v>0</v>
      </c>
      <c r="AG235" s="368">
        <f t="shared" si="1496"/>
        <v>0</v>
      </c>
      <c r="AH235" s="368">
        <f t="shared" si="1497"/>
        <v>0</v>
      </c>
      <c r="AI235" s="368">
        <f t="shared" si="1498"/>
        <v>0</v>
      </c>
      <c r="AJ235" s="368">
        <f t="shared" si="1499"/>
        <v>0</v>
      </c>
      <c r="AK235" s="368">
        <f t="shared" si="1500"/>
        <v>0</v>
      </c>
      <c r="AL235" s="368">
        <f t="shared" si="1501"/>
        <v>0</v>
      </c>
      <c r="AM235" s="368">
        <f t="shared" si="1502"/>
        <v>0</v>
      </c>
      <c r="AN235" s="368">
        <f t="shared" si="1503"/>
        <v>0.4</v>
      </c>
      <c r="AO235" s="369">
        <v>0</v>
      </c>
      <c r="AP235" s="370">
        <v>0</v>
      </c>
      <c r="AQ235" s="370">
        <v>0</v>
      </c>
      <c r="AR235" s="370">
        <v>0</v>
      </c>
      <c r="AS235" s="378">
        <f>AC235*'Gas parameters'!$B$10</f>
        <v>21490.799999999999</v>
      </c>
      <c r="AT235" s="371">
        <f>AD235*'Gas parameters'!$C$10</f>
        <v>0</v>
      </c>
      <c r="AU235" s="371">
        <f>AE235*'Gas parameters'!$D$10</f>
        <v>0</v>
      </c>
      <c r="AV235" s="371">
        <f>AF235*'Gas parameters'!$E$10</f>
        <v>0</v>
      </c>
      <c r="AW235" s="371">
        <f>AG235*'Gas parameters'!$F$10</f>
        <v>0</v>
      </c>
      <c r="AX235" s="371">
        <f>AH235*'Gas parameters'!$G$10</f>
        <v>0</v>
      </c>
      <c r="AY235" s="371">
        <f>AI235*'Gas parameters'!$H$10</f>
        <v>0</v>
      </c>
      <c r="AZ235" s="371">
        <f>AJ235*'Gas parameters'!$I$10</f>
        <v>0</v>
      </c>
      <c r="BA235" s="371">
        <f>AK235*'Gas parameters'!$J$10</f>
        <v>0</v>
      </c>
      <c r="BB235" s="371">
        <f>AL235*'Gas parameters'!$K$10</f>
        <v>0</v>
      </c>
      <c r="BC235" s="371">
        <f>AM235*'Gas parameters'!$L$10</f>
        <v>0</v>
      </c>
      <c r="BD235" s="371">
        <f>AN235*'Gas parameters'!$M$10</f>
        <v>4310.8</v>
      </c>
      <c r="BE235" s="372">
        <f>AO235*'Gas parameters'!$N$10</f>
        <v>0</v>
      </c>
      <c r="BF235" s="373">
        <f>AP235*'Gas parameters'!$O$10</f>
        <v>0</v>
      </c>
      <c r="BG235" s="373">
        <f>AQ235*'Gas parameters'!$P$10</f>
        <v>0</v>
      </c>
      <c r="BH235" s="379">
        <f>AR235*'Gas parameters'!$Q$10</f>
        <v>0</v>
      </c>
      <c r="BI235" s="386">
        <f>AC235*'Gas parameters'!$B$11</f>
        <v>23904</v>
      </c>
      <c r="BJ235" s="387">
        <f>AD235*'Gas parameters'!$C$11</f>
        <v>0</v>
      </c>
      <c r="BK235" s="387">
        <f>AE235*'Gas parameters'!$D$11</f>
        <v>0</v>
      </c>
      <c r="BL235" s="387">
        <f>AF235*'Gas parameters'!$E$11</f>
        <v>0</v>
      </c>
      <c r="BM235" s="387">
        <f>AG235*'Gas parameters'!$F$11</f>
        <v>0</v>
      </c>
      <c r="BN235" s="387">
        <f>AH235*'Gas parameters'!$G$11</f>
        <v>0</v>
      </c>
      <c r="BO235" s="387">
        <f>AI235*'Gas parameters'!$H$11</f>
        <v>0</v>
      </c>
      <c r="BP235" s="387">
        <f>AJ235*'Gas parameters'!$I$11</f>
        <v>0</v>
      </c>
      <c r="BQ235" s="387">
        <f>AK235*'Gas parameters'!$J$11</f>
        <v>0</v>
      </c>
      <c r="BR235" s="387">
        <f>AL235*'Gas parameters'!$K$11</f>
        <v>0</v>
      </c>
      <c r="BS235" s="387">
        <f>AM235*'Gas parameters'!$L$11</f>
        <v>0</v>
      </c>
      <c r="BT235" s="387">
        <f>AN235*'Gas parameters'!$M$11</f>
        <v>5115.2000000000007</v>
      </c>
      <c r="BU235" s="388">
        <f>AO235*'Gas parameters'!$N$11</f>
        <v>0</v>
      </c>
      <c r="BV235" s="389">
        <f>AP235*'Gas parameters'!$O$11</f>
        <v>0</v>
      </c>
      <c r="BW235" s="389">
        <f>AQ235*'Gas parameters'!$P$11</f>
        <v>0</v>
      </c>
      <c r="BX235" s="390">
        <f>AR235*'Gas parameters'!$Q$11</f>
        <v>0</v>
      </c>
      <c r="BY235" s="385">
        <f>AC235*'Gas parameters'!$B$12</f>
        <v>0.43043999999999999</v>
      </c>
      <c r="BZ235" s="374">
        <f>AD235*'Gas parameters'!$C$12</f>
        <v>0</v>
      </c>
      <c r="CA235" s="374">
        <f>AE235*'Gas parameters'!$D$12</f>
        <v>0</v>
      </c>
      <c r="CB235" s="374">
        <f>AF235*'Gas parameters'!$E$12</f>
        <v>0</v>
      </c>
      <c r="CC235" s="374">
        <f>AG235*'Gas parameters'!$F$12</f>
        <v>0</v>
      </c>
      <c r="CD235" s="374">
        <f>AH235*'Gas parameters'!$G$12</f>
        <v>0</v>
      </c>
      <c r="CE235" s="374">
        <f>AI235*'Gas parameters'!$H$12</f>
        <v>0</v>
      </c>
      <c r="CF235" s="374">
        <f>AJ235*'Gas parameters'!$I$12</f>
        <v>0</v>
      </c>
      <c r="CG235" s="374">
        <f>AK235*'Gas parameters'!$J$12</f>
        <v>0</v>
      </c>
      <c r="CH235" s="374">
        <f>AL235*'Gas parameters'!$K$12</f>
        <v>0</v>
      </c>
      <c r="CI235" s="374">
        <f>AM235*'Gas parameters'!$L$12</f>
        <v>0</v>
      </c>
      <c r="CJ235" s="374">
        <f>AN235*'Gas parameters'!$M$12</f>
        <v>3.5999999999999997E-2</v>
      </c>
      <c r="CK235" s="375">
        <f>AO235*'Gas parameters'!$N$12</f>
        <v>0</v>
      </c>
      <c r="CL235" s="376">
        <f>AP235*'Gas parameters'!$O$12</f>
        <v>0</v>
      </c>
      <c r="CM235" s="376">
        <f>AQ235*'Gas parameters'!$P$12</f>
        <v>0</v>
      </c>
      <c r="CN235" s="376">
        <f>AR235*'Gas parameters'!$Q$12</f>
        <v>0</v>
      </c>
      <c r="CO235" s="432">
        <f t="shared" si="1504"/>
        <v>0.6</v>
      </c>
      <c r="CP235" s="432">
        <f t="shared" si="1505"/>
        <v>0</v>
      </c>
      <c r="CQ235" s="432">
        <f t="shared" si="1506"/>
        <v>0</v>
      </c>
      <c r="CR235" s="432">
        <f t="shared" si="1507"/>
        <v>0</v>
      </c>
      <c r="CS235" s="432">
        <f t="shared" si="1508"/>
        <v>0</v>
      </c>
      <c r="CT235" s="432">
        <f t="shared" si="1509"/>
        <v>0</v>
      </c>
      <c r="CU235" s="432">
        <f t="shared" si="1510"/>
        <v>0</v>
      </c>
      <c r="CV235" s="432">
        <f t="shared" si="1511"/>
        <v>0</v>
      </c>
      <c r="CW235" s="432">
        <f t="shared" si="1512"/>
        <v>0</v>
      </c>
      <c r="CX235" s="432">
        <f t="shared" si="1513"/>
        <v>0</v>
      </c>
      <c r="CY235" s="432">
        <f t="shared" si="1514"/>
        <v>0</v>
      </c>
      <c r="CZ235" s="432">
        <f t="shared" si="1515"/>
        <v>0.4</v>
      </c>
      <c r="DA235" s="432">
        <f t="shared" si="1516"/>
        <v>0</v>
      </c>
      <c r="DB235" s="432">
        <f t="shared" si="1517"/>
        <v>0</v>
      </c>
      <c r="DC235" s="432">
        <f t="shared" si="1518"/>
        <v>0</v>
      </c>
      <c r="DD235" s="432">
        <f t="shared" si="1519"/>
        <v>0</v>
      </c>
      <c r="DE235" s="428">
        <f>'DATA SHEET'!CO235*'Gas parameters'!$B$13</f>
        <v>21529.8</v>
      </c>
      <c r="DF235" s="428">
        <f>'DATA SHEET'!CP235*'Gas parameters'!$C$13</f>
        <v>0</v>
      </c>
      <c r="DG235" s="428">
        <f>'DATA SHEET'!CQ235*'Gas parameters'!$D$13</f>
        <v>0</v>
      </c>
      <c r="DH235" s="428">
        <f>'DATA SHEET'!CR235*'Gas parameters'!$E$13</f>
        <v>0</v>
      </c>
      <c r="DI235" s="428">
        <f>'DATA SHEET'!CS235*'Gas parameters'!$F$13</f>
        <v>0</v>
      </c>
      <c r="DJ235" s="428">
        <f>'DATA SHEET'!CT235*'Gas parameters'!$G$13</f>
        <v>0</v>
      </c>
      <c r="DK235" s="428">
        <f>'DATA SHEET'!CU235*'Gas parameters'!$H$13</f>
        <v>0</v>
      </c>
      <c r="DL235" s="428">
        <f>'DATA SHEET'!CV235*'Gas parameters'!$I$13</f>
        <v>0</v>
      </c>
      <c r="DM235" s="428">
        <f>'DATA SHEET'!CW235*'Gas parameters'!$J$13</f>
        <v>0</v>
      </c>
      <c r="DN235" s="428">
        <f>'DATA SHEET'!CX235*'Gas parameters'!$K$13</f>
        <v>0</v>
      </c>
      <c r="DO235" s="428">
        <f>'DATA SHEET'!CY235*'Gas parameters'!$L$13</f>
        <v>0</v>
      </c>
      <c r="DP235" s="428">
        <f>'DATA SHEET'!CZ235*'Gas parameters'!$M$13</f>
        <v>4313.2</v>
      </c>
      <c r="DQ235" s="428">
        <f>'DATA SHEET'!DA235*'Gas parameters'!$N$13</f>
        <v>0</v>
      </c>
      <c r="DR235" s="428">
        <f>'DATA SHEET'!DB235*'Gas parameters'!$O$13</f>
        <v>0</v>
      </c>
      <c r="DS235" s="428">
        <f>'DATA SHEET'!DC235*'Gas parameters'!$P$13</f>
        <v>0</v>
      </c>
      <c r="DT235" s="428">
        <f>'DATA SHEET'!DD235*'Gas parameters'!$Q$13</f>
        <v>0</v>
      </c>
      <c r="DU235" s="431">
        <f>'DATA SHEET'!CO235*'Gas parameters'!$B$14</f>
        <v>23891.399999999998</v>
      </c>
      <c r="DV235" s="431">
        <f>'DATA SHEET'!CP235*'Gas parameters'!$C$14</f>
        <v>0</v>
      </c>
      <c r="DW235" s="431">
        <f>'DATA SHEET'!CQ235*'Gas parameters'!$D$14</f>
        <v>0</v>
      </c>
      <c r="DX235" s="431">
        <f>'DATA SHEET'!CR235*'Gas parameters'!$E$14</f>
        <v>0</v>
      </c>
      <c r="DY235" s="431">
        <f>'DATA SHEET'!CS235*'Gas parameters'!$F$14</f>
        <v>0</v>
      </c>
      <c r="DZ235" s="431">
        <f>'DATA SHEET'!CT235*'Gas parameters'!$G$14</f>
        <v>0</v>
      </c>
      <c r="EA235" s="431">
        <f>'DATA SHEET'!CU235*'Gas parameters'!$H$14</f>
        <v>0</v>
      </c>
      <c r="EB235" s="431">
        <f>'DATA SHEET'!CV235*'Gas parameters'!$I$14</f>
        <v>0</v>
      </c>
      <c r="EC235" s="431">
        <f>'DATA SHEET'!CW235*'Gas parameters'!$J$14</f>
        <v>0</v>
      </c>
      <c r="ED235" s="431">
        <f>'DATA SHEET'!CX235*'Gas parameters'!$K$14</f>
        <v>0</v>
      </c>
      <c r="EE235" s="431">
        <f>'DATA SHEET'!CY235*'Gas parameters'!$L$14</f>
        <v>0</v>
      </c>
      <c r="EF235" s="431">
        <f>'DATA SHEET'!CZ235*'Gas parameters'!$M$14</f>
        <v>5098</v>
      </c>
      <c r="EG235" s="431">
        <f>'DATA SHEET'!DA235*'Gas parameters'!$N$14</f>
        <v>0</v>
      </c>
      <c r="EH235" s="431">
        <f>'DATA SHEET'!DB235*'Gas parameters'!$O$14</f>
        <v>0</v>
      </c>
      <c r="EI235" s="431">
        <f>'DATA SHEET'!DC235*'Gas parameters'!$P$14</f>
        <v>0</v>
      </c>
      <c r="EJ235" s="431">
        <f>'DATA SHEET'!DD235*'Gas parameters'!$Q$14</f>
        <v>0</v>
      </c>
      <c r="EK235" s="425">
        <f>'DATA SHEET'!CO235*'Gas parameters'!$B$15</f>
        <v>1.2018</v>
      </c>
      <c r="EL235" s="434">
        <f>'DATA SHEET'!CP235*'Gas parameters'!$C$15</f>
        <v>0</v>
      </c>
      <c r="EM235" s="434">
        <f>'DATA SHEET'!CQ235*'Gas parameters'!$D$15</f>
        <v>0</v>
      </c>
      <c r="EN235" s="434">
        <f>'DATA SHEET'!CR235*'Gas parameters'!$E$15</f>
        <v>0</v>
      </c>
      <c r="EO235" s="434">
        <f>'DATA SHEET'!CS235*'Gas parameters'!$F$15</f>
        <v>0</v>
      </c>
      <c r="EP235" s="434">
        <f>'DATA SHEET'!CT235*'Gas parameters'!$G$15</f>
        <v>0</v>
      </c>
      <c r="EQ235" s="434">
        <f>'DATA SHEET'!CU235*'Gas parameters'!$H$15</f>
        <v>0</v>
      </c>
      <c r="ER235" s="434">
        <f>'DATA SHEET'!CV235*'Gas parameters'!$I$15</f>
        <v>0</v>
      </c>
      <c r="ES235" s="434">
        <f>'DATA SHEET'!CW235*'Gas parameters'!$J$15</f>
        <v>0</v>
      </c>
      <c r="ET235" s="434">
        <f>'DATA SHEET'!CX235*'Gas parameters'!$K$15</f>
        <v>0</v>
      </c>
      <c r="EU235" s="434">
        <f>'DATA SHEET'!CY235*'Gas parameters'!$L$15</f>
        <v>0</v>
      </c>
      <c r="EV235" s="434">
        <f>'DATA SHEET'!CZ235*'Gas parameters'!$M$15</f>
        <v>0.1996</v>
      </c>
      <c r="EW235" s="434">
        <f>'DATA SHEET'!DA235*'Gas parameters'!$N$15</f>
        <v>0</v>
      </c>
      <c r="EX235" s="434">
        <f>'DATA SHEET'!DB235*'Gas parameters'!$O$15</f>
        <v>0</v>
      </c>
      <c r="EY235" s="434">
        <f>'DATA SHEET'!DC235*'Gas parameters'!$P$15</f>
        <v>0</v>
      </c>
      <c r="EZ235" s="434">
        <f>'DATA SHEET'!DD235*'Gas parameters'!$Q$15</f>
        <v>0</v>
      </c>
      <c r="FA235" s="429">
        <f>'DATA SHEET'!CO235*'Gas parameters'!$B$16</f>
        <v>0.59760000000000002</v>
      </c>
      <c r="FB235" s="429">
        <f>'DATA SHEET'!CP235*'Gas parameters'!$C$16</f>
        <v>0</v>
      </c>
      <c r="FC235" s="429">
        <f>'DATA SHEET'!CQ235*'Gas parameters'!$D$16</f>
        <v>0</v>
      </c>
      <c r="FD235" s="429">
        <f>'DATA SHEET'!CR235*'Gas parameters'!$E$16</f>
        <v>0</v>
      </c>
      <c r="FE235" s="429">
        <f>'DATA SHEET'!CS235*'Gas parameters'!$F$16</f>
        <v>0</v>
      </c>
      <c r="FF235" s="429">
        <f>'DATA SHEET'!CT235*'Gas parameters'!$G$16</f>
        <v>0</v>
      </c>
      <c r="FG235" s="429">
        <f>'DATA SHEET'!CU235*'Gas parameters'!$H$16</f>
        <v>0</v>
      </c>
      <c r="FH235" s="429">
        <f>'DATA SHEET'!CV235*'Gas parameters'!$I$16</f>
        <v>0</v>
      </c>
      <c r="FI235" s="429">
        <f>'DATA SHEET'!CW235*'Gas parameters'!$J$16</f>
        <v>0</v>
      </c>
      <c r="FJ235" s="429">
        <f>'DATA SHEET'!CX235*'Gas parameters'!$K$16</f>
        <v>0</v>
      </c>
      <c r="FK235" s="429">
        <f>'DATA SHEET'!CY235*'Gas parameters'!$L$16</f>
        <v>0</v>
      </c>
      <c r="FL235" s="429">
        <f>'DATA SHEET'!CZ235*'Gas parameters'!$M$16</f>
        <v>0</v>
      </c>
      <c r="FM235" s="429">
        <f>'DATA SHEET'!DA235*'Gas parameters'!$N$16</f>
        <v>0</v>
      </c>
      <c r="FN235" s="429">
        <f>'DATA SHEET'!DB235*'Gas parameters'!$O$16</f>
        <v>0</v>
      </c>
      <c r="FO235" s="429">
        <f>'DATA SHEET'!DC235*'Gas parameters'!$P$16</f>
        <v>0</v>
      </c>
      <c r="FP235" s="429">
        <f>'DATA SHEET'!DD235*'Gas parameters'!$Q$16</f>
        <v>0</v>
      </c>
      <c r="FQ235" s="457">
        <f>'DATA SHEET'!CO235*'Gas parameters'!$B$17</f>
        <v>1.1639999999999999</v>
      </c>
      <c r="FR235" s="457">
        <f>'DATA SHEET'!CP235*'Gas parameters'!$C$17</f>
        <v>0</v>
      </c>
      <c r="FS235" s="457">
        <f>'DATA SHEET'!CQ235*'Gas parameters'!$D$17</f>
        <v>0</v>
      </c>
      <c r="FT235" s="457">
        <f>'DATA SHEET'!CR235*'Gas parameters'!$E$17</f>
        <v>0</v>
      </c>
      <c r="FU235" s="457">
        <f>'DATA SHEET'!CS235*'Gas parameters'!$F$17</f>
        <v>0</v>
      </c>
      <c r="FV235" s="457">
        <f>'DATA SHEET'!CT235*'Gas parameters'!$G$17</f>
        <v>0</v>
      </c>
      <c r="FW235" s="457">
        <f>'DATA SHEET'!CU235*'Gas parameters'!$H$17</f>
        <v>0</v>
      </c>
      <c r="FX235" s="457">
        <f>'DATA SHEET'!CV235*'Gas parameters'!$I$17</f>
        <v>0</v>
      </c>
      <c r="FY235" s="457">
        <f>'DATA SHEET'!CW235*'Gas parameters'!$J$17</f>
        <v>0</v>
      </c>
      <c r="FZ235" s="457">
        <f>'DATA SHEET'!CX235*'Gas parameters'!$K$17</f>
        <v>0</v>
      </c>
      <c r="GA235" s="457">
        <f>'DATA SHEET'!CY235*'Gas parameters'!$L$17</f>
        <v>0</v>
      </c>
      <c r="GB235" s="457">
        <f>'DATA SHEET'!CZ235*'Gas parameters'!$M$17</f>
        <v>0.38680000000000003</v>
      </c>
      <c r="GC235" s="457">
        <f>'DATA SHEET'!DA235*'Gas parameters'!$N$17</f>
        <v>0</v>
      </c>
      <c r="GD235" s="457">
        <f>'DATA SHEET'!DB235*'Gas parameters'!$O$17</f>
        <v>0</v>
      </c>
      <c r="GE235" s="457">
        <f>'DATA SHEET'!DC235*'Gas parameters'!$P$17</f>
        <v>0</v>
      </c>
      <c r="GF235" s="457">
        <f>'DATA SHEET'!DD235*'Gas parameters'!$Q$17</f>
        <v>0</v>
      </c>
      <c r="GG235" s="429">
        <f>'DATA SHEET'!CO235*'Gas parameters'!$B$18</f>
        <v>0.43043999999999999</v>
      </c>
      <c r="GH235" s="429">
        <f>'DATA SHEET'!CP235*'Gas parameters'!$C$18</f>
        <v>0</v>
      </c>
      <c r="GI235" s="429">
        <f>'DATA SHEET'!CQ235*'Gas parameters'!$D$18</f>
        <v>0</v>
      </c>
      <c r="GJ235" s="429">
        <f>'DATA SHEET'!CR235*'Gas parameters'!$E$18</f>
        <v>0</v>
      </c>
      <c r="GK235" s="429">
        <f>'DATA SHEET'!CS235*'Gas parameters'!$F$18</f>
        <v>0</v>
      </c>
      <c r="GL235" s="429">
        <f>'DATA SHEET'!CT235*'Gas parameters'!$G$18</f>
        <v>0</v>
      </c>
      <c r="GM235" s="429">
        <f>'DATA SHEET'!CU235*'Gas parameters'!$H$18</f>
        <v>0</v>
      </c>
      <c r="GN235" s="429">
        <f>'DATA SHEET'!CV235*'Gas parameters'!$I$18</f>
        <v>0</v>
      </c>
      <c r="GO235" s="429">
        <f>'DATA SHEET'!CW235*'Gas parameters'!$J$18</f>
        <v>0</v>
      </c>
      <c r="GP235" s="429">
        <f>'DATA SHEET'!CX235*'Gas parameters'!$K$18</f>
        <v>0</v>
      </c>
      <c r="GQ235" s="429">
        <f>'DATA SHEET'!CY235*'Gas parameters'!$L$18</f>
        <v>0</v>
      </c>
      <c r="GR235" s="429">
        <f>'DATA SHEET'!CZ235*'Gas parameters'!$M$18</f>
        <v>3.5999999999999997E-2</v>
      </c>
      <c r="GS235" s="429">
        <f>'DATA SHEET'!DA235*'Gas parameters'!$N$18</f>
        <v>0</v>
      </c>
      <c r="GT235" s="429">
        <f>'DATA SHEET'!DB235*'Gas parameters'!$O$18</f>
        <v>0</v>
      </c>
      <c r="GU235" s="429">
        <f>'DATA SHEET'!DC235*'Gas parameters'!$P$18</f>
        <v>0</v>
      </c>
      <c r="GV235" s="429">
        <f>'DATA SHEET'!DD235*'Gas parameters'!$Q$18</f>
        <v>0</v>
      </c>
      <c r="GW235" s="430">
        <v>7</v>
      </c>
      <c r="GX235" s="430">
        <v>1E-3</v>
      </c>
      <c r="GY235" s="435">
        <f t="shared" si="1520"/>
        <v>6.6924546322827121</v>
      </c>
      <c r="GZ235" s="435">
        <f t="shared" si="1521"/>
        <v>10.148328222950017</v>
      </c>
      <c r="HA235" s="433">
        <f t="shared" si="1522"/>
        <v>1</v>
      </c>
      <c r="HB235" s="433">
        <f t="shared" si="1523"/>
        <v>7.4502201757506663</v>
      </c>
      <c r="HC235" s="433">
        <f t="shared" si="1524"/>
        <v>20.959991874476575</v>
      </c>
      <c r="HD235" s="433">
        <f t="shared" si="1525"/>
        <v>1.3246768628986172</v>
      </c>
      <c r="HE235" s="433">
        <f t="shared" si="1526"/>
        <v>1.2155011147590387</v>
      </c>
      <c r="HF235" s="436">
        <f t="shared" si="1527"/>
        <v>0</v>
      </c>
      <c r="HG235" s="433">
        <f t="shared" si="1528"/>
        <v>5.8886546322827122</v>
      </c>
      <c r="HH235" s="435">
        <f>GY235*0.7906+'DATA SHEET'!CW235/100+HN235</f>
        <v>5.8886546322827122</v>
      </c>
      <c r="HI235" s="433">
        <f t="shared" si="1529"/>
        <v>1.5615655434679541</v>
      </c>
      <c r="HJ235" s="433">
        <f t="shared" si="1530"/>
        <v>10.148328222950017</v>
      </c>
      <c r="HK235" s="437">
        <f t="shared" si="1531"/>
        <v>25843</v>
      </c>
      <c r="HL235" s="437">
        <f t="shared" si="1532"/>
        <v>28989.399999999998</v>
      </c>
      <c r="HM235" s="438">
        <f t="shared" si="1533"/>
        <v>1.4014</v>
      </c>
      <c r="HN235" s="439">
        <f t="shared" si="1534"/>
        <v>0.59760000000000002</v>
      </c>
      <c r="HO235" s="436">
        <f t="shared" si="1535"/>
        <v>1.5508</v>
      </c>
      <c r="HP235" s="427">
        <f t="shared" si="1536"/>
        <v>0.46643999999999997</v>
      </c>
      <c r="HQ235" s="357">
        <f t="shared" si="1537"/>
        <v>25801.599999999999</v>
      </c>
      <c r="HR235" s="358">
        <f t="shared" si="1538"/>
        <v>29019.200000000001</v>
      </c>
      <c r="HS235" s="712">
        <f t="shared" si="1539"/>
        <v>0.46643999999999997</v>
      </c>
      <c r="HT235" s="713">
        <f t="shared" si="1540"/>
        <v>0.36094603788418017</v>
      </c>
      <c r="HU235" s="711">
        <f t="shared" si="1541"/>
        <v>0.44215889640812073</v>
      </c>
      <c r="HV235" s="711">
        <f t="shared" si="1542"/>
        <v>24.454174959719456</v>
      </c>
      <c r="HW235" s="711">
        <f t="shared" si="1543"/>
        <v>27.464698088207459</v>
      </c>
      <c r="HX235" s="711">
        <f t="shared" si="1544"/>
        <v>45.714470083951518</v>
      </c>
      <c r="HY235" s="714">
        <f t="shared" si="1545"/>
        <v>25.801599999999997</v>
      </c>
      <c r="HZ235" s="359">
        <f t="shared" si="1546"/>
        <v>29.019200000000001</v>
      </c>
      <c r="IA235" s="360">
        <f t="shared" si="1547"/>
        <v>48.30190909070317</v>
      </c>
      <c r="IB235" s="75">
        <f t="shared" si="1548"/>
        <v>45.714470083951518</v>
      </c>
      <c r="IC235" s="724">
        <f t="shared" si="1549"/>
        <v>0.36094603788418017</v>
      </c>
      <c r="ID235" s="724">
        <f t="shared" si="1550"/>
        <v>25.801599999999997</v>
      </c>
      <c r="IE235" s="724">
        <f t="shared" si="1551"/>
        <v>29.019200000000001</v>
      </c>
      <c r="IF235" s="76">
        <f t="shared" si="1552"/>
        <v>10.148328222950017</v>
      </c>
      <c r="IG235" s="168"/>
      <c r="IH235" s="168"/>
      <c r="II235" s="168"/>
      <c r="IJ235" s="700">
        <f t="shared" si="1553"/>
        <v>0</v>
      </c>
      <c r="IK235" s="529"/>
      <c r="IL235" s="529"/>
      <c r="IM235" s="529"/>
      <c r="IN235" s="529"/>
      <c r="IO235" s="529"/>
      <c r="IP235" s="529"/>
      <c r="IQ235" s="529"/>
      <c r="IR235" s="529"/>
      <c r="IS235" s="23" t="s">
        <v>88</v>
      </c>
      <c r="IT235" s="23" t="s">
        <v>88</v>
      </c>
      <c r="IU235" s="23"/>
      <c r="IV235" s="23" t="s">
        <v>88</v>
      </c>
      <c r="IW235" s="23"/>
      <c r="IX235" s="23"/>
      <c r="IZ235" s="529"/>
      <c r="JA235" s="529"/>
      <c r="JB235" s="143"/>
      <c r="JC235" s="64"/>
      <c r="JD235" s="22" t="str">
        <f>IF(IN235&lt;&gt;0,IP235*IF235/IN235,"NM")</f>
        <v>NM</v>
      </c>
      <c r="JE235" s="22" t="str">
        <f>IF(IN235&lt;&gt;0,IQ235*IF235/IN235,"NM")</f>
        <v>NM</v>
      </c>
      <c r="JF235" s="22" t="str">
        <f>IF(IN235&lt;&gt;0,JD235*1.07,"NM")</f>
        <v>NM</v>
      </c>
      <c r="JG235" s="22" t="str">
        <f>IF(IN235&lt;&gt;0,JE235*1.76,"NM")</f>
        <v>NM</v>
      </c>
      <c r="JH235" s="21" t="str">
        <f>IF(IN235&lt;&gt;0,(21/(21-IO235)),"NM")</f>
        <v>NM</v>
      </c>
      <c r="JI235" s="21"/>
      <c r="JJ235" s="21"/>
      <c r="JK235" s="21"/>
      <c r="JL235" s="529"/>
      <c r="JM235" s="529"/>
      <c r="JN235" s="529"/>
      <c r="JO235" s="529"/>
      <c r="JP235" s="529"/>
      <c r="JR235" s="29"/>
      <c r="JS235" s="29"/>
      <c r="JT235" s="529"/>
      <c r="JU235" s="529"/>
      <c r="JV235" s="142"/>
      <c r="JW235" s="142"/>
      <c r="JX235" s="142"/>
      <c r="JY235" s="142"/>
      <c r="JZ235" s="142"/>
      <c r="KA235" s="23"/>
      <c r="KB235" s="24"/>
      <c r="KC235" s="175"/>
      <c r="KD235" s="175"/>
      <c r="KE235" s="175"/>
      <c r="KF235" s="175"/>
      <c r="KG235" s="175"/>
      <c r="KH235" s="175"/>
      <c r="KI235" s="175"/>
      <c r="KJ235" s="175"/>
      <c r="KK235" s="48"/>
      <c r="KL235" s="32" t="s">
        <v>88</v>
      </c>
      <c r="KM235" s="48"/>
      <c r="KN235" s="48"/>
      <c r="KO235" s="48"/>
      <c r="KP235" s="48"/>
      <c r="KQ235" s="49"/>
      <c r="KR235" s="49"/>
      <c r="KS235" s="49"/>
      <c r="KT235" s="49"/>
      <c r="KU235" s="49"/>
      <c r="KV235" s="49"/>
      <c r="KX235" s="540">
        <f t="shared" si="1243"/>
        <v>100</v>
      </c>
      <c r="NC235" s="529">
        <v>0</v>
      </c>
    </row>
    <row r="236" spans="1:367" ht="16.5" thickTop="1" thickBot="1" x14ac:dyDescent="0.3">
      <c r="A236" s="423" t="s">
        <v>183</v>
      </c>
      <c r="B236" s="80" t="e">
        <f>IF(A236="X",IF(#REF!="F",#REF!,IF(#REF!="C",#REF!,IF(#REF!="WH",#REF!,IF(#REF!="B",#REF!,"")))),"")</f>
        <v>#REF!</v>
      </c>
      <c r="C236" s="120"/>
      <c r="D236" s="578"/>
      <c r="E236" s="11">
        <f>E235+1</f>
        <v>100</v>
      </c>
      <c r="F236" s="2128"/>
      <c r="G236" s="1831"/>
      <c r="H236" s="23" t="s">
        <v>88</v>
      </c>
      <c r="I236" s="23" t="s">
        <v>88</v>
      </c>
      <c r="J236" s="23" t="s">
        <v>88</v>
      </c>
      <c r="K236" s="38"/>
      <c r="L236" s="39" t="str">
        <f>L235</f>
        <v>EU high</v>
      </c>
      <c r="M236" s="39" t="s">
        <v>65</v>
      </c>
      <c r="N236" s="1905"/>
      <c r="O236" s="528"/>
      <c r="P236" s="544"/>
      <c r="Q236" s="726">
        <v>60</v>
      </c>
      <c r="R236" s="727"/>
      <c r="S236" s="727"/>
      <c r="T236" s="727"/>
      <c r="U236" s="727"/>
      <c r="V236" s="727"/>
      <c r="W236" s="727"/>
      <c r="X236" s="727"/>
      <c r="Y236" s="727"/>
      <c r="Z236" s="727"/>
      <c r="AA236" s="727"/>
      <c r="AB236" s="727">
        <v>40</v>
      </c>
      <c r="AC236" s="368">
        <f t="shared" si="1492"/>
        <v>0.6</v>
      </c>
      <c r="AD236" s="368">
        <f t="shared" si="1493"/>
        <v>0</v>
      </c>
      <c r="AE236" s="368">
        <f t="shared" si="1494"/>
        <v>0</v>
      </c>
      <c r="AF236" s="368">
        <f t="shared" si="1495"/>
        <v>0</v>
      </c>
      <c r="AG236" s="368">
        <f t="shared" si="1496"/>
        <v>0</v>
      </c>
      <c r="AH236" s="368">
        <f t="shared" si="1497"/>
        <v>0</v>
      </c>
      <c r="AI236" s="368">
        <f t="shared" si="1498"/>
        <v>0</v>
      </c>
      <c r="AJ236" s="368">
        <f t="shared" si="1499"/>
        <v>0</v>
      </c>
      <c r="AK236" s="368">
        <f t="shared" si="1500"/>
        <v>0</v>
      </c>
      <c r="AL236" s="368">
        <f t="shared" si="1501"/>
        <v>0</v>
      </c>
      <c r="AM236" s="368">
        <f t="shared" si="1502"/>
        <v>0</v>
      </c>
      <c r="AN236" s="368">
        <f t="shared" si="1503"/>
        <v>0.4</v>
      </c>
      <c r="AO236" s="369">
        <v>0</v>
      </c>
      <c r="AP236" s="370">
        <v>0</v>
      </c>
      <c r="AQ236" s="370">
        <v>0</v>
      </c>
      <c r="AR236" s="370">
        <v>0</v>
      </c>
      <c r="AS236" s="378">
        <f>AC236*'Gas parameters'!$B$10</f>
        <v>21490.799999999999</v>
      </c>
      <c r="AT236" s="371">
        <f>AD236*'Gas parameters'!$C$10</f>
        <v>0</v>
      </c>
      <c r="AU236" s="371">
        <f>AE236*'Gas parameters'!$D$10</f>
        <v>0</v>
      </c>
      <c r="AV236" s="371">
        <f>AF236*'Gas parameters'!$E$10</f>
        <v>0</v>
      </c>
      <c r="AW236" s="371">
        <f>AG236*'Gas parameters'!$F$10</f>
        <v>0</v>
      </c>
      <c r="AX236" s="371">
        <f>AH236*'Gas parameters'!$G$10</f>
        <v>0</v>
      </c>
      <c r="AY236" s="371">
        <f>AI236*'Gas parameters'!$H$10</f>
        <v>0</v>
      </c>
      <c r="AZ236" s="371">
        <f>AJ236*'Gas parameters'!$I$10</f>
        <v>0</v>
      </c>
      <c r="BA236" s="371">
        <f>AK236*'Gas parameters'!$J$10</f>
        <v>0</v>
      </c>
      <c r="BB236" s="371">
        <f>AL236*'Gas parameters'!$K$10</f>
        <v>0</v>
      </c>
      <c r="BC236" s="371">
        <f>AM236*'Gas parameters'!$L$10</f>
        <v>0</v>
      </c>
      <c r="BD236" s="371">
        <f>AN236*'Gas parameters'!$M$10</f>
        <v>4310.8</v>
      </c>
      <c r="BE236" s="372">
        <f>AO236*'Gas parameters'!$N$10</f>
        <v>0</v>
      </c>
      <c r="BF236" s="373">
        <f>AP236*'Gas parameters'!$O$10</f>
        <v>0</v>
      </c>
      <c r="BG236" s="373">
        <f>AQ236*'Gas parameters'!$P$10</f>
        <v>0</v>
      </c>
      <c r="BH236" s="379">
        <f>AR236*'Gas parameters'!$Q$10</f>
        <v>0</v>
      </c>
      <c r="BI236" s="386">
        <f>AC236*'Gas parameters'!$B$11</f>
        <v>23904</v>
      </c>
      <c r="BJ236" s="387">
        <f>AD236*'Gas parameters'!$C$11</f>
        <v>0</v>
      </c>
      <c r="BK236" s="387">
        <f>AE236*'Gas parameters'!$D$11</f>
        <v>0</v>
      </c>
      <c r="BL236" s="387">
        <f>AF236*'Gas parameters'!$E$11</f>
        <v>0</v>
      </c>
      <c r="BM236" s="387">
        <f>AG236*'Gas parameters'!$F$11</f>
        <v>0</v>
      </c>
      <c r="BN236" s="387">
        <f>AH236*'Gas parameters'!$G$11</f>
        <v>0</v>
      </c>
      <c r="BO236" s="387">
        <f>AI236*'Gas parameters'!$H$11</f>
        <v>0</v>
      </c>
      <c r="BP236" s="387">
        <f>AJ236*'Gas parameters'!$I$11</f>
        <v>0</v>
      </c>
      <c r="BQ236" s="387">
        <f>AK236*'Gas parameters'!$J$11</f>
        <v>0</v>
      </c>
      <c r="BR236" s="387">
        <f>AL236*'Gas parameters'!$K$11</f>
        <v>0</v>
      </c>
      <c r="BS236" s="387">
        <f>AM236*'Gas parameters'!$L$11</f>
        <v>0</v>
      </c>
      <c r="BT236" s="387">
        <f>AN236*'Gas parameters'!$M$11</f>
        <v>5115.2000000000007</v>
      </c>
      <c r="BU236" s="388">
        <f>AO236*'Gas parameters'!$N$11</f>
        <v>0</v>
      </c>
      <c r="BV236" s="389">
        <f>AP236*'Gas parameters'!$O$11</f>
        <v>0</v>
      </c>
      <c r="BW236" s="389">
        <f>AQ236*'Gas parameters'!$P$11</f>
        <v>0</v>
      </c>
      <c r="BX236" s="390">
        <f>AR236*'Gas parameters'!$Q$11</f>
        <v>0</v>
      </c>
      <c r="BY236" s="385">
        <f>AC236*'Gas parameters'!$B$12</f>
        <v>0.43043999999999999</v>
      </c>
      <c r="BZ236" s="374">
        <f>AD236*'Gas parameters'!$C$12</f>
        <v>0</v>
      </c>
      <c r="CA236" s="374">
        <f>AE236*'Gas parameters'!$D$12</f>
        <v>0</v>
      </c>
      <c r="CB236" s="374">
        <f>AF236*'Gas parameters'!$E$12</f>
        <v>0</v>
      </c>
      <c r="CC236" s="374">
        <f>AG236*'Gas parameters'!$F$12</f>
        <v>0</v>
      </c>
      <c r="CD236" s="374">
        <f>AH236*'Gas parameters'!$G$12</f>
        <v>0</v>
      </c>
      <c r="CE236" s="374">
        <f>AI236*'Gas parameters'!$H$12</f>
        <v>0</v>
      </c>
      <c r="CF236" s="374">
        <f>AJ236*'Gas parameters'!$I$12</f>
        <v>0</v>
      </c>
      <c r="CG236" s="374">
        <f>AK236*'Gas parameters'!$J$12</f>
        <v>0</v>
      </c>
      <c r="CH236" s="374">
        <f>AL236*'Gas parameters'!$K$12</f>
        <v>0</v>
      </c>
      <c r="CI236" s="374">
        <f>AM236*'Gas parameters'!$L$12</f>
        <v>0</v>
      </c>
      <c r="CJ236" s="374">
        <f>AN236*'Gas parameters'!$M$12</f>
        <v>3.5999999999999997E-2</v>
      </c>
      <c r="CK236" s="375">
        <f>AO236*'Gas parameters'!$N$12</f>
        <v>0</v>
      </c>
      <c r="CL236" s="376">
        <f>AP236*'Gas parameters'!$O$12</f>
        <v>0</v>
      </c>
      <c r="CM236" s="376">
        <f>AQ236*'Gas parameters'!$P$12</f>
        <v>0</v>
      </c>
      <c r="CN236" s="376">
        <f>AR236*'Gas parameters'!$Q$12</f>
        <v>0</v>
      </c>
      <c r="CO236" s="432">
        <f t="shared" si="1504"/>
        <v>0.6</v>
      </c>
      <c r="CP236" s="432">
        <f t="shared" si="1505"/>
        <v>0</v>
      </c>
      <c r="CQ236" s="432">
        <f t="shared" si="1506"/>
        <v>0</v>
      </c>
      <c r="CR236" s="432">
        <f t="shared" si="1507"/>
        <v>0</v>
      </c>
      <c r="CS236" s="432">
        <f t="shared" si="1508"/>
        <v>0</v>
      </c>
      <c r="CT236" s="432">
        <f t="shared" si="1509"/>
        <v>0</v>
      </c>
      <c r="CU236" s="432">
        <f t="shared" si="1510"/>
        <v>0</v>
      </c>
      <c r="CV236" s="432">
        <f t="shared" si="1511"/>
        <v>0</v>
      </c>
      <c r="CW236" s="432">
        <f t="shared" si="1512"/>
        <v>0</v>
      </c>
      <c r="CX236" s="432">
        <f t="shared" si="1513"/>
        <v>0</v>
      </c>
      <c r="CY236" s="432">
        <f t="shared" si="1514"/>
        <v>0</v>
      </c>
      <c r="CZ236" s="432">
        <f t="shared" si="1515"/>
        <v>0.4</v>
      </c>
      <c r="DA236" s="432">
        <f t="shared" si="1516"/>
        <v>0</v>
      </c>
      <c r="DB236" s="432">
        <f t="shared" si="1517"/>
        <v>0</v>
      </c>
      <c r="DC236" s="432">
        <f t="shared" si="1518"/>
        <v>0</v>
      </c>
      <c r="DD236" s="432">
        <f t="shared" si="1519"/>
        <v>0</v>
      </c>
      <c r="DE236" s="428">
        <f>'DATA SHEET'!CO236*'Gas parameters'!$B$13</f>
        <v>21529.8</v>
      </c>
      <c r="DF236" s="428">
        <f>'DATA SHEET'!CP236*'Gas parameters'!$C$13</f>
        <v>0</v>
      </c>
      <c r="DG236" s="428">
        <f>'DATA SHEET'!CQ236*'Gas parameters'!$D$13</f>
        <v>0</v>
      </c>
      <c r="DH236" s="428">
        <f>'DATA SHEET'!CR236*'Gas parameters'!$E$13</f>
        <v>0</v>
      </c>
      <c r="DI236" s="428">
        <f>'DATA SHEET'!CS236*'Gas parameters'!$F$13</f>
        <v>0</v>
      </c>
      <c r="DJ236" s="428">
        <f>'DATA SHEET'!CT236*'Gas parameters'!$G$13</f>
        <v>0</v>
      </c>
      <c r="DK236" s="428">
        <f>'DATA SHEET'!CU236*'Gas parameters'!$H$13</f>
        <v>0</v>
      </c>
      <c r="DL236" s="428">
        <f>'DATA SHEET'!CV236*'Gas parameters'!$I$13</f>
        <v>0</v>
      </c>
      <c r="DM236" s="428">
        <f>'DATA SHEET'!CW236*'Gas parameters'!$J$13</f>
        <v>0</v>
      </c>
      <c r="DN236" s="428">
        <f>'DATA SHEET'!CX236*'Gas parameters'!$K$13</f>
        <v>0</v>
      </c>
      <c r="DO236" s="428">
        <f>'DATA SHEET'!CY236*'Gas parameters'!$L$13</f>
        <v>0</v>
      </c>
      <c r="DP236" s="428">
        <f>'DATA SHEET'!CZ236*'Gas parameters'!$M$13</f>
        <v>4313.2</v>
      </c>
      <c r="DQ236" s="428">
        <f>'DATA SHEET'!DA236*'Gas parameters'!$N$13</f>
        <v>0</v>
      </c>
      <c r="DR236" s="428">
        <f>'DATA SHEET'!DB236*'Gas parameters'!$O$13</f>
        <v>0</v>
      </c>
      <c r="DS236" s="428">
        <f>'DATA SHEET'!DC236*'Gas parameters'!$P$13</f>
        <v>0</v>
      </c>
      <c r="DT236" s="428">
        <f>'DATA SHEET'!DD236*'Gas parameters'!$Q$13</f>
        <v>0</v>
      </c>
      <c r="DU236" s="431">
        <f>'DATA SHEET'!CO236*'Gas parameters'!$B$14</f>
        <v>23891.399999999998</v>
      </c>
      <c r="DV236" s="431">
        <f>'DATA SHEET'!CP236*'Gas parameters'!$C$14</f>
        <v>0</v>
      </c>
      <c r="DW236" s="431">
        <f>'DATA SHEET'!CQ236*'Gas parameters'!$D$14</f>
        <v>0</v>
      </c>
      <c r="DX236" s="431">
        <f>'DATA SHEET'!CR236*'Gas parameters'!$E$14</f>
        <v>0</v>
      </c>
      <c r="DY236" s="431">
        <f>'DATA SHEET'!CS236*'Gas parameters'!$F$14</f>
        <v>0</v>
      </c>
      <c r="DZ236" s="431">
        <f>'DATA SHEET'!CT236*'Gas parameters'!$G$14</f>
        <v>0</v>
      </c>
      <c r="EA236" s="431">
        <f>'DATA SHEET'!CU236*'Gas parameters'!$H$14</f>
        <v>0</v>
      </c>
      <c r="EB236" s="431">
        <f>'DATA SHEET'!CV236*'Gas parameters'!$I$14</f>
        <v>0</v>
      </c>
      <c r="EC236" s="431">
        <f>'DATA SHEET'!CW236*'Gas parameters'!$J$14</f>
        <v>0</v>
      </c>
      <c r="ED236" s="431">
        <f>'DATA SHEET'!CX236*'Gas parameters'!$K$14</f>
        <v>0</v>
      </c>
      <c r="EE236" s="431">
        <f>'DATA SHEET'!CY236*'Gas parameters'!$L$14</f>
        <v>0</v>
      </c>
      <c r="EF236" s="431">
        <f>'DATA SHEET'!CZ236*'Gas parameters'!$M$14</f>
        <v>5098</v>
      </c>
      <c r="EG236" s="431">
        <f>'DATA SHEET'!DA236*'Gas parameters'!$N$14</f>
        <v>0</v>
      </c>
      <c r="EH236" s="431">
        <f>'DATA SHEET'!DB236*'Gas parameters'!$O$14</f>
        <v>0</v>
      </c>
      <c r="EI236" s="431">
        <f>'DATA SHEET'!DC236*'Gas parameters'!$P$14</f>
        <v>0</v>
      </c>
      <c r="EJ236" s="431">
        <f>'DATA SHEET'!DD236*'Gas parameters'!$Q$14</f>
        <v>0</v>
      </c>
      <c r="EK236" s="425">
        <f>'DATA SHEET'!CO236*'Gas parameters'!$B$15</f>
        <v>1.2018</v>
      </c>
      <c r="EL236" s="434">
        <f>'DATA SHEET'!CP236*'Gas parameters'!$C$15</f>
        <v>0</v>
      </c>
      <c r="EM236" s="434">
        <f>'DATA SHEET'!CQ236*'Gas parameters'!$D$15</f>
        <v>0</v>
      </c>
      <c r="EN236" s="434">
        <f>'DATA SHEET'!CR236*'Gas parameters'!$E$15</f>
        <v>0</v>
      </c>
      <c r="EO236" s="434">
        <f>'DATA SHEET'!CS236*'Gas parameters'!$F$15</f>
        <v>0</v>
      </c>
      <c r="EP236" s="434">
        <f>'DATA SHEET'!CT236*'Gas parameters'!$G$15</f>
        <v>0</v>
      </c>
      <c r="EQ236" s="434">
        <f>'DATA SHEET'!CU236*'Gas parameters'!$H$15</f>
        <v>0</v>
      </c>
      <c r="ER236" s="434">
        <f>'DATA SHEET'!CV236*'Gas parameters'!$I$15</f>
        <v>0</v>
      </c>
      <c r="ES236" s="434">
        <f>'DATA SHEET'!CW236*'Gas parameters'!$J$15</f>
        <v>0</v>
      </c>
      <c r="ET236" s="434">
        <f>'DATA SHEET'!CX236*'Gas parameters'!$K$15</f>
        <v>0</v>
      </c>
      <c r="EU236" s="434">
        <f>'DATA SHEET'!CY236*'Gas parameters'!$L$15</f>
        <v>0</v>
      </c>
      <c r="EV236" s="434">
        <f>'DATA SHEET'!CZ236*'Gas parameters'!$M$15</f>
        <v>0.1996</v>
      </c>
      <c r="EW236" s="434">
        <f>'DATA SHEET'!DA236*'Gas parameters'!$N$15</f>
        <v>0</v>
      </c>
      <c r="EX236" s="434">
        <f>'DATA SHEET'!DB236*'Gas parameters'!$O$15</f>
        <v>0</v>
      </c>
      <c r="EY236" s="434">
        <f>'DATA SHEET'!DC236*'Gas parameters'!$P$15</f>
        <v>0</v>
      </c>
      <c r="EZ236" s="434">
        <f>'DATA SHEET'!DD236*'Gas parameters'!$Q$15</f>
        <v>0</v>
      </c>
      <c r="FA236" s="429">
        <f>'DATA SHEET'!CO236*'Gas parameters'!$B$16</f>
        <v>0.59760000000000002</v>
      </c>
      <c r="FB236" s="429">
        <f>'DATA SHEET'!CP236*'Gas parameters'!$C$16</f>
        <v>0</v>
      </c>
      <c r="FC236" s="429">
        <f>'DATA SHEET'!CQ236*'Gas parameters'!$D$16</f>
        <v>0</v>
      </c>
      <c r="FD236" s="429">
        <f>'DATA SHEET'!CR236*'Gas parameters'!$E$16</f>
        <v>0</v>
      </c>
      <c r="FE236" s="429">
        <f>'DATA SHEET'!CS236*'Gas parameters'!$F$16</f>
        <v>0</v>
      </c>
      <c r="FF236" s="429">
        <f>'DATA SHEET'!CT236*'Gas parameters'!$G$16</f>
        <v>0</v>
      </c>
      <c r="FG236" s="429">
        <f>'DATA SHEET'!CU236*'Gas parameters'!$H$16</f>
        <v>0</v>
      </c>
      <c r="FH236" s="429">
        <f>'DATA SHEET'!CV236*'Gas parameters'!$I$16</f>
        <v>0</v>
      </c>
      <c r="FI236" s="429">
        <f>'DATA SHEET'!CW236*'Gas parameters'!$J$16</f>
        <v>0</v>
      </c>
      <c r="FJ236" s="429">
        <f>'DATA SHEET'!CX236*'Gas parameters'!$K$16</f>
        <v>0</v>
      </c>
      <c r="FK236" s="429">
        <f>'DATA SHEET'!CY236*'Gas parameters'!$L$16</f>
        <v>0</v>
      </c>
      <c r="FL236" s="429">
        <f>'DATA SHEET'!CZ236*'Gas parameters'!$M$16</f>
        <v>0</v>
      </c>
      <c r="FM236" s="429">
        <f>'DATA SHEET'!DA236*'Gas parameters'!$N$16</f>
        <v>0</v>
      </c>
      <c r="FN236" s="429">
        <f>'DATA SHEET'!DB236*'Gas parameters'!$O$16</f>
        <v>0</v>
      </c>
      <c r="FO236" s="429">
        <f>'DATA SHEET'!DC236*'Gas parameters'!$P$16</f>
        <v>0</v>
      </c>
      <c r="FP236" s="429">
        <f>'DATA SHEET'!DD236*'Gas parameters'!$Q$16</f>
        <v>0</v>
      </c>
      <c r="FQ236" s="457">
        <f>'DATA SHEET'!CO236*'Gas parameters'!$B$17</f>
        <v>1.1639999999999999</v>
      </c>
      <c r="FR236" s="457">
        <f>'DATA SHEET'!CP236*'Gas parameters'!$C$17</f>
        <v>0</v>
      </c>
      <c r="FS236" s="457">
        <f>'DATA SHEET'!CQ236*'Gas parameters'!$D$17</f>
        <v>0</v>
      </c>
      <c r="FT236" s="457">
        <f>'DATA SHEET'!CR236*'Gas parameters'!$E$17</f>
        <v>0</v>
      </c>
      <c r="FU236" s="457">
        <f>'DATA SHEET'!CS236*'Gas parameters'!$F$17</f>
        <v>0</v>
      </c>
      <c r="FV236" s="457">
        <f>'DATA SHEET'!CT236*'Gas parameters'!$G$17</f>
        <v>0</v>
      </c>
      <c r="FW236" s="457">
        <f>'DATA SHEET'!CU236*'Gas parameters'!$H$17</f>
        <v>0</v>
      </c>
      <c r="FX236" s="457">
        <f>'DATA SHEET'!CV236*'Gas parameters'!$I$17</f>
        <v>0</v>
      </c>
      <c r="FY236" s="457">
        <f>'DATA SHEET'!CW236*'Gas parameters'!$J$17</f>
        <v>0</v>
      </c>
      <c r="FZ236" s="457">
        <f>'DATA SHEET'!CX236*'Gas parameters'!$K$17</f>
        <v>0</v>
      </c>
      <c r="GA236" s="457">
        <f>'DATA SHEET'!CY236*'Gas parameters'!$L$17</f>
        <v>0</v>
      </c>
      <c r="GB236" s="457">
        <f>'DATA SHEET'!CZ236*'Gas parameters'!$M$17</f>
        <v>0.38680000000000003</v>
      </c>
      <c r="GC236" s="457">
        <f>'DATA SHEET'!DA236*'Gas parameters'!$N$17</f>
        <v>0</v>
      </c>
      <c r="GD236" s="457">
        <f>'DATA SHEET'!DB236*'Gas parameters'!$O$17</f>
        <v>0</v>
      </c>
      <c r="GE236" s="457">
        <f>'DATA SHEET'!DC236*'Gas parameters'!$P$17</f>
        <v>0</v>
      </c>
      <c r="GF236" s="457">
        <f>'DATA SHEET'!DD236*'Gas parameters'!$Q$17</f>
        <v>0</v>
      </c>
      <c r="GG236" s="429">
        <f>'DATA SHEET'!CO236*'Gas parameters'!$B$18</f>
        <v>0.43043999999999999</v>
      </c>
      <c r="GH236" s="429">
        <f>'DATA SHEET'!CP236*'Gas parameters'!$C$18</f>
        <v>0</v>
      </c>
      <c r="GI236" s="429">
        <f>'DATA SHEET'!CQ236*'Gas parameters'!$D$18</f>
        <v>0</v>
      </c>
      <c r="GJ236" s="429">
        <f>'DATA SHEET'!CR236*'Gas parameters'!$E$18</f>
        <v>0</v>
      </c>
      <c r="GK236" s="429">
        <f>'DATA SHEET'!CS236*'Gas parameters'!$F$18</f>
        <v>0</v>
      </c>
      <c r="GL236" s="429">
        <f>'DATA SHEET'!CT236*'Gas parameters'!$G$18</f>
        <v>0</v>
      </c>
      <c r="GM236" s="429">
        <f>'DATA SHEET'!CU236*'Gas parameters'!$H$18</f>
        <v>0</v>
      </c>
      <c r="GN236" s="429">
        <f>'DATA SHEET'!CV236*'Gas parameters'!$I$18</f>
        <v>0</v>
      </c>
      <c r="GO236" s="429">
        <f>'DATA SHEET'!CW236*'Gas parameters'!$J$18</f>
        <v>0</v>
      </c>
      <c r="GP236" s="429">
        <f>'DATA SHEET'!CX236*'Gas parameters'!$K$18</f>
        <v>0</v>
      </c>
      <c r="GQ236" s="429">
        <f>'DATA SHEET'!CY236*'Gas parameters'!$L$18</f>
        <v>0</v>
      </c>
      <c r="GR236" s="429">
        <f>'DATA SHEET'!CZ236*'Gas parameters'!$M$18</f>
        <v>3.5999999999999997E-2</v>
      </c>
      <c r="GS236" s="429">
        <f>'DATA SHEET'!DA236*'Gas parameters'!$N$18</f>
        <v>0</v>
      </c>
      <c r="GT236" s="429">
        <f>'DATA SHEET'!DB236*'Gas parameters'!$O$18</f>
        <v>0</v>
      </c>
      <c r="GU236" s="429">
        <f>'DATA SHEET'!DC236*'Gas parameters'!$P$18</f>
        <v>0</v>
      </c>
      <c r="GV236" s="429">
        <f>'DATA SHEET'!DD236*'Gas parameters'!$Q$18</f>
        <v>0</v>
      </c>
      <c r="GW236" s="430">
        <v>7</v>
      </c>
      <c r="GX236" s="430">
        <v>1E-3</v>
      </c>
      <c r="GY236" s="435">
        <f t="shared" si="1520"/>
        <v>6.6924546322827121</v>
      </c>
      <c r="GZ236" s="435">
        <f t="shared" si="1521"/>
        <v>10.148328222950017</v>
      </c>
      <c r="HA236" s="433">
        <f t="shared" si="1522"/>
        <v>1</v>
      </c>
      <c r="HB236" s="433">
        <f t="shared" si="1523"/>
        <v>7.4502201757506663</v>
      </c>
      <c r="HC236" s="433">
        <f t="shared" si="1524"/>
        <v>20.959991874476575</v>
      </c>
      <c r="HD236" s="433">
        <f t="shared" si="1525"/>
        <v>1.3246768628986172</v>
      </c>
      <c r="HE236" s="433">
        <f t="shared" si="1526"/>
        <v>1.2155011147590387</v>
      </c>
      <c r="HF236" s="436">
        <f t="shared" si="1527"/>
        <v>0</v>
      </c>
      <c r="HG236" s="433">
        <f t="shared" si="1528"/>
        <v>5.8886546322827122</v>
      </c>
      <c r="HH236" s="435">
        <f>GY236*0.7906+'DATA SHEET'!CW236/100+HN236</f>
        <v>5.8886546322827122</v>
      </c>
      <c r="HI236" s="433">
        <f t="shared" si="1529"/>
        <v>1.5615655434679541</v>
      </c>
      <c r="HJ236" s="433">
        <f t="shared" si="1530"/>
        <v>10.148328222950017</v>
      </c>
      <c r="HK236" s="437">
        <f t="shared" si="1531"/>
        <v>25843</v>
      </c>
      <c r="HL236" s="437">
        <f t="shared" si="1532"/>
        <v>28989.399999999998</v>
      </c>
      <c r="HM236" s="438">
        <f t="shared" si="1533"/>
        <v>1.4014</v>
      </c>
      <c r="HN236" s="439">
        <f t="shared" si="1534"/>
        <v>0.59760000000000002</v>
      </c>
      <c r="HO236" s="436">
        <f t="shared" si="1535"/>
        <v>1.5508</v>
      </c>
      <c r="HP236" s="427">
        <f t="shared" si="1536"/>
        <v>0.46643999999999997</v>
      </c>
      <c r="HQ236" s="357">
        <f t="shared" si="1537"/>
        <v>25801.599999999999</v>
      </c>
      <c r="HR236" s="358">
        <f t="shared" si="1538"/>
        <v>29019.200000000001</v>
      </c>
      <c r="HS236" s="712">
        <f t="shared" si="1539"/>
        <v>0.46643999999999997</v>
      </c>
      <c r="HT236" s="713">
        <f t="shared" si="1540"/>
        <v>0.36094603788418017</v>
      </c>
      <c r="HU236" s="711">
        <f t="shared" si="1541"/>
        <v>0.44215889640812073</v>
      </c>
      <c r="HV236" s="711">
        <f t="shared" si="1542"/>
        <v>24.454174959719456</v>
      </c>
      <c r="HW236" s="711">
        <f t="shared" si="1543"/>
        <v>27.464698088207459</v>
      </c>
      <c r="HX236" s="711">
        <f t="shared" si="1544"/>
        <v>45.714470083951518</v>
      </c>
      <c r="HY236" s="714">
        <f t="shared" si="1545"/>
        <v>25.801599999999997</v>
      </c>
      <c r="HZ236" s="359">
        <f t="shared" si="1546"/>
        <v>29.019200000000001</v>
      </c>
      <c r="IA236" s="360">
        <f t="shared" si="1547"/>
        <v>48.30190909070317</v>
      </c>
      <c r="IB236" s="75">
        <f t="shared" si="1548"/>
        <v>45.714470083951518</v>
      </c>
      <c r="IC236" s="724">
        <f t="shared" si="1549"/>
        <v>0.36094603788418017</v>
      </c>
      <c r="ID236" s="724">
        <f t="shared" si="1550"/>
        <v>25.801599999999997</v>
      </c>
      <c r="IE236" s="724">
        <f t="shared" si="1551"/>
        <v>29.019200000000001</v>
      </c>
      <c r="IF236" s="76">
        <f t="shared" si="1552"/>
        <v>10.148328222950017</v>
      </c>
      <c r="IG236" s="168"/>
      <c r="IH236" s="168"/>
      <c r="II236" s="168"/>
      <c r="IJ236" s="700">
        <f t="shared" si="1553"/>
        <v>0</v>
      </c>
      <c r="IK236" s="529"/>
      <c r="IL236" s="529"/>
      <c r="IM236" s="529"/>
      <c r="IN236" s="529"/>
      <c r="IO236" s="529"/>
      <c r="IP236" s="529"/>
      <c r="IQ236" s="529"/>
      <c r="IR236" s="529"/>
      <c r="IS236" s="23" t="s">
        <v>88</v>
      </c>
      <c r="IT236" s="23" t="s">
        <v>88</v>
      </c>
      <c r="IU236" s="23"/>
      <c r="IV236" s="23" t="s">
        <v>88</v>
      </c>
      <c r="IW236" s="23"/>
      <c r="IX236" s="23"/>
      <c r="IZ236" s="529"/>
      <c r="JA236" s="529"/>
      <c r="JB236" s="143"/>
      <c r="JC236" s="64"/>
      <c r="JD236" s="22" t="str">
        <f>IF(IN236&lt;&gt;0,IP236*IF236/IN236,"NM")</f>
        <v>NM</v>
      </c>
      <c r="JE236" s="22" t="str">
        <f>IF(IN236&lt;&gt;0,IQ236*IF236/IN236,"NM")</f>
        <v>NM</v>
      </c>
      <c r="JF236" s="22" t="str">
        <f>IF(IN236&lt;&gt;0,JD236*1.07,"NM")</f>
        <v>NM</v>
      </c>
      <c r="JG236" s="22" t="str">
        <f>IF(IN236&lt;&gt;0,JE236*1.76,"NM")</f>
        <v>NM</v>
      </c>
      <c r="JH236" s="21" t="str">
        <f>IF(IN236&lt;&gt;0,(21/(21-IO236)),"NM")</f>
        <v>NM</v>
      </c>
      <c r="JI236" s="21"/>
      <c r="JJ236" s="21"/>
      <c r="JK236" s="21"/>
      <c r="JL236" s="529"/>
      <c r="JM236" s="529"/>
      <c r="JN236" s="529"/>
      <c r="JO236" s="529"/>
      <c r="JP236" s="529"/>
      <c r="JR236" s="29"/>
      <c r="JS236" s="29"/>
      <c r="JT236" s="529"/>
      <c r="JU236" s="529"/>
      <c r="JV236" s="142"/>
      <c r="JW236" s="142"/>
      <c r="JX236" s="142"/>
      <c r="JY236" s="142"/>
      <c r="JZ236" s="142"/>
      <c r="KA236" s="23"/>
      <c r="KB236" s="24"/>
      <c r="KC236" s="175"/>
      <c r="KD236" s="175"/>
      <c r="KE236" s="175"/>
      <c r="KF236" s="175"/>
      <c r="KG236" s="175"/>
      <c r="KH236" s="175"/>
      <c r="KI236" s="175"/>
      <c r="KJ236" s="175"/>
      <c r="KK236" s="48"/>
      <c r="KL236" s="32" t="s">
        <v>88</v>
      </c>
      <c r="KM236" s="48"/>
      <c r="KN236" s="48"/>
      <c r="KO236" s="48"/>
      <c r="KP236" s="48"/>
      <c r="KQ236" s="49"/>
      <c r="KR236" s="49"/>
      <c r="KS236" s="49"/>
      <c r="KT236" s="49"/>
      <c r="KU236" s="49"/>
      <c r="KV236" s="49"/>
      <c r="KX236" s="540">
        <f t="shared" si="1243"/>
        <v>100</v>
      </c>
      <c r="NC236" s="529">
        <v>0</v>
      </c>
    </row>
    <row r="237" spans="1:367" ht="16.5" thickTop="1" thickBot="1" x14ac:dyDescent="0.3">
      <c r="A237" s="423" t="s">
        <v>183</v>
      </c>
      <c r="B237" s="80" t="e">
        <f>IF(A237="X",IF(#REF!="F",#REF!,IF(#REF!="C",#REF!,IF(#REF!="WH",#REF!,IF(#REF!="B",#REF!,"")))),"")</f>
        <v>#REF!</v>
      </c>
      <c r="C237" s="120"/>
      <c r="D237" s="578"/>
      <c r="E237" s="11">
        <f>E236+1</f>
        <v>101</v>
      </c>
      <c r="F237" s="2128"/>
      <c r="G237" s="1831"/>
      <c r="H237" s="23" t="s">
        <v>88</v>
      </c>
      <c r="I237" s="23" t="s">
        <v>88</v>
      </c>
      <c r="J237" s="23" t="s">
        <v>88</v>
      </c>
      <c r="K237" s="38"/>
      <c r="L237" s="39" t="str">
        <f>L236</f>
        <v>EU high</v>
      </c>
      <c r="M237" s="39" t="s">
        <v>56</v>
      </c>
      <c r="N237" s="1905"/>
      <c r="O237" s="528"/>
      <c r="P237" s="544"/>
      <c r="Q237" s="726">
        <v>60</v>
      </c>
      <c r="R237" s="727"/>
      <c r="S237" s="727"/>
      <c r="T237" s="727"/>
      <c r="U237" s="727"/>
      <c r="V237" s="727"/>
      <c r="W237" s="727"/>
      <c r="X237" s="727"/>
      <c r="Y237" s="727"/>
      <c r="Z237" s="727"/>
      <c r="AA237" s="727"/>
      <c r="AB237" s="727">
        <v>40</v>
      </c>
      <c r="AC237" s="368">
        <f t="shared" si="1492"/>
        <v>0.6</v>
      </c>
      <c r="AD237" s="368">
        <f t="shared" si="1493"/>
        <v>0</v>
      </c>
      <c r="AE237" s="368">
        <f t="shared" si="1494"/>
        <v>0</v>
      </c>
      <c r="AF237" s="368">
        <f t="shared" si="1495"/>
        <v>0</v>
      </c>
      <c r="AG237" s="368">
        <f t="shared" si="1496"/>
        <v>0</v>
      </c>
      <c r="AH237" s="368">
        <f t="shared" si="1497"/>
        <v>0</v>
      </c>
      <c r="AI237" s="368">
        <f t="shared" si="1498"/>
        <v>0</v>
      </c>
      <c r="AJ237" s="368">
        <f t="shared" si="1499"/>
        <v>0</v>
      </c>
      <c r="AK237" s="368">
        <f t="shared" si="1500"/>
        <v>0</v>
      </c>
      <c r="AL237" s="368">
        <f t="shared" si="1501"/>
        <v>0</v>
      </c>
      <c r="AM237" s="368">
        <f t="shared" si="1502"/>
        <v>0</v>
      </c>
      <c r="AN237" s="368">
        <f t="shared" si="1503"/>
        <v>0.4</v>
      </c>
      <c r="AO237" s="369">
        <v>0</v>
      </c>
      <c r="AP237" s="370">
        <v>0</v>
      </c>
      <c r="AQ237" s="370">
        <v>0</v>
      </c>
      <c r="AR237" s="370">
        <v>0</v>
      </c>
      <c r="AS237" s="378">
        <f>AC237*'Gas parameters'!$B$10</f>
        <v>21490.799999999999</v>
      </c>
      <c r="AT237" s="371">
        <f>AD237*'Gas parameters'!$C$10</f>
        <v>0</v>
      </c>
      <c r="AU237" s="371">
        <f>AE237*'Gas parameters'!$D$10</f>
        <v>0</v>
      </c>
      <c r="AV237" s="371">
        <f>AF237*'Gas parameters'!$E$10</f>
        <v>0</v>
      </c>
      <c r="AW237" s="371">
        <f>AG237*'Gas parameters'!$F$10</f>
        <v>0</v>
      </c>
      <c r="AX237" s="371">
        <f>AH237*'Gas parameters'!$G$10</f>
        <v>0</v>
      </c>
      <c r="AY237" s="371">
        <f>AI237*'Gas parameters'!$H$10</f>
        <v>0</v>
      </c>
      <c r="AZ237" s="371">
        <f>AJ237*'Gas parameters'!$I$10</f>
        <v>0</v>
      </c>
      <c r="BA237" s="371">
        <f>AK237*'Gas parameters'!$J$10</f>
        <v>0</v>
      </c>
      <c r="BB237" s="371">
        <f>AL237*'Gas parameters'!$K$10</f>
        <v>0</v>
      </c>
      <c r="BC237" s="371">
        <f>AM237*'Gas parameters'!$L$10</f>
        <v>0</v>
      </c>
      <c r="BD237" s="371">
        <f>AN237*'Gas parameters'!$M$10</f>
        <v>4310.8</v>
      </c>
      <c r="BE237" s="372">
        <f>AO237*'Gas parameters'!$N$10</f>
        <v>0</v>
      </c>
      <c r="BF237" s="373">
        <f>AP237*'Gas parameters'!$O$10</f>
        <v>0</v>
      </c>
      <c r="BG237" s="373">
        <f>AQ237*'Gas parameters'!$P$10</f>
        <v>0</v>
      </c>
      <c r="BH237" s="379">
        <f>AR237*'Gas parameters'!$Q$10</f>
        <v>0</v>
      </c>
      <c r="BI237" s="386">
        <f>AC237*'Gas parameters'!$B$11</f>
        <v>23904</v>
      </c>
      <c r="BJ237" s="387">
        <f>AD237*'Gas parameters'!$C$11</f>
        <v>0</v>
      </c>
      <c r="BK237" s="387">
        <f>AE237*'Gas parameters'!$D$11</f>
        <v>0</v>
      </c>
      <c r="BL237" s="387">
        <f>AF237*'Gas parameters'!$E$11</f>
        <v>0</v>
      </c>
      <c r="BM237" s="387">
        <f>AG237*'Gas parameters'!$F$11</f>
        <v>0</v>
      </c>
      <c r="BN237" s="387">
        <f>AH237*'Gas parameters'!$G$11</f>
        <v>0</v>
      </c>
      <c r="BO237" s="387">
        <f>AI237*'Gas parameters'!$H$11</f>
        <v>0</v>
      </c>
      <c r="BP237" s="387">
        <f>AJ237*'Gas parameters'!$I$11</f>
        <v>0</v>
      </c>
      <c r="BQ237" s="387">
        <f>AK237*'Gas parameters'!$J$11</f>
        <v>0</v>
      </c>
      <c r="BR237" s="387">
        <f>AL237*'Gas parameters'!$K$11</f>
        <v>0</v>
      </c>
      <c r="BS237" s="387">
        <f>AM237*'Gas parameters'!$L$11</f>
        <v>0</v>
      </c>
      <c r="BT237" s="387">
        <f>AN237*'Gas parameters'!$M$11</f>
        <v>5115.2000000000007</v>
      </c>
      <c r="BU237" s="388">
        <f>AO237*'Gas parameters'!$N$11</f>
        <v>0</v>
      </c>
      <c r="BV237" s="389">
        <f>AP237*'Gas parameters'!$O$11</f>
        <v>0</v>
      </c>
      <c r="BW237" s="389">
        <f>AQ237*'Gas parameters'!$P$11</f>
        <v>0</v>
      </c>
      <c r="BX237" s="390">
        <f>AR237*'Gas parameters'!$Q$11</f>
        <v>0</v>
      </c>
      <c r="BY237" s="385">
        <f>AC237*'Gas parameters'!$B$12</f>
        <v>0.43043999999999999</v>
      </c>
      <c r="BZ237" s="374">
        <f>AD237*'Gas parameters'!$C$12</f>
        <v>0</v>
      </c>
      <c r="CA237" s="374">
        <f>AE237*'Gas parameters'!$D$12</f>
        <v>0</v>
      </c>
      <c r="CB237" s="374">
        <f>AF237*'Gas parameters'!$E$12</f>
        <v>0</v>
      </c>
      <c r="CC237" s="374">
        <f>AG237*'Gas parameters'!$F$12</f>
        <v>0</v>
      </c>
      <c r="CD237" s="374">
        <f>AH237*'Gas parameters'!$G$12</f>
        <v>0</v>
      </c>
      <c r="CE237" s="374">
        <f>AI237*'Gas parameters'!$H$12</f>
        <v>0</v>
      </c>
      <c r="CF237" s="374">
        <f>AJ237*'Gas parameters'!$I$12</f>
        <v>0</v>
      </c>
      <c r="CG237" s="374">
        <f>AK237*'Gas parameters'!$J$12</f>
        <v>0</v>
      </c>
      <c r="CH237" s="374">
        <f>AL237*'Gas parameters'!$K$12</f>
        <v>0</v>
      </c>
      <c r="CI237" s="374">
        <f>AM237*'Gas parameters'!$L$12</f>
        <v>0</v>
      </c>
      <c r="CJ237" s="374">
        <f>AN237*'Gas parameters'!$M$12</f>
        <v>3.5999999999999997E-2</v>
      </c>
      <c r="CK237" s="375">
        <f>AO237*'Gas parameters'!$N$12</f>
        <v>0</v>
      </c>
      <c r="CL237" s="376">
        <f>AP237*'Gas parameters'!$O$12</f>
        <v>0</v>
      </c>
      <c r="CM237" s="376">
        <f>AQ237*'Gas parameters'!$P$12</f>
        <v>0</v>
      </c>
      <c r="CN237" s="376">
        <f>AR237*'Gas parameters'!$Q$12</f>
        <v>0</v>
      </c>
      <c r="CO237" s="432">
        <f t="shared" si="1504"/>
        <v>0.6</v>
      </c>
      <c r="CP237" s="432">
        <f t="shared" si="1505"/>
        <v>0</v>
      </c>
      <c r="CQ237" s="432">
        <f t="shared" si="1506"/>
        <v>0</v>
      </c>
      <c r="CR237" s="432">
        <f t="shared" si="1507"/>
        <v>0</v>
      </c>
      <c r="CS237" s="432">
        <f t="shared" si="1508"/>
        <v>0</v>
      </c>
      <c r="CT237" s="432">
        <f t="shared" si="1509"/>
        <v>0</v>
      </c>
      <c r="CU237" s="432">
        <f t="shared" si="1510"/>
        <v>0</v>
      </c>
      <c r="CV237" s="432">
        <f t="shared" si="1511"/>
        <v>0</v>
      </c>
      <c r="CW237" s="432">
        <f t="shared" si="1512"/>
        <v>0</v>
      </c>
      <c r="CX237" s="432">
        <f t="shared" si="1513"/>
        <v>0</v>
      </c>
      <c r="CY237" s="432">
        <f t="shared" si="1514"/>
        <v>0</v>
      </c>
      <c r="CZ237" s="432">
        <f t="shared" si="1515"/>
        <v>0.4</v>
      </c>
      <c r="DA237" s="432">
        <f t="shared" si="1516"/>
        <v>0</v>
      </c>
      <c r="DB237" s="432">
        <f t="shared" si="1517"/>
        <v>0</v>
      </c>
      <c r="DC237" s="432">
        <f t="shared" si="1518"/>
        <v>0</v>
      </c>
      <c r="DD237" s="432">
        <f t="shared" si="1519"/>
        <v>0</v>
      </c>
      <c r="DE237" s="428">
        <f>'DATA SHEET'!CO237*'Gas parameters'!$B$13</f>
        <v>21529.8</v>
      </c>
      <c r="DF237" s="428">
        <f>'DATA SHEET'!CP237*'Gas parameters'!$C$13</f>
        <v>0</v>
      </c>
      <c r="DG237" s="428">
        <f>'DATA SHEET'!CQ237*'Gas parameters'!$D$13</f>
        <v>0</v>
      </c>
      <c r="DH237" s="428">
        <f>'DATA SHEET'!CR237*'Gas parameters'!$E$13</f>
        <v>0</v>
      </c>
      <c r="DI237" s="428">
        <f>'DATA SHEET'!CS237*'Gas parameters'!$F$13</f>
        <v>0</v>
      </c>
      <c r="DJ237" s="428">
        <f>'DATA SHEET'!CT237*'Gas parameters'!$G$13</f>
        <v>0</v>
      </c>
      <c r="DK237" s="428">
        <f>'DATA SHEET'!CU237*'Gas parameters'!$H$13</f>
        <v>0</v>
      </c>
      <c r="DL237" s="428">
        <f>'DATA SHEET'!CV237*'Gas parameters'!$I$13</f>
        <v>0</v>
      </c>
      <c r="DM237" s="428">
        <f>'DATA SHEET'!CW237*'Gas parameters'!$J$13</f>
        <v>0</v>
      </c>
      <c r="DN237" s="428">
        <f>'DATA SHEET'!CX237*'Gas parameters'!$K$13</f>
        <v>0</v>
      </c>
      <c r="DO237" s="428">
        <f>'DATA SHEET'!CY237*'Gas parameters'!$L$13</f>
        <v>0</v>
      </c>
      <c r="DP237" s="428">
        <f>'DATA SHEET'!CZ237*'Gas parameters'!$M$13</f>
        <v>4313.2</v>
      </c>
      <c r="DQ237" s="428">
        <f>'DATA SHEET'!DA237*'Gas parameters'!$N$13</f>
        <v>0</v>
      </c>
      <c r="DR237" s="428">
        <f>'DATA SHEET'!DB237*'Gas parameters'!$O$13</f>
        <v>0</v>
      </c>
      <c r="DS237" s="428">
        <f>'DATA SHEET'!DC237*'Gas parameters'!$P$13</f>
        <v>0</v>
      </c>
      <c r="DT237" s="428">
        <f>'DATA SHEET'!DD237*'Gas parameters'!$Q$13</f>
        <v>0</v>
      </c>
      <c r="DU237" s="431">
        <f>'DATA SHEET'!CO237*'Gas parameters'!$B$14</f>
        <v>23891.399999999998</v>
      </c>
      <c r="DV237" s="431">
        <f>'DATA SHEET'!CP237*'Gas parameters'!$C$14</f>
        <v>0</v>
      </c>
      <c r="DW237" s="431">
        <f>'DATA SHEET'!CQ237*'Gas parameters'!$D$14</f>
        <v>0</v>
      </c>
      <c r="DX237" s="431">
        <f>'DATA SHEET'!CR237*'Gas parameters'!$E$14</f>
        <v>0</v>
      </c>
      <c r="DY237" s="431">
        <f>'DATA SHEET'!CS237*'Gas parameters'!$F$14</f>
        <v>0</v>
      </c>
      <c r="DZ237" s="431">
        <f>'DATA SHEET'!CT237*'Gas parameters'!$G$14</f>
        <v>0</v>
      </c>
      <c r="EA237" s="431">
        <f>'DATA SHEET'!CU237*'Gas parameters'!$H$14</f>
        <v>0</v>
      </c>
      <c r="EB237" s="431">
        <f>'DATA SHEET'!CV237*'Gas parameters'!$I$14</f>
        <v>0</v>
      </c>
      <c r="EC237" s="431">
        <f>'DATA SHEET'!CW237*'Gas parameters'!$J$14</f>
        <v>0</v>
      </c>
      <c r="ED237" s="431">
        <f>'DATA SHEET'!CX237*'Gas parameters'!$K$14</f>
        <v>0</v>
      </c>
      <c r="EE237" s="431">
        <f>'DATA SHEET'!CY237*'Gas parameters'!$L$14</f>
        <v>0</v>
      </c>
      <c r="EF237" s="431">
        <f>'DATA SHEET'!CZ237*'Gas parameters'!$M$14</f>
        <v>5098</v>
      </c>
      <c r="EG237" s="431">
        <f>'DATA SHEET'!DA237*'Gas parameters'!$N$14</f>
        <v>0</v>
      </c>
      <c r="EH237" s="431">
        <f>'DATA SHEET'!DB237*'Gas parameters'!$O$14</f>
        <v>0</v>
      </c>
      <c r="EI237" s="431">
        <f>'DATA SHEET'!DC237*'Gas parameters'!$P$14</f>
        <v>0</v>
      </c>
      <c r="EJ237" s="431">
        <f>'DATA SHEET'!DD237*'Gas parameters'!$Q$14</f>
        <v>0</v>
      </c>
      <c r="EK237" s="425">
        <f>'DATA SHEET'!CO237*'Gas parameters'!$B$15</f>
        <v>1.2018</v>
      </c>
      <c r="EL237" s="434">
        <f>'DATA SHEET'!CP237*'Gas parameters'!$C$15</f>
        <v>0</v>
      </c>
      <c r="EM237" s="434">
        <f>'DATA SHEET'!CQ237*'Gas parameters'!$D$15</f>
        <v>0</v>
      </c>
      <c r="EN237" s="434">
        <f>'DATA SHEET'!CR237*'Gas parameters'!$E$15</f>
        <v>0</v>
      </c>
      <c r="EO237" s="434">
        <f>'DATA SHEET'!CS237*'Gas parameters'!$F$15</f>
        <v>0</v>
      </c>
      <c r="EP237" s="434">
        <f>'DATA SHEET'!CT237*'Gas parameters'!$G$15</f>
        <v>0</v>
      </c>
      <c r="EQ237" s="434">
        <f>'DATA SHEET'!CU237*'Gas parameters'!$H$15</f>
        <v>0</v>
      </c>
      <c r="ER237" s="434">
        <f>'DATA SHEET'!CV237*'Gas parameters'!$I$15</f>
        <v>0</v>
      </c>
      <c r="ES237" s="434">
        <f>'DATA SHEET'!CW237*'Gas parameters'!$J$15</f>
        <v>0</v>
      </c>
      <c r="ET237" s="434">
        <f>'DATA SHEET'!CX237*'Gas parameters'!$K$15</f>
        <v>0</v>
      </c>
      <c r="EU237" s="434">
        <f>'DATA SHEET'!CY237*'Gas parameters'!$L$15</f>
        <v>0</v>
      </c>
      <c r="EV237" s="434">
        <f>'DATA SHEET'!CZ237*'Gas parameters'!$M$15</f>
        <v>0.1996</v>
      </c>
      <c r="EW237" s="434">
        <f>'DATA SHEET'!DA237*'Gas parameters'!$N$15</f>
        <v>0</v>
      </c>
      <c r="EX237" s="434">
        <f>'DATA SHEET'!DB237*'Gas parameters'!$O$15</f>
        <v>0</v>
      </c>
      <c r="EY237" s="434">
        <f>'DATA SHEET'!DC237*'Gas parameters'!$P$15</f>
        <v>0</v>
      </c>
      <c r="EZ237" s="434">
        <f>'DATA SHEET'!DD237*'Gas parameters'!$Q$15</f>
        <v>0</v>
      </c>
      <c r="FA237" s="429">
        <f>'DATA SHEET'!CO237*'Gas parameters'!$B$16</f>
        <v>0.59760000000000002</v>
      </c>
      <c r="FB237" s="429">
        <f>'DATA SHEET'!CP237*'Gas parameters'!$C$16</f>
        <v>0</v>
      </c>
      <c r="FC237" s="429">
        <f>'DATA SHEET'!CQ237*'Gas parameters'!$D$16</f>
        <v>0</v>
      </c>
      <c r="FD237" s="429">
        <f>'DATA SHEET'!CR237*'Gas parameters'!$E$16</f>
        <v>0</v>
      </c>
      <c r="FE237" s="429">
        <f>'DATA SHEET'!CS237*'Gas parameters'!$F$16</f>
        <v>0</v>
      </c>
      <c r="FF237" s="429">
        <f>'DATA SHEET'!CT237*'Gas parameters'!$G$16</f>
        <v>0</v>
      </c>
      <c r="FG237" s="429">
        <f>'DATA SHEET'!CU237*'Gas parameters'!$H$16</f>
        <v>0</v>
      </c>
      <c r="FH237" s="429">
        <f>'DATA SHEET'!CV237*'Gas parameters'!$I$16</f>
        <v>0</v>
      </c>
      <c r="FI237" s="429">
        <f>'DATA SHEET'!CW237*'Gas parameters'!$J$16</f>
        <v>0</v>
      </c>
      <c r="FJ237" s="429">
        <f>'DATA SHEET'!CX237*'Gas parameters'!$K$16</f>
        <v>0</v>
      </c>
      <c r="FK237" s="429">
        <f>'DATA SHEET'!CY237*'Gas parameters'!$L$16</f>
        <v>0</v>
      </c>
      <c r="FL237" s="429">
        <f>'DATA SHEET'!CZ237*'Gas parameters'!$M$16</f>
        <v>0</v>
      </c>
      <c r="FM237" s="429">
        <f>'DATA SHEET'!DA237*'Gas parameters'!$N$16</f>
        <v>0</v>
      </c>
      <c r="FN237" s="429">
        <f>'DATA SHEET'!DB237*'Gas parameters'!$O$16</f>
        <v>0</v>
      </c>
      <c r="FO237" s="429">
        <f>'DATA SHEET'!DC237*'Gas parameters'!$P$16</f>
        <v>0</v>
      </c>
      <c r="FP237" s="429">
        <f>'DATA SHEET'!DD237*'Gas parameters'!$Q$16</f>
        <v>0</v>
      </c>
      <c r="FQ237" s="457">
        <f>'DATA SHEET'!CO237*'Gas parameters'!$B$17</f>
        <v>1.1639999999999999</v>
      </c>
      <c r="FR237" s="457">
        <f>'DATA SHEET'!CP237*'Gas parameters'!$C$17</f>
        <v>0</v>
      </c>
      <c r="FS237" s="457">
        <f>'DATA SHEET'!CQ237*'Gas parameters'!$D$17</f>
        <v>0</v>
      </c>
      <c r="FT237" s="457">
        <f>'DATA SHEET'!CR237*'Gas parameters'!$E$17</f>
        <v>0</v>
      </c>
      <c r="FU237" s="457">
        <f>'DATA SHEET'!CS237*'Gas parameters'!$F$17</f>
        <v>0</v>
      </c>
      <c r="FV237" s="457">
        <f>'DATA SHEET'!CT237*'Gas parameters'!$G$17</f>
        <v>0</v>
      </c>
      <c r="FW237" s="457">
        <f>'DATA SHEET'!CU237*'Gas parameters'!$H$17</f>
        <v>0</v>
      </c>
      <c r="FX237" s="457">
        <f>'DATA SHEET'!CV237*'Gas parameters'!$I$17</f>
        <v>0</v>
      </c>
      <c r="FY237" s="457">
        <f>'DATA SHEET'!CW237*'Gas parameters'!$J$17</f>
        <v>0</v>
      </c>
      <c r="FZ237" s="457">
        <f>'DATA SHEET'!CX237*'Gas parameters'!$K$17</f>
        <v>0</v>
      </c>
      <c r="GA237" s="457">
        <f>'DATA SHEET'!CY237*'Gas parameters'!$L$17</f>
        <v>0</v>
      </c>
      <c r="GB237" s="457">
        <f>'DATA SHEET'!CZ237*'Gas parameters'!$M$17</f>
        <v>0.38680000000000003</v>
      </c>
      <c r="GC237" s="457">
        <f>'DATA SHEET'!DA237*'Gas parameters'!$N$17</f>
        <v>0</v>
      </c>
      <c r="GD237" s="457">
        <f>'DATA SHEET'!DB237*'Gas parameters'!$O$17</f>
        <v>0</v>
      </c>
      <c r="GE237" s="457">
        <f>'DATA SHEET'!DC237*'Gas parameters'!$P$17</f>
        <v>0</v>
      </c>
      <c r="GF237" s="457">
        <f>'DATA SHEET'!DD237*'Gas parameters'!$Q$17</f>
        <v>0</v>
      </c>
      <c r="GG237" s="429">
        <f>'DATA SHEET'!CO237*'Gas parameters'!$B$18</f>
        <v>0.43043999999999999</v>
      </c>
      <c r="GH237" s="429">
        <f>'DATA SHEET'!CP237*'Gas parameters'!$C$18</f>
        <v>0</v>
      </c>
      <c r="GI237" s="429">
        <f>'DATA SHEET'!CQ237*'Gas parameters'!$D$18</f>
        <v>0</v>
      </c>
      <c r="GJ237" s="429">
        <f>'DATA SHEET'!CR237*'Gas parameters'!$E$18</f>
        <v>0</v>
      </c>
      <c r="GK237" s="429">
        <f>'DATA SHEET'!CS237*'Gas parameters'!$F$18</f>
        <v>0</v>
      </c>
      <c r="GL237" s="429">
        <f>'DATA SHEET'!CT237*'Gas parameters'!$G$18</f>
        <v>0</v>
      </c>
      <c r="GM237" s="429">
        <f>'DATA SHEET'!CU237*'Gas parameters'!$H$18</f>
        <v>0</v>
      </c>
      <c r="GN237" s="429">
        <f>'DATA SHEET'!CV237*'Gas parameters'!$I$18</f>
        <v>0</v>
      </c>
      <c r="GO237" s="429">
        <f>'DATA SHEET'!CW237*'Gas parameters'!$J$18</f>
        <v>0</v>
      </c>
      <c r="GP237" s="429">
        <f>'DATA SHEET'!CX237*'Gas parameters'!$K$18</f>
        <v>0</v>
      </c>
      <c r="GQ237" s="429">
        <f>'DATA SHEET'!CY237*'Gas parameters'!$L$18</f>
        <v>0</v>
      </c>
      <c r="GR237" s="429">
        <f>'DATA SHEET'!CZ237*'Gas parameters'!$M$18</f>
        <v>3.5999999999999997E-2</v>
      </c>
      <c r="GS237" s="429">
        <f>'DATA SHEET'!DA237*'Gas parameters'!$N$18</f>
        <v>0</v>
      </c>
      <c r="GT237" s="429">
        <f>'DATA SHEET'!DB237*'Gas parameters'!$O$18</f>
        <v>0</v>
      </c>
      <c r="GU237" s="429">
        <f>'DATA SHEET'!DC237*'Gas parameters'!$P$18</f>
        <v>0</v>
      </c>
      <c r="GV237" s="429">
        <f>'DATA SHEET'!DD237*'Gas parameters'!$Q$18</f>
        <v>0</v>
      </c>
      <c r="GW237" s="430">
        <v>7</v>
      </c>
      <c r="GX237" s="430">
        <v>1E-3</v>
      </c>
      <c r="GY237" s="435">
        <f t="shared" si="1520"/>
        <v>6.6924546322827121</v>
      </c>
      <c r="GZ237" s="435">
        <f t="shared" si="1521"/>
        <v>10.148328222950017</v>
      </c>
      <c r="HA237" s="433">
        <f t="shared" si="1522"/>
        <v>1</v>
      </c>
      <c r="HB237" s="433">
        <f t="shared" si="1523"/>
        <v>7.4502201757506663</v>
      </c>
      <c r="HC237" s="433">
        <f t="shared" si="1524"/>
        <v>20.959991874476575</v>
      </c>
      <c r="HD237" s="433">
        <f t="shared" si="1525"/>
        <v>1.3246768628986172</v>
      </c>
      <c r="HE237" s="433">
        <f t="shared" si="1526"/>
        <v>1.2155011147590387</v>
      </c>
      <c r="HF237" s="436">
        <f t="shared" si="1527"/>
        <v>0</v>
      </c>
      <c r="HG237" s="433">
        <f t="shared" si="1528"/>
        <v>5.8886546322827122</v>
      </c>
      <c r="HH237" s="435">
        <f>GY237*0.7906+'DATA SHEET'!CW237/100+HN237</f>
        <v>5.8886546322827122</v>
      </c>
      <c r="HI237" s="433">
        <f t="shared" si="1529"/>
        <v>1.5615655434679541</v>
      </c>
      <c r="HJ237" s="433">
        <f t="shared" si="1530"/>
        <v>10.148328222950017</v>
      </c>
      <c r="HK237" s="437">
        <f t="shared" si="1531"/>
        <v>25843</v>
      </c>
      <c r="HL237" s="437">
        <f t="shared" si="1532"/>
        <v>28989.399999999998</v>
      </c>
      <c r="HM237" s="438">
        <f t="shared" si="1533"/>
        <v>1.4014</v>
      </c>
      <c r="HN237" s="439">
        <f t="shared" si="1534"/>
        <v>0.59760000000000002</v>
      </c>
      <c r="HO237" s="436">
        <f t="shared" si="1535"/>
        <v>1.5508</v>
      </c>
      <c r="HP237" s="427">
        <f t="shared" si="1536"/>
        <v>0.46643999999999997</v>
      </c>
      <c r="HQ237" s="357">
        <f t="shared" si="1537"/>
        <v>25801.599999999999</v>
      </c>
      <c r="HR237" s="358">
        <f t="shared" si="1538"/>
        <v>29019.200000000001</v>
      </c>
      <c r="HS237" s="712">
        <f t="shared" si="1539"/>
        <v>0.46643999999999997</v>
      </c>
      <c r="HT237" s="713">
        <f t="shared" si="1540"/>
        <v>0.36094603788418017</v>
      </c>
      <c r="HU237" s="711">
        <f t="shared" si="1541"/>
        <v>0.44215889640812073</v>
      </c>
      <c r="HV237" s="711">
        <f t="shared" si="1542"/>
        <v>24.454174959719456</v>
      </c>
      <c r="HW237" s="711">
        <f t="shared" si="1543"/>
        <v>27.464698088207459</v>
      </c>
      <c r="HX237" s="711">
        <f t="shared" si="1544"/>
        <v>45.714470083951518</v>
      </c>
      <c r="HY237" s="714">
        <f t="shared" si="1545"/>
        <v>25.801599999999997</v>
      </c>
      <c r="HZ237" s="359">
        <f t="shared" si="1546"/>
        <v>29.019200000000001</v>
      </c>
      <c r="IA237" s="360">
        <f t="shared" si="1547"/>
        <v>48.30190909070317</v>
      </c>
      <c r="IB237" s="75">
        <f t="shared" si="1548"/>
        <v>45.714470083951518</v>
      </c>
      <c r="IC237" s="724">
        <f t="shared" si="1549"/>
        <v>0.36094603788418017</v>
      </c>
      <c r="ID237" s="724">
        <f t="shared" si="1550"/>
        <v>25.801599999999997</v>
      </c>
      <c r="IE237" s="724">
        <f t="shared" si="1551"/>
        <v>29.019200000000001</v>
      </c>
      <c r="IF237" s="76">
        <f t="shared" si="1552"/>
        <v>10.148328222950017</v>
      </c>
      <c r="IG237" s="168"/>
      <c r="IH237" s="168"/>
      <c r="II237" s="168"/>
      <c r="IJ237" s="700">
        <f t="shared" si="1553"/>
        <v>0</v>
      </c>
      <c r="IK237" s="529"/>
      <c r="IL237" s="529"/>
      <c r="IM237" s="529"/>
      <c r="IN237" s="529"/>
      <c r="IO237" s="529"/>
      <c r="IP237" s="529"/>
      <c r="IQ237" s="529"/>
      <c r="IR237" s="529"/>
      <c r="IS237" s="23" t="s">
        <v>88</v>
      </c>
      <c r="IT237" s="23" t="s">
        <v>88</v>
      </c>
      <c r="IU237" s="23"/>
      <c r="IV237" s="23" t="s">
        <v>88</v>
      </c>
      <c r="IW237" s="23"/>
      <c r="IX237" s="23"/>
      <c r="IZ237" s="529"/>
      <c r="JA237" s="529"/>
      <c r="JB237" s="143"/>
      <c r="JC237" s="64"/>
      <c r="JD237" s="22" t="str">
        <f>IF(IN237&lt;&gt;0,IP237*IF237/IN237,"NM")</f>
        <v>NM</v>
      </c>
      <c r="JE237" s="22" t="str">
        <f>IF(IN237&lt;&gt;0,IQ237*IF237/IN237,"NM")</f>
        <v>NM</v>
      </c>
      <c r="JF237" s="22" t="str">
        <f>IF(IN237&lt;&gt;0,JD237*1.07,"NM")</f>
        <v>NM</v>
      </c>
      <c r="JG237" s="22" t="str">
        <f>IF(IN237&lt;&gt;0,JE237*1.76,"NM")</f>
        <v>NM</v>
      </c>
      <c r="JH237" s="21" t="str">
        <f>IF(IN237&lt;&gt;0,(21/(21-IO237)),"NM")</f>
        <v>NM</v>
      </c>
      <c r="JI237" s="21"/>
      <c r="JJ237" s="21"/>
      <c r="JK237" s="21"/>
      <c r="JL237" s="529"/>
      <c r="JM237" s="529"/>
      <c r="JN237" s="529"/>
      <c r="JO237" s="529"/>
      <c r="JP237" s="529"/>
      <c r="JR237" s="29"/>
      <c r="JS237" s="29"/>
      <c r="JT237" s="529"/>
      <c r="JU237" s="529"/>
      <c r="JV237" s="142"/>
      <c r="JW237" s="142"/>
      <c r="JX237" s="142"/>
      <c r="JY237" s="142"/>
      <c r="JZ237" s="142"/>
      <c r="KA237" s="23"/>
      <c r="KB237" s="24"/>
      <c r="KC237" s="175"/>
      <c r="KD237" s="175"/>
      <c r="KE237" s="175"/>
      <c r="KF237" s="175"/>
      <c r="KG237" s="175"/>
      <c r="KH237" s="175"/>
      <c r="KI237" s="175"/>
      <c r="KJ237" s="175"/>
      <c r="KK237" s="48"/>
      <c r="KL237" s="32" t="s">
        <v>88</v>
      </c>
      <c r="KM237" s="48"/>
      <c r="KN237" s="48"/>
      <c r="KO237" s="48"/>
      <c r="KP237" s="48"/>
      <c r="KQ237" s="49"/>
      <c r="KR237" s="49"/>
      <c r="KS237" s="49"/>
      <c r="KT237" s="49"/>
      <c r="KU237" s="49"/>
      <c r="KV237" s="49"/>
      <c r="KX237" s="540">
        <f t="shared" si="1243"/>
        <v>100</v>
      </c>
      <c r="NC237" s="529">
        <v>0</v>
      </c>
    </row>
    <row r="238" spans="1:367" ht="16.5" thickTop="1" thickBot="1" x14ac:dyDescent="0.3">
      <c r="A238" s="423" t="s">
        <v>183</v>
      </c>
      <c r="B238" s="80" t="e">
        <f>IF(A238="X",IF(#REF!="F",#REF!,IF(#REF!="C",#REF!,IF(#REF!="WH",#REF!,IF(#REF!="B",#REF!,"")))),"")</f>
        <v>#REF!</v>
      </c>
      <c r="C238" s="120"/>
      <c r="D238" s="578"/>
      <c r="E238" s="11">
        <f>E237+1</f>
        <v>102</v>
      </c>
      <c r="F238" s="2129"/>
      <c r="G238" s="1832"/>
      <c r="H238" s="23" t="s">
        <v>88</v>
      </c>
      <c r="I238" s="23" t="s">
        <v>88</v>
      </c>
      <c r="J238" s="23" t="s">
        <v>88</v>
      </c>
      <c r="K238" s="38"/>
      <c r="L238" s="39" t="str">
        <f>L237</f>
        <v>EU high</v>
      </c>
      <c r="M238" s="196" t="s">
        <v>191</v>
      </c>
      <c r="N238" s="1906"/>
      <c r="O238" s="528"/>
      <c r="P238" s="544"/>
      <c r="Q238" s="726">
        <v>60</v>
      </c>
      <c r="R238" s="727"/>
      <c r="S238" s="727"/>
      <c r="T238" s="727"/>
      <c r="U238" s="727"/>
      <c r="V238" s="727"/>
      <c r="W238" s="727"/>
      <c r="X238" s="727"/>
      <c r="Y238" s="727"/>
      <c r="Z238" s="727"/>
      <c r="AA238" s="727"/>
      <c r="AB238" s="727">
        <v>40</v>
      </c>
      <c r="AC238" s="368">
        <f t="shared" si="1492"/>
        <v>0.6</v>
      </c>
      <c r="AD238" s="368">
        <f t="shared" si="1493"/>
        <v>0</v>
      </c>
      <c r="AE238" s="368">
        <f t="shared" si="1494"/>
        <v>0</v>
      </c>
      <c r="AF238" s="368">
        <f t="shared" si="1495"/>
        <v>0</v>
      </c>
      <c r="AG238" s="368">
        <f t="shared" si="1496"/>
        <v>0</v>
      </c>
      <c r="AH238" s="368">
        <f t="shared" si="1497"/>
        <v>0</v>
      </c>
      <c r="AI238" s="368">
        <f t="shared" si="1498"/>
        <v>0</v>
      </c>
      <c r="AJ238" s="368">
        <f t="shared" si="1499"/>
        <v>0</v>
      </c>
      <c r="AK238" s="368">
        <f t="shared" si="1500"/>
        <v>0</v>
      </c>
      <c r="AL238" s="368">
        <f t="shared" si="1501"/>
        <v>0</v>
      </c>
      <c r="AM238" s="368">
        <f t="shared" si="1502"/>
        <v>0</v>
      </c>
      <c r="AN238" s="368">
        <f t="shared" si="1503"/>
        <v>0.4</v>
      </c>
      <c r="AO238" s="369">
        <v>0</v>
      </c>
      <c r="AP238" s="370">
        <v>0</v>
      </c>
      <c r="AQ238" s="370">
        <v>0</v>
      </c>
      <c r="AR238" s="370">
        <v>0</v>
      </c>
      <c r="AS238" s="378">
        <f>AC238*'Gas parameters'!$B$10</f>
        <v>21490.799999999999</v>
      </c>
      <c r="AT238" s="371">
        <f>AD238*'Gas parameters'!$C$10</f>
        <v>0</v>
      </c>
      <c r="AU238" s="371">
        <f>AE238*'Gas parameters'!$D$10</f>
        <v>0</v>
      </c>
      <c r="AV238" s="371">
        <f>AF238*'Gas parameters'!$E$10</f>
        <v>0</v>
      </c>
      <c r="AW238" s="371">
        <f>AG238*'Gas parameters'!$F$10</f>
        <v>0</v>
      </c>
      <c r="AX238" s="371">
        <f>AH238*'Gas parameters'!$G$10</f>
        <v>0</v>
      </c>
      <c r="AY238" s="371">
        <f>AI238*'Gas parameters'!$H$10</f>
        <v>0</v>
      </c>
      <c r="AZ238" s="371">
        <f>AJ238*'Gas parameters'!$I$10</f>
        <v>0</v>
      </c>
      <c r="BA238" s="371">
        <f>AK238*'Gas parameters'!$J$10</f>
        <v>0</v>
      </c>
      <c r="BB238" s="371">
        <f>AL238*'Gas parameters'!$K$10</f>
        <v>0</v>
      </c>
      <c r="BC238" s="371">
        <f>AM238*'Gas parameters'!$L$10</f>
        <v>0</v>
      </c>
      <c r="BD238" s="371">
        <f>AN238*'Gas parameters'!$M$10</f>
        <v>4310.8</v>
      </c>
      <c r="BE238" s="372">
        <f>AO238*'Gas parameters'!$N$10</f>
        <v>0</v>
      </c>
      <c r="BF238" s="373">
        <f>AP238*'Gas parameters'!$O$10</f>
        <v>0</v>
      </c>
      <c r="BG238" s="373">
        <f>AQ238*'Gas parameters'!$P$10</f>
        <v>0</v>
      </c>
      <c r="BH238" s="379">
        <f>AR238*'Gas parameters'!$Q$10</f>
        <v>0</v>
      </c>
      <c r="BI238" s="386">
        <f>AC238*'Gas parameters'!$B$11</f>
        <v>23904</v>
      </c>
      <c r="BJ238" s="387">
        <f>AD238*'Gas parameters'!$C$11</f>
        <v>0</v>
      </c>
      <c r="BK238" s="387">
        <f>AE238*'Gas parameters'!$D$11</f>
        <v>0</v>
      </c>
      <c r="BL238" s="387">
        <f>AF238*'Gas parameters'!$E$11</f>
        <v>0</v>
      </c>
      <c r="BM238" s="387">
        <f>AG238*'Gas parameters'!$F$11</f>
        <v>0</v>
      </c>
      <c r="BN238" s="387">
        <f>AH238*'Gas parameters'!$G$11</f>
        <v>0</v>
      </c>
      <c r="BO238" s="387">
        <f>AI238*'Gas parameters'!$H$11</f>
        <v>0</v>
      </c>
      <c r="BP238" s="387">
        <f>AJ238*'Gas parameters'!$I$11</f>
        <v>0</v>
      </c>
      <c r="BQ238" s="387">
        <f>AK238*'Gas parameters'!$J$11</f>
        <v>0</v>
      </c>
      <c r="BR238" s="387">
        <f>AL238*'Gas parameters'!$K$11</f>
        <v>0</v>
      </c>
      <c r="BS238" s="387">
        <f>AM238*'Gas parameters'!$L$11</f>
        <v>0</v>
      </c>
      <c r="BT238" s="387">
        <f>AN238*'Gas parameters'!$M$11</f>
        <v>5115.2000000000007</v>
      </c>
      <c r="BU238" s="388">
        <f>AO238*'Gas parameters'!$N$11</f>
        <v>0</v>
      </c>
      <c r="BV238" s="389">
        <f>AP238*'Gas parameters'!$O$11</f>
        <v>0</v>
      </c>
      <c r="BW238" s="389">
        <f>AQ238*'Gas parameters'!$P$11</f>
        <v>0</v>
      </c>
      <c r="BX238" s="390">
        <f>AR238*'Gas parameters'!$Q$11</f>
        <v>0</v>
      </c>
      <c r="BY238" s="385">
        <f>AC238*'Gas parameters'!$B$12</f>
        <v>0.43043999999999999</v>
      </c>
      <c r="BZ238" s="374">
        <f>AD238*'Gas parameters'!$C$12</f>
        <v>0</v>
      </c>
      <c r="CA238" s="374">
        <f>AE238*'Gas parameters'!$D$12</f>
        <v>0</v>
      </c>
      <c r="CB238" s="374">
        <f>AF238*'Gas parameters'!$E$12</f>
        <v>0</v>
      </c>
      <c r="CC238" s="374">
        <f>AG238*'Gas parameters'!$F$12</f>
        <v>0</v>
      </c>
      <c r="CD238" s="374">
        <f>AH238*'Gas parameters'!$G$12</f>
        <v>0</v>
      </c>
      <c r="CE238" s="374">
        <f>AI238*'Gas parameters'!$H$12</f>
        <v>0</v>
      </c>
      <c r="CF238" s="374">
        <f>AJ238*'Gas parameters'!$I$12</f>
        <v>0</v>
      </c>
      <c r="CG238" s="374">
        <f>AK238*'Gas parameters'!$J$12</f>
        <v>0</v>
      </c>
      <c r="CH238" s="374">
        <f>AL238*'Gas parameters'!$K$12</f>
        <v>0</v>
      </c>
      <c r="CI238" s="374">
        <f>AM238*'Gas parameters'!$L$12</f>
        <v>0</v>
      </c>
      <c r="CJ238" s="374">
        <f>AN238*'Gas parameters'!$M$12</f>
        <v>3.5999999999999997E-2</v>
      </c>
      <c r="CK238" s="375">
        <f>AO238*'Gas parameters'!$N$12</f>
        <v>0</v>
      </c>
      <c r="CL238" s="376">
        <f>AP238*'Gas parameters'!$O$12</f>
        <v>0</v>
      </c>
      <c r="CM238" s="376">
        <f>AQ238*'Gas parameters'!$P$12</f>
        <v>0</v>
      </c>
      <c r="CN238" s="376">
        <f>AR238*'Gas parameters'!$Q$12</f>
        <v>0</v>
      </c>
      <c r="CO238" s="432">
        <f t="shared" si="1504"/>
        <v>0.6</v>
      </c>
      <c r="CP238" s="432">
        <f t="shared" si="1505"/>
        <v>0</v>
      </c>
      <c r="CQ238" s="432">
        <f t="shared" si="1506"/>
        <v>0</v>
      </c>
      <c r="CR238" s="432">
        <f t="shared" si="1507"/>
        <v>0</v>
      </c>
      <c r="CS238" s="432">
        <f t="shared" si="1508"/>
        <v>0</v>
      </c>
      <c r="CT238" s="432">
        <f t="shared" si="1509"/>
        <v>0</v>
      </c>
      <c r="CU238" s="432">
        <f t="shared" si="1510"/>
        <v>0</v>
      </c>
      <c r="CV238" s="432">
        <f t="shared" si="1511"/>
        <v>0</v>
      </c>
      <c r="CW238" s="432">
        <f t="shared" si="1512"/>
        <v>0</v>
      </c>
      <c r="CX238" s="432">
        <f t="shared" si="1513"/>
        <v>0</v>
      </c>
      <c r="CY238" s="432">
        <f t="shared" si="1514"/>
        <v>0</v>
      </c>
      <c r="CZ238" s="432">
        <f t="shared" si="1515"/>
        <v>0.4</v>
      </c>
      <c r="DA238" s="432">
        <f t="shared" si="1516"/>
        <v>0</v>
      </c>
      <c r="DB238" s="432">
        <f t="shared" si="1517"/>
        <v>0</v>
      </c>
      <c r="DC238" s="432">
        <f t="shared" si="1518"/>
        <v>0</v>
      </c>
      <c r="DD238" s="432">
        <f t="shared" si="1519"/>
        <v>0</v>
      </c>
      <c r="DE238" s="428">
        <f>'DATA SHEET'!CO238*'Gas parameters'!$B$13</f>
        <v>21529.8</v>
      </c>
      <c r="DF238" s="428">
        <f>'DATA SHEET'!CP238*'Gas parameters'!$C$13</f>
        <v>0</v>
      </c>
      <c r="DG238" s="428">
        <f>'DATA SHEET'!CQ238*'Gas parameters'!$D$13</f>
        <v>0</v>
      </c>
      <c r="DH238" s="428">
        <f>'DATA SHEET'!CR238*'Gas parameters'!$E$13</f>
        <v>0</v>
      </c>
      <c r="DI238" s="428">
        <f>'DATA SHEET'!CS238*'Gas parameters'!$F$13</f>
        <v>0</v>
      </c>
      <c r="DJ238" s="428">
        <f>'DATA SHEET'!CT238*'Gas parameters'!$G$13</f>
        <v>0</v>
      </c>
      <c r="DK238" s="428">
        <f>'DATA SHEET'!CU238*'Gas parameters'!$H$13</f>
        <v>0</v>
      </c>
      <c r="DL238" s="428">
        <f>'DATA SHEET'!CV238*'Gas parameters'!$I$13</f>
        <v>0</v>
      </c>
      <c r="DM238" s="428">
        <f>'DATA SHEET'!CW238*'Gas parameters'!$J$13</f>
        <v>0</v>
      </c>
      <c r="DN238" s="428">
        <f>'DATA SHEET'!CX238*'Gas parameters'!$K$13</f>
        <v>0</v>
      </c>
      <c r="DO238" s="428">
        <f>'DATA SHEET'!CY238*'Gas parameters'!$L$13</f>
        <v>0</v>
      </c>
      <c r="DP238" s="428">
        <f>'DATA SHEET'!CZ238*'Gas parameters'!$M$13</f>
        <v>4313.2</v>
      </c>
      <c r="DQ238" s="428">
        <f>'DATA SHEET'!DA238*'Gas parameters'!$N$13</f>
        <v>0</v>
      </c>
      <c r="DR238" s="428">
        <f>'DATA SHEET'!DB238*'Gas parameters'!$O$13</f>
        <v>0</v>
      </c>
      <c r="DS238" s="428">
        <f>'DATA SHEET'!DC238*'Gas parameters'!$P$13</f>
        <v>0</v>
      </c>
      <c r="DT238" s="428">
        <f>'DATA SHEET'!DD238*'Gas parameters'!$Q$13</f>
        <v>0</v>
      </c>
      <c r="DU238" s="431">
        <f>'DATA SHEET'!CO238*'Gas parameters'!$B$14</f>
        <v>23891.399999999998</v>
      </c>
      <c r="DV238" s="431">
        <f>'DATA SHEET'!CP238*'Gas parameters'!$C$14</f>
        <v>0</v>
      </c>
      <c r="DW238" s="431">
        <f>'DATA SHEET'!CQ238*'Gas parameters'!$D$14</f>
        <v>0</v>
      </c>
      <c r="DX238" s="431">
        <f>'DATA SHEET'!CR238*'Gas parameters'!$E$14</f>
        <v>0</v>
      </c>
      <c r="DY238" s="431">
        <f>'DATA SHEET'!CS238*'Gas parameters'!$F$14</f>
        <v>0</v>
      </c>
      <c r="DZ238" s="431">
        <f>'DATA SHEET'!CT238*'Gas parameters'!$G$14</f>
        <v>0</v>
      </c>
      <c r="EA238" s="431">
        <f>'DATA SHEET'!CU238*'Gas parameters'!$H$14</f>
        <v>0</v>
      </c>
      <c r="EB238" s="431">
        <f>'DATA SHEET'!CV238*'Gas parameters'!$I$14</f>
        <v>0</v>
      </c>
      <c r="EC238" s="431">
        <f>'DATA SHEET'!CW238*'Gas parameters'!$J$14</f>
        <v>0</v>
      </c>
      <c r="ED238" s="431">
        <f>'DATA SHEET'!CX238*'Gas parameters'!$K$14</f>
        <v>0</v>
      </c>
      <c r="EE238" s="431">
        <f>'DATA SHEET'!CY238*'Gas parameters'!$L$14</f>
        <v>0</v>
      </c>
      <c r="EF238" s="431">
        <f>'DATA SHEET'!CZ238*'Gas parameters'!$M$14</f>
        <v>5098</v>
      </c>
      <c r="EG238" s="431">
        <f>'DATA SHEET'!DA238*'Gas parameters'!$N$14</f>
        <v>0</v>
      </c>
      <c r="EH238" s="431">
        <f>'DATA SHEET'!DB238*'Gas parameters'!$O$14</f>
        <v>0</v>
      </c>
      <c r="EI238" s="431">
        <f>'DATA SHEET'!DC238*'Gas parameters'!$P$14</f>
        <v>0</v>
      </c>
      <c r="EJ238" s="431">
        <f>'DATA SHEET'!DD238*'Gas parameters'!$Q$14</f>
        <v>0</v>
      </c>
      <c r="EK238" s="425">
        <f>'DATA SHEET'!CO238*'Gas parameters'!$B$15</f>
        <v>1.2018</v>
      </c>
      <c r="EL238" s="434">
        <f>'DATA SHEET'!CP238*'Gas parameters'!$C$15</f>
        <v>0</v>
      </c>
      <c r="EM238" s="434">
        <f>'DATA SHEET'!CQ238*'Gas parameters'!$D$15</f>
        <v>0</v>
      </c>
      <c r="EN238" s="434">
        <f>'DATA SHEET'!CR238*'Gas parameters'!$E$15</f>
        <v>0</v>
      </c>
      <c r="EO238" s="434">
        <f>'DATA SHEET'!CS238*'Gas parameters'!$F$15</f>
        <v>0</v>
      </c>
      <c r="EP238" s="434">
        <f>'DATA SHEET'!CT238*'Gas parameters'!$G$15</f>
        <v>0</v>
      </c>
      <c r="EQ238" s="434">
        <f>'DATA SHEET'!CU238*'Gas parameters'!$H$15</f>
        <v>0</v>
      </c>
      <c r="ER238" s="434">
        <f>'DATA SHEET'!CV238*'Gas parameters'!$I$15</f>
        <v>0</v>
      </c>
      <c r="ES238" s="434">
        <f>'DATA SHEET'!CW238*'Gas parameters'!$J$15</f>
        <v>0</v>
      </c>
      <c r="ET238" s="434">
        <f>'DATA SHEET'!CX238*'Gas parameters'!$K$15</f>
        <v>0</v>
      </c>
      <c r="EU238" s="434">
        <f>'DATA SHEET'!CY238*'Gas parameters'!$L$15</f>
        <v>0</v>
      </c>
      <c r="EV238" s="434">
        <f>'DATA SHEET'!CZ238*'Gas parameters'!$M$15</f>
        <v>0.1996</v>
      </c>
      <c r="EW238" s="434">
        <f>'DATA SHEET'!DA238*'Gas parameters'!$N$15</f>
        <v>0</v>
      </c>
      <c r="EX238" s="434">
        <f>'DATA SHEET'!DB238*'Gas parameters'!$O$15</f>
        <v>0</v>
      </c>
      <c r="EY238" s="434">
        <f>'DATA SHEET'!DC238*'Gas parameters'!$P$15</f>
        <v>0</v>
      </c>
      <c r="EZ238" s="434">
        <f>'DATA SHEET'!DD238*'Gas parameters'!$Q$15</f>
        <v>0</v>
      </c>
      <c r="FA238" s="429">
        <f>'DATA SHEET'!CO238*'Gas parameters'!$B$16</f>
        <v>0.59760000000000002</v>
      </c>
      <c r="FB238" s="429">
        <f>'DATA SHEET'!CP238*'Gas parameters'!$C$16</f>
        <v>0</v>
      </c>
      <c r="FC238" s="429">
        <f>'DATA SHEET'!CQ238*'Gas parameters'!$D$16</f>
        <v>0</v>
      </c>
      <c r="FD238" s="429">
        <f>'DATA SHEET'!CR238*'Gas parameters'!$E$16</f>
        <v>0</v>
      </c>
      <c r="FE238" s="429">
        <f>'DATA SHEET'!CS238*'Gas parameters'!$F$16</f>
        <v>0</v>
      </c>
      <c r="FF238" s="429">
        <f>'DATA SHEET'!CT238*'Gas parameters'!$G$16</f>
        <v>0</v>
      </c>
      <c r="FG238" s="429">
        <f>'DATA SHEET'!CU238*'Gas parameters'!$H$16</f>
        <v>0</v>
      </c>
      <c r="FH238" s="429">
        <f>'DATA SHEET'!CV238*'Gas parameters'!$I$16</f>
        <v>0</v>
      </c>
      <c r="FI238" s="429">
        <f>'DATA SHEET'!CW238*'Gas parameters'!$J$16</f>
        <v>0</v>
      </c>
      <c r="FJ238" s="429">
        <f>'DATA SHEET'!CX238*'Gas parameters'!$K$16</f>
        <v>0</v>
      </c>
      <c r="FK238" s="429">
        <f>'DATA SHEET'!CY238*'Gas parameters'!$L$16</f>
        <v>0</v>
      </c>
      <c r="FL238" s="429">
        <f>'DATA SHEET'!CZ238*'Gas parameters'!$M$16</f>
        <v>0</v>
      </c>
      <c r="FM238" s="429">
        <f>'DATA SHEET'!DA238*'Gas parameters'!$N$16</f>
        <v>0</v>
      </c>
      <c r="FN238" s="429">
        <f>'DATA SHEET'!DB238*'Gas parameters'!$O$16</f>
        <v>0</v>
      </c>
      <c r="FO238" s="429">
        <f>'DATA SHEET'!DC238*'Gas parameters'!$P$16</f>
        <v>0</v>
      </c>
      <c r="FP238" s="429">
        <f>'DATA SHEET'!DD238*'Gas parameters'!$Q$16</f>
        <v>0</v>
      </c>
      <c r="FQ238" s="457">
        <f>'DATA SHEET'!CO238*'Gas parameters'!$B$17</f>
        <v>1.1639999999999999</v>
      </c>
      <c r="FR238" s="457">
        <f>'DATA SHEET'!CP238*'Gas parameters'!$C$17</f>
        <v>0</v>
      </c>
      <c r="FS238" s="457">
        <f>'DATA SHEET'!CQ238*'Gas parameters'!$D$17</f>
        <v>0</v>
      </c>
      <c r="FT238" s="457">
        <f>'DATA SHEET'!CR238*'Gas parameters'!$E$17</f>
        <v>0</v>
      </c>
      <c r="FU238" s="457">
        <f>'DATA SHEET'!CS238*'Gas parameters'!$F$17</f>
        <v>0</v>
      </c>
      <c r="FV238" s="457">
        <f>'DATA SHEET'!CT238*'Gas parameters'!$G$17</f>
        <v>0</v>
      </c>
      <c r="FW238" s="457">
        <f>'DATA SHEET'!CU238*'Gas parameters'!$H$17</f>
        <v>0</v>
      </c>
      <c r="FX238" s="457">
        <f>'DATA SHEET'!CV238*'Gas parameters'!$I$17</f>
        <v>0</v>
      </c>
      <c r="FY238" s="457">
        <f>'DATA SHEET'!CW238*'Gas parameters'!$J$17</f>
        <v>0</v>
      </c>
      <c r="FZ238" s="457">
        <f>'DATA SHEET'!CX238*'Gas parameters'!$K$17</f>
        <v>0</v>
      </c>
      <c r="GA238" s="457">
        <f>'DATA SHEET'!CY238*'Gas parameters'!$L$17</f>
        <v>0</v>
      </c>
      <c r="GB238" s="457">
        <f>'DATA SHEET'!CZ238*'Gas parameters'!$M$17</f>
        <v>0.38680000000000003</v>
      </c>
      <c r="GC238" s="457">
        <f>'DATA SHEET'!DA238*'Gas parameters'!$N$17</f>
        <v>0</v>
      </c>
      <c r="GD238" s="457">
        <f>'DATA SHEET'!DB238*'Gas parameters'!$O$17</f>
        <v>0</v>
      </c>
      <c r="GE238" s="457">
        <f>'DATA SHEET'!DC238*'Gas parameters'!$P$17</f>
        <v>0</v>
      </c>
      <c r="GF238" s="457">
        <f>'DATA SHEET'!DD238*'Gas parameters'!$Q$17</f>
        <v>0</v>
      </c>
      <c r="GG238" s="429">
        <f>'DATA SHEET'!CO238*'Gas parameters'!$B$18</f>
        <v>0.43043999999999999</v>
      </c>
      <c r="GH238" s="429">
        <f>'DATA SHEET'!CP238*'Gas parameters'!$C$18</f>
        <v>0</v>
      </c>
      <c r="GI238" s="429">
        <f>'DATA SHEET'!CQ238*'Gas parameters'!$D$18</f>
        <v>0</v>
      </c>
      <c r="GJ238" s="429">
        <f>'DATA SHEET'!CR238*'Gas parameters'!$E$18</f>
        <v>0</v>
      </c>
      <c r="GK238" s="429">
        <f>'DATA SHEET'!CS238*'Gas parameters'!$F$18</f>
        <v>0</v>
      </c>
      <c r="GL238" s="429">
        <f>'DATA SHEET'!CT238*'Gas parameters'!$G$18</f>
        <v>0</v>
      </c>
      <c r="GM238" s="429">
        <f>'DATA SHEET'!CU238*'Gas parameters'!$H$18</f>
        <v>0</v>
      </c>
      <c r="GN238" s="429">
        <f>'DATA SHEET'!CV238*'Gas parameters'!$I$18</f>
        <v>0</v>
      </c>
      <c r="GO238" s="429">
        <f>'DATA SHEET'!CW238*'Gas parameters'!$J$18</f>
        <v>0</v>
      </c>
      <c r="GP238" s="429">
        <f>'DATA SHEET'!CX238*'Gas parameters'!$K$18</f>
        <v>0</v>
      </c>
      <c r="GQ238" s="429">
        <f>'DATA SHEET'!CY238*'Gas parameters'!$L$18</f>
        <v>0</v>
      </c>
      <c r="GR238" s="429">
        <f>'DATA SHEET'!CZ238*'Gas parameters'!$M$18</f>
        <v>3.5999999999999997E-2</v>
      </c>
      <c r="GS238" s="429">
        <f>'DATA SHEET'!DA238*'Gas parameters'!$N$18</f>
        <v>0</v>
      </c>
      <c r="GT238" s="429">
        <f>'DATA SHEET'!DB238*'Gas parameters'!$O$18</f>
        <v>0</v>
      </c>
      <c r="GU238" s="429">
        <f>'DATA SHEET'!DC238*'Gas parameters'!$P$18</f>
        <v>0</v>
      </c>
      <c r="GV238" s="429">
        <f>'DATA SHEET'!DD238*'Gas parameters'!$Q$18</f>
        <v>0</v>
      </c>
      <c r="GW238" s="430">
        <v>7</v>
      </c>
      <c r="GX238" s="430">
        <v>1E-3</v>
      </c>
      <c r="GY238" s="435">
        <f t="shared" si="1520"/>
        <v>6.6924546322827121</v>
      </c>
      <c r="GZ238" s="435">
        <f t="shared" si="1521"/>
        <v>10.148328222950017</v>
      </c>
      <c r="HA238" s="433">
        <f t="shared" si="1522"/>
        <v>1</v>
      </c>
      <c r="HB238" s="433">
        <f t="shared" si="1523"/>
        <v>7.4502201757506663</v>
      </c>
      <c r="HC238" s="433">
        <f t="shared" si="1524"/>
        <v>20.959991874476575</v>
      </c>
      <c r="HD238" s="433">
        <f t="shared" si="1525"/>
        <v>1.3246768628986172</v>
      </c>
      <c r="HE238" s="433">
        <f t="shared" si="1526"/>
        <v>1.2155011147590387</v>
      </c>
      <c r="HF238" s="436">
        <f t="shared" si="1527"/>
        <v>0</v>
      </c>
      <c r="HG238" s="433">
        <f t="shared" si="1528"/>
        <v>5.8886546322827122</v>
      </c>
      <c r="HH238" s="435">
        <f>GY238*0.7906+'DATA SHEET'!CW238/100+HN238</f>
        <v>5.8886546322827122</v>
      </c>
      <c r="HI238" s="433">
        <f t="shared" si="1529"/>
        <v>1.5615655434679541</v>
      </c>
      <c r="HJ238" s="433">
        <f t="shared" si="1530"/>
        <v>10.148328222950017</v>
      </c>
      <c r="HK238" s="437">
        <f t="shared" si="1531"/>
        <v>25843</v>
      </c>
      <c r="HL238" s="437">
        <f t="shared" si="1532"/>
        <v>28989.399999999998</v>
      </c>
      <c r="HM238" s="438">
        <f t="shared" si="1533"/>
        <v>1.4014</v>
      </c>
      <c r="HN238" s="439">
        <f t="shared" si="1534"/>
        <v>0.59760000000000002</v>
      </c>
      <c r="HO238" s="436">
        <f t="shared" si="1535"/>
        <v>1.5508</v>
      </c>
      <c r="HP238" s="427">
        <f t="shared" si="1536"/>
        <v>0.46643999999999997</v>
      </c>
      <c r="HQ238" s="357">
        <f t="shared" si="1537"/>
        <v>25801.599999999999</v>
      </c>
      <c r="HR238" s="358">
        <f t="shared" si="1538"/>
        <v>29019.200000000001</v>
      </c>
      <c r="HS238" s="712">
        <f t="shared" si="1539"/>
        <v>0.46643999999999997</v>
      </c>
      <c r="HT238" s="713">
        <f t="shared" si="1540"/>
        <v>0.36094603788418017</v>
      </c>
      <c r="HU238" s="711">
        <f t="shared" si="1541"/>
        <v>0.44215889640812073</v>
      </c>
      <c r="HV238" s="711">
        <f t="shared" si="1542"/>
        <v>24.454174959719456</v>
      </c>
      <c r="HW238" s="711">
        <f t="shared" si="1543"/>
        <v>27.464698088207459</v>
      </c>
      <c r="HX238" s="711">
        <f t="shared" si="1544"/>
        <v>45.714470083951518</v>
      </c>
      <c r="HY238" s="714">
        <f t="shared" si="1545"/>
        <v>25.801599999999997</v>
      </c>
      <c r="HZ238" s="359">
        <f t="shared" si="1546"/>
        <v>29.019200000000001</v>
      </c>
      <c r="IA238" s="360">
        <f t="shared" si="1547"/>
        <v>48.30190909070317</v>
      </c>
      <c r="IB238" s="75">
        <f t="shared" si="1548"/>
        <v>45.714470083951518</v>
      </c>
      <c r="IC238" s="724">
        <f t="shared" si="1549"/>
        <v>0.36094603788418017</v>
      </c>
      <c r="ID238" s="724">
        <f t="shared" si="1550"/>
        <v>25.801599999999997</v>
      </c>
      <c r="IE238" s="724">
        <f t="shared" si="1551"/>
        <v>29.019200000000001</v>
      </c>
      <c r="IF238" s="76">
        <f t="shared" si="1552"/>
        <v>10.148328222950017</v>
      </c>
      <c r="IG238" s="168"/>
      <c r="IH238" s="168"/>
      <c r="II238" s="168"/>
      <c r="IJ238" s="700">
        <f t="shared" si="1553"/>
        <v>0</v>
      </c>
      <c r="IK238" s="529"/>
      <c r="IL238" s="529"/>
      <c r="IM238" s="529"/>
      <c r="IN238" s="529"/>
      <c r="IO238" s="529"/>
      <c r="IP238" s="529"/>
      <c r="IQ238" s="529"/>
      <c r="IR238" s="529"/>
      <c r="IS238" s="23" t="s">
        <v>88</v>
      </c>
      <c r="IT238" s="23" t="s">
        <v>88</v>
      </c>
      <c r="IU238" s="23"/>
      <c r="IV238" s="23" t="s">
        <v>88</v>
      </c>
      <c r="IW238" s="23"/>
      <c r="IX238" s="23"/>
      <c r="IZ238" s="529"/>
      <c r="JA238" s="529"/>
      <c r="JB238" s="143"/>
      <c r="JC238" s="64"/>
      <c r="JD238" s="22" t="str">
        <f>IF(IN238&lt;&gt;0,IP238*IF238/IN238,"NM")</f>
        <v>NM</v>
      </c>
      <c r="JE238" s="22" t="str">
        <f>IF(IN238&lt;&gt;0,IQ238*IF238/IN238,"NM")</f>
        <v>NM</v>
      </c>
      <c r="JF238" s="22" t="str">
        <f>IF(IN238&lt;&gt;0,JD238*1.07,"NM")</f>
        <v>NM</v>
      </c>
      <c r="JG238" s="22" t="str">
        <f>IF(IN238&lt;&gt;0,JE238*1.76,"NM")</f>
        <v>NM</v>
      </c>
      <c r="JH238" s="21" t="str">
        <f>IF(IN238&lt;&gt;0,(21/(21-IO238)),"NM")</f>
        <v>NM</v>
      </c>
      <c r="JI238" s="21"/>
      <c r="JJ238" s="21"/>
      <c r="JK238" s="21"/>
      <c r="JL238" s="529"/>
      <c r="JM238" s="529"/>
      <c r="JN238" s="529"/>
      <c r="JO238" s="529"/>
      <c r="JP238" s="529"/>
      <c r="JR238" s="29"/>
      <c r="JS238" s="29"/>
      <c r="JT238" s="529"/>
      <c r="JU238" s="529"/>
      <c r="JV238" s="142"/>
      <c r="JW238" s="142"/>
      <c r="JX238" s="142"/>
      <c r="JY238" s="142"/>
      <c r="JZ238" s="142"/>
      <c r="KA238" s="23"/>
      <c r="KB238" s="24"/>
      <c r="KC238" s="175"/>
      <c r="KD238" s="175"/>
      <c r="KE238" s="175"/>
      <c r="KF238" s="175"/>
      <c r="KG238" s="175"/>
      <c r="KH238" s="175"/>
      <c r="KI238" s="175"/>
      <c r="KJ238" s="175"/>
      <c r="KK238" s="48"/>
      <c r="KL238" s="32" t="s">
        <v>88</v>
      </c>
      <c r="KM238" s="48"/>
      <c r="KN238" s="48"/>
      <c r="KO238" s="48"/>
      <c r="KP238" s="48"/>
      <c r="KQ238" s="49"/>
      <c r="KR238" s="49"/>
      <c r="KS238" s="49"/>
      <c r="KT238" s="49"/>
      <c r="KU238" s="49"/>
      <c r="KV238" s="49"/>
      <c r="KX238" s="540">
        <f t="shared" si="1243"/>
        <v>100</v>
      </c>
      <c r="NC238" s="529">
        <v>0</v>
      </c>
    </row>
    <row r="239" spans="1:367" ht="15.75" thickBot="1" x14ac:dyDescent="0.3">
      <c r="A239" s="423" t="s">
        <v>183</v>
      </c>
      <c r="B239" s="81"/>
      <c r="C239" s="81"/>
      <c r="D239" s="578"/>
      <c r="E239" s="50" t="s">
        <v>77</v>
      </c>
      <c r="F239" s="40"/>
      <c r="G239" s="40"/>
      <c r="H239" s="40"/>
      <c r="I239" s="40"/>
      <c r="J239" s="40"/>
      <c r="K239" s="40"/>
      <c r="L239" s="40"/>
      <c r="M239" s="40"/>
      <c r="N239" s="124"/>
      <c r="O239" s="552"/>
      <c r="P239" s="545"/>
      <c r="Q239" s="728"/>
      <c r="R239" s="728"/>
      <c r="S239" s="728"/>
      <c r="T239" s="728"/>
      <c r="U239" s="728"/>
      <c r="V239" s="728"/>
      <c r="W239" s="728"/>
      <c r="X239" s="728"/>
      <c r="Y239" s="728"/>
      <c r="Z239" s="728"/>
      <c r="AA239" s="728"/>
      <c r="AB239" s="728"/>
      <c r="AC239" s="40"/>
      <c r="AD239" s="40"/>
      <c r="AE239" s="40"/>
      <c r="AF239" s="40"/>
      <c r="AG239" s="40"/>
      <c r="AH239" s="40"/>
      <c r="AI239" s="40"/>
      <c r="AJ239" s="40"/>
      <c r="AK239" s="40"/>
      <c r="AL239" s="40"/>
      <c r="AM239" s="40"/>
      <c r="AN239" s="40"/>
      <c r="AO239" s="40"/>
      <c r="AP239" s="40"/>
      <c r="AQ239" s="40"/>
      <c r="AR239" s="40"/>
      <c r="AS239" s="40"/>
      <c r="AT239" s="40"/>
      <c r="AU239" s="40"/>
      <c r="AV239" s="40"/>
      <c r="AW239" s="40"/>
      <c r="AX239" s="40"/>
      <c r="AY239" s="40"/>
      <c r="AZ239" s="40"/>
      <c r="BA239" s="40"/>
      <c r="BB239" s="40"/>
      <c r="BC239" s="40"/>
      <c r="BD239" s="40"/>
      <c r="BE239" s="40"/>
      <c r="BF239" s="40"/>
      <c r="BG239" s="40"/>
      <c r="BH239" s="40"/>
      <c r="BI239" s="40"/>
      <c r="BJ239" s="40"/>
      <c r="BK239" s="40"/>
      <c r="BL239" s="40"/>
      <c r="BM239" s="40"/>
      <c r="BN239" s="40"/>
      <c r="BO239" s="40"/>
      <c r="BP239" s="40"/>
      <c r="BQ239" s="40"/>
      <c r="BR239" s="40"/>
      <c r="BS239" s="40"/>
      <c r="BT239" s="40"/>
      <c r="BU239" s="40"/>
      <c r="BV239" s="40"/>
      <c r="BW239" s="40"/>
      <c r="BX239" s="40"/>
      <c r="BY239" s="40"/>
      <c r="BZ239" s="40"/>
      <c r="CA239" s="40"/>
      <c r="CB239" s="40"/>
      <c r="CC239" s="40"/>
      <c r="CD239" s="40"/>
      <c r="CE239" s="40"/>
      <c r="CF239" s="40"/>
      <c r="CG239" s="40"/>
      <c r="CH239" s="40"/>
      <c r="CI239" s="40"/>
      <c r="CJ239" s="40"/>
      <c r="CK239" s="40"/>
      <c r="CL239" s="40"/>
      <c r="CM239" s="40"/>
      <c r="CN239" s="40"/>
      <c r="CO239" s="40"/>
      <c r="CP239" s="40"/>
      <c r="CQ239" s="40"/>
      <c r="CR239" s="40"/>
      <c r="CS239" s="40"/>
      <c r="CT239" s="40"/>
      <c r="CU239" s="40"/>
      <c r="CV239" s="40"/>
      <c r="CW239" s="40"/>
      <c r="CX239" s="40"/>
      <c r="CY239" s="40"/>
      <c r="CZ239" s="40"/>
      <c r="DA239" s="40"/>
      <c r="DB239" s="40"/>
      <c r="DC239" s="40"/>
      <c r="DD239" s="40"/>
      <c r="DE239" s="40"/>
      <c r="DF239" s="40"/>
      <c r="DG239" s="40"/>
      <c r="DH239" s="40"/>
      <c r="DI239" s="40"/>
      <c r="DJ239" s="40"/>
      <c r="DK239" s="40"/>
      <c r="DL239" s="40"/>
      <c r="DM239" s="40"/>
      <c r="DN239" s="40"/>
      <c r="DO239" s="40"/>
      <c r="DP239" s="40"/>
      <c r="DQ239" s="40"/>
      <c r="DR239" s="40"/>
      <c r="DS239" s="40"/>
      <c r="DT239" s="40"/>
      <c r="DU239" s="40"/>
      <c r="DV239" s="40"/>
      <c r="DW239" s="40"/>
      <c r="DX239" s="40"/>
      <c r="DY239" s="40"/>
      <c r="DZ239" s="40"/>
      <c r="EA239" s="40"/>
      <c r="EB239" s="40"/>
      <c r="EC239" s="40"/>
      <c r="ED239" s="40"/>
      <c r="EE239" s="40"/>
      <c r="EF239" s="40"/>
      <c r="EG239" s="40"/>
      <c r="EH239" s="40"/>
      <c r="EI239" s="40"/>
      <c r="EJ239" s="40"/>
      <c r="EK239" s="40"/>
      <c r="EL239" s="40"/>
      <c r="EM239" s="40"/>
      <c r="EN239" s="40"/>
      <c r="EO239" s="40"/>
      <c r="EP239" s="40"/>
      <c r="EQ239" s="40"/>
      <c r="ER239" s="40"/>
      <c r="ES239" s="40"/>
      <c r="ET239" s="40"/>
      <c r="EU239" s="40"/>
      <c r="EV239" s="40"/>
      <c r="EW239" s="40"/>
      <c r="EX239" s="40"/>
      <c r="EY239" s="40"/>
      <c r="EZ239" s="40"/>
      <c r="FA239" s="40"/>
      <c r="FB239" s="40"/>
      <c r="FC239" s="40"/>
      <c r="FD239" s="40"/>
      <c r="FE239" s="40"/>
      <c r="FF239" s="40"/>
      <c r="FG239" s="40"/>
      <c r="FH239" s="40"/>
      <c r="FI239" s="40"/>
      <c r="FJ239" s="40"/>
      <c r="FK239" s="40"/>
      <c r="FL239" s="40"/>
      <c r="FM239" s="40"/>
      <c r="FN239" s="40"/>
      <c r="FO239" s="40"/>
      <c r="FP239" s="40"/>
      <c r="FQ239" s="40"/>
      <c r="FR239" s="40"/>
      <c r="FS239" s="40"/>
      <c r="FT239" s="40"/>
      <c r="FU239" s="40"/>
      <c r="FV239" s="40"/>
      <c r="FW239" s="40"/>
      <c r="FX239" s="40"/>
      <c r="FY239" s="40"/>
      <c r="FZ239" s="40"/>
      <c r="GA239" s="40"/>
      <c r="GB239" s="40"/>
      <c r="GC239" s="40"/>
      <c r="GD239" s="40"/>
      <c r="GE239" s="40"/>
      <c r="GF239" s="40"/>
      <c r="GG239" s="40"/>
      <c r="GH239" s="40"/>
      <c r="GI239" s="40"/>
      <c r="GJ239" s="40"/>
      <c r="GK239" s="40"/>
      <c r="GL239" s="40"/>
      <c r="GM239" s="40"/>
      <c r="GN239" s="40"/>
      <c r="GO239" s="40"/>
      <c r="GP239" s="40"/>
      <c r="GQ239" s="40"/>
      <c r="GR239" s="40"/>
      <c r="GS239" s="40"/>
      <c r="GT239" s="40"/>
      <c r="GU239" s="40"/>
      <c r="GV239" s="40"/>
      <c r="GW239" s="40"/>
      <c r="GX239" s="40"/>
      <c r="GY239" s="40"/>
      <c r="GZ239" s="40"/>
      <c r="HA239" s="40"/>
      <c r="HB239" s="40"/>
      <c r="HC239" s="40"/>
      <c r="HD239" s="40"/>
      <c r="HE239" s="40"/>
      <c r="HF239" s="40"/>
      <c r="HG239" s="40"/>
      <c r="HH239" s="40"/>
      <c r="HI239" s="40"/>
      <c r="HJ239" s="40"/>
      <c r="HK239" s="40"/>
      <c r="HL239" s="40"/>
      <c r="HM239" s="40"/>
      <c r="HN239" s="40"/>
      <c r="HO239" s="40"/>
      <c r="HP239" s="40"/>
      <c r="HQ239" s="40"/>
      <c r="HR239" s="40"/>
      <c r="HS239" s="40"/>
      <c r="HT239" s="40"/>
      <c r="HU239" s="40"/>
      <c r="HV239" s="40"/>
      <c r="HW239" s="40"/>
      <c r="HX239" s="40"/>
      <c r="HY239" s="40"/>
      <c r="HZ239" s="40"/>
      <c r="IA239" s="40"/>
      <c r="IB239" s="40"/>
      <c r="IC239" s="40"/>
      <c r="ID239" s="40"/>
      <c r="IE239" s="40"/>
      <c r="IF239" s="40"/>
      <c r="IG239" s="40"/>
      <c r="IH239" s="40"/>
      <c r="II239" s="40"/>
      <c r="IJ239" s="40"/>
      <c r="IK239" s="40"/>
      <c r="IL239" s="40"/>
      <c r="IM239" s="40"/>
      <c r="IN239" s="40"/>
      <c r="IO239" s="40"/>
      <c r="IP239" s="40"/>
      <c r="IQ239" s="40"/>
      <c r="IR239" s="40"/>
      <c r="IS239" s="40"/>
      <c r="IT239" s="40"/>
      <c r="IU239" s="40"/>
      <c r="IV239" s="40"/>
      <c r="IW239" s="40"/>
      <c r="IX239" s="40"/>
      <c r="IZ239" s="40"/>
      <c r="JA239" s="40"/>
      <c r="JB239" s="83"/>
      <c r="JC239" s="40"/>
      <c r="JD239" s="40"/>
      <c r="JE239" s="40"/>
      <c r="JF239" s="40"/>
      <c r="JG239" s="40"/>
      <c r="JH239" s="40"/>
      <c r="JI239" s="40"/>
      <c r="JJ239" s="40"/>
      <c r="JK239" s="40"/>
      <c r="JL239" s="83"/>
      <c r="JM239" s="83"/>
      <c r="JN239" s="83"/>
      <c r="JO239" s="83"/>
      <c r="JP239" s="40"/>
      <c r="JQ239" s="40"/>
      <c r="JR239" s="40"/>
      <c r="JS239" s="40"/>
      <c r="JT239" s="83"/>
      <c r="JU239" s="83"/>
      <c r="JV239" s="83"/>
      <c r="JW239" s="83"/>
      <c r="JX239" s="83"/>
      <c r="JY239" s="83"/>
      <c r="JZ239" s="83"/>
      <c r="KA239" s="40"/>
      <c r="KB239" s="40"/>
      <c r="KC239" s="83"/>
      <c r="KD239" s="83"/>
      <c r="KE239" s="83"/>
      <c r="KF239" s="83"/>
      <c r="KG239" s="83"/>
      <c r="KH239" s="83"/>
      <c r="KI239" s="83"/>
      <c r="KJ239" s="83"/>
      <c r="KK239" s="40"/>
      <c r="KL239" s="40"/>
      <c r="KM239" s="40"/>
      <c r="KN239" s="40"/>
      <c r="KO239" s="40"/>
      <c r="KP239" s="40"/>
      <c r="KQ239" s="41"/>
      <c r="KR239" s="41"/>
      <c r="KS239" s="41"/>
      <c r="KT239" s="41"/>
      <c r="KU239" s="41"/>
      <c r="KV239" s="41"/>
      <c r="KX239" s="540">
        <f t="shared" si="1243"/>
        <v>0</v>
      </c>
      <c r="NC239" s="40"/>
    </row>
    <row r="240" spans="1:367" ht="24.75" thickTop="1" thickBot="1" x14ac:dyDescent="0.3">
      <c r="A240" s="423" t="s">
        <v>183</v>
      </c>
      <c r="B240" s="80" t="e">
        <f>IF(A240="X",IF(#REF!="F",#REF!,IF(#REF!="C",#REF!,IF(#REF!="WH",#REF!,IF(#REF!="B",#REF!,"")))),"")</f>
        <v>#REF!</v>
      </c>
      <c r="C240" s="120"/>
      <c r="D240" s="578"/>
      <c r="E240" s="11">
        <f>E238+1</f>
        <v>103</v>
      </c>
      <c r="F240" s="2127" t="s">
        <v>30</v>
      </c>
      <c r="G240" s="1830" t="s">
        <v>50</v>
      </c>
      <c r="H240" s="23" t="s">
        <v>88</v>
      </c>
      <c r="I240" s="23" t="s">
        <v>88</v>
      </c>
      <c r="J240" s="23" t="s">
        <v>88</v>
      </c>
      <c r="K240" s="38"/>
      <c r="L240" s="39" t="str">
        <f>L237</f>
        <v>EU high</v>
      </c>
      <c r="M240" s="39" t="s">
        <v>58</v>
      </c>
      <c r="N240" s="775" t="s">
        <v>59</v>
      </c>
      <c r="O240" s="743"/>
      <c r="P240" s="743"/>
      <c r="Q240" s="726">
        <v>60</v>
      </c>
      <c r="R240" s="727"/>
      <c r="S240" s="727"/>
      <c r="T240" s="727"/>
      <c r="U240" s="727"/>
      <c r="V240" s="727"/>
      <c r="W240" s="727"/>
      <c r="X240" s="727"/>
      <c r="Y240" s="727"/>
      <c r="Z240" s="727"/>
      <c r="AA240" s="727"/>
      <c r="AB240" s="727">
        <v>40</v>
      </c>
      <c r="AC240" s="368">
        <f t="shared" ref="AC240:AC241" si="1554">Q240/100</f>
        <v>0.6</v>
      </c>
      <c r="AD240" s="368">
        <f t="shared" ref="AD240:AD241" si="1555">R240/100</f>
        <v>0</v>
      </c>
      <c r="AE240" s="368">
        <f t="shared" ref="AE240:AE241" si="1556">S240/100</f>
        <v>0</v>
      </c>
      <c r="AF240" s="368">
        <f t="shared" ref="AF240:AF241" si="1557">T240/100</f>
        <v>0</v>
      </c>
      <c r="AG240" s="368">
        <f t="shared" ref="AG240:AG241" si="1558">U240/100</f>
        <v>0</v>
      </c>
      <c r="AH240" s="368">
        <f t="shared" ref="AH240:AH241" si="1559">V240/100</f>
        <v>0</v>
      </c>
      <c r="AI240" s="368">
        <f t="shared" ref="AI240:AI241" si="1560">W240/100</f>
        <v>0</v>
      </c>
      <c r="AJ240" s="368">
        <f t="shared" ref="AJ240:AJ241" si="1561">X240/100</f>
        <v>0</v>
      </c>
      <c r="AK240" s="368">
        <f t="shared" ref="AK240:AK241" si="1562">Y240/100</f>
        <v>0</v>
      </c>
      <c r="AL240" s="368">
        <f t="shared" ref="AL240:AL241" si="1563">Z240/100</f>
        <v>0</v>
      </c>
      <c r="AM240" s="368">
        <f t="shared" ref="AM240:AM241" si="1564">AA240/100</f>
        <v>0</v>
      </c>
      <c r="AN240" s="368">
        <f t="shared" ref="AN240:AN241" si="1565">AB240/100</f>
        <v>0.4</v>
      </c>
      <c r="AO240" s="369">
        <v>0</v>
      </c>
      <c r="AP240" s="370">
        <v>0</v>
      </c>
      <c r="AQ240" s="370">
        <v>0</v>
      </c>
      <c r="AR240" s="370">
        <v>0</v>
      </c>
      <c r="AS240" s="378">
        <f>AC240*'Gas parameters'!$B$10</f>
        <v>21490.799999999999</v>
      </c>
      <c r="AT240" s="371">
        <f>AD240*'Gas parameters'!$C$10</f>
        <v>0</v>
      </c>
      <c r="AU240" s="371">
        <f>AE240*'Gas parameters'!$D$10</f>
        <v>0</v>
      </c>
      <c r="AV240" s="371">
        <f>AF240*'Gas parameters'!$E$10</f>
        <v>0</v>
      </c>
      <c r="AW240" s="371">
        <f>AG240*'Gas parameters'!$F$10</f>
        <v>0</v>
      </c>
      <c r="AX240" s="371">
        <f>AH240*'Gas parameters'!$G$10</f>
        <v>0</v>
      </c>
      <c r="AY240" s="371">
        <f>AI240*'Gas parameters'!$H$10</f>
        <v>0</v>
      </c>
      <c r="AZ240" s="371">
        <f>AJ240*'Gas parameters'!$I$10</f>
        <v>0</v>
      </c>
      <c r="BA240" s="371">
        <f>AK240*'Gas parameters'!$J$10</f>
        <v>0</v>
      </c>
      <c r="BB240" s="371">
        <f>AL240*'Gas parameters'!$K$10</f>
        <v>0</v>
      </c>
      <c r="BC240" s="371">
        <f>AM240*'Gas parameters'!$L$10</f>
        <v>0</v>
      </c>
      <c r="BD240" s="371">
        <f>AN240*'Gas parameters'!$M$10</f>
        <v>4310.8</v>
      </c>
      <c r="BE240" s="372">
        <f>AO240*'Gas parameters'!$N$10</f>
        <v>0</v>
      </c>
      <c r="BF240" s="373">
        <f>AP240*'Gas parameters'!$O$10</f>
        <v>0</v>
      </c>
      <c r="BG240" s="373">
        <f>AQ240*'Gas parameters'!$P$10</f>
        <v>0</v>
      </c>
      <c r="BH240" s="379">
        <f>AR240*'Gas parameters'!$Q$10</f>
        <v>0</v>
      </c>
      <c r="BI240" s="386">
        <f>AC240*'Gas parameters'!$B$11</f>
        <v>23904</v>
      </c>
      <c r="BJ240" s="387">
        <f>AD240*'Gas parameters'!$C$11</f>
        <v>0</v>
      </c>
      <c r="BK240" s="387">
        <f>AE240*'Gas parameters'!$D$11</f>
        <v>0</v>
      </c>
      <c r="BL240" s="387">
        <f>AF240*'Gas parameters'!$E$11</f>
        <v>0</v>
      </c>
      <c r="BM240" s="387">
        <f>AG240*'Gas parameters'!$F$11</f>
        <v>0</v>
      </c>
      <c r="BN240" s="387">
        <f>AH240*'Gas parameters'!$G$11</f>
        <v>0</v>
      </c>
      <c r="BO240" s="387">
        <f>AI240*'Gas parameters'!$H$11</f>
        <v>0</v>
      </c>
      <c r="BP240" s="387">
        <f>AJ240*'Gas parameters'!$I$11</f>
        <v>0</v>
      </c>
      <c r="BQ240" s="387">
        <f>AK240*'Gas parameters'!$J$11</f>
        <v>0</v>
      </c>
      <c r="BR240" s="387">
        <f>AL240*'Gas parameters'!$K$11</f>
        <v>0</v>
      </c>
      <c r="BS240" s="387">
        <f>AM240*'Gas parameters'!$L$11</f>
        <v>0</v>
      </c>
      <c r="BT240" s="387">
        <f>AN240*'Gas parameters'!$M$11</f>
        <v>5115.2000000000007</v>
      </c>
      <c r="BU240" s="388">
        <f>AO240*'Gas parameters'!$N$11</f>
        <v>0</v>
      </c>
      <c r="BV240" s="389">
        <f>AP240*'Gas parameters'!$O$11</f>
        <v>0</v>
      </c>
      <c r="BW240" s="389">
        <f>AQ240*'Gas parameters'!$P$11</f>
        <v>0</v>
      </c>
      <c r="BX240" s="390">
        <f>AR240*'Gas parameters'!$Q$11</f>
        <v>0</v>
      </c>
      <c r="BY240" s="385">
        <f>AC240*'Gas parameters'!$B$12</f>
        <v>0.43043999999999999</v>
      </c>
      <c r="BZ240" s="374">
        <f>AD240*'Gas parameters'!$C$12</f>
        <v>0</v>
      </c>
      <c r="CA240" s="374">
        <f>AE240*'Gas parameters'!$D$12</f>
        <v>0</v>
      </c>
      <c r="CB240" s="374">
        <f>AF240*'Gas parameters'!$E$12</f>
        <v>0</v>
      </c>
      <c r="CC240" s="374">
        <f>AG240*'Gas parameters'!$F$12</f>
        <v>0</v>
      </c>
      <c r="CD240" s="374">
        <f>AH240*'Gas parameters'!$G$12</f>
        <v>0</v>
      </c>
      <c r="CE240" s="374">
        <f>AI240*'Gas parameters'!$H$12</f>
        <v>0</v>
      </c>
      <c r="CF240" s="374">
        <f>AJ240*'Gas parameters'!$I$12</f>
        <v>0</v>
      </c>
      <c r="CG240" s="374">
        <f>AK240*'Gas parameters'!$J$12</f>
        <v>0</v>
      </c>
      <c r="CH240" s="374">
        <f>AL240*'Gas parameters'!$K$12</f>
        <v>0</v>
      </c>
      <c r="CI240" s="374">
        <f>AM240*'Gas parameters'!$L$12</f>
        <v>0</v>
      </c>
      <c r="CJ240" s="374">
        <f>AN240*'Gas parameters'!$M$12</f>
        <v>3.5999999999999997E-2</v>
      </c>
      <c r="CK240" s="375">
        <f>AO240*'Gas parameters'!$N$12</f>
        <v>0</v>
      </c>
      <c r="CL240" s="376">
        <f>AP240*'Gas parameters'!$O$12</f>
        <v>0</v>
      </c>
      <c r="CM240" s="376">
        <f>AQ240*'Gas parameters'!$P$12</f>
        <v>0</v>
      </c>
      <c r="CN240" s="376">
        <f>AR240*'Gas parameters'!$Q$12</f>
        <v>0</v>
      </c>
      <c r="CO240" s="432">
        <f t="shared" ref="CO240:CO241" si="1566">AC240</f>
        <v>0.6</v>
      </c>
      <c r="CP240" s="432">
        <f t="shared" ref="CP240:CP241" si="1567">AD240</f>
        <v>0</v>
      </c>
      <c r="CQ240" s="432">
        <f t="shared" ref="CQ240:CQ241" si="1568">AE240</f>
        <v>0</v>
      </c>
      <c r="CR240" s="432">
        <f t="shared" ref="CR240:CR241" si="1569">AF240</f>
        <v>0</v>
      </c>
      <c r="CS240" s="432">
        <f t="shared" ref="CS240:CS241" si="1570">AG240</f>
        <v>0</v>
      </c>
      <c r="CT240" s="432">
        <f t="shared" ref="CT240:CT241" si="1571">AH240</f>
        <v>0</v>
      </c>
      <c r="CU240" s="432">
        <f t="shared" ref="CU240:CU241" si="1572">AI240</f>
        <v>0</v>
      </c>
      <c r="CV240" s="432">
        <f t="shared" ref="CV240:CV241" si="1573">AJ240</f>
        <v>0</v>
      </c>
      <c r="CW240" s="432">
        <f t="shared" ref="CW240:CW241" si="1574">AK240</f>
        <v>0</v>
      </c>
      <c r="CX240" s="432">
        <f t="shared" ref="CX240:CX241" si="1575">AL240</f>
        <v>0</v>
      </c>
      <c r="CY240" s="432">
        <f t="shared" ref="CY240:CY241" si="1576">AM240</f>
        <v>0</v>
      </c>
      <c r="CZ240" s="432">
        <f t="shared" ref="CZ240:CZ241" si="1577">AN240</f>
        <v>0.4</v>
      </c>
      <c r="DA240" s="432">
        <f t="shared" ref="DA240:DA241" si="1578">AO240</f>
        <v>0</v>
      </c>
      <c r="DB240" s="432">
        <f t="shared" ref="DB240:DB241" si="1579">AP240</f>
        <v>0</v>
      </c>
      <c r="DC240" s="432">
        <f t="shared" ref="DC240:DC241" si="1580">AQ240</f>
        <v>0</v>
      </c>
      <c r="DD240" s="432">
        <f t="shared" ref="DD240:DD241" si="1581">AR240</f>
        <v>0</v>
      </c>
      <c r="DE240" s="428">
        <f>'DATA SHEET'!CO240*'Gas parameters'!$B$13</f>
        <v>21529.8</v>
      </c>
      <c r="DF240" s="428">
        <f>'DATA SHEET'!CP240*'Gas parameters'!$C$13</f>
        <v>0</v>
      </c>
      <c r="DG240" s="428">
        <f>'DATA SHEET'!CQ240*'Gas parameters'!$D$13</f>
        <v>0</v>
      </c>
      <c r="DH240" s="428">
        <f>'DATA SHEET'!CR240*'Gas parameters'!$E$13</f>
        <v>0</v>
      </c>
      <c r="DI240" s="428">
        <f>'DATA SHEET'!CS240*'Gas parameters'!$F$13</f>
        <v>0</v>
      </c>
      <c r="DJ240" s="428">
        <f>'DATA SHEET'!CT240*'Gas parameters'!$G$13</f>
        <v>0</v>
      </c>
      <c r="DK240" s="428">
        <f>'DATA SHEET'!CU240*'Gas parameters'!$H$13</f>
        <v>0</v>
      </c>
      <c r="DL240" s="428">
        <f>'DATA SHEET'!CV240*'Gas parameters'!$I$13</f>
        <v>0</v>
      </c>
      <c r="DM240" s="428">
        <f>'DATA SHEET'!CW240*'Gas parameters'!$J$13</f>
        <v>0</v>
      </c>
      <c r="DN240" s="428">
        <f>'DATA SHEET'!CX240*'Gas parameters'!$K$13</f>
        <v>0</v>
      </c>
      <c r="DO240" s="428">
        <f>'DATA SHEET'!CY240*'Gas parameters'!$L$13</f>
        <v>0</v>
      </c>
      <c r="DP240" s="428">
        <f>'DATA SHEET'!CZ240*'Gas parameters'!$M$13</f>
        <v>4313.2</v>
      </c>
      <c r="DQ240" s="428">
        <f>'DATA SHEET'!DA240*'Gas parameters'!$N$13</f>
        <v>0</v>
      </c>
      <c r="DR240" s="428">
        <f>'DATA SHEET'!DB240*'Gas parameters'!$O$13</f>
        <v>0</v>
      </c>
      <c r="DS240" s="428">
        <f>'DATA SHEET'!DC240*'Gas parameters'!$P$13</f>
        <v>0</v>
      </c>
      <c r="DT240" s="428">
        <f>'DATA SHEET'!DD240*'Gas parameters'!$Q$13</f>
        <v>0</v>
      </c>
      <c r="DU240" s="431">
        <f>'DATA SHEET'!CO240*'Gas parameters'!$B$14</f>
        <v>23891.399999999998</v>
      </c>
      <c r="DV240" s="431">
        <f>'DATA SHEET'!CP240*'Gas parameters'!$C$14</f>
        <v>0</v>
      </c>
      <c r="DW240" s="431">
        <f>'DATA SHEET'!CQ240*'Gas parameters'!$D$14</f>
        <v>0</v>
      </c>
      <c r="DX240" s="431">
        <f>'DATA SHEET'!CR240*'Gas parameters'!$E$14</f>
        <v>0</v>
      </c>
      <c r="DY240" s="431">
        <f>'DATA SHEET'!CS240*'Gas parameters'!$F$14</f>
        <v>0</v>
      </c>
      <c r="DZ240" s="431">
        <f>'DATA SHEET'!CT240*'Gas parameters'!$G$14</f>
        <v>0</v>
      </c>
      <c r="EA240" s="431">
        <f>'DATA SHEET'!CU240*'Gas parameters'!$H$14</f>
        <v>0</v>
      </c>
      <c r="EB240" s="431">
        <f>'DATA SHEET'!CV240*'Gas parameters'!$I$14</f>
        <v>0</v>
      </c>
      <c r="EC240" s="431">
        <f>'DATA SHEET'!CW240*'Gas parameters'!$J$14</f>
        <v>0</v>
      </c>
      <c r="ED240" s="431">
        <f>'DATA SHEET'!CX240*'Gas parameters'!$K$14</f>
        <v>0</v>
      </c>
      <c r="EE240" s="431">
        <f>'DATA SHEET'!CY240*'Gas parameters'!$L$14</f>
        <v>0</v>
      </c>
      <c r="EF240" s="431">
        <f>'DATA SHEET'!CZ240*'Gas parameters'!$M$14</f>
        <v>5098</v>
      </c>
      <c r="EG240" s="431">
        <f>'DATA SHEET'!DA240*'Gas parameters'!$N$14</f>
        <v>0</v>
      </c>
      <c r="EH240" s="431">
        <f>'DATA SHEET'!DB240*'Gas parameters'!$O$14</f>
        <v>0</v>
      </c>
      <c r="EI240" s="431">
        <f>'DATA SHEET'!DC240*'Gas parameters'!$P$14</f>
        <v>0</v>
      </c>
      <c r="EJ240" s="431">
        <f>'DATA SHEET'!DD240*'Gas parameters'!$Q$14</f>
        <v>0</v>
      </c>
      <c r="EK240" s="425">
        <f>'DATA SHEET'!CO240*'Gas parameters'!$B$15</f>
        <v>1.2018</v>
      </c>
      <c r="EL240" s="434">
        <f>'DATA SHEET'!CP240*'Gas parameters'!$C$15</f>
        <v>0</v>
      </c>
      <c r="EM240" s="434">
        <f>'DATA SHEET'!CQ240*'Gas parameters'!$D$15</f>
        <v>0</v>
      </c>
      <c r="EN240" s="434">
        <f>'DATA SHEET'!CR240*'Gas parameters'!$E$15</f>
        <v>0</v>
      </c>
      <c r="EO240" s="434">
        <f>'DATA SHEET'!CS240*'Gas parameters'!$F$15</f>
        <v>0</v>
      </c>
      <c r="EP240" s="434">
        <f>'DATA SHEET'!CT240*'Gas parameters'!$G$15</f>
        <v>0</v>
      </c>
      <c r="EQ240" s="434">
        <f>'DATA SHEET'!CU240*'Gas parameters'!$H$15</f>
        <v>0</v>
      </c>
      <c r="ER240" s="434">
        <f>'DATA SHEET'!CV240*'Gas parameters'!$I$15</f>
        <v>0</v>
      </c>
      <c r="ES240" s="434">
        <f>'DATA SHEET'!CW240*'Gas parameters'!$J$15</f>
        <v>0</v>
      </c>
      <c r="ET240" s="434">
        <f>'DATA SHEET'!CX240*'Gas parameters'!$K$15</f>
        <v>0</v>
      </c>
      <c r="EU240" s="434">
        <f>'DATA SHEET'!CY240*'Gas parameters'!$L$15</f>
        <v>0</v>
      </c>
      <c r="EV240" s="434">
        <f>'DATA SHEET'!CZ240*'Gas parameters'!$M$15</f>
        <v>0.1996</v>
      </c>
      <c r="EW240" s="434">
        <f>'DATA SHEET'!DA240*'Gas parameters'!$N$15</f>
        <v>0</v>
      </c>
      <c r="EX240" s="434">
        <f>'DATA SHEET'!DB240*'Gas parameters'!$O$15</f>
        <v>0</v>
      </c>
      <c r="EY240" s="434">
        <f>'DATA SHEET'!DC240*'Gas parameters'!$P$15</f>
        <v>0</v>
      </c>
      <c r="EZ240" s="434">
        <f>'DATA SHEET'!DD240*'Gas parameters'!$Q$15</f>
        <v>0</v>
      </c>
      <c r="FA240" s="429">
        <f>'DATA SHEET'!CO240*'Gas parameters'!$B$16</f>
        <v>0.59760000000000002</v>
      </c>
      <c r="FB240" s="429">
        <f>'DATA SHEET'!CP240*'Gas parameters'!$C$16</f>
        <v>0</v>
      </c>
      <c r="FC240" s="429">
        <f>'DATA SHEET'!CQ240*'Gas parameters'!$D$16</f>
        <v>0</v>
      </c>
      <c r="FD240" s="429">
        <f>'DATA SHEET'!CR240*'Gas parameters'!$E$16</f>
        <v>0</v>
      </c>
      <c r="FE240" s="429">
        <f>'DATA SHEET'!CS240*'Gas parameters'!$F$16</f>
        <v>0</v>
      </c>
      <c r="FF240" s="429">
        <f>'DATA SHEET'!CT240*'Gas parameters'!$G$16</f>
        <v>0</v>
      </c>
      <c r="FG240" s="429">
        <f>'DATA SHEET'!CU240*'Gas parameters'!$H$16</f>
        <v>0</v>
      </c>
      <c r="FH240" s="429">
        <f>'DATA SHEET'!CV240*'Gas parameters'!$I$16</f>
        <v>0</v>
      </c>
      <c r="FI240" s="429">
        <f>'DATA SHEET'!CW240*'Gas parameters'!$J$16</f>
        <v>0</v>
      </c>
      <c r="FJ240" s="429">
        <f>'DATA SHEET'!CX240*'Gas parameters'!$K$16</f>
        <v>0</v>
      </c>
      <c r="FK240" s="429">
        <f>'DATA SHEET'!CY240*'Gas parameters'!$L$16</f>
        <v>0</v>
      </c>
      <c r="FL240" s="429">
        <f>'DATA SHEET'!CZ240*'Gas parameters'!$M$16</f>
        <v>0</v>
      </c>
      <c r="FM240" s="429">
        <f>'DATA SHEET'!DA240*'Gas parameters'!$N$16</f>
        <v>0</v>
      </c>
      <c r="FN240" s="429">
        <f>'DATA SHEET'!DB240*'Gas parameters'!$O$16</f>
        <v>0</v>
      </c>
      <c r="FO240" s="429">
        <f>'DATA SHEET'!DC240*'Gas parameters'!$P$16</f>
        <v>0</v>
      </c>
      <c r="FP240" s="429">
        <f>'DATA SHEET'!DD240*'Gas parameters'!$Q$16</f>
        <v>0</v>
      </c>
      <c r="FQ240" s="457">
        <f>'DATA SHEET'!CO240*'Gas parameters'!$B$17</f>
        <v>1.1639999999999999</v>
      </c>
      <c r="FR240" s="457">
        <f>'DATA SHEET'!CP240*'Gas parameters'!$C$17</f>
        <v>0</v>
      </c>
      <c r="FS240" s="457">
        <f>'DATA SHEET'!CQ240*'Gas parameters'!$D$17</f>
        <v>0</v>
      </c>
      <c r="FT240" s="457">
        <f>'DATA SHEET'!CR240*'Gas parameters'!$E$17</f>
        <v>0</v>
      </c>
      <c r="FU240" s="457">
        <f>'DATA SHEET'!CS240*'Gas parameters'!$F$17</f>
        <v>0</v>
      </c>
      <c r="FV240" s="457">
        <f>'DATA SHEET'!CT240*'Gas parameters'!$G$17</f>
        <v>0</v>
      </c>
      <c r="FW240" s="457">
        <f>'DATA SHEET'!CU240*'Gas parameters'!$H$17</f>
        <v>0</v>
      </c>
      <c r="FX240" s="457">
        <f>'DATA SHEET'!CV240*'Gas parameters'!$I$17</f>
        <v>0</v>
      </c>
      <c r="FY240" s="457">
        <f>'DATA SHEET'!CW240*'Gas parameters'!$J$17</f>
        <v>0</v>
      </c>
      <c r="FZ240" s="457">
        <f>'DATA SHEET'!CX240*'Gas parameters'!$K$17</f>
        <v>0</v>
      </c>
      <c r="GA240" s="457">
        <f>'DATA SHEET'!CY240*'Gas parameters'!$L$17</f>
        <v>0</v>
      </c>
      <c r="GB240" s="457">
        <f>'DATA SHEET'!CZ240*'Gas parameters'!$M$17</f>
        <v>0.38680000000000003</v>
      </c>
      <c r="GC240" s="457">
        <f>'DATA SHEET'!DA240*'Gas parameters'!$N$17</f>
        <v>0</v>
      </c>
      <c r="GD240" s="457">
        <f>'DATA SHEET'!DB240*'Gas parameters'!$O$17</f>
        <v>0</v>
      </c>
      <c r="GE240" s="457">
        <f>'DATA SHEET'!DC240*'Gas parameters'!$P$17</f>
        <v>0</v>
      </c>
      <c r="GF240" s="457">
        <f>'DATA SHEET'!DD240*'Gas parameters'!$Q$17</f>
        <v>0</v>
      </c>
      <c r="GG240" s="429">
        <f>'DATA SHEET'!CO240*'Gas parameters'!$B$18</f>
        <v>0.43043999999999999</v>
      </c>
      <c r="GH240" s="429">
        <f>'DATA SHEET'!CP240*'Gas parameters'!$C$18</f>
        <v>0</v>
      </c>
      <c r="GI240" s="429">
        <f>'DATA SHEET'!CQ240*'Gas parameters'!$D$18</f>
        <v>0</v>
      </c>
      <c r="GJ240" s="429">
        <f>'DATA SHEET'!CR240*'Gas parameters'!$E$18</f>
        <v>0</v>
      </c>
      <c r="GK240" s="429">
        <f>'DATA SHEET'!CS240*'Gas parameters'!$F$18</f>
        <v>0</v>
      </c>
      <c r="GL240" s="429">
        <f>'DATA SHEET'!CT240*'Gas parameters'!$G$18</f>
        <v>0</v>
      </c>
      <c r="GM240" s="429">
        <f>'DATA SHEET'!CU240*'Gas parameters'!$H$18</f>
        <v>0</v>
      </c>
      <c r="GN240" s="429">
        <f>'DATA SHEET'!CV240*'Gas parameters'!$I$18</f>
        <v>0</v>
      </c>
      <c r="GO240" s="429">
        <f>'DATA SHEET'!CW240*'Gas parameters'!$J$18</f>
        <v>0</v>
      </c>
      <c r="GP240" s="429">
        <f>'DATA SHEET'!CX240*'Gas parameters'!$K$18</f>
        <v>0</v>
      </c>
      <c r="GQ240" s="429">
        <f>'DATA SHEET'!CY240*'Gas parameters'!$L$18</f>
        <v>0</v>
      </c>
      <c r="GR240" s="429">
        <f>'DATA SHEET'!CZ240*'Gas parameters'!$M$18</f>
        <v>3.5999999999999997E-2</v>
      </c>
      <c r="GS240" s="429">
        <f>'DATA SHEET'!DA240*'Gas parameters'!$N$18</f>
        <v>0</v>
      </c>
      <c r="GT240" s="429">
        <f>'DATA SHEET'!DB240*'Gas parameters'!$O$18</f>
        <v>0</v>
      </c>
      <c r="GU240" s="429">
        <f>'DATA SHEET'!DC240*'Gas parameters'!$P$18</f>
        <v>0</v>
      </c>
      <c r="GV240" s="429">
        <f>'DATA SHEET'!DD240*'Gas parameters'!$Q$18</f>
        <v>0</v>
      </c>
      <c r="GW240" s="430">
        <v>7</v>
      </c>
      <c r="GX240" s="430">
        <v>1E-3</v>
      </c>
      <c r="GY240" s="435">
        <f t="shared" ref="GY240:GY241" si="1582">HM240/0.2094</f>
        <v>6.6924546322827121</v>
      </c>
      <c r="GZ240" s="435">
        <f t="shared" ref="GZ240:GZ241" si="1583">HN240/HH240*100</f>
        <v>10.148328222950017</v>
      </c>
      <c r="HA240" s="433">
        <f t="shared" ref="HA240:HA241" si="1584">(HG240-HH240)/GY240+1</f>
        <v>1</v>
      </c>
      <c r="HB240" s="433">
        <f t="shared" ref="HB240:HB241" si="1585">HG240+HI240</f>
        <v>7.4502201757506663</v>
      </c>
      <c r="HC240" s="433">
        <f t="shared" ref="HC240:HC241" si="1586">HI240/HB240*100</f>
        <v>20.959991874476575</v>
      </c>
      <c r="HD240" s="433">
        <f t="shared" ref="HD240:HD241" si="1587">HJ240*0.01977+HF240*0.01429+(100-HF240-HJ240)*0.01251</f>
        <v>1.3246768628986172</v>
      </c>
      <c r="HE240" s="433">
        <f t="shared" ref="HE240:HE241" si="1588">(HD240+HI240*0.8038/HG240)/(HI240/HG240+1)</f>
        <v>1.2155011147590387</v>
      </c>
      <c r="HF240" s="436">
        <f t="shared" ref="HF240:HF241" si="1589">IO240</f>
        <v>0</v>
      </c>
      <c r="HG240" s="433">
        <f t="shared" ref="HG240:HG241" si="1590">HN240/HJ240*100</f>
        <v>5.8886546322827122</v>
      </c>
      <c r="HH240" s="435">
        <f>GY240*0.7906+'DATA SHEET'!CW240/100+HN240</f>
        <v>5.8886546322827122</v>
      </c>
      <c r="HI240" s="433">
        <f t="shared" ref="HI240:HI241" si="1591">GX240/0.8038*1.293*HA240*GY240+HO240</f>
        <v>1.5615655434679541</v>
      </c>
      <c r="HJ240" s="433">
        <f t="shared" ref="HJ240:HJ241" si="1592">(1-HF240/20.94)*GZ240</f>
        <v>10.148328222950017</v>
      </c>
      <c r="HK240" s="437">
        <f t="shared" ref="HK240:HK241" si="1593">SUM(DE240:DT240)</f>
        <v>25843</v>
      </c>
      <c r="HL240" s="437">
        <f t="shared" ref="HL240:HL241" si="1594">SUM(DU240:EJ240)</f>
        <v>28989.399999999998</v>
      </c>
      <c r="HM240" s="438">
        <f t="shared" ref="HM240:HM241" si="1595">SUM(EK240:EZ240)</f>
        <v>1.4014</v>
      </c>
      <c r="HN240" s="439">
        <f t="shared" ref="HN240:HN241" si="1596">SUM(FA240:FP240)</f>
        <v>0.59760000000000002</v>
      </c>
      <c r="HO240" s="436">
        <f t="shared" ref="HO240:HO241" si="1597">SUM(FQ240:GF240)</f>
        <v>1.5508</v>
      </c>
      <c r="HP240" s="427">
        <f t="shared" ref="HP240:HP241" si="1598">SUM(GG240:GV240)</f>
        <v>0.46643999999999997</v>
      </c>
      <c r="HQ240" s="357">
        <f t="shared" ref="HQ240:HQ241" si="1599">SUM(AS240:BH240)</f>
        <v>25801.599999999999</v>
      </c>
      <c r="HR240" s="358">
        <f t="shared" ref="HR240:HR241" si="1600">SUM(BI240:BX240)</f>
        <v>29019.200000000001</v>
      </c>
      <c r="HS240" s="712">
        <f t="shared" ref="HS240:HS241" si="1601">SUM(BY240:CN240)</f>
        <v>0.46643999999999997</v>
      </c>
      <c r="HT240" s="713">
        <f t="shared" ref="HT240:HT241" si="1602">HU240/$HR$14</f>
        <v>0.36094603788418017</v>
      </c>
      <c r="HU240" s="711">
        <f t="shared" ref="HU240:HU241" si="1603">HS240/$HU$14</f>
        <v>0.44215889640812073</v>
      </c>
      <c r="HV240" s="711">
        <f t="shared" ref="HV240:HV241" si="1604">HY240/$HV$14</f>
        <v>24.454174959719456</v>
      </c>
      <c r="HW240" s="711">
        <f t="shared" ref="HW240:HW241" si="1605">HZ240/$HW$14</f>
        <v>27.464698088207459</v>
      </c>
      <c r="HX240" s="711">
        <f t="shared" ref="HX240:HX241" si="1606">IA240/$HX$14</f>
        <v>45.714470083951518</v>
      </c>
      <c r="HY240" s="714">
        <f t="shared" ref="HY240:HY241" si="1607">HQ240/1000</f>
        <v>25.801599999999997</v>
      </c>
      <c r="HZ240" s="359">
        <f t="shared" ref="HZ240:HZ241" si="1608">HR240/1000</f>
        <v>29.019200000000001</v>
      </c>
      <c r="IA240" s="360">
        <f t="shared" ref="IA240:IA241" si="1609">HR240/SQRT(HT240)/1000</f>
        <v>48.30190909070317</v>
      </c>
      <c r="IB240" s="75">
        <f t="shared" ref="IB240:IB241" si="1610">HX240</f>
        <v>45.714470083951518</v>
      </c>
      <c r="IC240" s="724">
        <f t="shared" ref="IC240:IC241" si="1611">HT240</f>
        <v>0.36094603788418017</v>
      </c>
      <c r="ID240" s="724">
        <f t="shared" ref="ID240:ID241" si="1612">HY240</f>
        <v>25.801599999999997</v>
      </c>
      <c r="IE240" s="724">
        <f t="shared" ref="IE240:IE241" si="1613">HZ240</f>
        <v>29.019200000000001</v>
      </c>
      <c r="IF240" s="76">
        <f t="shared" ref="IF240:IF241" si="1614">GZ240</f>
        <v>10.148328222950017</v>
      </c>
      <c r="IG240" s="168"/>
      <c r="IH240" s="168"/>
      <c r="II240" s="168"/>
      <c r="IJ240" s="700">
        <f t="shared" ref="IJ240:IJ241" si="1615">II240*(273.15/(273.15+15))*ID240/3.6</f>
        <v>0</v>
      </c>
      <c r="IK240" s="8"/>
      <c r="IL240" s="8"/>
      <c r="IM240" s="8"/>
      <c r="IN240" s="8"/>
      <c r="IO240" s="8"/>
      <c r="IP240" s="8"/>
      <c r="IQ240" s="8"/>
      <c r="IR240" s="8"/>
      <c r="IS240" s="23" t="s">
        <v>88</v>
      </c>
      <c r="IT240" s="23" t="s">
        <v>88</v>
      </c>
      <c r="IU240" s="23"/>
      <c r="IV240" s="23" t="s">
        <v>88</v>
      </c>
      <c r="IW240" s="23"/>
      <c r="IX240" s="23"/>
      <c r="IZ240" s="8"/>
      <c r="JA240" s="8"/>
      <c r="JB240" s="143"/>
      <c r="JC240" s="64"/>
      <c r="JD240" s="22" t="str">
        <f>IF(IN240&lt;&gt;0,IP240*IF240/IN240,"NM")</f>
        <v>NM</v>
      </c>
      <c r="JE240" s="22" t="str">
        <f>IF(IN240&lt;&gt;0,IQ240*IF240/IN240,"NM")</f>
        <v>NM</v>
      </c>
      <c r="JF240" s="22" t="str">
        <f>IF(IN240&lt;&gt;0,JD240*1.07,"NM")</f>
        <v>NM</v>
      </c>
      <c r="JG240" s="22" t="str">
        <f>IF(IN240&lt;&gt;0,JE240*1.76,"NM")</f>
        <v>NM</v>
      </c>
      <c r="JH240" s="21" t="str">
        <f>IF(IN240&lt;&gt;0,(21/(21-IO240)),"NM")</f>
        <v>NM</v>
      </c>
      <c r="JI240" s="21"/>
      <c r="JJ240" s="21"/>
      <c r="JK240" s="21"/>
      <c r="JL240" s="79"/>
      <c r="JM240" s="140"/>
      <c r="JN240" s="140"/>
      <c r="JO240" s="140"/>
      <c r="JP240" s="29"/>
      <c r="JQ240" s="29"/>
      <c r="JR240" s="29"/>
      <c r="JS240" s="29"/>
      <c r="JT240" s="142"/>
      <c r="JU240" s="142"/>
      <c r="JV240" s="142"/>
      <c r="JW240" s="142"/>
      <c r="JX240" s="142"/>
      <c r="JY240" s="142"/>
      <c r="JZ240" s="142"/>
      <c r="KA240" s="26"/>
      <c r="KB240" s="27"/>
      <c r="KC240" s="175"/>
      <c r="KD240" s="175"/>
      <c r="KE240" s="175"/>
      <c r="KF240" s="175"/>
      <c r="KG240" s="175"/>
      <c r="KH240" s="175"/>
      <c r="KI240" s="175"/>
      <c r="KJ240" s="175"/>
      <c r="KK240" s="48"/>
      <c r="KL240" s="32" t="s">
        <v>88</v>
      </c>
      <c r="KM240" s="48"/>
      <c r="KN240" s="48"/>
      <c r="KO240" s="48"/>
      <c r="KP240" s="48"/>
      <c r="KQ240" s="49"/>
      <c r="KR240" s="49"/>
      <c r="KS240" s="49"/>
      <c r="KT240" s="49"/>
      <c r="KU240" s="49"/>
      <c r="KV240" s="49"/>
      <c r="KX240" s="540">
        <f t="shared" si="1243"/>
        <v>100</v>
      </c>
      <c r="NC240" s="8"/>
    </row>
    <row r="241" spans="1:367" ht="24.75" thickTop="1" thickBot="1" x14ac:dyDescent="0.3">
      <c r="A241" s="423" t="s">
        <v>183</v>
      </c>
      <c r="B241" s="80" t="e">
        <f>IF(A241="X",IF(#REF!="F",#REF!,IF(#REF!="C",#REF!,IF(#REF!="WH",#REF!,IF(#REF!="B",#REF!,"")))),"")</f>
        <v>#REF!</v>
      </c>
      <c r="C241" s="120"/>
      <c r="D241" s="578"/>
      <c r="E241" s="11">
        <f>E240+1</f>
        <v>104</v>
      </c>
      <c r="F241" s="2157"/>
      <c r="G241" s="2136"/>
      <c r="H241" s="23" t="s">
        <v>88</v>
      </c>
      <c r="I241" s="23" t="s">
        <v>88</v>
      </c>
      <c r="J241" s="23" t="s">
        <v>88</v>
      </c>
      <c r="K241" s="38"/>
      <c r="L241" s="39" t="str">
        <f>L240</f>
        <v>EU high</v>
      </c>
      <c r="M241" s="39" t="s">
        <v>76</v>
      </c>
      <c r="N241" s="775" t="s">
        <v>59</v>
      </c>
      <c r="O241" s="743"/>
      <c r="P241" s="743"/>
      <c r="Q241" s="726">
        <v>60</v>
      </c>
      <c r="R241" s="727"/>
      <c r="S241" s="727"/>
      <c r="T241" s="727"/>
      <c r="U241" s="727"/>
      <c r="V241" s="727"/>
      <c r="W241" s="727"/>
      <c r="X241" s="727"/>
      <c r="Y241" s="727"/>
      <c r="Z241" s="727"/>
      <c r="AA241" s="727"/>
      <c r="AB241" s="727">
        <v>40</v>
      </c>
      <c r="AC241" s="368">
        <f t="shared" si="1554"/>
        <v>0.6</v>
      </c>
      <c r="AD241" s="368">
        <f t="shared" si="1555"/>
        <v>0</v>
      </c>
      <c r="AE241" s="368">
        <f t="shared" si="1556"/>
        <v>0</v>
      </c>
      <c r="AF241" s="368">
        <f t="shared" si="1557"/>
        <v>0</v>
      </c>
      <c r="AG241" s="368">
        <f t="shared" si="1558"/>
        <v>0</v>
      </c>
      <c r="AH241" s="368">
        <f t="shared" si="1559"/>
        <v>0</v>
      </c>
      <c r="AI241" s="368">
        <f t="shared" si="1560"/>
        <v>0</v>
      </c>
      <c r="AJ241" s="368">
        <f t="shared" si="1561"/>
        <v>0</v>
      </c>
      <c r="AK241" s="368">
        <f t="shared" si="1562"/>
        <v>0</v>
      </c>
      <c r="AL241" s="368">
        <f t="shared" si="1563"/>
        <v>0</v>
      </c>
      <c r="AM241" s="368">
        <f t="shared" si="1564"/>
        <v>0</v>
      </c>
      <c r="AN241" s="368">
        <f t="shared" si="1565"/>
        <v>0.4</v>
      </c>
      <c r="AO241" s="369">
        <v>0</v>
      </c>
      <c r="AP241" s="370">
        <v>0</v>
      </c>
      <c r="AQ241" s="370">
        <v>0</v>
      </c>
      <c r="AR241" s="370">
        <v>0</v>
      </c>
      <c r="AS241" s="378">
        <f>AC241*'Gas parameters'!$B$10</f>
        <v>21490.799999999999</v>
      </c>
      <c r="AT241" s="371">
        <f>AD241*'Gas parameters'!$C$10</f>
        <v>0</v>
      </c>
      <c r="AU241" s="371">
        <f>AE241*'Gas parameters'!$D$10</f>
        <v>0</v>
      </c>
      <c r="AV241" s="371">
        <f>AF241*'Gas parameters'!$E$10</f>
        <v>0</v>
      </c>
      <c r="AW241" s="371">
        <f>AG241*'Gas parameters'!$F$10</f>
        <v>0</v>
      </c>
      <c r="AX241" s="371">
        <f>AH241*'Gas parameters'!$G$10</f>
        <v>0</v>
      </c>
      <c r="AY241" s="371">
        <f>AI241*'Gas parameters'!$H$10</f>
        <v>0</v>
      </c>
      <c r="AZ241" s="371">
        <f>AJ241*'Gas parameters'!$I$10</f>
        <v>0</v>
      </c>
      <c r="BA241" s="371">
        <f>AK241*'Gas parameters'!$J$10</f>
        <v>0</v>
      </c>
      <c r="BB241" s="371">
        <f>AL241*'Gas parameters'!$K$10</f>
        <v>0</v>
      </c>
      <c r="BC241" s="371">
        <f>AM241*'Gas parameters'!$L$10</f>
        <v>0</v>
      </c>
      <c r="BD241" s="371">
        <f>AN241*'Gas parameters'!$M$10</f>
        <v>4310.8</v>
      </c>
      <c r="BE241" s="372">
        <f>AO241*'Gas parameters'!$N$10</f>
        <v>0</v>
      </c>
      <c r="BF241" s="373">
        <f>AP241*'Gas parameters'!$O$10</f>
        <v>0</v>
      </c>
      <c r="BG241" s="373">
        <f>AQ241*'Gas parameters'!$P$10</f>
        <v>0</v>
      </c>
      <c r="BH241" s="379">
        <f>AR241*'Gas parameters'!$Q$10</f>
        <v>0</v>
      </c>
      <c r="BI241" s="386">
        <f>AC241*'Gas parameters'!$B$11</f>
        <v>23904</v>
      </c>
      <c r="BJ241" s="387">
        <f>AD241*'Gas parameters'!$C$11</f>
        <v>0</v>
      </c>
      <c r="BK241" s="387">
        <f>AE241*'Gas parameters'!$D$11</f>
        <v>0</v>
      </c>
      <c r="BL241" s="387">
        <f>AF241*'Gas parameters'!$E$11</f>
        <v>0</v>
      </c>
      <c r="BM241" s="387">
        <f>AG241*'Gas parameters'!$F$11</f>
        <v>0</v>
      </c>
      <c r="BN241" s="387">
        <f>AH241*'Gas parameters'!$G$11</f>
        <v>0</v>
      </c>
      <c r="BO241" s="387">
        <f>AI241*'Gas parameters'!$H$11</f>
        <v>0</v>
      </c>
      <c r="BP241" s="387">
        <f>AJ241*'Gas parameters'!$I$11</f>
        <v>0</v>
      </c>
      <c r="BQ241" s="387">
        <f>AK241*'Gas parameters'!$J$11</f>
        <v>0</v>
      </c>
      <c r="BR241" s="387">
        <f>AL241*'Gas parameters'!$K$11</f>
        <v>0</v>
      </c>
      <c r="BS241" s="387">
        <f>AM241*'Gas parameters'!$L$11</f>
        <v>0</v>
      </c>
      <c r="BT241" s="387">
        <f>AN241*'Gas parameters'!$M$11</f>
        <v>5115.2000000000007</v>
      </c>
      <c r="BU241" s="388">
        <f>AO241*'Gas parameters'!$N$11</f>
        <v>0</v>
      </c>
      <c r="BV241" s="389">
        <f>AP241*'Gas parameters'!$O$11</f>
        <v>0</v>
      </c>
      <c r="BW241" s="389">
        <f>AQ241*'Gas parameters'!$P$11</f>
        <v>0</v>
      </c>
      <c r="BX241" s="390">
        <f>AR241*'Gas parameters'!$Q$11</f>
        <v>0</v>
      </c>
      <c r="BY241" s="385">
        <f>AC241*'Gas parameters'!$B$12</f>
        <v>0.43043999999999999</v>
      </c>
      <c r="BZ241" s="374">
        <f>AD241*'Gas parameters'!$C$12</f>
        <v>0</v>
      </c>
      <c r="CA241" s="374">
        <f>AE241*'Gas parameters'!$D$12</f>
        <v>0</v>
      </c>
      <c r="CB241" s="374">
        <f>AF241*'Gas parameters'!$E$12</f>
        <v>0</v>
      </c>
      <c r="CC241" s="374">
        <f>AG241*'Gas parameters'!$F$12</f>
        <v>0</v>
      </c>
      <c r="CD241" s="374">
        <f>AH241*'Gas parameters'!$G$12</f>
        <v>0</v>
      </c>
      <c r="CE241" s="374">
        <f>AI241*'Gas parameters'!$H$12</f>
        <v>0</v>
      </c>
      <c r="CF241" s="374">
        <f>AJ241*'Gas parameters'!$I$12</f>
        <v>0</v>
      </c>
      <c r="CG241" s="374">
        <f>AK241*'Gas parameters'!$J$12</f>
        <v>0</v>
      </c>
      <c r="CH241" s="374">
        <f>AL241*'Gas parameters'!$K$12</f>
        <v>0</v>
      </c>
      <c r="CI241" s="374">
        <f>AM241*'Gas parameters'!$L$12</f>
        <v>0</v>
      </c>
      <c r="CJ241" s="374">
        <f>AN241*'Gas parameters'!$M$12</f>
        <v>3.5999999999999997E-2</v>
      </c>
      <c r="CK241" s="375">
        <f>AO241*'Gas parameters'!$N$12</f>
        <v>0</v>
      </c>
      <c r="CL241" s="376">
        <f>AP241*'Gas parameters'!$O$12</f>
        <v>0</v>
      </c>
      <c r="CM241" s="376">
        <f>AQ241*'Gas parameters'!$P$12</f>
        <v>0</v>
      </c>
      <c r="CN241" s="376">
        <f>AR241*'Gas parameters'!$Q$12</f>
        <v>0</v>
      </c>
      <c r="CO241" s="432">
        <f t="shared" si="1566"/>
        <v>0.6</v>
      </c>
      <c r="CP241" s="432">
        <f t="shared" si="1567"/>
        <v>0</v>
      </c>
      <c r="CQ241" s="432">
        <f t="shared" si="1568"/>
        <v>0</v>
      </c>
      <c r="CR241" s="432">
        <f t="shared" si="1569"/>
        <v>0</v>
      </c>
      <c r="CS241" s="432">
        <f t="shared" si="1570"/>
        <v>0</v>
      </c>
      <c r="CT241" s="432">
        <f t="shared" si="1571"/>
        <v>0</v>
      </c>
      <c r="CU241" s="432">
        <f t="shared" si="1572"/>
        <v>0</v>
      </c>
      <c r="CV241" s="432">
        <f t="shared" si="1573"/>
        <v>0</v>
      </c>
      <c r="CW241" s="432">
        <f t="shared" si="1574"/>
        <v>0</v>
      </c>
      <c r="CX241" s="432">
        <f t="shared" si="1575"/>
        <v>0</v>
      </c>
      <c r="CY241" s="432">
        <f t="shared" si="1576"/>
        <v>0</v>
      </c>
      <c r="CZ241" s="432">
        <f t="shared" si="1577"/>
        <v>0.4</v>
      </c>
      <c r="DA241" s="432">
        <f t="shared" si="1578"/>
        <v>0</v>
      </c>
      <c r="DB241" s="432">
        <f t="shared" si="1579"/>
        <v>0</v>
      </c>
      <c r="DC241" s="432">
        <f t="shared" si="1580"/>
        <v>0</v>
      </c>
      <c r="DD241" s="432">
        <f t="shared" si="1581"/>
        <v>0</v>
      </c>
      <c r="DE241" s="428">
        <f>'DATA SHEET'!CO241*'Gas parameters'!$B$13</f>
        <v>21529.8</v>
      </c>
      <c r="DF241" s="428">
        <f>'DATA SHEET'!CP241*'Gas parameters'!$C$13</f>
        <v>0</v>
      </c>
      <c r="DG241" s="428">
        <f>'DATA SHEET'!CQ241*'Gas parameters'!$D$13</f>
        <v>0</v>
      </c>
      <c r="DH241" s="428">
        <f>'DATA SHEET'!CR241*'Gas parameters'!$E$13</f>
        <v>0</v>
      </c>
      <c r="DI241" s="428">
        <f>'DATA SHEET'!CS241*'Gas parameters'!$F$13</f>
        <v>0</v>
      </c>
      <c r="DJ241" s="428">
        <f>'DATA SHEET'!CT241*'Gas parameters'!$G$13</f>
        <v>0</v>
      </c>
      <c r="DK241" s="428">
        <f>'DATA SHEET'!CU241*'Gas parameters'!$H$13</f>
        <v>0</v>
      </c>
      <c r="DL241" s="428">
        <f>'DATA SHEET'!CV241*'Gas parameters'!$I$13</f>
        <v>0</v>
      </c>
      <c r="DM241" s="428">
        <f>'DATA SHEET'!CW241*'Gas parameters'!$J$13</f>
        <v>0</v>
      </c>
      <c r="DN241" s="428">
        <f>'DATA SHEET'!CX241*'Gas parameters'!$K$13</f>
        <v>0</v>
      </c>
      <c r="DO241" s="428">
        <f>'DATA SHEET'!CY241*'Gas parameters'!$L$13</f>
        <v>0</v>
      </c>
      <c r="DP241" s="428">
        <f>'DATA SHEET'!CZ241*'Gas parameters'!$M$13</f>
        <v>4313.2</v>
      </c>
      <c r="DQ241" s="428">
        <f>'DATA SHEET'!DA241*'Gas parameters'!$N$13</f>
        <v>0</v>
      </c>
      <c r="DR241" s="428">
        <f>'DATA SHEET'!DB241*'Gas parameters'!$O$13</f>
        <v>0</v>
      </c>
      <c r="DS241" s="428">
        <f>'DATA SHEET'!DC241*'Gas parameters'!$P$13</f>
        <v>0</v>
      </c>
      <c r="DT241" s="428">
        <f>'DATA SHEET'!DD241*'Gas parameters'!$Q$13</f>
        <v>0</v>
      </c>
      <c r="DU241" s="431">
        <f>'DATA SHEET'!CO241*'Gas parameters'!$B$14</f>
        <v>23891.399999999998</v>
      </c>
      <c r="DV241" s="431">
        <f>'DATA SHEET'!CP241*'Gas parameters'!$C$14</f>
        <v>0</v>
      </c>
      <c r="DW241" s="431">
        <f>'DATA SHEET'!CQ241*'Gas parameters'!$D$14</f>
        <v>0</v>
      </c>
      <c r="DX241" s="431">
        <f>'DATA SHEET'!CR241*'Gas parameters'!$E$14</f>
        <v>0</v>
      </c>
      <c r="DY241" s="431">
        <f>'DATA SHEET'!CS241*'Gas parameters'!$F$14</f>
        <v>0</v>
      </c>
      <c r="DZ241" s="431">
        <f>'DATA SHEET'!CT241*'Gas parameters'!$G$14</f>
        <v>0</v>
      </c>
      <c r="EA241" s="431">
        <f>'DATA SHEET'!CU241*'Gas parameters'!$H$14</f>
        <v>0</v>
      </c>
      <c r="EB241" s="431">
        <f>'DATA SHEET'!CV241*'Gas parameters'!$I$14</f>
        <v>0</v>
      </c>
      <c r="EC241" s="431">
        <f>'DATA SHEET'!CW241*'Gas parameters'!$J$14</f>
        <v>0</v>
      </c>
      <c r="ED241" s="431">
        <f>'DATA SHEET'!CX241*'Gas parameters'!$K$14</f>
        <v>0</v>
      </c>
      <c r="EE241" s="431">
        <f>'DATA SHEET'!CY241*'Gas parameters'!$L$14</f>
        <v>0</v>
      </c>
      <c r="EF241" s="431">
        <f>'DATA SHEET'!CZ241*'Gas parameters'!$M$14</f>
        <v>5098</v>
      </c>
      <c r="EG241" s="431">
        <f>'DATA SHEET'!DA241*'Gas parameters'!$N$14</f>
        <v>0</v>
      </c>
      <c r="EH241" s="431">
        <f>'DATA SHEET'!DB241*'Gas parameters'!$O$14</f>
        <v>0</v>
      </c>
      <c r="EI241" s="431">
        <f>'DATA SHEET'!DC241*'Gas parameters'!$P$14</f>
        <v>0</v>
      </c>
      <c r="EJ241" s="431">
        <f>'DATA SHEET'!DD241*'Gas parameters'!$Q$14</f>
        <v>0</v>
      </c>
      <c r="EK241" s="425">
        <f>'DATA SHEET'!CO241*'Gas parameters'!$B$15</f>
        <v>1.2018</v>
      </c>
      <c r="EL241" s="434">
        <f>'DATA SHEET'!CP241*'Gas parameters'!$C$15</f>
        <v>0</v>
      </c>
      <c r="EM241" s="434">
        <f>'DATA SHEET'!CQ241*'Gas parameters'!$D$15</f>
        <v>0</v>
      </c>
      <c r="EN241" s="434">
        <f>'DATA SHEET'!CR241*'Gas parameters'!$E$15</f>
        <v>0</v>
      </c>
      <c r="EO241" s="434">
        <f>'DATA SHEET'!CS241*'Gas parameters'!$F$15</f>
        <v>0</v>
      </c>
      <c r="EP241" s="434">
        <f>'DATA SHEET'!CT241*'Gas parameters'!$G$15</f>
        <v>0</v>
      </c>
      <c r="EQ241" s="434">
        <f>'DATA SHEET'!CU241*'Gas parameters'!$H$15</f>
        <v>0</v>
      </c>
      <c r="ER241" s="434">
        <f>'DATA SHEET'!CV241*'Gas parameters'!$I$15</f>
        <v>0</v>
      </c>
      <c r="ES241" s="434">
        <f>'DATA SHEET'!CW241*'Gas parameters'!$J$15</f>
        <v>0</v>
      </c>
      <c r="ET241" s="434">
        <f>'DATA SHEET'!CX241*'Gas parameters'!$K$15</f>
        <v>0</v>
      </c>
      <c r="EU241" s="434">
        <f>'DATA SHEET'!CY241*'Gas parameters'!$L$15</f>
        <v>0</v>
      </c>
      <c r="EV241" s="434">
        <f>'DATA SHEET'!CZ241*'Gas parameters'!$M$15</f>
        <v>0.1996</v>
      </c>
      <c r="EW241" s="434">
        <f>'DATA SHEET'!DA241*'Gas parameters'!$N$15</f>
        <v>0</v>
      </c>
      <c r="EX241" s="434">
        <f>'DATA SHEET'!DB241*'Gas parameters'!$O$15</f>
        <v>0</v>
      </c>
      <c r="EY241" s="434">
        <f>'DATA SHEET'!DC241*'Gas parameters'!$P$15</f>
        <v>0</v>
      </c>
      <c r="EZ241" s="434">
        <f>'DATA SHEET'!DD241*'Gas parameters'!$Q$15</f>
        <v>0</v>
      </c>
      <c r="FA241" s="429">
        <f>'DATA SHEET'!CO241*'Gas parameters'!$B$16</f>
        <v>0.59760000000000002</v>
      </c>
      <c r="FB241" s="429">
        <f>'DATA SHEET'!CP241*'Gas parameters'!$C$16</f>
        <v>0</v>
      </c>
      <c r="FC241" s="429">
        <f>'DATA SHEET'!CQ241*'Gas parameters'!$D$16</f>
        <v>0</v>
      </c>
      <c r="FD241" s="429">
        <f>'DATA SHEET'!CR241*'Gas parameters'!$E$16</f>
        <v>0</v>
      </c>
      <c r="FE241" s="429">
        <f>'DATA SHEET'!CS241*'Gas parameters'!$F$16</f>
        <v>0</v>
      </c>
      <c r="FF241" s="429">
        <f>'DATA SHEET'!CT241*'Gas parameters'!$G$16</f>
        <v>0</v>
      </c>
      <c r="FG241" s="429">
        <f>'DATA SHEET'!CU241*'Gas parameters'!$H$16</f>
        <v>0</v>
      </c>
      <c r="FH241" s="429">
        <f>'DATA SHEET'!CV241*'Gas parameters'!$I$16</f>
        <v>0</v>
      </c>
      <c r="FI241" s="429">
        <f>'DATA SHEET'!CW241*'Gas parameters'!$J$16</f>
        <v>0</v>
      </c>
      <c r="FJ241" s="429">
        <f>'DATA SHEET'!CX241*'Gas parameters'!$K$16</f>
        <v>0</v>
      </c>
      <c r="FK241" s="429">
        <f>'DATA SHEET'!CY241*'Gas parameters'!$L$16</f>
        <v>0</v>
      </c>
      <c r="FL241" s="429">
        <f>'DATA SHEET'!CZ241*'Gas parameters'!$M$16</f>
        <v>0</v>
      </c>
      <c r="FM241" s="429">
        <f>'DATA SHEET'!DA241*'Gas parameters'!$N$16</f>
        <v>0</v>
      </c>
      <c r="FN241" s="429">
        <f>'DATA SHEET'!DB241*'Gas parameters'!$O$16</f>
        <v>0</v>
      </c>
      <c r="FO241" s="429">
        <f>'DATA SHEET'!DC241*'Gas parameters'!$P$16</f>
        <v>0</v>
      </c>
      <c r="FP241" s="429">
        <f>'DATA SHEET'!DD241*'Gas parameters'!$Q$16</f>
        <v>0</v>
      </c>
      <c r="FQ241" s="457">
        <f>'DATA SHEET'!CO241*'Gas parameters'!$B$17</f>
        <v>1.1639999999999999</v>
      </c>
      <c r="FR241" s="457">
        <f>'DATA SHEET'!CP241*'Gas parameters'!$C$17</f>
        <v>0</v>
      </c>
      <c r="FS241" s="457">
        <f>'DATA SHEET'!CQ241*'Gas parameters'!$D$17</f>
        <v>0</v>
      </c>
      <c r="FT241" s="457">
        <f>'DATA SHEET'!CR241*'Gas parameters'!$E$17</f>
        <v>0</v>
      </c>
      <c r="FU241" s="457">
        <f>'DATA SHEET'!CS241*'Gas parameters'!$F$17</f>
        <v>0</v>
      </c>
      <c r="FV241" s="457">
        <f>'DATA SHEET'!CT241*'Gas parameters'!$G$17</f>
        <v>0</v>
      </c>
      <c r="FW241" s="457">
        <f>'DATA SHEET'!CU241*'Gas parameters'!$H$17</f>
        <v>0</v>
      </c>
      <c r="FX241" s="457">
        <f>'DATA SHEET'!CV241*'Gas parameters'!$I$17</f>
        <v>0</v>
      </c>
      <c r="FY241" s="457">
        <f>'DATA SHEET'!CW241*'Gas parameters'!$J$17</f>
        <v>0</v>
      </c>
      <c r="FZ241" s="457">
        <f>'DATA SHEET'!CX241*'Gas parameters'!$K$17</f>
        <v>0</v>
      </c>
      <c r="GA241" s="457">
        <f>'DATA SHEET'!CY241*'Gas parameters'!$L$17</f>
        <v>0</v>
      </c>
      <c r="GB241" s="457">
        <f>'DATA SHEET'!CZ241*'Gas parameters'!$M$17</f>
        <v>0.38680000000000003</v>
      </c>
      <c r="GC241" s="457">
        <f>'DATA SHEET'!DA241*'Gas parameters'!$N$17</f>
        <v>0</v>
      </c>
      <c r="GD241" s="457">
        <f>'DATA SHEET'!DB241*'Gas parameters'!$O$17</f>
        <v>0</v>
      </c>
      <c r="GE241" s="457">
        <f>'DATA SHEET'!DC241*'Gas parameters'!$P$17</f>
        <v>0</v>
      </c>
      <c r="GF241" s="457">
        <f>'DATA SHEET'!DD241*'Gas parameters'!$Q$17</f>
        <v>0</v>
      </c>
      <c r="GG241" s="429">
        <f>'DATA SHEET'!CO241*'Gas parameters'!$B$18</f>
        <v>0.43043999999999999</v>
      </c>
      <c r="GH241" s="429">
        <f>'DATA SHEET'!CP241*'Gas parameters'!$C$18</f>
        <v>0</v>
      </c>
      <c r="GI241" s="429">
        <f>'DATA SHEET'!CQ241*'Gas parameters'!$D$18</f>
        <v>0</v>
      </c>
      <c r="GJ241" s="429">
        <f>'DATA SHEET'!CR241*'Gas parameters'!$E$18</f>
        <v>0</v>
      </c>
      <c r="GK241" s="429">
        <f>'DATA SHEET'!CS241*'Gas parameters'!$F$18</f>
        <v>0</v>
      </c>
      <c r="GL241" s="429">
        <f>'DATA SHEET'!CT241*'Gas parameters'!$G$18</f>
        <v>0</v>
      </c>
      <c r="GM241" s="429">
        <f>'DATA SHEET'!CU241*'Gas parameters'!$H$18</f>
        <v>0</v>
      </c>
      <c r="GN241" s="429">
        <f>'DATA SHEET'!CV241*'Gas parameters'!$I$18</f>
        <v>0</v>
      </c>
      <c r="GO241" s="429">
        <f>'DATA SHEET'!CW241*'Gas parameters'!$J$18</f>
        <v>0</v>
      </c>
      <c r="GP241" s="429">
        <f>'DATA SHEET'!CX241*'Gas parameters'!$K$18</f>
        <v>0</v>
      </c>
      <c r="GQ241" s="429">
        <f>'DATA SHEET'!CY241*'Gas parameters'!$L$18</f>
        <v>0</v>
      </c>
      <c r="GR241" s="429">
        <f>'DATA SHEET'!CZ241*'Gas parameters'!$M$18</f>
        <v>3.5999999999999997E-2</v>
      </c>
      <c r="GS241" s="429">
        <f>'DATA SHEET'!DA241*'Gas parameters'!$N$18</f>
        <v>0</v>
      </c>
      <c r="GT241" s="429">
        <f>'DATA SHEET'!DB241*'Gas parameters'!$O$18</f>
        <v>0</v>
      </c>
      <c r="GU241" s="429">
        <f>'DATA SHEET'!DC241*'Gas parameters'!$P$18</f>
        <v>0</v>
      </c>
      <c r="GV241" s="429">
        <f>'DATA SHEET'!DD241*'Gas parameters'!$Q$18</f>
        <v>0</v>
      </c>
      <c r="GW241" s="430">
        <v>7</v>
      </c>
      <c r="GX241" s="430">
        <v>1E-3</v>
      </c>
      <c r="GY241" s="435">
        <f t="shared" si="1582"/>
        <v>6.6924546322827121</v>
      </c>
      <c r="GZ241" s="435">
        <f t="shared" si="1583"/>
        <v>10.148328222950017</v>
      </c>
      <c r="HA241" s="433">
        <f t="shared" si="1584"/>
        <v>1</v>
      </c>
      <c r="HB241" s="433">
        <f t="shared" si="1585"/>
        <v>7.4502201757506663</v>
      </c>
      <c r="HC241" s="433">
        <f t="shared" si="1586"/>
        <v>20.959991874476575</v>
      </c>
      <c r="HD241" s="433">
        <f t="shared" si="1587"/>
        <v>1.3246768628986172</v>
      </c>
      <c r="HE241" s="433">
        <f t="shared" si="1588"/>
        <v>1.2155011147590387</v>
      </c>
      <c r="HF241" s="436">
        <f t="shared" si="1589"/>
        <v>0</v>
      </c>
      <c r="HG241" s="433">
        <f t="shared" si="1590"/>
        <v>5.8886546322827122</v>
      </c>
      <c r="HH241" s="435">
        <f>GY241*0.7906+'DATA SHEET'!CW241/100+HN241</f>
        <v>5.8886546322827122</v>
      </c>
      <c r="HI241" s="433">
        <f t="shared" si="1591"/>
        <v>1.5615655434679541</v>
      </c>
      <c r="HJ241" s="433">
        <f t="shared" si="1592"/>
        <v>10.148328222950017</v>
      </c>
      <c r="HK241" s="437">
        <f t="shared" si="1593"/>
        <v>25843</v>
      </c>
      <c r="HL241" s="437">
        <f t="shared" si="1594"/>
        <v>28989.399999999998</v>
      </c>
      <c r="HM241" s="438">
        <f t="shared" si="1595"/>
        <v>1.4014</v>
      </c>
      <c r="HN241" s="439">
        <f t="shared" si="1596"/>
        <v>0.59760000000000002</v>
      </c>
      <c r="HO241" s="436">
        <f t="shared" si="1597"/>
        <v>1.5508</v>
      </c>
      <c r="HP241" s="427">
        <f t="shared" si="1598"/>
        <v>0.46643999999999997</v>
      </c>
      <c r="HQ241" s="357">
        <f t="shared" si="1599"/>
        <v>25801.599999999999</v>
      </c>
      <c r="HR241" s="358">
        <f t="shared" si="1600"/>
        <v>29019.200000000001</v>
      </c>
      <c r="HS241" s="712">
        <f t="shared" si="1601"/>
        <v>0.46643999999999997</v>
      </c>
      <c r="HT241" s="713">
        <f t="shared" si="1602"/>
        <v>0.36094603788418017</v>
      </c>
      <c r="HU241" s="711">
        <f t="shared" si="1603"/>
        <v>0.44215889640812073</v>
      </c>
      <c r="HV241" s="711">
        <f t="shared" si="1604"/>
        <v>24.454174959719456</v>
      </c>
      <c r="HW241" s="711">
        <f t="shared" si="1605"/>
        <v>27.464698088207459</v>
      </c>
      <c r="HX241" s="711">
        <f t="shared" si="1606"/>
        <v>45.714470083951518</v>
      </c>
      <c r="HY241" s="714">
        <f t="shared" si="1607"/>
        <v>25.801599999999997</v>
      </c>
      <c r="HZ241" s="359">
        <f t="shared" si="1608"/>
        <v>29.019200000000001</v>
      </c>
      <c r="IA241" s="360">
        <f t="shared" si="1609"/>
        <v>48.30190909070317</v>
      </c>
      <c r="IB241" s="75">
        <f t="shared" si="1610"/>
        <v>45.714470083951518</v>
      </c>
      <c r="IC241" s="724">
        <f t="shared" si="1611"/>
        <v>0.36094603788418017</v>
      </c>
      <c r="ID241" s="724">
        <f t="shared" si="1612"/>
        <v>25.801599999999997</v>
      </c>
      <c r="IE241" s="724">
        <f t="shared" si="1613"/>
        <v>29.019200000000001</v>
      </c>
      <c r="IF241" s="76">
        <f t="shared" si="1614"/>
        <v>10.148328222950017</v>
      </c>
      <c r="IG241" s="168"/>
      <c r="IH241" s="168"/>
      <c r="II241" s="168"/>
      <c r="IJ241" s="700">
        <f t="shared" si="1615"/>
        <v>0</v>
      </c>
      <c r="IK241" s="8"/>
      <c r="IL241" s="8"/>
      <c r="IM241" s="8"/>
      <c r="IN241" s="8"/>
      <c r="IO241" s="8"/>
      <c r="IP241" s="8"/>
      <c r="IQ241" s="8"/>
      <c r="IR241" s="8"/>
      <c r="IS241" s="23" t="s">
        <v>88</v>
      </c>
      <c r="IT241" s="23" t="s">
        <v>88</v>
      </c>
      <c r="IU241" s="23"/>
      <c r="IV241" s="23" t="s">
        <v>88</v>
      </c>
      <c r="IW241" s="23"/>
      <c r="IX241" s="23"/>
      <c r="IZ241" s="8"/>
      <c r="JA241" s="8"/>
      <c r="JB241" s="143"/>
      <c r="JC241" s="64"/>
      <c r="JD241" s="22" t="str">
        <f>IF(IN241&lt;&gt;0,IP241*IF241/IN241,"NM")</f>
        <v>NM</v>
      </c>
      <c r="JE241" s="22" t="str">
        <f>IF(IN241&lt;&gt;0,IQ241*IF241/IN241,"NM")</f>
        <v>NM</v>
      </c>
      <c r="JF241" s="22" t="str">
        <f>IF(IN241&lt;&gt;0,JD241*1.07,"NM")</f>
        <v>NM</v>
      </c>
      <c r="JG241" s="22" t="str">
        <f>IF(IN241&lt;&gt;0,JE241*1.76,"NM")</f>
        <v>NM</v>
      </c>
      <c r="JH241" s="21" t="str">
        <f>IF(IN241&lt;&gt;0,(21/(21-IO241)),"NM")</f>
        <v>NM</v>
      </c>
      <c r="JI241" s="21"/>
      <c r="JJ241" s="21"/>
      <c r="JK241" s="21"/>
      <c r="JL241" s="79"/>
      <c r="JM241" s="140"/>
      <c r="JN241" s="140"/>
      <c r="JO241" s="140"/>
      <c r="JP241" s="29"/>
      <c r="JQ241" s="29"/>
      <c r="JR241" s="29"/>
      <c r="JS241" s="29"/>
      <c r="JT241" s="142"/>
      <c r="JU241" s="142"/>
      <c r="JV241" s="142"/>
      <c r="JW241" s="142"/>
      <c r="JX241" s="142"/>
      <c r="JY241" s="142"/>
      <c r="JZ241" s="142"/>
      <c r="KA241" s="26"/>
      <c r="KB241" s="27"/>
      <c r="KC241" s="175"/>
      <c r="KD241" s="175"/>
      <c r="KE241" s="175"/>
      <c r="KF241" s="175"/>
      <c r="KG241" s="175"/>
      <c r="KH241" s="175"/>
      <c r="KI241" s="175"/>
      <c r="KJ241" s="175"/>
      <c r="KK241" s="48"/>
      <c r="KL241" s="32" t="s">
        <v>88</v>
      </c>
      <c r="KM241" s="48"/>
      <c r="KN241" s="48"/>
      <c r="KO241" s="48"/>
      <c r="KP241" s="48"/>
      <c r="KQ241" s="49"/>
      <c r="KR241" s="49"/>
      <c r="KS241" s="49"/>
      <c r="KT241" s="49"/>
      <c r="KU241" s="49"/>
      <c r="KV241" s="49"/>
      <c r="KX241" s="540">
        <f t="shared" si="1243"/>
        <v>100</v>
      </c>
      <c r="NC241" s="8"/>
    </row>
    <row r="242" spans="1:367" ht="15" x14ac:dyDescent="0.25">
      <c r="A242" s="423" t="s">
        <v>183</v>
      </c>
      <c r="B242" s="81"/>
      <c r="C242" s="81"/>
      <c r="D242" s="578"/>
      <c r="E242" s="52" t="s">
        <v>414</v>
      </c>
      <c r="F242" s="53"/>
      <c r="G242" s="53"/>
      <c r="H242" s="53"/>
      <c r="I242" s="53"/>
      <c r="J242" s="53"/>
      <c r="K242" s="53"/>
      <c r="L242" s="53"/>
      <c r="M242" s="53"/>
      <c r="N242" s="53"/>
      <c r="O242" s="53"/>
      <c r="P242" s="547"/>
      <c r="Q242" s="731"/>
      <c r="R242" s="731"/>
      <c r="S242" s="731"/>
      <c r="T242" s="731"/>
      <c r="U242" s="731"/>
      <c r="V242" s="731"/>
      <c r="W242" s="731"/>
      <c r="X242" s="731"/>
      <c r="Y242" s="731"/>
      <c r="Z242" s="731"/>
      <c r="AA242" s="731"/>
      <c r="AB242" s="731"/>
      <c r="AC242" s="53"/>
      <c r="AD242" s="53"/>
      <c r="AE242" s="53"/>
      <c r="AF242" s="53"/>
      <c r="AG242" s="53"/>
      <c r="AH242" s="53"/>
      <c r="AI242" s="53"/>
      <c r="AJ242" s="53"/>
      <c r="AK242" s="53"/>
      <c r="AL242" s="53"/>
      <c r="AM242" s="53"/>
      <c r="AN242" s="53"/>
      <c r="AO242" s="53"/>
      <c r="AP242" s="53"/>
      <c r="AQ242" s="53"/>
      <c r="AR242" s="53"/>
      <c r="AS242" s="53"/>
      <c r="AT242" s="53"/>
      <c r="AU242" s="53"/>
      <c r="AV242" s="53"/>
      <c r="AW242" s="53"/>
      <c r="AX242" s="53"/>
      <c r="AY242" s="53"/>
      <c r="AZ242" s="53"/>
      <c r="BA242" s="53"/>
      <c r="BB242" s="53"/>
      <c r="BC242" s="53"/>
      <c r="BD242" s="53"/>
      <c r="BE242" s="53"/>
      <c r="BF242" s="53"/>
      <c r="BG242" s="53"/>
      <c r="BH242" s="53"/>
      <c r="BI242" s="53"/>
      <c r="BJ242" s="53"/>
      <c r="BK242" s="53"/>
      <c r="BL242" s="53"/>
      <c r="BM242" s="53"/>
      <c r="BN242" s="53"/>
      <c r="BO242" s="53"/>
      <c r="BP242" s="53"/>
      <c r="BQ242" s="53"/>
      <c r="BR242" s="53"/>
      <c r="BS242" s="53"/>
      <c r="BT242" s="53"/>
      <c r="BU242" s="53"/>
      <c r="BV242" s="53"/>
      <c r="BW242" s="53"/>
      <c r="BX242" s="53"/>
      <c r="BY242" s="53"/>
      <c r="BZ242" s="53"/>
      <c r="CA242" s="53"/>
      <c r="CB242" s="53"/>
      <c r="CC242" s="53"/>
      <c r="CD242" s="53"/>
      <c r="CE242" s="53"/>
      <c r="CF242" s="53"/>
      <c r="CG242" s="53"/>
      <c r="CH242" s="53"/>
      <c r="CI242" s="53"/>
      <c r="CJ242" s="53"/>
      <c r="CK242" s="53"/>
      <c r="CL242" s="53"/>
      <c r="CM242" s="53"/>
      <c r="CN242" s="53"/>
      <c r="CO242" s="53"/>
      <c r="CP242" s="53"/>
      <c r="CQ242" s="53"/>
      <c r="CR242" s="53"/>
      <c r="CS242" s="53"/>
      <c r="CT242" s="53"/>
      <c r="CU242" s="53"/>
      <c r="CV242" s="53"/>
      <c r="CW242" s="53"/>
      <c r="CX242" s="53"/>
      <c r="CY242" s="53"/>
      <c r="CZ242" s="53"/>
      <c r="DA242" s="53"/>
      <c r="DB242" s="53"/>
      <c r="DC242" s="53"/>
      <c r="DD242" s="53"/>
      <c r="DE242" s="53"/>
      <c r="DF242" s="53"/>
      <c r="DG242" s="53"/>
      <c r="DH242" s="53"/>
      <c r="DI242" s="53"/>
      <c r="DJ242" s="53"/>
      <c r="DK242" s="53"/>
      <c r="DL242" s="53"/>
      <c r="DM242" s="53"/>
      <c r="DN242" s="53"/>
      <c r="DO242" s="53"/>
      <c r="DP242" s="53"/>
      <c r="DQ242" s="53"/>
      <c r="DR242" s="53"/>
      <c r="DS242" s="53"/>
      <c r="DT242" s="53"/>
      <c r="DU242" s="53"/>
      <c r="DV242" s="53"/>
      <c r="DW242" s="53"/>
      <c r="DX242" s="53"/>
      <c r="DY242" s="53"/>
      <c r="DZ242" s="53"/>
      <c r="EA242" s="53"/>
      <c r="EB242" s="53"/>
      <c r="EC242" s="53"/>
      <c r="ED242" s="53"/>
      <c r="EE242" s="53"/>
      <c r="EF242" s="53"/>
      <c r="EG242" s="53"/>
      <c r="EH242" s="53"/>
      <c r="EI242" s="53"/>
      <c r="EJ242" s="53"/>
      <c r="EK242" s="53"/>
      <c r="EL242" s="53"/>
      <c r="EM242" s="53"/>
      <c r="EN242" s="53"/>
      <c r="EO242" s="53"/>
      <c r="EP242" s="53"/>
      <c r="EQ242" s="53"/>
      <c r="ER242" s="53"/>
      <c r="ES242" s="53"/>
      <c r="ET242" s="53"/>
      <c r="EU242" s="53"/>
      <c r="EV242" s="53"/>
      <c r="EW242" s="53"/>
      <c r="EX242" s="53"/>
      <c r="EY242" s="53"/>
      <c r="EZ242" s="53"/>
      <c r="FA242" s="53"/>
      <c r="FB242" s="53"/>
      <c r="FC242" s="53"/>
      <c r="FD242" s="53"/>
      <c r="FE242" s="53"/>
      <c r="FF242" s="53"/>
      <c r="FG242" s="53"/>
      <c r="FH242" s="53"/>
      <c r="FI242" s="53"/>
      <c r="FJ242" s="53"/>
      <c r="FK242" s="53"/>
      <c r="FL242" s="53"/>
      <c r="FM242" s="53"/>
      <c r="FN242" s="53"/>
      <c r="FO242" s="53"/>
      <c r="FP242" s="53"/>
      <c r="FQ242" s="53"/>
      <c r="FR242" s="53"/>
      <c r="FS242" s="53"/>
      <c r="FT242" s="53"/>
      <c r="FU242" s="53"/>
      <c r="FV242" s="53"/>
      <c r="FW242" s="53"/>
      <c r="FX242" s="53"/>
      <c r="FY242" s="53"/>
      <c r="FZ242" s="53"/>
      <c r="GA242" s="53"/>
      <c r="GB242" s="53"/>
      <c r="GC242" s="53"/>
      <c r="GD242" s="53"/>
      <c r="GE242" s="53"/>
      <c r="GF242" s="53"/>
      <c r="GG242" s="53"/>
      <c r="GH242" s="53"/>
      <c r="GI242" s="53"/>
      <c r="GJ242" s="53"/>
      <c r="GK242" s="53"/>
      <c r="GL242" s="53"/>
      <c r="GM242" s="53"/>
      <c r="GN242" s="53"/>
      <c r="GO242" s="53"/>
      <c r="GP242" s="53"/>
      <c r="GQ242" s="53"/>
      <c r="GR242" s="53"/>
      <c r="GS242" s="53"/>
      <c r="GT242" s="53"/>
      <c r="GU242" s="53"/>
      <c r="GV242" s="53"/>
      <c r="GW242" s="53"/>
      <c r="GX242" s="53"/>
      <c r="GY242" s="53"/>
      <c r="GZ242" s="53"/>
      <c r="HA242" s="53"/>
      <c r="HB242" s="53"/>
      <c r="HC242" s="53"/>
      <c r="HD242" s="53"/>
      <c r="HE242" s="53"/>
      <c r="HF242" s="53"/>
      <c r="HG242" s="53"/>
      <c r="HH242" s="53"/>
      <c r="HI242" s="53"/>
      <c r="HJ242" s="53"/>
      <c r="HK242" s="53"/>
      <c r="HL242" s="53"/>
      <c r="HM242" s="53"/>
      <c r="HN242" s="53"/>
      <c r="HO242" s="53"/>
      <c r="HP242" s="53"/>
      <c r="HQ242" s="53"/>
      <c r="HR242" s="53"/>
      <c r="HS242" s="53"/>
      <c r="HT242" s="53"/>
      <c r="HU242" s="53"/>
      <c r="HV242" s="53"/>
      <c r="HW242" s="53"/>
      <c r="HX242" s="53"/>
      <c r="HY242" s="53"/>
      <c r="HZ242" s="53"/>
      <c r="IA242" s="53"/>
      <c r="IB242" s="53"/>
      <c r="IC242" s="53"/>
      <c r="ID242" s="53"/>
      <c r="IE242" s="53"/>
      <c r="IF242" s="53"/>
      <c r="IG242" s="53"/>
      <c r="IH242" s="53"/>
      <c r="II242" s="53"/>
      <c r="IJ242" s="53"/>
      <c r="IK242" s="53"/>
      <c r="IL242" s="53"/>
      <c r="IM242" s="53"/>
      <c r="IN242" s="53"/>
      <c r="IO242" s="53"/>
      <c r="IP242" s="53"/>
      <c r="IQ242" s="53"/>
      <c r="IR242" s="53"/>
      <c r="IS242" s="53"/>
      <c r="IT242" s="53"/>
      <c r="IU242" s="53"/>
      <c r="IV242" s="53"/>
      <c r="IW242" s="53"/>
      <c r="IX242" s="53"/>
      <c r="IZ242" s="53"/>
      <c r="JA242" s="53"/>
      <c r="JB242" s="53"/>
      <c r="JC242" s="53"/>
      <c r="JD242" s="53"/>
      <c r="JE242" s="53"/>
      <c r="JF242" s="53"/>
      <c r="JG242" s="53"/>
      <c r="JH242" s="53"/>
      <c r="JI242" s="53"/>
      <c r="JJ242" s="53"/>
      <c r="JK242" s="53"/>
      <c r="JL242" s="53"/>
      <c r="JM242" s="53"/>
      <c r="JN242" s="53"/>
      <c r="JO242" s="53"/>
      <c r="JP242" s="53"/>
      <c r="JQ242" s="53"/>
      <c r="JR242" s="53"/>
      <c r="JS242" s="53"/>
      <c r="JT242" s="53"/>
      <c r="JU242" s="53"/>
      <c r="JV242" s="53"/>
      <c r="JW242" s="53"/>
      <c r="JX242" s="53"/>
      <c r="JY242" s="53"/>
      <c r="JZ242" s="53"/>
      <c r="KA242" s="53"/>
      <c r="KB242" s="53"/>
      <c r="KC242" s="53"/>
      <c r="KD242" s="53"/>
      <c r="KE242" s="53"/>
      <c r="KF242" s="53"/>
      <c r="KG242" s="53"/>
      <c r="KH242" s="53"/>
      <c r="KI242" s="53"/>
      <c r="KJ242" s="53"/>
      <c r="KK242" s="53"/>
      <c r="KL242" s="53"/>
      <c r="KM242" s="53"/>
      <c r="KN242" s="53"/>
      <c r="KO242" s="53"/>
      <c r="KP242" s="53"/>
      <c r="KQ242" s="54"/>
      <c r="KR242" s="54"/>
      <c r="KS242" s="54"/>
      <c r="KT242" s="54"/>
      <c r="KU242" s="54"/>
      <c r="KV242" s="54"/>
      <c r="KX242" s="540">
        <f t="shared" si="1243"/>
        <v>0</v>
      </c>
      <c r="NC242" s="53"/>
    </row>
    <row r="243" spans="1:367" ht="15.75" thickBot="1" x14ac:dyDescent="0.3">
      <c r="A243" s="423" t="s">
        <v>183</v>
      </c>
      <c r="B243" s="80" t="e">
        <f>IF(A243="X",IF(#REF!="F",#REF!,IF(#REF!="C",#REF!,IF(#REF!="WH",#REF!,IF(#REF!="B",#REF!,"")))),"")</f>
        <v>#REF!</v>
      </c>
      <c r="C243" s="120"/>
      <c r="D243" s="578"/>
      <c r="E243" s="111" t="s">
        <v>80</v>
      </c>
      <c r="F243" s="109"/>
      <c r="G243" s="109"/>
      <c r="H243" s="51"/>
      <c r="I243" s="51"/>
      <c r="J243" s="51"/>
      <c r="K243" s="51"/>
      <c r="L243" s="51"/>
      <c r="M243" s="51"/>
      <c r="N243" s="123"/>
      <c r="O243" s="74"/>
      <c r="P243" s="548"/>
      <c r="Q243" s="74"/>
      <c r="R243" s="74"/>
      <c r="S243" s="74"/>
      <c r="T243" s="74"/>
      <c r="U243" s="74"/>
      <c r="V243" s="74"/>
      <c r="W243" s="744" t="s">
        <v>78</v>
      </c>
      <c r="X243" s="744"/>
      <c r="Y243" s="744"/>
      <c r="Z243" s="744"/>
      <c r="AA243" s="744"/>
      <c r="AB243" s="744"/>
      <c r="AC243" s="35"/>
      <c r="AD243" s="35"/>
      <c r="AE243" s="35"/>
      <c r="AF243" s="35"/>
      <c r="AG243" s="35"/>
      <c r="AH243" s="35"/>
      <c r="AI243" s="35"/>
      <c r="AJ243" s="35"/>
      <c r="AK243" s="35"/>
      <c r="AL243" s="35"/>
      <c r="AM243" s="35"/>
      <c r="AN243" s="35"/>
      <c r="AO243" s="35"/>
      <c r="AP243" s="35"/>
      <c r="AQ243" s="35"/>
      <c r="AR243" s="35"/>
      <c r="AS243" s="35"/>
      <c r="AT243" s="35"/>
      <c r="AU243" s="35"/>
      <c r="AV243" s="35"/>
      <c r="AW243" s="35"/>
      <c r="AX243" s="35"/>
      <c r="AY243" s="35"/>
      <c r="AZ243" s="35"/>
      <c r="BA243" s="35"/>
      <c r="BB243" s="35"/>
      <c r="BC243" s="35"/>
      <c r="BD243" s="35"/>
      <c r="BE243" s="35"/>
      <c r="BF243" s="35"/>
      <c r="BG243" s="35"/>
      <c r="BH243" s="35"/>
      <c r="BI243" s="35"/>
      <c r="BJ243" s="35"/>
      <c r="BK243" s="35"/>
      <c r="BL243" s="35"/>
      <c r="BM243" s="35"/>
      <c r="BN243" s="35"/>
      <c r="BO243" s="35"/>
      <c r="BP243" s="35"/>
      <c r="BQ243" s="35"/>
      <c r="BR243" s="35"/>
      <c r="BS243" s="35"/>
      <c r="BT243" s="35"/>
      <c r="BU243" s="35"/>
      <c r="BV243" s="35"/>
      <c r="BW243" s="35"/>
      <c r="BX243" s="35"/>
      <c r="BY243" s="35"/>
      <c r="BZ243" s="35"/>
      <c r="CA243" s="35"/>
      <c r="CB243" s="35"/>
      <c r="CC243" s="35"/>
      <c r="CD243" s="35"/>
      <c r="CE243" s="35"/>
      <c r="CF243" s="35"/>
      <c r="CG243" s="35"/>
      <c r="CH243" s="35"/>
      <c r="CI243" s="35"/>
      <c r="CJ243" s="35"/>
      <c r="CK243" s="35"/>
      <c r="CL243" s="35"/>
      <c r="CM243" s="35"/>
      <c r="CN243" s="35"/>
      <c r="CO243" s="35"/>
      <c r="CP243" s="35"/>
      <c r="CQ243" s="35"/>
      <c r="CR243" s="35"/>
      <c r="CS243" s="35"/>
      <c r="CT243" s="35"/>
      <c r="CU243" s="35"/>
      <c r="CV243" s="35"/>
      <c r="CW243" s="35"/>
      <c r="CX243" s="35"/>
      <c r="CY243" s="35"/>
      <c r="CZ243" s="35"/>
      <c r="DA243" s="35"/>
      <c r="DB243" s="35"/>
      <c r="DC243" s="35"/>
      <c r="DD243" s="35"/>
      <c r="DE243" s="35"/>
      <c r="DF243" s="35"/>
      <c r="DG243" s="35"/>
      <c r="DH243" s="35"/>
      <c r="DI243" s="35"/>
      <c r="DJ243" s="35"/>
      <c r="DK243" s="35"/>
      <c r="DL243" s="35"/>
      <c r="DM243" s="35"/>
      <c r="DN243" s="35"/>
      <c r="DO243" s="35"/>
      <c r="DP243" s="35"/>
      <c r="DQ243" s="35"/>
      <c r="DR243" s="35"/>
      <c r="DS243" s="35"/>
      <c r="DT243" s="35"/>
      <c r="DU243" s="35"/>
      <c r="DV243" s="35"/>
      <c r="DW243" s="35"/>
      <c r="DX243" s="35"/>
      <c r="DY243" s="35"/>
      <c r="DZ243" s="35"/>
      <c r="EA243" s="35"/>
      <c r="EB243" s="35"/>
      <c r="EC243" s="35"/>
      <c r="ED243" s="35"/>
      <c r="EE243" s="35"/>
      <c r="EF243" s="35"/>
      <c r="EG243" s="35"/>
      <c r="EH243" s="35"/>
      <c r="EI243" s="35"/>
      <c r="EJ243" s="35"/>
      <c r="EK243" s="35"/>
      <c r="EL243" s="35"/>
      <c r="EM243" s="35"/>
      <c r="EN243" s="35"/>
      <c r="EO243" s="35"/>
      <c r="EP243" s="35"/>
      <c r="EQ243" s="35"/>
      <c r="ER243" s="35"/>
      <c r="ES243" s="35"/>
      <c r="ET243" s="35"/>
      <c r="EU243" s="35"/>
      <c r="EV243" s="35"/>
      <c r="EW243" s="35"/>
      <c r="EX243" s="35"/>
      <c r="EY243" s="35"/>
      <c r="EZ243" s="35"/>
      <c r="FA243" s="35"/>
      <c r="FB243" s="35"/>
      <c r="FC243" s="35"/>
      <c r="FD243" s="35"/>
      <c r="FE243" s="35"/>
      <c r="FF243" s="35"/>
      <c r="FG243" s="35"/>
      <c r="FH243" s="35"/>
      <c r="FI243" s="35"/>
      <c r="FJ243" s="35"/>
      <c r="FK243" s="35"/>
      <c r="FL243" s="35"/>
      <c r="FM243" s="35"/>
      <c r="FN243" s="35"/>
      <c r="FO243" s="35"/>
      <c r="FP243" s="35"/>
      <c r="FQ243" s="35"/>
      <c r="FR243" s="35"/>
      <c r="FS243" s="35"/>
      <c r="FT243" s="35"/>
      <c r="FU243" s="35"/>
      <c r="FV243" s="35"/>
      <c r="FW243" s="35"/>
      <c r="FX243" s="35"/>
      <c r="FY243" s="35"/>
      <c r="FZ243" s="35"/>
      <c r="GA243" s="35"/>
      <c r="GB243" s="35"/>
      <c r="GC243" s="35"/>
      <c r="GD243" s="35"/>
      <c r="GE243" s="35"/>
      <c r="GF243" s="35"/>
      <c r="GG243" s="35"/>
      <c r="GH243" s="35"/>
      <c r="GI243" s="35"/>
      <c r="GJ243" s="35"/>
      <c r="GK243" s="35"/>
      <c r="GL243" s="35"/>
      <c r="GM243" s="35"/>
      <c r="GN243" s="35"/>
      <c r="GO243" s="35"/>
      <c r="GP243" s="35"/>
      <c r="GQ243" s="35"/>
      <c r="GR243" s="35"/>
      <c r="GS243" s="35"/>
      <c r="GT243" s="35"/>
      <c r="GU243" s="35"/>
      <c r="GV243" s="35"/>
      <c r="GW243" s="35"/>
      <c r="GX243" s="35"/>
      <c r="GY243" s="35"/>
      <c r="GZ243" s="35"/>
      <c r="HA243" s="35"/>
      <c r="HB243" s="35"/>
      <c r="HC243" s="35"/>
      <c r="HD243" s="35"/>
      <c r="HE243" s="35"/>
      <c r="HF243" s="35"/>
      <c r="HG243" s="35"/>
      <c r="HH243" s="35"/>
      <c r="HI243" s="35"/>
      <c r="HJ243" s="35"/>
      <c r="HK243" s="35"/>
      <c r="HL243" s="35"/>
      <c r="HM243" s="35"/>
      <c r="HN243" s="35"/>
      <c r="HO243" s="35"/>
      <c r="HP243" s="35"/>
      <c r="HQ243" s="35"/>
      <c r="HR243" s="35"/>
      <c r="HS243" s="35"/>
      <c r="HT243" s="35"/>
      <c r="HU243" s="35"/>
      <c r="HV243" s="35"/>
      <c r="HW243" s="35"/>
      <c r="HX243" s="35"/>
      <c r="HY243" s="35"/>
      <c r="HZ243" s="35"/>
      <c r="IA243" s="35"/>
      <c r="IB243" s="35"/>
      <c r="IC243" s="35"/>
      <c r="ID243" s="35"/>
      <c r="IE243" s="35"/>
      <c r="IF243" s="35"/>
      <c r="IG243" s="35"/>
      <c r="IH243" s="35"/>
      <c r="II243" s="35"/>
      <c r="IJ243" s="35"/>
      <c r="IK243" s="35"/>
      <c r="IL243" s="35"/>
      <c r="IM243" s="35"/>
      <c r="IN243" s="35"/>
      <c r="IO243" s="35"/>
      <c r="IP243" s="35"/>
      <c r="IQ243" s="35"/>
      <c r="IR243" s="35"/>
      <c r="IS243" s="35"/>
      <c r="IT243" s="35"/>
      <c r="IU243" s="35"/>
      <c r="IV243" s="35"/>
      <c r="IW243" s="35"/>
      <c r="IX243" s="35"/>
      <c r="IZ243" s="35"/>
      <c r="JA243" s="35"/>
      <c r="JB243" s="35"/>
      <c r="JC243" s="35"/>
      <c r="JD243" s="35"/>
      <c r="JE243" s="35"/>
      <c r="JF243" s="35"/>
      <c r="JG243" s="35"/>
      <c r="JH243" s="35"/>
      <c r="JI243" s="35"/>
      <c r="JJ243" s="35"/>
      <c r="JK243" s="35"/>
      <c r="JL243" s="2116"/>
      <c r="JM243" s="2116"/>
      <c r="JN243" s="2116"/>
      <c r="JO243" s="2116"/>
      <c r="JP243" s="2116"/>
      <c r="JQ243" s="460"/>
      <c r="JR243" s="460"/>
      <c r="JS243" s="460"/>
      <c r="JT243" s="35"/>
      <c r="JU243" s="35"/>
      <c r="JV243" s="35"/>
      <c r="JW243" s="35"/>
      <c r="JX243" s="35"/>
      <c r="JY243" s="35"/>
      <c r="JZ243" s="35"/>
      <c r="KA243" s="35"/>
      <c r="KB243" s="35"/>
      <c r="KC243" s="35"/>
      <c r="KD243" s="35"/>
      <c r="KE243" s="35"/>
      <c r="KF243" s="35"/>
      <c r="KG243" s="35"/>
      <c r="KH243" s="35"/>
      <c r="KI243" s="35"/>
      <c r="KJ243" s="35"/>
      <c r="KK243" s="35"/>
      <c r="KL243" s="35"/>
      <c r="KM243" s="35"/>
      <c r="KN243" s="35"/>
      <c r="KO243" s="35"/>
      <c r="KP243" s="35"/>
      <c r="KQ243" s="36"/>
      <c r="KR243" s="36"/>
      <c r="KS243" s="36"/>
      <c r="KT243" s="36"/>
      <c r="KU243" s="36"/>
      <c r="KV243" s="36"/>
      <c r="KX243" s="540">
        <f t="shared" si="1243"/>
        <v>0</v>
      </c>
      <c r="NC243" s="35"/>
    </row>
    <row r="244" spans="1:367" ht="15.75" customHeight="1" thickTop="1" thickBot="1" x14ac:dyDescent="0.3">
      <c r="A244" s="423" t="s">
        <v>183</v>
      </c>
      <c r="B244" s="80" t="e">
        <f>IF(A244="X",IF(#REF!="F",#REF!,IF(#REF!="C",#REF!,IF(#REF!="WH",#REF!,IF(#REF!="B",#REF!,"")))),"")</f>
        <v>#REF!</v>
      </c>
      <c r="C244" s="120"/>
      <c r="D244" s="578"/>
      <c r="E244" s="11">
        <f>E241+1</f>
        <v>105</v>
      </c>
      <c r="F244" s="2127" t="s">
        <v>29</v>
      </c>
      <c r="G244" s="1830" t="s">
        <v>50</v>
      </c>
      <c r="H244" s="23" t="s">
        <v>88</v>
      </c>
      <c r="I244" s="23" t="s">
        <v>88</v>
      </c>
      <c r="J244" s="23" t="s">
        <v>88</v>
      </c>
      <c r="K244" s="38"/>
      <c r="L244" s="39" t="s">
        <v>74</v>
      </c>
      <c r="M244" s="39" t="s">
        <v>53</v>
      </c>
      <c r="N244" s="1905" t="s">
        <v>86</v>
      </c>
      <c r="O244" s="528"/>
      <c r="P244" s="544"/>
      <c r="Q244" s="726">
        <v>60</v>
      </c>
      <c r="R244" s="727"/>
      <c r="S244" s="727"/>
      <c r="T244" s="727"/>
      <c r="U244" s="727"/>
      <c r="V244" s="727"/>
      <c r="W244" s="727"/>
      <c r="X244" s="727"/>
      <c r="Y244" s="727"/>
      <c r="Z244" s="727"/>
      <c r="AA244" s="727"/>
      <c r="AB244" s="727">
        <v>40</v>
      </c>
      <c r="AC244" s="368">
        <f t="shared" ref="AC244:AC248" si="1616">Q244/100</f>
        <v>0.6</v>
      </c>
      <c r="AD244" s="368">
        <f t="shared" ref="AD244:AD248" si="1617">R244/100</f>
        <v>0</v>
      </c>
      <c r="AE244" s="368">
        <f t="shared" ref="AE244:AE248" si="1618">S244/100</f>
        <v>0</v>
      </c>
      <c r="AF244" s="368">
        <f t="shared" ref="AF244:AF248" si="1619">T244/100</f>
        <v>0</v>
      </c>
      <c r="AG244" s="368">
        <f t="shared" ref="AG244:AG248" si="1620">U244/100</f>
        <v>0</v>
      </c>
      <c r="AH244" s="368">
        <f t="shared" ref="AH244:AH248" si="1621">V244/100</f>
        <v>0</v>
      </c>
      <c r="AI244" s="368">
        <f t="shared" ref="AI244:AI248" si="1622">W244/100</f>
        <v>0</v>
      </c>
      <c r="AJ244" s="368">
        <f t="shared" ref="AJ244:AJ248" si="1623">X244/100</f>
        <v>0</v>
      </c>
      <c r="AK244" s="368">
        <f t="shared" ref="AK244:AK248" si="1624">Y244/100</f>
        <v>0</v>
      </c>
      <c r="AL244" s="368">
        <f t="shared" ref="AL244:AL248" si="1625">Z244/100</f>
        <v>0</v>
      </c>
      <c r="AM244" s="368">
        <f t="shared" ref="AM244:AM248" si="1626">AA244/100</f>
        <v>0</v>
      </c>
      <c r="AN244" s="368">
        <f t="shared" ref="AN244:AN248" si="1627">AB244/100</f>
        <v>0.4</v>
      </c>
      <c r="AO244" s="369">
        <v>0</v>
      </c>
      <c r="AP244" s="370">
        <v>0</v>
      </c>
      <c r="AQ244" s="370">
        <v>0</v>
      </c>
      <c r="AR244" s="370">
        <v>0</v>
      </c>
      <c r="AS244" s="378">
        <f>AC244*'Gas parameters'!$B$10</f>
        <v>21490.799999999999</v>
      </c>
      <c r="AT244" s="371">
        <f>AD244*'Gas parameters'!$C$10</f>
        <v>0</v>
      </c>
      <c r="AU244" s="371">
        <f>AE244*'Gas parameters'!$D$10</f>
        <v>0</v>
      </c>
      <c r="AV244" s="371">
        <f>AF244*'Gas parameters'!$E$10</f>
        <v>0</v>
      </c>
      <c r="AW244" s="371">
        <f>AG244*'Gas parameters'!$F$10</f>
        <v>0</v>
      </c>
      <c r="AX244" s="371">
        <f>AH244*'Gas parameters'!$G$10</f>
        <v>0</v>
      </c>
      <c r="AY244" s="371">
        <f>AI244*'Gas parameters'!$H$10</f>
        <v>0</v>
      </c>
      <c r="AZ244" s="371">
        <f>AJ244*'Gas parameters'!$I$10</f>
        <v>0</v>
      </c>
      <c r="BA244" s="371">
        <f>AK244*'Gas parameters'!$J$10</f>
        <v>0</v>
      </c>
      <c r="BB244" s="371">
        <f>AL244*'Gas parameters'!$K$10</f>
        <v>0</v>
      </c>
      <c r="BC244" s="371">
        <f>AM244*'Gas parameters'!$L$10</f>
        <v>0</v>
      </c>
      <c r="BD244" s="371">
        <f>AN244*'Gas parameters'!$M$10</f>
        <v>4310.8</v>
      </c>
      <c r="BE244" s="372">
        <f>AO244*'Gas parameters'!$N$10</f>
        <v>0</v>
      </c>
      <c r="BF244" s="373">
        <f>AP244*'Gas parameters'!$O$10</f>
        <v>0</v>
      </c>
      <c r="BG244" s="373">
        <f>AQ244*'Gas parameters'!$P$10</f>
        <v>0</v>
      </c>
      <c r="BH244" s="379">
        <f>AR244*'Gas parameters'!$Q$10</f>
        <v>0</v>
      </c>
      <c r="BI244" s="386">
        <f>AC244*'Gas parameters'!$B$11</f>
        <v>23904</v>
      </c>
      <c r="BJ244" s="387">
        <f>AD244*'Gas parameters'!$C$11</f>
        <v>0</v>
      </c>
      <c r="BK244" s="387">
        <f>AE244*'Gas parameters'!$D$11</f>
        <v>0</v>
      </c>
      <c r="BL244" s="387">
        <f>AF244*'Gas parameters'!$E$11</f>
        <v>0</v>
      </c>
      <c r="BM244" s="387">
        <f>AG244*'Gas parameters'!$F$11</f>
        <v>0</v>
      </c>
      <c r="BN244" s="387">
        <f>AH244*'Gas parameters'!$G$11</f>
        <v>0</v>
      </c>
      <c r="BO244" s="387">
        <f>AI244*'Gas parameters'!$H$11</f>
        <v>0</v>
      </c>
      <c r="BP244" s="387">
        <f>AJ244*'Gas parameters'!$I$11</f>
        <v>0</v>
      </c>
      <c r="BQ244" s="387">
        <f>AK244*'Gas parameters'!$J$11</f>
        <v>0</v>
      </c>
      <c r="BR244" s="387">
        <f>AL244*'Gas parameters'!$K$11</f>
        <v>0</v>
      </c>
      <c r="BS244" s="387">
        <f>AM244*'Gas parameters'!$L$11</f>
        <v>0</v>
      </c>
      <c r="BT244" s="387">
        <f>AN244*'Gas parameters'!$M$11</f>
        <v>5115.2000000000007</v>
      </c>
      <c r="BU244" s="388">
        <f>AO244*'Gas parameters'!$N$11</f>
        <v>0</v>
      </c>
      <c r="BV244" s="389">
        <f>AP244*'Gas parameters'!$O$11</f>
        <v>0</v>
      </c>
      <c r="BW244" s="389">
        <f>AQ244*'Gas parameters'!$P$11</f>
        <v>0</v>
      </c>
      <c r="BX244" s="390">
        <f>AR244*'Gas parameters'!$Q$11</f>
        <v>0</v>
      </c>
      <c r="BY244" s="385">
        <f>AC244*'Gas parameters'!$B$12</f>
        <v>0.43043999999999999</v>
      </c>
      <c r="BZ244" s="374">
        <f>AD244*'Gas parameters'!$C$12</f>
        <v>0</v>
      </c>
      <c r="CA244" s="374">
        <f>AE244*'Gas parameters'!$D$12</f>
        <v>0</v>
      </c>
      <c r="CB244" s="374">
        <f>AF244*'Gas parameters'!$E$12</f>
        <v>0</v>
      </c>
      <c r="CC244" s="374">
        <f>AG244*'Gas parameters'!$F$12</f>
        <v>0</v>
      </c>
      <c r="CD244" s="374">
        <f>AH244*'Gas parameters'!$G$12</f>
        <v>0</v>
      </c>
      <c r="CE244" s="374">
        <f>AI244*'Gas parameters'!$H$12</f>
        <v>0</v>
      </c>
      <c r="CF244" s="374">
        <f>AJ244*'Gas parameters'!$I$12</f>
        <v>0</v>
      </c>
      <c r="CG244" s="374">
        <f>AK244*'Gas parameters'!$J$12</f>
        <v>0</v>
      </c>
      <c r="CH244" s="374">
        <f>AL244*'Gas parameters'!$K$12</f>
        <v>0</v>
      </c>
      <c r="CI244" s="374">
        <f>AM244*'Gas parameters'!$L$12</f>
        <v>0</v>
      </c>
      <c r="CJ244" s="374">
        <f>AN244*'Gas parameters'!$M$12</f>
        <v>3.5999999999999997E-2</v>
      </c>
      <c r="CK244" s="375">
        <f>AO244*'Gas parameters'!$N$12</f>
        <v>0</v>
      </c>
      <c r="CL244" s="376">
        <f>AP244*'Gas parameters'!$O$12</f>
        <v>0</v>
      </c>
      <c r="CM244" s="376">
        <f>AQ244*'Gas parameters'!$P$12</f>
        <v>0</v>
      </c>
      <c r="CN244" s="376">
        <f>AR244*'Gas parameters'!$Q$12</f>
        <v>0</v>
      </c>
      <c r="CO244" s="432">
        <f t="shared" ref="CO244:CO248" si="1628">AC244</f>
        <v>0.6</v>
      </c>
      <c r="CP244" s="432">
        <f t="shared" ref="CP244:CP248" si="1629">AD244</f>
        <v>0</v>
      </c>
      <c r="CQ244" s="432">
        <f t="shared" ref="CQ244:CQ248" si="1630">AE244</f>
        <v>0</v>
      </c>
      <c r="CR244" s="432">
        <f t="shared" ref="CR244:CR248" si="1631">AF244</f>
        <v>0</v>
      </c>
      <c r="CS244" s="432">
        <f t="shared" ref="CS244:CS248" si="1632">AG244</f>
        <v>0</v>
      </c>
      <c r="CT244" s="432">
        <f t="shared" ref="CT244:CT248" si="1633">AH244</f>
        <v>0</v>
      </c>
      <c r="CU244" s="432">
        <f t="shared" ref="CU244:CU248" si="1634">AI244</f>
        <v>0</v>
      </c>
      <c r="CV244" s="432">
        <f t="shared" ref="CV244:CV248" si="1635">AJ244</f>
        <v>0</v>
      </c>
      <c r="CW244" s="432">
        <f t="shared" ref="CW244:CW248" si="1636">AK244</f>
        <v>0</v>
      </c>
      <c r="CX244" s="432">
        <f t="shared" ref="CX244:CX248" si="1637">AL244</f>
        <v>0</v>
      </c>
      <c r="CY244" s="432">
        <f t="shared" ref="CY244:CY248" si="1638">AM244</f>
        <v>0</v>
      </c>
      <c r="CZ244" s="432">
        <f t="shared" ref="CZ244:CZ248" si="1639">AN244</f>
        <v>0.4</v>
      </c>
      <c r="DA244" s="432">
        <f t="shared" ref="DA244:DA248" si="1640">AO244</f>
        <v>0</v>
      </c>
      <c r="DB244" s="432">
        <f t="shared" ref="DB244:DB248" si="1641">AP244</f>
        <v>0</v>
      </c>
      <c r="DC244" s="432">
        <f t="shared" ref="DC244:DC248" si="1642">AQ244</f>
        <v>0</v>
      </c>
      <c r="DD244" s="432">
        <f t="shared" ref="DD244:DD248" si="1643">AR244</f>
        <v>0</v>
      </c>
      <c r="DE244" s="428">
        <f>'DATA SHEET'!CO244*'Gas parameters'!$B$13</f>
        <v>21529.8</v>
      </c>
      <c r="DF244" s="428">
        <f>'DATA SHEET'!CP244*'Gas parameters'!$C$13</f>
        <v>0</v>
      </c>
      <c r="DG244" s="428">
        <f>'DATA SHEET'!CQ244*'Gas parameters'!$D$13</f>
        <v>0</v>
      </c>
      <c r="DH244" s="428">
        <f>'DATA SHEET'!CR244*'Gas parameters'!$E$13</f>
        <v>0</v>
      </c>
      <c r="DI244" s="428">
        <f>'DATA SHEET'!CS244*'Gas parameters'!$F$13</f>
        <v>0</v>
      </c>
      <c r="DJ244" s="428">
        <f>'DATA SHEET'!CT244*'Gas parameters'!$G$13</f>
        <v>0</v>
      </c>
      <c r="DK244" s="428">
        <f>'DATA SHEET'!CU244*'Gas parameters'!$H$13</f>
        <v>0</v>
      </c>
      <c r="DL244" s="428">
        <f>'DATA SHEET'!CV244*'Gas parameters'!$I$13</f>
        <v>0</v>
      </c>
      <c r="DM244" s="428">
        <f>'DATA SHEET'!CW244*'Gas parameters'!$J$13</f>
        <v>0</v>
      </c>
      <c r="DN244" s="428">
        <f>'DATA SHEET'!CX244*'Gas parameters'!$K$13</f>
        <v>0</v>
      </c>
      <c r="DO244" s="428">
        <f>'DATA SHEET'!CY244*'Gas parameters'!$L$13</f>
        <v>0</v>
      </c>
      <c r="DP244" s="428">
        <f>'DATA SHEET'!CZ244*'Gas parameters'!$M$13</f>
        <v>4313.2</v>
      </c>
      <c r="DQ244" s="428">
        <f>'DATA SHEET'!DA244*'Gas parameters'!$N$13</f>
        <v>0</v>
      </c>
      <c r="DR244" s="428">
        <f>'DATA SHEET'!DB244*'Gas parameters'!$O$13</f>
        <v>0</v>
      </c>
      <c r="DS244" s="428">
        <f>'DATA SHEET'!DC244*'Gas parameters'!$P$13</f>
        <v>0</v>
      </c>
      <c r="DT244" s="428">
        <f>'DATA SHEET'!DD244*'Gas parameters'!$Q$13</f>
        <v>0</v>
      </c>
      <c r="DU244" s="431">
        <f>'DATA SHEET'!CO244*'Gas parameters'!$B$14</f>
        <v>23891.399999999998</v>
      </c>
      <c r="DV244" s="431">
        <f>'DATA SHEET'!CP244*'Gas parameters'!$C$14</f>
        <v>0</v>
      </c>
      <c r="DW244" s="431">
        <f>'DATA SHEET'!CQ244*'Gas parameters'!$D$14</f>
        <v>0</v>
      </c>
      <c r="DX244" s="431">
        <f>'DATA SHEET'!CR244*'Gas parameters'!$E$14</f>
        <v>0</v>
      </c>
      <c r="DY244" s="431">
        <f>'DATA SHEET'!CS244*'Gas parameters'!$F$14</f>
        <v>0</v>
      </c>
      <c r="DZ244" s="431">
        <f>'DATA SHEET'!CT244*'Gas parameters'!$G$14</f>
        <v>0</v>
      </c>
      <c r="EA244" s="431">
        <f>'DATA SHEET'!CU244*'Gas parameters'!$H$14</f>
        <v>0</v>
      </c>
      <c r="EB244" s="431">
        <f>'DATA SHEET'!CV244*'Gas parameters'!$I$14</f>
        <v>0</v>
      </c>
      <c r="EC244" s="431">
        <f>'DATA SHEET'!CW244*'Gas parameters'!$J$14</f>
        <v>0</v>
      </c>
      <c r="ED244" s="431">
        <f>'DATA SHEET'!CX244*'Gas parameters'!$K$14</f>
        <v>0</v>
      </c>
      <c r="EE244" s="431">
        <f>'DATA SHEET'!CY244*'Gas parameters'!$L$14</f>
        <v>0</v>
      </c>
      <c r="EF244" s="431">
        <f>'DATA SHEET'!CZ244*'Gas parameters'!$M$14</f>
        <v>5098</v>
      </c>
      <c r="EG244" s="431">
        <f>'DATA SHEET'!DA244*'Gas parameters'!$N$14</f>
        <v>0</v>
      </c>
      <c r="EH244" s="431">
        <f>'DATA SHEET'!DB244*'Gas parameters'!$O$14</f>
        <v>0</v>
      </c>
      <c r="EI244" s="431">
        <f>'DATA SHEET'!DC244*'Gas parameters'!$P$14</f>
        <v>0</v>
      </c>
      <c r="EJ244" s="431">
        <f>'DATA SHEET'!DD244*'Gas parameters'!$Q$14</f>
        <v>0</v>
      </c>
      <c r="EK244" s="425">
        <f>'DATA SHEET'!CO244*'Gas parameters'!$B$15</f>
        <v>1.2018</v>
      </c>
      <c r="EL244" s="434">
        <f>'DATA SHEET'!CP244*'Gas parameters'!$C$15</f>
        <v>0</v>
      </c>
      <c r="EM244" s="434">
        <f>'DATA SHEET'!CQ244*'Gas parameters'!$D$15</f>
        <v>0</v>
      </c>
      <c r="EN244" s="434">
        <f>'DATA SHEET'!CR244*'Gas parameters'!$E$15</f>
        <v>0</v>
      </c>
      <c r="EO244" s="434">
        <f>'DATA SHEET'!CS244*'Gas parameters'!$F$15</f>
        <v>0</v>
      </c>
      <c r="EP244" s="434">
        <f>'DATA SHEET'!CT244*'Gas parameters'!$G$15</f>
        <v>0</v>
      </c>
      <c r="EQ244" s="434">
        <f>'DATA SHEET'!CU244*'Gas parameters'!$H$15</f>
        <v>0</v>
      </c>
      <c r="ER244" s="434">
        <f>'DATA SHEET'!CV244*'Gas parameters'!$I$15</f>
        <v>0</v>
      </c>
      <c r="ES244" s="434">
        <f>'DATA SHEET'!CW244*'Gas parameters'!$J$15</f>
        <v>0</v>
      </c>
      <c r="ET244" s="434">
        <f>'DATA SHEET'!CX244*'Gas parameters'!$K$15</f>
        <v>0</v>
      </c>
      <c r="EU244" s="434">
        <f>'DATA SHEET'!CY244*'Gas parameters'!$L$15</f>
        <v>0</v>
      </c>
      <c r="EV244" s="434">
        <f>'DATA SHEET'!CZ244*'Gas parameters'!$M$15</f>
        <v>0.1996</v>
      </c>
      <c r="EW244" s="434">
        <f>'DATA SHEET'!DA244*'Gas parameters'!$N$15</f>
        <v>0</v>
      </c>
      <c r="EX244" s="434">
        <f>'DATA SHEET'!DB244*'Gas parameters'!$O$15</f>
        <v>0</v>
      </c>
      <c r="EY244" s="434">
        <f>'DATA SHEET'!DC244*'Gas parameters'!$P$15</f>
        <v>0</v>
      </c>
      <c r="EZ244" s="434">
        <f>'DATA SHEET'!DD244*'Gas parameters'!$Q$15</f>
        <v>0</v>
      </c>
      <c r="FA244" s="429">
        <f>'DATA SHEET'!CO244*'Gas parameters'!$B$16</f>
        <v>0.59760000000000002</v>
      </c>
      <c r="FB244" s="429">
        <f>'DATA SHEET'!CP244*'Gas parameters'!$C$16</f>
        <v>0</v>
      </c>
      <c r="FC244" s="429">
        <f>'DATA SHEET'!CQ244*'Gas parameters'!$D$16</f>
        <v>0</v>
      </c>
      <c r="FD244" s="429">
        <f>'DATA SHEET'!CR244*'Gas parameters'!$E$16</f>
        <v>0</v>
      </c>
      <c r="FE244" s="429">
        <f>'DATA SHEET'!CS244*'Gas parameters'!$F$16</f>
        <v>0</v>
      </c>
      <c r="FF244" s="429">
        <f>'DATA SHEET'!CT244*'Gas parameters'!$G$16</f>
        <v>0</v>
      </c>
      <c r="FG244" s="429">
        <f>'DATA SHEET'!CU244*'Gas parameters'!$H$16</f>
        <v>0</v>
      </c>
      <c r="FH244" s="429">
        <f>'DATA SHEET'!CV244*'Gas parameters'!$I$16</f>
        <v>0</v>
      </c>
      <c r="FI244" s="429">
        <f>'DATA SHEET'!CW244*'Gas parameters'!$J$16</f>
        <v>0</v>
      </c>
      <c r="FJ244" s="429">
        <f>'DATA SHEET'!CX244*'Gas parameters'!$K$16</f>
        <v>0</v>
      </c>
      <c r="FK244" s="429">
        <f>'DATA SHEET'!CY244*'Gas parameters'!$L$16</f>
        <v>0</v>
      </c>
      <c r="FL244" s="429">
        <f>'DATA SHEET'!CZ244*'Gas parameters'!$M$16</f>
        <v>0</v>
      </c>
      <c r="FM244" s="429">
        <f>'DATA SHEET'!DA244*'Gas parameters'!$N$16</f>
        <v>0</v>
      </c>
      <c r="FN244" s="429">
        <f>'DATA SHEET'!DB244*'Gas parameters'!$O$16</f>
        <v>0</v>
      </c>
      <c r="FO244" s="429">
        <f>'DATA SHEET'!DC244*'Gas parameters'!$P$16</f>
        <v>0</v>
      </c>
      <c r="FP244" s="429">
        <f>'DATA SHEET'!DD244*'Gas parameters'!$Q$16</f>
        <v>0</v>
      </c>
      <c r="FQ244" s="457">
        <f>'DATA SHEET'!CO244*'Gas parameters'!$B$17</f>
        <v>1.1639999999999999</v>
      </c>
      <c r="FR244" s="457">
        <f>'DATA SHEET'!CP244*'Gas parameters'!$C$17</f>
        <v>0</v>
      </c>
      <c r="FS244" s="457">
        <f>'DATA SHEET'!CQ244*'Gas parameters'!$D$17</f>
        <v>0</v>
      </c>
      <c r="FT244" s="457">
        <f>'DATA SHEET'!CR244*'Gas parameters'!$E$17</f>
        <v>0</v>
      </c>
      <c r="FU244" s="457">
        <f>'DATA SHEET'!CS244*'Gas parameters'!$F$17</f>
        <v>0</v>
      </c>
      <c r="FV244" s="457">
        <f>'DATA SHEET'!CT244*'Gas parameters'!$G$17</f>
        <v>0</v>
      </c>
      <c r="FW244" s="457">
        <f>'DATA SHEET'!CU244*'Gas parameters'!$H$17</f>
        <v>0</v>
      </c>
      <c r="FX244" s="457">
        <f>'DATA SHEET'!CV244*'Gas parameters'!$I$17</f>
        <v>0</v>
      </c>
      <c r="FY244" s="457">
        <f>'DATA SHEET'!CW244*'Gas parameters'!$J$17</f>
        <v>0</v>
      </c>
      <c r="FZ244" s="457">
        <f>'DATA SHEET'!CX244*'Gas parameters'!$K$17</f>
        <v>0</v>
      </c>
      <c r="GA244" s="457">
        <f>'DATA SHEET'!CY244*'Gas parameters'!$L$17</f>
        <v>0</v>
      </c>
      <c r="GB244" s="457">
        <f>'DATA SHEET'!CZ244*'Gas parameters'!$M$17</f>
        <v>0.38680000000000003</v>
      </c>
      <c r="GC244" s="457">
        <f>'DATA SHEET'!DA244*'Gas parameters'!$N$17</f>
        <v>0</v>
      </c>
      <c r="GD244" s="457">
        <f>'DATA SHEET'!DB244*'Gas parameters'!$O$17</f>
        <v>0</v>
      </c>
      <c r="GE244" s="457">
        <f>'DATA SHEET'!DC244*'Gas parameters'!$P$17</f>
        <v>0</v>
      </c>
      <c r="GF244" s="457">
        <f>'DATA SHEET'!DD244*'Gas parameters'!$Q$17</f>
        <v>0</v>
      </c>
      <c r="GG244" s="429">
        <f>'DATA SHEET'!CO244*'Gas parameters'!$B$18</f>
        <v>0.43043999999999999</v>
      </c>
      <c r="GH244" s="429">
        <f>'DATA SHEET'!CP244*'Gas parameters'!$C$18</f>
        <v>0</v>
      </c>
      <c r="GI244" s="429">
        <f>'DATA SHEET'!CQ244*'Gas parameters'!$D$18</f>
        <v>0</v>
      </c>
      <c r="GJ244" s="429">
        <f>'DATA SHEET'!CR244*'Gas parameters'!$E$18</f>
        <v>0</v>
      </c>
      <c r="GK244" s="429">
        <f>'DATA SHEET'!CS244*'Gas parameters'!$F$18</f>
        <v>0</v>
      </c>
      <c r="GL244" s="429">
        <f>'DATA SHEET'!CT244*'Gas parameters'!$G$18</f>
        <v>0</v>
      </c>
      <c r="GM244" s="429">
        <f>'DATA SHEET'!CU244*'Gas parameters'!$H$18</f>
        <v>0</v>
      </c>
      <c r="GN244" s="429">
        <f>'DATA SHEET'!CV244*'Gas parameters'!$I$18</f>
        <v>0</v>
      </c>
      <c r="GO244" s="429">
        <f>'DATA SHEET'!CW244*'Gas parameters'!$J$18</f>
        <v>0</v>
      </c>
      <c r="GP244" s="429">
        <f>'DATA SHEET'!CX244*'Gas parameters'!$K$18</f>
        <v>0</v>
      </c>
      <c r="GQ244" s="429">
        <f>'DATA SHEET'!CY244*'Gas parameters'!$L$18</f>
        <v>0</v>
      </c>
      <c r="GR244" s="429">
        <f>'DATA SHEET'!CZ244*'Gas parameters'!$M$18</f>
        <v>3.5999999999999997E-2</v>
      </c>
      <c r="GS244" s="429">
        <f>'DATA SHEET'!DA244*'Gas parameters'!$N$18</f>
        <v>0</v>
      </c>
      <c r="GT244" s="429">
        <f>'DATA SHEET'!DB244*'Gas parameters'!$O$18</f>
        <v>0</v>
      </c>
      <c r="GU244" s="429">
        <f>'DATA SHEET'!DC244*'Gas parameters'!$P$18</f>
        <v>0</v>
      </c>
      <c r="GV244" s="429">
        <f>'DATA SHEET'!DD244*'Gas parameters'!$Q$18</f>
        <v>0</v>
      </c>
      <c r="GW244" s="430">
        <v>7</v>
      </c>
      <c r="GX244" s="430">
        <v>1E-3</v>
      </c>
      <c r="GY244" s="435">
        <f t="shared" ref="GY244:GY248" si="1644">HM244/0.2094</f>
        <v>6.6924546322827121</v>
      </c>
      <c r="GZ244" s="435">
        <f t="shared" ref="GZ244:GZ248" si="1645">HN244/HH244*100</f>
        <v>10.148328222950017</v>
      </c>
      <c r="HA244" s="433">
        <f t="shared" ref="HA244:HA248" si="1646">(HG244-HH244)/GY244+1</f>
        <v>1</v>
      </c>
      <c r="HB244" s="433">
        <f t="shared" ref="HB244:HB248" si="1647">HG244+HI244</f>
        <v>7.4502201757506663</v>
      </c>
      <c r="HC244" s="433">
        <f t="shared" ref="HC244:HC248" si="1648">HI244/HB244*100</f>
        <v>20.959991874476575</v>
      </c>
      <c r="HD244" s="433">
        <f t="shared" ref="HD244:HD248" si="1649">HJ244*0.01977+HF244*0.01429+(100-HF244-HJ244)*0.01251</f>
        <v>1.3246768628986172</v>
      </c>
      <c r="HE244" s="433">
        <f t="shared" ref="HE244:HE248" si="1650">(HD244+HI244*0.8038/HG244)/(HI244/HG244+1)</f>
        <v>1.2155011147590387</v>
      </c>
      <c r="HF244" s="436">
        <f t="shared" ref="HF244:HF248" si="1651">IO244</f>
        <v>0</v>
      </c>
      <c r="HG244" s="433">
        <f t="shared" ref="HG244:HG248" si="1652">HN244/HJ244*100</f>
        <v>5.8886546322827122</v>
      </c>
      <c r="HH244" s="435">
        <f>GY244*0.7906+'DATA SHEET'!CW244/100+HN244</f>
        <v>5.8886546322827122</v>
      </c>
      <c r="HI244" s="433">
        <f t="shared" ref="HI244:HI248" si="1653">GX244/0.8038*1.293*HA244*GY244+HO244</f>
        <v>1.5615655434679541</v>
      </c>
      <c r="HJ244" s="433">
        <f t="shared" ref="HJ244:HJ248" si="1654">(1-HF244/20.94)*GZ244</f>
        <v>10.148328222950017</v>
      </c>
      <c r="HK244" s="437">
        <f t="shared" ref="HK244:HK248" si="1655">SUM(DE244:DT244)</f>
        <v>25843</v>
      </c>
      <c r="HL244" s="437">
        <f t="shared" ref="HL244:HL248" si="1656">SUM(DU244:EJ244)</f>
        <v>28989.399999999998</v>
      </c>
      <c r="HM244" s="438">
        <f t="shared" ref="HM244:HM248" si="1657">SUM(EK244:EZ244)</f>
        <v>1.4014</v>
      </c>
      <c r="HN244" s="439">
        <f t="shared" ref="HN244:HN248" si="1658">SUM(FA244:FP244)</f>
        <v>0.59760000000000002</v>
      </c>
      <c r="HO244" s="436">
        <f t="shared" ref="HO244:HO248" si="1659">SUM(FQ244:GF244)</f>
        <v>1.5508</v>
      </c>
      <c r="HP244" s="427">
        <f t="shared" ref="HP244:HP248" si="1660">SUM(GG244:GV244)</f>
        <v>0.46643999999999997</v>
      </c>
      <c r="HQ244" s="357">
        <f t="shared" ref="HQ244:HQ248" si="1661">SUM(AS244:BH244)</f>
        <v>25801.599999999999</v>
      </c>
      <c r="HR244" s="358">
        <f t="shared" ref="HR244:HR248" si="1662">SUM(BI244:BX244)</f>
        <v>29019.200000000001</v>
      </c>
      <c r="HS244" s="712">
        <f t="shared" ref="HS244:HS248" si="1663">SUM(BY244:CN244)</f>
        <v>0.46643999999999997</v>
      </c>
      <c r="HT244" s="713">
        <f t="shared" ref="HT244:HT248" si="1664">HU244/$HR$14</f>
        <v>0.36094603788418017</v>
      </c>
      <c r="HU244" s="711">
        <f t="shared" ref="HU244:HU248" si="1665">HS244/$HU$14</f>
        <v>0.44215889640812073</v>
      </c>
      <c r="HV244" s="711">
        <f t="shared" ref="HV244:HV248" si="1666">HY244/$HV$14</f>
        <v>24.454174959719456</v>
      </c>
      <c r="HW244" s="711">
        <f t="shared" ref="HW244:HW248" si="1667">HZ244/$HW$14</f>
        <v>27.464698088207459</v>
      </c>
      <c r="HX244" s="711">
        <f t="shared" ref="HX244:HX248" si="1668">IA244/$HX$14</f>
        <v>45.714470083951518</v>
      </c>
      <c r="HY244" s="714">
        <f t="shared" ref="HY244:HY248" si="1669">HQ244/1000</f>
        <v>25.801599999999997</v>
      </c>
      <c r="HZ244" s="359">
        <f t="shared" ref="HZ244:HZ248" si="1670">HR244/1000</f>
        <v>29.019200000000001</v>
      </c>
      <c r="IA244" s="360">
        <f t="shared" ref="IA244:IA248" si="1671">HR244/SQRT(HT244)/1000</f>
        <v>48.30190909070317</v>
      </c>
      <c r="IB244" s="75">
        <f t="shared" ref="IB244:IB248" si="1672">HX244</f>
        <v>45.714470083951518</v>
      </c>
      <c r="IC244" s="724">
        <f t="shared" ref="IC244:IC248" si="1673">HT244</f>
        <v>0.36094603788418017</v>
      </c>
      <c r="ID244" s="724">
        <f t="shared" ref="ID244:ID248" si="1674">HY244</f>
        <v>25.801599999999997</v>
      </c>
      <c r="IE244" s="724">
        <f t="shared" ref="IE244:IE248" si="1675">HZ244</f>
        <v>29.019200000000001</v>
      </c>
      <c r="IF244" s="76">
        <f t="shared" ref="IF244:IF248" si="1676">GZ244</f>
        <v>10.148328222950017</v>
      </c>
      <c r="IG244" s="168"/>
      <c r="IH244" s="168"/>
      <c r="II244" s="168"/>
      <c r="IJ244" s="700">
        <f t="shared" ref="IJ244:IJ248" si="1677">II244*(273.15/(273.15+15))*ID244/3.6</f>
        <v>0</v>
      </c>
      <c r="IK244" s="529"/>
      <c r="IL244" s="529"/>
      <c r="IM244" s="529"/>
      <c r="IN244" s="529"/>
      <c r="IO244" s="529"/>
      <c r="IP244" s="529"/>
      <c r="IQ244" s="529"/>
      <c r="IR244" s="529"/>
      <c r="IS244" s="23" t="s">
        <v>88</v>
      </c>
      <c r="IT244" s="23" t="s">
        <v>88</v>
      </c>
      <c r="IU244" s="23"/>
      <c r="IV244" s="23" t="s">
        <v>88</v>
      </c>
      <c r="IW244" s="23"/>
      <c r="IX244" s="23"/>
      <c r="IZ244" s="529"/>
      <c r="JA244" s="529"/>
      <c r="JB244" s="143"/>
      <c r="JC244" s="64"/>
      <c r="JD244" s="22" t="str">
        <f>IF(IN244&lt;&gt;0,IP244*IF244/IN244,"NM")</f>
        <v>NM</v>
      </c>
      <c r="JE244" s="22" t="str">
        <f>IF(IN244&lt;&gt;0,IQ244*IF244/IN244,"NM")</f>
        <v>NM</v>
      </c>
      <c r="JF244" s="22" t="str">
        <f>IF(IN244&lt;&gt;0,JD244*1.07,"NM")</f>
        <v>NM</v>
      </c>
      <c r="JG244" s="22" t="str">
        <f>IF(IN244&lt;&gt;0,JE244*1.76,"NM")</f>
        <v>NM</v>
      </c>
      <c r="JH244" s="21" t="str">
        <f>IF(IN244&lt;&gt;0,(21/(21-IO244)),"NM")</f>
        <v>NM</v>
      </c>
      <c r="JI244" s="21"/>
      <c r="JJ244" s="21"/>
      <c r="JK244" s="21"/>
      <c r="JL244" s="529"/>
      <c r="JM244" s="529"/>
      <c r="JN244" s="529"/>
      <c r="JO244" s="529"/>
      <c r="JP244" s="529"/>
      <c r="JR244" s="29"/>
      <c r="JS244" s="29"/>
      <c r="JT244" s="529"/>
      <c r="JU244" s="529"/>
      <c r="JV244" s="142"/>
      <c r="JW244" s="142"/>
      <c r="JX244" s="142"/>
      <c r="JY244" s="142"/>
      <c r="JZ244" s="142"/>
      <c r="KA244" s="23"/>
      <c r="KB244" s="24"/>
      <c r="KC244" s="175"/>
      <c r="KD244" s="175"/>
      <c r="KE244" s="175"/>
      <c r="KF244" s="175"/>
      <c r="KG244" s="175"/>
      <c r="KH244" s="175"/>
      <c r="KI244" s="175"/>
      <c r="KJ244" s="175"/>
      <c r="KK244" s="48"/>
      <c r="KL244" s="32" t="s">
        <v>88</v>
      </c>
      <c r="KM244" s="48"/>
      <c r="KN244" s="48"/>
      <c r="KO244" s="48"/>
      <c r="KP244" s="48"/>
      <c r="KQ244" s="49"/>
      <c r="KR244" s="49"/>
      <c r="KS244" s="49"/>
      <c r="KT244" s="49"/>
      <c r="KU244" s="49"/>
      <c r="KV244" s="49"/>
      <c r="KX244" s="540">
        <f t="shared" si="1243"/>
        <v>100</v>
      </c>
      <c r="NC244" s="529">
        <v>0</v>
      </c>
    </row>
    <row r="245" spans="1:367" ht="16.5" thickTop="1" thickBot="1" x14ac:dyDescent="0.3">
      <c r="A245" s="423" t="s">
        <v>183</v>
      </c>
      <c r="B245" s="80" t="e">
        <f>IF(A245="X",IF(#REF!="F",#REF!,IF(#REF!="C",#REF!,IF(#REF!="WH",#REF!,IF(#REF!="B",#REF!,"")))),"")</f>
        <v>#REF!</v>
      </c>
      <c r="C245" s="120"/>
      <c r="D245" s="578"/>
      <c r="E245" s="11">
        <f>E244+1</f>
        <v>106</v>
      </c>
      <c r="F245" s="2128"/>
      <c r="G245" s="1831"/>
      <c r="H245" s="23" t="s">
        <v>88</v>
      </c>
      <c r="I245" s="23" t="s">
        <v>88</v>
      </c>
      <c r="J245" s="23" t="s">
        <v>88</v>
      </c>
      <c r="K245" s="38"/>
      <c r="L245" s="39" t="s">
        <v>79</v>
      </c>
      <c r="M245" s="39" t="s">
        <v>53</v>
      </c>
      <c r="N245" s="1905"/>
      <c r="O245" s="528"/>
      <c r="P245" s="544"/>
      <c r="Q245" s="726">
        <v>60</v>
      </c>
      <c r="R245" s="727"/>
      <c r="S245" s="727"/>
      <c r="T245" s="727"/>
      <c r="U245" s="727"/>
      <c r="V245" s="727"/>
      <c r="W245" s="727"/>
      <c r="X245" s="727"/>
      <c r="Y245" s="727"/>
      <c r="Z245" s="727"/>
      <c r="AA245" s="727"/>
      <c r="AB245" s="727">
        <v>40</v>
      </c>
      <c r="AC245" s="368">
        <f t="shared" si="1616"/>
        <v>0.6</v>
      </c>
      <c r="AD245" s="368">
        <f t="shared" si="1617"/>
        <v>0</v>
      </c>
      <c r="AE245" s="368">
        <f t="shared" si="1618"/>
        <v>0</v>
      </c>
      <c r="AF245" s="368">
        <f t="shared" si="1619"/>
        <v>0</v>
      </c>
      <c r="AG245" s="368">
        <f t="shared" si="1620"/>
        <v>0</v>
      </c>
      <c r="AH245" s="368">
        <f t="shared" si="1621"/>
        <v>0</v>
      </c>
      <c r="AI245" s="368">
        <f t="shared" si="1622"/>
        <v>0</v>
      </c>
      <c r="AJ245" s="368">
        <f t="shared" si="1623"/>
        <v>0</v>
      </c>
      <c r="AK245" s="368">
        <f t="shared" si="1624"/>
        <v>0</v>
      </c>
      <c r="AL245" s="368">
        <f t="shared" si="1625"/>
        <v>0</v>
      </c>
      <c r="AM245" s="368">
        <f t="shared" si="1626"/>
        <v>0</v>
      </c>
      <c r="AN245" s="368">
        <f t="shared" si="1627"/>
        <v>0.4</v>
      </c>
      <c r="AO245" s="369">
        <v>0</v>
      </c>
      <c r="AP245" s="370">
        <v>0</v>
      </c>
      <c r="AQ245" s="370">
        <v>0</v>
      </c>
      <c r="AR245" s="370">
        <v>0</v>
      </c>
      <c r="AS245" s="378">
        <f>AC245*'Gas parameters'!$B$10</f>
        <v>21490.799999999999</v>
      </c>
      <c r="AT245" s="371">
        <f>AD245*'Gas parameters'!$C$10</f>
        <v>0</v>
      </c>
      <c r="AU245" s="371">
        <f>AE245*'Gas parameters'!$D$10</f>
        <v>0</v>
      </c>
      <c r="AV245" s="371">
        <f>AF245*'Gas parameters'!$E$10</f>
        <v>0</v>
      </c>
      <c r="AW245" s="371">
        <f>AG245*'Gas parameters'!$F$10</f>
        <v>0</v>
      </c>
      <c r="AX245" s="371">
        <f>AH245*'Gas parameters'!$G$10</f>
        <v>0</v>
      </c>
      <c r="AY245" s="371">
        <f>AI245*'Gas parameters'!$H$10</f>
        <v>0</v>
      </c>
      <c r="AZ245" s="371">
        <f>AJ245*'Gas parameters'!$I$10</f>
        <v>0</v>
      </c>
      <c r="BA245" s="371">
        <f>AK245*'Gas parameters'!$J$10</f>
        <v>0</v>
      </c>
      <c r="BB245" s="371">
        <f>AL245*'Gas parameters'!$K$10</f>
        <v>0</v>
      </c>
      <c r="BC245" s="371">
        <f>AM245*'Gas parameters'!$L$10</f>
        <v>0</v>
      </c>
      <c r="BD245" s="371">
        <f>AN245*'Gas parameters'!$M$10</f>
        <v>4310.8</v>
      </c>
      <c r="BE245" s="372">
        <f>AO245*'Gas parameters'!$N$10</f>
        <v>0</v>
      </c>
      <c r="BF245" s="373">
        <f>AP245*'Gas parameters'!$O$10</f>
        <v>0</v>
      </c>
      <c r="BG245" s="373">
        <f>AQ245*'Gas parameters'!$P$10</f>
        <v>0</v>
      </c>
      <c r="BH245" s="379">
        <f>AR245*'Gas parameters'!$Q$10</f>
        <v>0</v>
      </c>
      <c r="BI245" s="386">
        <f>AC245*'Gas parameters'!$B$11</f>
        <v>23904</v>
      </c>
      <c r="BJ245" s="387">
        <f>AD245*'Gas parameters'!$C$11</f>
        <v>0</v>
      </c>
      <c r="BK245" s="387">
        <f>AE245*'Gas parameters'!$D$11</f>
        <v>0</v>
      </c>
      <c r="BL245" s="387">
        <f>AF245*'Gas parameters'!$E$11</f>
        <v>0</v>
      </c>
      <c r="BM245" s="387">
        <f>AG245*'Gas parameters'!$F$11</f>
        <v>0</v>
      </c>
      <c r="BN245" s="387">
        <f>AH245*'Gas parameters'!$G$11</f>
        <v>0</v>
      </c>
      <c r="BO245" s="387">
        <f>AI245*'Gas parameters'!$H$11</f>
        <v>0</v>
      </c>
      <c r="BP245" s="387">
        <f>AJ245*'Gas parameters'!$I$11</f>
        <v>0</v>
      </c>
      <c r="BQ245" s="387">
        <f>AK245*'Gas parameters'!$J$11</f>
        <v>0</v>
      </c>
      <c r="BR245" s="387">
        <f>AL245*'Gas parameters'!$K$11</f>
        <v>0</v>
      </c>
      <c r="BS245" s="387">
        <f>AM245*'Gas parameters'!$L$11</f>
        <v>0</v>
      </c>
      <c r="BT245" s="387">
        <f>AN245*'Gas parameters'!$M$11</f>
        <v>5115.2000000000007</v>
      </c>
      <c r="BU245" s="388">
        <f>AO245*'Gas parameters'!$N$11</f>
        <v>0</v>
      </c>
      <c r="BV245" s="389">
        <f>AP245*'Gas parameters'!$O$11</f>
        <v>0</v>
      </c>
      <c r="BW245" s="389">
        <f>AQ245*'Gas parameters'!$P$11</f>
        <v>0</v>
      </c>
      <c r="BX245" s="390">
        <f>AR245*'Gas parameters'!$Q$11</f>
        <v>0</v>
      </c>
      <c r="BY245" s="385">
        <f>AC245*'Gas parameters'!$B$12</f>
        <v>0.43043999999999999</v>
      </c>
      <c r="BZ245" s="374">
        <f>AD245*'Gas parameters'!$C$12</f>
        <v>0</v>
      </c>
      <c r="CA245" s="374">
        <f>AE245*'Gas parameters'!$D$12</f>
        <v>0</v>
      </c>
      <c r="CB245" s="374">
        <f>AF245*'Gas parameters'!$E$12</f>
        <v>0</v>
      </c>
      <c r="CC245" s="374">
        <f>AG245*'Gas parameters'!$F$12</f>
        <v>0</v>
      </c>
      <c r="CD245" s="374">
        <f>AH245*'Gas parameters'!$G$12</f>
        <v>0</v>
      </c>
      <c r="CE245" s="374">
        <f>AI245*'Gas parameters'!$H$12</f>
        <v>0</v>
      </c>
      <c r="CF245" s="374">
        <f>AJ245*'Gas parameters'!$I$12</f>
        <v>0</v>
      </c>
      <c r="CG245" s="374">
        <f>AK245*'Gas parameters'!$J$12</f>
        <v>0</v>
      </c>
      <c r="CH245" s="374">
        <f>AL245*'Gas parameters'!$K$12</f>
        <v>0</v>
      </c>
      <c r="CI245" s="374">
        <f>AM245*'Gas parameters'!$L$12</f>
        <v>0</v>
      </c>
      <c r="CJ245" s="374">
        <f>AN245*'Gas parameters'!$M$12</f>
        <v>3.5999999999999997E-2</v>
      </c>
      <c r="CK245" s="375">
        <f>AO245*'Gas parameters'!$N$12</f>
        <v>0</v>
      </c>
      <c r="CL245" s="376">
        <f>AP245*'Gas parameters'!$O$12</f>
        <v>0</v>
      </c>
      <c r="CM245" s="376">
        <f>AQ245*'Gas parameters'!$P$12</f>
        <v>0</v>
      </c>
      <c r="CN245" s="376">
        <f>AR245*'Gas parameters'!$Q$12</f>
        <v>0</v>
      </c>
      <c r="CO245" s="432">
        <f t="shared" si="1628"/>
        <v>0.6</v>
      </c>
      <c r="CP245" s="432">
        <f t="shared" si="1629"/>
        <v>0</v>
      </c>
      <c r="CQ245" s="432">
        <f t="shared" si="1630"/>
        <v>0</v>
      </c>
      <c r="CR245" s="432">
        <f t="shared" si="1631"/>
        <v>0</v>
      </c>
      <c r="CS245" s="432">
        <f t="shared" si="1632"/>
        <v>0</v>
      </c>
      <c r="CT245" s="432">
        <f t="shared" si="1633"/>
        <v>0</v>
      </c>
      <c r="CU245" s="432">
        <f t="shared" si="1634"/>
        <v>0</v>
      </c>
      <c r="CV245" s="432">
        <f t="shared" si="1635"/>
        <v>0</v>
      </c>
      <c r="CW245" s="432">
        <f t="shared" si="1636"/>
        <v>0</v>
      </c>
      <c r="CX245" s="432">
        <f t="shared" si="1637"/>
        <v>0</v>
      </c>
      <c r="CY245" s="432">
        <f t="shared" si="1638"/>
        <v>0</v>
      </c>
      <c r="CZ245" s="432">
        <f t="shared" si="1639"/>
        <v>0.4</v>
      </c>
      <c r="DA245" s="432">
        <f t="shared" si="1640"/>
        <v>0</v>
      </c>
      <c r="DB245" s="432">
        <f t="shared" si="1641"/>
        <v>0</v>
      </c>
      <c r="DC245" s="432">
        <f t="shared" si="1642"/>
        <v>0</v>
      </c>
      <c r="DD245" s="432">
        <f t="shared" si="1643"/>
        <v>0</v>
      </c>
      <c r="DE245" s="428">
        <f>'DATA SHEET'!CO245*'Gas parameters'!$B$13</f>
        <v>21529.8</v>
      </c>
      <c r="DF245" s="428">
        <f>'DATA SHEET'!CP245*'Gas parameters'!$C$13</f>
        <v>0</v>
      </c>
      <c r="DG245" s="428">
        <f>'DATA SHEET'!CQ245*'Gas parameters'!$D$13</f>
        <v>0</v>
      </c>
      <c r="DH245" s="428">
        <f>'DATA SHEET'!CR245*'Gas parameters'!$E$13</f>
        <v>0</v>
      </c>
      <c r="DI245" s="428">
        <f>'DATA SHEET'!CS245*'Gas parameters'!$F$13</f>
        <v>0</v>
      </c>
      <c r="DJ245" s="428">
        <f>'DATA SHEET'!CT245*'Gas parameters'!$G$13</f>
        <v>0</v>
      </c>
      <c r="DK245" s="428">
        <f>'DATA SHEET'!CU245*'Gas parameters'!$H$13</f>
        <v>0</v>
      </c>
      <c r="DL245" s="428">
        <f>'DATA SHEET'!CV245*'Gas parameters'!$I$13</f>
        <v>0</v>
      </c>
      <c r="DM245" s="428">
        <f>'DATA SHEET'!CW245*'Gas parameters'!$J$13</f>
        <v>0</v>
      </c>
      <c r="DN245" s="428">
        <f>'DATA SHEET'!CX245*'Gas parameters'!$K$13</f>
        <v>0</v>
      </c>
      <c r="DO245" s="428">
        <f>'DATA SHEET'!CY245*'Gas parameters'!$L$13</f>
        <v>0</v>
      </c>
      <c r="DP245" s="428">
        <f>'DATA SHEET'!CZ245*'Gas parameters'!$M$13</f>
        <v>4313.2</v>
      </c>
      <c r="DQ245" s="428">
        <f>'DATA SHEET'!DA245*'Gas parameters'!$N$13</f>
        <v>0</v>
      </c>
      <c r="DR245" s="428">
        <f>'DATA SHEET'!DB245*'Gas parameters'!$O$13</f>
        <v>0</v>
      </c>
      <c r="DS245" s="428">
        <f>'DATA SHEET'!DC245*'Gas parameters'!$P$13</f>
        <v>0</v>
      </c>
      <c r="DT245" s="428">
        <f>'DATA SHEET'!DD245*'Gas parameters'!$Q$13</f>
        <v>0</v>
      </c>
      <c r="DU245" s="431">
        <f>'DATA SHEET'!CO245*'Gas parameters'!$B$14</f>
        <v>23891.399999999998</v>
      </c>
      <c r="DV245" s="431">
        <f>'DATA SHEET'!CP245*'Gas parameters'!$C$14</f>
        <v>0</v>
      </c>
      <c r="DW245" s="431">
        <f>'DATA SHEET'!CQ245*'Gas parameters'!$D$14</f>
        <v>0</v>
      </c>
      <c r="DX245" s="431">
        <f>'DATA SHEET'!CR245*'Gas parameters'!$E$14</f>
        <v>0</v>
      </c>
      <c r="DY245" s="431">
        <f>'DATA SHEET'!CS245*'Gas parameters'!$F$14</f>
        <v>0</v>
      </c>
      <c r="DZ245" s="431">
        <f>'DATA SHEET'!CT245*'Gas parameters'!$G$14</f>
        <v>0</v>
      </c>
      <c r="EA245" s="431">
        <f>'DATA SHEET'!CU245*'Gas parameters'!$H$14</f>
        <v>0</v>
      </c>
      <c r="EB245" s="431">
        <f>'DATA SHEET'!CV245*'Gas parameters'!$I$14</f>
        <v>0</v>
      </c>
      <c r="EC245" s="431">
        <f>'DATA SHEET'!CW245*'Gas parameters'!$J$14</f>
        <v>0</v>
      </c>
      <c r="ED245" s="431">
        <f>'DATA SHEET'!CX245*'Gas parameters'!$K$14</f>
        <v>0</v>
      </c>
      <c r="EE245" s="431">
        <f>'DATA SHEET'!CY245*'Gas parameters'!$L$14</f>
        <v>0</v>
      </c>
      <c r="EF245" s="431">
        <f>'DATA SHEET'!CZ245*'Gas parameters'!$M$14</f>
        <v>5098</v>
      </c>
      <c r="EG245" s="431">
        <f>'DATA SHEET'!DA245*'Gas parameters'!$N$14</f>
        <v>0</v>
      </c>
      <c r="EH245" s="431">
        <f>'DATA SHEET'!DB245*'Gas parameters'!$O$14</f>
        <v>0</v>
      </c>
      <c r="EI245" s="431">
        <f>'DATA SHEET'!DC245*'Gas parameters'!$P$14</f>
        <v>0</v>
      </c>
      <c r="EJ245" s="431">
        <f>'DATA SHEET'!DD245*'Gas parameters'!$Q$14</f>
        <v>0</v>
      </c>
      <c r="EK245" s="425">
        <f>'DATA SHEET'!CO245*'Gas parameters'!$B$15</f>
        <v>1.2018</v>
      </c>
      <c r="EL245" s="434">
        <f>'DATA SHEET'!CP245*'Gas parameters'!$C$15</f>
        <v>0</v>
      </c>
      <c r="EM245" s="434">
        <f>'DATA SHEET'!CQ245*'Gas parameters'!$D$15</f>
        <v>0</v>
      </c>
      <c r="EN245" s="434">
        <f>'DATA SHEET'!CR245*'Gas parameters'!$E$15</f>
        <v>0</v>
      </c>
      <c r="EO245" s="434">
        <f>'DATA SHEET'!CS245*'Gas parameters'!$F$15</f>
        <v>0</v>
      </c>
      <c r="EP245" s="434">
        <f>'DATA SHEET'!CT245*'Gas parameters'!$G$15</f>
        <v>0</v>
      </c>
      <c r="EQ245" s="434">
        <f>'DATA SHEET'!CU245*'Gas parameters'!$H$15</f>
        <v>0</v>
      </c>
      <c r="ER245" s="434">
        <f>'DATA SHEET'!CV245*'Gas parameters'!$I$15</f>
        <v>0</v>
      </c>
      <c r="ES245" s="434">
        <f>'DATA SHEET'!CW245*'Gas parameters'!$J$15</f>
        <v>0</v>
      </c>
      <c r="ET245" s="434">
        <f>'DATA SHEET'!CX245*'Gas parameters'!$K$15</f>
        <v>0</v>
      </c>
      <c r="EU245" s="434">
        <f>'DATA SHEET'!CY245*'Gas parameters'!$L$15</f>
        <v>0</v>
      </c>
      <c r="EV245" s="434">
        <f>'DATA SHEET'!CZ245*'Gas parameters'!$M$15</f>
        <v>0.1996</v>
      </c>
      <c r="EW245" s="434">
        <f>'DATA SHEET'!DA245*'Gas parameters'!$N$15</f>
        <v>0</v>
      </c>
      <c r="EX245" s="434">
        <f>'DATA SHEET'!DB245*'Gas parameters'!$O$15</f>
        <v>0</v>
      </c>
      <c r="EY245" s="434">
        <f>'DATA SHEET'!DC245*'Gas parameters'!$P$15</f>
        <v>0</v>
      </c>
      <c r="EZ245" s="434">
        <f>'DATA SHEET'!DD245*'Gas parameters'!$Q$15</f>
        <v>0</v>
      </c>
      <c r="FA245" s="429">
        <f>'DATA SHEET'!CO245*'Gas parameters'!$B$16</f>
        <v>0.59760000000000002</v>
      </c>
      <c r="FB245" s="429">
        <f>'DATA SHEET'!CP245*'Gas parameters'!$C$16</f>
        <v>0</v>
      </c>
      <c r="FC245" s="429">
        <f>'DATA SHEET'!CQ245*'Gas parameters'!$D$16</f>
        <v>0</v>
      </c>
      <c r="FD245" s="429">
        <f>'DATA SHEET'!CR245*'Gas parameters'!$E$16</f>
        <v>0</v>
      </c>
      <c r="FE245" s="429">
        <f>'DATA SHEET'!CS245*'Gas parameters'!$F$16</f>
        <v>0</v>
      </c>
      <c r="FF245" s="429">
        <f>'DATA SHEET'!CT245*'Gas parameters'!$G$16</f>
        <v>0</v>
      </c>
      <c r="FG245" s="429">
        <f>'DATA SHEET'!CU245*'Gas parameters'!$H$16</f>
        <v>0</v>
      </c>
      <c r="FH245" s="429">
        <f>'DATA SHEET'!CV245*'Gas parameters'!$I$16</f>
        <v>0</v>
      </c>
      <c r="FI245" s="429">
        <f>'DATA SHEET'!CW245*'Gas parameters'!$J$16</f>
        <v>0</v>
      </c>
      <c r="FJ245" s="429">
        <f>'DATA SHEET'!CX245*'Gas parameters'!$K$16</f>
        <v>0</v>
      </c>
      <c r="FK245" s="429">
        <f>'DATA SHEET'!CY245*'Gas parameters'!$L$16</f>
        <v>0</v>
      </c>
      <c r="FL245" s="429">
        <f>'DATA SHEET'!CZ245*'Gas parameters'!$M$16</f>
        <v>0</v>
      </c>
      <c r="FM245" s="429">
        <f>'DATA SHEET'!DA245*'Gas parameters'!$N$16</f>
        <v>0</v>
      </c>
      <c r="FN245" s="429">
        <f>'DATA SHEET'!DB245*'Gas parameters'!$O$16</f>
        <v>0</v>
      </c>
      <c r="FO245" s="429">
        <f>'DATA SHEET'!DC245*'Gas parameters'!$P$16</f>
        <v>0</v>
      </c>
      <c r="FP245" s="429">
        <f>'DATA SHEET'!DD245*'Gas parameters'!$Q$16</f>
        <v>0</v>
      </c>
      <c r="FQ245" s="457">
        <f>'DATA SHEET'!CO245*'Gas parameters'!$B$17</f>
        <v>1.1639999999999999</v>
      </c>
      <c r="FR245" s="457">
        <f>'DATA SHEET'!CP245*'Gas parameters'!$C$17</f>
        <v>0</v>
      </c>
      <c r="FS245" s="457">
        <f>'DATA SHEET'!CQ245*'Gas parameters'!$D$17</f>
        <v>0</v>
      </c>
      <c r="FT245" s="457">
        <f>'DATA SHEET'!CR245*'Gas parameters'!$E$17</f>
        <v>0</v>
      </c>
      <c r="FU245" s="457">
        <f>'DATA SHEET'!CS245*'Gas parameters'!$F$17</f>
        <v>0</v>
      </c>
      <c r="FV245" s="457">
        <f>'DATA SHEET'!CT245*'Gas parameters'!$G$17</f>
        <v>0</v>
      </c>
      <c r="FW245" s="457">
        <f>'DATA SHEET'!CU245*'Gas parameters'!$H$17</f>
        <v>0</v>
      </c>
      <c r="FX245" s="457">
        <f>'DATA SHEET'!CV245*'Gas parameters'!$I$17</f>
        <v>0</v>
      </c>
      <c r="FY245" s="457">
        <f>'DATA SHEET'!CW245*'Gas parameters'!$J$17</f>
        <v>0</v>
      </c>
      <c r="FZ245" s="457">
        <f>'DATA SHEET'!CX245*'Gas parameters'!$K$17</f>
        <v>0</v>
      </c>
      <c r="GA245" s="457">
        <f>'DATA SHEET'!CY245*'Gas parameters'!$L$17</f>
        <v>0</v>
      </c>
      <c r="GB245" s="457">
        <f>'DATA SHEET'!CZ245*'Gas parameters'!$M$17</f>
        <v>0.38680000000000003</v>
      </c>
      <c r="GC245" s="457">
        <f>'DATA SHEET'!DA245*'Gas parameters'!$N$17</f>
        <v>0</v>
      </c>
      <c r="GD245" s="457">
        <f>'DATA SHEET'!DB245*'Gas parameters'!$O$17</f>
        <v>0</v>
      </c>
      <c r="GE245" s="457">
        <f>'DATA SHEET'!DC245*'Gas parameters'!$P$17</f>
        <v>0</v>
      </c>
      <c r="GF245" s="457">
        <f>'DATA SHEET'!DD245*'Gas parameters'!$Q$17</f>
        <v>0</v>
      </c>
      <c r="GG245" s="429">
        <f>'DATA SHEET'!CO245*'Gas parameters'!$B$18</f>
        <v>0.43043999999999999</v>
      </c>
      <c r="GH245" s="429">
        <f>'DATA SHEET'!CP245*'Gas parameters'!$C$18</f>
        <v>0</v>
      </c>
      <c r="GI245" s="429">
        <f>'DATA SHEET'!CQ245*'Gas parameters'!$D$18</f>
        <v>0</v>
      </c>
      <c r="GJ245" s="429">
        <f>'DATA SHEET'!CR245*'Gas parameters'!$E$18</f>
        <v>0</v>
      </c>
      <c r="GK245" s="429">
        <f>'DATA SHEET'!CS245*'Gas parameters'!$F$18</f>
        <v>0</v>
      </c>
      <c r="GL245" s="429">
        <f>'DATA SHEET'!CT245*'Gas parameters'!$G$18</f>
        <v>0</v>
      </c>
      <c r="GM245" s="429">
        <f>'DATA SHEET'!CU245*'Gas parameters'!$H$18</f>
        <v>0</v>
      </c>
      <c r="GN245" s="429">
        <f>'DATA SHEET'!CV245*'Gas parameters'!$I$18</f>
        <v>0</v>
      </c>
      <c r="GO245" s="429">
        <f>'DATA SHEET'!CW245*'Gas parameters'!$J$18</f>
        <v>0</v>
      </c>
      <c r="GP245" s="429">
        <f>'DATA SHEET'!CX245*'Gas parameters'!$K$18</f>
        <v>0</v>
      </c>
      <c r="GQ245" s="429">
        <f>'DATA SHEET'!CY245*'Gas parameters'!$L$18</f>
        <v>0</v>
      </c>
      <c r="GR245" s="429">
        <f>'DATA SHEET'!CZ245*'Gas parameters'!$M$18</f>
        <v>3.5999999999999997E-2</v>
      </c>
      <c r="GS245" s="429">
        <f>'DATA SHEET'!DA245*'Gas parameters'!$N$18</f>
        <v>0</v>
      </c>
      <c r="GT245" s="429">
        <f>'DATA SHEET'!DB245*'Gas parameters'!$O$18</f>
        <v>0</v>
      </c>
      <c r="GU245" s="429">
        <f>'DATA SHEET'!DC245*'Gas parameters'!$P$18</f>
        <v>0</v>
      </c>
      <c r="GV245" s="429">
        <f>'DATA SHEET'!DD245*'Gas parameters'!$Q$18</f>
        <v>0</v>
      </c>
      <c r="GW245" s="430">
        <v>7</v>
      </c>
      <c r="GX245" s="430">
        <v>1E-3</v>
      </c>
      <c r="GY245" s="435">
        <f t="shared" si="1644"/>
        <v>6.6924546322827121</v>
      </c>
      <c r="GZ245" s="435">
        <f t="shared" si="1645"/>
        <v>10.148328222950017</v>
      </c>
      <c r="HA245" s="433">
        <f t="shared" si="1646"/>
        <v>1</v>
      </c>
      <c r="HB245" s="433">
        <f t="shared" si="1647"/>
        <v>7.4502201757506663</v>
      </c>
      <c r="HC245" s="433">
        <f t="shared" si="1648"/>
        <v>20.959991874476575</v>
      </c>
      <c r="HD245" s="433">
        <f t="shared" si="1649"/>
        <v>1.3246768628986172</v>
      </c>
      <c r="HE245" s="433">
        <f t="shared" si="1650"/>
        <v>1.2155011147590387</v>
      </c>
      <c r="HF245" s="436">
        <f t="shared" si="1651"/>
        <v>0</v>
      </c>
      <c r="HG245" s="433">
        <f t="shared" si="1652"/>
        <v>5.8886546322827122</v>
      </c>
      <c r="HH245" s="435">
        <f>GY245*0.7906+'DATA SHEET'!CW245/100+HN245</f>
        <v>5.8886546322827122</v>
      </c>
      <c r="HI245" s="433">
        <f t="shared" si="1653"/>
        <v>1.5615655434679541</v>
      </c>
      <c r="HJ245" s="433">
        <f t="shared" si="1654"/>
        <v>10.148328222950017</v>
      </c>
      <c r="HK245" s="437">
        <f t="shared" si="1655"/>
        <v>25843</v>
      </c>
      <c r="HL245" s="437">
        <f t="shared" si="1656"/>
        <v>28989.399999999998</v>
      </c>
      <c r="HM245" s="438">
        <f t="shared" si="1657"/>
        <v>1.4014</v>
      </c>
      <c r="HN245" s="439">
        <f t="shared" si="1658"/>
        <v>0.59760000000000002</v>
      </c>
      <c r="HO245" s="436">
        <f t="shared" si="1659"/>
        <v>1.5508</v>
      </c>
      <c r="HP245" s="427">
        <f t="shared" si="1660"/>
        <v>0.46643999999999997</v>
      </c>
      <c r="HQ245" s="357">
        <f t="shared" si="1661"/>
        <v>25801.599999999999</v>
      </c>
      <c r="HR245" s="358">
        <f t="shared" si="1662"/>
        <v>29019.200000000001</v>
      </c>
      <c r="HS245" s="712">
        <f t="shared" si="1663"/>
        <v>0.46643999999999997</v>
      </c>
      <c r="HT245" s="713">
        <f t="shared" si="1664"/>
        <v>0.36094603788418017</v>
      </c>
      <c r="HU245" s="711">
        <f t="shared" si="1665"/>
        <v>0.44215889640812073</v>
      </c>
      <c r="HV245" s="711">
        <f t="shared" si="1666"/>
        <v>24.454174959719456</v>
      </c>
      <c r="HW245" s="711">
        <f t="shared" si="1667"/>
        <v>27.464698088207459</v>
      </c>
      <c r="HX245" s="711">
        <f t="shared" si="1668"/>
        <v>45.714470083951518</v>
      </c>
      <c r="HY245" s="714">
        <f t="shared" si="1669"/>
        <v>25.801599999999997</v>
      </c>
      <c r="HZ245" s="359">
        <f t="shared" si="1670"/>
        <v>29.019200000000001</v>
      </c>
      <c r="IA245" s="360">
        <f t="shared" si="1671"/>
        <v>48.30190909070317</v>
      </c>
      <c r="IB245" s="75">
        <f t="shared" si="1672"/>
        <v>45.714470083951518</v>
      </c>
      <c r="IC245" s="724">
        <f t="shared" si="1673"/>
        <v>0.36094603788418017</v>
      </c>
      <c r="ID245" s="724">
        <f t="shared" si="1674"/>
        <v>25.801599999999997</v>
      </c>
      <c r="IE245" s="724">
        <f t="shared" si="1675"/>
        <v>29.019200000000001</v>
      </c>
      <c r="IF245" s="76">
        <f t="shared" si="1676"/>
        <v>10.148328222950017</v>
      </c>
      <c r="IG245" s="168"/>
      <c r="IH245" s="168"/>
      <c r="II245" s="168"/>
      <c r="IJ245" s="700">
        <f t="shared" si="1677"/>
        <v>0</v>
      </c>
      <c r="IK245" s="529"/>
      <c r="IL245" s="529"/>
      <c r="IM245" s="529"/>
      <c r="IN245" s="529"/>
      <c r="IO245" s="529"/>
      <c r="IP245" s="529"/>
      <c r="IQ245" s="529"/>
      <c r="IR245" s="529"/>
      <c r="IS245" s="23" t="s">
        <v>88</v>
      </c>
      <c r="IT245" s="23" t="s">
        <v>88</v>
      </c>
      <c r="IU245" s="23"/>
      <c r="IV245" s="23" t="s">
        <v>88</v>
      </c>
      <c r="IW245" s="23"/>
      <c r="IX245" s="23"/>
      <c r="IZ245" s="529"/>
      <c r="JA245" s="529"/>
      <c r="JB245" s="143"/>
      <c r="JC245" s="64"/>
      <c r="JD245" s="22" t="str">
        <f>IF(IN245&lt;&gt;0,IP245*IF245/IN245,"NM")</f>
        <v>NM</v>
      </c>
      <c r="JE245" s="22" t="str">
        <f>IF(IN245&lt;&gt;0,IQ245*IF245/IN245,"NM")</f>
        <v>NM</v>
      </c>
      <c r="JF245" s="22" t="str">
        <f>IF(IN245&lt;&gt;0,JD245*1.07,"NM")</f>
        <v>NM</v>
      </c>
      <c r="JG245" s="22" t="str">
        <f>IF(IN245&lt;&gt;0,JE245*1.76,"NM")</f>
        <v>NM</v>
      </c>
      <c r="JH245" s="21" t="str">
        <f>IF(IN245&lt;&gt;0,(21/(21-IO245)),"NM")</f>
        <v>NM</v>
      </c>
      <c r="JI245" s="21"/>
      <c r="JJ245" s="21"/>
      <c r="JK245" s="21"/>
      <c r="JL245" s="529"/>
      <c r="JM245" s="529"/>
      <c r="JN245" s="529"/>
      <c r="JO245" s="529"/>
      <c r="JP245" s="529"/>
      <c r="JR245" s="29"/>
      <c r="JS245" s="29"/>
      <c r="JT245" s="529"/>
      <c r="JU245" s="529"/>
      <c r="JV245" s="142"/>
      <c r="JW245" s="142"/>
      <c r="JX245" s="142"/>
      <c r="JY245" s="142"/>
      <c r="JZ245" s="142"/>
      <c r="KA245" s="23"/>
      <c r="KB245" s="24"/>
      <c r="KC245" s="175"/>
      <c r="KD245" s="175"/>
      <c r="KE245" s="175"/>
      <c r="KF245" s="175"/>
      <c r="KG245" s="175"/>
      <c r="KH245" s="175"/>
      <c r="KI245" s="175"/>
      <c r="KJ245" s="175"/>
      <c r="KK245" s="48"/>
      <c r="KL245" s="32" t="s">
        <v>88</v>
      </c>
      <c r="KM245" s="48"/>
      <c r="KN245" s="48"/>
      <c r="KO245" s="48"/>
      <c r="KP245" s="48"/>
      <c r="KQ245" s="49"/>
      <c r="KR245" s="49"/>
      <c r="KS245" s="49"/>
      <c r="KT245" s="49"/>
      <c r="KU245" s="49"/>
      <c r="KV245" s="49"/>
      <c r="KX245" s="540">
        <f t="shared" si="1243"/>
        <v>100</v>
      </c>
      <c r="NC245" s="529">
        <v>0</v>
      </c>
    </row>
    <row r="246" spans="1:367" ht="16.5" thickTop="1" thickBot="1" x14ac:dyDescent="0.3">
      <c r="A246" s="423" t="s">
        <v>183</v>
      </c>
      <c r="B246" s="80" t="e">
        <f>IF(A246="X",IF(#REF!="F",#REF!,IF(#REF!="C",#REF!,IF(#REF!="WH",#REF!,IF(#REF!="B",#REF!,"")))),"")</f>
        <v>#REF!</v>
      </c>
      <c r="C246" s="120"/>
      <c r="D246" s="578"/>
      <c r="E246" s="11">
        <f>E245+1</f>
        <v>107</v>
      </c>
      <c r="F246" s="2128"/>
      <c r="G246" s="1831"/>
      <c r="H246" s="23" t="s">
        <v>88</v>
      </c>
      <c r="I246" s="23" t="s">
        <v>88</v>
      </c>
      <c r="J246" s="23" t="s">
        <v>88</v>
      </c>
      <c r="K246" s="38"/>
      <c r="L246" s="39" t="str">
        <f>L245</f>
        <v>EU high</v>
      </c>
      <c r="M246" s="39" t="s">
        <v>65</v>
      </c>
      <c r="N246" s="1905"/>
      <c r="O246" s="528"/>
      <c r="P246" s="544"/>
      <c r="Q246" s="726">
        <v>60</v>
      </c>
      <c r="R246" s="727"/>
      <c r="S246" s="727"/>
      <c r="T246" s="727"/>
      <c r="U246" s="727"/>
      <c r="V246" s="727"/>
      <c r="W246" s="727"/>
      <c r="X246" s="727"/>
      <c r="Y246" s="727"/>
      <c r="Z246" s="727"/>
      <c r="AA246" s="727"/>
      <c r="AB246" s="727">
        <v>40</v>
      </c>
      <c r="AC246" s="368">
        <f t="shared" si="1616"/>
        <v>0.6</v>
      </c>
      <c r="AD246" s="368">
        <f t="shared" si="1617"/>
        <v>0</v>
      </c>
      <c r="AE246" s="368">
        <f t="shared" si="1618"/>
        <v>0</v>
      </c>
      <c r="AF246" s="368">
        <f t="shared" si="1619"/>
        <v>0</v>
      </c>
      <c r="AG246" s="368">
        <f t="shared" si="1620"/>
        <v>0</v>
      </c>
      <c r="AH246" s="368">
        <f t="shared" si="1621"/>
        <v>0</v>
      </c>
      <c r="AI246" s="368">
        <f t="shared" si="1622"/>
        <v>0</v>
      </c>
      <c r="AJ246" s="368">
        <f t="shared" si="1623"/>
        <v>0</v>
      </c>
      <c r="AK246" s="368">
        <f t="shared" si="1624"/>
        <v>0</v>
      </c>
      <c r="AL246" s="368">
        <f t="shared" si="1625"/>
        <v>0</v>
      </c>
      <c r="AM246" s="368">
        <f t="shared" si="1626"/>
        <v>0</v>
      </c>
      <c r="AN246" s="368">
        <f t="shared" si="1627"/>
        <v>0.4</v>
      </c>
      <c r="AO246" s="369">
        <v>0</v>
      </c>
      <c r="AP246" s="370">
        <v>0</v>
      </c>
      <c r="AQ246" s="370">
        <v>0</v>
      </c>
      <c r="AR246" s="370">
        <v>0</v>
      </c>
      <c r="AS246" s="378">
        <f>AC246*'Gas parameters'!$B$10</f>
        <v>21490.799999999999</v>
      </c>
      <c r="AT246" s="371">
        <f>AD246*'Gas parameters'!$C$10</f>
        <v>0</v>
      </c>
      <c r="AU246" s="371">
        <f>AE246*'Gas parameters'!$D$10</f>
        <v>0</v>
      </c>
      <c r="AV246" s="371">
        <f>AF246*'Gas parameters'!$E$10</f>
        <v>0</v>
      </c>
      <c r="AW246" s="371">
        <f>AG246*'Gas parameters'!$F$10</f>
        <v>0</v>
      </c>
      <c r="AX246" s="371">
        <f>AH246*'Gas parameters'!$G$10</f>
        <v>0</v>
      </c>
      <c r="AY246" s="371">
        <f>AI246*'Gas parameters'!$H$10</f>
        <v>0</v>
      </c>
      <c r="AZ246" s="371">
        <f>AJ246*'Gas parameters'!$I$10</f>
        <v>0</v>
      </c>
      <c r="BA246" s="371">
        <f>AK246*'Gas parameters'!$J$10</f>
        <v>0</v>
      </c>
      <c r="BB246" s="371">
        <f>AL246*'Gas parameters'!$K$10</f>
        <v>0</v>
      </c>
      <c r="BC246" s="371">
        <f>AM246*'Gas parameters'!$L$10</f>
        <v>0</v>
      </c>
      <c r="BD246" s="371">
        <f>AN246*'Gas parameters'!$M$10</f>
        <v>4310.8</v>
      </c>
      <c r="BE246" s="372">
        <f>AO246*'Gas parameters'!$N$10</f>
        <v>0</v>
      </c>
      <c r="BF246" s="373">
        <f>AP246*'Gas parameters'!$O$10</f>
        <v>0</v>
      </c>
      <c r="BG246" s="373">
        <f>AQ246*'Gas parameters'!$P$10</f>
        <v>0</v>
      </c>
      <c r="BH246" s="379">
        <f>AR246*'Gas parameters'!$Q$10</f>
        <v>0</v>
      </c>
      <c r="BI246" s="386">
        <f>AC246*'Gas parameters'!$B$11</f>
        <v>23904</v>
      </c>
      <c r="BJ246" s="387">
        <f>AD246*'Gas parameters'!$C$11</f>
        <v>0</v>
      </c>
      <c r="BK246" s="387">
        <f>AE246*'Gas parameters'!$D$11</f>
        <v>0</v>
      </c>
      <c r="BL246" s="387">
        <f>AF246*'Gas parameters'!$E$11</f>
        <v>0</v>
      </c>
      <c r="BM246" s="387">
        <f>AG246*'Gas parameters'!$F$11</f>
        <v>0</v>
      </c>
      <c r="BN246" s="387">
        <f>AH246*'Gas parameters'!$G$11</f>
        <v>0</v>
      </c>
      <c r="BO246" s="387">
        <f>AI246*'Gas parameters'!$H$11</f>
        <v>0</v>
      </c>
      <c r="BP246" s="387">
        <f>AJ246*'Gas parameters'!$I$11</f>
        <v>0</v>
      </c>
      <c r="BQ246" s="387">
        <f>AK246*'Gas parameters'!$J$11</f>
        <v>0</v>
      </c>
      <c r="BR246" s="387">
        <f>AL246*'Gas parameters'!$K$11</f>
        <v>0</v>
      </c>
      <c r="BS246" s="387">
        <f>AM246*'Gas parameters'!$L$11</f>
        <v>0</v>
      </c>
      <c r="BT246" s="387">
        <f>AN246*'Gas parameters'!$M$11</f>
        <v>5115.2000000000007</v>
      </c>
      <c r="BU246" s="388">
        <f>AO246*'Gas parameters'!$N$11</f>
        <v>0</v>
      </c>
      <c r="BV246" s="389">
        <f>AP246*'Gas parameters'!$O$11</f>
        <v>0</v>
      </c>
      <c r="BW246" s="389">
        <f>AQ246*'Gas parameters'!$P$11</f>
        <v>0</v>
      </c>
      <c r="BX246" s="390">
        <f>AR246*'Gas parameters'!$Q$11</f>
        <v>0</v>
      </c>
      <c r="BY246" s="385">
        <f>AC246*'Gas parameters'!$B$12</f>
        <v>0.43043999999999999</v>
      </c>
      <c r="BZ246" s="374">
        <f>AD246*'Gas parameters'!$C$12</f>
        <v>0</v>
      </c>
      <c r="CA246" s="374">
        <f>AE246*'Gas parameters'!$D$12</f>
        <v>0</v>
      </c>
      <c r="CB246" s="374">
        <f>AF246*'Gas parameters'!$E$12</f>
        <v>0</v>
      </c>
      <c r="CC246" s="374">
        <f>AG246*'Gas parameters'!$F$12</f>
        <v>0</v>
      </c>
      <c r="CD246" s="374">
        <f>AH246*'Gas parameters'!$G$12</f>
        <v>0</v>
      </c>
      <c r="CE246" s="374">
        <f>AI246*'Gas parameters'!$H$12</f>
        <v>0</v>
      </c>
      <c r="CF246" s="374">
        <f>AJ246*'Gas parameters'!$I$12</f>
        <v>0</v>
      </c>
      <c r="CG246" s="374">
        <f>AK246*'Gas parameters'!$J$12</f>
        <v>0</v>
      </c>
      <c r="CH246" s="374">
        <f>AL246*'Gas parameters'!$K$12</f>
        <v>0</v>
      </c>
      <c r="CI246" s="374">
        <f>AM246*'Gas parameters'!$L$12</f>
        <v>0</v>
      </c>
      <c r="CJ246" s="374">
        <f>AN246*'Gas parameters'!$M$12</f>
        <v>3.5999999999999997E-2</v>
      </c>
      <c r="CK246" s="375">
        <f>AO246*'Gas parameters'!$N$12</f>
        <v>0</v>
      </c>
      <c r="CL246" s="376">
        <f>AP246*'Gas parameters'!$O$12</f>
        <v>0</v>
      </c>
      <c r="CM246" s="376">
        <f>AQ246*'Gas parameters'!$P$12</f>
        <v>0</v>
      </c>
      <c r="CN246" s="376">
        <f>AR246*'Gas parameters'!$Q$12</f>
        <v>0</v>
      </c>
      <c r="CO246" s="432">
        <f t="shared" si="1628"/>
        <v>0.6</v>
      </c>
      <c r="CP246" s="432">
        <f t="shared" si="1629"/>
        <v>0</v>
      </c>
      <c r="CQ246" s="432">
        <f t="shared" si="1630"/>
        <v>0</v>
      </c>
      <c r="CR246" s="432">
        <f t="shared" si="1631"/>
        <v>0</v>
      </c>
      <c r="CS246" s="432">
        <f t="shared" si="1632"/>
        <v>0</v>
      </c>
      <c r="CT246" s="432">
        <f t="shared" si="1633"/>
        <v>0</v>
      </c>
      <c r="CU246" s="432">
        <f t="shared" si="1634"/>
        <v>0</v>
      </c>
      <c r="CV246" s="432">
        <f t="shared" si="1635"/>
        <v>0</v>
      </c>
      <c r="CW246" s="432">
        <f t="shared" si="1636"/>
        <v>0</v>
      </c>
      <c r="CX246" s="432">
        <f t="shared" si="1637"/>
        <v>0</v>
      </c>
      <c r="CY246" s="432">
        <f t="shared" si="1638"/>
        <v>0</v>
      </c>
      <c r="CZ246" s="432">
        <f t="shared" si="1639"/>
        <v>0.4</v>
      </c>
      <c r="DA246" s="432">
        <f t="shared" si="1640"/>
        <v>0</v>
      </c>
      <c r="DB246" s="432">
        <f t="shared" si="1641"/>
        <v>0</v>
      </c>
      <c r="DC246" s="432">
        <f t="shared" si="1642"/>
        <v>0</v>
      </c>
      <c r="DD246" s="432">
        <f t="shared" si="1643"/>
        <v>0</v>
      </c>
      <c r="DE246" s="428">
        <f>'DATA SHEET'!CO246*'Gas parameters'!$B$13</f>
        <v>21529.8</v>
      </c>
      <c r="DF246" s="428">
        <f>'DATA SHEET'!CP246*'Gas parameters'!$C$13</f>
        <v>0</v>
      </c>
      <c r="DG246" s="428">
        <f>'DATA SHEET'!CQ246*'Gas parameters'!$D$13</f>
        <v>0</v>
      </c>
      <c r="DH246" s="428">
        <f>'DATA SHEET'!CR246*'Gas parameters'!$E$13</f>
        <v>0</v>
      </c>
      <c r="DI246" s="428">
        <f>'DATA SHEET'!CS246*'Gas parameters'!$F$13</f>
        <v>0</v>
      </c>
      <c r="DJ246" s="428">
        <f>'DATA SHEET'!CT246*'Gas parameters'!$G$13</f>
        <v>0</v>
      </c>
      <c r="DK246" s="428">
        <f>'DATA SHEET'!CU246*'Gas parameters'!$H$13</f>
        <v>0</v>
      </c>
      <c r="DL246" s="428">
        <f>'DATA SHEET'!CV246*'Gas parameters'!$I$13</f>
        <v>0</v>
      </c>
      <c r="DM246" s="428">
        <f>'DATA SHEET'!CW246*'Gas parameters'!$J$13</f>
        <v>0</v>
      </c>
      <c r="DN246" s="428">
        <f>'DATA SHEET'!CX246*'Gas parameters'!$K$13</f>
        <v>0</v>
      </c>
      <c r="DO246" s="428">
        <f>'DATA SHEET'!CY246*'Gas parameters'!$L$13</f>
        <v>0</v>
      </c>
      <c r="DP246" s="428">
        <f>'DATA SHEET'!CZ246*'Gas parameters'!$M$13</f>
        <v>4313.2</v>
      </c>
      <c r="DQ246" s="428">
        <f>'DATA SHEET'!DA246*'Gas parameters'!$N$13</f>
        <v>0</v>
      </c>
      <c r="DR246" s="428">
        <f>'DATA SHEET'!DB246*'Gas parameters'!$O$13</f>
        <v>0</v>
      </c>
      <c r="DS246" s="428">
        <f>'DATA SHEET'!DC246*'Gas parameters'!$P$13</f>
        <v>0</v>
      </c>
      <c r="DT246" s="428">
        <f>'DATA SHEET'!DD246*'Gas parameters'!$Q$13</f>
        <v>0</v>
      </c>
      <c r="DU246" s="431">
        <f>'DATA SHEET'!CO246*'Gas parameters'!$B$14</f>
        <v>23891.399999999998</v>
      </c>
      <c r="DV246" s="431">
        <f>'DATA SHEET'!CP246*'Gas parameters'!$C$14</f>
        <v>0</v>
      </c>
      <c r="DW246" s="431">
        <f>'DATA SHEET'!CQ246*'Gas parameters'!$D$14</f>
        <v>0</v>
      </c>
      <c r="DX246" s="431">
        <f>'DATA SHEET'!CR246*'Gas parameters'!$E$14</f>
        <v>0</v>
      </c>
      <c r="DY246" s="431">
        <f>'DATA SHEET'!CS246*'Gas parameters'!$F$14</f>
        <v>0</v>
      </c>
      <c r="DZ246" s="431">
        <f>'DATA SHEET'!CT246*'Gas parameters'!$G$14</f>
        <v>0</v>
      </c>
      <c r="EA246" s="431">
        <f>'DATA SHEET'!CU246*'Gas parameters'!$H$14</f>
        <v>0</v>
      </c>
      <c r="EB246" s="431">
        <f>'DATA SHEET'!CV246*'Gas parameters'!$I$14</f>
        <v>0</v>
      </c>
      <c r="EC246" s="431">
        <f>'DATA SHEET'!CW246*'Gas parameters'!$J$14</f>
        <v>0</v>
      </c>
      <c r="ED246" s="431">
        <f>'DATA SHEET'!CX246*'Gas parameters'!$K$14</f>
        <v>0</v>
      </c>
      <c r="EE246" s="431">
        <f>'DATA SHEET'!CY246*'Gas parameters'!$L$14</f>
        <v>0</v>
      </c>
      <c r="EF246" s="431">
        <f>'DATA SHEET'!CZ246*'Gas parameters'!$M$14</f>
        <v>5098</v>
      </c>
      <c r="EG246" s="431">
        <f>'DATA SHEET'!DA246*'Gas parameters'!$N$14</f>
        <v>0</v>
      </c>
      <c r="EH246" s="431">
        <f>'DATA SHEET'!DB246*'Gas parameters'!$O$14</f>
        <v>0</v>
      </c>
      <c r="EI246" s="431">
        <f>'DATA SHEET'!DC246*'Gas parameters'!$P$14</f>
        <v>0</v>
      </c>
      <c r="EJ246" s="431">
        <f>'DATA SHEET'!DD246*'Gas parameters'!$Q$14</f>
        <v>0</v>
      </c>
      <c r="EK246" s="425">
        <f>'DATA SHEET'!CO246*'Gas parameters'!$B$15</f>
        <v>1.2018</v>
      </c>
      <c r="EL246" s="434">
        <f>'DATA SHEET'!CP246*'Gas parameters'!$C$15</f>
        <v>0</v>
      </c>
      <c r="EM246" s="434">
        <f>'DATA SHEET'!CQ246*'Gas parameters'!$D$15</f>
        <v>0</v>
      </c>
      <c r="EN246" s="434">
        <f>'DATA SHEET'!CR246*'Gas parameters'!$E$15</f>
        <v>0</v>
      </c>
      <c r="EO246" s="434">
        <f>'DATA SHEET'!CS246*'Gas parameters'!$F$15</f>
        <v>0</v>
      </c>
      <c r="EP246" s="434">
        <f>'DATA SHEET'!CT246*'Gas parameters'!$G$15</f>
        <v>0</v>
      </c>
      <c r="EQ246" s="434">
        <f>'DATA SHEET'!CU246*'Gas parameters'!$H$15</f>
        <v>0</v>
      </c>
      <c r="ER246" s="434">
        <f>'DATA SHEET'!CV246*'Gas parameters'!$I$15</f>
        <v>0</v>
      </c>
      <c r="ES246" s="434">
        <f>'DATA SHEET'!CW246*'Gas parameters'!$J$15</f>
        <v>0</v>
      </c>
      <c r="ET246" s="434">
        <f>'DATA SHEET'!CX246*'Gas parameters'!$K$15</f>
        <v>0</v>
      </c>
      <c r="EU246" s="434">
        <f>'DATA SHEET'!CY246*'Gas parameters'!$L$15</f>
        <v>0</v>
      </c>
      <c r="EV246" s="434">
        <f>'DATA SHEET'!CZ246*'Gas parameters'!$M$15</f>
        <v>0.1996</v>
      </c>
      <c r="EW246" s="434">
        <f>'DATA SHEET'!DA246*'Gas parameters'!$N$15</f>
        <v>0</v>
      </c>
      <c r="EX246" s="434">
        <f>'DATA SHEET'!DB246*'Gas parameters'!$O$15</f>
        <v>0</v>
      </c>
      <c r="EY246" s="434">
        <f>'DATA SHEET'!DC246*'Gas parameters'!$P$15</f>
        <v>0</v>
      </c>
      <c r="EZ246" s="434">
        <f>'DATA SHEET'!DD246*'Gas parameters'!$Q$15</f>
        <v>0</v>
      </c>
      <c r="FA246" s="429">
        <f>'DATA SHEET'!CO246*'Gas parameters'!$B$16</f>
        <v>0.59760000000000002</v>
      </c>
      <c r="FB246" s="429">
        <f>'DATA SHEET'!CP246*'Gas parameters'!$C$16</f>
        <v>0</v>
      </c>
      <c r="FC246" s="429">
        <f>'DATA SHEET'!CQ246*'Gas parameters'!$D$16</f>
        <v>0</v>
      </c>
      <c r="FD246" s="429">
        <f>'DATA SHEET'!CR246*'Gas parameters'!$E$16</f>
        <v>0</v>
      </c>
      <c r="FE246" s="429">
        <f>'DATA SHEET'!CS246*'Gas parameters'!$F$16</f>
        <v>0</v>
      </c>
      <c r="FF246" s="429">
        <f>'DATA SHEET'!CT246*'Gas parameters'!$G$16</f>
        <v>0</v>
      </c>
      <c r="FG246" s="429">
        <f>'DATA SHEET'!CU246*'Gas parameters'!$H$16</f>
        <v>0</v>
      </c>
      <c r="FH246" s="429">
        <f>'DATA SHEET'!CV246*'Gas parameters'!$I$16</f>
        <v>0</v>
      </c>
      <c r="FI246" s="429">
        <f>'DATA SHEET'!CW246*'Gas parameters'!$J$16</f>
        <v>0</v>
      </c>
      <c r="FJ246" s="429">
        <f>'DATA SHEET'!CX246*'Gas parameters'!$K$16</f>
        <v>0</v>
      </c>
      <c r="FK246" s="429">
        <f>'DATA SHEET'!CY246*'Gas parameters'!$L$16</f>
        <v>0</v>
      </c>
      <c r="FL246" s="429">
        <f>'DATA SHEET'!CZ246*'Gas parameters'!$M$16</f>
        <v>0</v>
      </c>
      <c r="FM246" s="429">
        <f>'DATA SHEET'!DA246*'Gas parameters'!$N$16</f>
        <v>0</v>
      </c>
      <c r="FN246" s="429">
        <f>'DATA SHEET'!DB246*'Gas parameters'!$O$16</f>
        <v>0</v>
      </c>
      <c r="FO246" s="429">
        <f>'DATA SHEET'!DC246*'Gas parameters'!$P$16</f>
        <v>0</v>
      </c>
      <c r="FP246" s="429">
        <f>'DATA SHEET'!DD246*'Gas parameters'!$Q$16</f>
        <v>0</v>
      </c>
      <c r="FQ246" s="457">
        <f>'DATA SHEET'!CO246*'Gas parameters'!$B$17</f>
        <v>1.1639999999999999</v>
      </c>
      <c r="FR246" s="457">
        <f>'DATA SHEET'!CP246*'Gas parameters'!$C$17</f>
        <v>0</v>
      </c>
      <c r="FS246" s="457">
        <f>'DATA SHEET'!CQ246*'Gas parameters'!$D$17</f>
        <v>0</v>
      </c>
      <c r="FT246" s="457">
        <f>'DATA SHEET'!CR246*'Gas parameters'!$E$17</f>
        <v>0</v>
      </c>
      <c r="FU246" s="457">
        <f>'DATA SHEET'!CS246*'Gas parameters'!$F$17</f>
        <v>0</v>
      </c>
      <c r="FV246" s="457">
        <f>'DATA SHEET'!CT246*'Gas parameters'!$G$17</f>
        <v>0</v>
      </c>
      <c r="FW246" s="457">
        <f>'DATA SHEET'!CU246*'Gas parameters'!$H$17</f>
        <v>0</v>
      </c>
      <c r="FX246" s="457">
        <f>'DATA SHEET'!CV246*'Gas parameters'!$I$17</f>
        <v>0</v>
      </c>
      <c r="FY246" s="457">
        <f>'DATA SHEET'!CW246*'Gas parameters'!$J$17</f>
        <v>0</v>
      </c>
      <c r="FZ246" s="457">
        <f>'DATA SHEET'!CX246*'Gas parameters'!$K$17</f>
        <v>0</v>
      </c>
      <c r="GA246" s="457">
        <f>'DATA SHEET'!CY246*'Gas parameters'!$L$17</f>
        <v>0</v>
      </c>
      <c r="GB246" s="457">
        <f>'DATA SHEET'!CZ246*'Gas parameters'!$M$17</f>
        <v>0.38680000000000003</v>
      </c>
      <c r="GC246" s="457">
        <f>'DATA SHEET'!DA246*'Gas parameters'!$N$17</f>
        <v>0</v>
      </c>
      <c r="GD246" s="457">
        <f>'DATA SHEET'!DB246*'Gas parameters'!$O$17</f>
        <v>0</v>
      </c>
      <c r="GE246" s="457">
        <f>'DATA SHEET'!DC246*'Gas parameters'!$P$17</f>
        <v>0</v>
      </c>
      <c r="GF246" s="457">
        <f>'DATA SHEET'!DD246*'Gas parameters'!$Q$17</f>
        <v>0</v>
      </c>
      <c r="GG246" s="429">
        <f>'DATA SHEET'!CO246*'Gas parameters'!$B$18</f>
        <v>0.43043999999999999</v>
      </c>
      <c r="GH246" s="429">
        <f>'DATA SHEET'!CP246*'Gas parameters'!$C$18</f>
        <v>0</v>
      </c>
      <c r="GI246" s="429">
        <f>'DATA SHEET'!CQ246*'Gas parameters'!$D$18</f>
        <v>0</v>
      </c>
      <c r="GJ246" s="429">
        <f>'DATA SHEET'!CR246*'Gas parameters'!$E$18</f>
        <v>0</v>
      </c>
      <c r="GK246" s="429">
        <f>'DATA SHEET'!CS246*'Gas parameters'!$F$18</f>
        <v>0</v>
      </c>
      <c r="GL246" s="429">
        <f>'DATA SHEET'!CT246*'Gas parameters'!$G$18</f>
        <v>0</v>
      </c>
      <c r="GM246" s="429">
        <f>'DATA SHEET'!CU246*'Gas parameters'!$H$18</f>
        <v>0</v>
      </c>
      <c r="GN246" s="429">
        <f>'DATA SHEET'!CV246*'Gas parameters'!$I$18</f>
        <v>0</v>
      </c>
      <c r="GO246" s="429">
        <f>'DATA SHEET'!CW246*'Gas parameters'!$J$18</f>
        <v>0</v>
      </c>
      <c r="GP246" s="429">
        <f>'DATA SHEET'!CX246*'Gas parameters'!$K$18</f>
        <v>0</v>
      </c>
      <c r="GQ246" s="429">
        <f>'DATA SHEET'!CY246*'Gas parameters'!$L$18</f>
        <v>0</v>
      </c>
      <c r="GR246" s="429">
        <f>'DATA SHEET'!CZ246*'Gas parameters'!$M$18</f>
        <v>3.5999999999999997E-2</v>
      </c>
      <c r="GS246" s="429">
        <f>'DATA SHEET'!DA246*'Gas parameters'!$N$18</f>
        <v>0</v>
      </c>
      <c r="GT246" s="429">
        <f>'DATA SHEET'!DB246*'Gas parameters'!$O$18</f>
        <v>0</v>
      </c>
      <c r="GU246" s="429">
        <f>'DATA SHEET'!DC246*'Gas parameters'!$P$18</f>
        <v>0</v>
      </c>
      <c r="GV246" s="429">
        <f>'DATA SHEET'!DD246*'Gas parameters'!$Q$18</f>
        <v>0</v>
      </c>
      <c r="GW246" s="430">
        <v>7</v>
      </c>
      <c r="GX246" s="430">
        <v>1E-3</v>
      </c>
      <c r="GY246" s="435">
        <f t="shared" si="1644"/>
        <v>6.6924546322827121</v>
      </c>
      <c r="GZ246" s="435">
        <f t="shared" si="1645"/>
        <v>10.148328222950017</v>
      </c>
      <c r="HA246" s="433">
        <f t="shared" si="1646"/>
        <v>1</v>
      </c>
      <c r="HB246" s="433">
        <f t="shared" si="1647"/>
        <v>7.4502201757506663</v>
      </c>
      <c r="HC246" s="433">
        <f t="shared" si="1648"/>
        <v>20.959991874476575</v>
      </c>
      <c r="HD246" s="433">
        <f t="shared" si="1649"/>
        <v>1.3246768628986172</v>
      </c>
      <c r="HE246" s="433">
        <f t="shared" si="1650"/>
        <v>1.2155011147590387</v>
      </c>
      <c r="HF246" s="436">
        <f t="shared" si="1651"/>
        <v>0</v>
      </c>
      <c r="HG246" s="433">
        <f t="shared" si="1652"/>
        <v>5.8886546322827122</v>
      </c>
      <c r="HH246" s="435">
        <f>GY246*0.7906+'DATA SHEET'!CW246/100+HN246</f>
        <v>5.8886546322827122</v>
      </c>
      <c r="HI246" s="433">
        <f t="shared" si="1653"/>
        <v>1.5615655434679541</v>
      </c>
      <c r="HJ246" s="433">
        <f t="shared" si="1654"/>
        <v>10.148328222950017</v>
      </c>
      <c r="HK246" s="437">
        <f t="shared" si="1655"/>
        <v>25843</v>
      </c>
      <c r="HL246" s="437">
        <f t="shared" si="1656"/>
        <v>28989.399999999998</v>
      </c>
      <c r="HM246" s="438">
        <f t="shared" si="1657"/>
        <v>1.4014</v>
      </c>
      <c r="HN246" s="439">
        <f t="shared" si="1658"/>
        <v>0.59760000000000002</v>
      </c>
      <c r="HO246" s="436">
        <f t="shared" si="1659"/>
        <v>1.5508</v>
      </c>
      <c r="HP246" s="427">
        <f t="shared" si="1660"/>
        <v>0.46643999999999997</v>
      </c>
      <c r="HQ246" s="357">
        <f t="shared" si="1661"/>
        <v>25801.599999999999</v>
      </c>
      <c r="HR246" s="358">
        <f t="shared" si="1662"/>
        <v>29019.200000000001</v>
      </c>
      <c r="HS246" s="712">
        <f t="shared" si="1663"/>
        <v>0.46643999999999997</v>
      </c>
      <c r="HT246" s="713">
        <f t="shared" si="1664"/>
        <v>0.36094603788418017</v>
      </c>
      <c r="HU246" s="711">
        <f t="shared" si="1665"/>
        <v>0.44215889640812073</v>
      </c>
      <c r="HV246" s="711">
        <f t="shared" si="1666"/>
        <v>24.454174959719456</v>
      </c>
      <c r="HW246" s="711">
        <f t="shared" si="1667"/>
        <v>27.464698088207459</v>
      </c>
      <c r="HX246" s="711">
        <f t="shared" si="1668"/>
        <v>45.714470083951518</v>
      </c>
      <c r="HY246" s="714">
        <f t="shared" si="1669"/>
        <v>25.801599999999997</v>
      </c>
      <c r="HZ246" s="359">
        <f t="shared" si="1670"/>
        <v>29.019200000000001</v>
      </c>
      <c r="IA246" s="360">
        <f t="shared" si="1671"/>
        <v>48.30190909070317</v>
      </c>
      <c r="IB246" s="75">
        <f t="shared" si="1672"/>
        <v>45.714470083951518</v>
      </c>
      <c r="IC246" s="724">
        <f t="shared" si="1673"/>
        <v>0.36094603788418017</v>
      </c>
      <c r="ID246" s="724">
        <f t="shared" si="1674"/>
        <v>25.801599999999997</v>
      </c>
      <c r="IE246" s="724">
        <f t="shared" si="1675"/>
        <v>29.019200000000001</v>
      </c>
      <c r="IF246" s="76">
        <f t="shared" si="1676"/>
        <v>10.148328222950017</v>
      </c>
      <c r="IG246" s="168"/>
      <c r="IH246" s="168"/>
      <c r="II246" s="168"/>
      <c r="IJ246" s="700">
        <f t="shared" si="1677"/>
        <v>0</v>
      </c>
      <c r="IK246" s="529"/>
      <c r="IL246" s="529"/>
      <c r="IM246" s="529"/>
      <c r="IN246" s="529"/>
      <c r="IO246" s="529"/>
      <c r="IP246" s="529"/>
      <c r="IQ246" s="529"/>
      <c r="IR246" s="529"/>
      <c r="IS246" s="23" t="s">
        <v>88</v>
      </c>
      <c r="IT246" s="23" t="s">
        <v>88</v>
      </c>
      <c r="IU246" s="23"/>
      <c r="IV246" s="23" t="s">
        <v>88</v>
      </c>
      <c r="IW246" s="23"/>
      <c r="IX246" s="23"/>
      <c r="IZ246" s="529"/>
      <c r="JA246" s="529"/>
      <c r="JB246" s="143"/>
      <c r="JC246" s="64"/>
      <c r="JD246" s="22" t="str">
        <f>IF(IN246&lt;&gt;0,IP246*IF246/IN246,"NM")</f>
        <v>NM</v>
      </c>
      <c r="JE246" s="22" t="str">
        <f>IF(IN246&lt;&gt;0,IQ246*IF246/IN246,"NM")</f>
        <v>NM</v>
      </c>
      <c r="JF246" s="22" t="str">
        <f>IF(IN246&lt;&gt;0,JD246*1.07,"NM")</f>
        <v>NM</v>
      </c>
      <c r="JG246" s="22" t="str">
        <f>IF(IN246&lt;&gt;0,JE246*1.76,"NM")</f>
        <v>NM</v>
      </c>
      <c r="JH246" s="21" t="str">
        <f>IF(IN246&lt;&gt;0,(21/(21-IO246)),"NM")</f>
        <v>NM</v>
      </c>
      <c r="JI246" s="21"/>
      <c r="JJ246" s="21"/>
      <c r="JK246" s="21"/>
      <c r="JL246" s="529"/>
      <c r="JM246" s="529"/>
      <c r="JN246" s="529"/>
      <c r="JO246" s="529"/>
      <c r="JP246" s="529"/>
      <c r="JR246" s="29"/>
      <c r="JS246" s="29"/>
      <c r="JT246" s="529"/>
      <c r="JU246" s="529"/>
      <c r="JV246" s="142"/>
      <c r="JW246" s="142"/>
      <c r="JX246" s="142"/>
      <c r="JY246" s="142"/>
      <c r="JZ246" s="142"/>
      <c r="KA246" s="23"/>
      <c r="KB246" s="24"/>
      <c r="KC246" s="175"/>
      <c r="KD246" s="175"/>
      <c r="KE246" s="175"/>
      <c r="KF246" s="175"/>
      <c r="KG246" s="175"/>
      <c r="KH246" s="175"/>
      <c r="KI246" s="175"/>
      <c r="KJ246" s="175"/>
      <c r="KK246" s="48"/>
      <c r="KL246" s="32" t="s">
        <v>88</v>
      </c>
      <c r="KM246" s="48"/>
      <c r="KN246" s="48"/>
      <c r="KO246" s="48"/>
      <c r="KP246" s="48"/>
      <c r="KQ246" s="49"/>
      <c r="KR246" s="49"/>
      <c r="KS246" s="49"/>
      <c r="KT246" s="49"/>
      <c r="KU246" s="49"/>
      <c r="KV246" s="49"/>
      <c r="KX246" s="540">
        <f t="shared" si="1243"/>
        <v>100</v>
      </c>
      <c r="NC246" s="529">
        <v>0</v>
      </c>
    </row>
    <row r="247" spans="1:367" ht="16.5" thickTop="1" thickBot="1" x14ac:dyDescent="0.3">
      <c r="A247" s="423" t="s">
        <v>183</v>
      </c>
      <c r="B247" s="80" t="e">
        <f>IF(A247="X",IF(#REF!="F",#REF!,IF(#REF!="C",#REF!,IF(#REF!="WH",#REF!,IF(#REF!="B",#REF!,"")))),"")</f>
        <v>#REF!</v>
      </c>
      <c r="C247" s="120"/>
      <c r="D247" s="578"/>
      <c r="E247" s="11">
        <f>E246+1</f>
        <v>108</v>
      </c>
      <c r="F247" s="2128"/>
      <c r="G247" s="1831"/>
      <c r="H247" s="23" t="s">
        <v>88</v>
      </c>
      <c r="I247" s="23" t="s">
        <v>88</v>
      </c>
      <c r="J247" s="23" t="s">
        <v>88</v>
      </c>
      <c r="K247" s="38"/>
      <c r="L247" s="39" t="str">
        <f>L246</f>
        <v>EU high</v>
      </c>
      <c r="M247" s="39" t="s">
        <v>56</v>
      </c>
      <c r="N247" s="1905"/>
      <c r="O247" s="528"/>
      <c r="P247" s="544"/>
      <c r="Q247" s="726">
        <v>60</v>
      </c>
      <c r="R247" s="727"/>
      <c r="S247" s="727"/>
      <c r="T247" s="727"/>
      <c r="U247" s="727"/>
      <c r="V247" s="727"/>
      <c r="W247" s="727"/>
      <c r="X247" s="727"/>
      <c r="Y247" s="727"/>
      <c r="Z247" s="727"/>
      <c r="AA247" s="727"/>
      <c r="AB247" s="727">
        <v>40</v>
      </c>
      <c r="AC247" s="368">
        <f t="shared" si="1616"/>
        <v>0.6</v>
      </c>
      <c r="AD247" s="368">
        <f t="shared" si="1617"/>
        <v>0</v>
      </c>
      <c r="AE247" s="368">
        <f t="shared" si="1618"/>
        <v>0</v>
      </c>
      <c r="AF247" s="368">
        <f t="shared" si="1619"/>
        <v>0</v>
      </c>
      <c r="AG247" s="368">
        <f t="shared" si="1620"/>
        <v>0</v>
      </c>
      <c r="AH247" s="368">
        <f t="shared" si="1621"/>
        <v>0</v>
      </c>
      <c r="AI247" s="368">
        <f t="shared" si="1622"/>
        <v>0</v>
      </c>
      <c r="AJ247" s="368">
        <f t="shared" si="1623"/>
        <v>0</v>
      </c>
      <c r="AK247" s="368">
        <f t="shared" si="1624"/>
        <v>0</v>
      </c>
      <c r="AL247" s="368">
        <f t="shared" si="1625"/>
        <v>0</v>
      </c>
      <c r="AM247" s="368">
        <f t="shared" si="1626"/>
        <v>0</v>
      </c>
      <c r="AN247" s="368">
        <f t="shared" si="1627"/>
        <v>0.4</v>
      </c>
      <c r="AO247" s="369">
        <v>0</v>
      </c>
      <c r="AP247" s="370">
        <v>0</v>
      </c>
      <c r="AQ247" s="370">
        <v>0</v>
      </c>
      <c r="AR247" s="370">
        <v>0</v>
      </c>
      <c r="AS247" s="378">
        <f>AC247*'Gas parameters'!$B$10</f>
        <v>21490.799999999999</v>
      </c>
      <c r="AT247" s="371">
        <f>AD247*'Gas parameters'!$C$10</f>
        <v>0</v>
      </c>
      <c r="AU247" s="371">
        <f>AE247*'Gas parameters'!$D$10</f>
        <v>0</v>
      </c>
      <c r="AV247" s="371">
        <f>AF247*'Gas parameters'!$E$10</f>
        <v>0</v>
      </c>
      <c r="AW247" s="371">
        <f>AG247*'Gas parameters'!$F$10</f>
        <v>0</v>
      </c>
      <c r="AX247" s="371">
        <f>AH247*'Gas parameters'!$G$10</f>
        <v>0</v>
      </c>
      <c r="AY247" s="371">
        <f>AI247*'Gas parameters'!$H$10</f>
        <v>0</v>
      </c>
      <c r="AZ247" s="371">
        <f>AJ247*'Gas parameters'!$I$10</f>
        <v>0</v>
      </c>
      <c r="BA247" s="371">
        <f>AK247*'Gas parameters'!$J$10</f>
        <v>0</v>
      </c>
      <c r="BB247" s="371">
        <f>AL247*'Gas parameters'!$K$10</f>
        <v>0</v>
      </c>
      <c r="BC247" s="371">
        <f>AM247*'Gas parameters'!$L$10</f>
        <v>0</v>
      </c>
      <c r="BD247" s="371">
        <f>AN247*'Gas parameters'!$M$10</f>
        <v>4310.8</v>
      </c>
      <c r="BE247" s="372">
        <f>AO247*'Gas parameters'!$N$10</f>
        <v>0</v>
      </c>
      <c r="BF247" s="373">
        <f>AP247*'Gas parameters'!$O$10</f>
        <v>0</v>
      </c>
      <c r="BG247" s="373">
        <f>AQ247*'Gas parameters'!$P$10</f>
        <v>0</v>
      </c>
      <c r="BH247" s="379">
        <f>AR247*'Gas parameters'!$Q$10</f>
        <v>0</v>
      </c>
      <c r="BI247" s="386">
        <f>AC247*'Gas parameters'!$B$11</f>
        <v>23904</v>
      </c>
      <c r="BJ247" s="387">
        <f>AD247*'Gas parameters'!$C$11</f>
        <v>0</v>
      </c>
      <c r="BK247" s="387">
        <f>AE247*'Gas parameters'!$D$11</f>
        <v>0</v>
      </c>
      <c r="BL247" s="387">
        <f>AF247*'Gas parameters'!$E$11</f>
        <v>0</v>
      </c>
      <c r="BM247" s="387">
        <f>AG247*'Gas parameters'!$F$11</f>
        <v>0</v>
      </c>
      <c r="BN247" s="387">
        <f>AH247*'Gas parameters'!$G$11</f>
        <v>0</v>
      </c>
      <c r="BO247" s="387">
        <f>AI247*'Gas parameters'!$H$11</f>
        <v>0</v>
      </c>
      <c r="BP247" s="387">
        <f>AJ247*'Gas parameters'!$I$11</f>
        <v>0</v>
      </c>
      <c r="BQ247" s="387">
        <f>AK247*'Gas parameters'!$J$11</f>
        <v>0</v>
      </c>
      <c r="BR247" s="387">
        <f>AL247*'Gas parameters'!$K$11</f>
        <v>0</v>
      </c>
      <c r="BS247" s="387">
        <f>AM247*'Gas parameters'!$L$11</f>
        <v>0</v>
      </c>
      <c r="BT247" s="387">
        <f>AN247*'Gas parameters'!$M$11</f>
        <v>5115.2000000000007</v>
      </c>
      <c r="BU247" s="388">
        <f>AO247*'Gas parameters'!$N$11</f>
        <v>0</v>
      </c>
      <c r="BV247" s="389">
        <f>AP247*'Gas parameters'!$O$11</f>
        <v>0</v>
      </c>
      <c r="BW247" s="389">
        <f>AQ247*'Gas parameters'!$P$11</f>
        <v>0</v>
      </c>
      <c r="BX247" s="390">
        <f>AR247*'Gas parameters'!$Q$11</f>
        <v>0</v>
      </c>
      <c r="BY247" s="385">
        <f>AC247*'Gas parameters'!$B$12</f>
        <v>0.43043999999999999</v>
      </c>
      <c r="BZ247" s="374">
        <f>AD247*'Gas parameters'!$C$12</f>
        <v>0</v>
      </c>
      <c r="CA247" s="374">
        <f>AE247*'Gas parameters'!$D$12</f>
        <v>0</v>
      </c>
      <c r="CB247" s="374">
        <f>AF247*'Gas parameters'!$E$12</f>
        <v>0</v>
      </c>
      <c r="CC247" s="374">
        <f>AG247*'Gas parameters'!$F$12</f>
        <v>0</v>
      </c>
      <c r="CD247" s="374">
        <f>AH247*'Gas parameters'!$G$12</f>
        <v>0</v>
      </c>
      <c r="CE247" s="374">
        <f>AI247*'Gas parameters'!$H$12</f>
        <v>0</v>
      </c>
      <c r="CF247" s="374">
        <f>AJ247*'Gas parameters'!$I$12</f>
        <v>0</v>
      </c>
      <c r="CG247" s="374">
        <f>AK247*'Gas parameters'!$J$12</f>
        <v>0</v>
      </c>
      <c r="CH247" s="374">
        <f>AL247*'Gas parameters'!$K$12</f>
        <v>0</v>
      </c>
      <c r="CI247" s="374">
        <f>AM247*'Gas parameters'!$L$12</f>
        <v>0</v>
      </c>
      <c r="CJ247" s="374">
        <f>AN247*'Gas parameters'!$M$12</f>
        <v>3.5999999999999997E-2</v>
      </c>
      <c r="CK247" s="375">
        <f>AO247*'Gas parameters'!$N$12</f>
        <v>0</v>
      </c>
      <c r="CL247" s="376">
        <f>AP247*'Gas parameters'!$O$12</f>
        <v>0</v>
      </c>
      <c r="CM247" s="376">
        <f>AQ247*'Gas parameters'!$P$12</f>
        <v>0</v>
      </c>
      <c r="CN247" s="376">
        <f>AR247*'Gas parameters'!$Q$12</f>
        <v>0</v>
      </c>
      <c r="CO247" s="432">
        <f t="shared" si="1628"/>
        <v>0.6</v>
      </c>
      <c r="CP247" s="432">
        <f t="shared" si="1629"/>
        <v>0</v>
      </c>
      <c r="CQ247" s="432">
        <f t="shared" si="1630"/>
        <v>0</v>
      </c>
      <c r="CR247" s="432">
        <f t="shared" si="1631"/>
        <v>0</v>
      </c>
      <c r="CS247" s="432">
        <f t="shared" si="1632"/>
        <v>0</v>
      </c>
      <c r="CT247" s="432">
        <f t="shared" si="1633"/>
        <v>0</v>
      </c>
      <c r="CU247" s="432">
        <f t="shared" si="1634"/>
        <v>0</v>
      </c>
      <c r="CV247" s="432">
        <f t="shared" si="1635"/>
        <v>0</v>
      </c>
      <c r="CW247" s="432">
        <f t="shared" si="1636"/>
        <v>0</v>
      </c>
      <c r="CX247" s="432">
        <f t="shared" si="1637"/>
        <v>0</v>
      </c>
      <c r="CY247" s="432">
        <f t="shared" si="1638"/>
        <v>0</v>
      </c>
      <c r="CZ247" s="432">
        <f t="shared" si="1639"/>
        <v>0.4</v>
      </c>
      <c r="DA247" s="432">
        <f t="shared" si="1640"/>
        <v>0</v>
      </c>
      <c r="DB247" s="432">
        <f t="shared" si="1641"/>
        <v>0</v>
      </c>
      <c r="DC247" s="432">
        <f t="shared" si="1642"/>
        <v>0</v>
      </c>
      <c r="DD247" s="432">
        <f t="shared" si="1643"/>
        <v>0</v>
      </c>
      <c r="DE247" s="428">
        <f>'DATA SHEET'!CO247*'Gas parameters'!$B$13</f>
        <v>21529.8</v>
      </c>
      <c r="DF247" s="428">
        <f>'DATA SHEET'!CP247*'Gas parameters'!$C$13</f>
        <v>0</v>
      </c>
      <c r="DG247" s="428">
        <f>'DATA SHEET'!CQ247*'Gas parameters'!$D$13</f>
        <v>0</v>
      </c>
      <c r="DH247" s="428">
        <f>'DATA SHEET'!CR247*'Gas parameters'!$E$13</f>
        <v>0</v>
      </c>
      <c r="DI247" s="428">
        <f>'DATA SHEET'!CS247*'Gas parameters'!$F$13</f>
        <v>0</v>
      </c>
      <c r="DJ247" s="428">
        <f>'DATA SHEET'!CT247*'Gas parameters'!$G$13</f>
        <v>0</v>
      </c>
      <c r="DK247" s="428">
        <f>'DATA SHEET'!CU247*'Gas parameters'!$H$13</f>
        <v>0</v>
      </c>
      <c r="DL247" s="428">
        <f>'DATA SHEET'!CV247*'Gas parameters'!$I$13</f>
        <v>0</v>
      </c>
      <c r="DM247" s="428">
        <f>'DATA SHEET'!CW247*'Gas parameters'!$J$13</f>
        <v>0</v>
      </c>
      <c r="DN247" s="428">
        <f>'DATA SHEET'!CX247*'Gas parameters'!$K$13</f>
        <v>0</v>
      </c>
      <c r="DO247" s="428">
        <f>'DATA SHEET'!CY247*'Gas parameters'!$L$13</f>
        <v>0</v>
      </c>
      <c r="DP247" s="428">
        <f>'DATA SHEET'!CZ247*'Gas parameters'!$M$13</f>
        <v>4313.2</v>
      </c>
      <c r="DQ247" s="428">
        <f>'DATA SHEET'!DA247*'Gas parameters'!$N$13</f>
        <v>0</v>
      </c>
      <c r="DR247" s="428">
        <f>'DATA SHEET'!DB247*'Gas parameters'!$O$13</f>
        <v>0</v>
      </c>
      <c r="DS247" s="428">
        <f>'DATA SHEET'!DC247*'Gas parameters'!$P$13</f>
        <v>0</v>
      </c>
      <c r="DT247" s="428">
        <f>'DATA SHEET'!DD247*'Gas parameters'!$Q$13</f>
        <v>0</v>
      </c>
      <c r="DU247" s="431">
        <f>'DATA SHEET'!CO247*'Gas parameters'!$B$14</f>
        <v>23891.399999999998</v>
      </c>
      <c r="DV247" s="431">
        <f>'DATA SHEET'!CP247*'Gas parameters'!$C$14</f>
        <v>0</v>
      </c>
      <c r="DW247" s="431">
        <f>'DATA SHEET'!CQ247*'Gas parameters'!$D$14</f>
        <v>0</v>
      </c>
      <c r="DX247" s="431">
        <f>'DATA SHEET'!CR247*'Gas parameters'!$E$14</f>
        <v>0</v>
      </c>
      <c r="DY247" s="431">
        <f>'DATA SHEET'!CS247*'Gas parameters'!$F$14</f>
        <v>0</v>
      </c>
      <c r="DZ247" s="431">
        <f>'DATA SHEET'!CT247*'Gas parameters'!$G$14</f>
        <v>0</v>
      </c>
      <c r="EA247" s="431">
        <f>'DATA SHEET'!CU247*'Gas parameters'!$H$14</f>
        <v>0</v>
      </c>
      <c r="EB247" s="431">
        <f>'DATA SHEET'!CV247*'Gas parameters'!$I$14</f>
        <v>0</v>
      </c>
      <c r="EC247" s="431">
        <f>'DATA SHEET'!CW247*'Gas parameters'!$J$14</f>
        <v>0</v>
      </c>
      <c r="ED247" s="431">
        <f>'DATA SHEET'!CX247*'Gas parameters'!$K$14</f>
        <v>0</v>
      </c>
      <c r="EE247" s="431">
        <f>'DATA SHEET'!CY247*'Gas parameters'!$L$14</f>
        <v>0</v>
      </c>
      <c r="EF247" s="431">
        <f>'DATA SHEET'!CZ247*'Gas parameters'!$M$14</f>
        <v>5098</v>
      </c>
      <c r="EG247" s="431">
        <f>'DATA SHEET'!DA247*'Gas parameters'!$N$14</f>
        <v>0</v>
      </c>
      <c r="EH247" s="431">
        <f>'DATA SHEET'!DB247*'Gas parameters'!$O$14</f>
        <v>0</v>
      </c>
      <c r="EI247" s="431">
        <f>'DATA SHEET'!DC247*'Gas parameters'!$P$14</f>
        <v>0</v>
      </c>
      <c r="EJ247" s="431">
        <f>'DATA SHEET'!DD247*'Gas parameters'!$Q$14</f>
        <v>0</v>
      </c>
      <c r="EK247" s="425">
        <f>'DATA SHEET'!CO247*'Gas parameters'!$B$15</f>
        <v>1.2018</v>
      </c>
      <c r="EL247" s="434">
        <f>'DATA SHEET'!CP247*'Gas parameters'!$C$15</f>
        <v>0</v>
      </c>
      <c r="EM247" s="434">
        <f>'DATA SHEET'!CQ247*'Gas parameters'!$D$15</f>
        <v>0</v>
      </c>
      <c r="EN247" s="434">
        <f>'DATA SHEET'!CR247*'Gas parameters'!$E$15</f>
        <v>0</v>
      </c>
      <c r="EO247" s="434">
        <f>'DATA SHEET'!CS247*'Gas parameters'!$F$15</f>
        <v>0</v>
      </c>
      <c r="EP247" s="434">
        <f>'DATA SHEET'!CT247*'Gas parameters'!$G$15</f>
        <v>0</v>
      </c>
      <c r="EQ247" s="434">
        <f>'DATA SHEET'!CU247*'Gas parameters'!$H$15</f>
        <v>0</v>
      </c>
      <c r="ER247" s="434">
        <f>'DATA SHEET'!CV247*'Gas parameters'!$I$15</f>
        <v>0</v>
      </c>
      <c r="ES247" s="434">
        <f>'DATA SHEET'!CW247*'Gas parameters'!$J$15</f>
        <v>0</v>
      </c>
      <c r="ET247" s="434">
        <f>'DATA SHEET'!CX247*'Gas parameters'!$K$15</f>
        <v>0</v>
      </c>
      <c r="EU247" s="434">
        <f>'DATA SHEET'!CY247*'Gas parameters'!$L$15</f>
        <v>0</v>
      </c>
      <c r="EV247" s="434">
        <f>'DATA SHEET'!CZ247*'Gas parameters'!$M$15</f>
        <v>0.1996</v>
      </c>
      <c r="EW247" s="434">
        <f>'DATA SHEET'!DA247*'Gas parameters'!$N$15</f>
        <v>0</v>
      </c>
      <c r="EX247" s="434">
        <f>'DATA SHEET'!DB247*'Gas parameters'!$O$15</f>
        <v>0</v>
      </c>
      <c r="EY247" s="434">
        <f>'DATA SHEET'!DC247*'Gas parameters'!$P$15</f>
        <v>0</v>
      </c>
      <c r="EZ247" s="434">
        <f>'DATA SHEET'!DD247*'Gas parameters'!$Q$15</f>
        <v>0</v>
      </c>
      <c r="FA247" s="429">
        <f>'DATA SHEET'!CO247*'Gas parameters'!$B$16</f>
        <v>0.59760000000000002</v>
      </c>
      <c r="FB247" s="429">
        <f>'DATA SHEET'!CP247*'Gas parameters'!$C$16</f>
        <v>0</v>
      </c>
      <c r="FC247" s="429">
        <f>'DATA SHEET'!CQ247*'Gas parameters'!$D$16</f>
        <v>0</v>
      </c>
      <c r="FD247" s="429">
        <f>'DATA SHEET'!CR247*'Gas parameters'!$E$16</f>
        <v>0</v>
      </c>
      <c r="FE247" s="429">
        <f>'DATA SHEET'!CS247*'Gas parameters'!$F$16</f>
        <v>0</v>
      </c>
      <c r="FF247" s="429">
        <f>'DATA SHEET'!CT247*'Gas parameters'!$G$16</f>
        <v>0</v>
      </c>
      <c r="FG247" s="429">
        <f>'DATA SHEET'!CU247*'Gas parameters'!$H$16</f>
        <v>0</v>
      </c>
      <c r="FH247" s="429">
        <f>'DATA SHEET'!CV247*'Gas parameters'!$I$16</f>
        <v>0</v>
      </c>
      <c r="FI247" s="429">
        <f>'DATA SHEET'!CW247*'Gas parameters'!$J$16</f>
        <v>0</v>
      </c>
      <c r="FJ247" s="429">
        <f>'DATA SHEET'!CX247*'Gas parameters'!$K$16</f>
        <v>0</v>
      </c>
      <c r="FK247" s="429">
        <f>'DATA SHEET'!CY247*'Gas parameters'!$L$16</f>
        <v>0</v>
      </c>
      <c r="FL247" s="429">
        <f>'DATA SHEET'!CZ247*'Gas parameters'!$M$16</f>
        <v>0</v>
      </c>
      <c r="FM247" s="429">
        <f>'DATA SHEET'!DA247*'Gas parameters'!$N$16</f>
        <v>0</v>
      </c>
      <c r="FN247" s="429">
        <f>'DATA SHEET'!DB247*'Gas parameters'!$O$16</f>
        <v>0</v>
      </c>
      <c r="FO247" s="429">
        <f>'DATA SHEET'!DC247*'Gas parameters'!$P$16</f>
        <v>0</v>
      </c>
      <c r="FP247" s="429">
        <f>'DATA SHEET'!DD247*'Gas parameters'!$Q$16</f>
        <v>0</v>
      </c>
      <c r="FQ247" s="457">
        <f>'DATA SHEET'!CO247*'Gas parameters'!$B$17</f>
        <v>1.1639999999999999</v>
      </c>
      <c r="FR247" s="457">
        <f>'DATA SHEET'!CP247*'Gas parameters'!$C$17</f>
        <v>0</v>
      </c>
      <c r="FS247" s="457">
        <f>'DATA SHEET'!CQ247*'Gas parameters'!$D$17</f>
        <v>0</v>
      </c>
      <c r="FT247" s="457">
        <f>'DATA SHEET'!CR247*'Gas parameters'!$E$17</f>
        <v>0</v>
      </c>
      <c r="FU247" s="457">
        <f>'DATA SHEET'!CS247*'Gas parameters'!$F$17</f>
        <v>0</v>
      </c>
      <c r="FV247" s="457">
        <f>'DATA SHEET'!CT247*'Gas parameters'!$G$17</f>
        <v>0</v>
      </c>
      <c r="FW247" s="457">
        <f>'DATA SHEET'!CU247*'Gas parameters'!$H$17</f>
        <v>0</v>
      </c>
      <c r="FX247" s="457">
        <f>'DATA SHEET'!CV247*'Gas parameters'!$I$17</f>
        <v>0</v>
      </c>
      <c r="FY247" s="457">
        <f>'DATA SHEET'!CW247*'Gas parameters'!$J$17</f>
        <v>0</v>
      </c>
      <c r="FZ247" s="457">
        <f>'DATA SHEET'!CX247*'Gas parameters'!$K$17</f>
        <v>0</v>
      </c>
      <c r="GA247" s="457">
        <f>'DATA SHEET'!CY247*'Gas parameters'!$L$17</f>
        <v>0</v>
      </c>
      <c r="GB247" s="457">
        <f>'DATA SHEET'!CZ247*'Gas parameters'!$M$17</f>
        <v>0.38680000000000003</v>
      </c>
      <c r="GC247" s="457">
        <f>'DATA SHEET'!DA247*'Gas parameters'!$N$17</f>
        <v>0</v>
      </c>
      <c r="GD247" s="457">
        <f>'DATA SHEET'!DB247*'Gas parameters'!$O$17</f>
        <v>0</v>
      </c>
      <c r="GE247" s="457">
        <f>'DATA SHEET'!DC247*'Gas parameters'!$P$17</f>
        <v>0</v>
      </c>
      <c r="GF247" s="457">
        <f>'DATA SHEET'!DD247*'Gas parameters'!$Q$17</f>
        <v>0</v>
      </c>
      <c r="GG247" s="429">
        <f>'DATA SHEET'!CO247*'Gas parameters'!$B$18</f>
        <v>0.43043999999999999</v>
      </c>
      <c r="GH247" s="429">
        <f>'DATA SHEET'!CP247*'Gas parameters'!$C$18</f>
        <v>0</v>
      </c>
      <c r="GI247" s="429">
        <f>'DATA SHEET'!CQ247*'Gas parameters'!$D$18</f>
        <v>0</v>
      </c>
      <c r="GJ247" s="429">
        <f>'DATA SHEET'!CR247*'Gas parameters'!$E$18</f>
        <v>0</v>
      </c>
      <c r="GK247" s="429">
        <f>'DATA SHEET'!CS247*'Gas parameters'!$F$18</f>
        <v>0</v>
      </c>
      <c r="GL247" s="429">
        <f>'DATA SHEET'!CT247*'Gas parameters'!$G$18</f>
        <v>0</v>
      </c>
      <c r="GM247" s="429">
        <f>'DATA SHEET'!CU247*'Gas parameters'!$H$18</f>
        <v>0</v>
      </c>
      <c r="GN247" s="429">
        <f>'DATA SHEET'!CV247*'Gas parameters'!$I$18</f>
        <v>0</v>
      </c>
      <c r="GO247" s="429">
        <f>'DATA SHEET'!CW247*'Gas parameters'!$J$18</f>
        <v>0</v>
      </c>
      <c r="GP247" s="429">
        <f>'DATA SHEET'!CX247*'Gas parameters'!$K$18</f>
        <v>0</v>
      </c>
      <c r="GQ247" s="429">
        <f>'DATA SHEET'!CY247*'Gas parameters'!$L$18</f>
        <v>0</v>
      </c>
      <c r="GR247" s="429">
        <f>'DATA SHEET'!CZ247*'Gas parameters'!$M$18</f>
        <v>3.5999999999999997E-2</v>
      </c>
      <c r="GS247" s="429">
        <f>'DATA SHEET'!DA247*'Gas parameters'!$N$18</f>
        <v>0</v>
      </c>
      <c r="GT247" s="429">
        <f>'DATA SHEET'!DB247*'Gas parameters'!$O$18</f>
        <v>0</v>
      </c>
      <c r="GU247" s="429">
        <f>'DATA SHEET'!DC247*'Gas parameters'!$P$18</f>
        <v>0</v>
      </c>
      <c r="GV247" s="429">
        <f>'DATA SHEET'!DD247*'Gas parameters'!$Q$18</f>
        <v>0</v>
      </c>
      <c r="GW247" s="430">
        <v>7</v>
      </c>
      <c r="GX247" s="430">
        <v>1E-3</v>
      </c>
      <c r="GY247" s="435">
        <f t="shared" si="1644"/>
        <v>6.6924546322827121</v>
      </c>
      <c r="GZ247" s="435">
        <f t="shared" si="1645"/>
        <v>10.148328222950017</v>
      </c>
      <c r="HA247" s="433">
        <f t="shared" si="1646"/>
        <v>1</v>
      </c>
      <c r="HB247" s="433">
        <f t="shared" si="1647"/>
        <v>7.4502201757506663</v>
      </c>
      <c r="HC247" s="433">
        <f t="shared" si="1648"/>
        <v>20.959991874476575</v>
      </c>
      <c r="HD247" s="433">
        <f t="shared" si="1649"/>
        <v>1.3246768628986172</v>
      </c>
      <c r="HE247" s="433">
        <f t="shared" si="1650"/>
        <v>1.2155011147590387</v>
      </c>
      <c r="HF247" s="436">
        <f t="shared" si="1651"/>
        <v>0</v>
      </c>
      <c r="HG247" s="433">
        <f t="shared" si="1652"/>
        <v>5.8886546322827122</v>
      </c>
      <c r="HH247" s="435">
        <f>GY247*0.7906+'DATA SHEET'!CW247/100+HN247</f>
        <v>5.8886546322827122</v>
      </c>
      <c r="HI247" s="433">
        <f t="shared" si="1653"/>
        <v>1.5615655434679541</v>
      </c>
      <c r="HJ247" s="433">
        <f t="shared" si="1654"/>
        <v>10.148328222950017</v>
      </c>
      <c r="HK247" s="437">
        <f t="shared" si="1655"/>
        <v>25843</v>
      </c>
      <c r="HL247" s="437">
        <f t="shared" si="1656"/>
        <v>28989.399999999998</v>
      </c>
      <c r="HM247" s="438">
        <f t="shared" si="1657"/>
        <v>1.4014</v>
      </c>
      <c r="HN247" s="439">
        <f t="shared" si="1658"/>
        <v>0.59760000000000002</v>
      </c>
      <c r="HO247" s="436">
        <f t="shared" si="1659"/>
        <v>1.5508</v>
      </c>
      <c r="HP247" s="427">
        <f t="shared" si="1660"/>
        <v>0.46643999999999997</v>
      </c>
      <c r="HQ247" s="357">
        <f t="shared" si="1661"/>
        <v>25801.599999999999</v>
      </c>
      <c r="HR247" s="358">
        <f t="shared" si="1662"/>
        <v>29019.200000000001</v>
      </c>
      <c r="HS247" s="712">
        <f t="shared" si="1663"/>
        <v>0.46643999999999997</v>
      </c>
      <c r="HT247" s="713">
        <f t="shared" si="1664"/>
        <v>0.36094603788418017</v>
      </c>
      <c r="HU247" s="711">
        <f t="shared" si="1665"/>
        <v>0.44215889640812073</v>
      </c>
      <c r="HV247" s="711">
        <f t="shared" si="1666"/>
        <v>24.454174959719456</v>
      </c>
      <c r="HW247" s="711">
        <f t="shared" si="1667"/>
        <v>27.464698088207459</v>
      </c>
      <c r="HX247" s="711">
        <f t="shared" si="1668"/>
        <v>45.714470083951518</v>
      </c>
      <c r="HY247" s="714">
        <f t="shared" si="1669"/>
        <v>25.801599999999997</v>
      </c>
      <c r="HZ247" s="359">
        <f t="shared" si="1670"/>
        <v>29.019200000000001</v>
      </c>
      <c r="IA247" s="360">
        <f t="shared" si="1671"/>
        <v>48.30190909070317</v>
      </c>
      <c r="IB247" s="75">
        <f t="shared" si="1672"/>
        <v>45.714470083951518</v>
      </c>
      <c r="IC247" s="724">
        <f t="shared" si="1673"/>
        <v>0.36094603788418017</v>
      </c>
      <c r="ID247" s="724">
        <f t="shared" si="1674"/>
        <v>25.801599999999997</v>
      </c>
      <c r="IE247" s="724">
        <f t="shared" si="1675"/>
        <v>29.019200000000001</v>
      </c>
      <c r="IF247" s="76">
        <f t="shared" si="1676"/>
        <v>10.148328222950017</v>
      </c>
      <c r="IG247" s="168"/>
      <c r="IH247" s="168"/>
      <c r="II247" s="168"/>
      <c r="IJ247" s="700">
        <f t="shared" si="1677"/>
        <v>0</v>
      </c>
      <c r="IK247" s="529"/>
      <c r="IL247" s="529"/>
      <c r="IM247" s="529"/>
      <c r="IN247" s="529"/>
      <c r="IO247" s="529"/>
      <c r="IP247" s="529"/>
      <c r="IQ247" s="529"/>
      <c r="IR247" s="529"/>
      <c r="IS247" s="23" t="s">
        <v>88</v>
      </c>
      <c r="IT247" s="23" t="s">
        <v>88</v>
      </c>
      <c r="IU247" s="23"/>
      <c r="IV247" s="23" t="s">
        <v>88</v>
      </c>
      <c r="IW247" s="23"/>
      <c r="IX247" s="23"/>
      <c r="IZ247" s="529"/>
      <c r="JA247" s="529"/>
      <c r="JB247" s="143"/>
      <c r="JC247" s="64"/>
      <c r="JD247" s="22" t="str">
        <f>IF(IN247&lt;&gt;0,IP247*IF247/IN247,"NM")</f>
        <v>NM</v>
      </c>
      <c r="JE247" s="22" t="str">
        <f>IF(IN247&lt;&gt;0,IQ247*IF247/IN247,"NM")</f>
        <v>NM</v>
      </c>
      <c r="JF247" s="22" t="str">
        <f>IF(IN247&lt;&gt;0,JD247*1.07,"NM")</f>
        <v>NM</v>
      </c>
      <c r="JG247" s="22" t="str">
        <f>IF(IN247&lt;&gt;0,JE247*1.76,"NM")</f>
        <v>NM</v>
      </c>
      <c r="JH247" s="21" t="str">
        <f>IF(IN247&lt;&gt;0,(21/(21-IO247)),"NM")</f>
        <v>NM</v>
      </c>
      <c r="JI247" s="21"/>
      <c r="JJ247" s="21"/>
      <c r="JK247" s="21"/>
      <c r="JL247" s="529"/>
      <c r="JM247" s="529"/>
      <c r="JN247" s="529"/>
      <c r="JO247" s="529"/>
      <c r="JP247" s="529"/>
      <c r="JR247" s="29"/>
      <c r="JS247" s="29"/>
      <c r="JT247" s="529"/>
      <c r="JU247" s="529"/>
      <c r="JV247" s="142"/>
      <c r="JW247" s="142"/>
      <c r="JX247" s="142"/>
      <c r="JY247" s="142"/>
      <c r="JZ247" s="142"/>
      <c r="KA247" s="23"/>
      <c r="KB247" s="24"/>
      <c r="KC247" s="175"/>
      <c r="KD247" s="175"/>
      <c r="KE247" s="175"/>
      <c r="KF247" s="175"/>
      <c r="KG247" s="175"/>
      <c r="KH247" s="175"/>
      <c r="KI247" s="175"/>
      <c r="KJ247" s="175"/>
      <c r="KK247" s="48"/>
      <c r="KL247" s="32" t="s">
        <v>88</v>
      </c>
      <c r="KM247" s="48"/>
      <c r="KN247" s="48"/>
      <c r="KO247" s="48"/>
      <c r="KP247" s="48"/>
      <c r="KQ247" s="49"/>
      <c r="KR247" s="49"/>
      <c r="KS247" s="49"/>
      <c r="KT247" s="49"/>
      <c r="KU247" s="49"/>
      <c r="KV247" s="49"/>
      <c r="KX247" s="540">
        <f t="shared" si="1243"/>
        <v>100</v>
      </c>
      <c r="NC247" s="529">
        <v>0</v>
      </c>
    </row>
    <row r="248" spans="1:367" ht="16.5" thickTop="1" thickBot="1" x14ac:dyDescent="0.3">
      <c r="A248" s="423" t="s">
        <v>183</v>
      </c>
      <c r="B248" s="80" t="e">
        <f>IF(A248="X",IF(#REF!="F",#REF!,IF(#REF!="C",#REF!,IF(#REF!="WH",#REF!,IF(#REF!="B",#REF!,"")))),"")</f>
        <v>#REF!</v>
      </c>
      <c r="C248" s="120"/>
      <c r="D248" s="578"/>
      <c r="E248" s="11">
        <f>E247+1</f>
        <v>109</v>
      </c>
      <c r="F248" s="2129"/>
      <c r="G248" s="1832"/>
      <c r="H248" s="23" t="s">
        <v>88</v>
      </c>
      <c r="I248" s="23" t="s">
        <v>88</v>
      </c>
      <c r="J248" s="23" t="s">
        <v>88</v>
      </c>
      <c r="K248" s="38"/>
      <c r="L248" s="39" t="str">
        <f>L247</f>
        <v>EU high</v>
      </c>
      <c r="M248" s="196" t="s">
        <v>191</v>
      </c>
      <c r="N248" s="1906"/>
      <c r="O248" s="528"/>
      <c r="P248" s="544"/>
      <c r="Q248" s="726">
        <v>60</v>
      </c>
      <c r="R248" s="727"/>
      <c r="S248" s="727"/>
      <c r="T248" s="727"/>
      <c r="U248" s="727"/>
      <c r="V248" s="727"/>
      <c r="W248" s="727"/>
      <c r="X248" s="727"/>
      <c r="Y248" s="727"/>
      <c r="Z248" s="727"/>
      <c r="AA248" s="727"/>
      <c r="AB248" s="727">
        <v>40</v>
      </c>
      <c r="AC248" s="368">
        <f t="shared" si="1616"/>
        <v>0.6</v>
      </c>
      <c r="AD248" s="368">
        <f t="shared" si="1617"/>
        <v>0</v>
      </c>
      <c r="AE248" s="368">
        <f t="shared" si="1618"/>
        <v>0</v>
      </c>
      <c r="AF248" s="368">
        <f t="shared" si="1619"/>
        <v>0</v>
      </c>
      <c r="AG248" s="368">
        <f t="shared" si="1620"/>
        <v>0</v>
      </c>
      <c r="AH248" s="368">
        <f t="shared" si="1621"/>
        <v>0</v>
      </c>
      <c r="AI248" s="368">
        <f t="shared" si="1622"/>
        <v>0</v>
      </c>
      <c r="AJ248" s="368">
        <f t="shared" si="1623"/>
        <v>0</v>
      </c>
      <c r="AK248" s="368">
        <f t="shared" si="1624"/>
        <v>0</v>
      </c>
      <c r="AL248" s="368">
        <f t="shared" si="1625"/>
        <v>0</v>
      </c>
      <c r="AM248" s="368">
        <f t="shared" si="1626"/>
        <v>0</v>
      </c>
      <c r="AN248" s="368">
        <f t="shared" si="1627"/>
        <v>0.4</v>
      </c>
      <c r="AO248" s="369">
        <v>0</v>
      </c>
      <c r="AP248" s="370">
        <v>0</v>
      </c>
      <c r="AQ248" s="370">
        <v>0</v>
      </c>
      <c r="AR248" s="370">
        <v>0</v>
      </c>
      <c r="AS248" s="378">
        <f>AC248*'Gas parameters'!$B$10</f>
        <v>21490.799999999999</v>
      </c>
      <c r="AT248" s="371">
        <f>AD248*'Gas parameters'!$C$10</f>
        <v>0</v>
      </c>
      <c r="AU248" s="371">
        <f>AE248*'Gas parameters'!$D$10</f>
        <v>0</v>
      </c>
      <c r="AV248" s="371">
        <f>AF248*'Gas parameters'!$E$10</f>
        <v>0</v>
      </c>
      <c r="AW248" s="371">
        <f>AG248*'Gas parameters'!$F$10</f>
        <v>0</v>
      </c>
      <c r="AX248" s="371">
        <f>AH248*'Gas parameters'!$G$10</f>
        <v>0</v>
      </c>
      <c r="AY248" s="371">
        <f>AI248*'Gas parameters'!$H$10</f>
        <v>0</v>
      </c>
      <c r="AZ248" s="371">
        <f>AJ248*'Gas parameters'!$I$10</f>
        <v>0</v>
      </c>
      <c r="BA248" s="371">
        <f>AK248*'Gas parameters'!$J$10</f>
        <v>0</v>
      </c>
      <c r="BB248" s="371">
        <f>AL248*'Gas parameters'!$K$10</f>
        <v>0</v>
      </c>
      <c r="BC248" s="371">
        <f>AM248*'Gas parameters'!$L$10</f>
        <v>0</v>
      </c>
      <c r="BD248" s="371">
        <f>AN248*'Gas parameters'!$M$10</f>
        <v>4310.8</v>
      </c>
      <c r="BE248" s="372">
        <f>AO248*'Gas parameters'!$N$10</f>
        <v>0</v>
      </c>
      <c r="BF248" s="373">
        <f>AP248*'Gas parameters'!$O$10</f>
        <v>0</v>
      </c>
      <c r="BG248" s="373">
        <f>AQ248*'Gas parameters'!$P$10</f>
        <v>0</v>
      </c>
      <c r="BH248" s="379">
        <f>AR248*'Gas parameters'!$Q$10</f>
        <v>0</v>
      </c>
      <c r="BI248" s="386">
        <f>AC248*'Gas parameters'!$B$11</f>
        <v>23904</v>
      </c>
      <c r="BJ248" s="387">
        <f>AD248*'Gas parameters'!$C$11</f>
        <v>0</v>
      </c>
      <c r="BK248" s="387">
        <f>AE248*'Gas parameters'!$D$11</f>
        <v>0</v>
      </c>
      <c r="BL248" s="387">
        <f>AF248*'Gas parameters'!$E$11</f>
        <v>0</v>
      </c>
      <c r="BM248" s="387">
        <f>AG248*'Gas parameters'!$F$11</f>
        <v>0</v>
      </c>
      <c r="BN248" s="387">
        <f>AH248*'Gas parameters'!$G$11</f>
        <v>0</v>
      </c>
      <c r="BO248" s="387">
        <f>AI248*'Gas parameters'!$H$11</f>
        <v>0</v>
      </c>
      <c r="BP248" s="387">
        <f>AJ248*'Gas parameters'!$I$11</f>
        <v>0</v>
      </c>
      <c r="BQ248" s="387">
        <f>AK248*'Gas parameters'!$J$11</f>
        <v>0</v>
      </c>
      <c r="BR248" s="387">
        <f>AL248*'Gas parameters'!$K$11</f>
        <v>0</v>
      </c>
      <c r="BS248" s="387">
        <f>AM248*'Gas parameters'!$L$11</f>
        <v>0</v>
      </c>
      <c r="BT248" s="387">
        <f>AN248*'Gas parameters'!$M$11</f>
        <v>5115.2000000000007</v>
      </c>
      <c r="BU248" s="388">
        <f>AO248*'Gas parameters'!$N$11</f>
        <v>0</v>
      </c>
      <c r="BV248" s="389">
        <f>AP248*'Gas parameters'!$O$11</f>
        <v>0</v>
      </c>
      <c r="BW248" s="389">
        <f>AQ248*'Gas parameters'!$P$11</f>
        <v>0</v>
      </c>
      <c r="BX248" s="390">
        <f>AR248*'Gas parameters'!$Q$11</f>
        <v>0</v>
      </c>
      <c r="BY248" s="385">
        <f>AC248*'Gas parameters'!$B$12</f>
        <v>0.43043999999999999</v>
      </c>
      <c r="BZ248" s="374">
        <f>AD248*'Gas parameters'!$C$12</f>
        <v>0</v>
      </c>
      <c r="CA248" s="374">
        <f>AE248*'Gas parameters'!$D$12</f>
        <v>0</v>
      </c>
      <c r="CB248" s="374">
        <f>AF248*'Gas parameters'!$E$12</f>
        <v>0</v>
      </c>
      <c r="CC248" s="374">
        <f>AG248*'Gas parameters'!$F$12</f>
        <v>0</v>
      </c>
      <c r="CD248" s="374">
        <f>AH248*'Gas parameters'!$G$12</f>
        <v>0</v>
      </c>
      <c r="CE248" s="374">
        <f>AI248*'Gas parameters'!$H$12</f>
        <v>0</v>
      </c>
      <c r="CF248" s="374">
        <f>AJ248*'Gas parameters'!$I$12</f>
        <v>0</v>
      </c>
      <c r="CG248" s="374">
        <f>AK248*'Gas parameters'!$J$12</f>
        <v>0</v>
      </c>
      <c r="CH248" s="374">
        <f>AL248*'Gas parameters'!$K$12</f>
        <v>0</v>
      </c>
      <c r="CI248" s="374">
        <f>AM248*'Gas parameters'!$L$12</f>
        <v>0</v>
      </c>
      <c r="CJ248" s="374">
        <f>AN248*'Gas parameters'!$M$12</f>
        <v>3.5999999999999997E-2</v>
      </c>
      <c r="CK248" s="375">
        <f>AO248*'Gas parameters'!$N$12</f>
        <v>0</v>
      </c>
      <c r="CL248" s="376">
        <f>AP248*'Gas parameters'!$O$12</f>
        <v>0</v>
      </c>
      <c r="CM248" s="376">
        <f>AQ248*'Gas parameters'!$P$12</f>
        <v>0</v>
      </c>
      <c r="CN248" s="376">
        <f>AR248*'Gas parameters'!$Q$12</f>
        <v>0</v>
      </c>
      <c r="CO248" s="432">
        <f t="shared" si="1628"/>
        <v>0.6</v>
      </c>
      <c r="CP248" s="432">
        <f t="shared" si="1629"/>
        <v>0</v>
      </c>
      <c r="CQ248" s="432">
        <f t="shared" si="1630"/>
        <v>0</v>
      </c>
      <c r="CR248" s="432">
        <f t="shared" si="1631"/>
        <v>0</v>
      </c>
      <c r="CS248" s="432">
        <f t="shared" si="1632"/>
        <v>0</v>
      </c>
      <c r="CT248" s="432">
        <f t="shared" si="1633"/>
        <v>0</v>
      </c>
      <c r="CU248" s="432">
        <f t="shared" si="1634"/>
        <v>0</v>
      </c>
      <c r="CV248" s="432">
        <f t="shared" si="1635"/>
        <v>0</v>
      </c>
      <c r="CW248" s="432">
        <f t="shared" si="1636"/>
        <v>0</v>
      </c>
      <c r="CX248" s="432">
        <f t="shared" si="1637"/>
        <v>0</v>
      </c>
      <c r="CY248" s="432">
        <f t="shared" si="1638"/>
        <v>0</v>
      </c>
      <c r="CZ248" s="432">
        <f t="shared" si="1639"/>
        <v>0.4</v>
      </c>
      <c r="DA248" s="432">
        <f t="shared" si="1640"/>
        <v>0</v>
      </c>
      <c r="DB248" s="432">
        <f t="shared" si="1641"/>
        <v>0</v>
      </c>
      <c r="DC248" s="432">
        <f t="shared" si="1642"/>
        <v>0</v>
      </c>
      <c r="DD248" s="432">
        <f t="shared" si="1643"/>
        <v>0</v>
      </c>
      <c r="DE248" s="428">
        <f>'DATA SHEET'!CO248*'Gas parameters'!$B$13</f>
        <v>21529.8</v>
      </c>
      <c r="DF248" s="428">
        <f>'DATA SHEET'!CP248*'Gas parameters'!$C$13</f>
        <v>0</v>
      </c>
      <c r="DG248" s="428">
        <f>'DATA SHEET'!CQ248*'Gas parameters'!$D$13</f>
        <v>0</v>
      </c>
      <c r="DH248" s="428">
        <f>'DATA SHEET'!CR248*'Gas parameters'!$E$13</f>
        <v>0</v>
      </c>
      <c r="DI248" s="428">
        <f>'DATA SHEET'!CS248*'Gas parameters'!$F$13</f>
        <v>0</v>
      </c>
      <c r="DJ248" s="428">
        <f>'DATA SHEET'!CT248*'Gas parameters'!$G$13</f>
        <v>0</v>
      </c>
      <c r="DK248" s="428">
        <f>'DATA SHEET'!CU248*'Gas parameters'!$H$13</f>
        <v>0</v>
      </c>
      <c r="DL248" s="428">
        <f>'DATA SHEET'!CV248*'Gas parameters'!$I$13</f>
        <v>0</v>
      </c>
      <c r="DM248" s="428">
        <f>'DATA SHEET'!CW248*'Gas parameters'!$J$13</f>
        <v>0</v>
      </c>
      <c r="DN248" s="428">
        <f>'DATA SHEET'!CX248*'Gas parameters'!$K$13</f>
        <v>0</v>
      </c>
      <c r="DO248" s="428">
        <f>'DATA SHEET'!CY248*'Gas parameters'!$L$13</f>
        <v>0</v>
      </c>
      <c r="DP248" s="428">
        <f>'DATA SHEET'!CZ248*'Gas parameters'!$M$13</f>
        <v>4313.2</v>
      </c>
      <c r="DQ248" s="428">
        <f>'DATA SHEET'!DA248*'Gas parameters'!$N$13</f>
        <v>0</v>
      </c>
      <c r="DR248" s="428">
        <f>'DATA SHEET'!DB248*'Gas parameters'!$O$13</f>
        <v>0</v>
      </c>
      <c r="DS248" s="428">
        <f>'DATA SHEET'!DC248*'Gas parameters'!$P$13</f>
        <v>0</v>
      </c>
      <c r="DT248" s="428">
        <f>'DATA SHEET'!DD248*'Gas parameters'!$Q$13</f>
        <v>0</v>
      </c>
      <c r="DU248" s="431">
        <f>'DATA SHEET'!CO248*'Gas parameters'!$B$14</f>
        <v>23891.399999999998</v>
      </c>
      <c r="DV248" s="431">
        <f>'DATA SHEET'!CP248*'Gas parameters'!$C$14</f>
        <v>0</v>
      </c>
      <c r="DW248" s="431">
        <f>'DATA SHEET'!CQ248*'Gas parameters'!$D$14</f>
        <v>0</v>
      </c>
      <c r="DX248" s="431">
        <f>'DATA SHEET'!CR248*'Gas parameters'!$E$14</f>
        <v>0</v>
      </c>
      <c r="DY248" s="431">
        <f>'DATA SHEET'!CS248*'Gas parameters'!$F$14</f>
        <v>0</v>
      </c>
      <c r="DZ248" s="431">
        <f>'DATA SHEET'!CT248*'Gas parameters'!$G$14</f>
        <v>0</v>
      </c>
      <c r="EA248" s="431">
        <f>'DATA SHEET'!CU248*'Gas parameters'!$H$14</f>
        <v>0</v>
      </c>
      <c r="EB248" s="431">
        <f>'DATA SHEET'!CV248*'Gas parameters'!$I$14</f>
        <v>0</v>
      </c>
      <c r="EC248" s="431">
        <f>'DATA SHEET'!CW248*'Gas parameters'!$J$14</f>
        <v>0</v>
      </c>
      <c r="ED248" s="431">
        <f>'DATA SHEET'!CX248*'Gas parameters'!$K$14</f>
        <v>0</v>
      </c>
      <c r="EE248" s="431">
        <f>'DATA SHEET'!CY248*'Gas parameters'!$L$14</f>
        <v>0</v>
      </c>
      <c r="EF248" s="431">
        <f>'DATA SHEET'!CZ248*'Gas parameters'!$M$14</f>
        <v>5098</v>
      </c>
      <c r="EG248" s="431">
        <f>'DATA SHEET'!DA248*'Gas parameters'!$N$14</f>
        <v>0</v>
      </c>
      <c r="EH248" s="431">
        <f>'DATA SHEET'!DB248*'Gas parameters'!$O$14</f>
        <v>0</v>
      </c>
      <c r="EI248" s="431">
        <f>'DATA SHEET'!DC248*'Gas parameters'!$P$14</f>
        <v>0</v>
      </c>
      <c r="EJ248" s="431">
        <f>'DATA SHEET'!DD248*'Gas parameters'!$Q$14</f>
        <v>0</v>
      </c>
      <c r="EK248" s="425">
        <f>'DATA SHEET'!CO248*'Gas parameters'!$B$15</f>
        <v>1.2018</v>
      </c>
      <c r="EL248" s="434">
        <f>'DATA SHEET'!CP248*'Gas parameters'!$C$15</f>
        <v>0</v>
      </c>
      <c r="EM248" s="434">
        <f>'DATA SHEET'!CQ248*'Gas parameters'!$D$15</f>
        <v>0</v>
      </c>
      <c r="EN248" s="434">
        <f>'DATA SHEET'!CR248*'Gas parameters'!$E$15</f>
        <v>0</v>
      </c>
      <c r="EO248" s="434">
        <f>'DATA SHEET'!CS248*'Gas parameters'!$F$15</f>
        <v>0</v>
      </c>
      <c r="EP248" s="434">
        <f>'DATA SHEET'!CT248*'Gas parameters'!$G$15</f>
        <v>0</v>
      </c>
      <c r="EQ248" s="434">
        <f>'DATA SHEET'!CU248*'Gas parameters'!$H$15</f>
        <v>0</v>
      </c>
      <c r="ER248" s="434">
        <f>'DATA SHEET'!CV248*'Gas parameters'!$I$15</f>
        <v>0</v>
      </c>
      <c r="ES248" s="434">
        <f>'DATA SHEET'!CW248*'Gas parameters'!$J$15</f>
        <v>0</v>
      </c>
      <c r="ET248" s="434">
        <f>'DATA SHEET'!CX248*'Gas parameters'!$K$15</f>
        <v>0</v>
      </c>
      <c r="EU248" s="434">
        <f>'DATA SHEET'!CY248*'Gas parameters'!$L$15</f>
        <v>0</v>
      </c>
      <c r="EV248" s="434">
        <f>'DATA SHEET'!CZ248*'Gas parameters'!$M$15</f>
        <v>0.1996</v>
      </c>
      <c r="EW248" s="434">
        <f>'DATA SHEET'!DA248*'Gas parameters'!$N$15</f>
        <v>0</v>
      </c>
      <c r="EX248" s="434">
        <f>'DATA SHEET'!DB248*'Gas parameters'!$O$15</f>
        <v>0</v>
      </c>
      <c r="EY248" s="434">
        <f>'DATA SHEET'!DC248*'Gas parameters'!$P$15</f>
        <v>0</v>
      </c>
      <c r="EZ248" s="434">
        <f>'DATA SHEET'!DD248*'Gas parameters'!$Q$15</f>
        <v>0</v>
      </c>
      <c r="FA248" s="429">
        <f>'DATA SHEET'!CO248*'Gas parameters'!$B$16</f>
        <v>0.59760000000000002</v>
      </c>
      <c r="FB248" s="429">
        <f>'DATA SHEET'!CP248*'Gas parameters'!$C$16</f>
        <v>0</v>
      </c>
      <c r="FC248" s="429">
        <f>'DATA SHEET'!CQ248*'Gas parameters'!$D$16</f>
        <v>0</v>
      </c>
      <c r="FD248" s="429">
        <f>'DATA SHEET'!CR248*'Gas parameters'!$E$16</f>
        <v>0</v>
      </c>
      <c r="FE248" s="429">
        <f>'DATA SHEET'!CS248*'Gas parameters'!$F$16</f>
        <v>0</v>
      </c>
      <c r="FF248" s="429">
        <f>'DATA SHEET'!CT248*'Gas parameters'!$G$16</f>
        <v>0</v>
      </c>
      <c r="FG248" s="429">
        <f>'DATA SHEET'!CU248*'Gas parameters'!$H$16</f>
        <v>0</v>
      </c>
      <c r="FH248" s="429">
        <f>'DATA SHEET'!CV248*'Gas parameters'!$I$16</f>
        <v>0</v>
      </c>
      <c r="FI248" s="429">
        <f>'DATA SHEET'!CW248*'Gas parameters'!$J$16</f>
        <v>0</v>
      </c>
      <c r="FJ248" s="429">
        <f>'DATA SHEET'!CX248*'Gas parameters'!$K$16</f>
        <v>0</v>
      </c>
      <c r="FK248" s="429">
        <f>'DATA SHEET'!CY248*'Gas parameters'!$L$16</f>
        <v>0</v>
      </c>
      <c r="FL248" s="429">
        <f>'DATA SHEET'!CZ248*'Gas parameters'!$M$16</f>
        <v>0</v>
      </c>
      <c r="FM248" s="429">
        <f>'DATA SHEET'!DA248*'Gas parameters'!$N$16</f>
        <v>0</v>
      </c>
      <c r="FN248" s="429">
        <f>'DATA SHEET'!DB248*'Gas parameters'!$O$16</f>
        <v>0</v>
      </c>
      <c r="FO248" s="429">
        <f>'DATA SHEET'!DC248*'Gas parameters'!$P$16</f>
        <v>0</v>
      </c>
      <c r="FP248" s="429">
        <f>'DATA SHEET'!DD248*'Gas parameters'!$Q$16</f>
        <v>0</v>
      </c>
      <c r="FQ248" s="457">
        <f>'DATA SHEET'!CO248*'Gas parameters'!$B$17</f>
        <v>1.1639999999999999</v>
      </c>
      <c r="FR248" s="457">
        <f>'DATA SHEET'!CP248*'Gas parameters'!$C$17</f>
        <v>0</v>
      </c>
      <c r="FS248" s="457">
        <f>'DATA SHEET'!CQ248*'Gas parameters'!$D$17</f>
        <v>0</v>
      </c>
      <c r="FT248" s="457">
        <f>'DATA SHEET'!CR248*'Gas parameters'!$E$17</f>
        <v>0</v>
      </c>
      <c r="FU248" s="457">
        <f>'DATA SHEET'!CS248*'Gas parameters'!$F$17</f>
        <v>0</v>
      </c>
      <c r="FV248" s="457">
        <f>'DATA SHEET'!CT248*'Gas parameters'!$G$17</f>
        <v>0</v>
      </c>
      <c r="FW248" s="457">
        <f>'DATA SHEET'!CU248*'Gas parameters'!$H$17</f>
        <v>0</v>
      </c>
      <c r="FX248" s="457">
        <f>'DATA SHEET'!CV248*'Gas parameters'!$I$17</f>
        <v>0</v>
      </c>
      <c r="FY248" s="457">
        <f>'DATA SHEET'!CW248*'Gas parameters'!$J$17</f>
        <v>0</v>
      </c>
      <c r="FZ248" s="457">
        <f>'DATA SHEET'!CX248*'Gas parameters'!$K$17</f>
        <v>0</v>
      </c>
      <c r="GA248" s="457">
        <f>'DATA SHEET'!CY248*'Gas parameters'!$L$17</f>
        <v>0</v>
      </c>
      <c r="GB248" s="457">
        <f>'DATA SHEET'!CZ248*'Gas parameters'!$M$17</f>
        <v>0.38680000000000003</v>
      </c>
      <c r="GC248" s="457">
        <f>'DATA SHEET'!DA248*'Gas parameters'!$N$17</f>
        <v>0</v>
      </c>
      <c r="GD248" s="457">
        <f>'DATA SHEET'!DB248*'Gas parameters'!$O$17</f>
        <v>0</v>
      </c>
      <c r="GE248" s="457">
        <f>'DATA SHEET'!DC248*'Gas parameters'!$P$17</f>
        <v>0</v>
      </c>
      <c r="GF248" s="457">
        <f>'DATA SHEET'!DD248*'Gas parameters'!$Q$17</f>
        <v>0</v>
      </c>
      <c r="GG248" s="429">
        <f>'DATA SHEET'!CO248*'Gas parameters'!$B$18</f>
        <v>0.43043999999999999</v>
      </c>
      <c r="GH248" s="429">
        <f>'DATA SHEET'!CP248*'Gas parameters'!$C$18</f>
        <v>0</v>
      </c>
      <c r="GI248" s="429">
        <f>'DATA SHEET'!CQ248*'Gas parameters'!$D$18</f>
        <v>0</v>
      </c>
      <c r="GJ248" s="429">
        <f>'DATA SHEET'!CR248*'Gas parameters'!$E$18</f>
        <v>0</v>
      </c>
      <c r="GK248" s="429">
        <f>'DATA SHEET'!CS248*'Gas parameters'!$F$18</f>
        <v>0</v>
      </c>
      <c r="GL248" s="429">
        <f>'DATA SHEET'!CT248*'Gas parameters'!$G$18</f>
        <v>0</v>
      </c>
      <c r="GM248" s="429">
        <f>'DATA SHEET'!CU248*'Gas parameters'!$H$18</f>
        <v>0</v>
      </c>
      <c r="GN248" s="429">
        <f>'DATA SHEET'!CV248*'Gas parameters'!$I$18</f>
        <v>0</v>
      </c>
      <c r="GO248" s="429">
        <f>'DATA SHEET'!CW248*'Gas parameters'!$J$18</f>
        <v>0</v>
      </c>
      <c r="GP248" s="429">
        <f>'DATA SHEET'!CX248*'Gas parameters'!$K$18</f>
        <v>0</v>
      </c>
      <c r="GQ248" s="429">
        <f>'DATA SHEET'!CY248*'Gas parameters'!$L$18</f>
        <v>0</v>
      </c>
      <c r="GR248" s="429">
        <f>'DATA SHEET'!CZ248*'Gas parameters'!$M$18</f>
        <v>3.5999999999999997E-2</v>
      </c>
      <c r="GS248" s="429">
        <f>'DATA SHEET'!DA248*'Gas parameters'!$N$18</f>
        <v>0</v>
      </c>
      <c r="GT248" s="429">
        <f>'DATA SHEET'!DB248*'Gas parameters'!$O$18</f>
        <v>0</v>
      </c>
      <c r="GU248" s="429">
        <f>'DATA SHEET'!DC248*'Gas parameters'!$P$18</f>
        <v>0</v>
      </c>
      <c r="GV248" s="429">
        <f>'DATA SHEET'!DD248*'Gas parameters'!$Q$18</f>
        <v>0</v>
      </c>
      <c r="GW248" s="430">
        <v>7</v>
      </c>
      <c r="GX248" s="430">
        <v>1E-3</v>
      </c>
      <c r="GY248" s="435">
        <f t="shared" si="1644"/>
        <v>6.6924546322827121</v>
      </c>
      <c r="GZ248" s="435">
        <f t="shared" si="1645"/>
        <v>10.148328222950017</v>
      </c>
      <c r="HA248" s="433">
        <f t="shared" si="1646"/>
        <v>1</v>
      </c>
      <c r="HB248" s="433">
        <f t="shared" si="1647"/>
        <v>7.4502201757506663</v>
      </c>
      <c r="HC248" s="433">
        <f t="shared" si="1648"/>
        <v>20.959991874476575</v>
      </c>
      <c r="HD248" s="433">
        <f t="shared" si="1649"/>
        <v>1.3246768628986172</v>
      </c>
      <c r="HE248" s="433">
        <f t="shared" si="1650"/>
        <v>1.2155011147590387</v>
      </c>
      <c r="HF248" s="436">
        <f t="shared" si="1651"/>
        <v>0</v>
      </c>
      <c r="HG248" s="433">
        <f t="shared" si="1652"/>
        <v>5.8886546322827122</v>
      </c>
      <c r="HH248" s="435">
        <f>GY248*0.7906+'DATA SHEET'!CW248/100+HN248</f>
        <v>5.8886546322827122</v>
      </c>
      <c r="HI248" s="433">
        <f t="shared" si="1653"/>
        <v>1.5615655434679541</v>
      </c>
      <c r="HJ248" s="433">
        <f t="shared" si="1654"/>
        <v>10.148328222950017</v>
      </c>
      <c r="HK248" s="437">
        <f t="shared" si="1655"/>
        <v>25843</v>
      </c>
      <c r="HL248" s="437">
        <f t="shared" si="1656"/>
        <v>28989.399999999998</v>
      </c>
      <c r="HM248" s="438">
        <f t="shared" si="1657"/>
        <v>1.4014</v>
      </c>
      <c r="HN248" s="439">
        <f t="shared" si="1658"/>
        <v>0.59760000000000002</v>
      </c>
      <c r="HO248" s="436">
        <f t="shared" si="1659"/>
        <v>1.5508</v>
      </c>
      <c r="HP248" s="427">
        <f t="shared" si="1660"/>
        <v>0.46643999999999997</v>
      </c>
      <c r="HQ248" s="357">
        <f t="shared" si="1661"/>
        <v>25801.599999999999</v>
      </c>
      <c r="HR248" s="358">
        <f t="shared" si="1662"/>
        <v>29019.200000000001</v>
      </c>
      <c r="HS248" s="712">
        <f t="shared" si="1663"/>
        <v>0.46643999999999997</v>
      </c>
      <c r="HT248" s="713">
        <f t="shared" si="1664"/>
        <v>0.36094603788418017</v>
      </c>
      <c r="HU248" s="711">
        <f t="shared" si="1665"/>
        <v>0.44215889640812073</v>
      </c>
      <c r="HV248" s="711">
        <f t="shared" si="1666"/>
        <v>24.454174959719456</v>
      </c>
      <c r="HW248" s="711">
        <f t="shared" si="1667"/>
        <v>27.464698088207459</v>
      </c>
      <c r="HX248" s="711">
        <f t="shared" si="1668"/>
        <v>45.714470083951518</v>
      </c>
      <c r="HY248" s="714">
        <f t="shared" si="1669"/>
        <v>25.801599999999997</v>
      </c>
      <c r="HZ248" s="359">
        <f t="shared" si="1670"/>
        <v>29.019200000000001</v>
      </c>
      <c r="IA248" s="360">
        <f t="shared" si="1671"/>
        <v>48.30190909070317</v>
      </c>
      <c r="IB248" s="75">
        <f t="shared" si="1672"/>
        <v>45.714470083951518</v>
      </c>
      <c r="IC248" s="724">
        <f t="shared" si="1673"/>
        <v>0.36094603788418017</v>
      </c>
      <c r="ID248" s="724">
        <f t="shared" si="1674"/>
        <v>25.801599999999997</v>
      </c>
      <c r="IE248" s="724">
        <f t="shared" si="1675"/>
        <v>29.019200000000001</v>
      </c>
      <c r="IF248" s="76">
        <f t="shared" si="1676"/>
        <v>10.148328222950017</v>
      </c>
      <c r="IG248" s="168"/>
      <c r="IH248" s="168"/>
      <c r="II248" s="168"/>
      <c r="IJ248" s="700">
        <f t="shared" si="1677"/>
        <v>0</v>
      </c>
      <c r="IK248" s="529"/>
      <c r="IL248" s="529"/>
      <c r="IM248" s="529"/>
      <c r="IN248" s="529"/>
      <c r="IO248" s="529"/>
      <c r="IP248" s="529"/>
      <c r="IQ248" s="529"/>
      <c r="IR248" s="529"/>
      <c r="IS248" s="23" t="s">
        <v>88</v>
      </c>
      <c r="IT248" s="23" t="s">
        <v>88</v>
      </c>
      <c r="IU248" s="23"/>
      <c r="IV248" s="23" t="s">
        <v>88</v>
      </c>
      <c r="IW248" s="23"/>
      <c r="IX248" s="23"/>
      <c r="IZ248" s="529"/>
      <c r="JA248" s="529"/>
      <c r="JB248" s="143"/>
      <c r="JC248" s="64"/>
      <c r="JD248" s="22" t="str">
        <f>IF(IN248&lt;&gt;0,IP248*IF248/IN248,"NM")</f>
        <v>NM</v>
      </c>
      <c r="JE248" s="22" t="str">
        <f>IF(IN248&lt;&gt;0,IQ248*IF248/IN248,"NM")</f>
        <v>NM</v>
      </c>
      <c r="JF248" s="22" t="str">
        <f>IF(IN248&lt;&gt;0,JD248*1.07,"NM")</f>
        <v>NM</v>
      </c>
      <c r="JG248" s="22" t="str">
        <f>IF(IN248&lt;&gt;0,JE248*1.76,"NM")</f>
        <v>NM</v>
      </c>
      <c r="JH248" s="21" t="str">
        <f>IF(IN248&lt;&gt;0,(21/(21-IO248)),"NM")</f>
        <v>NM</v>
      </c>
      <c r="JI248" s="21"/>
      <c r="JJ248" s="21"/>
      <c r="JK248" s="21"/>
      <c r="JL248" s="529"/>
      <c r="JM248" s="529"/>
      <c r="JN248" s="529"/>
      <c r="JO248" s="529"/>
      <c r="JP248" s="529"/>
      <c r="JR248" s="29"/>
      <c r="JS248" s="29"/>
      <c r="JT248" s="529"/>
      <c r="JU248" s="529"/>
      <c r="JV248" s="142"/>
      <c r="JW248" s="142"/>
      <c r="JX248" s="142"/>
      <c r="JY248" s="142"/>
      <c r="JZ248" s="142"/>
      <c r="KA248" s="23"/>
      <c r="KB248" s="24"/>
      <c r="KC248" s="175"/>
      <c r="KD248" s="175"/>
      <c r="KE248" s="175"/>
      <c r="KF248" s="175"/>
      <c r="KG248" s="175"/>
      <c r="KH248" s="175"/>
      <c r="KI248" s="175"/>
      <c r="KJ248" s="175"/>
      <c r="KK248" s="48"/>
      <c r="KL248" s="32" t="s">
        <v>88</v>
      </c>
      <c r="KM248" s="48"/>
      <c r="KN248" s="48"/>
      <c r="KO248" s="48"/>
      <c r="KP248" s="48"/>
      <c r="KQ248" s="49"/>
      <c r="KR248" s="49"/>
      <c r="KS248" s="49"/>
      <c r="KT248" s="49"/>
      <c r="KU248" s="49"/>
      <c r="KV248" s="49"/>
      <c r="KX248" s="540">
        <f t="shared" si="1243"/>
        <v>100</v>
      </c>
      <c r="NC248" s="529">
        <v>0</v>
      </c>
    </row>
    <row r="249" spans="1:367" ht="15.75" thickBot="1" x14ac:dyDescent="0.3">
      <c r="A249" s="423" t="s">
        <v>183</v>
      </c>
      <c r="B249" s="81"/>
      <c r="C249" s="81"/>
      <c r="D249" s="578"/>
      <c r="E249" s="50" t="s">
        <v>77</v>
      </c>
      <c r="F249" s="40"/>
      <c r="G249" s="40"/>
      <c r="H249" s="40"/>
      <c r="I249" s="40"/>
      <c r="J249" s="40"/>
      <c r="K249" s="40"/>
      <c r="L249" s="40"/>
      <c r="M249" s="40"/>
      <c r="N249" s="40"/>
      <c r="O249" s="552">
        <f>P248-P244</f>
        <v>0</v>
      </c>
      <c r="P249" s="545"/>
      <c r="Q249" s="728"/>
      <c r="R249" s="728"/>
      <c r="S249" s="728"/>
      <c r="T249" s="728"/>
      <c r="U249" s="728"/>
      <c r="V249" s="728"/>
      <c r="W249" s="728"/>
      <c r="X249" s="728"/>
      <c r="Y249" s="728"/>
      <c r="Z249" s="728"/>
      <c r="AA249" s="728"/>
      <c r="AB249" s="728"/>
      <c r="AC249" s="40"/>
      <c r="AD249" s="40"/>
      <c r="AE249" s="40"/>
      <c r="AF249" s="40"/>
      <c r="AG249" s="40"/>
      <c r="AH249" s="40"/>
      <c r="AI249" s="40"/>
      <c r="AJ249" s="40"/>
      <c r="AK249" s="40"/>
      <c r="AL249" s="40"/>
      <c r="AM249" s="40"/>
      <c r="AN249" s="40"/>
      <c r="AO249" s="40"/>
      <c r="AP249" s="40"/>
      <c r="AQ249" s="40"/>
      <c r="AR249" s="40"/>
      <c r="AS249" s="40"/>
      <c r="AT249" s="40"/>
      <c r="AU249" s="40"/>
      <c r="AV249" s="40"/>
      <c r="AW249" s="40"/>
      <c r="AX249" s="40"/>
      <c r="AY249" s="40"/>
      <c r="AZ249" s="40"/>
      <c r="BA249" s="40"/>
      <c r="BB249" s="40"/>
      <c r="BC249" s="40"/>
      <c r="BD249" s="40"/>
      <c r="BE249" s="40"/>
      <c r="BF249" s="40"/>
      <c r="BG249" s="40"/>
      <c r="BH249" s="40"/>
      <c r="BI249" s="40"/>
      <c r="BJ249" s="40"/>
      <c r="BK249" s="40"/>
      <c r="BL249" s="40"/>
      <c r="BM249" s="40"/>
      <c r="BN249" s="40"/>
      <c r="BO249" s="40"/>
      <c r="BP249" s="40"/>
      <c r="BQ249" s="40"/>
      <c r="BR249" s="40"/>
      <c r="BS249" s="40"/>
      <c r="BT249" s="40"/>
      <c r="BU249" s="40"/>
      <c r="BV249" s="40"/>
      <c r="BW249" s="40"/>
      <c r="BX249" s="40"/>
      <c r="BY249" s="40"/>
      <c r="BZ249" s="40"/>
      <c r="CA249" s="40"/>
      <c r="CB249" s="40"/>
      <c r="CC249" s="40"/>
      <c r="CD249" s="40"/>
      <c r="CE249" s="40"/>
      <c r="CF249" s="40"/>
      <c r="CG249" s="40"/>
      <c r="CH249" s="40"/>
      <c r="CI249" s="40"/>
      <c r="CJ249" s="40"/>
      <c r="CK249" s="40"/>
      <c r="CL249" s="40"/>
      <c r="CM249" s="40"/>
      <c r="CN249" s="40"/>
      <c r="CO249" s="40"/>
      <c r="CP249" s="40"/>
      <c r="CQ249" s="40"/>
      <c r="CR249" s="40"/>
      <c r="CS249" s="40"/>
      <c r="CT249" s="40"/>
      <c r="CU249" s="40"/>
      <c r="CV249" s="40"/>
      <c r="CW249" s="40"/>
      <c r="CX249" s="40"/>
      <c r="CY249" s="40"/>
      <c r="CZ249" s="40"/>
      <c r="DA249" s="40"/>
      <c r="DB249" s="40"/>
      <c r="DC249" s="40"/>
      <c r="DD249" s="40"/>
      <c r="DE249" s="40"/>
      <c r="DF249" s="40"/>
      <c r="DG249" s="40"/>
      <c r="DH249" s="40"/>
      <c r="DI249" s="40"/>
      <c r="DJ249" s="40"/>
      <c r="DK249" s="40"/>
      <c r="DL249" s="40"/>
      <c r="DM249" s="40"/>
      <c r="DN249" s="40"/>
      <c r="DO249" s="40"/>
      <c r="DP249" s="40"/>
      <c r="DQ249" s="40"/>
      <c r="DR249" s="40"/>
      <c r="DS249" s="40"/>
      <c r="DT249" s="40"/>
      <c r="DU249" s="40"/>
      <c r="DV249" s="40"/>
      <c r="DW249" s="40"/>
      <c r="DX249" s="40"/>
      <c r="DY249" s="40"/>
      <c r="DZ249" s="40"/>
      <c r="EA249" s="40"/>
      <c r="EB249" s="40"/>
      <c r="EC249" s="40"/>
      <c r="ED249" s="40"/>
      <c r="EE249" s="40"/>
      <c r="EF249" s="40"/>
      <c r="EG249" s="40"/>
      <c r="EH249" s="40"/>
      <c r="EI249" s="40"/>
      <c r="EJ249" s="40"/>
      <c r="EK249" s="40"/>
      <c r="EL249" s="40"/>
      <c r="EM249" s="40"/>
      <c r="EN249" s="40"/>
      <c r="EO249" s="40"/>
      <c r="EP249" s="40"/>
      <c r="EQ249" s="40"/>
      <c r="ER249" s="40"/>
      <c r="ES249" s="40"/>
      <c r="ET249" s="40"/>
      <c r="EU249" s="40"/>
      <c r="EV249" s="40"/>
      <c r="EW249" s="40"/>
      <c r="EX249" s="40"/>
      <c r="EY249" s="40"/>
      <c r="EZ249" s="40"/>
      <c r="FA249" s="40"/>
      <c r="FB249" s="40"/>
      <c r="FC249" s="40"/>
      <c r="FD249" s="40"/>
      <c r="FE249" s="40"/>
      <c r="FF249" s="40"/>
      <c r="FG249" s="40"/>
      <c r="FH249" s="40"/>
      <c r="FI249" s="40"/>
      <c r="FJ249" s="40"/>
      <c r="FK249" s="40"/>
      <c r="FL249" s="40"/>
      <c r="FM249" s="40"/>
      <c r="FN249" s="40"/>
      <c r="FO249" s="40"/>
      <c r="FP249" s="40"/>
      <c r="FQ249" s="40"/>
      <c r="FR249" s="40"/>
      <c r="FS249" s="40"/>
      <c r="FT249" s="40"/>
      <c r="FU249" s="40"/>
      <c r="FV249" s="40"/>
      <c r="FW249" s="40"/>
      <c r="FX249" s="40"/>
      <c r="FY249" s="40"/>
      <c r="FZ249" s="40"/>
      <c r="GA249" s="40"/>
      <c r="GB249" s="40"/>
      <c r="GC249" s="40"/>
      <c r="GD249" s="40"/>
      <c r="GE249" s="40"/>
      <c r="GF249" s="40"/>
      <c r="GG249" s="40"/>
      <c r="GH249" s="40"/>
      <c r="GI249" s="40"/>
      <c r="GJ249" s="40"/>
      <c r="GK249" s="40"/>
      <c r="GL249" s="40"/>
      <c r="GM249" s="40"/>
      <c r="GN249" s="40"/>
      <c r="GO249" s="40"/>
      <c r="GP249" s="40"/>
      <c r="GQ249" s="40"/>
      <c r="GR249" s="40"/>
      <c r="GS249" s="40"/>
      <c r="GT249" s="40"/>
      <c r="GU249" s="40"/>
      <c r="GV249" s="40"/>
      <c r="GW249" s="40"/>
      <c r="GX249" s="40"/>
      <c r="GY249" s="40"/>
      <c r="GZ249" s="40"/>
      <c r="HA249" s="40"/>
      <c r="HB249" s="40"/>
      <c r="HC249" s="40"/>
      <c r="HD249" s="40"/>
      <c r="HE249" s="40"/>
      <c r="HF249" s="40"/>
      <c r="HG249" s="40"/>
      <c r="HH249" s="40"/>
      <c r="HI249" s="40"/>
      <c r="HJ249" s="40"/>
      <c r="HK249" s="40"/>
      <c r="HL249" s="40"/>
      <c r="HM249" s="40"/>
      <c r="HN249" s="40"/>
      <c r="HO249" s="40"/>
      <c r="HP249" s="40"/>
      <c r="HQ249" s="40"/>
      <c r="HR249" s="40"/>
      <c r="HS249" s="40"/>
      <c r="HT249" s="40"/>
      <c r="HU249" s="40"/>
      <c r="HV249" s="40"/>
      <c r="HW249" s="40"/>
      <c r="HX249" s="40"/>
      <c r="HY249" s="40"/>
      <c r="HZ249" s="40"/>
      <c r="IA249" s="40"/>
      <c r="IB249" s="40"/>
      <c r="IC249" s="40"/>
      <c r="ID249" s="40"/>
      <c r="IE249" s="40"/>
      <c r="IF249" s="40"/>
      <c r="IG249" s="40"/>
      <c r="IH249" s="40"/>
      <c r="II249" s="40"/>
      <c r="IJ249" s="40"/>
      <c r="IK249" s="40"/>
      <c r="IL249" s="40"/>
      <c r="IM249" s="40"/>
      <c r="IN249" s="40"/>
      <c r="IO249" s="40"/>
      <c r="IP249" s="40"/>
      <c r="IQ249" s="40"/>
      <c r="IR249" s="40"/>
      <c r="IS249" s="40"/>
      <c r="IT249" s="40"/>
      <c r="IU249" s="40"/>
      <c r="IV249" s="40"/>
      <c r="IW249" s="40"/>
      <c r="IX249" s="40"/>
      <c r="IZ249" s="40"/>
      <c r="JA249" s="40"/>
      <c r="JB249" s="83"/>
      <c r="JC249" s="40"/>
      <c r="JD249" s="40"/>
      <c r="JE249" s="40"/>
      <c r="JF249" s="40"/>
      <c r="JG249" s="40"/>
      <c r="JH249" s="40"/>
      <c r="JI249" s="40"/>
      <c r="JJ249" s="40"/>
      <c r="JK249" s="40"/>
      <c r="JL249" s="83"/>
      <c r="JM249" s="83"/>
      <c r="JN249" s="83"/>
      <c r="JO249" s="83"/>
      <c r="JP249" s="40"/>
      <c r="JQ249" s="40"/>
      <c r="JR249" s="40"/>
      <c r="JS249" s="40"/>
      <c r="JT249" s="83"/>
      <c r="JU249" s="83"/>
      <c r="JV249" s="83"/>
      <c r="JW249" s="83"/>
      <c r="JX249" s="83"/>
      <c r="JY249" s="83"/>
      <c r="JZ249" s="83"/>
      <c r="KA249" s="40"/>
      <c r="KB249" s="40"/>
      <c r="KC249" s="83"/>
      <c r="KD249" s="83"/>
      <c r="KE249" s="83"/>
      <c r="KF249" s="83"/>
      <c r="KG249" s="83"/>
      <c r="KH249" s="83"/>
      <c r="KI249" s="83"/>
      <c r="KJ249" s="83"/>
      <c r="KK249" s="40"/>
      <c r="KL249" s="40"/>
      <c r="KM249" s="40"/>
      <c r="KN249" s="40"/>
      <c r="KO249" s="40"/>
      <c r="KP249" s="40"/>
      <c r="KQ249" s="41"/>
      <c r="KR249" s="41"/>
      <c r="KS249" s="41"/>
      <c r="KT249" s="41"/>
      <c r="KU249" s="41"/>
      <c r="KV249" s="41"/>
      <c r="KX249" s="540">
        <f t="shared" si="1243"/>
        <v>0</v>
      </c>
      <c r="NC249" s="40"/>
    </row>
    <row r="250" spans="1:367" ht="24.75" thickTop="1" thickBot="1" x14ac:dyDescent="0.3">
      <c r="A250" s="423" t="s">
        <v>183</v>
      </c>
      <c r="B250" s="80" t="e">
        <f>IF(A250="X",IF(#REF!="F",#REF!,IF(#REF!="C",#REF!,IF(#REF!="WH",#REF!,IF(#REF!="B",#REF!,"")))),"")</f>
        <v>#REF!</v>
      </c>
      <c r="C250" s="120"/>
      <c r="D250" s="578"/>
      <c r="E250" s="11">
        <f>E248+1</f>
        <v>110</v>
      </c>
      <c r="F250" s="2127" t="s">
        <v>29</v>
      </c>
      <c r="G250" s="1830" t="s">
        <v>50</v>
      </c>
      <c r="H250" s="23" t="s">
        <v>88</v>
      </c>
      <c r="I250" s="23" t="s">
        <v>88</v>
      </c>
      <c r="J250" s="23" t="s">
        <v>88</v>
      </c>
      <c r="K250" s="38"/>
      <c r="L250" s="39" t="str">
        <f>L247</f>
        <v>EU high</v>
      </c>
      <c r="M250" s="39" t="s">
        <v>58</v>
      </c>
      <c r="N250" s="775" t="s">
        <v>59</v>
      </c>
      <c r="O250" s="44"/>
      <c r="P250" s="549"/>
      <c r="Q250" s="726">
        <v>60</v>
      </c>
      <c r="R250" s="727"/>
      <c r="S250" s="727"/>
      <c r="T250" s="727"/>
      <c r="U250" s="727"/>
      <c r="V250" s="727"/>
      <c r="W250" s="727"/>
      <c r="X250" s="727"/>
      <c r="Y250" s="727"/>
      <c r="Z250" s="727"/>
      <c r="AA250" s="727"/>
      <c r="AB250" s="727">
        <v>40</v>
      </c>
      <c r="AC250" s="368">
        <f t="shared" ref="AC250:AC251" si="1678">Q250/100</f>
        <v>0.6</v>
      </c>
      <c r="AD250" s="368">
        <f t="shared" ref="AD250:AD251" si="1679">R250/100</f>
        <v>0</v>
      </c>
      <c r="AE250" s="368">
        <f t="shared" ref="AE250:AE251" si="1680">S250/100</f>
        <v>0</v>
      </c>
      <c r="AF250" s="368">
        <f t="shared" ref="AF250:AF251" si="1681">T250/100</f>
        <v>0</v>
      </c>
      <c r="AG250" s="368">
        <f t="shared" ref="AG250:AG251" si="1682">U250/100</f>
        <v>0</v>
      </c>
      <c r="AH250" s="368">
        <f t="shared" ref="AH250:AH251" si="1683">V250/100</f>
        <v>0</v>
      </c>
      <c r="AI250" s="368">
        <f t="shared" ref="AI250:AI251" si="1684">W250/100</f>
        <v>0</v>
      </c>
      <c r="AJ250" s="368">
        <f t="shared" ref="AJ250:AJ251" si="1685">X250/100</f>
        <v>0</v>
      </c>
      <c r="AK250" s="368">
        <f t="shared" ref="AK250:AK251" si="1686">Y250/100</f>
        <v>0</v>
      </c>
      <c r="AL250" s="368">
        <f t="shared" ref="AL250:AL251" si="1687">Z250/100</f>
        <v>0</v>
      </c>
      <c r="AM250" s="368">
        <f t="shared" ref="AM250:AM251" si="1688">AA250/100</f>
        <v>0</v>
      </c>
      <c r="AN250" s="368">
        <f t="shared" ref="AN250:AN251" si="1689">AB250/100</f>
        <v>0.4</v>
      </c>
      <c r="AO250" s="369">
        <v>0</v>
      </c>
      <c r="AP250" s="370">
        <v>0</v>
      </c>
      <c r="AQ250" s="370">
        <v>0</v>
      </c>
      <c r="AR250" s="370">
        <v>0</v>
      </c>
      <c r="AS250" s="378">
        <f>AC250*'Gas parameters'!$B$10</f>
        <v>21490.799999999999</v>
      </c>
      <c r="AT250" s="371">
        <f>AD250*'Gas parameters'!$C$10</f>
        <v>0</v>
      </c>
      <c r="AU250" s="371">
        <f>AE250*'Gas parameters'!$D$10</f>
        <v>0</v>
      </c>
      <c r="AV250" s="371">
        <f>AF250*'Gas parameters'!$E$10</f>
        <v>0</v>
      </c>
      <c r="AW250" s="371">
        <f>AG250*'Gas parameters'!$F$10</f>
        <v>0</v>
      </c>
      <c r="AX250" s="371">
        <f>AH250*'Gas parameters'!$G$10</f>
        <v>0</v>
      </c>
      <c r="AY250" s="371">
        <f>AI250*'Gas parameters'!$H$10</f>
        <v>0</v>
      </c>
      <c r="AZ250" s="371">
        <f>AJ250*'Gas parameters'!$I$10</f>
        <v>0</v>
      </c>
      <c r="BA250" s="371">
        <f>AK250*'Gas parameters'!$J$10</f>
        <v>0</v>
      </c>
      <c r="BB250" s="371">
        <f>AL250*'Gas parameters'!$K$10</f>
        <v>0</v>
      </c>
      <c r="BC250" s="371">
        <f>AM250*'Gas parameters'!$L$10</f>
        <v>0</v>
      </c>
      <c r="BD250" s="371">
        <f>AN250*'Gas parameters'!$M$10</f>
        <v>4310.8</v>
      </c>
      <c r="BE250" s="372">
        <f>AO250*'Gas parameters'!$N$10</f>
        <v>0</v>
      </c>
      <c r="BF250" s="373">
        <f>AP250*'Gas parameters'!$O$10</f>
        <v>0</v>
      </c>
      <c r="BG250" s="373">
        <f>AQ250*'Gas parameters'!$P$10</f>
        <v>0</v>
      </c>
      <c r="BH250" s="379">
        <f>AR250*'Gas parameters'!$Q$10</f>
        <v>0</v>
      </c>
      <c r="BI250" s="386">
        <f>AC250*'Gas parameters'!$B$11</f>
        <v>23904</v>
      </c>
      <c r="BJ250" s="387">
        <f>AD250*'Gas parameters'!$C$11</f>
        <v>0</v>
      </c>
      <c r="BK250" s="387">
        <f>AE250*'Gas parameters'!$D$11</f>
        <v>0</v>
      </c>
      <c r="BL250" s="387">
        <f>AF250*'Gas parameters'!$E$11</f>
        <v>0</v>
      </c>
      <c r="BM250" s="387">
        <f>AG250*'Gas parameters'!$F$11</f>
        <v>0</v>
      </c>
      <c r="BN250" s="387">
        <f>AH250*'Gas parameters'!$G$11</f>
        <v>0</v>
      </c>
      <c r="BO250" s="387">
        <f>AI250*'Gas parameters'!$H$11</f>
        <v>0</v>
      </c>
      <c r="BP250" s="387">
        <f>AJ250*'Gas parameters'!$I$11</f>
        <v>0</v>
      </c>
      <c r="BQ250" s="387">
        <f>AK250*'Gas parameters'!$J$11</f>
        <v>0</v>
      </c>
      <c r="BR250" s="387">
        <f>AL250*'Gas parameters'!$K$11</f>
        <v>0</v>
      </c>
      <c r="BS250" s="387">
        <f>AM250*'Gas parameters'!$L$11</f>
        <v>0</v>
      </c>
      <c r="BT250" s="387">
        <f>AN250*'Gas parameters'!$M$11</f>
        <v>5115.2000000000007</v>
      </c>
      <c r="BU250" s="388">
        <f>AO250*'Gas parameters'!$N$11</f>
        <v>0</v>
      </c>
      <c r="BV250" s="389">
        <f>AP250*'Gas parameters'!$O$11</f>
        <v>0</v>
      </c>
      <c r="BW250" s="389">
        <f>AQ250*'Gas parameters'!$P$11</f>
        <v>0</v>
      </c>
      <c r="BX250" s="390">
        <f>AR250*'Gas parameters'!$Q$11</f>
        <v>0</v>
      </c>
      <c r="BY250" s="385">
        <f>AC250*'Gas parameters'!$B$12</f>
        <v>0.43043999999999999</v>
      </c>
      <c r="BZ250" s="374">
        <f>AD250*'Gas parameters'!$C$12</f>
        <v>0</v>
      </c>
      <c r="CA250" s="374">
        <f>AE250*'Gas parameters'!$D$12</f>
        <v>0</v>
      </c>
      <c r="CB250" s="374">
        <f>AF250*'Gas parameters'!$E$12</f>
        <v>0</v>
      </c>
      <c r="CC250" s="374">
        <f>AG250*'Gas parameters'!$F$12</f>
        <v>0</v>
      </c>
      <c r="CD250" s="374">
        <f>AH250*'Gas parameters'!$G$12</f>
        <v>0</v>
      </c>
      <c r="CE250" s="374">
        <f>AI250*'Gas parameters'!$H$12</f>
        <v>0</v>
      </c>
      <c r="CF250" s="374">
        <f>AJ250*'Gas parameters'!$I$12</f>
        <v>0</v>
      </c>
      <c r="CG250" s="374">
        <f>AK250*'Gas parameters'!$J$12</f>
        <v>0</v>
      </c>
      <c r="CH250" s="374">
        <f>AL250*'Gas parameters'!$K$12</f>
        <v>0</v>
      </c>
      <c r="CI250" s="374">
        <f>AM250*'Gas parameters'!$L$12</f>
        <v>0</v>
      </c>
      <c r="CJ250" s="374">
        <f>AN250*'Gas parameters'!$M$12</f>
        <v>3.5999999999999997E-2</v>
      </c>
      <c r="CK250" s="375">
        <f>AO250*'Gas parameters'!$N$12</f>
        <v>0</v>
      </c>
      <c r="CL250" s="376">
        <f>AP250*'Gas parameters'!$O$12</f>
        <v>0</v>
      </c>
      <c r="CM250" s="376">
        <f>AQ250*'Gas parameters'!$P$12</f>
        <v>0</v>
      </c>
      <c r="CN250" s="376">
        <f>AR250*'Gas parameters'!$Q$12</f>
        <v>0</v>
      </c>
      <c r="CO250" s="432">
        <f t="shared" ref="CO250:CO251" si="1690">AC250</f>
        <v>0.6</v>
      </c>
      <c r="CP250" s="432">
        <f t="shared" ref="CP250:CP251" si="1691">AD250</f>
        <v>0</v>
      </c>
      <c r="CQ250" s="432">
        <f t="shared" ref="CQ250:CQ251" si="1692">AE250</f>
        <v>0</v>
      </c>
      <c r="CR250" s="432">
        <f t="shared" ref="CR250:CR251" si="1693">AF250</f>
        <v>0</v>
      </c>
      <c r="CS250" s="432">
        <f t="shared" ref="CS250:CS251" si="1694">AG250</f>
        <v>0</v>
      </c>
      <c r="CT250" s="432">
        <f t="shared" ref="CT250:CT251" si="1695">AH250</f>
        <v>0</v>
      </c>
      <c r="CU250" s="432">
        <f t="shared" ref="CU250:CU251" si="1696">AI250</f>
        <v>0</v>
      </c>
      <c r="CV250" s="432">
        <f t="shared" ref="CV250:CV251" si="1697">AJ250</f>
        <v>0</v>
      </c>
      <c r="CW250" s="432">
        <f t="shared" ref="CW250:CW251" si="1698">AK250</f>
        <v>0</v>
      </c>
      <c r="CX250" s="432">
        <f t="shared" ref="CX250:CX251" si="1699">AL250</f>
        <v>0</v>
      </c>
      <c r="CY250" s="432">
        <f t="shared" ref="CY250:CY251" si="1700">AM250</f>
        <v>0</v>
      </c>
      <c r="CZ250" s="432">
        <f t="shared" ref="CZ250:CZ251" si="1701">AN250</f>
        <v>0.4</v>
      </c>
      <c r="DA250" s="432">
        <f t="shared" ref="DA250:DA251" si="1702">AO250</f>
        <v>0</v>
      </c>
      <c r="DB250" s="432">
        <f t="shared" ref="DB250:DB251" si="1703">AP250</f>
        <v>0</v>
      </c>
      <c r="DC250" s="432">
        <f t="shared" ref="DC250:DC251" si="1704">AQ250</f>
        <v>0</v>
      </c>
      <c r="DD250" s="432">
        <f t="shared" ref="DD250:DD251" si="1705">AR250</f>
        <v>0</v>
      </c>
      <c r="DE250" s="428">
        <f>'DATA SHEET'!CO250*'Gas parameters'!$B$13</f>
        <v>21529.8</v>
      </c>
      <c r="DF250" s="428">
        <f>'DATA SHEET'!CP250*'Gas parameters'!$C$13</f>
        <v>0</v>
      </c>
      <c r="DG250" s="428">
        <f>'DATA SHEET'!CQ250*'Gas parameters'!$D$13</f>
        <v>0</v>
      </c>
      <c r="DH250" s="428">
        <f>'DATA SHEET'!CR250*'Gas parameters'!$E$13</f>
        <v>0</v>
      </c>
      <c r="DI250" s="428">
        <f>'DATA SHEET'!CS250*'Gas parameters'!$F$13</f>
        <v>0</v>
      </c>
      <c r="DJ250" s="428">
        <f>'DATA SHEET'!CT250*'Gas parameters'!$G$13</f>
        <v>0</v>
      </c>
      <c r="DK250" s="428">
        <f>'DATA SHEET'!CU250*'Gas parameters'!$H$13</f>
        <v>0</v>
      </c>
      <c r="DL250" s="428">
        <f>'DATA SHEET'!CV250*'Gas parameters'!$I$13</f>
        <v>0</v>
      </c>
      <c r="DM250" s="428">
        <f>'DATA SHEET'!CW250*'Gas parameters'!$J$13</f>
        <v>0</v>
      </c>
      <c r="DN250" s="428">
        <f>'DATA SHEET'!CX250*'Gas parameters'!$K$13</f>
        <v>0</v>
      </c>
      <c r="DO250" s="428">
        <f>'DATA SHEET'!CY250*'Gas parameters'!$L$13</f>
        <v>0</v>
      </c>
      <c r="DP250" s="428">
        <f>'DATA SHEET'!CZ250*'Gas parameters'!$M$13</f>
        <v>4313.2</v>
      </c>
      <c r="DQ250" s="428">
        <f>'DATA SHEET'!DA250*'Gas parameters'!$N$13</f>
        <v>0</v>
      </c>
      <c r="DR250" s="428">
        <f>'DATA SHEET'!DB250*'Gas parameters'!$O$13</f>
        <v>0</v>
      </c>
      <c r="DS250" s="428">
        <f>'DATA SHEET'!DC250*'Gas parameters'!$P$13</f>
        <v>0</v>
      </c>
      <c r="DT250" s="428">
        <f>'DATA SHEET'!DD250*'Gas parameters'!$Q$13</f>
        <v>0</v>
      </c>
      <c r="DU250" s="431">
        <f>'DATA SHEET'!CO250*'Gas parameters'!$B$14</f>
        <v>23891.399999999998</v>
      </c>
      <c r="DV250" s="431">
        <f>'DATA SHEET'!CP250*'Gas parameters'!$C$14</f>
        <v>0</v>
      </c>
      <c r="DW250" s="431">
        <f>'DATA SHEET'!CQ250*'Gas parameters'!$D$14</f>
        <v>0</v>
      </c>
      <c r="DX250" s="431">
        <f>'DATA SHEET'!CR250*'Gas parameters'!$E$14</f>
        <v>0</v>
      </c>
      <c r="DY250" s="431">
        <f>'DATA SHEET'!CS250*'Gas parameters'!$F$14</f>
        <v>0</v>
      </c>
      <c r="DZ250" s="431">
        <f>'DATA SHEET'!CT250*'Gas parameters'!$G$14</f>
        <v>0</v>
      </c>
      <c r="EA250" s="431">
        <f>'DATA SHEET'!CU250*'Gas parameters'!$H$14</f>
        <v>0</v>
      </c>
      <c r="EB250" s="431">
        <f>'DATA SHEET'!CV250*'Gas parameters'!$I$14</f>
        <v>0</v>
      </c>
      <c r="EC250" s="431">
        <f>'DATA SHEET'!CW250*'Gas parameters'!$J$14</f>
        <v>0</v>
      </c>
      <c r="ED250" s="431">
        <f>'DATA SHEET'!CX250*'Gas parameters'!$K$14</f>
        <v>0</v>
      </c>
      <c r="EE250" s="431">
        <f>'DATA SHEET'!CY250*'Gas parameters'!$L$14</f>
        <v>0</v>
      </c>
      <c r="EF250" s="431">
        <f>'DATA SHEET'!CZ250*'Gas parameters'!$M$14</f>
        <v>5098</v>
      </c>
      <c r="EG250" s="431">
        <f>'DATA SHEET'!DA250*'Gas parameters'!$N$14</f>
        <v>0</v>
      </c>
      <c r="EH250" s="431">
        <f>'DATA SHEET'!DB250*'Gas parameters'!$O$14</f>
        <v>0</v>
      </c>
      <c r="EI250" s="431">
        <f>'DATA SHEET'!DC250*'Gas parameters'!$P$14</f>
        <v>0</v>
      </c>
      <c r="EJ250" s="431">
        <f>'DATA SHEET'!DD250*'Gas parameters'!$Q$14</f>
        <v>0</v>
      </c>
      <c r="EK250" s="425">
        <f>'DATA SHEET'!CO250*'Gas parameters'!$B$15</f>
        <v>1.2018</v>
      </c>
      <c r="EL250" s="434">
        <f>'DATA SHEET'!CP250*'Gas parameters'!$C$15</f>
        <v>0</v>
      </c>
      <c r="EM250" s="434">
        <f>'DATA SHEET'!CQ250*'Gas parameters'!$D$15</f>
        <v>0</v>
      </c>
      <c r="EN250" s="434">
        <f>'DATA SHEET'!CR250*'Gas parameters'!$E$15</f>
        <v>0</v>
      </c>
      <c r="EO250" s="434">
        <f>'DATA SHEET'!CS250*'Gas parameters'!$F$15</f>
        <v>0</v>
      </c>
      <c r="EP250" s="434">
        <f>'DATA SHEET'!CT250*'Gas parameters'!$G$15</f>
        <v>0</v>
      </c>
      <c r="EQ250" s="434">
        <f>'DATA SHEET'!CU250*'Gas parameters'!$H$15</f>
        <v>0</v>
      </c>
      <c r="ER250" s="434">
        <f>'DATA SHEET'!CV250*'Gas parameters'!$I$15</f>
        <v>0</v>
      </c>
      <c r="ES250" s="434">
        <f>'DATA SHEET'!CW250*'Gas parameters'!$J$15</f>
        <v>0</v>
      </c>
      <c r="ET250" s="434">
        <f>'DATA SHEET'!CX250*'Gas parameters'!$K$15</f>
        <v>0</v>
      </c>
      <c r="EU250" s="434">
        <f>'DATA SHEET'!CY250*'Gas parameters'!$L$15</f>
        <v>0</v>
      </c>
      <c r="EV250" s="434">
        <f>'DATA SHEET'!CZ250*'Gas parameters'!$M$15</f>
        <v>0.1996</v>
      </c>
      <c r="EW250" s="434">
        <f>'DATA SHEET'!DA250*'Gas parameters'!$N$15</f>
        <v>0</v>
      </c>
      <c r="EX250" s="434">
        <f>'DATA SHEET'!DB250*'Gas parameters'!$O$15</f>
        <v>0</v>
      </c>
      <c r="EY250" s="434">
        <f>'DATA SHEET'!DC250*'Gas parameters'!$P$15</f>
        <v>0</v>
      </c>
      <c r="EZ250" s="434">
        <f>'DATA SHEET'!DD250*'Gas parameters'!$Q$15</f>
        <v>0</v>
      </c>
      <c r="FA250" s="429">
        <f>'DATA SHEET'!CO250*'Gas parameters'!$B$16</f>
        <v>0.59760000000000002</v>
      </c>
      <c r="FB250" s="429">
        <f>'DATA SHEET'!CP250*'Gas parameters'!$C$16</f>
        <v>0</v>
      </c>
      <c r="FC250" s="429">
        <f>'DATA SHEET'!CQ250*'Gas parameters'!$D$16</f>
        <v>0</v>
      </c>
      <c r="FD250" s="429">
        <f>'DATA SHEET'!CR250*'Gas parameters'!$E$16</f>
        <v>0</v>
      </c>
      <c r="FE250" s="429">
        <f>'DATA SHEET'!CS250*'Gas parameters'!$F$16</f>
        <v>0</v>
      </c>
      <c r="FF250" s="429">
        <f>'DATA SHEET'!CT250*'Gas parameters'!$G$16</f>
        <v>0</v>
      </c>
      <c r="FG250" s="429">
        <f>'DATA SHEET'!CU250*'Gas parameters'!$H$16</f>
        <v>0</v>
      </c>
      <c r="FH250" s="429">
        <f>'DATA SHEET'!CV250*'Gas parameters'!$I$16</f>
        <v>0</v>
      </c>
      <c r="FI250" s="429">
        <f>'DATA SHEET'!CW250*'Gas parameters'!$J$16</f>
        <v>0</v>
      </c>
      <c r="FJ250" s="429">
        <f>'DATA SHEET'!CX250*'Gas parameters'!$K$16</f>
        <v>0</v>
      </c>
      <c r="FK250" s="429">
        <f>'DATA SHEET'!CY250*'Gas parameters'!$L$16</f>
        <v>0</v>
      </c>
      <c r="FL250" s="429">
        <f>'DATA SHEET'!CZ250*'Gas parameters'!$M$16</f>
        <v>0</v>
      </c>
      <c r="FM250" s="429">
        <f>'DATA SHEET'!DA250*'Gas parameters'!$N$16</f>
        <v>0</v>
      </c>
      <c r="FN250" s="429">
        <f>'DATA SHEET'!DB250*'Gas parameters'!$O$16</f>
        <v>0</v>
      </c>
      <c r="FO250" s="429">
        <f>'DATA SHEET'!DC250*'Gas parameters'!$P$16</f>
        <v>0</v>
      </c>
      <c r="FP250" s="429">
        <f>'DATA SHEET'!DD250*'Gas parameters'!$Q$16</f>
        <v>0</v>
      </c>
      <c r="FQ250" s="457">
        <f>'DATA SHEET'!CO250*'Gas parameters'!$B$17</f>
        <v>1.1639999999999999</v>
      </c>
      <c r="FR250" s="457">
        <f>'DATA SHEET'!CP250*'Gas parameters'!$C$17</f>
        <v>0</v>
      </c>
      <c r="FS250" s="457">
        <f>'DATA SHEET'!CQ250*'Gas parameters'!$D$17</f>
        <v>0</v>
      </c>
      <c r="FT250" s="457">
        <f>'DATA SHEET'!CR250*'Gas parameters'!$E$17</f>
        <v>0</v>
      </c>
      <c r="FU250" s="457">
        <f>'DATA SHEET'!CS250*'Gas parameters'!$F$17</f>
        <v>0</v>
      </c>
      <c r="FV250" s="457">
        <f>'DATA SHEET'!CT250*'Gas parameters'!$G$17</f>
        <v>0</v>
      </c>
      <c r="FW250" s="457">
        <f>'DATA SHEET'!CU250*'Gas parameters'!$H$17</f>
        <v>0</v>
      </c>
      <c r="FX250" s="457">
        <f>'DATA SHEET'!CV250*'Gas parameters'!$I$17</f>
        <v>0</v>
      </c>
      <c r="FY250" s="457">
        <f>'DATA SHEET'!CW250*'Gas parameters'!$J$17</f>
        <v>0</v>
      </c>
      <c r="FZ250" s="457">
        <f>'DATA SHEET'!CX250*'Gas parameters'!$K$17</f>
        <v>0</v>
      </c>
      <c r="GA250" s="457">
        <f>'DATA SHEET'!CY250*'Gas parameters'!$L$17</f>
        <v>0</v>
      </c>
      <c r="GB250" s="457">
        <f>'DATA SHEET'!CZ250*'Gas parameters'!$M$17</f>
        <v>0.38680000000000003</v>
      </c>
      <c r="GC250" s="457">
        <f>'DATA SHEET'!DA250*'Gas parameters'!$N$17</f>
        <v>0</v>
      </c>
      <c r="GD250" s="457">
        <f>'DATA SHEET'!DB250*'Gas parameters'!$O$17</f>
        <v>0</v>
      </c>
      <c r="GE250" s="457">
        <f>'DATA SHEET'!DC250*'Gas parameters'!$P$17</f>
        <v>0</v>
      </c>
      <c r="GF250" s="457">
        <f>'DATA SHEET'!DD250*'Gas parameters'!$Q$17</f>
        <v>0</v>
      </c>
      <c r="GG250" s="429">
        <f>'DATA SHEET'!CO250*'Gas parameters'!$B$18</f>
        <v>0.43043999999999999</v>
      </c>
      <c r="GH250" s="429">
        <f>'DATA SHEET'!CP250*'Gas parameters'!$C$18</f>
        <v>0</v>
      </c>
      <c r="GI250" s="429">
        <f>'DATA SHEET'!CQ250*'Gas parameters'!$D$18</f>
        <v>0</v>
      </c>
      <c r="GJ250" s="429">
        <f>'DATA SHEET'!CR250*'Gas parameters'!$E$18</f>
        <v>0</v>
      </c>
      <c r="GK250" s="429">
        <f>'DATA SHEET'!CS250*'Gas parameters'!$F$18</f>
        <v>0</v>
      </c>
      <c r="GL250" s="429">
        <f>'DATA SHEET'!CT250*'Gas parameters'!$G$18</f>
        <v>0</v>
      </c>
      <c r="GM250" s="429">
        <f>'DATA SHEET'!CU250*'Gas parameters'!$H$18</f>
        <v>0</v>
      </c>
      <c r="GN250" s="429">
        <f>'DATA SHEET'!CV250*'Gas parameters'!$I$18</f>
        <v>0</v>
      </c>
      <c r="GO250" s="429">
        <f>'DATA SHEET'!CW250*'Gas parameters'!$J$18</f>
        <v>0</v>
      </c>
      <c r="GP250" s="429">
        <f>'DATA SHEET'!CX250*'Gas parameters'!$K$18</f>
        <v>0</v>
      </c>
      <c r="GQ250" s="429">
        <f>'DATA SHEET'!CY250*'Gas parameters'!$L$18</f>
        <v>0</v>
      </c>
      <c r="GR250" s="429">
        <f>'DATA SHEET'!CZ250*'Gas parameters'!$M$18</f>
        <v>3.5999999999999997E-2</v>
      </c>
      <c r="GS250" s="429">
        <f>'DATA SHEET'!DA250*'Gas parameters'!$N$18</f>
        <v>0</v>
      </c>
      <c r="GT250" s="429">
        <f>'DATA SHEET'!DB250*'Gas parameters'!$O$18</f>
        <v>0</v>
      </c>
      <c r="GU250" s="429">
        <f>'DATA SHEET'!DC250*'Gas parameters'!$P$18</f>
        <v>0</v>
      </c>
      <c r="GV250" s="429">
        <f>'DATA SHEET'!DD250*'Gas parameters'!$Q$18</f>
        <v>0</v>
      </c>
      <c r="GW250" s="430">
        <v>7</v>
      </c>
      <c r="GX250" s="430">
        <v>1E-3</v>
      </c>
      <c r="GY250" s="435">
        <f t="shared" ref="GY250:GY251" si="1706">HM250/0.2094</f>
        <v>6.6924546322827121</v>
      </c>
      <c r="GZ250" s="435">
        <f t="shared" ref="GZ250:GZ251" si="1707">HN250/HH250*100</f>
        <v>10.148328222950017</v>
      </c>
      <c r="HA250" s="433">
        <f t="shared" ref="HA250:HA251" si="1708">(HG250-HH250)/GY250+1</f>
        <v>1</v>
      </c>
      <c r="HB250" s="433">
        <f t="shared" ref="HB250:HB251" si="1709">HG250+HI250</f>
        <v>7.4502201757506663</v>
      </c>
      <c r="HC250" s="433">
        <f t="shared" ref="HC250:HC251" si="1710">HI250/HB250*100</f>
        <v>20.959991874476575</v>
      </c>
      <c r="HD250" s="433">
        <f t="shared" ref="HD250:HD251" si="1711">HJ250*0.01977+HF250*0.01429+(100-HF250-HJ250)*0.01251</f>
        <v>1.3246768628986172</v>
      </c>
      <c r="HE250" s="433">
        <f t="shared" ref="HE250:HE251" si="1712">(HD250+HI250*0.8038/HG250)/(HI250/HG250+1)</f>
        <v>1.2155011147590387</v>
      </c>
      <c r="HF250" s="436">
        <f t="shared" ref="HF250:HF251" si="1713">IO250</f>
        <v>0</v>
      </c>
      <c r="HG250" s="433">
        <f t="shared" ref="HG250:HG251" si="1714">HN250/HJ250*100</f>
        <v>5.8886546322827122</v>
      </c>
      <c r="HH250" s="435">
        <f>GY250*0.7906+'DATA SHEET'!CW250/100+HN250</f>
        <v>5.8886546322827122</v>
      </c>
      <c r="HI250" s="433">
        <f t="shared" ref="HI250:HI251" si="1715">GX250/0.8038*1.293*HA250*GY250+HO250</f>
        <v>1.5615655434679541</v>
      </c>
      <c r="HJ250" s="433">
        <f t="shared" ref="HJ250:HJ251" si="1716">(1-HF250/20.94)*GZ250</f>
        <v>10.148328222950017</v>
      </c>
      <c r="HK250" s="437">
        <f t="shared" ref="HK250:HK251" si="1717">SUM(DE250:DT250)</f>
        <v>25843</v>
      </c>
      <c r="HL250" s="437">
        <f t="shared" ref="HL250:HL251" si="1718">SUM(DU250:EJ250)</f>
        <v>28989.399999999998</v>
      </c>
      <c r="HM250" s="438">
        <f t="shared" ref="HM250:HM251" si="1719">SUM(EK250:EZ250)</f>
        <v>1.4014</v>
      </c>
      <c r="HN250" s="439">
        <f t="shared" ref="HN250:HN251" si="1720">SUM(FA250:FP250)</f>
        <v>0.59760000000000002</v>
      </c>
      <c r="HO250" s="436">
        <f t="shared" ref="HO250:HO251" si="1721">SUM(FQ250:GF250)</f>
        <v>1.5508</v>
      </c>
      <c r="HP250" s="427">
        <f t="shared" ref="HP250:HP251" si="1722">SUM(GG250:GV250)</f>
        <v>0.46643999999999997</v>
      </c>
      <c r="HQ250" s="357">
        <f t="shared" ref="HQ250:HQ251" si="1723">SUM(AS250:BH250)</f>
        <v>25801.599999999999</v>
      </c>
      <c r="HR250" s="358">
        <f t="shared" ref="HR250:HR251" si="1724">SUM(BI250:BX250)</f>
        <v>29019.200000000001</v>
      </c>
      <c r="HS250" s="712">
        <f t="shared" ref="HS250:HS251" si="1725">SUM(BY250:CN250)</f>
        <v>0.46643999999999997</v>
      </c>
      <c r="HT250" s="713">
        <f t="shared" ref="HT250:HT251" si="1726">HU250/$HR$14</f>
        <v>0.36094603788418017</v>
      </c>
      <c r="HU250" s="711">
        <f t="shared" ref="HU250:HU251" si="1727">HS250/$HU$14</f>
        <v>0.44215889640812073</v>
      </c>
      <c r="HV250" s="711">
        <f t="shared" ref="HV250:HV251" si="1728">HY250/$HV$14</f>
        <v>24.454174959719456</v>
      </c>
      <c r="HW250" s="711">
        <f t="shared" ref="HW250:HW251" si="1729">HZ250/$HW$14</f>
        <v>27.464698088207459</v>
      </c>
      <c r="HX250" s="711">
        <f t="shared" ref="HX250:HX251" si="1730">IA250/$HX$14</f>
        <v>45.714470083951518</v>
      </c>
      <c r="HY250" s="714">
        <f t="shared" ref="HY250:HY251" si="1731">HQ250/1000</f>
        <v>25.801599999999997</v>
      </c>
      <c r="HZ250" s="359">
        <f t="shared" ref="HZ250:HZ251" si="1732">HR250/1000</f>
        <v>29.019200000000001</v>
      </c>
      <c r="IA250" s="360">
        <f t="shared" ref="IA250:IA251" si="1733">HR250/SQRT(HT250)/1000</f>
        <v>48.30190909070317</v>
      </c>
      <c r="IB250" s="75">
        <f t="shared" ref="IB250:IB251" si="1734">HX250</f>
        <v>45.714470083951518</v>
      </c>
      <c r="IC250" s="724">
        <f t="shared" ref="IC250:IC251" si="1735">HT250</f>
        <v>0.36094603788418017</v>
      </c>
      <c r="ID250" s="724">
        <f t="shared" ref="ID250:ID251" si="1736">HY250</f>
        <v>25.801599999999997</v>
      </c>
      <c r="IE250" s="724">
        <f t="shared" ref="IE250:IE251" si="1737">HZ250</f>
        <v>29.019200000000001</v>
      </c>
      <c r="IF250" s="76">
        <f t="shared" ref="IF250:IF251" si="1738">GZ250</f>
        <v>10.148328222950017</v>
      </c>
      <c r="IG250" s="168"/>
      <c r="IH250" s="168"/>
      <c r="II250" s="168"/>
      <c r="IJ250" s="700">
        <f t="shared" ref="IJ250:IJ251" si="1739">II250*(273.15/(273.15+15))*ID250/3.6</f>
        <v>0</v>
      </c>
      <c r="IK250" s="8"/>
      <c r="IL250" s="8"/>
      <c r="IM250" s="8"/>
      <c r="IN250" s="8"/>
      <c r="IO250" s="8"/>
      <c r="IP250" s="8"/>
      <c r="IQ250" s="8"/>
      <c r="IR250" s="8"/>
      <c r="IS250" s="23" t="s">
        <v>88</v>
      </c>
      <c r="IT250" s="23" t="s">
        <v>88</v>
      </c>
      <c r="IU250" s="23"/>
      <c r="IV250" s="23" t="s">
        <v>88</v>
      </c>
      <c r="IW250" s="23"/>
      <c r="IX250" s="23"/>
      <c r="IZ250" s="8"/>
      <c r="JA250" s="8"/>
      <c r="JB250" s="143"/>
      <c r="JC250" s="64"/>
      <c r="JD250" s="22" t="str">
        <f>IF(IN250&lt;&gt;0,IP250*IF250/IN250,"NM")</f>
        <v>NM</v>
      </c>
      <c r="JE250" s="22" t="str">
        <f>IF(IN250&lt;&gt;0,IQ250*IF250/IN250,"NM")</f>
        <v>NM</v>
      </c>
      <c r="JF250" s="22" t="str">
        <f>IF(IN250&lt;&gt;0,JD250*1.07,"NM")</f>
        <v>NM</v>
      </c>
      <c r="JG250" s="22" t="str">
        <f>IF(IN250&lt;&gt;0,JE250*1.76,"NM")</f>
        <v>NM</v>
      </c>
      <c r="JH250" s="21" t="str">
        <f>IF(IN250&lt;&gt;0,(21/(21-IO250)),"NM")</f>
        <v>NM</v>
      </c>
      <c r="JI250" s="21"/>
      <c r="JJ250" s="21"/>
      <c r="JK250" s="21"/>
      <c r="JL250" s="79"/>
      <c r="JM250" s="140"/>
      <c r="JN250" s="140"/>
      <c r="JO250" s="140"/>
      <c r="JP250" s="29"/>
      <c r="JQ250" s="29"/>
      <c r="JR250" s="29"/>
      <c r="JS250" s="29"/>
      <c r="JT250" s="142"/>
      <c r="JU250" s="142"/>
      <c r="JV250" s="142"/>
      <c r="JW250" s="142"/>
      <c r="JX250" s="142"/>
      <c r="JY250" s="142"/>
      <c r="JZ250" s="142"/>
      <c r="KA250" s="26"/>
      <c r="KB250" s="27"/>
      <c r="KC250" s="175"/>
      <c r="KD250" s="175"/>
      <c r="KE250" s="175"/>
      <c r="KF250" s="175"/>
      <c r="KG250" s="175"/>
      <c r="KH250" s="175"/>
      <c r="KI250" s="175"/>
      <c r="KJ250" s="175"/>
      <c r="KK250" s="48"/>
      <c r="KL250" s="32" t="s">
        <v>88</v>
      </c>
      <c r="KM250" s="48"/>
      <c r="KN250" s="48"/>
      <c r="KO250" s="48"/>
      <c r="KP250" s="48"/>
      <c r="KQ250" s="49"/>
      <c r="KR250" s="49"/>
      <c r="KS250" s="49"/>
      <c r="KT250" s="49"/>
      <c r="KU250" s="49"/>
      <c r="KV250" s="49"/>
      <c r="KX250" s="540">
        <f t="shared" si="1243"/>
        <v>100</v>
      </c>
      <c r="NC250" s="8"/>
    </row>
    <row r="251" spans="1:367" ht="24.75" thickTop="1" thickBot="1" x14ac:dyDescent="0.3">
      <c r="A251" s="423" t="s">
        <v>183</v>
      </c>
      <c r="B251" s="80" t="e">
        <f>IF(A251="X",IF(#REF!="F",#REF!,IF(#REF!="C",#REF!,IF(#REF!="WH",#REF!,IF(#REF!="B",#REF!,"")))),"")</f>
        <v>#REF!</v>
      </c>
      <c r="C251" s="120"/>
      <c r="D251" s="578"/>
      <c r="E251" s="11">
        <f>E250+1</f>
        <v>111</v>
      </c>
      <c r="F251" s="2129"/>
      <c r="G251" s="1832"/>
      <c r="H251" s="23" t="s">
        <v>88</v>
      </c>
      <c r="I251" s="23" t="s">
        <v>88</v>
      </c>
      <c r="J251" s="23" t="s">
        <v>88</v>
      </c>
      <c r="K251" s="38"/>
      <c r="L251" s="39" t="str">
        <f>L250</f>
        <v>EU high</v>
      </c>
      <c r="M251" s="39" t="s">
        <v>76</v>
      </c>
      <c r="N251" s="775" t="s">
        <v>59</v>
      </c>
      <c r="O251" s="44"/>
      <c r="P251" s="549"/>
      <c r="Q251" s="726">
        <v>60</v>
      </c>
      <c r="R251" s="727"/>
      <c r="S251" s="727"/>
      <c r="T251" s="727"/>
      <c r="U251" s="727"/>
      <c r="V251" s="727"/>
      <c r="W251" s="727"/>
      <c r="X251" s="727"/>
      <c r="Y251" s="727"/>
      <c r="Z251" s="727"/>
      <c r="AA251" s="727"/>
      <c r="AB251" s="727">
        <v>40</v>
      </c>
      <c r="AC251" s="368">
        <f t="shared" si="1678"/>
        <v>0.6</v>
      </c>
      <c r="AD251" s="368">
        <f t="shared" si="1679"/>
        <v>0</v>
      </c>
      <c r="AE251" s="368">
        <f t="shared" si="1680"/>
        <v>0</v>
      </c>
      <c r="AF251" s="368">
        <f t="shared" si="1681"/>
        <v>0</v>
      </c>
      <c r="AG251" s="368">
        <f t="shared" si="1682"/>
        <v>0</v>
      </c>
      <c r="AH251" s="368">
        <f t="shared" si="1683"/>
        <v>0</v>
      </c>
      <c r="AI251" s="368">
        <f t="shared" si="1684"/>
        <v>0</v>
      </c>
      <c r="AJ251" s="368">
        <f t="shared" si="1685"/>
        <v>0</v>
      </c>
      <c r="AK251" s="368">
        <f t="shared" si="1686"/>
        <v>0</v>
      </c>
      <c r="AL251" s="368">
        <f t="shared" si="1687"/>
        <v>0</v>
      </c>
      <c r="AM251" s="368">
        <f t="shared" si="1688"/>
        <v>0</v>
      </c>
      <c r="AN251" s="368">
        <f t="shared" si="1689"/>
        <v>0.4</v>
      </c>
      <c r="AO251" s="369">
        <v>0</v>
      </c>
      <c r="AP251" s="370">
        <v>0</v>
      </c>
      <c r="AQ251" s="370">
        <v>0</v>
      </c>
      <c r="AR251" s="370">
        <v>0</v>
      </c>
      <c r="AS251" s="378">
        <f>AC251*'Gas parameters'!$B$10</f>
        <v>21490.799999999999</v>
      </c>
      <c r="AT251" s="371">
        <f>AD251*'Gas parameters'!$C$10</f>
        <v>0</v>
      </c>
      <c r="AU251" s="371">
        <f>AE251*'Gas parameters'!$D$10</f>
        <v>0</v>
      </c>
      <c r="AV251" s="371">
        <f>AF251*'Gas parameters'!$E$10</f>
        <v>0</v>
      </c>
      <c r="AW251" s="371">
        <f>AG251*'Gas parameters'!$F$10</f>
        <v>0</v>
      </c>
      <c r="AX251" s="371">
        <f>AH251*'Gas parameters'!$G$10</f>
        <v>0</v>
      </c>
      <c r="AY251" s="371">
        <f>AI251*'Gas parameters'!$H$10</f>
        <v>0</v>
      </c>
      <c r="AZ251" s="371">
        <f>AJ251*'Gas parameters'!$I$10</f>
        <v>0</v>
      </c>
      <c r="BA251" s="371">
        <f>AK251*'Gas parameters'!$J$10</f>
        <v>0</v>
      </c>
      <c r="BB251" s="371">
        <f>AL251*'Gas parameters'!$K$10</f>
        <v>0</v>
      </c>
      <c r="BC251" s="371">
        <f>AM251*'Gas parameters'!$L$10</f>
        <v>0</v>
      </c>
      <c r="BD251" s="371">
        <f>AN251*'Gas parameters'!$M$10</f>
        <v>4310.8</v>
      </c>
      <c r="BE251" s="372">
        <f>AO251*'Gas parameters'!$N$10</f>
        <v>0</v>
      </c>
      <c r="BF251" s="373">
        <f>AP251*'Gas parameters'!$O$10</f>
        <v>0</v>
      </c>
      <c r="BG251" s="373">
        <f>AQ251*'Gas parameters'!$P$10</f>
        <v>0</v>
      </c>
      <c r="BH251" s="379">
        <f>AR251*'Gas parameters'!$Q$10</f>
        <v>0</v>
      </c>
      <c r="BI251" s="386">
        <f>AC251*'Gas parameters'!$B$11</f>
        <v>23904</v>
      </c>
      <c r="BJ251" s="387">
        <f>AD251*'Gas parameters'!$C$11</f>
        <v>0</v>
      </c>
      <c r="BK251" s="387">
        <f>AE251*'Gas parameters'!$D$11</f>
        <v>0</v>
      </c>
      <c r="BL251" s="387">
        <f>AF251*'Gas parameters'!$E$11</f>
        <v>0</v>
      </c>
      <c r="BM251" s="387">
        <f>AG251*'Gas parameters'!$F$11</f>
        <v>0</v>
      </c>
      <c r="BN251" s="387">
        <f>AH251*'Gas parameters'!$G$11</f>
        <v>0</v>
      </c>
      <c r="BO251" s="387">
        <f>AI251*'Gas parameters'!$H$11</f>
        <v>0</v>
      </c>
      <c r="BP251" s="387">
        <f>AJ251*'Gas parameters'!$I$11</f>
        <v>0</v>
      </c>
      <c r="BQ251" s="387">
        <f>AK251*'Gas parameters'!$J$11</f>
        <v>0</v>
      </c>
      <c r="BR251" s="387">
        <f>AL251*'Gas parameters'!$K$11</f>
        <v>0</v>
      </c>
      <c r="BS251" s="387">
        <f>AM251*'Gas parameters'!$L$11</f>
        <v>0</v>
      </c>
      <c r="BT251" s="387">
        <f>AN251*'Gas parameters'!$M$11</f>
        <v>5115.2000000000007</v>
      </c>
      <c r="BU251" s="388">
        <f>AO251*'Gas parameters'!$N$11</f>
        <v>0</v>
      </c>
      <c r="BV251" s="389">
        <f>AP251*'Gas parameters'!$O$11</f>
        <v>0</v>
      </c>
      <c r="BW251" s="389">
        <f>AQ251*'Gas parameters'!$P$11</f>
        <v>0</v>
      </c>
      <c r="BX251" s="390">
        <f>AR251*'Gas parameters'!$Q$11</f>
        <v>0</v>
      </c>
      <c r="BY251" s="385">
        <f>AC251*'Gas parameters'!$B$12</f>
        <v>0.43043999999999999</v>
      </c>
      <c r="BZ251" s="374">
        <f>AD251*'Gas parameters'!$C$12</f>
        <v>0</v>
      </c>
      <c r="CA251" s="374">
        <f>AE251*'Gas parameters'!$D$12</f>
        <v>0</v>
      </c>
      <c r="CB251" s="374">
        <f>AF251*'Gas parameters'!$E$12</f>
        <v>0</v>
      </c>
      <c r="CC251" s="374">
        <f>AG251*'Gas parameters'!$F$12</f>
        <v>0</v>
      </c>
      <c r="CD251" s="374">
        <f>AH251*'Gas parameters'!$G$12</f>
        <v>0</v>
      </c>
      <c r="CE251" s="374">
        <f>AI251*'Gas parameters'!$H$12</f>
        <v>0</v>
      </c>
      <c r="CF251" s="374">
        <f>AJ251*'Gas parameters'!$I$12</f>
        <v>0</v>
      </c>
      <c r="CG251" s="374">
        <f>AK251*'Gas parameters'!$J$12</f>
        <v>0</v>
      </c>
      <c r="CH251" s="374">
        <f>AL251*'Gas parameters'!$K$12</f>
        <v>0</v>
      </c>
      <c r="CI251" s="374">
        <f>AM251*'Gas parameters'!$L$12</f>
        <v>0</v>
      </c>
      <c r="CJ251" s="374">
        <f>AN251*'Gas parameters'!$M$12</f>
        <v>3.5999999999999997E-2</v>
      </c>
      <c r="CK251" s="375">
        <f>AO251*'Gas parameters'!$N$12</f>
        <v>0</v>
      </c>
      <c r="CL251" s="376">
        <f>AP251*'Gas parameters'!$O$12</f>
        <v>0</v>
      </c>
      <c r="CM251" s="376">
        <f>AQ251*'Gas parameters'!$P$12</f>
        <v>0</v>
      </c>
      <c r="CN251" s="376">
        <f>AR251*'Gas parameters'!$Q$12</f>
        <v>0</v>
      </c>
      <c r="CO251" s="432">
        <f t="shared" si="1690"/>
        <v>0.6</v>
      </c>
      <c r="CP251" s="432">
        <f t="shared" si="1691"/>
        <v>0</v>
      </c>
      <c r="CQ251" s="432">
        <f t="shared" si="1692"/>
        <v>0</v>
      </c>
      <c r="CR251" s="432">
        <f t="shared" si="1693"/>
        <v>0</v>
      </c>
      <c r="CS251" s="432">
        <f t="shared" si="1694"/>
        <v>0</v>
      </c>
      <c r="CT251" s="432">
        <f t="shared" si="1695"/>
        <v>0</v>
      </c>
      <c r="CU251" s="432">
        <f t="shared" si="1696"/>
        <v>0</v>
      </c>
      <c r="CV251" s="432">
        <f t="shared" si="1697"/>
        <v>0</v>
      </c>
      <c r="CW251" s="432">
        <f t="shared" si="1698"/>
        <v>0</v>
      </c>
      <c r="CX251" s="432">
        <f t="shared" si="1699"/>
        <v>0</v>
      </c>
      <c r="CY251" s="432">
        <f t="shared" si="1700"/>
        <v>0</v>
      </c>
      <c r="CZ251" s="432">
        <f t="shared" si="1701"/>
        <v>0.4</v>
      </c>
      <c r="DA251" s="432">
        <f t="shared" si="1702"/>
        <v>0</v>
      </c>
      <c r="DB251" s="432">
        <f t="shared" si="1703"/>
        <v>0</v>
      </c>
      <c r="DC251" s="432">
        <f t="shared" si="1704"/>
        <v>0</v>
      </c>
      <c r="DD251" s="432">
        <f t="shared" si="1705"/>
        <v>0</v>
      </c>
      <c r="DE251" s="428">
        <f>'DATA SHEET'!CO251*'Gas parameters'!$B$13</f>
        <v>21529.8</v>
      </c>
      <c r="DF251" s="428">
        <f>'DATA SHEET'!CP251*'Gas parameters'!$C$13</f>
        <v>0</v>
      </c>
      <c r="DG251" s="428">
        <f>'DATA SHEET'!CQ251*'Gas parameters'!$D$13</f>
        <v>0</v>
      </c>
      <c r="DH251" s="428">
        <f>'DATA SHEET'!CR251*'Gas parameters'!$E$13</f>
        <v>0</v>
      </c>
      <c r="DI251" s="428">
        <f>'DATA SHEET'!CS251*'Gas parameters'!$F$13</f>
        <v>0</v>
      </c>
      <c r="DJ251" s="428">
        <f>'DATA SHEET'!CT251*'Gas parameters'!$G$13</f>
        <v>0</v>
      </c>
      <c r="DK251" s="428">
        <f>'DATA SHEET'!CU251*'Gas parameters'!$H$13</f>
        <v>0</v>
      </c>
      <c r="DL251" s="428">
        <f>'DATA SHEET'!CV251*'Gas parameters'!$I$13</f>
        <v>0</v>
      </c>
      <c r="DM251" s="428">
        <f>'DATA SHEET'!CW251*'Gas parameters'!$J$13</f>
        <v>0</v>
      </c>
      <c r="DN251" s="428">
        <f>'DATA SHEET'!CX251*'Gas parameters'!$K$13</f>
        <v>0</v>
      </c>
      <c r="DO251" s="428">
        <f>'DATA SHEET'!CY251*'Gas parameters'!$L$13</f>
        <v>0</v>
      </c>
      <c r="DP251" s="428">
        <f>'DATA SHEET'!CZ251*'Gas parameters'!$M$13</f>
        <v>4313.2</v>
      </c>
      <c r="DQ251" s="428">
        <f>'DATA SHEET'!DA251*'Gas parameters'!$N$13</f>
        <v>0</v>
      </c>
      <c r="DR251" s="428">
        <f>'DATA SHEET'!DB251*'Gas parameters'!$O$13</f>
        <v>0</v>
      </c>
      <c r="DS251" s="428">
        <f>'DATA SHEET'!DC251*'Gas parameters'!$P$13</f>
        <v>0</v>
      </c>
      <c r="DT251" s="428">
        <f>'DATA SHEET'!DD251*'Gas parameters'!$Q$13</f>
        <v>0</v>
      </c>
      <c r="DU251" s="431">
        <f>'DATA SHEET'!CO251*'Gas parameters'!$B$14</f>
        <v>23891.399999999998</v>
      </c>
      <c r="DV251" s="431">
        <f>'DATA SHEET'!CP251*'Gas parameters'!$C$14</f>
        <v>0</v>
      </c>
      <c r="DW251" s="431">
        <f>'DATA SHEET'!CQ251*'Gas parameters'!$D$14</f>
        <v>0</v>
      </c>
      <c r="DX251" s="431">
        <f>'DATA SHEET'!CR251*'Gas parameters'!$E$14</f>
        <v>0</v>
      </c>
      <c r="DY251" s="431">
        <f>'DATA SHEET'!CS251*'Gas parameters'!$F$14</f>
        <v>0</v>
      </c>
      <c r="DZ251" s="431">
        <f>'DATA SHEET'!CT251*'Gas parameters'!$G$14</f>
        <v>0</v>
      </c>
      <c r="EA251" s="431">
        <f>'DATA SHEET'!CU251*'Gas parameters'!$H$14</f>
        <v>0</v>
      </c>
      <c r="EB251" s="431">
        <f>'DATA SHEET'!CV251*'Gas parameters'!$I$14</f>
        <v>0</v>
      </c>
      <c r="EC251" s="431">
        <f>'DATA SHEET'!CW251*'Gas parameters'!$J$14</f>
        <v>0</v>
      </c>
      <c r="ED251" s="431">
        <f>'DATA SHEET'!CX251*'Gas parameters'!$K$14</f>
        <v>0</v>
      </c>
      <c r="EE251" s="431">
        <f>'DATA SHEET'!CY251*'Gas parameters'!$L$14</f>
        <v>0</v>
      </c>
      <c r="EF251" s="431">
        <f>'DATA SHEET'!CZ251*'Gas parameters'!$M$14</f>
        <v>5098</v>
      </c>
      <c r="EG251" s="431">
        <f>'DATA SHEET'!DA251*'Gas parameters'!$N$14</f>
        <v>0</v>
      </c>
      <c r="EH251" s="431">
        <f>'DATA SHEET'!DB251*'Gas parameters'!$O$14</f>
        <v>0</v>
      </c>
      <c r="EI251" s="431">
        <f>'DATA SHEET'!DC251*'Gas parameters'!$P$14</f>
        <v>0</v>
      </c>
      <c r="EJ251" s="431">
        <f>'DATA SHEET'!DD251*'Gas parameters'!$Q$14</f>
        <v>0</v>
      </c>
      <c r="EK251" s="425">
        <f>'DATA SHEET'!CO251*'Gas parameters'!$B$15</f>
        <v>1.2018</v>
      </c>
      <c r="EL251" s="434">
        <f>'DATA SHEET'!CP251*'Gas parameters'!$C$15</f>
        <v>0</v>
      </c>
      <c r="EM251" s="434">
        <f>'DATA SHEET'!CQ251*'Gas parameters'!$D$15</f>
        <v>0</v>
      </c>
      <c r="EN251" s="434">
        <f>'DATA SHEET'!CR251*'Gas parameters'!$E$15</f>
        <v>0</v>
      </c>
      <c r="EO251" s="434">
        <f>'DATA SHEET'!CS251*'Gas parameters'!$F$15</f>
        <v>0</v>
      </c>
      <c r="EP251" s="434">
        <f>'DATA SHEET'!CT251*'Gas parameters'!$G$15</f>
        <v>0</v>
      </c>
      <c r="EQ251" s="434">
        <f>'DATA SHEET'!CU251*'Gas parameters'!$H$15</f>
        <v>0</v>
      </c>
      <c r="ER251" s="434">
        <f>'DATA SHEET'!CV251*'Gas parameters'!$I$15</f>
        <v>0</v>
      </c>
      <c r="ES251" s="434">
        <f>'DATA SHEET'!CW251*'Gas parameters'!$J$15</f>
        <v>0</v>
      </c>
      <c r="ET251" s="434">
        <f>'DATA SHEET'!CX251*'Gas parameters'!$K$15</f>
        <v>0</v>
      </c>
      <c r="EU251" s="434">
        <f>'DATA SHEET'!CY251*'Gas parameters'!$L$15</f>
        <v>0</v>
      </c>
      <c r="EV251" s="434">
        <f>'DATA SHEET'!CZ251*'Gas parameters'!$M$15</f>
        <v>0.1996</v>
      </c>
      <c r="EW251" s="434">
        <f>'DATA SHEET'!DA251*'Gas parameters'!$N$15</f>
        <v>0</v>
      </c>
      <c r="EX251" s="434">
        <f>'DATA SHEET'!DB251*'Gas parameters'!$O$15</f>
        <v>0</v>
      </c>
      <c r="EY251" s="434">
        <f>'DATA SHEET'!DC251*'Gas parameters'!$P$15</f>
        <v>0</v>
      </c>
      <c r="EZ251" s="434">
        <f>'DATA SHEET'!DD251*'Gas parameters'!$Q$15</f>
        <v>0</v>
      </c>
      <c r="FA251" s="429">
        <f>'DATA SHEET'!CO251*'Gas parameters'!$B$16</f>
        <v>0.59760000000000002</v>
      </c>
      <c r="FB251" s="429">
        <f>'DATA SHEET'!CP251*'Gas parameters'!$C$16</f>
        <v>0</v>
      </c>
      <c r="FC251" s="429">
        <f>'DATA SHEET'!CQ251*'Gas parameters'!$D$16</f>
        <v>0</v>
      </c>
      <c r="FD251" s="429">
        <f>'DATA SHEET'!CR251*'Gas parameters'!$E$16</f>
        <v>0</v>
      </c>
      <c r="FE251" s="429">
        <f>'DATA SHEET'!CS251*'Gas parameters'!$F$16</f>
        <v>0</v>
      </c>
      <c r="FF251" s="429">
        <f>'DATA SHEET'!CT251*'Gas parameters'!$G$16</f>
        <v>0</v>
      </c>
      <c r="FG251" s="429">
        <f>'DATA SHEET'!CU251*'Gas parameters'!$H$16</f>
        <v>0</v>
      </c>
      <c r="FH251" s="429">
        <f>'DATA SHEET'!CV251*'Gas parameters'!$I$16</f>
        <v>0</v>
      </c>
      <c r="FI251" s="429">
        <f>'DATA SHEET'!CW251*'Gas parameters'!$J$16</f>
        <v>0</v>
      </c>
      <c r="FJ251" s="429">
        <f>'DATA SHEET'!CX251*'Gas parameters'!$K$16</f>
        <v>0</v>
      </c>
      <c r="FK251" s="429">
        <f>'DATA SHEET'!CY251*'Gas parameters'!$L$16</f>
        <v>0</v>
      </c>
      <c r="FL251" s="429">
        <f>'DATA SHEET'!CZ251*'Gas parameters'!$M$16</f>
        <v>0</v>
      </c>
      <c r="FM251" s="429">
        <f>'DATA SHEET'!DA251*'Gas parameters'!$N$16</f>
        <v>0</v>
      </c>
      <c r="FN251" s="429">
        <f>'DATA SHEET'!DB251*'Gas parameters'!$O$16</f>
        <v>0</v>
      </c>
      <c r="FO251" s="429">
        <f>'DATA SHEET'!DC251*'Gas parameters'!$P$16</f>
        <v>0</v>
      </c>
      <c r="FP251" s="429">
        <f>'DATA SHEET'!DD251*'Gas parameters'!$Q$16</f>
        <v>0</v>
      </c>
      <c r="FQ251" s="457">
        <f>'DATA SHEET'!CO251*'Gas parameters'!$B$17</f>
        <v>1.1639999999999999</v>
      </c>
      <c r="FR251" s="457">
        <f>'DATA SHEET'!CP251*'Gas parameters'!$C$17</f>
        <v>0</v>
      </c>
      <c r="FS251" s="457">
        <f>'DATA SHEET'!CQ251*'Gas parameters'!$D$17</f>
        <v>0</v>
      </c>
      <c r="FT251" s="457">
        <f>'DATA SHEET'!CR251*'Gas parameters'!$E$17</f>
        <v>0</v>
      </c>
      <c r="FU251" s="457">
        <f>'DATA SHEET'!CS251*'Gas parameters'!$F$17</f>
        <v>0</v>
      </c>
      <c r="FV251" s="457">
        <f>'DATA SHEET'!CT251*'Gas parameters'!$G$17</f>
        <v>0</v>
      </c>
      <c r="FW251" s="457">
        <f>'DATA SHEET'!CU251*'Gas parameters'!$H$17</f>
        <v>0</v>
      </c>
      <c r="FX251" s="457">
        <f>'DATA SHEET'!CV251*'Gas parameters'!$I$17</f>
        <v>0</v>
      </c>
      <c r="FY251" s="457">
        <f>'DATA SHEET'!CW251*'Gas parameters'!$J$17</f>
        <v>0</v>
      </c>
      <c r="FZ251" s="457">
        <f>'DATA SHEET'!CX251*'Gas parameters'!$K$17</f>
        <v>0</v>
      </c>
      <c r="GA251" s="457">
        <f>'DATA SHEET'!CY251*'Gas parameters'!$L$17</f>
        <v>0</v>
      </c>
      <c r="GB251" s="457">
        <f>'DATA SHEET'!CZ251*'Gas parameters'!$M$17</f>
        <v>0.38680000000000003</v>
      </c>
      <c r="GC251" s="457">
        <f>'DATA SHEET'!DA251*'Gas parameters'!$N$17</f>
        <v>0</v>
      </c>
      <c r="GD251" s="457">
        <f>'DATA SHEET'!DB251*'Gas parameters'!$O$17</f>
        <v>0</v>
      </c>
      <c r="GE251" s="457">
        <f>'DATA SHEET'!DC251*'Gas parameters'!$P$17</f>
        <v>0</v>
      </c>
      <c r="GF251" s="457">
        <f>'DATA SHEET'!DD251*'Gas parameters'!$Q$17</f>
        <v>0</v>
      </c>
      <c r="GG251" s="429">
        <f>'DATA SHEET'!CO251*'Gas parameters'!$B$18</f>
        <v>0.43043999999999999</v>
      </c>
      <c r="GH251" s="429">
        <f>'DATA SHEET'!CP251*'Gas parameters'!$C$18</f>
        <v>0</v>
      </c>
      <c r="GI251" s="429">
        <f>'DATA SHEET'!CQ251*'Gas parameters'!$D$18</f>
        <v>0</v>
      </c>
      <c r="GJ251" s="429">
        <f>'DATA SHEET'!CR251*'Gas parameters'!$E$18</f>
        <v>0</v>
      </c>
      <c r="GK251" s="429">
        <f>'DATA SHEET'!CS251*'Gas parameters'!$F$18</f>
        <v>0</v>
      </c>
      <c r="GL251" s="429">
        <f>'DATA SHEET'!CT251*'Gas parameters'!$G$18</f>
        <v>0</v>
      </c>
      <c r="GM251" s="429">
        <f>'DATA SHEET'!CU251*'Gas parameters'!$H$18</f>
        <v>0</v>
      </c>
      <c r="GN251" s="429">
        <f>'DATA SHEET'!CV251*'Gas parameters'!$I$18</f>
        <v>0</v>
      </c>
      <c r="GO251" s="429">
        <f>'DATA SHEET'!CW251*'Gas parameters'!$J$18</f>
        <v>0</v>
      </c>
      <c r="GP251" s="429">
        <f>'DATA SHEET'!CX251*'Gas parameters'!$K$18</f>
        <v>0</v>
      </c>
      <c r="GQ251" s="429">
        <f>'DATA SHEET'!CY251*'Gas parameters'!$L$18</f>
        <v>0</v>
      </c>
      <c r="GR251" s="429">
        <f>'DATA SHEET'!CZ251*'Gas parameters'!$M$18</f>
        <v>3.5999999999999997E-2</v>
      </c>
      <c r="GS251" s="429">
        <f>'DATA SHEET'!DA251*'Gas parameters'!$N$18</f>
        <v>0</v>
      </c>
      <c r="GT251" s="429">
        <f>'DATA SHEET'!DB251*'Gas parameters'!$O$18</f>
        <v>0</v>
      </c>
      <c r="GU251" s="429">
        <f>'DATA SHEET'!DC251*'Gas parameters'!$P$18</f>
        <v>0</v>
      </c>
      <c r="GV251" s="429">
        <f>'DATA SHEET'!DD251*'Gas parameters'!$Q$18</f>
        <v>0</v>
      </c>
      <c r="GW251" s="430">
        <v>7</v>
      </c>
      <c r="GX251" s="430">
        <v>1E-3</v>
      </c>
      <c r="GY251" s="435">
        <f t="shared" si="1706"/>
        <v>6.6924546322827121</v>
      </c>
      <c r="GZ251" s="435">
        <f t="shared" si="1707"/>
        <v>10.148328222950017</v>
      </c>
      <c r="HA251" s="433">
        <f t="shared" si="1708"/>
        <v>1</v>
      </c>
      <c r="HB251" s="433">
        <f t="shared" si="1709"/>
        <v>7.4502201757506663</v>
      </c>
      <c r="HC251" s="433">
        <f t="shared" si="1710"/>
        <v>20.959991874476575</v>
      </c>
      <c r="HD251" s="433">
        <f t="shared" si="1711"/>
        <v>1.3246768628986172</v>
      </c>
      <c r="HE251" s="433">
        <f t="shared" si="1712"/>
        <v>1.2155011147590387</v>
      </c>
      <c r="HF251" s="436">
        <f t="shared" si="1713"/>
        <v>0</v>
      </c>
      <c r="HG251" s="433">
        <f t="shared" si="1714"/>
        <v>5.8886546322827122</v>
      </c>
      <c r="HH251" s="435">
        <f>GY251*0.7906+'DATA SHEET'!CW251/100+HN251</f>
        <v>5.8886546322827122</v>
      </c>
      <c r="HI251" s="433">
        <f t="shared" si="1715"/>
        <v>1.5615655434679541</v>
      </c>
      <c r="HJ251" s="433">
        <f t="shared" si="1716"/>
        <v>10.148328222950017</v>
      </c>
      <c r="HK251" s="437">
        <f t="shared" si="1717"/>
        <v>25843</v>
      </c>
      <c r="HL251" s="437">
        <f t="shared" si="1718"/>
        <v>28989.399999999998</v>
      </c>
      <c r="HM251" s="438">
        <f t="shared" si="1719"/>
        <v>1.4014</v>
      </c>
      <c r="HN251" s="439">
        <f t="shared" si="1720"/>
        <v>0.59760000000000002</v>
      </c>
      <c r="HO251" s="436">
        <f t="shared" si="1721"/>
        <v>1.5508</v>
      </c>
      <c r="HP251" s="427">
        <f t="shared" si="1722"/>
        <v>0.46643999999999997</v>
      </c>
      <c r="HQ251" s="357">
        <f t="shared" si="1723"/>
        <v>25801.599999999999</v>
      </c>
      <c r="HR251" s="358">
        <f t="shared" si="1724"/>
        <v>29019.200000000001</v>
      </c>
      <c r="HS251" s="712">
        <f t="shared" si="1725"/>
        <v>0.46643999999999997</v>
      </c>
      <c r="HT251" s="713">
        <f t="shared" si="1726"/>
        <v>0.36094603788418017</v>
      </c>
      <c r="HU251" s="711">
        <f t="shared" si="1727"/>
        <v>0.44215889640812073</v>
      </c>
      <c r="HV251" s="711">
        <f t="shared" si="1728"/>
        <v>24.454174959719456</v>
      </c>
      <c r="HW251" s="711">
        <f t="shared" si="1729"/>
        <v>27.464698088207459</v>
      </c>
      <c r="HX251" s="711">
        <f t="shared" si="1730"/>
        <v>45.714470083951518</v>
      </c>
      <c r="HY251" s="714">
        <f t="shared" si="1731"/>
        <v>25.801599999999997</v>
      </c>
      <c r="HZ251" s="359">
        <f t="shared" si="1732"/>
        <v>29.019200000000001</v>
      </c>
      <c r="IA251" s="360">
        <f t="shared" si="1733"/>
        <v>48.30190909070317</v>
      </c>
      <c r="IB251" s="75">
        <f t="shared" si="1734"/>
        <v>45.714470083951518</v>
      </c>
      <c r="IC251" s="724">
        <f t="shared" si="1735"/>
        <v>0.36094603788418017</v>
      </c>
      <c r="ID251" s="724">
        <f t="shared" si="1736"/>
        <v>25.801599999999997</v>
      </c>
      <c r="IE251" s="724">
        <f t="shared" si="1737"/>
        <v>29.019200000000001</v>
      </c>
      <c r="IF251" s="76">
        <f t="shared" si="1738"/>
        <v>10.148328222950017</v>
      </c>
      <c r="IG251" s="168"/>
      <c r="IH251" s="168"/>
      <c r="II251" s="168"/>
      <c r="IJ251" s="700">
        <f t="shared" si="1739"/>
        <v>0</v>
      </c>
      <c r="IK251" s="8"/>
      <c r="IL251" s="8"/>
      <c r="IM251" s="8"/>
      <c r="IN251" s="8"/>
      <c r="IO251" s="8"/>
      <c r="IP251" s="8"/>
      <c r="IQ251" s="8"/>
      <c r="IR251" s="8"/>
      <c r="IS251" s="23" t="s">
        <v>88</v>
      </c>
      <c r="IT251" s="23" t="s">
        <v>88</v>
      </c>
      <c r="IU251" s="23"/>
      <c r="IV251" s="23" t="s">
        <v>88</v>
      </c>
      <c r="IW251" s="23"/>
      <c r="IX251" s="23"/>
      <c r="IZ251" s="8"/>
      <c r="JA251" s="8"/>
      <c r="JB251" s="143"/>
      <c r="JC251" s="64"/>
      <c r="JD251" s="22" t="str">
        <f>IF(IN251&lt;&gt;0,IP251*IF251/IN251,"NM")</f>
        <v>NM</v>
      </c>
      <c r="JE251" s="22" t="str">
        <f>IF(IN251&lt;&gt;0,IQ251*IF251/IN251,"NM")</f>
        <v>NM</v>
      </c>
      <c r="JF251" s="22" t="str">
        <f>IF(IN251&lt;&gt;0,JD251*1.07,"NM")</f>
        <v>NM</v>
      </c>
      <c r="JG251" s="22" t="str">
        <f>IF(IN251&lt;&gt;0,JE251*1.76,"NM")</f>
        <v>NM</v>
      </c>
      <c r="JH251" s="21" t="str">
        <f>IF(IN251&lt;&gt;0,(21/(21-IO251)),"NM")</f>
        <v>NM</v>
      </c>
      <c r="JI251" s="21"/>
      <c r="JJ251" s="21"/>
      <c r="JK251" s="21"/>
      <c r="JL251" s="79"/>
      <c r="JM251" s="140"/>
      <c r="JN251" s="140"/>
      <c r="JO251" s="140"/>
      <c r="JP251" s="29"/>
      <c r="JQ251" s="29"/>
      <c r="JR251" s="29"/>
      <c r="JS251" s="29"/>
      <c r="JT251" s="142"/>
      <c r="JU251" s="142"/>
      <c r="JV251" s="142"/>
      <c r="JW251" s="142"/>
      <c r="JX251" s="142"/>
      <c r="JY251" s="142"/>
      <c r="JZ251" s="142"/>
      <c r="KA251" s="26"/>
      <c r="KB251" s="27"/>
      <c r="KC251" s="175"/>
      <c r="KD251" s="175"/>
      <c r="KE251" s="175"/>
      <c r="KF251" s="175"/>
      <c r="KG251" s="175"/>
      <c r="KH251" s="175"/>
      <c r="KI251" s="175"/>
      <c r="KJ251" s="175"/>
      <c r="KK251" s="48"/>
      <c r="KL251" s="32" t="s">
        <v>88</v>
      </c>
      <c r="KM251" s="48"/>
      <c r="KN251" s="48"/>
      <c r="KO251" s="48"/>
      <c r="KP251" s="48"/>
      <c r="KQ251" s="49"/>
      <c r="KR251" s="49"/>
      <c r="KS251" s="49"/>
      <c r="KT251" s="49"/>
      <c r="KU251" s="49"/>
      <c r="KV251" s="49"/>
      <c r="KX251" s="540">
        <f t="shared" si="1243"/>
        <v>100</v>
      </c>
      <c r="NC251" s="8"/>
    </row>
    <row r="252" spans="1:367" ht="15" x14ac:dyDescent="0.25">
      <c r="A252" s="17"/>
      <c r="B252" s="81"/>
      <c r="C252" s="81"/>
      <c r="D252" s="1"/>
      <c r="P252" s="550"/>
      <c r="IB252" s="3"/>
      <c r="IC252" s="3"/>
      <c r="ID252" s="3"/>
      <c r="IE252" s="3"/>
      <c r="IF252" s="3"/>
      <c r="IK252" s="5"/>
      <c r="IL252" s="5"/>
      <c r="IM252" s="5"/>
      <c r="IN252" s="5"/>
      <c r="IO252" s="5"/>
      <c r="IP252" s="5"/>
      <c r="IQ252" s="5"/>
      <c r="IR252" s="5"/>
      <c r="IZ252" s="5"/>
      <c r="JA252" s="5"/>
      <c r="JK252" s="3"/>
      <c r="KL252" s="3"/>
      <c r="KX252" s="540">
        <f t="shared" si="1243"/>
        <v>0</v>
      </c>
      <c r="NC252" s="5"/>
    </row>
    <row r="253" spans="1:367" ht="15" x14ac:dyDescent="0.25">
      <c r="A253" s="17"/>
      <c r="B253" s="81"/>
      <c r="C253" s="81"/>
      <c r="D253" s="1"/>
      <c r="P253" s="550"/>
      <c r="IB253" s="3"/>
      <c r="IC253" s="3"/>
      <c r="ID253" s="3"/>
      <c r="IE253" s="3"/>
      <c r="IF253" s="3"/>
      <c r="IK253" s="5"/>
      <c r="IL253" s="5"/>
      <c r="IM253" s="5"/>
      <c r="IN253" s="5"/>
      <c r="IO253" s="5"/>
      <c r="IP253" s="5"/>
      <c r="IQ253" s="5"/>
      <c r="IR253" s="5"/>
      <c r="IZ253" s="5"/>
      <c r="JA253" s="5"/>
      <c r="JK253" s="3"/>
      <c r="KL253" s="3"/>
      <c r="KX253" s="540">
        <f t="shared" si="1243"/>
        <v>0</v>
      </c>
      <c r="NC253" s="5"/>
    </row>
    <row r="254" spans="1:367" ht="15.75" thickBot="1" x14ac:dyDescent="0.3">
      <c r="A254" s="17"/>
      <c r="B254" s="81"/>
      <c r="C254" s="81"/>
      <c r="D254" s="1"/>
      <c r="P254" s="550"/>
      <c r="IB254" s="3"/>
      <c r="IC254" s="3"/>
      <c r="ID254" s="3"/>
      <c r="IE254" s="3"/>
      <c r="IF254" s="3"/>
      <c r="IK254" s="5"/>
      <c r="IL254" s="5"/>
      <c r="IM254" s="5"/>
      <c r="IN254" s="5"/>
      <c r="IO254" s="5"/>
      <c r="IP254" s="5"/>
      <c r="IQ254" s="5"/>
      <c r="IR254" s="5"/>
      <c r="IY254" s="5"/>
      <c r="IZ254" s="5"/>
      <c r="JA254" s="5"/>
      <c r="JK254" s="3"/>
      <c r="KL254" s="3"/>
      <c r="KX254" s="540">
        <f t="shared" si="1243"/>
        <v>0</v>
      </c>
      <c r="NC254" s="5"/>
    </row>
    <row r="255" spans="1:367" ht="24" thickBot="1" x14ac:dyDescent="0.4">
      <c r="A255" s="17"/>
      <c r="B255" s="81"/>
      <c r="C255" s="81"/>
      <c r="D255" s="578"/>
      <c r="E255" s="55" t="s">
        <v>757</v>
      </c>
      <c r="F255" s="56"/>
      <c r="G255" s="56"/>
      <c r="H255" s="56"/>
      <c r="I255" s="56"/>
      <c r="J255" s="56"/>
      <c r="K255" s="56"/>
      <c r="L255" s="56"/>
      <c r="M255" s="56"/>
      <c r="N255" s="56"/>
      <c r="O255" s="56"/>
      <c r="P255" s="551"/>
      <c r="Q255" s="56"/>
      <c r="R255" s="56"/>
      <c r="S255" s="56"/>
      <c r="T255" s="56"/>
      <c r="U255" s="56"/>
      <c r="V255" s="56"/>
      <c r="W255" s="56"/>
      <c r="X255" s="56"/>
      <c r="Y255" s="56"/>
      <c r="Z255" s="56"/>
      <c r="AA255" s="56"/>
      <c r="AB255" s="56"/>
      <c r="AC255" s="56"/>
      <c r="AD255" s="56"/>
      <c r="AE255" s="56"/>
      <c r="AF255" s="56"/>
      <c r="AG255" s="56"/>
      <c r="AH255" s="56"/>
      <c r="AI255" s="56"/>
      <c r="AJ255" s="56"/>
      <c r="AK255" s="56"/>
      <c r="AL255" s="56"/>
      <c r="AM255" s="56"/>
      <c r="AN255" s="56"/>
      <c r="AO255" s="56"/>
      <c r="AP255" s="56"/>
      <c r="AQ255" s="56"/>
      <c r="AR255" s="56"/>
      <c r="AS255" s="56"/>
      <c r="AT255" s="56"/>
      <c r="AU255" s="56"/>
      <c r="AV255" s="56"/>
      <c r="AW255" s="56"/>
      <c r="AX255" s="56"/>
      <c r="AY255" s="56"/>
      <c r="AZ255" s="56"/>
      <c r="BA255" s="56"/>
      <c r="BB255" s="56"/>
      <c r="BC255" s="56"/>
      <c r="BD255" s="56"/>
      <c r="BE255" s="56"/>
      <c r="BF255" s="56"/>
      <c r="BG255" s="56"/>
      <c r="BH255" s="56"/>
      <c r="BI255" s="56"/>
      <c r="BJ255" s="56"/>
      <c r="BK255" s="56"/>
      <c r="BL255" s="56"/>
      <c r="BM255" s="56"/>
      <c r="BN255" s="56"/>
      <c r="BO255" s="56"/>
      <c r="BP255" s="56"/>
      <c r="BQ255" s="56"/>
      <c r="BR255" s="56"/>
      <c r="BS255" s="56"/>
      <c r="BT255" s="56"/>
      <c r="BU255" s="56"/>
      <c r="BV255" s="56"/>
      <c r="BW255" s="56"/>
      <c r="BX255" s="56"/>
      <c r="BY255" s="56"/>
      <c r="BZ255" s="56"/>
      <c r="CA255" s="56"/>
      <c r="CB255" s="56"/>
      <c r="CC255" s="56"/>
      <c r="CD255" s="56"/>
      <c r="CE255" s="56"/>
      <c r="CF255" s="56"/>
      <c r="CG255" s="56"/>
      <c r="CH255" s="56"/>
      <c r="CI255" s="56"/>
      <c r="CJ255" s="56"/>
      <c r="CK255" s="56"/>
      <c r="CL255" s="56"/>
      <c r="CM255" s="56"/>
      <c r="CN255" s="56"/>
      <c r="CO255" s="56"/>
      <c r="CP255" s="56"/>
      <c r="CQ255" s="56"/>
      <c r="CR255" s="56"/>
      <c r="CS255" s="56"/>
      <c r="CT255" s="56"/>
      <c r="CU255" s="56"/>
      <c r="CV255" s="56"/>
      <c r="CW255" s="56"/>
      <c r="CX255" s="56"/>
      <c r="CY255" s="56"/>
      <c r="CZ255" s="56"/>
      <c r="DA255" s="56"/>
      <c r="DB255" s="56"/>
      <c r="DC255" s="56"/>
      <c r="DD255" s="56"/>
      <c r="DE255" s="56"/>
      <c r="DF255" s="56"/>
      <c r="DG255" s="56"/>
      <c r="DH255" s="56"/>
      <c r="DI255" s="56"/>
      <c r="DJ255" s="56"/>
      <c r="DK255" s="56"/>
      <c r="DL255" s="56"/>
      <c r="DM255" s="56"/>
      <c r="DN255" s="56"/>
      <c r="DO255" s="56"/>
      <c r="DP255" s="56"/>
      <c r="DQ255" s="56"/>
      <c r="DR255" s="56"/>
      <c r="DS255" s="56"/>
      <c r="DT255" s="56"/>
      <c r="DU255" s="56"/>
      <c r="DV255" s="56"/>
      <c r="DW255" s="56"/>
      <c r="DX255" s="56"/>
      <c r="DY255" s="56"/>
      <c r="DZ255" s="56"/>
      <c r="EA255" s="56"/>
      <c r="EB255" s="56"/>
      <c r="EC255" s="56"/>
      <c r="ED255" s="56"/>
      <c r="EE255" s="56"/>
      <c r="EF255" s="56"/>
      <c r="EG255" s="56"/>
      <c r="EH255" s="56"/>
      <c r="EI255" s="56"/>
      <c r="EJ255" s="56"/>
      <c r="EK255" s="56"/>
      <c r="EL255" s="56"/>
      <c r="EM255" s="56"/>
      <c r="EN255" s="56"/>
      <c r="EO255" s="56"/>
      <c r="EP255" s="56"/>
      <c r="EQ255" s="56"/>
      <c r="ER255" s="56"/>
      <c r="ES255" s="56"/>
      <c r="ET255" s="56"/>
      <c r="EU255" s="56"/>
      <c r="EV255" s="56"/>
      <c r="EW255" s="56"/>
      <c r="EX255" s="56"/>
      <c r="EY255" s="56"/>
      <c r="EZ255" s="56"/>
      <c r="FA255" s="56"/>
      <c r="FB255" s="56"/>
      <c r="FC255" s="56"/>
      <c r="FD255" s="56"/>
      <c r="FE255" s="56"/>
      <c r="FF255" s="56"/>
      <c r="FG255" s="56"/>
      <c r="FH255" s="56"/>
      <c r="FI255" s="56"/>
      <c r="FJ255" s="56"/>
      <c r="FK255" s="56"/>
      <c r="FL255" s="56"/>
      <c r="FM255" s="56"/>
      <c r="FN255" s="56"/>
      <c r="FO255" s="56"/>
      <c r="FP255" s="56"/>
      <c r="FQ255" s="56"/>
      <c r="FR255" s="56"/>
      <c r="FS255" s="56"/>
      <c r="FT255" s="56"/>
      <c r="FU255" s="56"/>
      <c r="FV255" s="56"/>
      <c r="FW255" s="56"/>
      <c r="FX255" s="56"/>
      <c r="FY255" s="56"/>
      <c r="FZ255" s="56"/>
      <c r="GA255" s="56"/>
      <c r="GB255" s="56"/>
      <c r="GC255" s="56"/>
      <c r="GD255" s="56"/>
      <c r="GE255" s="56"/>
      <c r="GF255" s="56"/>
      <c r="GG255" s="56"/>
      <c r="GH255" s="56"/>
      <c r="GI255" s="56"/>
      <c r="GJ255" s="56"/>
      <c r="GK255" s="56"/>
      <c r="GL255" s="56"/>
      <c r="GM255" s="56"/>
      <c r="GN255" s="56"/>
      <c r="GO255" s="56"/>
      <c r="GP255" s="56"/>
      <c r="GQ255" s="56"/>
      <c r="GR255" s="56"/>
      <c r="GS255" s="56"/>
      <c r="GT255" s="56"/>
      <c r="GU255" s="56"/>
      <c r="GV255" s="56"/>
      <c r="GW255" s="56"/>
      <c r="GX255" s="56"/>
      <c r="GY255" s="56"/>
      <c r="GZ255" s="56"/>
      <c r="HA255" s="56"/>
      <c r="HB255" s="56"/>
      <c r="HC255" s="56"/>
      <c r="HD255" s="56"/>
      <c r="HE255" s="56"/>
      <c r="HF255" s="56"/>
      <c r="HG255" s="56"/>
      <c r="HH255" s="56"/>
      <c r="HI255" s="56"/>
      <c r="HJ255" s="56"/>
      <c r="HK255" s="56"/>
      <c r="HL255" s="56"/>
      <c r="HM255" s="56"/>
      <c r="HN255" s="56"/>
      <c r="HO255" s="56"/>
      <c r="HP255" s="56"/>
      <c r="HQ255" s="56"/>
      <c r="HR255" s="56"/>
      <c r="HS255" s="56"/>
      <c r="HT255" s="56"/>
      <c r="HU255" s="56"/>
      <c r="HV255" s="56"/>
      <c r="HW255" s="56"/>
      <c r="HX255" s="56"/>
      <c r="HY255" s="56"/>
      <c r="HZ255" s="56"/>
      <c r="IA255" s="56"/>
      <c r="IB255" s="56"/>
      <c r="IC255" s="56"/>
      <c r="ID255" s="56"/>
      <c r="IE255" s="56"/>
      <c r="IF255" s="56"/>
      <c r="IG255" s="56"/>
      <c r="IH255" s="56"/>
      <c r="II255" s="56"/>
      <c r="IJ255" s="56"/>
      <c r="IK255" s="56"/>
      <c r="IL255" s="56"/>
      <c r="IM255" s="56"/>
      <c r="IN255" s="56"/>
      <c r="IO255" s="56"/>
      <c r="IP255" s="56"/>
      <c r="IQ255" s="56"/>
      <c r="IR255" s="56"/>
      <c r="IS255" s="56"/>
      <c r="IT255" s="56"/>
      <c r="IU255" s="56"/>
      <c r="IV255" s="56"/>
      <c r="IW255" s="56"/>
      <c r="IX255" s="56"/>
      <c r="IY255" s="56"/>
      <c r="IZ255" s="56"/>
      <c r="JA255" s="56"/>
      <c r="JB255" s="56"/>
      <c r="JC255" s="56"/>
      <c r="JD255" s="56"/>
      <c r="JE255" s="56"/>
      <c r="JF255" s="56"/>
      <c r="JG255" s="56"/>
      <c r="JH255" s="56"/>
      <c r="JI255" s="56"/>
      <c r="JJ255" s="56"/>
      <c r="JK255" s="56"/>
      <c r="JL255" s="56"/>
      <c r="JM255" s="56"/>
      <c r="JN255" s="56"/>
      <c r="JO255" s="56"/>
      <c r="JP255" s="56"/>
      <c r="JQ255" s="56"/>
      <c r="JR255" s="56"/>
      <c r="JS255" s="56"/>
      <c r="JT255" s="56"/>
      <c r="JU255" s="56"/>
      <c r="JV255" s="56"/>
      <c r="JW255" s="56"/>
      <c r="JX255" s="56"/>
      <c r="JY255" s="56"/>
      <c r="JZ255" s="56"/>
      <c r="KA255" s="56"/>
      <c r="KB255" s="56"/>
      <c r="KC255" s="56"/>
      <c r="KD255" s="56"/>
      <c r="KE255" s="56"/>
      <c r="KF255" s="56"/>
      <c r="KG255" s="56"/>
      <c r="KH255" s="56"/>
      <c r="KI255" s="56"/>
      <c r="KJ255" s="56"/>
      <c r="KK255" s="56"/>
      <c r="KL255" s="56"/>
      <c r="KM255" s="56"/>
      <c r="KN255" s="56"/>
      <c r="KO255" s="56"/>
      <c r="KP255" s="56"/>
      <c r="KQ255" s="57"/>
      <c r="KR255" s="57"/>
      <c r="KS255" s="57"/>
      <c r="KT255" s="57"/>
      <c r="KU255" s="57"/>
      <c r="KV255" s="57"/>
      <c r="KX255" s="540">
        <f t="shared" si="1243"/>
        <v>0</v>
      </c>
      <c r="NC255" s="56"/>
    </row>
    <row r="256" spans="1:367" ht="15" x14ac:dyDescent="0.25">
      <c r="A256" s="17"/>
      <c r="B256" s="81"/>
      <c r="C256" s="81"/>
      <c r="D256" s="578"/>
      <c r="E256" s="52" t="s">
        <v>281</v>
      </c>
      <c r="F256" s="53"/>
      <c r="G256" s="53"/>
      <c r="H256" s="53"/>
      <c r="I256" s="53"/>
      <c r="J256" s="53"/>
      <c r="K256" s="53"/>
      <c r="L256" s="53"/>
      <c r="M256" s="53"/>
      <c r="N256" s="53"/>
      <c r="O256" s="53"/>
      <c r="P256" s="547"/>
      <c r="Q256" s="53"/>
      <c r="R256" s="53"/>
      <c r="S256" s="53"/>
      <c r="T256" s="864" t="s">
        <v>658</v>
      </c>
      <c r="U256" s="863"/>
      <c r="V256" s="863"/>
      <c r="W256" s="863"/>
      <c r="X256" s="863"/>
      <c r="Y256" s="863"/>
      <c r="Z256" s="863"/>
      <c r="AA256" s="863"/>
      <c r="AB256" s="863"/>
      <c r="AC256" s="863"/>
      <c r="AD256" s="863"/>
      <c r="AE256" s="863"/>
      <c r="AF256" s="863"/>
      <c r="AG256" s="863"/>
      <c r="AH256" s="863"/>
      <c r="AI256" s="629"/>
      <c r="AJ256" s="629"/>
      <c r="AK256" s="629"/>
      <c r="AL256" s="629"/>
      <c r="AM256" s="629"/>
      <c r="AN256" s="629"/>
      <c r="AO256" s="629"/>
      <c r="AP256" s="629"/>
      <c r="AQ256" s="629"/>
      <c r="AR256" s="629"/>
      <c r="AS256" s="629"/>
      <c r="AT256" s="629"/>
      <c r="AU256" s="629"/>
      <c r="AV256" s="629"/>
      <c r="AW256" s="629"/>
      <c r="AX256" s="629"/>
      <c r="AY256" s="629"/>
      <c r="AZ256" s="629"/>
      <c r="BA256" s="629"/>
      <c r="BB256" s="629"/>
      <c r="BC256" s="629"/>
      <c r="BD256" s="629"/>
      <c r="BE256" s="629"/>
      <c r="BF256" s="629"/>
      <c r="BG256" s="629"/>
      <c r="BH256" s="629"/>
      <c r="BI256" s="629"/>
      <c r="BJ256" s="629"/>
      <c r="BK256" s="629"/>
      <c r="BL256" s="629"/>
      <c r="BM256" s="629"/>
      <c r="BN256" s="629"/>
      <c r="BO256" s="629"/>
      <c r="BP256" s="629"/>
      <c r="BQ256" s="629"/>
      <c r="BR256" s="629"/>
      <c r="BS256" s="629"/>
      <c r="BT256" s="629"/>
      <c r="BU256" s="629"/>
      <c r="BV256" s="629"/>
      <c r="BW256" s="629"/>
      <c r="BX256" s="629"/>
      <c r="BY256" s="629"/>
      <c r="BZ256" s="629"/>
      <c r="CA256" s="629"/>
      <c r="CB256" s="629"/>
      <c r="CC256" s="629"/>
      <c r="CD256" s="629"/>
      <c r="CE256" s="629"/>
      <c r="CF256" s="629"/>
      <c r="CG256" s="629"/>
      <c r="CH256" s="629"/>
      <c r="CI256" s="629"/>
      <c r="CJ256" s="629"/>
      <c r="CK256" s="629"/>
      <c r="CL256" s="629"/>
      <c r="CM256" s="629"/>
      <c r="CN256" s="629"/>
      <c r="CO256" s="629"/>
      <c r="CP256" s="629"/>
      <c r="CQ256" s="629"/>
      <c r="CR256" s="629"/>
      <c r="CS256" s="629"/>
      <c r="CT256" s="629"/>
      <c r="CU256" s="629"/>
      <c r="CV256" s="629"/>
      <c r="CW256" s="629"/>
      <c r="CX256" s="629"/>
      <c r="CY256" s="629"/>
      <c r="CZ256" s="629"/>
      <c r="DA256" s="629"/>
      <c r="DB256" s="629"/>
      <c r="DC256" s="629"/>
      <c r="DD256" s="629"/>
      <c r="DE256" s="629"/>
      <c r="DF256" s="629"/>
      <c r="DG256" s="629"/>
      <c r="DH256" s="629"/>
      <c r="DI256" s="629"/>
      <c r="DJ256" s="629"/>
      <c r="DK256" s="629"/>
      <c r="DL256" s="629"/>
      <c r="DM256" s="629"/>
      <c r="DN256" s="629"/>
      <c r="DO256" s="629"/>
      <c r="DP256" s="629"/>
      <c r="DQ256" s="629"/>
      <c r="DR256" s="629"/>
      <c r="DS256" s="629"/>
      <c r="DT256" s="629"/>
      <c r="DU256" s="629"/>
      <c r="DV256" s="629"/>
      <c r="DW256" s="629"/>
      <c r="DX256" s="629"/>
      <c r="DY256" s="629"/>
      <c r="DZ256" s="629"/>
      <c r="EA256" s="629"/>
      <c r="EB256" s="629"/>
      <c r="EC256" s="629"/>
      <c r="ED256" s="629"/>
      <c r="EE256" s="629"/>
      <c r="EF256" s="629"/>
      <c r="EG256" s="629"/>
      <c r="EH256" s="629"/>
      <c r="EI256" s="629"/>
      <c r="EJ256" s="629"/>
      <c r="EK256" s="629"/>
      <c r="EL256" s="629"/>
      <c r="EM256" s="629"/>
      <c r="EN256" s="629"/>
      <c r="EO256" s="629"/>
      <c r="EP256" s="629"/>
      <c r="EQ256" s="629"/>
      <c r="ER256" s="629"/>
      <c r="ES256" s="629"/>
      <c r="ET256" s="629"/>
      <c r="EU256" s="629"/>
      <c r="EV256" s="629"/>
      <c r="EW256" s="629"/>
      <c r="EX256" s="629"/>
      <c r="EY256" s="629"/>
      <c r="EZ256" s="629"/>
      <c r="FA256" s="629"/>
      <c r="FB256" s="629"/>
      <c r="FC256" s="629"/>
      <c r="FD256" s="629"/>
      <c r="FE256" s="629"/>
      <c r="FF256" s="629"/>
      <c r="FG256" s="629"/>
      <c r="FH256" s="629"/>
      <c r="FI256" s="629"/>
      <c r="FJ256" s="629"/>
      <c r="FK256" s="629"/>
      <c r="FL256" s="629"/>
      <c r="FM256" s="629"/>
      <c r="FN256" s="629"/>
      <c r="FO256" s="629"/>
      <c r="FP256" s="629"/>
      <c r="FQ256" s="629"/>
      <c r="FR256" s="629"/>
      <c r="FS256" s="629"/>
      <c r="FT256" s="629"/>
      <c r="FU256" s="629"/>
      <c r="FV256" s="629"/>
      <c r="FW256" s="629"/>
      <c r="FX256" s="629"/>
      <c r="FY256" s="629"/>
      <c r="FZ256" s="629"/>
      <c r="GA256" s="629"/>
      <c r="GB256" s="629"/>
      <c r="GC256" s="629"/>
      <c r="GD256" s="629"/>
      <c r="GE256" s="629"/>
      <c r="GF256" s="629"/>
      <c r="GG256" s="629"/>
      <c r="GH256" s="629"/>
      <c r="GI256" s="629"/>
      <c r="GJ256" s="629"/>
      <c r="GK256" s="629"/>
      <c r="GL256" s="629"/>
      <c r="GM256" s="629"/>
      <c r="GN256" s="629"/>
      <c r="GO256" s="629"/>
      <c r="GP256" s="629"/>
      <c r="GQ256" s="629"/>
      <c r="GR256" s="629"/>
      <c r="GS256" s="629"/>
      <c r="GT256" s="629"/>
      <c r="GU256" s="629"/>
      <c r="GV256" s="629"/>
      <c r="GW256" s="629"/>
      <c r="GX256" s="629"/>
      <c r="GY256" s="629"/>
      <c r="GZ256" s="629"/>
      <c r="HA256" s="629"/>
      <c r="HB256" s="629"/>
      <c r="HC256" s="629"/>
      <c r="HD256" s="629"/>
      <c r="HE256" s="629"/>
      <c r="HF256" s="629"/>
      <c r="HG256" s="629"/>
      <c r="HH256" s="629"/>
      <c r="HI256" s="629"/>
      <c r="HJ256" s="629"/>
      <c r="HK256" s="629"/>
      <c r="HL256" s="629"/>
      <c r="HM256" s="629"/>
      <c r="HN256" s="629"/>
      <c r="HO256" s="629"/>
      <c r="HP256" s="629"/>
      <c r="HQ256" s="629"/>
      <c r="HR256" s="629"/>
      <c r="HS256" s="629"/>
      <c r="HT256" s="629"/>
      <c r="HU256" s="629"/>
      <c r="HV256" s="629"/>
      <c r="HW256" s="629"/>
      <c r="HX256" s="629"/>
      <c r="HY256" s="629"/>
      <c r="HZ256" s="629"/>
      <c r="IA256" s="629"/>
      <c r="IB256" s="629"/>
      <c r="IC256" s="629"/>
      <c r="ID256" s="629"/>
      <c r="IE256" s="629"/>
      <c r="IF256" s="629"/>
      <c r="IG256" s="629"/>
      <c r="IH256" s="629"/>
      <c r="II256" s="629"/>
      <c r="IJ256" s="629"/>
      <c r="IK256" s="629"/>
      <c r="IL256" s="629"/>
      <c r="IM256" s="629"/>
      <c r="IN256" s="629"/>
      <c r="IO256" s="629"/>
      <c r="IP256" s="629"/>
      <c r="IQ256" s="629"/>
      <c r="IR256" s="629"/>
      <c r="IS256" s="629"/>
      <c r="IT256" s="627"/>
      <c r="IU256" s="627"/>
      <c r="IV256" s="627"/>
      <c r="IW256" s="627"/>
      <c r="IX256" s="627"/>
      <c r="IY256" s="627"/>
      <c r="IZ256" s="627"/>
      <c r="JA256" s="627"/>
      <c r="JB256" s="627"/>
      <c r="JC256" s="627"/>
      <c r="JD256" s="627"/>
      <c r="JE256" s="627"/>
      <c r="JF256" s="627"/>
      <c r="JG256" s="627"/>
      <c r="JH256" s="627"/>
      <c r="JI256" s="53"/>
      <c r="JJ256" s="53"/>
      <c r="JK256" s="53"/>
      <c r="JL256" s="53"/>
      <c r="JM256" s="53"/>
      <c r="JN256" s="53"/>
      <c r="JO256" s="53"/>
      <c r="JP256" s="53"/>
      <c r="JQ256" s="53"/>
      <c r="JR256" s="53"/>
      <c r="JS256" s="53"/>
      <c r="JT256" s="53"/>
      <c r="JU256" s="53"/>
      <c r="JV256" s="53"/>
      <c r="JW256" s="53"/>
      <c r="JX256" s="53"/>
      <c r="JY256" s="53"/>
      <c r="JZ256" s="53"/>
      <c r="KA256" s="53"/>
      <c r="KB256" s="53"/>
      <c r="KC256" s="53"/>
      <c r="KD256" s="53"/>
      <c r="KE256" s="53"/>
      <c r="KF256" s="53"/>
      <c r="KG256" s="53"/>
      <c r="KH256" s="53"/>
      <c r="KI256" s="53"/>
      <c r="KJ256" s="53"/>
      <c r="KK256" s="53"/>
      <c r="KL256" s="53"/>
      <c r="KM256" s="53"/>
      <c r="KN256" s="53"/>
      <c r="KO256" s="53"/>
      <c r="KP256" s="53"/>
      <c r="KQ256" s="54"/>
      <c r="KR256" s="54"/>
      <c r="KS256" s="54"/>
      <c r="KT256" s="54"/>
      <c r="KU256" s="54"/>
      <c r="KV256" s="54"/>
      <c r="KX256" s="540">
        <f t="shared" si="1243"/>
        <v>0</v>
      </c>
      <c r="NC256" s="53"/>
    </row>
    <row r="257" spans="1:367" ht="15.75" customHeight="1" thickBot="1" x14ac:dyDescent="0.3">
      <c r="A257" s="423" t="s">
        <v>183</v>
      </c>
      <c r="B257" s="80" t="e">
        <f>IF(A257="X",IF(#REF!="F",#REF!,IF(#REF!="C",#REF!,IF(#REF!="WH",#REF!,IF(#REF!="B",#REF!,"")))),"")</f>
        <v>#REF!</v>
      </c>
      <c r="C257" s="120"/>
      <c r="D257" s="578"/>
      <c r="E257" s="108" t="s">
        <v>81</v>
      </c>
      <c r="F257" s="109"/>
      <c r="G257" s="109"/>
      <c r="H257" s="109"/>
      <c r="I257" s="109"/>
      <c r="J257" s="109"/>
      <c r="K257" s="109"/>
      <c r="L257" s="109"/>
      <c r="M257" s="109"/>
      <c r="N257" s="123"/>
      <c r="O257" s="74"/>
      <c r="P257" s="548"/>
      <c r="Q257" s="74"/>
      <c r="R257" s="74"/>
      <c r="S257" s="74"/>
      <c r="T257" s="74"/>
      <c r="U257" s="74"/>
      <c r="V257" s="74"/>
      <c r="W257" s="35" t="s">
        <v>78</v>
      </c>
      <c r="X257" s="35"/>
      <c r="Y257" s="35"/>
      <c r="Z257" s="35"/>
      <c r="AA257" s="35"/>
      <c r="AB257" s="35"/>
      <c r="AC257" s="35"/>
      <c r="AD257" s="35"/>
      <c r="AE257" s="35"/>
      <c r="AF257" s="35"/>
      <c r="AG257" s="35"/>
      <c r="AH257" s="35"/>
      <c r="AI257" s="35"/>
      <c r="AJ257" s="35"/>
      <c r="AK257" s="35"/>
      <c r="AL257" s="35"/>
      <c r="AM257" s="35"/>
      <c r="AN257" s="35"/>
      <c r="AO257" s="35"/>
      <c r="AP257" s="35"/>
      <c r="AQ257" s="35"/>
      <c r="AR257" s="35"/>
      <c r="AS257" s="35"/>
      <c r="AT257" s="35"/>
      <c r="AU257" s="35"/>
      <c r="AV257" s="35"/>
      <c r="AW257" s="35"/>
      <c r="AX257" s="35"/>
      <c r="AY257" s="35"/>
      <c r="AZ257" s="35"/>
      <c r="BA257" s="35"/>
      <c r="BB257" s="35"/>
      <c r="BC257" s="35"/>
      <c r="BD257" s="35"/>
      <c r="BE257" s="35"/>
      <c r="BF257" s="35"/>
      <c r="BG257" s="35"/>
      <c r="BH257" s="35"/>
      <c r="BI257" s="35"/>
      <c r="BJ257" s="35"/>
      <c r="BK257" s="35"/>
      <c r="BL257" s="35"/>
      <c r="BM257" s="35"/>
      <c r="BN257" s="35"/>
      <c r="BO257" s="35"/>
      <c r="BP257" s="35"/>
      <c r="BQ257" s="35"/>
      <c r="BR257" s="35"/>
      <c r="BS257" s="35"/>
      <c r="BT257" s="35"/>
      <c r="BU257" s="35"/>
      <c r="BV257" s="35"/>
      <c r="BW257" s="35"/>
      <c r="BX257" s="35"/>
      <c r="BY257" s="35"/>
      <c r="BZ257" s="35"/>
      <c r="CA257" s="35"/>
      <c r="CB257" s="35"/>
      <c r="CC257" s="35"/>
      <c r="CD257" s="35"/>
      <c r="CE257" s="35"/>
      <c r="CF257" s="35"/>
      <c r="CG257" s="35"/>
      <c r="CH257" s="35"/>
      <c r="CI257" s="35"/>
      <c r="CJ257" s="35"/>
      <c r="CK257" s="35"/>
      <c r="CL257" s="35"/>
      <c r="CM257" s="35"/>
      <c r="CN257" s="35"/>
      <c r="CO257" s="35"/>
      <c r="CP257" s="35"/>
      <c r="CQ257" s="35"/>
      <c r="CR257" s="35"/>
      <c r="CS257" s="35"/>
      <c r="CT257" s="35"/>
      <c r="CU257" s="35"/>
      <c r="CV257" s="35"/>
      <c r="CW257" s="35"/>
      <c r="CX257" s="35"/>
      <c r="CY257" s="35"/>
      <c r="CZ257" s="35"/>
      <c r="DA257" s="35"/>
      <c r="DB257" s="35"/>
      <c r="DC257" s="35"/>
      <c r="DD257" s="35"/>
      <c r="DE257" s="35"/>
      <c r="DF257" s="35"/>
      <c r="DG257" s="35"/>
      <c r="DH257" s="35"/>
      <c r="DI257" s="35"/>
      <c r="DJ257" s="35"/>
      <c r="DK257" s="35"/>
      <c r="DL257" s="35"/>
      <c r="DM257" s="35"/>
      <c r="DN257" s="35"/>
      <c r="DO257" s="35"/>
      <c r="DP257" s="35"/>
      <c r="DQ257" s="35"/>
      <c r="DR257" s="35"/>
      <c r="DS257" s="35"/>
      <c r="DT257" s="35"/>
      <c r="DU257" s="35"/>
      <c r="DV257" s="35"/>
      <c r="DW257" s="35"/>
      <c r="DX257" s="35"/>
      <c r="DY257" s="35"/>
      <c r="DZ257" s="35"/>
      <c r="EA257" s="35"/>
      <c r="EB257" s="35"/>
      <c r="EC257" s="35"/>
      <c r="ED257" s="35"/>
      <c r="EE257" s="35"/>
      <c r="EF257" s="35"/>
      <c r="EG257" s="35"/>
      <c r="EH257" s="35"/>
      <c r="EI257" s="35"/>
      <c r="EJ257" s="35"/>
      <c r="EK257" s="35"/>
      <c r="EL257" s="35"/>
      <c r="EM257" s="35"/>
      <c r="EN257" s="35"/>
      <c r="EO257" s="35"/>
      <c r="EP257" s="35"/>
      <c r="EQ257" s="35"/>
      <c r="ER257" s="35"/>
      <c r="ES257" s="35"/>
      <c r="ET257" s="35"/>
      <c r="EU257" s="35"/>
      <c r="EV257" s="35"/>
      <c r="EW257" s="35"/>
      <c r="EX257" s="35"/>
      <c r="EY257" s="35"/>
      <c r="EZ257" s="35"/>
      <c r="FA257" s="35"/>
      <c r="FB257" s="35"/>
      <c r="FC257" s="35"/>
      <c r="FD257" s="35"/>
      <c r="FE257" s="35"/>
      <c r="FF257" s="35"/>
      <c r="FG257" s="35"/>
      <c r="FH257" s="35"/>
      <c r="FI257" s="35"/>
      <c r="FJ257" s="35"/>
      <c r="FK257" s="35"/>
      <c r="FL257" s="35"/>
      <c r="FM257" s="35"/>
      <c r="FN257" s="35"/>
      <c r="FO257" s="35"/>
      <c r="FP257" s="35"/>
      <c r="FQ257" s="35"/>
      <c r="FR257" s="35"/>
      <c r="FS257" s="35"/>
      <c r="FT257" s="35"/>
      <c r="FU257" s="35"/>
      <c r="FV257" s="35"/>
      <c r="FW257" s="35"/>
      <c r="FX257" s="35"/>
      <c r="FY257" s="35"/>
      <c r="FZ257" s="35"/>
      <c r="GA257" s="35"/>
      <c r="GB257" s="35"/>
      <c r="GC257" s="35"/>
      <c r="GD257" s="35"/>
      <c r="GE257" s="35"/>
      <c r="GF257" s="35"/>
      <c r="GG257" s="35"/>
      <c r="GH257" s="35"/>
      <c r="GI257" s="35"/>
      <c r="GJ257" s="35"/>
      <c r="GK257" s="35"/>
      <c r="GL257" s="35"/>
      <c r="GM257" s="35"/>
      <c r="GN257" s="35"/>
      <c r="GO257" s="35"/>
      <c r="GP257" s="35"/>
      <c r="GQ257" s="35"/>
      <c r="GR257" s="35"/>
      <c r="GS257" s="35"/>
      <c r="GT257" s="35"/>
      <c r="GU257" s="35"/>
      <c r="GV257" s="35"/>
      <c r="GW257" s="35"/>
      <c r="GX257" s="35"/>
      <c r="GY257" s="35"/>
      <c r="GZ257" s="35"/>
      <c r="HA257" s="35"/>
      <c r="HB257" s="35"/>
      <c r="HC257" s="35"/>
      <c r="HD257" s="35"/>
      <c r="HE257" s="35"/>
      <c r="HF257" s="35"/>
      <c r="HG257" s="35"/>
      <c r="HH257" s="35"/>
      <c r="HI257" s="35"/>
      <c r="HJ257" s="35"/>
      <c r="HK257" s="35"/>
      <c r="HL257" s="35"/>
      <c r="HM257" s="35"/>
      <c r="HN257" s="35"/>
      <c r="HO257" s="35"/>
      <c r="HP257" s="35"/>
      <c r="HQ257" s="35"/>
      <c r="HR257" s="35"/>
      <c r="HS257" s="35"/>
      <c r="HT257" s="35"/>
      <c r="HU257" s="35"/>
      <c r="HV257" s="35"/>
      <c r="HW257" s="35"/>
      <c r="HX257" s="35"/>
      <c r="HY257" s="35"/>
      <c r="HZ257" s="35"/>
      <c r="IA257" s="35"/>
      <c r="IB257" s="35"/>
      <c r="IC257" s="35"/>
      <c r="ID257" s="35"/>
      <c r="IE257" s="35"/>
      <c r="IF257" s="35"/>
      <c r="IG257" s="35"/>
      <c r="IH257" s="35"/>
      <c r="II257" s="35"/>
      <c r="IJ257" s="35"/>
      <c r="IK257" s="35"/>
      <c r="IL257" s="35"/>
      <c r="IM257" s="35"/>
      <c r="IN257" s="35"/>
      <c r="IO257" s="35"/>
      <c r="IP257" s="35"/>
      <c r="IQ257" s="35"/>
      <c r="IR257" s="35"/>
      <c r="IS257" s="35"/>
      <c r="IT257" s="35"/>
      <c r="IU257" s="35"/>
      <c r="IV257" s="35"/>
      <c r="IW257" s="35"/>
      <c r="IX257" s="35"/>
      <c r="IZ257" s="35"/>
      <c r="JA257" s="35"/>
      <c r="JB257" s="35"/>
      <c r="JC257" s="35"/>
      <c r="JD257" s="35"/>
      <c r="JE257" s="35"/>
      <c r="JF257" s="35"/>
      <c r="JG257" s="35"/>
      <c r="JH257" s="35"/>
      <c r="JI257" s="35"/>
      <c r="JJ257" s="35"/>
      <c r="JK257" s="35"/>
      <c r="JL257" s="2116"/>
      <c r="JM257" s="2116"/>
      <c r="JN257" s="2116"/>
      <c r="JO257" s="2116"/>
      <c r="JP257" s="2116"/>
      <c r="JQ257" s="460"/>
      <c r="JR257" s="460"/>
      <c r="JS257" s="460"/>
      <c r="JT257" s="35"/>
      <c r="JU257" s="35"/>
      <c r="JV257" s="35"/>
      <c r="JW257" s="35"/>
      <c r="JX257" s="35"/>
      <c r="JY257" s="35"/>
      <c r="JZ257" s="35"/>
      <c r="KA257" s="35"/>
      <c r="KB257" s="35"/>
      <c r="KC257" s="35"/>
      <c r="KD257" s="35"/>
      <c r="KE257" s="35"/>
      <c r="KF257" s="35"/>
      <c r="KG257" s="35"/>
      <c r="KH257" s="35"/>
      <c r="KI257" s="35"/>
      <c r="KJ257" s="35"/>
      <c r="KK257" s="35"/>
      <c r="KL257" s="35"/>
      <c r="KM257" s="35"/>
      <c r="KN257" s="35"/>
      <c r="KO257" s="35"/>
      <c r="KP257" s="35"/>
      <c r="KQ257" s="36"/>
      <c r="KR257" s="36"/>
      <c r="KS257" s="36"/>
      <c r="KT257" s="36"/>
      <c r="KU257" s="36"/>
      <c r="KV257" s="36"/>
      <c r="KX257" s="540">
        <f t="shared" si="1243"/>
        <v>0</v>
      </c>
      <c r="NC257" s="35"/>
    </row>
    <row r="258" spans="1:367" ht="15.75" customHeight="1" thickTop="1" thickBot="1" x14ac:dyDescent="0.3">
      <c r="A258" s="423" t="s">
        <v>183</v>
      </c>
      <c r="B258" s="80" t="e">
        <f>IF(A258="X",IF(#REF!="F",#REF!,IF(#REF!="C",#REF!,IF(#REF!="WH",#REF!,IF(#REF!="B",#REF!,"")))),"")</f>
        <v>#REF!</v>
      </c>
      <c r="C258" s="120"/>
      <c r="D258" s="578"/>
      <c r="E258" s="11">
        <f>E251+1</f>
        <v>112</v>
      </c>
      <c r="F258" s="2127" t="s">
        <v>30</v>
      </c>
      <c r="G258" s="1830" t="s">
        <v>50</v>
      </c>
      <c r="H258" s="23" t="s">
        <v>88</v>
      </c>
      <c r="I258" s="23" t="s">
        <v>88</v>
      </c>
      <c r="J258" s="23" t="s">
        <v>88</v>
      </c>
      <c r="K258" s="38"/>
      <c r="L258" s="39" t="s">
        <v>82</v>
      </c>
      <c r="M258" s="196" t="s">
        <v>64</v>
      </c>
      <c r="N258" s="1905" t="s">
        <v>86</v>
      </c>
      <c r="O258" s="528"/>
      <c r="P258" s="544"/>
      <c r="Q258" s="726">
        <v>60</v>
      </c>
      <c r="R258" s="727"/>
      <c r="S258" s="727"/>
      <c r="T258" s="727"/>
      <c r="U258" s="727"/>
      <c r="V258" s="727"/>
      <c r="W258" s="727"/>
      <c r="X258" s="727"/>
      <c r="Y258" s="727"/>
      <c r="Z258" s="727"/>
      <c r="AA258" s="727"/>
      <c r="AB258" s="727">
        <v>40</v>
      </c>
      <c r="AC258" s="368">
        <f t="shared" ref="AC258:AC262" si="1740">Q258/100</f>
        <v>0.6</v>
      </c>
      <c r="AD258" s="368">
        <f t="shared" ref="AD258:AD262" si="1741">R258/100</f>
        <v>0</v>
      </c>
      <c r="AE258" s="368">
        <f t="shared" ref="AE258:AE262" si="1742">S258/100</f>
        <v>0</v>
      </c>
      <c r="AF258" s="368">
        <f t="shared" ref="AF258:AF262" si="1743">T258/100</f>
        <v>0</v>
      </c>
      <c r="AG258" s="368">
        <f t="shared" ref="AG258:AG262" si="1744">U258/100</f>
        <v>0</v>
      </c>
      <c r="AH258" s="368">
        <f t="shared" ref="AH258:AH262" si="1745">V258/100</f>
        <v>0</v>
      </c>
      <c r="AI258" s="368">
        <f t="shared" ref="AI258:AI262" si="1746">W258/100</f>
        <v>0</v>
      </c>
      <c r="AJ258" s="368">
        <f t="shared" ref="AJ258:AJ262" si="1747">X258/100</f>
        <v>0</v>
      </c>
      <c r="AK258" s="368">
        <f t="shared" ref="AK258:AK262" si="1748">Y258/100</f>
        <v>0</v>
      </c>
      <c r="AL258" s="368">
        <f t="shared" ref="AL258:AL262" si="1749">Z258/100</f>
        <v>0</v>
      </c>
      <c r="AM258" s="368">
        <f t="shared" ref="AM258:AM262" si="1750">AA258/100</f>
        <v>0</v>
      </c>
      <c r="AN258" s="368">
        <f t="shared" ref="AN258:AN262" si="1751">AB258/100</f>
        <v>0.4</v>
      </c>
      <c r="AO258" s="369">
        <v>0</v>
      </c>
      <c r="AP258" s="370">
        <v>0</v>
      </c>
      <c r="AQ258" s="370">
        <v>0</v>
      </c>
      <c r="AR258" s="370">
        <v>0</v>
      </c>
      <c r="AS258" s="378">
        <f>AC258*'Gas parameters'!$B$10</f>
        <v>21490.799999999999</v>
      </c>
      <c r="AT258" s="371">
        <f>AD258*'Gas parameters'!$C$10</f>
        <v>0</v>
      </c>
      <c r="AU258" s="371">
        <f>AE258*'Gas parameters'!$D$10</f>
        <v>0</v>
      </c>
      <c r="AV258" s="371">
        <f>AF258*'Gas parameters'!$E$10</f>
        <v>0</v>
      </c>
      <c r="AW258" s="371">
        <f>AG258*'Gas parameters'!$F$10</f>
        <v>0</v>
      </c>
      <c r="AX258" s="371">
        <f>AH258*'Gas parameters'!$G$10</f>
        <v>0</v>
      </c>
      <c r="AY258" s="371">
        <f>AI258*'Gas parameters'!$H$10</f>
        <v>0</v>
      </c>
      <c r="AZ258" s="371">
        <f>AJ258*'Gas parameters'!$I$10</f>
        <v>0</v>
      </c>
      <c r="BA258" s="371">
        <f>AK258*'Gas parameters'!$J$10</f>
        <v>0</v>
      </c>
      <c r="BB258" s="371">
        <f>AL258*'Gas parameters'!$K$10</f>
        <v>0</v>
      </c>
      <c r="BC258" s="371">
        <f>AM258*'Gas parameters'!$L$10</f>
        <v>0</v>
      </c>
      <c r="BD258" s="371">
        <f>AN258*'Gas parameters'!$M$10</f>
        <v>4310.8</v>
      </c>
      <c r="BE258" s="372">
        <f>AO258*'Gas parameters'!$N$10</f>
        <v>0</v>
      </c>
      <c r="BF258" s="373">
        <f>AP258*'Gas parameters'!$O$10</f>
        <v>0</v>
      </c>
      <c r="BG258" s="373">
        <f>AQ258*'Gas parameters'!$P$10</f>
        <v>0</v>
      </c>
      <c r="BH258" s="379">
        <f>AR258*'Gas parameters'!$Q$10</f>
        <v>0</v>
      </c>
      <c r="BI258" s="386">
        <f>AC258*'Gas parameters'!$B$11</f>
        <v>23904</v>
      </c>
      <c r="BJ258" s="387">
        <f>AD258*'Gas parameters'!$C$11</f>
        <v>0</v>
      </c>
      <c r="BK258" s="387">
        <f>AE258*'Gas parameters'!$D$11</f>
        <v>0</v>
      </c>
      <c r="BL258" s="387">
        <f>AF258*'Gas parameters'!$E$11</f>
        <v>0</v>
      </c>
      <c r="BM258" s="387">
        <f>AG258*'Gas parameters'!$F$11</f>
        <v>0</v>
      </c>
      <c r="BN258" s="387">
        <f>AH258*'Gas parameters'!$G$11</f>
        <v>0</v>
      </c>
      <c r="BO258" s="387">
        <f>AI258*'Gas parameters'!$H$11</f>
        <v>0</v>
      </c>
      <c r="BP258" s="387">
        <f>AJ258*'Gas parameters'!$I$11</f>
        <v>0</v>
      </c>
      <c r="BQ258" s="387">
        <f>AK258*'Gas parameters'!$J$11</f>
        <v>0</v>
      </c>
      <c r="BR258" s="387">
        <f>AL258*'Gas parameters'!$K$11</f>
        <v>0</v>
      </c>
      <c r="BS258" s="387">
        <f>AM258*'Gas parameters'!$L$11</f>
        <v>0</v>
      </c>
      <c r="BT258" s="387">
        <f>AN258*'Gas parameters'!$M$11</f>
        <v>5115.2000000000007</v>
      </c>
      <c r="BU258" s="388">
        <f>AO258*'Gas parameters'!$N$11</f>
        <v>0</v>
      </c>
      <c r="BV258" s="389">
        <f>AP258*'Gas parameters'!$O$11</f>
        <v>0</v>
      </c>
      <c r="BW258" s="389">
        <f>AQ258*'Gas parameters'!$P$11</f>
        <v>0</v>
      </c>
      <c r="BX258" s="390">
        <f>AR258*'Gas parameters'!$Q$11</f>
        <v>0</v>
      </c>
      <c r="BY258" s="385">
        <f>AC258*'Gas parameters'!$B$12</f>
        <v>0.43043999999999999</v>
      </c>
      <c r="BZ258" s="374">
        <f>AD258*'Gas parameters'!$C$12</f>
        <v>0</v>
      </c>
      <c r="CA258" s="374">
        <f>AE258*'Gas parameters'!$D$12</f>
        <v>0</v>
      </c>
      <c r="CB258" s="374">
        <f>AF258*'Gas parameters'!$E$12</f>
        <v>0</v>
      </c>
      <c r="CC258" s="374">
        <f>AG258*'Gas parameters'!$F$12</f>
        <v>0</v>
      </c>
      <c r="CD258" s="374">
        <f>AH258*'Gas parameters'!$G$12</f>
        <v>0</v>
      </c>
      <c r="CE258" s="374">
        <f>AI258*'Gas parameters'!$H$12</f>
        <v>0</v>
      </c>
      <c r="CF258" s="374">
        <f>AJ258*'Gas parameters'!$I$12</f>
        <v>0</v>
      </c>
      <c r="CG258" s="374">
        <f>AK258*'Gas parameters'!$J$12</f>
        <v>0</v>
      </c>
      <c r="CH258" s="374">
        <f>AL258*'Gas parameters'!$K$12</f>
        <v>0</v>
      </c>
      <c r="CI258" s="374">
        <f>AM258*'Gas parameters'!$L$12</f>
        <v>0</v>
      </c>
      <c r="CJ258" s="374">
        <f>AN258*'Gas parameters'!$M$12</f>
        <v>3.5999999999999997E-2</v>
      </c>
      <c r="CK258" s="375">
        <f>AO258*'Gas parameters'!$N$12</f>
        <v>0</v>
      </c>
      <c r="CL258" s="376">
        <f>AP258*'Gas parameters'!$O$12</f>
        <v>0</v>
      </c>
      <c r="CM258" s="376">
        <f>AQ258*'Gas parameters'!$P$12</f>
        <v>0</v>
      </c>
      <c r="CN258" s="376">
        <f>AR258*'Gas parameters'!$Q$12</f>
        <v>0</v>
      </c>
      <c r="CO258" s="432">
        <f t="shared" ref="CO258:CO262" si="1752">AC258</f>
        <v>0.6</v>
      </c>
      <c r="CP258" s="432">
        <f t="shared" ref="CP258:CP262" si="1753">AD258</f>
        <v>0</v>
      </c>
      <c r="CQ258" s="432">
        <f t="shared" ref="CQ258:CQ262" si="1754">AE258</f>
        <v>0</v>
      </c>
      <c r="CR258" s="432">
        <f t="shared" ref="CR258:CR262" si="1755">AF258</f>
        <v>0</v>
      </c>
      <c r="CS258" s="432">
        <f t="shared" ref="CS258:CS262" si="1756">AG258</f>
        <v>0</v>
      </c>
      <c r="CT258" s="432">
        <f t="shared" ref="CT258:CT262" si="1757">AH258</f>
        <v>0</v>
      </c>
      <c r="CU258" s="432">
        <f t="shared" ref="CU258:CU262" si="1758">AI258</f>
        <v>0</v>
      </c>
      <c r="CV258" s="432">
        <f t="shared" ref="CV258:CV262" si="1759">AJ258</f>
        <v>0</v>
      </c>
      <c r="CW258" s="432">
        <f t="shared" ref="CW258:CW262" si="1760">AK258</f>
        <v>0</v>
      </c>
      <c r="CX258" s="432">
        <f t="shared" ref="CX258:CX262" si="1761">AL258</f>
        <v>0</v>
      </c>
      <c r="CY258" s="432">
        <f t="shared" ref="CY258:CY262" si="1762">AM258</f>
        <v>0</v>
      </c>
      <c r="CZ258" s="432">
        <f t="shared" ref="CZ258:CZ262" si="1763">AN258</f>
        <v>0.4</v>
      </c>
      <c r="DA258" s="432">
        <f t="shared" ref="DA258:DA262" si="1764">AO258</f>
        <v>0</v>
      </c>
      <c r="DB258" s="432">
        <f t="shared" ref="DB258:DB262" si="1765">AP258</f>
        <v>0</v>
      </c>
      <c r="DC258" s="432">
        <f t="shared" ref="DC258:DC262" si="1766">AQ258</f>
        <v>0</v>
      </c>
      <c r="DD258" s="432">
        <f t="shared" ref="DD258:DD262" si="1767">AR258</f>
        <v>0</v>
      </c>
      <c r="DE258" s="428">
        <f>'DATA SHEET'!CO258*'Gas parameters'!$B$13</f>
        <v>21529.8</v>
      </c>
      <c r="DF258" s="428">
        <f>'DATA SHEET'!CP258*'Gas parameters'!$C$13</f>
        <v>0</v>
      </c>
      <c r="DG258" s="428">
        <f>'DATA SHEET'!CQ258*'Gas parameters'!$D$13</f>
        <v>0</v>
      </c>
      <c r="DH258" s="428">
        <f>'DATA SHEET'!CR258*'Gas parameters'!$E$13</f>
        <v>0</v>
      </c>
      <c r="DI258" s="428">
        <f>'DATA SHEET'!CS258*'Gas parameters'!$F$13</f>
        <v>0</v>
      </c>
      <c r="DJ258" s="428">
        <f>'DATA SHEET'!CT258*'Gas parameters'!$G$13</f>
        <v>0</v>
      </c>
      <c r="DK258" s="428">
        <f>'DATA SHEET'!CU258*'Gas parameters'!$H$13</f>
        <v>0</v>
      </c>
      <c r="DL258" s="428">
        <f>'DATA SHEET'!CV258*'Gas parameters'!$I$13</f>
        <v>0</v>
      </c>
      <c r="DM258" s="428">
        <f>'DATA SHEET'!CW258*'Gas parameters'!$J$13</f>
        <v>0</v>
      </c>
      <c r="DN258" s="428">
        <f>'DATA SHEET'!CX258*'Gas parameters'!$K$13</f>
        <v>0</v>
      </c>
      <c r="DO258" s="428">
        <f>'DATA SHEET'!CY258*'Gas parameters'!$L$13</f>
        <v>0</v>
      </c>
      <c r="DP258" s="428">
        <f>'DATA SHEET'!CZ258*'Gas parameters'!$M$13</f>
        <v>4313.2</v>
      </c>
      <c r="DQ258" s="428">
        <f>'DATA SHEET'!DA258*'Gas parameters'!$N$13</f>
        <v>0</v>
      </c>
      <c r="DR258" s="428">
        <f>'DATA SHEET'!DB258*'Gas parameters'!$O$13</f>
        <v>0</v>
      </c>
      <c r="DS258" s="428">
        <f>'DATA SHEET'!DC258*'Gas parameters'!$P$13</f>
        <v>0</v>
      </c>
      <c r="DT258" s="428">
        <f>'DATA SHEET'!DD258*'Gas parameters'!$Q$13</f>
        <v>0</v>
      </c>
      <c r="DU258" s="431">
        <f>'DATA SHEET'!CO258*'Gas parameters'!$B$14</f>
        <v>23891.399999999998</v>
      </c>
      <c r="DV258" s="431">
        <f>'DATA SHEET'!CP258*'Gas parameters'!$C$14</f>
        <v>0</v>
      </c>
      <c r="DW258" s="431">
        <f>'DATA SHEET'!CQ258*'Gas parameters'!$D$14</f>
        <v>0</v>
      </c>
      <c r="DX258" s="431">
        <f>'DATA SHEET'!CR258*'Gas parameters'!$E$14</f>
        <v>0</v>
      </c>
      <c r="DY258" s="431">
        <f>'DATA SHEET'!CS258*'Gas parameters'!$F$14</f>
        <v>0</v>
      </c>
      <c r="DZ258" s="431">
        <f>'DATA SHEET'!CT258*'Gas parameters'!$G$14</f>
        <v>0</v>
      </c>
      <c r="EA258" s="431">
        <f>'DATA SHEET'!CU258*'Gas parameters'!$H$14</f>
        <v>0</v>
      </c>
      <c r="EB258" s="431">
        <f>'DATA SHEET'!CV258*'Gas parameters'!$I$14</f>
        <v>0</v>
      </c>
      <c r="EC258" s="431">
        <f>'DATA SHEET'!CW258*'Gas parameters'!$J$14</f>
        <v>0</v>
      </c>
      <c r="ED258" s="431">
        <f>'DATA SHEET'!CX258*'Gas parameters'!$K$14</f>
        <v>0</v>
      </c>
      <c r="EE258" s="431">
        <f>'DATA SHEET'!CY258*'Gas parameters'!$L$14</f>
        <v>0</v>
      </c>
      <c r="EF258" s="431">
        <f>'DATA SHEET'!CZ258*'Gas parameters'!$M$14</f>
        <v>5098</v>
      </c>
      <c r="EG258" s="431">
        <f>'DATA SHEET'!DA258*'Gas parameters'!$N$14</f>
        <v>0</v>
      </c>
      <c r="EH258" s="431">
        <f>'DATA SHEET'!DB258*'Gas parameters'!$O$14</f>
        <v>0</v>
      </c>
      <c r="EI258" s="431">
        <f>'DATA SHEET'!DC258*'Gas parameters'!$P$14</f>
        <v>0</v>
      </c>
      <c r="EJ258" s="431">
        <f>'DATA SHEET'!DD258*'Gas parameters'!$Q$14</f>
        <v>0</v>
      </c>
      <c r="EK258" s="425">
        <f>'DATA SHEET'!CO258*'Gas parameters'!$B$15</f>
        <v>1.2018</v>
      </c>
      <c r="EL258" s="434">
        <f>'DATA SHEET'!CP258*'Gas parameters'!$C$15</f>
        <v>0</v>
      </c>
      <c r="EM258" s="434">
        <f>'DATA SHEET'!CQ258*'Gas parameters'!$D$15</f>
        <v>0</v>
      </c>
      <c r="EN258" s="434">
        <f>'DATA SHEET'!CR258*'Gas parameters'!$E$15</f>
        <v>0</v>
      </c>
      <c r="EO258" s="434">
        <f>'DATA SHEET'!CS258*'Gas parameters'!$F$15</f>
        <v>0</v>
      </c>
      <c r="EP258" s="434">
        <f>'DATA SHEET'!CT258*'Gas parameters'!$G$15</f>
        <v>0</v>
      </c>
      <c r="EQ258" s="434">
        <f>'DATA SHEET'!CU258*'Gas parameters'!$H$15</f>
        <v>0</v>
      </c>
      <c r="ER258" s="434">
        <f>'DATA SHEET'!CV258*'Gas parameters'!$I$15</f>
        <v>0</v>
      </c>
      <c r="ES258" s="434">
        <f>'DATA SHEET'!CW258*'Gas parameters'!$J$15</f>
        <v>0</v>
      </c>
      <c r="ET258" s="434">
        <f>'DATA SHEET'!CX258*'Gas parameters'!$K$15</f>
        <v>0</v>
      </c>
      <c r="EU258" s="434">
        <f>'DATA SHEET'!CY258*'Gas parameters'!$L$15</f>
        <v>0</v>
      </c>
      <c r="EV258" s="434">
        <f>'DATA SHEET'!CZ258*'Gas parameters'!$M$15</f>
        <v>0.1996</v>
      </c>
      <c r="EW258" s="434">
        <f>'DATA SHEET'!DA258*'Gas parameters'!$N$15</f>
        <v>0</v>
      </c>
      <c r="EX258" s="434">
        <f>'DATA SHEET'!DB258*'Gas parameters'!$O$15</f>
        <v>0</v>
      </c>
      <c r="EY258" s="434">
        <f>'DATA SHEET'!DC258*'Gas parameters'!$P$15</f>
        <v>0</v>
      </c>
      <c r="EZ258" s="434">
        <f>'DATA SHEET'!DD258*'Gas parameters'!$Q$15</f>
        <v>0</v>
      </c>
      <c r="FA258" s="429">
        <f>'DATA SHEET'!CO258*'Gas parameters'!$B$16</f>
        <v>0.59760000000000002</v>
      </c>
      <c r="FB258" s="429">
        <f>'DATA SHEET'!CP258*'Gas parameters'!$C$16</f>
        <v>0</v>
      </c>
      <c r="FC258" s="429">
        <f>'DATA SHEET'!CQ258*'Gas parameters'!$D$16</f>
        <v>0</v>
      </c>
      <c r="FD258" s="429">
        <f>'DATA SHEET'!CR258*'Gas parameters'!$E$16</f>
        <v>0</v>
      </c>
      <c r="FE258" s="429">
        <f>'DATA SHEET'!CS258*'Gas parameters'!$F$16</f>
        <v>0</v>
      </c>
      <c r="FF258" s="429">
        <f>'DATA SHEET'!CT258*'Gas parameters'!$G$16</f>
        <v>0</v>
      </c>
      <c r="FG258" s="429">
        <f>'DATA SHEET'!CU258*'Gas parameters'!$H$16</f>
        <v>0</v>
      </c>
      <c r="FH258" s="429">
        <f>'DATA SHEET'!CV258*'Gas parameters'!$I$16</f>
        <v>0</v>
      </c>
      <c r="FI258" s="429">
        <f>'DATA SHEET'!CW258*'Gas parameters'!$J$16</f>
        <v>0</v>
      </c>
      <c r="FJ258" s="429">
        <f>'DATA SHEET'!CX258*'Gas parameters'!$K$16</f>
        <v>0</v>
      </c>
      <c r="FK258" s="429">
        <f>'DATA SHEET'!CY258*'Gas parameters'!$L$16</f>
        <v>0</v>
      </c>
      <c r="FL258" s="429">
        <f>'DATA SHEET'!CZ258*'Gas parameters'!$M$16</f>
        <v>0</v>
      </c>
      <c r="FM258" s="429">
        <f>'DATA SHEET'!DA258*'Gas parameters'!$N$16</f>
        <v>0</v>
      </c>
      <c r="FN258" s="429">
        <f>'DATA SHEET'!DB258*'Gas parameters'!$O$16</f>
        <v>0</v>
      </c>
      <c r="FO258" s="429">
        <f>'DATA SHEET'!DC258*'Gas parameters'!$P$16</f>
        <v>0</v>
      </c>
      <c r="FP258" s="429">
        <f>'DATA SHEET'!DD258*'Gas parameters'!$Q$16</f>
        <v>0</v>
      </c>
      <c r="FQ258" s="457">
        <f>'DATA SHEET'!CO258*'Gas parameters'!$B$17</f>
        <v>1.1639999999999999</v>
      </c>
      <c r="FR258" s="457">
        <f>'DATA SHEET'!CP258*'Gas parameters'!$C$17</f>
        <v>0</v>
      </c>
      <c r="FS258" s="457">
        <f>'DATA SHEET'!CQ258*'Gas parameters'!$D$17</f>
        <v>0</v>
      </c>
      <c r="FT258" s="457">
        <f>'DATA SHEET'!CR258*'Gas parameters'!$E$17</f>
        <v>0</v>
      </c>
      <c r="FU258" s="457">
        <f>'DATA SHEET'!CS258*'Gas parameters'!$F$17</f>
        <v>0</v>
      </c>
      <c r="FV258" s="457">
        <f>'DATA SHEET'!CT258*'Gas parameters'!$G$17</f>
        <v>0</v>
      </c>
      <c r="FW258" s="457">
        <f>'DATA SHEET'!CU258*'Gas parameters'!$H$17</f>
        <v>0</v>
      </c>
      <c r="FX258" s="457">
        <f>'DATA SHEET'!CV258*'Gas parameters'!$I$17</f>
        <v>0</v>
      </c>
      <c r="FY258" s="457">
        <f>'DATA SHEET'!CW258*'Gas parameters'!$J$17</f>
        <v>0</v>
      </c>
      <c r="FZ258" s="457">
        <f>'DATA SHEET'!CX258*'Gas parameters'!$K$17</f>
        <v>0</v>
      </c>
      <c r="GA258" s="457">
        <f>'DATA SHEET'!CY258*'Gas parameters'!$L$17</f>
        <v>0</v>
      </c>
      <c r="GB258" s="457">
        <f>'DATA SHEET'!CZ258*'Gas parameters'!$M$17</f>
        <v>0.38680000000000003</v>
      </c>
      <c r="GC258" s="457">
        <f>'DATA SHEET'!DA258*'Gas parameters'!$N$17</f>
        <v>0</v>
      </c>
      <c r="GD258" s="457">
        <f>'DATA SHEET'!DB258*'Gas parameters'!$O$17</f>
        <v>0</v>
      </c>
      <c r="GE258" s="457">
        <f>'DATA SHEET'!DC258*'Gas parameters'!$P$17</f>
        <v>0</v>
      </c>
      <c r="GF258" s="457">
        <f>'DATA SHEET'!DD258*'Gas parameters'!$Q$17</f>
        <v>0</v>
      </c>
      <c r="GG258" s="429">
        <f>'DATA SHEET'!CO258*'Gas parameters'!$B$18</f>
        <v>0.43043999999999999</v>
      </c>
      <c r="GH258" s="429">
        <f>'DATA SHEET'!CP258*'Gas parameters'!$C$18</f>
        <v>0</v>
      </c>
      <c r="GI258" s="429">
        <f>'DATA SHEET'!CQ258*'Gas parameters'!$D$18</f>
        <v>0</v>
      </c>
      <c r="GJ258" s="429">
        <f>'DATA SHEET'!CR258*'Gas parameters'!$E$18</f>
        <v>0</v>
      </c>
      <c r="GK258" s="429">
        <f>'DATA SHEET'!CS258*'Gas parameters'!$F$18</f>
        <v>0</v>
      </c>
      <c r="GL258" s="429">
        <f>'DATA SHEET'!CT258*'Gas parameters'!$G$18</f>
        <v>0</v>
      </c>
      <c r="GM258" s="429">
        <f>'DATA SHEET'!CU258*'Gas parameters'!$H$18</f>
        <v>0</v>
      </c>
      <c r="GN258" s="429">
        <f>'DATA SHEET'!CV258*'Gas parameters'!$I$18</f>
        <v>0</v>
      </c>
      <c r="GO258" s="429">
        <f>'DATA SHEET'!CW258*'Gas parameters'!$J$18</f>
        <v>0</v>
      </c>
      <c r="GP258" s="429">
        <f>'DATA SHEET'!CX258*'Gas parameters'!$K$18</f>
        <v>0</v>
      </c>
      <c r="GQ258" s="429">
        <f>'DATA SHEET'!CY258*'Gas parameters'!$L$18</f>
        <v>0</v>
      </c>
      <c r="GR258" s="429">
        <f>'DATA SHEET'!CZ258*'Gas parameters'!$M$18</f>
        <v>3.5999999999999997E-2</v>
      </c>
      <c r="GS258" s="429">
        <f>'DATA SHEET'!DA258*'Gas parameters'!$N$18</f>
        <v>0</v>
      </c>
      <c r="GT258" s="429">
        <f>'DATA SHEET'!DB258*'Gas parameters'!$O$18</f>
        <v>0</v>
      </c>
      <c r="GU258" s="429">
        <f>'DATA SHEET'!DC258*'Gas parameters'!$P$18</f>
        <v>0</v>
      </c>
      <c r="GV258" s="429">
        <f>'DATA SHEET'!DD258*'Gas parameters'!$Q$18</f>
        <v>0</v>
      </c>
      <c r="GW258" s="430">
        <v>7</v>
      </c>
      <c r="GX258" s="430">
        <v>1E-3</v>
      </c>
      <c r="GY258" s="435">
        <f t="shared" ref="GY258:GY262" si="1768">HM258/0.2094</f>
        <v>6.6924546322827121</v>
      </c>
      <c r="GZ258" s="435">
        <f t="shared" ref="GZ258:GZ262" si="1769">HN258/HH258*100</f>
        <v>10.148328222950017</v>
      </c>
      <c r="HA258" s="433">
        <f t="shared" ref="HA258:HA262" si="1770">(HG258-HH258)/GY258+1</f>
        <v>1</v>
      </c>
      <c r="HB258" s="433">
        <f t="shared" ref="HB258:HB262" si="1771">HG258+HI258</f>
        <v>7.4502201757506663</v>
      </c>
      <c r="HC258" s="433">
        <f t="shared" ref="HC258:HC262" si="1772">HI258/HB258*100</f>
        <v>20.959991874476575</v>
      </c>
      <c r="HD258" s="433">
        <f t="shared" ref="HD258:HD262" si="1773">HJ258*0.01977+HF258*0.01429+(100-HF258-HJ258)*0.01251</f>
        <v>1.3246768628986172</v>
      </c>
      <c r="HE258" s="433">
        <f t="shared" ref="HE258:HE262" si="1774">(HD258+HI258*0.8038/HG258)/(HI258/HG258+1)</f>
        <v>1.2155011147590387</v>
      </c>
      <c r="HF258" s="436">
        <f t="shared" ref="HF258:HF262" si="1775">IO258</f>
        <v>0</v>
      </c>
      <c r="HG258" s="433">
        <f t="shared" ref="HG258:HG262" si="1776">HN258/HJ258*100</f>
        <v>5.8886546322827122</v>
      </c>
      <c r="HH258" s="435">
        <f>GY258*0.7906+'DATA SHEET'!CW258/100+HN258</f>
        <v>5.8886546322827122</v>
      </c>
      <c r="HI258" s="433">
        <f t="shared" ref="HI258:HI262" si="1777">GX258/0.8038*1.293*HA258*GY258+HO258</f>
        <v>1.5615655434679541</v>
      </c>
      <c r="HJ258" s="433">
        <f t="shared" ref="HJ258:HJ262" si="1778">(1-HF258/20.94)*GZ258</f>
        <v>10.148328222950017</v>
      </c>
      <c r="HK258" s="437">
        <f t="shared" ref="HK258:HK262" si="1779">SUM(DE258:DT258)</f>
        <v>25843</v>
      </c>
      <c r="HL258" s="437">
        <f t="shared" ref="HL258:HL262" si="1780">SUM(DU258:EJ258)</f>
        <v>28989.399999999998</v>
      </c>
      <c r="HM258" s="438">
        <f t="shared" ref="HM258:HM262" si="1781">SUM(EK258:EZ258)</f>
        <v>1.4014</v>
      </c>
      <c r="HN258" s="439">
        <f t="shared" ref="HN258:HN262" si="1782">SUM(FA258:FP258)</f>
        <v>0.59760000000000002</v>
      </c>
      <c r="HO258" s="436">
        <f t="shared" ref="HO258:HO262" si="1783">SUM(FQ258:GF258)</f>
        <v>1.5508</v>
      </c>
      <c r="HP258" s="427">
        <f t="shared" ref="HP258:HP262" si="1784">SUM(GG258:GV258)</f>
        <v>0.46643999999999997</v>
      </c>
      <c r="HQ258" s="357">
        <f t="shared" ref="HQ258:HQ262" si="1785">SUM(AS258:BH258)</f>
        <v>25801.599999999999</v>
      </c>
      <c r="HR258" s="358">
        <f t="shared" ref="HR258:HR262" si="1786">SUM(BI258:BX258)</f>
        <v>29019.200000000001</v>
      </c>
      <c r="HS258" s="712">
        <f t="shared" ref="HS258:HS262" si="1787">SUM(BY258:CN258)</f>
        <v>0.46643999999999997</v>
      </c>
      <c r="HT258" s="713">
        <f t="shared" ref="HT258:HT262" si="1788">HU258/$HR$14</f>
        <v>0.36094603788418017</v>
      </c>
      <c r="HU258" s="711">
        <f t="shared" ref="HU258:HU262" si="1789">HS258/$HU$14</f>
        <v>0.44215889640812073</v>
      </c>
      <c r="HV258" s="711">
        <f t="shared" ref="HV258:HV262" si="1790">HY258/$HV$14</f>
        <v>24.454174959719456</v>
      </c>
      <c r="HW258" s="711">
        <f t="shared" ref="HW258:HW262" si="1791">HZ258/$HW$14</f>
        <v>27.464698088207459</v>
      </c>
      <c r="HX258" s="711">
        <f t="shared" ref="HX258:HX262" si="1792">IA258/$HX$14</f>
        <v>45.714470083951518</v>
      </c>
      <c r="HY258" s="714">
        <f t="shared" ref="HY258:HY262" si="1793">HQ258/1000</f>
        <v>25.801599999999997</v>
      </c>
      <c r="HZ258" s="359">
        <f t="shared" ref="HZ258:HZ262" si="1794">HR258/1000</f>
        <v>29.019200000000001</v>
      </c>
      <c r="IA258" s="360">
        <f t="shared" ref="IA258:IA262" si="1795">HR258/SQRT(HT258)/1000</f>
        <v>48.30190909070317</v>
      </c>
      <c r="IB258" s="75">
        <f t="shared" ref="IB258:IB262" si="1796">HX258</f>
        <v>45.714470083951518</v>
      </c>
      <c r="IC258" s="724">
        <f t="shared" ref="IC258:IC262" si="1797">HT258</f>
        <v>0.36094603788418017</v>
      </c>
      <c r="ID258" s="724">
        <f t="shared" ref="ID258:ID262" si="1798">HY258</f>
        <v>25.801599999999997</v>
      </c>
      <c r="IE258" s="724">
        <f t="shared" ref="IE258:IE262" si="1799">HZ258</f>
        <v>29.019200000000001</v>
      </c>
      <c r="IF258" s="76">
        <f t="shared" ref="IF258:IF262" si="1800">GZ258</f>
        <v>10.148328222950017</v>
      </c>
      <c r="IG258" s="168"/>
      <c r="IH258" s="168"/>
      <c r="II258" s="168"/>
      <c r="IJ258" s="700">
        <f t="shared" ref="IJ258:IJ262" si="1801">II258*(273.15/(273.15+15))*ID258/3.6</f>
        <v>0</v>
      </c>
      <c r="IK258" s="529"/>
      <c r="IL258" s="529"/>
      <c r="IM258" s="529"/>
      <c r="IN258" s="529"/>
      <c r="IO258" s="529"/>
      <c r="IP258" s="529"/>
      <c r="IQ258" s="529"/>
      <c r="IR258" s="529"/>
      <c r="IS258" s="23" t="s">
        <v>88</v>
      </c>
      <c r="IT258" s="23" t="s">
        <v>88</v>
      </c>
      <c r="IU258" s="23"/>
      <c r="IV258" s="23" t="s">
        <v>88</v>
      </c>
      <c r="IW258" s="23"/>
      <c r="IX258" s="23"/>
      <c r="IZ258" s="529"/>
      <c r="JA258" s="529"/>
      <c r="JB258" s="143"/>
      <c r="JC258" s="64"/>
      <c r="JD258" s="22" t="str">
        <f>IF(IN258&lt;&gt;0,IP258*IF258/IN258,"NM")</f>
        <v>NM</v>
      </c>
      <c r="JE258" s="22" t="str">
        <f>IF(IN258&lt;&gt;0,IQ258*IF258/IN258,"NM")</f>
        <v>NM</v>
      </c>
      <c r="JF258" s="22" t="str">
        <f>IF(IN258&lt;&gt;0,JD258*1.07,"NM")</f>
        <v>NM</v>
      </c>
      <c r="JG258" s="22" t="str">
        <f>IF(IN258&lt;&gt;0,JE258*1.76,"NM")</f>
        <v>NM</v>
      </c>
      <c r="JH258" s="21" t="str">
        <f>IF(IN258&lt;&gt;0,(21/(21-IO258)),"NM")</f>
        <v>NM</v>
      </c>
      <c r="JI258" s="21"/>
      <c r="JJ258" s="21"/>
      <c r="JK258" s="21"/>
      <c r="JL258" s="529"/>
      <c r="JM258" s="529"/>
      <c r="JN258" s="529"/>
      <c r="JO258" s="529"/>
      <c r="JP258" s="529"/>
      <c r="JR258" s="29"/>
      <c r="JS258" s="29"/>
      <c r="JT258" s="529"/>
      <c r="JU258" s="529"/>
      <c r="JV258" s="142"/>
      <c r="JW258" s="142"/>
      <c r="JX258" s="142"/>
      <c r="JY258" s="142"/>
      <c r="JZ258" s="142"/>
      <c r="KA258" s="23"/>
      <c r="KB258" s="24"/>
      <c r="KC258" s="175"/>
      <c r="KD258" s="175"/>
      <c r="KE258" s="175"/>
      <c r="KF258" s="175"/>
      <c r="KG258" s="175"/>
      <c r="KH258" s="175"/>
      <c r="KI258" s="175"/>
      <c r="KJ258" s="175"/>
      <c r="KK258" s="48"/>
      <c r="KL258" s="32" t="s">
        <v>88</v>
      </c>
      <c r="KM258" s="48"/>
      <c r="KN258" s="48"/>
      <c r="KO258" s="48"/>
      <c r="KP258" s="48"/>
      <c r="KQ258" s="49"/>
      <c r="KR258" s="49"/>
      <c r="KS258" s="49"/>
      <c r="KT258" s="49"/>
      <c r="KU258" s="49"/>
      <c r="KV258" s="49"/>
      <c r="KX258" s="540">
        <f t="shared" si="1243"/>
        <v>100</v>
      </c>
      <c r="NC258" s="529">
        <v>0</v>
      </c>
    </row>
    <row r="259" spans="1:367" ht="16.5" thickTop="1" thickBot="1" x14ac:dyDescent="0.3">
      <c r="A259" s="423" t="s">
        <v>183</v>
      </c>
      <c r="B259" s="80" t="e">
        <f>IF(A259="X",IF(#REF!="F",#REF!,IF(#REF!="C",#REF!,IF(#REF!="WH",#REF!,IF(#REF!="B",#REF!,"")))),"")</f>
        <v>#REF!</v>
      </c>
      <c r="C259" s="120"/>
      <c r="D259" s="578"/>
      <c r="E259" s="11">
        <f>E258+1</f>
        <v>113</v>
      </c>
      <c r="F259" s="2128"/>
      <c r="G259" s="1831"/>
      <c r="H259" s="23" t="s">
        <v>88</v>
      </c>
      <c r="I259" s="23" t="s">
        <v>88</v>
      </c>
      <c r="J259" s="23" t="s">
        <v>88</v>
      </c>
      <c r="K259" s="38"/>
      <c r="L259" s="39" t="s">
        <v>74</v>
      </c>
      <c r="M259" s="39" t="s">
        <v>53</v>
      </c>
      <c r="N259" s="1905"/>
      <c r="O259" s="528"/>
      <c r="P259" s="544"/>
      <c r="Q259" s="726">
        <v>60</v>
      </c>
      <c r="R259" s="727"/>
      <c r="S259" s="727"/>
      <c r="T259" s="727"/>
      <c r="U259" s="727"/>
      <c r="V259" s="727"/>
      <c r="W259" s="727"/>
      <c r="X259" s="727"/>
      <c r="Y259" s="727"/>
      <c r="Z259" s="727"/>
      <c r="AA259" s="727"/>
      <c r="AB259" s="727">
        <v>40</v>
      </c>
      <c r="AC259" s="368">
        <f t="shared" si="1740"/>
        <v>0.6</v>
      </c>
      <c r="AD259" s="368">
        <f t="shared" si="1741"/>
        <v>0</v>
      </c>
      <c r="AE259" s="368">
        <f t="shared" si="1742"/>
        <v>0</v>
      </c>
      <c r="AF259" s="368">
        <f t="shared" si="1743"/>
        <v>0</v>
      </c>
      <c r="AG259" s="368">
        <f t="shared" si="1744"/>
        <v>0</v>
      </c>
      <c r="AH259" s="368">
        <f t="shared" si="1745"/>
        <v>0</v>
      </c>
      <c r="AI259" s="368">
        <f t="shared" si="1746"/>
        <v>0</v>
      </c>
      <c r="AJ259" s="368">
        <f t="shared" si="1747"/>
        <v>0</v>
      </c>
      <c r="AK259" s="368">
        <f t="shared" si="1748"/>
        <v>0</v>
      </c>
      <c r="AL259" s="368">
        <f t="shared" si="1749"/>
        <v>0</v>
      </c>
      <c r="AM259" s="368">
        <f t="shared" si="1750"/>
        <v>0</v>
      </c>
      <c r="AN259" s="368">
        <f t="shared" si="1751"/>
        <v>0.4</v>
      </c>
      <c r="AO259" s="369">
        <v>0</v>
      </c>
      <c r="AP259" s="370">
        <v>0</v>
      </c>
      <c r="AQ259" s="370">
        <v>0</v>
      </c>
      <c r="AR259" s="370">
        <v>0</v>
      </c>
      <c r="AS259" s="378">
        <f>AC259*'Gas parameters'!$B$10</f>
        <v>21490.799999999999</v>
      </c>
      <c r="AT259" s="371">
        <f>AD259*'Gas parameters'!$C$10</f>
        <v>0</v>
      </c>
      <c r="AU259" s="371">
        <f>AE259*'Gas parameters'!$D$10</f>
        <v>0</v>
      </c>
      <c r="AV259" s="371">
        <f>AF259*'Gas parameters'!$E$10</f>
        <v>0</v>
      </c>
      <c r="AW259" s="371">
        <f>AG259*'Gas parameters'!$F$10</f>
        <v>0</v>
      </c>
      <c r="AX259" s="371">
        <f>AH259*'Gas parameters'!$G$10</f>
        <v>0</v>
      </c>
      <c r="AY259" s="371">
        <f>AI259*'Gas parameters'!$H$10</f>
        <v>0</v>
      </c>
      <c r="AZ259" s="371">
        <f>AJ259*'Gas parameters'!$I$10</f>
        <v>0</v>
      </c>
      <c r="BA259" s="371">
        <f>AK259*'Gas parameters'!$J$10</f>
        <v>0</v>
      </c>
      <c r="BB259" s="371">
        <f>AL259*'Gas parameters'!$K$10</f>
        <v>0</v>
      </c>
      <c r="BC259" s="371">
        <f>AM259*'Gas parameters'!$L$10</f>
        <v>0</v>
      </c>
      <c r="BD259" s="371">
        <f>AN259*'Gas parameters'!$M$10</f>
        <v>4310.8</v>
      </c>
      <c r="BE259" s="372">
        <f>AO259*'Gas parameters'!$N$10</f>
        <v>0</v>
      </c>
      <c r="BF259" s="373">
        <f>AP259*'Gas parameters'!$O$10</f>
        <v>0</v>
      </c>
      <c r="BG259" s="373">
        <f>AQ259*'Gas parameters'!$P$10</f>
        <v>0</v>
      </c>
      <c r="BH259" s="379">
        <f>AR259*'Gas parameters'!$Q$10</f>
        <v>0</v>
      </c>
      <c r="BI259" s="386">
        <f>AC259*'Gas parameters'!$B$11</f>
        <v>23904</v>
      </c>
      <c r="BJ259" s="387">
        <f>AD259*'Gas parameters'!$C$11</f>
        <v>0</v>
      </c>
      <c r="BK259" s="387">
        <f>AE259*'Gas parameters'!$D$11</f>
        <v>0</v>
      </c>
      <c r="BL259" s="387">
        <f>AF259*'Gas parameters'!$E$11</f>
        <v>0</v>
      </c>
      <c r="BM259" s="387">
        <f>AG259*'Gas parameters'!$F$11</f>
        <v>0</v>
      </c>
      <c r="BN259" s="387">
        <f>AH259*'Gas parameters'!$G$11</f>
        <v>0</v>
      </c>
      <c r="BO259" s="387">
        <f>AI259*'Gas parameters'!$H$11</f>
        <v>0</v>
      </c>
      <c r="BP259" s="387">
        <f>AJ259*'Gas parameters'!$I$11</f>
        <v>0</v>
      </c>
      <c r="BQ259" s="387">
        <f>AK259*'Gas parameters'!$J$11</f>
        <v>0</v>
      </c>
      <c r="BR259" s="387">
        <f>AL259*'Gas parameters'!$K$11</f>
        <v>0</v>
      </c>
      <c r="BS259" s="387">
        <f>AM259*'Gas parameters'!$L$11</f>
        <v>0</v>
      </c>
      <c r="BT259" s="387">
        <f>AN259*'Gas parameters'!$M$11</f>
        <v>5115.2000000000007</v>
      </c>
      <c r="BU259" s="388">
        <f>AO259*'Gas parameters'!$N$11</f>
        <v>0</v>
      </c>
      <c r="BV259" s="389">
        <f>AP259*'Gas parameters'!$O$11</f>
        <v>0</v>
      </c>
      <c r="BW259" s="389">
        <f>AQ259*'Gas parameters'!$P$11</f>
        <v>0</v>
      </c>
      <c r="BX259" s="390">
        <f>AR259*'Gas parameters'!$Q$11</f>
        <v>0</v>
      </c>
      <c r="BY259" s="385">
        <f>AC259*'Gas parameters'!$B$12</f>
        <v>0.43043999999999999</v>
      </c>
      <c r="BZ259" s="374">
        <f>AD259*'Gas parameters'!$C$12</f>
        <v>0</v>
      </c>
      <c r="CA259" s="374">
        <f>AE259*'Gas parameters'!$D$12</f>
        <v>0</v>
      </c>
      <c r="CB259" s="374">
        <f>AF259*'Gas parameters'!$E$12</f>
        <v>0</v>
      </c>
      <c r="CC259" s="374">
        <f>AG259*'Gas parameters'!$F$12</f>
        <v>0</v>
      </c>
      <c r="CD259" s="374">
        <f>AH259*'Gas parameters'!$G$12</f>
        <v>0</v>
      </c>
      <c r="CE259" s="374">
        <f>AI259*'Gas parameters'!$H$12</f>
        <v>0</v>
      </c>
      <c r="CF259" s="374">
        <f>AJ259*'Gas parameters'!$I$12</f>
        <v>0</v>
      </c>
      <c r="CG259" s="374">
        <f>AK259*'Gas parameters'!$J$12</f>
        <v>0</v>
      </c>
      <c r="CH259" s="374">
        <f>AL259*'Gas parameters'!$K$12</f>
        <v>0</v>
      </c>
      <c r="CI259" s="374">
        <f>AM259*'Gas parameters'!$L$12</f>
        <v>0</v>
      </c>
      <c r="CJ259" s="374">
        <f>AN259*'Gas parameters'!$M$12</f>
        <v>3.5999999999999997E-2</v>
      </c>
      <c r="CK259" s="375">
        <f>AO259*'Gas parameters'!$N$12</f>
        <v>0</v>
      </c>
      <c r="CL259" s="376">
        <f>AP259*'Gas parameters'!$O$12</f>
        <v>0</v>
      </c>
      <c r="CM259" s="376">
        <f>AQ259*'Gas parameters'!$P$12</f>
        <v>0</v>
      </c>
      <c r="CN259" s="376">
        <f>AR259*'Gas parameters'!$Q$12</f>
        <v>0</v>
      </c>
      <c r="CO259" s="432">
        <f t="shared" si="1752"/>
        <v>0.6</v>
      </c>
      <c r="CP259" s="432">
        <f t="shared" si="1753"/>
        <v>0</v>
      </c>
      <c r="CQ259" s="432">
        <f t="shared" si="1754"/>
        <v>0</v>
      </c>
      <c r="CR259" s="432">
        <f t="shared" si="1755"/>
        <v>0</v>
      </c>
      <c r="CS259" s="432">
        <f t="shared" si="1756"/>
        <v>0</v>
      </c>
      <c r="CT259" s="432">
        <f t="shared" si="1757"/>
        <v>0</v>
      </c>
      <c r="CU259" s="432">
        <f t="shared" si="1758"/>
        <v>0</v>
      </c>
      <c r="CV259" s="432">
        <f t="shared" si="1759"/>
        <v>0</v>
      </c>
      <c r="CW259" s="432">
        <f t="shared" si="1760"/>
        <v>0</v>
      </c>
      <c r="CX259" s="432">
        <f t="shared" si="1761"/>
        <v>0</v>
      </c>
      <c r="CY259" s="432">
        <f t="shared" si="1762"/>
        <v>0</v>
      </c>
      <c r="CZ259" s="432">
        <f t="shared" si="1763"/>
        <v>0.4</v>
      </c>
      <c r="DA259" s="432">
        <f t="shared" si="1764"/>
        <v>0</v>
      </c>
      <c r="DB259" s="432">
        <f t="shared" si="1765"/>
        <v>0</v>
      </c>
      <c r="DC259" s="432">
        <f t="shared" si="1766"/>
        <v>0</v>
      </c>
      <c r="DD259" s="432">
        <f t="shared" si="1767"/>
        <v>0</v>
      </c>
      <c r="DE259" s="428">
        <f>'DATA SHEET'!CO259*'Gas parameters'!$B$13</f>
        <v>21529.8</v>
      </c>
      <c r="DF259" s="428">
        <f>'DATA SHEET'!CP259*'Gas parameters'!$C$13</f>
        <v>0</v>
      </c>
      <c r="DG259" s="428">
        <f>'DATA SHEET'!CQ259*'Gas parameters'!$D$13</f>
        <v>0</v>
      </c>
      <c r="DH259" s="428">
        <f>'DATA SHEET'!CR259*'Gas parameters'!$E$13</f>
        <v>0</v>
      </c>
      <c r="DI259" s="428">
        <f>'DATA SHEET'!CS259*'Gas parameters'!$F$13</f>
        <v>0</v>
      </c>
      <c r="DJ259" s="428">
        <f>'DATA SHEET'!CT259*'Gas parameters'!$G$13</f>
        <v>0</v>
      </c>
      <c r="DK259" s="428">
        <f>'DATA SHEET'!CU259*'Gas parameters'!$H$13</f>
        <v>0</v>
      </c>
      <c r="DL259" s="428">
        <f>'DATA SHEET'!CV259*'Gas parameters'!$I$13</f>
        <v>0</v>
      </c>
      <c r="DM259" s="428">
        <f>'DATA SHEET'!CW259*'Gas parameters'!$J$13</f>
        <v>0</v>
      </c>
      <c r="DN259" s="428">
        <f>'DATA SHEET'!CX259*'Gas parameters'!$K$13</f>
        <v>0</v>
      </c>
      <c r="DO259" s="428">
        <f>'DATA SHEET'!CY259*'Gas parameters'!$L$13</f>
        <v>0</v>
      </c>
      <c r="DP259" s="428">
        <f>'DATA SHEET'!CZ259*'Gas parameters'!$M$13</f>
        <v>4313.2</v>
      </c>
      <c r="DQ259" s="428">
        <f>'DATA SHEET'!DA259*'Gas parameters'!$N$13</f>
        <v>0</v>
      </c>
      <c r="DR259" s="428">
        <f>'DATA SHEET'!DB259*'Gas parameters'!$O$13</f>
        <v>0</v>
      </c>
      <c r="DS259" s="428">
        <f>'DATA SHEET'!DC259*'Gas parameters'!$P$13</f>
        <v>0</v>
      </c>
      <c r="DT259" s="428">
        <f>'DATA SHEET'!DD259*'Gas parameters'!$Q$13</f>
        <v>0</v>
      </c>
      <c r="DU259" s="431">
        <f>'DATA SHEET'!CO259*'Gas parameters'!$B$14</f>
        <v>23891.399999999998</v>
      </c>
      <c r="DV259" s="431">
        <f>'DATA SHEET'!CP259*'Gas parameters'!$C$14</f>
        <v>0</v>
      </c>
      <c r="DW259" s="431">
        <f>'DATA SHEET'!CQ259*'Gas parameters'!$D$14</f>
        <v>0</v>
      </c>
      <c r="DX259" s="431">
        <f>'DATA SHEET'!CR259*'Gas parameters'!$E$14</f>
        <v>0</v>
      </c>
      <c r="DY259" s="431">
        <f>'DATA SHEET'!CS259*'Gas parameters'!$F$14</f>
        <v>0</v>
      </c>
      <c r="DZ259" s="431">
        <f>'DATA SHEET'!CT259*'Gas parameters'!$G$14</f>
        <v>0</v>
      </c>
      <c r="EA259" s="431">
        <f>'DATA SHEET'!CU259*'Gas parameters'!$H$14</f>
        <v>0</v>
      </c>
      <c r="EB259" s="431">
        <f>'DATA SHEET'!CV259*'Gas parameters'!$I$14</f>
        <v>0</v>
      </c>
      <c r="EC259" s="431">
        <f>'DATA SHEET'!CW259*'Gas parameters'!$J$14</f>
        <v>0</v>
      </c>
      <c r="ED259" s="431">
        <f>'DATA SHEET'!CX259*'Gas parameters'!$K$14</f>
        <v>0</v>
      </c>
      <c r="EE259" s="431">
        <f>'DATA SHEET'!CY259*'Gas parameters'!$L$14</f>
        <v>0</v>
      </c>
      <c r="EF259" s="431">
        <f>'DATA SHEET'!CZ259*'Gas parameters'!$M$14</f>
        <v>5098</v>
      </c>
      <c r="EG259" s="431">
        <f>'DATA SHEET'!DA259*'Gas parameters'!$N$14</f>
        <v>0</v>
      </c>
      <c r="EH259" s="431">
        <f>'DATA SHEET'!DB259*'Gas parameters'!$O$14</f>
        <v>0</v>
      </c>
      <c r="EI259" s="431">
        <f>'DATA SHEET'!DC259*'Gas parameters'!$P$14</f>
        <v>0</v>
      </c>
      <c r="EJ259" s="431">
        <f>'DATA SHEET'!DD259*'Gas parameters'!$Q$14</f>
        <v>0</v>
      </c>
      <c r="EK259" s="425">
        <f>'DATA SHEET'!CO259*'Gas parameters'!$B$15</f>
        <v>1.2018</v>
      </c>
      <c r="EL259" s="434">
        <f>'DATA SHEET'!CP259*'Gas parameters'!$C$15</f>
        <v>0</v>
      </c>
      <c r="EM259" s="434">
        <f>'DATA SHEET'!CQ259*'Gas parameters'!$D$15</f>
        <v>0</v>
      </c>
      <c r="EN259" s="434">
        <f>'DATA SHEET'!CR259*'Gas parameters'!$E$15</f>
        <v>0</v>
      </c>
      <c r="EO259" s="434">
        <f>'DATA SHEET'!CS259*'Gas parameters'!$F$15</f>
        <v>0</v>
      </c>
      <c r="EP259" s="434">
        <f>'DATA SHEET'!CT259*'Gas parameters'!$G$15</f>
        <v>0</v>
      </c>
      <c r="EQ259" s="434">
        <f>'DATA SHEET'!CU259*'Gas parameters'!$H$15</f>
        <v>0</v>
      </c>
      <c r="ER259" s="434">
        <f>'DATA SHEET'!CV259*'Gas parameters'!$I$15</f>
        <v>0</v>
      </c>
      <c r="ES259" s="434">
        <f>'DATA SHEET'!CW259*'Gas parameters'!$J$15</f>
        <v>0</v>
      </c>
      <c r="ET259" s="434">
        <f>'DATA SHEET'!CX259*'Gas parameters'!$K$15</f>
        <v>0</v>
      </c>
      <c r="EU259" s="434">
        <f>'DATA SHEET'!CY259*'Gas parameters'!$L$15</f>
        <v>0</v>
      </c>
      <c r="EV259" s="434">
        <f>'DATA SHEET'!CZ259*'Gas parameters'!$M$15</f>
        <v>0.1996</v>
      </c>
      <c r="EW259" s="434">
        <f>'DATA SHEET'!DA259*'Gas parameters'!$N$15</f>
        <v>0</v>
      </c>
      <c r="EX259" s="434">
        <f>'DATA SHEET'!DB259*'Gas parameters'!$O$15</f>
        <v>0</v>
      </c>
      <c r="EY259" s="434">
        <f>'DATA SHEET'!DC259*'Gas parameters'!$P$15</f>
        <v>0</v>
      </c>
      <c r="EZ259" s="434">
        <f>'DATA SHEET'!DD259*'Gas parameters'!$Q$15</f>
        <v>0</v>
      </c>
      <c r="FA259" s="429">
        <f>'DATA SHEET'!CO259*'Gas parameters'!$B$16</f>
        <v>0.59760000000000002</v>
      </c>
      <c r="FB259" s="429">
        <f>'DATA SHEET'!CP259*'Gas parameters'!$C$16</f>
        <v>0</v>
      </c>
      <c r="FC259" s="429">
        <f>'DATA SHEET'!CQ259*'Gas parameters'!$D$16</f>
        <v>0</v>
      </c>
      <c r="FD259" s="429">
        <f>'DATA SHEET'!CR259*'Gas parameters'!$E$16</f>
        <v>0</v>
      </c>
      <c r="FE259" s="429">
        <f>'DATA SHEET'!CS259*'Gas parameters'!$F$16</f>
        <v>0</v>
      </c>
      <c r="FF259" s="429">
        <f>'DATA SHEET'!CT259*'Gas parameters'!$G$16</f>
        <v>0</v>
      </c>
      <c r="FG259" s="429">
        <f>'DATA SHEET'!CU259*'Gas parameters'!$H$16</f>
        <v>0</v>
      </c>
      <c r="FH259" s="429">
        <f>'DATA SHEET'!CV259*'Gas parameters'!$I$16</f>
        <v>0</v>
      </c>
      <c r="FI259" s="429">
        <f>'DATA SHEET'!CW259*'Gas parameters'!$J$16</f>
        <v>0</v>
      </c>
      <c r="FJ259" s="429">
        <f>'DATA SHEET'!CX259*'Gas parameters'!$K$16</f>
        <v>0</v>
      </c>
      <c r="FK259" s="429">
        <f>'DATA SHEET'!CY259*'Gas parameters'!$L$16</f>
        <v>0</v>
      </c>
      <c r="FL259" s="429">
        <f>'DATA SHEET'!CZ259*'Gas parameters'!$M$16</f>
        <v>0</v>
      </c>
      <c r="FM259" s="429">
        <f>'DATA SHEET'!DA259*'Gas parameters'!$N$16</f>
        <v>0</v>
      </c>
      <c r="FN259" s="429">
        <f>'DATA SHEET'!DB259*'Gas parameters'!$O$16</f>
        <v>0</v>
      </c>
      <c r="FO259" s="429">
        <f>'DATA SHEET'!DC259*'Gas parameters'!$P$16</f>
        <v>0</v>
      </c>
      <c r="FP259" s="429">
        <f>'DATA SHEET'!DD259*'Gas parameters'!$Q$16</f>
        <v>0</v>
      </c>
      <c r="FQ259" s="457">
        <f>'DATA SHEET'!CO259*'Gas parameters'!$B$17</f>
        <v>1.1639999999999999</v>
      </c>
      <c r="FR259" s="457">
        <f>'DATA SHEET'!CP259*'Gas parameters'!$C$17</f>
        <v>0</v>
      </c>
      <c r="FS259" s="457">
        <f>'DATA SHEET'!CQ259*'Gas parameters'!$D$17</f>
        <v>0</v>
      </c>
      <c r="FT259" s="457">
        <f>'DATA SHEET'!CR259*'Gas parameters'!$E$17</f>
        <v>0</v>
      </c>
      <c r="FU259" s="457">
        <f>'DATA SHEET'!CS259*'Gas parameters'!$F$17</f>
        <v>0</v>
      </c>
      <c r="FV259" s="457">
        <f>'DATA SHEET'!CT259*'Gas parameters'!$G$17</f>
        <v>0</v>
      </c>
      <c r="FW259" s="457">
        <f>'DATA SHEET'!CU259*'Gas parameters'!$H$17</f>
        <v>0</v>
      </c>
      <c r="FX259" s="457">
        <f>'DATA SHEET'!CV259*'Gas parameters'!$I$17</f>
        <v>0</v>
      </c>
      <c r="FY259" s="457">
        <f>'DATA SHEET'!CW259*'Gas parameters'!$J$17</f>
        <v>0</v>
      </c>
      <c r="FZ259" s="457">
        <f>'DATA SHEET'!CX259*'Gas parameters'!$K$17</f>
        <v>0</v>
      </c>
      <c r="GA259" s="457">
        <f>'DATA SHEET'!CY259*'Gas parameters'!$L$17</f>
        <v>0</v>
      </c>
      <c r="GB259" s="457">
        <f>'DATA SHEET'!CZ259*'Gas parameters'!$M$17</f>
        <v>0.38680000000000003</v>
      </c>
      <c r="GC259" s="457">
        <f>'DATA SHEET'!DA259*'Gas parameters'!$N$17</f>
        <v>0</v>
      </c>
      <c r="GD259" s="457">
        <f>'DATA SHEET'!DB259*'Gas parameters'!$O$17</f>
        <v>0</v>
      </c>
      <c r="GE259" s="457">
        <f>'DATA SHEET'!DC259*'Gas parameters'!$P$17</f>
        <v>0</v>
      </c>
      <c r="GF259" s="457">
        <f>'DATA SHEET'!DD259*'Gas parameters'!$Q$17</f>
        <v>0</v>
      </c>
      <c r="GG259" s="429">
        <f>'DATA SHEET'!CO259*'Gas parameters'!$B$18</f>
        <v>0.43043999999999999</v>
      </c>
      <c r="GH259" s="429">
        <f>'DATA SHEET'!CP259*'Gas parameters'!$C$18</f>
        <v>0</v>
      </c>
      <c r="GI259" s="429">
        <f>'DATA SHEET'!CQ259*'Gas parameters'!$D$18</f>
        <v>0</v>
      </c>
      <c r="GJ259" s="429">
        <f>'DATA SHEET'!CR259*'Gas parameters'!$E$18</f>
        <v>0</v>
      </c>
      <c r="GK259" s="429">
        <f>'DATA SHEET'!CS259*'Gas parameters'!$F$18</f>
        <v>0</v>
      </c>
      <c r="GL259" s="429">
        <f>'DATA SHEET'!CT259*'Gas parameters'!$G$18</f>
        <v>0</v>
      </c>
      <c r="GM259" s="429">
        <f>'DATA SHEET'!CU259*'Gas parameters'!$H$18</f>
        <v>0</v>
      </c>
      <c r="GN259" s="429">
        <f>'DATA SHEET'!CV259*'Gas parameters'!$I$18</f>
        <v>0</v>
      </c>
      <c r="GO259" s="429">
        <f>'DATA SHEET'!CW259*'Gas parameters'!$J$18</f>
        <v>0</v>
      </c>
      <c r="GP259" s="429">
        <f>'DATA SHEET'!CX259*'Gas parameters'!$K$18</f>
        <v>0</v>
      </c>
      <c r="GQ259" s="429">
        <f>'DATA SHEET'!CY259*'Gas parameters'!$L$18</f>
        <v>0</v>
      </c>
      <c r="GR259" s="429">
        <f>'DATA SHEET'!CZ259*'Gas parameters'!$M$18</f>
        <v>3.5999999999999997E-2</v>
      </c>
      <c r="GS259" s="429">
        <f>'DATA SHEET'!DA259*'Gas parameters'!$N$18</f>
        <v>0</v>
      </c>
      <c r="GT259" s="429">
        <f>'DATA SHEET'!DB259*'Gas parameters'!$O$18</f>
        <v>0</v>
      </c>
      <c r="GU259" s="429">
        <f>'DATA SHEET'!DC259*'Gas parameters'!$P$18</f>
        <v>0</v>
      </c>
      <c r="GV259" s="429">
        <f>'DATA SHEET'!DD259*'Gas parameters'!$Q$18</f>
        <v>0</v>
      </c>
      <c r="GW259" s="430">
        <v>7</v>
      </c>
      <c r="GX259" s="430">
        <v>1E-3</v>
      </c>
      <c r="GY259" s="435">
        <f t="shared" si="1768"/>
        <v>6.6924546322827121</v>
      </c>
      <c r="GZ259" s="435">
        <f t="shared" si="1769"/>
        <v>10.148328222950017</v>
      </c>
      <c r="HA259" s="433">
        <f t="shared" si="1770"/>
        <v>1</v>
      </c>
      <c r="HB259" s="433">
        <f t="shared" si="1771"/>
        <v>7.4502201757506663</v>
      </c>
      <c r="HC259" s="433">
        <f t="shared" si="1772"/>
        <v>20.959991874476575</v>
      </c>
      <c r="HD259" s="433">
        <f t="shared" si="1773"/>
        <v>1.3246768628986172</v>
      </c>
      <c r="HE259" s="433">
        <f t="shared" si="1774"/>
        <v>1.2155011147590387</v>
      </c>
      <c r="HF259" s="436">
        <f t="shared" si="1775"/>
        <v>0</v>
      </c>
      <c r="HG259" s="433">
        <f t="shared" si="1776"/>
        <v>5.8886546322827122</v>
      </c>
      <c r="HH259" s="435">
        <f>GY259*0.7906+'DATA SHEET'!CW259/100+HN259</f>
        <v>5.8886546322827122</v>
      </c>
      <c r="HI259" s="433">
        <f t="shared" si="1777"/>
        <v>1.5615655434679541</v>
      </c>
      <c r="HJ259" s="433">
        <f t="shared" si="1778"/>
        <v>10.148328222950017</v>
      </c>
      <c r="HK259" s="437">
        <f t="shared" si="1779"/>
        <v>25843</v>
      </c>
      <c r="HL259" s="437">
        <f t="shared" si="1780"/>
        <v>28989.399999999998</v>
      </c>
      <c r="HM259" s="438">
        <f t="shared" si="1781"/>
        <v>1.4014</v>
      </c>
      <c r="HN259" s="439">
        <f t="shared" si="1782"/>
        <v>0.59760000000000002</v>
      </c>
      <c r="HO259" s="436">
        <f t="shared" si="1783"/>
        <v>1.5508</v>
      </c>
      <c r="HP259" s="427">
        <f t="shared" si="1784"/>
        <v>0.46643999999999997</v>
      </c>
      <c r="HQ259" s="357">
        <f t="shared" si="1785"/>
        <v>25801.599999999999</v>
      </c>
      <c r="HR259" s="358">
        <f t="shared" si="1786"/>
        <v>29019.200000000001</v>
      </c>
      <c r="HS259" s="712">
        <f t="shared" si="1787"/>
        <v>0.46643999999999997</v>
      </c>
      <c r="HT259" s="713">
        <f t="shared" si="1788"/>
        <v>0.36094603788418017</v>
      </c>
      <c r="HU259" s="711">
        <f t="shared" si="1789"/>
        <v>0.44215889640812073</v>
      </c>
      <c r="HV259" s="711">
        <f t="shared" si="1790"/>
        <v>24.454174959719456</v>
      </c>
      <c r="HW259" s="711">
        <f t="shared" si="1791"/>
        <v>27.464698088207459</v>
      </c>
      <c r="HX259" s="711">
        <f t="shared" si="1792"/>
        <v>45.714470083951518</v>
      </c>
      <c r="HY259" s="714">
        <f t="shared" si="1793"/>
        <v>25.801599999999997</v>
      </c>
      <c r="HZ259" s="359">
        <f t="shared" si="1794"/>
        <v>29.019200000000001</v>
      </c>
      <c r="IA259" s="360">
        <f t="shared" si="1795"/>
        <v>48.30190909070317</v>
      </c>
      <c r="IB259" s="75">
        <f t="shared" si="1796"/>
        <v>45.714470083951518</v>
      </c>
      <c r="IC259" s="724">
        <f t="shared" si="1797"/>
        <v>0.36094603788418017</v>
      </c>
      <c r="ID259" s="724">
        <f t="shared" si="1798"/>
        <v>25.801599999999997</v>
      </c>
      <c r="IE259" s="724">
        <f t="shared" si="1799"/>
        <v>29.019200000000001</v>
      </c>
      <c r="IF259" s="76">
        <f t="shared" si="1800"/>
        <v>10.148328222950017</v>
      </c>
      <c r="IG259" s="168"/>
      <c r="IH259" s="168"/>
      <c r="II259" s="168"/>
      <c r="IJ259" s="700">
        <f t="shared" si="1801"/>
        <v>0</v>
      </c>
      <c r="IK259" s="529"/>
      <c r="IL259" s="529"/>
      <c r="IM259" s="529"/>
      <c r="IN259" s="529"/>
      <c r="IO259" s="529"/>
      <c r="IP259" s="529"/>
      <c r="IQ259" s="529"/>
      <c r="IR259" s="529"/>
      <c r="IS259" s="23" t="s">
        <v>88</v>
      </c>
      <c r="IT259" s="23" t="s">
        <v>88</v>
      </c>
      <c r="IU259" s="23"/>
      <c r="IV259" s="23" t="s">
        <v>88</v>
      </c>
      <c r="IW259" s="23"/>
      <c r="IX259" s="23"/>
      <c r="IZ259" s="529"/>
      <c r="JA259" s="529"/>
      <c r="JB259" s="143"/>
      <c r="JC259" s="64"/>
      <c r="JD259" s="22" t="str">
        <f>IF(IN259&lt;&gt;0,IP259*IF259/IN259,"NM")</f>
        <v>NM</v>
      </c>
      <c r="JE259" s="22" t="str">
        <f>IF(IN259&lt;&gt;0,IQ259*IF259/IN259,"NM")</f>
        <v>NM</v>
      </c>
      <c r="JF259" s="22" t="str">
        <f>IF(IN259&lt;&gt;0,JD259*1.07,"NM")</f>
        <v>NM</v>
      </c>
      <c r="JG259" s="22" t="str">
        <f>IF(IN259&lt;&gt;0,JE259*1.76,"NM")</f>
        <v>NM</v>
      </c>
      <c r="JH259" s="21" t="str">
        <f>IF(IN259&lt;&gt;0,(21/(21-IO259)),"NM")</f>
        <v>NM</v>
      </c>
      <c r="JI259" s="21"/>
      <c r="JJ259" s="21"/>
      <c r="JK259" s="21"/>
      <c r="JL259" s="529"/>
      <c r="JM259" s="529"/>
      <c r="JN259" s="529"/>
      <c r="JO259" s="529"/>
      <c r="JP259" s="529"/>
      <c r="JR259" s="29"/>
      <c r="JS259" s="29"/>
      <c r="JT259" s="529"/>
      <c r="JU259" s="529"/>
      <c r="JV259" s="142"/>
      <c r="JW259" s="142"/>
      <c r="JX259" s="142"/>
      <c r="JY259" s="142"/>
      <c r="JZ259" s="142"/>
      <c r="KA259" s="23"/>
      <c r="KB259" s="24"/>
      <c r="KC259" s="175"/>
      <c r="KD259" s="175"/>
      <c r="KE259" s="175"/>
      <c r="KF259" s="175"/>
      <c r="KG259" s="175"/>
      <c r="KH259" s="175"/>
      <c r="KI259" s="175"/>
      <c r="KJ259" s="175"/>
      <c r="KK259" s="48"/>
      <c r="KL259" s="32" t="s">
        <v>88</v>
      </c>
      <c r="KM259" s="48"/>
      <c r="KN259" s="48"/>
      <c r="KO259" s="48"/>
      <c r="KP259" s="48"/>
      <c r="KQ259" s="49"/>
      <c r="KR259" s="49"/>
      <c r="KS259" s="49"/>
      <c r="KT259" s="49"/>
      <c r="KU259" s="49"/>
      <c r="KV259" s="49"/>
      <c r="KX259" s="540">
        <f t="shared" si="1243"/>
        <v>100</v>
      </c>
      <c r="NC259" s="529">
        <v>0</v>
      </c>
    </row>
    <row r="260" spans="1:367" ht="16.5" thickTop="1" thickBot="1" x14ac:dyDescent="0.3">
      <c r="A260" s="423" t="s">
        <v>183</v>
      </c>
      <c r="B260" s="80" t="e">
        <f>IF(A260="X",IF(#REF!="F",#REF!,IF(#REF!="C",#REF!,IF(#REF!="WH",#REF!,IF(#REF!="B",#REF!,"")))),"")</f>
        <v>#REF!</v>
      </c>
      <c r="C260" s="120"/>
      <c r="D260" s="578"/>
      <c r="E260" s="11">
        <f>E259+1</f>
        <v>114</v>
      </c>
      <c r="F260" s="2128"/>
      <c r="G260" s="1831"/>
      <c r="H260" s="23" t="s">
        <v>88</v>
      </c>
      <c r="I260" s="23" t="s">
        <v>88</v>
      </c>
      <c r="J260" s="23" t="s">
        <v>88</v>
      </c>
      <c r="K260" s="38"/>
      <c r="L260" s="39" t="str">
        <f>L259</f>
        <v>EU low</v>
      </c>
      <c r="M260" s="39" t="s">
        <v>65</v>
      </c>
      <c r="N260" s="1905"/>
      <c r="O260" s="528"/>
      <c r="P260" s="544"/>
      <c r="Q260" s="726">
        <v>60</v>
      </c>
      <c r="R260" s="727"/>
      <c r="S260" s="727"/>
      <c r="T260" s="727"/>
      <c r="U260" s="727"/>
      <c r="V260" s="727"/>
      <c r="W260" s="727"/>
      <c r="X260" s="727"/>
      <c r="Y260" s="727"/>
      <c r="Z260" s="727"/>
      <c r="AA260" s="727"/>
      <c r="AB260" s="727">
        <v>40</v>
      </c>
      <c r="AC260" s="368">
        <f t="shared" si="1740"/>
        <v>0.6</v>
      </c>
      <c r="AD260" s="368">
        <f t="shared" si="1741"/>
        <v>0</v>
      </c>
      <c r="AE260" s="368">
        <f t="shared" si="1742"/>
        <v>0</v>
      </c>
      <c r="AF260" s="368">
        <f t="shared" si="1743"/>
        <v>0</v>
      </c>
      <c r="AG260" s="368">
        <f t="shared" si="1744"/>
        <v>0</v>
      </c>
      <c r="AH260" s="368">
        <f t="shared" si="1745"/>
        <v>0</v>
      </c>
      <c r="AI260" s="368">
        <f t="shared" si="1746"/>
        <v>0</v>
      </c>
      <c r="AJ260" s="368">
        <f t="shared" si="1747"/>
        <v>0</v>
      </c>
      <c r="AK260" s="368">
        <f t="shared" si="1748"/>
        <v>0</v>
      </c>
      <c r="AL260" s="368">
        <f t="shared" si="1749"/>
        <v>0</v>
      </c>
      <c r="AM260" s="368">
        <f t="shared" si="1750"/>
        <v>0</v>
      </c>
      <c r="AN260" s="368">
        <f t="shared" si="1751"/>
        <v>0.4</v>
      </c>
      <c r="AO260" s="369">
        <v>0</v>
      </c>
      <c r="AP260" s="370">
        <v>0</v>
      </c>
      <c r="AQ260" s="370">
        <v>0</v>
      </c>
      <c r="AR260" s="370">
        <v>0</v>
      </c>
      <c r="AS260" s="378">
        <f>AC260*'Gas parameters'!$B$10</f>
        <v>21490.799999999999</v>
      </c>
      <c r="AT260" s="371">
        <f>AD260*'Gas parameters'!$C$10</f>
        <v>0</v>
      </c>
      <c r="AU260" s="371">
        <f>AE260*'Gas parameters'!$D$10</f>
        <v>0</v>
      </c>
      <c r="AV260" s="371">
        <f>AF260*'Gas parameters'!$E$10</f>
        <v>0</v>
      </c>
      <c r="AW260" s="371">
        <f>AG260*'Gas parameters'!$F$10</f>
        <v>0</v>
      </c>
      <c r="AX260" s="371">
        <f>AH260*'Gas parameters'!$G$10</f>
        <v>0</v>
      </c>
      <c r="AY260" s="371">
        <f>AI260*'Gas parameters'!$H$10</f>
        <v>0</v>
      </c>
      <c r="AZ260" s="371">
        <f>AJ260*'Gas parameters'!$I$10</f>
        <v>0</v>
      </c>
      <c r="BA260" s="371">
        <f>AK260*'Gas parameters'!$J$10</f>
        <v>0</v>
      </c>
      <c r="BB260" s="371">
        <f>AL260*'Gas parameters'!$K$10</f>
        <v>0</v>
      </c>
      <c r="BC260" s="371">
        <f>AM260*'Gas parameters'!$L$10</f>
        <v>0</v>
      </c>
      <c r="BD260" s="371">
        <f>AN260*'Gas parameters'!$M$10</f>
        <v>4310.8</v>
      </c>
      <c r="BE260" s="372">
        <f>AO260*'Gas parameters'!$N$10</f>
        <v>0</v>
      </c>
      <c r="BF260" s="373">
        <f>AP260*'Gas parameters'!$O$10</f>
        <v>0</v>
      </c>
      <c r="BG260" s="373">
        <f>AQ260*'Gas parameters'!$P$10</f>
        <v>0</v>
      </c>
      <c r="BH260" s="379">
        <f>AR260*'Gas parameters'!$Q$10</f>
        <v>0</v>
      </c>
      <c r="BI260" s="386">
        <f>AC260*'Gas parameters'!$B$11</f>
        <v>23904</v>
      </c>
      <c r="BJ260" s="387">
        <f>AD260*'Gas parameters'!$C$11</f>
        <v>0</v>
      </c>
      <c r="BK260" s="387">
        <f>AE260*'Gas parameters'!$D$11</f>
        <v>0</v>
      </c>
      <c r="BL260" s="387">
        <f>AF260*'Gas parameters'!$E$11</f>
        <v>0</v>
      </c>
      <c r="BM260" s="387">
        <f>AG260*'Gas parameters'!$F$11</f>
        <v>0</v>
      </c>
      <c r="BN260" s="387">
        <f>AH260*'Gas parameters'!$G$11</f>
        <v>0</v>
      </c>
      <c r="BO260" s="387">
        <f>AI260*'Gas parameters'!$H$11</f>
        <v>0</v>
      </c>
      <c r="BP260" s="387">
        <f>AJ260*'Gas parameters'!$I$11</f>
        <v>0</v>
      </c>
      <c r="BQ260" s="387">
        <f>AK260*'Gas parameters'!$J$11</f>
        <v>0</v>
      </c>
      <c r="BR260" s="387">
        <f>AL260*'Gas parameters'!$K$11</f>
        <v>0</v>
      </c>
      <c r="BS260" s="387">
        <f>AM260*'Gas parameters'!$L$11</f>
        <v>0</v>
      </c>
      <c r="BT260" s="387">
        <f>AN260*'Gas parameters'!$M$11</f>
        <v>5115.2000000000007</v>
      </c>
      <c r="BU260" s="388">
        <f>AO260*'Gas parameters'!$N$11</f>
        <v>0</v>
      </c>
      <c r="BV260" s="389">
        <f>AP260*'Gas parameters'!$O$11</f>
        <v>0</v>
      </c>
      <c r="BW260" s="389">
        <f>AQ260*'Gas parameters'!$P$11</f>
        <v>0</v>
      </c>
      <c r="BX260" s="390">
        <f>AR260*'Gas parameters'!$Q$11</f>
        <v>0</v>
      </c>
      <c r="BY260" s="385">
        <f>AC260*'Gas parameters'!$B$12</f>
        <v>0.43043999999999999</v>
      </c>
      <c r="BZ260" s="374">
        <f>AD260*'Gas parameters'!$C$12</f>
        <v>0</v>
      </c>
      <c r="CA260" s="374">
        <f>AE260*'Gas parameters'!$D$12</f>
        <v>0</v>
      </c>
      <c r="CB260" s="374">
        <f>AF260*'Gas parameters'!$E$12</f>
        <v>0</v>
      </c>
      <c r="CC260" s="374">
        <f>AG260*'Gas parameters'!$F$12</f>
        <v>0</v>
      </c>
      <c r="CD260" s="374">
        <f>AH260*'Gas parameters'!$G$12</f>
        <v>0</v>
      </c>
      <c r="CE260" s="374">
        <f>AI260*'Gas parameters'!$H$12</f>
        <v>0</v>
      </c>
      <c r="CF260" s="374">
        <f>AJ260*'Gas parameters'!$I$12</f>
        <v>0</v>
      </c>
      <c r="CG260" s="374">
        <f>AK260*'Gas parameters'!$J$12</f>
        <v>0</v>
      </c>
      <c r="CH260" s="374">
        <f>AL260*'Gas parameters'!$K$12</f>
        <v>0</v>
      </c>
      <c r="CI260" s="374">
        <f>AM260*'Gas parameters'!$L$12</f>
        <v>0</v>
      </c>
      <c r="CJ260" s="374">
        <f>AN260*'Gas parameters'!$M$12</f>
        <v>3.5999999999999997E-2</v>
      </c>
      <c r="CK260" s="375">
        <f>AO260*'Gas parameters'!$N$12</f>
        <v>0</v>
      </c>
      <c r="CL260" s="376">
        <f>AP260*'Gas parameters'!$O$12</f>
        <v>0</v>
      </c>
      <c r="CM260" s="376">
        <f>AQ260*'Gas parameters'!$P$12</f>
        <v>0</v>
      </c>
      <c r="CN260" s="376">
        <f>AR260*'Gas parameters'!$Q$12</f>
        <v>0</v>
      </c>
      <c r="CO260" s="432">
        <f t="shared" si="1752"/>
        <v>0.6</v>
      </c>
      <c r="CP260" s="432">
        <f t="shared" si="1753"/>
        <v>0</v>
      </c>
      <c r="CQ260" s="432">
        <f t="shared" si="1754"/>
        <v>0</v>
      </c>
      <c r="CR260" s="432">
        <f t="shared" si="1755"/>
        <v>0</v>
      </c>
      <c r="CS260" s="432">
        <f t="shared" si="1756"/>
        <v>0</v>
      </c>
      <c r="CT260" s="432">
        <f t="shared" si="1757"/>
        <v>0</v>
      </c>
      <c r="CU260" s="432">
        <f t="shared" si="1758"/>
        <v>0</v>
      </c>
      <c r="CV260" s="432">
        <f t="shared" si="1759"/>
        <v>0</v>
      </c>
      <c r="CW260" s="432">
        <f t="shared" si="1760"/>
        <v>0</v>
      </c>
      <c r="CX260" s="432">
        <f t="shared" si="1761"/>
        <v>0</v>
      </c>
      <c r="CY260" s="432">
        <f t="shared" si="1762"/>
        <v>0</v>
      </c>
      <c r="CZ260" s="432">
        <f t="shared" si="1763"/>
        <v>0.4</v>
      </c>
      <c r="DA260" s="432">
        <f t="shared" si="1764"/>
        <v>0</v>
      </c>
      <c r="DB260" s="432">
        <f t="shared" si="1765"/>
        <v>0</v>
      </c>
      <c r="DC260" s="432">
        <f t="shared" si="1766"/>
        <v>0</v>
      </c>
      <c r="DD260" s="432">
        <f t="shared" si="1767"/>
        <v>0</v>
      </c>
      <c r="DE260" s="428">
        <f>'DATA SHEET'!CO260*'Gas parameters'!$B$13</f>
        <v>21529.8</v>
      </c>
      <c r="DF260" s="428">
        <f>'DATA SHEET'!CP260*'Gas parameters'!$C$13</f>
        <v>0</v>
      </c>
      <c r="DG260" s="428">
        <f>'DATA SHEET'!CQ260*'Gas parameters'!$D$13</f>
        <v>0</v>
      </c>
      <c r="DH260" s="428">
        <f>'DATA SHEET'!CR260*'Gas parameters'!$E$13</f>
        <v>0</v>
      </c>
      <c r="DI260" s="428">
        <f>'DATA SHEET'!CS260*'Gas parameters'!$F$13</f>
        <v>0</v>
      </c>
      <c r="DJ260" s="428">
        <f>'DATA SHEET'!CT260*'Gas parameters'!$G$13</f>
        <v>0</v>
      </c>
      <c r="DK260" s="428">
        <f>'DATA SHEET'!CU260*'Gas parameters'!$H$13</f>
        <v>0</v>
      </c>
      <c r="DL260" s="428">
        <f>'DATA SHEET'!CV260*'Gas parameters'!$I$13</f>
        <v>0</v>
      </c>
      <c r="DM260" s="428">
        <f>'DATA SHEET'!CW260*'Gas parameters'!$J$13</f>
        <v>0</v>
      </c>
      <c r="DN260" s="428">
        <f>'DATA SHEET'!CX260*'Gas parameters'!$K$13</f>
        <v>0</v>
      </c>
      <c r="DO260" s="428">
        <f>'DATA SHEET'!CY260*'Gas parameters'!$L$13</f>
        <v>0</v>
      </c>
      <c r="DP260" s="428">
        <f>'DATA SHEET'!CZ260*'Gas parameters'!$M$13</f>
        <v>4313.2</v>
      </c>
      <c r="DQ260" s="428">
        <f>'DATA SHEET'!DA260*'Gas parameters'!$N$13</f>
        <v>0</v>
      </c>
      <c r="DR260" s="428">
        <f>'DATA SHEET'!DB260*'Gas parameters'!$O$13</f>
        <v>0</v>
      </c>
      <c r="DS260" s="428">
        <f>'DATA SHEET'!DC260*'Gas parameters'!$P$13</f>
        <v>0</v>
      </c>
      <c r="DT260" s="428">
        <f>'DATA SHEET'!DD260*'Gas parameters'!$Q$13</f>
        <v>0</v>
      </c>
      <c r="DU260" s="431">
        <f>'DATA SHEET'!CO260*'Gas parameters'!$B$14</f>
        <v>23891.399999999998</v>
      </c>
      <c r="DV260" s="431">
        <f>'DATA SHEET'!CP260*'Gas parameters'!$C$14</f>
        <v>0</v>
      </c>
      <c r="DW260" s="431">
        <f>'DATA SHEET'!CQ260*'Gas parameters'!$D$14</f>
        <v>0</v>
      </c>
      <c r="DX260" s="431">
        <f>'DATA SHEET'!CR260*'Gas parameters'!$E$14</f>
        <v>0</v>
      </c>
      <c r="DY260" s="431">
        <f>'DATA SHEET'!CS260*'Gas parameters'!$F$14</f>
        <v>0</v>
      </c>
      <c r="DZ260" s="431">
        <f>'DATA SHEET'!CT260*'Gas parameters'!$G$14</f>
        <v>0</v>
      </c>
      <c r="EA260" s="431">
        <f>'DATA SHEET'!CU260*'Gas parameters'!$H$14</f>
        <v>0</v>
      </c>
      <c r="EB260" s="431">
        <f>'DATA SHEET'!CV260*'Gas parameters'!$I$14</f>
        <v>0</v>
      </c>
      <c r="EC260" s="431">
        <f>'DATA SHEET'!CW260*'Gas parameters'!$J$14</f>
        <v>0</v>
      </c>
      <c r="ED260" s="431">
        <f>'DATA SHEET'!CX260*'Gas parameters'!$K$14</f>
        <v>0</v>
      </c>
      <c r="EE260" s="431">
        <f>'DATA SHEET'!CY260*'Gas parameters'!$L$14</f>
        <v>0</v>
      </c>
      <c r="EF260" s="431">
        <f>'DATA SHEET'!CZ260*'Gas parameters'!$M$14</f>
        <v>5098</v>
      </c>
      <c r="EG260" s="431">
        <f>'DATA SHEET'!DA260*'Gas parameters'!$N$14</f>
        <v>0</v>
      </c>
      <c r="EH260" s="431">
        <f>'DATA SHEET'!DB260*'Gas parameters'!$O$14</f>
        <v>0</v>
      </c>
      <c r="EI260" s="431">
        <f>'DATA SHEET'!DC260*'Gas parameters'!$P$14</f>
        <v>0</v>
      </c>
      <c r="EJ260" s="431">
        <f>'DATA SHEET'!DD260*'Gas parameters'!$Q$14</f>
        <v>0</v>
      </c>
      <c r="EK260" s="425">
        <f>'DATA SHEET'!CO260*'Gas parameters'!$B$15</f>
        <v>1.2018</v>
      </c>
      <c r="EL260" s="434">
        <f>'DATA SHEET'!CP260*'Gas parameters'!$C$15</f>
        <v>0</v>
      </c>
      <c r="EM260" s="434">
        <f>'DATA SHEET'!CQ260*'Gas parameters'!$D$15</f>
        <v>0</v>
      </c>
      <c r="EN260" s="434">
        <f>'DATA SHEET'!CR260*'Gas parameters'!$E$15</f>
        <v>0</v>
      </c>
      <c r="EO260" s="434">
        <f>'DATA SHEET'!CS260*'Gas parameters'!$F$15</f>
        <v>0</v>
      </c>
      <c r="EP260" s="434">
        <f>'DATA SHEET'!CT260*'Gas parameters'!$G$15</f>
        <v>0</v>
      </c>
      <c r="EQ260" s="434">
        <f>'DATA SHEET'!CU260*'Gas parameters'!$H$15</f>
        <v>0</v>
      </c>
      <c r="ER260" s="434">
        <f>'DATA SHEET'!CV260*'Gas parameters'!$I$15</f>
        <v>0</v>
      </c>
      <c r="ES260" s="434">
        <f>'DATA SHEET'!CW260*'Gas parameters'!$J$15</f>
        <v>0</v>
      </c>
      <c r="ET260" s="434">
        <f>'DATA SHEET'!CX260*'Gas parameters'!$K$15</f>
        <v>0</v>
      </c>
      <c r="EU260" s="434">
        <f>'DATA SHEET'!CY260*'Gas parameters'!$L$15</f>
        <v>0</v>
      </c>
      <c r="EV260" s="434">
        <f>'DATA SHEET'!CZ260*'Gas parameters'!$M$15</f>
        <v>0.1996</v>
      </c>
      <c r="EW260" s="434">
        <f>'DATA SHEET'!DA260*'Gas parameters'!$N$15</f>
        <v>0</v>
      </c>
      <c r="EX260" s="434">
        <f>'DATA SHEET'!DB260*'Gas parameters'!$O$15</f>
        <v>0</v>
      </c>
      <c r="EY260" s="434">
        <f>'DATA SHEET'!DC260*'Gas parameters'!$P$15</f>
        <v>0</v>
      </c>
      <c r="EZ260" s="434">
        <f>'DATA SHEET'!DD260*'Gas parameters'!$Q$15</f>
        <v>0</v>
      </c>
      <c r="FA260" s="429">
        <f>'DATA SHEET'!CO260*'Gas parameters'!$B$16</f>
        <v>0.59760000000000002</v>
      </c>
      <c r="FB260" s="429">
        <f>'DATA SHEET'!CP260*'Gas parameters'!$C$16</f>
        <v>0</v>
      </c>
      <c r="FC260" s="429">
        <f>'DATA SHEET'!CQ260*'Gas parameters'!$D$16</f>
        <v>0</v>
      </c>
      <c r="FD260" s="429">
        <f>'DATA SHEET'!CR260*'Gas parameters'!$E$16</f>
        <v>0</v>
      </c>
      <c r="FE260" s="429">
        <f>'DATA SHEET'!CS260*'Gas parameters'!$F$16</f>
        <v>0</v>
      </c>
      <c r="FF260" s="429">
        <f>'DATA SHEET'!CT260*'Gas parameters'!$G$16</f>
        <v>0</v>
      </c>
      <c r="FG260" s="429">
        <f>'DATA SHEET'!CU260*'Gas parameters'!$H$16</f>
        <v>0</v>
      </c>
      <c r="FH260" s="429">
        <f>'DATA SHEET'!CV260*'Gas parameters'!$I$16</f>
        <v>0</v>
      </c>
      <c r="FI260" s="429">
        <f>'DATA SHEET'!CW260*'Gas parameters'!$J$16</f>
        <v>0</v>
      </c>
      <c r="FJ260" s="429">
        <f>'DATA SHEET'!CX260*'Gas parameters'!$K$16</f>
        <v>0</v>
      </c>
      <c r="FK260" s="429">
        <f>'DATA SHEET'!CY260*'Gas parameters'!$L$16</f>
        <v>0</v>
      </c>
      <c r="FL260" s="429">
        <f>'DATA SHEET'!CZ260*'Gas parameters'!$M$16</f>
        <v>0</v>
      </c>
      <c r="FM260" s="429">
        <f>'DATA SHEET'!DA260*'Gas parameters'!$N$16</f>
        <v>0</v>
      </c>
      <c r="FN260" s="429">
        <f>'DATA SHEET'!DB260*'Gas parameters'!$O$16</f>
        <v>0</v>
      </c>
      <c r="FO260" s="429">
        <f>'DATA SHEET'!DC260*'Gas parameters'!$P$16</f>
        <v>0</v>
      </c>
      <c r="FP260" s="429">
        <f>'DATA SHEET'!DD260*'Gas parameters'!$Q$16</f>
        <v>0</v>
      </c>
      <c r="FQ260" s="457">
        <f>'DATA SHEET'!CO260*'Gas parameters'!$B$17</f>
        <v>1.1639999999999999</v>
      </c>
      <c r="FR260" s="457">
        <f>'DATA SHEET'!CP260*'Gas parameters'!$C$17</f>
        <v>0</v>
      </c>
      <c r="FS260" s="457">
        <f>'DATA SHEET'!CQ260*'Gas parameters'!$D$17</f>
        <v>0</v>
      </c>
      <c r="FT260" s="457">
        <f>'DATA SHEET'!CR260*'Gas parameters'!$E$17</f>
        <v>0</v>
      </c>
      <c r="FU260" s="457">
        <f>'DATA SHEET'!CS260*'Gas parameters'!$F$17</f>
        <v>0</v>
      </c>
      <c r="FV260" s="457">
        <f>'DATA SHEET'!CT260*'Gas parameters'!$G$17</f>
        <v>0</v>
      </c>
      <c r="FW260" s="457">
        <f>'DATA SHEET'!CU260*'Gas parameters'!$H$17</f>
        <v>0</v>
      </c>
      <c r="FX260" s="457">
        <f>'DATA SHEET'!CV260*'Gas parameters'!$I$17</f>
        <v>0</v>
      </c>
      <c r="FY260" s="457">
        <f>'DATA SHEET'!CW260*'Gas parameters'!$J$17</f>
        <v>0</v>
      </c>
      <c r="FZ260" s="457">
        <f>'DATA SHEET'!CX260*'Gas parameters'!$K$17</f>
        <v>0</v>
      </c>
      <c r="GA260" s="457">
        <f>'DATA SHEET'!CY260*'Gas parameters'!$L$17</f>
        <v>0</v>
      </c>
      <c r="GB260" s="457">
        <f>'DATA SHEET'!CZ260*'Gas parameters'!$M$17</f>
        <v>0.38680000000000003</v>
      </c>
      <c r="GC260" s="457">
        <f>'DATA SHEET'!DA260*'Gas parameters'!$N$17</f>
        <v>0</v>
      </c>
      <c r="GD260" s="457">
        <f>'DATA SHEET'!DB260*'Gas parameters'!$O$17</f>
        <v>0</v>
      </c>
      <c r="GE260" s="457">
        <f>'DATA SHEET'!DC260*'Gas parameters'!$P$17</f>
        <v>0</v>
      </c>
      <c r="GF260" s="457">
        <f>'DATA SHEET'!DD260*'Gas parameters'!$Q$17</f>
        <v>0</v>
      </c>
      <c r="GG260" s="429">
        <f>'DATA SHEET'!CO260*'Gas parameters'!$B$18</f>
        <v>0.43043999999999999</v>
      </c>
      <c r="GH260" s="429">
        <f>'DATA SHEET'!CP260*'Gas parameters'!$C$18</f>
        <v>0</v>
      </c>
      <c r="GI260" s="429">
        <f>'DATA SHEET'!CQ260*'Gas parameters'!$D$18</f>
        <v>0</v>
      </c>
      <c r="GJ260" s="429">
        <f>'DATA SHEET'!CR260*'Gas parameters'!$E$18</f>
        <v>0</v>
      </c>
      <c r="GK260" s="429">
        <f>'DATA SHEET'!CS260*'Gas parameters'!$F$18</f>
        <v>0</v>
      </c>
      <c r="GL260" s="429">
        <f>'DATA SHEET'!CT260*'Gas parameters'!$G$18</f>
        <v>0</v>
      </c>
      <c r="GM260" s="429">
        <f>'DATA SHEET'!CU260*'Gas parameters'!$H$18</f>
        <v>0</v>
      </c>
      <c r="GN260" s="429">
        <f>'DATA SHEET'!CV260*'Gas parameters'!$I$18</f>
        <v>0</v>
      </c>
      <c r="GO260" s="429">
        <f>'DATA SHEET'!CW260*'Gas parameters'!$J$18</f>
        <v>0</v>
      </c>
      <c r="GP260" s="429">
        <f>'DATA SHEET'!CX260*'Gas parameters'!$K$18</f>
        <v>0</v>
      </c>
      <c r="GQ260" s="429">
        <f>'DATA SHEET'!CY260*'Gas parameters'!$L$18</f>
        <v>0</v>
      </c>
      <c r="GR260" s="429">
        <f>'DATA SHEET'!CZ260*'Gas parameters'!$M$18</f>
        <v>3.5999999999999997E-2</v>
      </c>
      <c r="GS260" s="429">
        <f>'DATA SHEET'!DA260*'Gas parameters'!$N$18</f>
        <v>0</v>
      </c>
      <c r="GT260" s="429">
        <f>'DATA SHEET'!DB260*'Gas parameters'!$O$18</f>
        <v>0</v>
      </c>
      <c r="GU260" s="429">
        <f>'DATA SHEET'!DC260*'Gas parameters'!$P$18</f>
        <v>0</v>
      </c>
      <c r="GV260" s="429">
        <f>'DATA SHEET'!DD260*'Gas parameters'!$Q$18</f>
        <v>0</v>
      </c>
      <c r="GW260" s="430">
        <v>7</v>
      </c>
      <c r="GX260" s="430">
        <v>1E-3</v>
      </c>
      <c r="GY260" s="435">
        <f t="shared" si="1768"/>
        <v>6.6924546322827121</v>
      </c>
      <c r="GZ260" s="435">
        <f t="shared" si="1769"/>
        <v>10.148328222950017</v>
      </c>
      <c r="HA260" s="433">
        <f t="shared" si="1770"/>
        <v>1</v>
      </c>
      <c r="HB260" s="433">
        <f t="shared" si="1771"/>
        <v>7.4502201757506663</v>
      </c>
      <c r="HC260" s="433">
        <f t="shared" si="1772"/>
        <v>20.959991874476575</v>
      </c>
      <c r="HD260" s="433">
        <f t="shared" si="1773"/>
        <v>1.3246768628986172</v>
      </c>
      <c r="HE260" s="433">
        <f t="shared" si="1774"/>
        <v>1.2155011147590387</v>
      </c>
      <c r="HF260" s="436">
        <f t="shared" si="1775"/>
        <v>0</v>
      </c>
      <c r="HG260" s="433">
        <f t="shared" si="1776"/>
        <v>5.8886546322827122</v>
      </c>
      <c r="HH260" s="435">
        <f>GY260*0.7906+'DATA SHEET'!CW260/100+HN260</f>
        <v>5.8886546322827122</v>
      </c>
      <c r="HI260" s="433">
        <f t="shared" si="1777"/>
        <v>1.5615655434679541</v>
      </c>
      <c r="HJ260" s="433">
        <f t="shared" si="1778"/>
        <v>10.148328222950017</v>
      </c>
      <c r="HK260" s="437">
        <f t="shared" si="1779"/>
        <v>25843</v>
      </c>
      <c r="HL260" s="437">
        <f t="shared" si="1780"/>
        <v>28989.399999999998</v>
      </c>
      <c r="HM260" s="438">
        <f t="shared" si="1781"/>
        <v>1.4014</v>
      </c>
      <c r="HN260" s="439">
        <f t="shared" si="1782"/>
        <v>0.59760000000000002</v>
      </c>
      <c r="HO260" s="436">
        <f t="shared" si="1783"/>
        <v>1.5508</v>
      </c>
      <c r="HP260" s="427">
        <f t="shared" si="1784"/>
        <v>0.46643999999999997</v>
      </c>
      <c r="HQ260" s="357">
        <f t="shared" si="1785"/>
        <v>25801.599999999999</v>
      </c>
      <c r="HR260" s="358">
        <f t="shared" si="1786"/>
        <v>29019.200000000001</v>
      </c>
      <c r="HS260" s="712">
        <f t="shared" si="1787"/>
        <v>0.46643999999999997</v>
      </c>
      <c r="HT260" s="713">
        <f t="shared" si="1788"/>
        <v>0.36094603788418017</v>
      </c>
      <c r="HU260" s="711">
        <f t="shared" si="1789"/>
        <v>0.44215889640812073</v>
      </c>
      <c r="HV260" s="711">
        <f t="shared" si="1790"/>
        <v>24.454174959719456</v>
      </c>
      <c r="HW260" s="711">
        <f t="shared" si="1791"/>
        <v>27.464698088207459</v>
      </c>
      <c r="HX260" s="711">
        <f t="shared" si="1792"/>
        <v>45.714470083951518</v>
      </c>
      <c r="HY260" s="714">
        <f t="shared" si="1793"/>
        <v>25.801599999999997</v>
      </c>
      <c r="HZ260" s="359">
        <f t="shared" si="1794"/>
        <v>29.019200000000001</v>
      </c>
      <c r="IA260" s="360">
        <f t="shared" si="1795"/>
        <v>48.30190909070317</v>
      </c>
      <c r="IB260" s="75">
        <f t="shared" si="1796"/>
        <v>45.714470083951518</v>
      </c>
      <c r="IC260" s="724">
        <f t="shared" si="1797"/>
        <v>0.36094603788418017</v>
      </c>
      <c r="ID260" s="724">
        <f t="shared" si="1798"/>
        <v>25.801599999999997</v>
      </c>
      <c r="IE260" s="724">
        <f t="shared" si="1799"/>
        <v>29.019200000000001</v>
      </c>
      <c r="IF260" s="76">
        <f t="shared" si="1800"/>
        <v>10.148328222950017</v>
      </c>
      <c r="IG260" s="168"/>
      <c r="IH260" s="168"/>
      <c r="II260" s="168"/>
      <c r="IJ260" s="700">
        <f t="shared" si="1801"/>
        <v>0</v>
      </c>
      <c r="IK260" s="529"/>
      <c r="IL260" s="529"/>
      <c r="IM260" s="529"/>
      <c r="IN260" s="529"/>
      <c r="IO260" s="529"/>
      <c r="IP260" s="529"/>
      <c r="IQ260" s="529"/>
      <c r="IR260" s="529"/>
      <c r="IS260" s="23" t="s">
        <v>88</v>
      </c>
      <c r="IT260" s="23" t="s">
        <v>88</v>
      </c>
      <c r="IU260" s="23"/>
      <c r="IV260" s="23" t="s">
        <v>88</v>
      </c>
      <c r="IW260" s="23"/>
      <c r="IX260" s="23"/>
      <c r="IZ260" s="529"/>
      <c r="JA260" s="529"/>
      <c r="JB260" s="143"/>
      <c r="JC260" s="64"/>
      <c r="JD260" s="22" t="str">
        <f>IF(IN260&lt;&gt;0,IP260*IF260/IN260,"NM")</f>
        <v>NM</v>
      </c>
      <c r="JE260" s="22" t="str">
        <f>IF(IN260&lt;&gt;0,IQ260*IF260/IN260,"NM")</f>
        <v>NM</v>
      </c>
      <c r="JF260" s="22" t="str">
        <f>IF(IN260&lt;&gt;0,JD260*1.07,"NM")</f>
        <v>NM</v>
      </c>
      <c r="JG260" s="22" t="str">
        <f>IF(IN260&lt;&gt;0,JE260*1.76,"NM")</f>
        <v>NM</v>
      </c>
      <c r="JH260" s="21" t="str">
        <f>IF(IN260&lt;&gt;0,(21/(21-IO260)),"NM")</f>
        <v>NM</v>
      </c>
      <c r="JI260" s="21"/>
      <c r="JJ260" s="21"/>
      <c r="JK260" s="21"/>
      <c r="JL260" s="529"/>
      <c r="JM260" s="529"/>
      <c r="JN260" s="529"/>
      <c r="JO260" s="529"/>
      <c r="JP260" s="529"/>
      <c r="JR260" s="29"/>
      <c r="JS260" s="29"/>
      <c r="JT260" s="529"/>
      <c r="JU260" s="529"/>
      <c r="JV260" s="142"/>
      <c r="JW260" s="142"/>
      <c r="JX260" s="142"/>
      <c r="JY260" s="142"/>
      <c r="JZ260" s="142"/>
      <c r="KA260" s="23"/>
      <c r="KB260" s="24"/>
      <c r="KC260" s="175"/>
      <c r="KD260" s="175"/>
      <c r="KE260" s="175"/>
      <c r="KF260" s="175"/>
      <c r="KG260" s="175"/>
      <c r="KH260" s="175"/>
      <c r="KI260" s="175"/>
      <c r="KJ260" s="175"/>
      <c r="KK260" s="48"/>
      <c r="KL260" s="32" t="s">
        <v>88</v>
      </c>
      <c r="KM260" s="48"/>
      <c r="KN260" s="48"/>
      <c r="KO260" s="48"/>
      <c r="KP260" s="48"/>
      <c r="KQ260" s="49"/>
      <c r="KR260" s="49"/>
      <c r="KS260" s="49"/>
      <c r="KT260" s="49"/>
      <c r="KU260" s="49"/>
      <c r="KV260" s="49"/>
      <c r="KX260" s="540">
        <f t="shared" si="1243"/>
        <v>100</v>
      </c>
      <c r="NC260" s="529">
        <v>0</v>
      </c>
    </row>
    <row r="261" spans="1:367" ht="16.5" thickTop="1" thickBot="1" x14ac:dyDescent="0.3">
      <c r="A261" s="423" t="s">
        <v>183</v>
      </c>
      <c r="B261" s="80" t="e">
        <f>IF(A261="X",IF(#REF!="F",#REF!,IF(#REF!="C",#REF!,IF(#REF!="WH",#REF!,IF(#REF!="B",#REF!,"")))),"")</f>
        <v>#REF!</v>
      </c>
      <c r="C261" s="120"/>
      <c r="D261" s="578"/>
      <c r="E261" s="11">
        <f>E260+1</f>
        <v>115</v>
      </c>
      <c r="F261" s="2128"/>
      <c r="G261" s="1831"/>
      <c r="H261" s="23" t="s">
        <v>88</v>
      </c>
      <c r="I261" s="23" t="s">
        <v>88</v>
      </c>
      <c r="J261" s="23" t="s">
        <v>88</v>
      </c>
      <c r="K261" s="38"/>
      <c r="L261" s="39" t="str">
        <f>L260</f>
        <v>EU low</v>
      </c>
      <c r="M261" s="39" t="s">
        <v>56</v>
      </c>
      <c r="N261" s="1905"/>
      <c r="O261" s="528"/>
      <c r="P261" s="544"/>
      <c r="Q261" s="726">
        <v>60</v>
      </c>
      <c r="R261" s="727"/>
      <c r="S261" s="727"/>
      <c r="T261" s="727"/>
      <c r="U261" s="727"/>
      <c r="V261" s="727"/>
      <c r="W261" s="727"/>
      <c r="X261" s="727"/>
      <c r="Y261" s="727"/>
      <c r="Z261" s="727"/>
      <c r="AA261" s="727"/>
      <c r="AB261" s="727">
        <v>40</v>
      </c>
      <c r="AC261" s="368">
        <f t="shared" si="1740"/>
        <v>0.6</v>
      </c>
      <c r="AD261" s="368">
        <f t="shared" si="1741"/>
        <v>0</v>
      </c>
      <c r="AE261" s="368">
        <f t="shared" si="1742"/>
        <v>0</v>
      </c>
      <c r="AF261" s="368">
        <f t="shared" si="1743"/>
        <v>0</v>
      </c>
      <c r="AG261" s="368">
        <f t="shared" si="1744"/>
        <v>0</v>
      </c>
      <c r="AH261" s="368">
        <f t="shared" si="1745"/>
        <v>0</v>
      </c>
      <c r="AI261" s="368">
        <f t="shared" si="1746"/>
        <v>0</v>
      </c>
      <c r="AJ261" s="368">
        <f t="shared" si="1747"/>
        <v>0</v>
      </c>
      <c r="AK261" s="368">
        <f t="shared" si="1748"/>
        <v>0</v>
      </c>
      <c r="AL261" s="368">
        <f t="shared" si="1749"/>
        <v>0</v>
      </c>
      <c r="AM261" s="368">
        <f t="shared" si="1750"/>
        <v>0</v>
      </c>
      <c r="AN261" s="368">
        <f t="shared" si="1751"/>
        <v>0.4</v>
      </c>
      <c r="AO261" s="369">
        <v>0</v>
      </c>
      <c r="AP261" s="370">
        <v>0</v>
      </c>
      <c r="AQ261" s="370">
        <v>0</v>
      </c>
      <c r="AR261" s="370">
        <v>0</v>
      </c>
      <c r="AS261" s="378">
        <f>AC261*'Gas parameters'!$B$10</f>
        <v>21490.799999999999</v>
      </c>
      <c r="AT261" s="371">
        <f>AD261*'Gas parameters'!$C$10</f>
        <v>0</v>
      </c>
      <c r="AU261" s="371">
        <f>AE261*'Gas parameters'!$D$10</f>
        <v>0</v>
      </c>
      <c r="AV261" s="371">
        <f>AF261*'Gas parameters'!$E$10</f>
        <v>0</v>
      </c>
      <c r="AW261" s="371">
        <f>AG261*'Gas parameters'!$F$10</f>
        <v>0</v>
      </c>
      <c r="AX261" s="371">
        <f>AH261*'Gas parameters'!$G$10</f>
        <v>0</v>
      </c>
      <c r="AY261" s="371">
        <f>AI261*'Gas parameters'!$H$10</f>
        <v>0</v>
      </c>
      <c r="AZ261" s="371">
        <f>AJ261*'Gas parameters'!$I$10</f>
        <v>0</v>
      </c>
      <c r="BA261" s="371">
        <f>AK261*'Gas parameters'!$J$10</f>
        <v>0</v>
      </c>
      <c r="BB261" s="371">
        <f>AL261*'Gas parameters'!$K$10</f>
        <v>0</v>
      </c>
      <c r="BC261" s="371">
        <f>AM261*'Gas parameters'!$L$10</f>
        <v>0</v>
      </c>
      <c r="BD261" s="371">
        <f>AN261*'Gas parameters'!$M$10</f>
        <v>4310.8</v>
      </c>
      <c r="BE261" s="372">
        <f>AO261*'Gas parameters'!$N$10</f>
        <v>0</v>
      </c>
      <c r="BF261" s="373">
        <f>AP261*'Gas parameters'!$O$10</f>
        <v>0</v>
      </c>
      <c r="BG261" s="373">
        <f>AQ261*'Gas parameters'!$P$10</f>
        <v>0</v>
      </c>
      <c r="BH261" s="379">
        <f>AR261*'Gas parameters'!$Q$10</f>
        <v>0</v>
      </c>
      <c r="BI261" s="386">
        <f>AC261*'Gas parameters'!$B$11</f>
        <v>23904</v>
      </c>
      <c r="BJ261" s="387">
        <f>AD261*'Gas parameters'!$C$11</f>
        <v>0</v>
      </c>
      <c r="BK261" s="387">
        <f>AE261*'Gas parameters'!$D$11</f>
        <v>0</v>
      </c>
      <c r="BL261" s="387">
        <f>AF261*'Gas parameters'!$E$11</f>
        <v>0</v>
      </c>
      <c r="BM261" s="387">
        <f>AG261*'Gas parameters'!$F$11</f>
        <v>0</v>
      </c>
      <c r="BN261" s="387">
        <f>AH261*'Gas parameters'!$G$11</f>
        <v>0</v>
      </c>
      <c r="BO261" s="387">
        <f>AI261*'Gas parameters'!$H$11</f>
        <v>0</v>
      </c>
      <c r="BP261" s="387">
        <f>AJ261*'Gas parameters'!$I$11</f>
        <v>0</v>
      </c>
      <c r="BQ261" s="387">
        <f>AK261*'Gas parameters'!$J$11</f>
        <v>0</v>
      </c>
      <c r="BR261" s="387">
        <f>AL261*'Gas parameters'!$K$11</f>
        <v>0</v>
      </c>
      <c r="BS261" s="387">
        <f>AM261*'Gas parameters'!$L$11</f>
        <v>0</v>
      </c>
      <c r="BT261" s="387">
        <f>AN261*'Gas parameters'!$M$11</f>
        <v>5115.2000000000007</v>
      </c>
      <c r="BU261" s="388">
        <f>AO261*'Gas parameters'!$N$11</f>
        <v>0</v>
      </c>
      <c r="BV261" s="389">
        <f>AP261*'Gas parameters'!$O$11</f>
        <v>0</v>
      </c>
      <c r="BW261" s="389">
        <f>AQ261*'Gas parameters'!$P$11</f>
        <v>0</v>
      </c>
      <c r="BX261" s="390">
        <f>AR261*'Gas parameters'!$Q$11</f>
        <v>0</v>
      </c>
      <c r="BY261" s="385">
        <f>AC261*'Gas parameters'!$B$12</f>
        <v>0.43043999999999999</v>
      </c>
      <c r="BZ261" s="374">
        <f>AD261*'Gas parameters'!$C$12</f>
        <v>0</v>
      </c>
      <c r="CA261" s="374">
        <f>AE261*'Gas parameters'!$D$12</f>
        <v>0</v>
      </c>
      <c r="CB261" s="374">
        <f>AF261*'Gas parameters'!$E$12</f>
        <v>0</v>
      </c>
      <c r="CC261" s="374">
        <f>AG261*'Gas parameters'!$F$12</f>
        <v>0</v>
      </c>
      <c r="CD261" s="374">
        <f>AH261*'Gas parameters'!$G$12</f>
        <v>0</v>
      </c>
      <c r="CE261" s="374">
        <f>AI261*'Gas parameters'!$H$12</f>
        <v>0</v>
      </c>
      <c r="CF261" s="374">
        <f>AJ261*'Gas parameters'!$I$12</f>
        <v>0</v>
      </c>
      <c r="CG261" s="374">
        <f>AK261*'Gas parameters'!$J$12</f>
        <v>0</v>
      </c>
      <c r="CH261" s="374">
        <f>AL261*'Gas parameters'!$K$12</f>
        <v>0</v>
      </c>
      <c r="CI261" s="374">
        <f>AM261*'Gas parameters'!$L$12</f>
        <v>0</v>
      </c>
      <c r="CJ261" s="374">
        <f>AN261*'Gas parameters'!$M$12</f>
        <v>3.5999999999999997E-2</v>
      </c>
      <c r="CK261" s="375">
        <f>AO261*'Gas parameters'!$N$12</f>
        <v>0</v>
      </c>
      <c r="CL261" s="376">
        <f>AP261*'Gas parameters'!$O$12</f>
        <v>0</v>
      </c>
      <c r="CM261" s="376">
        <f>AQ261*'Gas parameters'!$P$12</f>
        <v>0</v>
      </c>
      <c r="CN261" s="376">
        <f>AR261*'Gas parameters'!$Q$12</f>
        <v>0</v>
      </c>
      <c r="CO261" s="432">
        <f t="shared" si="1752"/>
        <v>0.6</v>
      </c>
      <c r="CP261" s="432">
        <f t="shared" si="1753"/>
        <v>0</v>
      </c>
      <c r="CQ261" s="432">
        <f t="shared" si="1754"/>
        <v>0</v>
      </c>
      <c r="CR261" s="432">
        <f t="shared" si="1755"/>
        <v>0</v>
      </c>
      <c r="CS261" s="432">
        <f t="shared" si="1756"/>
        <v>0</v>
      </c>
      <c r="CT261" s="432">
        <f t="shared" si="1757"/>
        <v>0</v>
      </c>
      <c r="CU261" s="432">
        <f t="shared" si="1758"/>
        <v>0</v>
      </c>
      <c r="CV261" s="432">
        <f t="shared" si="1759"/>
        <v>0</v>
      </c>
      <c r="CW261" s="432">
        <f t="shared" si="1760"/>
        <v>0</v>
      </c>
      <c r="CX261" s="432">
        <f t="shared" si="1761"/>
        <v>0</v>
      </c>
      <c r="CY261" s="432">
        <f t="shared" si="1762"/>
        <v>0</v>
      </c>
      <c r="CZ261" s="432">
        <f t="shared" si="1763"/>
        <v>0.4</v>
      </c>
      <c r="DA261" s="432">
        <f t="shared" si="1764"/>
        <v>0</v>
      </c>
      <c r="DB261" s="432">
        <f t="shared" si="1765"/>
        <v>0</v>
      </c>
      <c r="DC261" s="432">
        <f t="shared" si="1766"/>
        <v>0</v>
      </c>
      <c r="DD261" s="432">
        <f t="shared" si="1767"/>
        <v>0</v>
      </c>
      <c r="DE261" s="428">
        <f>'DATA SHEET'!CO261*'Gas parameters'!$B$13</f>
        <v>21529.8</v>
      </c>
      <c r="DF261" s="428">
        <f>'DATA SHEET'!CP261*'Gas parameters'!$C$13</f>
        <v>0</v>
      </c>
      <c r="DG261" s="428">
        <f>'DATA SHEET'!CQ261*'Gas parameters'!$D$13</f>
        <v>0</v>
      </c>
      <c r="DH261" s="428">
        <f>'DATA SHEET'!CR261*'Gas parameters'!$E$13</f>
        <v>0</v>
      </c>
      <c r="DI261" s="428">
        <f>'DATA SHEET'!CS261*'Gas parameters'!$F$13</f>
        <v>0</v>
      </c>
      <c r="DJ261" s="428">
        <f>'DATA SHEET'!CT261*'Gas parameters'!$G$13</f>
        <v>0</v>
      </c>
      <c r="DK261" s="428">
        <f>'DATA SHEET'!CU261*'Gas parameters'!$H$13</f>
        <v>0</v>
      </c>
      <c r="DL261" s="428">
        <f>'DATA SHEET'!CV261*'Gas parameters'!$I$13</f>
        <v>0</v>
      </c>
      <c r="DM261" s="428">
        <f>'DATA SHEET'!CW261*'Gas parameters'!$J$13</f>
        <v>0</v>
      </c>
      <c r="DN261" s="428">
        <f>'DATA SHEET'!CX261*'Gas parameters'!$K$13</f>
        <v>0</v>
      </c>
      <c r="DO261" s="428">
        <f>'DATA SHEET'!CY261*'Gas parameters'!$L$13</f>
        <v>0</v>
      </c>
      <c r="DP261" s="428">
        <f>'DATA SHEET'!CZ261*'Gas parameters'!$M$13</f>
        <v>4313.2</v>
      </c>
      <c r="DQ261" s="428">
        <f>'DATA SHEET'!DA261*'Gas parameters'!$N$13</f>
        <v>0</v>
      </c>
      <c r="DR261" s="428">
        <f>'DATA SHEET'!DB261*'Gas parameters'!$O$13</f>
        <v>0</v>
      </c>
      <c r="DS261" s="428">
        <f>'DATA SHEET'!DC261*'Gas parameters'!$P$13</f>
        <v>0</v>
      </c>
      <c r="DT261" s="428">
        <f>'DATA SHEET'!DD261*'Gas parameters'!$Q$13</f>
        <v>0</v>
      </c>
      <c r="DU261" s="431">
        <f>'DATA SHEET'!CO261*'Gas parameters'!$B$14</f>
        <v>23891.399999999998</v>
      </c>
      <c r="DV261" s="431">
        <f>'DATA SHEET'!CP261*'Gas parameters'!$C$14</f>
        <v>0</v>
      </c>
      <c r="DW261" s="431">
        <f>'DATA SHEET'!CQ261*'Gas parameters'!$D$14</f>
        <v>0</v>
      </c>
      <c r="DX261" s="431">
        <f>'DATA SHEET'!CR261*'Gas parameters'!$E$14</f>
        <v>0</v>
      </c>
      <c r="DY261" s="431">
        <f>'DATA SHEET'!CS261*'Gas parameters'!$F$14</f>
        <v>0</v>
      </c>
      <c r="DZ261" s="431">
        <f>'DATA SHEET'!CT261*'Gas parameters'!$G$14</f>
        <v>0</v>
      </c>
      <c r="EA261" s="431">
        <f>'DATA SHEET'!CU261*'Gas parameters'!$H$14</f>
        <v>0</v>
      </c>
      <c r="EB261" s="431">
        <f>'DATA SHEET'!CV261*'Gas parameters'!$I$14</f>
        <v>0</v>
      </c>
      <c r="EC261" s="431">
        <f>'DATA SHEET'!CW261*'Gas parameters'!$J$14</f>
        <v>0</v>
      </c>
      <c r="ED261" s="431">
        <f>'DATA SHEET'!CX261*'Gas parameters'!$K$14</f>
        <v>0</v>
      </c>
      <c r="EE261" s="431">
        <f>'DATA SHEET'!CY261*'Gas parameters'!$L$14</f>
        <v>0</v>
      </c>
      <c r="EF261" s="431">
        <f>'DATA SHEET'!CZ261*'Gas parameters'!$M$14</f>
        <v>5098</v>
      </c>
      <c r="EG261" s="431">
        <f>'DATA SHEET'!DA261*'Gas parameters'!$N$14</f>
        <v>0</v>
      </c>
      <c r="EH261" s="431">
        <f>'DATA SHEET'!DB261*'Gas parameters'!$O$14</f>
        <v>0</v>
      </c>
      <c r="EI261" s="431">
        <f>'DATA SHEET'!DC261*'Gas parameters'!$P$14</f>
        <v>0</v>
      </c>
      <c r="EJ261" s="431">
        <f>'DATA SHEET'!DD261*'Gas parameters'!$Q$14</f>
        <v>0</v>
      </c>
      <c r="EK261" s="425">
        <f>'DATA SHEET'!CO261*'Gas parameters'!$B$15</f>
        <v>1.2018</v>
      </c>
      <c r="EL261" s="434">
        <f>'DATA SHEET'!CP261*'Gas parameters'!$C$15</f>
        <v>0</v>
      </c>
      <c r="EM261" s="434">
        <f>'DATA SHEET'!CQ261*'Gas parameters'!$D$15</f>
        <v>0</v>
      </c>
      <c r="EN261" s="434">
        <f>'DATA SHEET'!CR261*'Gas parameters'!$E$15</f>
        <v>0</v>
      </c>
      <c r="EO261" s="434">
        <f>'DATA SHEET'!CS261*'Gas parameters'!$F$15</f>
        <v>0</v>
      </c>
      <c r="EP261" s="434">
        <f>'DATA SHEET'!CT261*'Gas parameters'!$G$15</f>
        <v>0</v>
      </c>
      <c r="EQ261" s="434">
        <f>'DATA SHEET'!CU261*'Gas parameters'!$H$15</f>
        <v>0</v>
      </c>
      <c r="ER261" s="434">
        <f>'DATA SHEET'!CV261*'Gas parameters'!$I$15</f>
        <v>0</v>
      </c>
      <c r="ES261" s="434">
        <f>'DATA SHEET'!CW261*'Gas parameters'!$J$15</f>
        <v>0</v>
      </c>
      <c r="ET261" s="434">
        <f>'DATA SHEET'!CX261*'Gas parameters'!$K$15</f>
        <v>0</v>
      </c>
      <c r="EU261" s="434">
        <f>'DATA SHEET'!CY261*'Gas parameters'!$L$15</f>
        <v>0</v>
      </c>
      <c r="EV261" s="434">
        <f>'DATA SHEET'!CZ261*'Gas parameters'!$M$15</f>
        <v>0.1996</v>
      </c>
      <c r="EW261" s="434">
        <f>'DATA SHEET'!DA261*'Gas parameters'!$N$15</f>
        <v>0</v>
      </c>
      <c r="EX261" s="434">
        <f>'DATA SHEET'!DB261*'Gas parameters'!$O$15</f>
        <v>0</v>
      </c>
      <c r="EY261" s="434">
        <f>'DATA SHEET'!DC261*'Gas parameters'!$P$15</f>
        <v>0</v>
      </c>
      <c r="EZ261" s="434">
        <f>'DATA SHEET'!DD261*'Gas parameters'!$Q$15</f>
        <v>0</v>
      </c>
      <c r="FA261" s="429">
        <f>'DATA SHEET'!CO261*'Gas parameters'!$B$16</f>
        <v>0.59760000000000002</v>
      </c>
      <c r="FB261" s="429">
        <f>'DATA SHEET'!CP261*'Gas parameters'!$C$16</f>
        <v>0</v>
      </c>
      <c r="FC261" s="429">
        <f>'DATA SHEET'!CQ261*'Gas parameters'!$D$16</f>
        <v>0</v>
      </c>
      <c r="FD261" s="429">
        <f>'DATA SHEET'!CR261*'Gas parameters'!$E$16</f>
        <v>0</v>
      </c>
      <c r="FE261" s="429">
        <f>'DATA SHEET'!CS261*'Gas parameters'!$F$16</f>
        <v>0</v>
      </c>
      <c r="FF261" s="429">
        <f>'DATA SHEET'!CT261*'Gas parameters'!$G$16</f>
        <v>0</v>
      </c>
      <c r="FG261" s="429">
        <f>'DATA SHEET'!CU261*'Gas parameters'!$H$16</f>
        <v>0</v>
      </c>
      <c r="FH261" s="429">
        <f>'DATA SHEET'!CV261*'Gas parameters'!$I$16</f>
        <v>0</v>
      </c>
      <c r="FI261" s="429">
        <f>'DATA SHEET'!CW261*'Gas parameters'!$J$16</f>
        <v>0</v>
      </c>
      <c r="FJ261" s="429">
        <f>'DATA SHEET'!CX261*'Gas parameters'!$K$16</f>
        <v>0</v>
      </c>
      <c r="FK261" s="429">
        <f>'DATA SHEET'!CY261*'Gas parameters'!$L$16</f>
        <v>0</v>
      </c>
      <c r="FL261" s="429">
        <f>'DATA SHEET'!CZ261*'Gas parameters'!$M$16</f>
        <v>0</v>
      </c>
      <c r="FM261" s="429">
        <f>'DATA SHEET'!DA261*'Gas parameters'!$N$16</f>
        <v>0</v>
      </c>
      <c r="FN261" s="429">
        <f>'DATA SHEET'!DB261*'Gas parameters'!$O$16</f>
        <v>0</v>
      </c>
      <c r="FO261" s="429">
        <f>'DATA SHEET'!DC261*'Gas parameters'!$P$16</f>
        <v>0</v>
      </c>
      <c r="FP261" s="429">
        <f>'DATA SHEET'!DD261*'Gas parameters'!$Q$16</f>
        <v>0</v>
      </c>
      <c r="FQ261" s="457">
        <f>'DATA SHEET'!CO261*'Gas parameters'!$B$17</f>
        <v>1.1639999999999999</v>
      </c>
      <c r="FR261" s="457">
        <f>'DATA SHEET'!CP261*'Gas parameters'!$C$17</f>
        <v>0</v>
      </c>
      <c r="FS261" s="457">
        <f>'DATA SHEET'!CQ261*'Gas parameters'!$D$17</f>
        <v>0</v>
      </c>
      <c r="FT261" s="457">
        <f>'DATA SHEET'!CR261*'Gas parameters'!$E$17</f>
        <v>0</v>
      </c>
      <c r="FU261" s="457">
        <f>'DATA SHEET'!CS261*'Gas parameters'!$F$17</f>
        <v>0</v>
      </c>
      <c r="FV261" s="457">
        <f>'DATA SHEET'!CT261*'Gas parameters'!$G$17</f>
        <v>0</v>
      </c>
      <c r="FW261" s="457">
        <f>'DATA SHEET'!CU261*'Gas parameters'!$H$17</f>
        <v>0</v>
      </c>
      <c r="FX261" s="457">
        <f>'DATA SHEET'!CV261*'Gas parameters'!$I$17</f>
        <v>0</v>
      </c>
      <c r="FY261" s="457">
        <f>'DATA SHEET'!CW261*'Gas parameters'!$J$17</f>
        <v>0</v>
      </c>
      <c r="FZ261" s="457">
        <f>'DATA SHEET'!CX261*'Gas parameters'!$K$17</f>
        <v>0</v>
      </c>
      <c r="GA261" s="457">
        <f>'DATA SHEET'!CY261*'Gas parameters'!$L$17</f>
        <v>0</v>
      </c>
      <c r="GB261" s="457">
        <f>'DATA SHEET'!CZ261*'Gas parameters'!$M$17</f>
        <v>0.38680000000000003</v>
      </c>
      <c r="GC261" s="457">
        <f>'DATA SHEET'!DA261*'Gas parameters'!$N$17</f>
        <v>0</v>
      </c>
      <c r="GD261" s="457">
        <f>'DATA SHEET'!DB261*'Gas parameters'!$O$17</f>
        <v>0</v>
      </c>
      <c r="GE261" s="457">
        <f>'DATA SHEET'!DC261*'Gas parameters'!$P$17</f>
        <v>0</v>
      </c>
      <c r="GF261" s="457">
        <f>'DATA SHEET'!DD261*'Gas parameters'!$Q$17</f>
        <v>0</v>
      </c>
      <c r="GG261" s="429">
        <f>'DATA SHEET'!CO261*'Gas parameters'!$B$18</f>
        <v>0.43043999999999999</v>
      </c>
      <c r="GH261" s="429">
        <f>'DATA SHEET'!CP261*'Gas parameters'!$C$18</f>
        <v>0</v>
      </c>
      <c r="GI261" s="429">
        <f>'DATA SHEET'!CQ261*'Gas parameters'!$D$18</f>
        <v>0</v>
      </c>
      <c r="GJ261" s="429">
        <f>'DATA SHEET'!CR261*'Gas parameters'!$E$18</f>
        <v>0</v>
      </c>
      <c r="GK261" s="429">
        <f>'DATA SHEET'!CS261*'Gas parameters'!$F$18</f>
        <v>0</v>
      </c>
      <c r="GL261" s="429">
        <f>'DATA SHEET'!CT261*'Gas parameters'!$G$18</f>
        <v>0</v>
      </c>
      <c r="GM261" s="429">
        <f>'DATA SHEET'!CU261*'Gas parameters'!$H$18</f>
        <v>0</v>
      </c>
      <c r="GN261" s="429">
        <f>'DATA SHEET'!CV261*'Gas parameters'!$I$18</f>
        <v>0</v>
      </c>
      <c r="GO261" s="429">
        <f>'DATA SHEET'!CW261*'Gas parameters'!$J$18</f>
        <v>0</v>
      </c>
      <c r="GP261" s="429">
        <f>'DATA SHEET'!CX261*'Gas parameters'!$K$18</f>
        <v>0</v>
      </c>
      <c r="GQ261" s="429">
        <f>'DATA SHEET'!CY261*'Gas parameters'!$L$18</f>
        <v>0</v>
      </c>
      <c r="GR261" s="429">
        <f>'DATA SHEET'!CZ261*'Gas parameters'!$M$18</f>
        <v>3.5999999999999997E-2</v>
      </c>
      <c r="GS261" s="429">
        <f>'DATA SHEET'!DA261*'Gas parameters'!$N$18</f>
        <v>0</v>
      </c>
      <c r="GT261" s="429">
        <f>'DATA SHEET'!DB261*'Gas parameters'!$O$18</f>
        <v>0</v>
      </c>
      <c r="GU261" s="429">
        <f>'DATA SHEET'!DC261*'Gas parameters'!$P$18</f>
        <v>0</v>
      </c>
      <c r="GV261" s="429">
        <f>'DATA SHEET'!DD261*'Gas parameters'!$Q$18</f>
        <v>0</v>
      </c>
      <c r="GW261" s="430">
        <v>7</v>
      </c>
      <c r="GX261" s="430">
        <v>1E-3</v>
      </c>
      <c r="GY261" s="435">
        <f t="shared" si="1768"/>
        <v>6.6924546322827121</v>
      </c>
      <c r="GZ261" s="435">
        <f t="shared" si="1769"/>
        <v>10.148328222950017</v>
      </c>
      <c r="HA261" s="433">
        <f t="shared" si="1770"/>
        <v>1</v>
      </c>
      <c r="HB261" s="433">
        <f t="shared" si="1771"/>
        <v>7.4502201757506663</v>
      </c>
      <c r="HC261" s="433">
        <f t="shared" si="1772"/>
        <v>20.959991874476575</v>
      </c>
      <c r="HD261" s="433">
        <f t="shared" si="1773"/>
        <v>1.3246768628986172</v>
      </c>
      <c r="HE261" s="433">
        <f t="shared" si="1774"/>
        <v>1.2155011147590387</v>
      </c>
      <c r="HF261" s="436">
        <f t="shared" si="1775"/>
        <v>0</v>
      </c>
      <c r="HG261" s="433">
        <f t="shared" si="1776"/>
        <v>5.8886546322827122</v>
      </c>
      <c r="HH261" s="435">
        <f>GY261*0.7906+'DATA SHEET'!CW261/100+HN261</f>
        <v>5.8886546322827122</v>
      </c>
      <c r="HI261" s="433">
        <f t="shared" si="1777"/>
        <v>1.5615655434679541</v>
      </c>
      <c r="HJ261" s="433">
        <f t="shared" si="1778"/>
        <v>10.148328222950017</v>
      </c>
      <c r="HK261" s="437">
        <f t="shared" si="1779"/>
        <v>25843</v>
      </c>
      <c r="HL261" s="437">
        <f t="shared" si="1780"/>
        <v>28989.399999999998</v>
      </c>
      <c r="HM261" s="438">
        <f t="shared" si="1781"/>
        <v>1.4014</v>
      </c>
      <c r="HN261" s="439">
        <f t="shared" si="1782"/>
        <v>0.59760000000000002</v>
      </c>
      <c r="HO261" s="436">
        <f t="shared" si="1783"/>
        <v>1.5508</v>
      </c>
      <c r="HP261" s="427">
        <f t="shared" si="1784"/>
        <v>0.46643999999999997</v>
      </c>
      <c r="HQ261" s="357">
        <f t="shared" si="1785"/>
        <v>25801.599999999999</v>
      </c>
      <c r="HR261" s="358">
        <f t="shared" si="1786"/>
        <v>29019.200000000001</v>
      </c>
      <c r="HS261" s="712">
        <f t="shared" si="1787"/>
        <v>0.46643999999999997</v>
      </c>
      <c r="HT261" s="713">
        <f t="shared" si="1788"/>
        <v>0.36094603788418017</v>
      </c>
      <c r="HU261" s="711">
        <f t="shared" si="1789"/>
        <v>0.44215889640812073</v>
      </c>
      <c r="HV261" s="711">
        <f t="shared" si="1790"/>
        <v>24.454174959719456</v>
      </c>
      <c r="HW261" s="711">
        <f t="shared" si="1791"/>
        <v>27.464698088207459</v>
      </c>
      <c r="HX261" s="711">
        <f t="shared" si="1792"/>
        <v>45.714470083951518</v>
      </c>
      <c r="HY261" s="714">
        <f t="shared" si="1793"/>
        <v>25.801599999999997</v>
      </c>
      <c r="HZ261" s="359">
        <f t="shared" si="1794"/>
        <v>29.019200000000001</v>
      </c>
      <c r="IA261" s="360">
        <f t="shared" si="1795"/>
        <v>48.30190909070317</v>
      </c>
      <c r="IB261" s="75">
        <f t="shared" si="1796"/>
        <v>45.714470083951518</v>
      </c>
      <c r="IC261" s="724">
        <f t="shared" si="1797"/>
        <v>0.36094603788418017</v>
      </c>
      <c r="ID261" s="724">
        <f t="shared" si="1798"/>
        <v>25.801599999999997</v>
      </c>
      <c r="IE261" s="724">
        <f t="shared" si="1799"/>
        <v>29.019200000000001</v>
      </c>
      <c r="IF261" s="76">
        <f t="shared" si="1800"/>
        <v>10.148328222950017</v>
      </c>
      <c r="IG261" s="168"/>
      <c r="IH261" s="168"/>
      <c r="II261" s="168"/>
      <c r="IJ261" s="700">
        <f t="shared" si="1801"/>
        <v>0</v>
      </c>
      <c r="IK261" s="529"/>
      <c r="IL261" s="529"/>
      <c r="IM261" s="529"/>
      <c r="IN261" s="529"/>
      <c r="IO261" s="529"/>
      <c r="IP261" s="529"/>
      <c r="IQ261" s="529"/>
      <c r="IR261" s="529"/>
      <c r="IS261" s="23" t="s">
        <v>88</v>
      </c>
      <c r="IT261" s="23" t="s">
        <v>88</v>
      </c>
      <c r="IU261" s="23"/>
      <c r="IV261" s="23" t="s">
        <v>88</v>
      </c>
      <c r="IW261" s="23"/>
      <c r="IX261" s="23"/>
      <c r="IZ261" s="529"/>
      <c r="JA261" s="529"/>
      <c r="JB261" s="143"/>
      <c r="JC261" s="64"/>
      <c r="JD261" s="22" t="str">
        <f>IF(IN261&lt;&gt;0,IP261*IF261/IN261,"NM")</f>
        <v>NM</v>
      </c>
      <c r="JE261" s="22" t="str">
        <f>IF(IN261&lt;&gt;0,IQ261*IF261/IN261,"NM")</f>
        <v>NM</v>
      </c>
      <c r="JF261" s="22" t="str">
        <f>IF(IN261&lt;&gt;0,JD261*1.07,"NM")</f>
        <v>NM</v>
      </c>
      <c r="JG261" s="22" t="str">
        <f>IF(IN261&lt;&gt;0,JE261*1.76,"NM")</f>
        <v>NM</v>
      </c>
      <c r="JH261" s="21" t="str">
        <f>IF(IN261&lt;&gt;0,(21/(21-IO261)),"NM")</f>
        <v>NM</v>
      </c>
      <c r="JI261" s="21"/>
      <c r="JJ261" s="21"/>
      <c r="JK261" s="21"/>
      <c r="JL261" s="529"/>
      <c r="JM261" s="529"/>
      <c r="JN261" s="529"/>
      <c r="JO261" s="529"/>
      <c r="JP261" s="529"/>
      <c r="JR261" s="29"/>
      <c r="JS261" s="29"/>
      <c r="JT261" s="529"/>
      <c r="JU261" s="529"/>
      <c r="JV261" s="142"/>
      <c r="JW261" s="142"/>
      <c r="JX261" s="142"/>
      <c r="JY261" s="142"/>
      <c r="JZ261" s="142"/>
      <c r="KA261" s="23"/>
      <c r="KB261" s="24"/>
      <c r="KC261" s="175"/>
      <c r="KD261" s="175"/>
      <c r="KE261" s="175"/>
      <c r="KF261" s="175"/>
      <c r="KG261" s="175"/>
      <c r="KH261" s="175"/>
      <c r="KI261" s="175"/>
      <c r="KJ261" s="175"/>
      <c r="KK261" s="48"/>
      <c r="KL261" s="32" t="s">
        <v>88</v>
      </c>
      <c r="KM261" s="48"/>
      <c r="KN261" s="48"/>
      <c r="KO261" s="48"/>
      <c r="KP261" s="48"/>
      <c r="KQ261" s="49"/>
      <c r="KR261" s="49"/>
      <c r="KS261" s="49"/>
      <c r="KT261" s="49"/>
      <c r="KU261" s="49"/>
      <c r="KV261" s="49"/>
      <c r="KX261" s="540">
        <f t="shared" si="1243"/>
        <v>100</v>
      </c>
      <c r="NC261" s="529">
        <v>0</v>
      </c>
    </row>
    <row r="262" spans="1:367" ht="16.5" thickTop="1" thickBot="1" x14ac:dyDescent="0.3">
      <c r="A262" s="423" t="s">
        <v>183</v>
      </c>
      <c r="B262" s="80" t="e">
        <f>IF(A262="X",IF(#REF!="F",#REF!,IF(#REF!="C",#REF!,IF(#REF!="WH",#REF!,IF(#REF!="B",#REF!,"")))),"")</f>
        <v>#REF!</v>
      </c>
      <c r="C262" s="120"/>
      <c r="D262" s="578"/>
      <c r="E262" s="11">
        <f>E261+1</f>
        <v>116</v>
      </c>
      <c r="F262" s="2129"/>
      <c r="G262" s="1832"/>
      <c r="H262" s="23" t="s">
        <v>88</v>
      </c>
      <c r="I262" s="23" t="s">
        <v>88</v>
      </c>
      <c r="J262" s="23" t="s">
        <v>88</v>
      </c>
      <c r="K262" s="38"/>
      <c r="L262" s="39" t="str">
        <f>L261</f>
        <v>EU low</v>
      </c>
      <c r="M262" s="196" t="s">
        <v>191</v>
      </c>
      <c r="N262" s="1906"/>
      <c r="O262" s="528"/>
      <c r="P262" s="544"/>
      <c r="Q262" s="726">
        <v>60</v>
      </c>
      <c r="R262" s="727"/>
      <c r="S262" s="727"/>
      <c r="T262" s="727"/>
      <c r="U262" s="727"/>
      <c r="V262" s="727"/>
      <c r="W262" s="727"/>
      <c r="X262" s="727"/>
      <c r="Y262" s="727"/>
      <c r="Z262" s="727"/>
      <c r="AA262" s="727"/>
      <c r="AB262" s="727">
        <v>40</v>
      </c>
      <c r="AC262" s="368">
        <f t="shared" si="1740"/>
        <v>0.6</v>
      </c>
      <c r="AD262" s="368">
        <f t="shared" si="1741"/>
        <v>0</v>
      </c>
      <c r="AE262" s="368">
        <f t="shared" si="1742"/>
        <v>0</v>
      </c>
      <c r="AF262" s="368">
        <f t="shared" si="1743"/>
        <v>0</v>
      </c>
      <c r="AG262" s="368">
        <f t="shared" si="1744"/>
        <v>0</v>
      </c>
      <c r="AH262" s="368">
        <f t="shared" si="1745"/>
        <v>0</v>
      </c>
      <c r="AI262" s="368">
        <f t="shared" si="1746"/>
        <v>0</v>
      </c>
      <c r="AJ262" s="368">
        <f t="shared" si="1747"/>
        <v>0</v>
      </c>
      <c r="AK262" s="368">
        <f t="shared" si="1748"/>
        <v>0</v>
      </c>
      <c r="AL262" s="368">
        <f t="shared" si="1749"/>
        <v>0</v>
      </c>
      <c r="AM262" s="368">
        <f t="shared" si="1750"/>
        <v>0</v>
      </c>
      <c r="AN262" s="368">
        <f t="shared" si="1751"/>
        <v>0.4</v>
      </c>
      <c r="AO262" s="369">
        <v>0</v>
      </c>
      <c r="AP262" s="370">
        <v>0</v>
      </c>
      <c r="AQ262" s="370">
        <v>0</v>
      </c>
      <c r="AR262" s="370">
        <v>0</v>
      </c>
      <c r="AS262" s="378">
        <f>AC262*'Gas parameters'!$B$10</f>
        <v>21490.799999999999</v>
      </c>
      <c r="AT262" s="371">
        <f>AD262*'Gas parameters'!$C$10</f>
        <v>0</v>
      </c>
      <c r="AU262" s="371">
        <f>AE262*'Gas parameters'!$D$10</f>
        <v>0</v>
      </c>
      <c r="AV262" s="371">
        <f>AF262*'Gas parameters'!$E$10</f>
        <v>0</v>
      </c>
      <c r="AW262" s="371">
        <f>AG262*'Gas parameters'!$F$10</f>
        <v>0</v>
      </c>
      <c r="AX262" s="371">
        <f>AH262*'Gas parameters'!$G$10</f>
        <v>0</v>
      </c>
      <c r="AY262" s="371">
        <f>AI262*'Gas parameters'!$H$10</f>
        <v>0</v>
      </c>
      <c r="AZ262" s="371">
        <f>AJ262*'Gas parameters'!$I$10</f>
        <v>0</v>
      </c>
      <c r="BA262" s="371">
        <f>AK262*'Gas parameters'!$J$10</f>
        <v>0</v>
      </c>
      <c r="BB262" s="371">
        <f>AL262*'Gas parameters'!$K$10</f>
        <v>0</v>
      </c>
      <c r="BC262" s="371">
        <f>AM262*'Gas parameters'!$L$10</f>
        <v>0</v>
      </c>
      <c r="BD262" s="371">
        <f>AN262*'Gas parameters'!$M$10</f>
        <v>4310.8</v>
      </c>
      <c r="BE262" s="372">
        <f>AO262*'Gas parameters'!$N$10</f>
        <v>0</v>
      </c>
      <c r="BF262" s="373">
        <f>AP262*'Gas parameters'!$O$10</f>
        <v>0</v>
      </c>
      <c r="BG262" s="373">
        <f>AQ262*'Gas parameters'!$P$10</f>
        <v>0</v>
      </c>
      <c r="BH262" s="379">
        <f>AR262*'Gas parameters'!$Q$10</f>
        <v>0</v>
      </c>
      <c r="BI262" s="386">
        <f>AC262*'Gas parameters'!$B$11</f>
        <v>23904</v>
      </c>
      <c r="BJ262" s="387">
        <f>AD262*'Gas parameters'!$C$11</f>
        <v>0</v>
      </c>
      <c r="BK262" s="387">
        <f>AE262*'Gas parameters'!$D$11</f>
        <v>0</v>
      </c>
      <c r="BL262" s="387">
        <f>AF262*'Gas parameters'!$E$11</f>
        <v>0</v>
      </c>
      <c r="BM262" s="387">
        <f>AG262*'Gas parameters'!$F$11</f>
        <v>0</v>
      </c>
      <c r="BN262" s="387">
        <f>AH262*'Gas parameters'!$G$11</f>
        <v>0</v>
      </c>
      <c r="BO262" s="387">
        <f>AI262*'Gas parameters'!$H$11</f>
        <v>0</v>
      </c>
      <c r="BP262" s="387">
        <f>AJ262*'Gas parameters'!$I$11</f>
        <v>0</v>
      </c>
      <c r="BQ262" s="387">
        <f>AK262*'Gas parameters'!$J$11</f>
        <v>0</v>
      </c>
      <c r="BR262" s="387">
        <f>AL262*'Gas parameters'!$K$11</f>
        <v>0</v>
      </c>
      <c r="BS262" s="387">
        <f>AM262*'Gas parameters'!$L$11</f>
        <v>0</v>
      </c>
      <c r="BT262" s="387">
        <f>AN262*'Gas parameters'!$M$11</f>
        <v>5115.2000000000007</v>
      </c>
      <c r="BU262" s="388">
        <f>AO262*'Gas parameters'!$N$11</f>
        <v>0</v>
      </c>
      <c r="BV262" s="389">
        <f>AP262*'Gas parameters'!$O$11</f>
        <v>0</v>
      </c>
      <c r="BW262" s="389">
        <f>AQ262*'Gas parameters'!$P$11</f>
        <v>0</v>
      </c>
      <c r="BX262" s="390">
        <f>AR262*'Gas parameters'!$Q$11</f>
        <v>0</v>
      </c>
      <c r="BY262" s="385">
        <f>AC262*'Gas parameters'!$B$12</f>
        <v>0.43043999999999999</v>
      </c>
      <c r="BZ262" s="374">
        <f>AD262*'Gas parameters'!$C$12</f>
        <v>0</v>
      </c>
      <c r="CA262" s="374">
        <f>AE262*'Gas parameters'!$D$12</f>
        <v>0</v>
      </c>
      <c r="CB262" s="374">
        <f>AF262*'Gas parameters'!$E$12</f>
        <v>0</v>
      </c>
      <c r="CC262" s="374">
        <f>AG262*'Gas parameters'!$F$12</f>
        <v>0</v>
      </c>
      <c r="CD262" s="374">
        <f>AH262*'Gas parameters'!$G$12</f>
        <v>0</v>
      </c>
      <c r="CE262" s="374">
        <f>AI262*'Gas parameters'!$H$12</f>
        <v>0</v>
      </c>
      <c r="CF262" s="374">
        <f>AJ262*'Gas parameters'!$I$12</f>
        <v>0</v>
      </c>
      <c r="CG262" s="374">
        <f>AK262*'Gas parameters'!$J$12</f>
        <v>0</v>
      </c>
      <c r="CH262" s="374">
        <f>AL262*'Gas parameters'!$K$12</f>
        <v>0</v>
      </c>
      <c r="CI262" s="374">
        <f>AM262*'Gas parameters'!$L$12</f>
        <v>0</v>
      </c>
      <c r="CJ262" s="374">
        <f>AN262*'Gas parameters'!$M$12</f>
        <v>3.5999999999999997E-2</v>
      </c>
      <c r="CK262" s="375">
        <f>AO262*'Gas parameters'!$N$12</f>
        <v>0</v>
      </c>
      <c r="CL262" s="376">
        <f>AP262*'Gas parameters'!$O$12</f>
        <v>0</v>
      </c>
      <c r="CM262" s="376">
        <f>AQ262*'Gas parameters'!$P$12</f>
        <v>0</v>
      </c>
      <c r="CN262" s="376">
        <f>AR262*'Gas parameters'!$Q$12</f>
        <v>0</v>
      </c>
      <c r="CO262" s="432">
        <f t="shared" si="1752"/>
        <v>0.6</v>
      </c>
      <c r="CP262" s="432">
        <f t="shared" si="1753"/>
        <v>0</v>
      </c>
      <c r="CQ262" s="432">
        <f t="shared" si="1754"/>
        <v>0</v>
      </c>
      <c r="CR262" s="432">
        <f t="shared" si="1755"/>
        <v>0</v>
      </c>
      <c r="CS262" s="432">
        <f t="shared" si="1756"/>
        <v>0</v>
      </c>
      <c r="CT262" s="432">
        <f t="shared" si="1757"/>
        <v>0</v>
      </c>
      <c r="CU262" s="432">
        <f t="shared" si="1758"/>
        <v>0</v>
      </c>
      <c r="CV262" s="432">
        <f t="shared" si="1759"/>
        <v>0</v>
      </c>
      <c r="CW262" s="432">
        <f t="shared" si="1760"/>
        <v>0</v>
      </c>
      <c r="CX262" s="432">
        <f t="shared" si="1761"/>
        <v>0</v>
      </c>
      <c r="CY262" s="432">
        <f t="shared" si="1762"/>
        <v>0</v>
      </c>
      <c r="CZ262" s="432">
        <f t="shared" si="1763"/>
        <v>0.4</v>
      </c>
      <c r="DA262" s="432">
        <f t="shared" si="1764"/>
        <v>0</v>
      </c>
      <c r="DB262" s="432">
        <f t="shared" si="1765"/>
        <v>0</v>
      </c>
      <c r="DC262" s="432">
        <f t="shared" si="1766"/>
        <v>0</v>
      </c>
      <c r="DD262" s="432">
        <f t="shared" si="1767"/>
        <v>0</v>
      </c>
      <c r="DE262" s="428">
        <f>'DATA SHEET'!CO262*'Gas parameters'!$B$13</f>
        <v>21529.8</v>
      </c>
      <c r="DF262" s="428">
        <f>'DATA SHEET'!CP262*'Gas parameters'!$C$13</f>
        <v>0</v>
      </c>
      <c r="DG262" s="428">
        <f>'DATA SHEET'!CQ262*'Gas parameters'!$D$13</f>
        <v>0</v>
      </c>
      <c r="DH262" s="428">
        <f>'DATA SHEET'!CR262*'Gas parameters'!$E$13</f>
        <v>0</v>
      </c>
      <c r="DI262" s="428">
        <f>'DATA SHEET'!CS262*'Gas parameters'!$F$13</f>
        <v>0</v>
      </c>
      <c r="DJ262" s="428">
        <f>'DATA SHEET'!CT262*'Gas parameters'!$G$13</f>
        <v>0</v>
      </c>
      <c r="DK262" s="428">
        <f>'DATA SHEET'!CU262*'Gas parameters'!$H$13</f>
        <v>0</v>
      </c>
      <c r="DL262" s="428">
        <f>'DATA SHEET'!CV262*'Gas parameters'!$I$13</f>
        <v>0</v>
      </c>
      <c r="DM262" s="428">
        <f>'DATA SHEET'!CW262*'Gas parameters'!$J$13</f>
        <v>0</v>
      </c>
      <c r="DN262" s="428">
        <f>'DATA SHEET'!CX262*'Gas parameters'!$K$13</f>
        <v>0</v>
      </c>
      <c r="DO262" s="428">
        <f>'DATA SHEET'!CY262*'Gas parameters'!$L$13</f>
        <v>0</v>
      </c>
      <c r="DP262" s="428">
        <f>'DATA SHEET'!CZ262*'Gas parameters'!$M$13</f>
        <v>4313.2</v>
      </c>
      <c r="DQ262" s="428">
        <f>'DATA SHEET'!DA262*'Gas parameters'!$N$13</f>
        <v>0</v>
      </c>
      <c r="DR262" s="428">
        <f>'DATA SHEET'!DB262*'Gas parameters'!$O$13</f>
        <v>0</v>
      </c>
      <c r="DS262" s="428">
        <f>'DATA SHEET'!DC262*'Gas parameters'!$P$13</f>
        <v>0</v>
      </c>
      <c r="DT262" s="428">
        <f>'DATA SHEET'!DD262*'Gas parameters'!$Q$13</f>
        <v>0</v>
      </c>
      <c r="DU262" s="431">
        <f>'DATA SHEET'!CO262*'Gas parameters'!$B$14</f>
        <v>23891.399999999998</v>
      </c>
      <c r="DV262" s="431">
        <f>'DATA SHEET'!CP262*'Gas parameters'!$C$14</f>
        <v>0</v>
      </c>
      <c r="DW262" s="431">
        <f>'DATA SHEET'!CQ262*'Gas parameters'!$D$14</f>
        <v>0</v>
      </c>
      <c r="DX262" s="431">
        <f>'DATA SHEET'!CR262*'Gas parameters'!$E$14</f>
        <v>0</v>
      </c>
      <c r="DY262" s="431">
        <f>'DATA SHEET'!CS262*'Gas parameters'!$F$14</f>
        <v>0</v>
      </c>
      <c r="DZ262" s="431">
        <f>'DATA SHEET'!CT262*'Gas parameters'!$G$14</f>
        <v>0</v>
      </c>
      <c r="EA262" s="431">
        <f>'DATA SHEET'!CU262*'Gas parameters'!$H$14</f>
        <v>0</v>
      </c>
      <c r="EB262" s="431">
        <f>'DATA SHEET'!CV262*'Gas parameters'!$I$14</f>
        <v>0</v>
      </c>
      <c r="EC262" s="431">
        <f>'DATA SHEET'!CW262*'Gas parameters'!$J$14</f>
        <v>0</v>
      </c>
      <c r="ED262" s="431">
        <f>'DATA SHEET'!CX262*'Gas parameters'!$K$14</f>
        <v>0</v>
      </c>
      <c r="EE262" s="431">
        <f>'DATA SHEET'!CY262*'Gas parameters'!$L$14</f>
        <v>0</v>
      </c>
      <c r="EF262" s="431">
        <f>'DATA SHEET'!CZ262*'Gas parameters'!$M$14</f>
        <v>5098</v>
      </c>
      <c r="EG262" s="431">
        <f>'DATA SHEET'!DA262*'Gas parameters'!$N$14</f>
        <v>0</v>
      </c>
      <c r="EH262" s="431">
        <f>'DATA SHEET'!DB262*'Gas parameters'!$O$14</f>
        <v>0</v>
      </c>
      <c r="EI262" s="431">
        <f>'DATA SHEET'!DC262*'Gas parameters'!$P$14</f>
        <v>0</v>
      </c>
      <c r="EJ262" s="431">
        <f>'DATA SHEET'!DD262*'Gas parameters'!$Q$14</f>
        <v>0</v>
      </c>
      <c r="EK262" s="425">
        <f>'DATA SHEET'!CO262*'Gas parameters'!$B$15</f>
        <v>1.2018</v>
      </c>
      <c r="EL262" s="434">
        <f>'DATA SHEET'!CP262*'Gas parameters'!$C$15</f>
        <v>0</v>
      </c>
      <c r="EM262" s="434">
        <f>'DATA SHEET'!CQ262*'Gas parameters'!$D$15</f>
        <v>0</v>
      </c>
      <c r="EN262" s="434">
        <f>'DATA SHEET'!CR262*'Gas parameters'!$E$15</f>
        <v>0</v>
      </c>
      <c r="EO262" s="434">
        <f>'DATA SHEET'!CS262*'Gas parameters'!$F$15</f>
        <v>0</v>
      </c>
      <c r="EP262" s="434">
        <f>'DATA SHEET'!CT262*'Gas parameters'!$G$15</f>
        <v>0</v>
      </c>
      <c r="EQ262" s="434">
        <f>'DATA SHEET'!CU262*'Gas parameters'!$H$15</f>
        <v>0</v>
      </c>
      <c r="ER262" s="434">
        <f>'DATA SHEET'!CV262*'Gas parameters'!$I$15</f>
        <v>0</v>
      </c>
      <c r="ES262" s="434">
        <f>'DATA SHEET'!CW262*'Gas parameters'!$J$15</f>
        <v>0</v>
      </c>
      <c r="ET262" s="434">
        <f>'DATA SHEET'!CX262*'Gas parameters'!$K$15</f>
        <v>0</v>
      </c>
      <c r="EU262" s="434">
        <f>'DATA SHEET'!CY262*'Gas parameters'!$L$15</f>
        <v>0</v>
      </c>
      <c r="EV262" s="434">
        <f>'DATA SHEET'!CZ262*'Gas parameters'!$M$15</f>
        <v>0.1996</v>
      </c>
      <c r="EW262" s="434">
        <f>'DATA SHEET'!DA262*'Gas parameters'!$N$15</f>
        <v>0</v>
      </c>
      <c r="EX262" s="434">
        <f>'DATA SHEET'!DB262*'Gas parameters'!$O$15</f>
        <v>0</v>
      </c>
      <c r="EY262" s="434">
        <f>'DATA SHEET'!DC262*'Gas parameters'!$P$15</f>
        <v>0</v>
      </c>
      <c r="EZ262" s="434">
        <f>'DATA SHEET'!DD262*'Gas parameters'!$Q$15</f>
        <v>0</v>
      </c>
      <c r="FA262" s="429">
        <f>'DATA SHEET'!CO262*'Gas parameters'!$B$16</f>
        <v>0.59760000000000002</v>
      </c>
      <c r="FB262" s="429">
        <f>'DATA SHEET'!CP262*'Gas parameters'!$C$16</f>
        <v>0</v>
      </c>
      <c r="FC262" s="429">
        <f>'DATA SHEET'!CQ262*'Gas parameters'!$D$16</f>
        <v>0</v>
      </c>
      <c r="FD262" s="429">
        <f>'DATA SHEET'!CR262*'Gas parameters'!$E$16</f>
        <v>0</v>
      </c>
      <c r="FE262" s="429">
        <f>'DATA SHEET'!CS262*'Gas parameters'!$F$16</f>
        <v>0</v>
      </c>
      <c r="FF262" s="429">
        <f>'DATA SHEET'!CT262*'Gas parameters'!$G$16</f>
        <v>0</v>
      </c>
      <c r="FG262" s="429">
        <f>'DATA SHEET'!CU262*'Gas parameters'!$H$16</f>
        <v>0</v>
      </c>
      <c r="FH262" s="429">
        <f>'DATA SHEET'!CV262*'Gas parameters'!$I$16</f>
        <v>0</v>
      </c>
      <c r="FI262" s="429">
        <f>'DATA SHEET'!CW262*'Gas parameters'!$J$16</f>
        <v>0</v>
      </c>
      <c r="FJ262" s="429">
        <f>'DATA SHEET'!CX262*'Gas parameters'!$K$16</f>
        <v>0</v>
      </c>
      <c r="FK262" s="429">
        <f>'DATA SHEET'!CY262*'Gas parameters'!$L$16</f>
        <v>0</v>
      </c>
      <c r="FL262" s="429">
        <f>'DATA SHEET'!CZ262*'Gas parameters'!$M$16</f>
        <v>0</v>
      </c>
      <c r="FM262" s="429">
        <f>'DATA SHEET'!DA262*'Gas parameters'!$N$16</f>
        <v>0</v>
      </c>
      <c r="FN262" s="429">
        <f>'DATA SHEET'!DB262*'Gas parameters'!$O$16</f>
        <v>0</v>
      </c>
      <c r="FO262" s="429">
        <f>'DATA SHEET'!DC262*'Gas parameters'!$P$16</f>
        <v>0</v>
      </c>
      <c r="FP262" s="429">
        <f>'DATA SHEET'!DD262*'Gas parameters'!$Q$16</f>
        <v>0</v>
      </c>
      <c r="FQ262" s="457">
        <f>'DATA SHEET'!CO262*'Gas parameters'!$B$17</f>
        <v>1.1639999999999999</v>
      </c>
      <c r="FR262" s="457">
        <f>'DATA SHEET'!CP262*'Gas parameters'!$C$17</f>
        <v>0</v>
      </c>
      <c r="FS262" s="457">
        <f>'DATA SHEET'!CQ262*'Gas parameters'!$D$17</f>
        <v>0</v>
      </c>
      <c r="FT262" s="457">
        <f>'DATA SHEET'!CR262*'Gas parameters'!$E$17</f>
        <v>0</v>
      </c>
      <c r="FU262" s="457">
        <f>'DATA SHEET'!CS262*'Gas parameters'!$F$17</f>
        <v>0</v>
      </c>
      <c r="FV262" s="457">
        <f>'DATA SHEET'!CT262*'Gas parameters'!$G$17</f>
        <v>0</v>
      </c>
      <c r="FW262" s="457">
        <f>'DATA SHEET'!CU262*'Gas parameters'!$H$17</f>
        <v>0</v>
      </c>
      <c r="FX262" s="457">
        <f>'DATA SHEET'!CV262*'Gas parameters'!$I$17</f>
        <v>0</v>
      </c>
      <c r="FY262" s="457">
        <f>'DATA SHEET'!CW262*'Gas parameters'!$J$17</f>
        <v>0</v>
      </c>
      <c r="FZ262" s="457">
        <f>'DATA SHEET'!CX262*'Gas parameters'!$K$17</f>
        <v>0</v>
      </c>
      <c r="GA262" s="457">
        <f>'DATA SHEET'!CY262*'Gas parameters'!$L$17</f>
        <v>0</v>
      </c>
      <c r="GB262" s="457">
        <f>'DATA SHEET'!CZ262*'Gas parameters'!$M$17</f>
        <v>0.38680000000000003</v>
      </c>
      <c r="GC262" s="457">
        <f>'DATA SHEET'!DA262*'Gas parameters'!$N$17</f>
        <v>0</v>
      </c>
      <c r="GD262" s="457">
        <f>'DATA SHEET'!DB262*'Gas parameters'!$O$17</f>
        <v>0</v>
      </c>
      <c r="GE262" s="457">
        <f>'DATA SHEET'!DC262*'Gas parameters'!$P$17</f>
        <v>0</v>
      </c>
      <c r="GF262" s="457">
        <f>'DATA SHEET'!DD262*'Gas parameters'!$Q$17</f>
        <v>0</v>
      </c>
      <c r="GG262" s="429">
        <f>'DATA SHEET'!CO262*'Gas parameters'!$B$18</f>
        <v>0.43043999999999999</v>
      </c>
      <c r="GH262" s="429">
        <f>'DATA SHEET'!CP262*'Gas parameters'!$C$18</f>
        <v>0</v>
      </c>
      <c r="GI262" s="429">
        <f>'DATA SHEET'!CQ262*'Gas parameters'!$D$18</f>
        <v>0</v>
      </c>
      <c r="GJ262" s="429">
        <f>'DATA SHEET'!CR262*'Gas parameters'!$E$18</f>
        <v>0</v>
      </c>
      <c r="GK262" s="429">
        <f>'DATA SHEET'!CS262*'Gas parameters'!$F$18</f>
        <v>0</v>
      </c>
      <c r="GL262" s="429">
        <f>'DATA SHEET'!CT262*'Gas parameters'!$G$18</f>
        <v>0</v>
      </c>
      <c r="GM262" s="429">
        <f>'DATA SHEET'!CU262*'Gas parameters'!$H$18</f>
        <v>0</v>
      </c>
      <c r="GN262" s="429">
        <f>'DATA SHEET'!CV262*'Gas parameters'!$I$18</f>
        <v>0</v>
      </c>
      <c r="GO262" s="429">
        <f>'DATA SHEET'!CW262*'Gas parameters'!$J$18</f>
        <v>0</v>
      </c>
      <c r="GP262" s="429">
        <f>'DATA SHEET'!CX262*'Gas parameters'!$K$18</f>
        <v>0</v>
      </c>
      <c r="GQ262" s="429">
        <f>'DATA SHEET'!CY262*'Gas parameters'!$L$18</f>
        <v>0</v>
      </c>
      <c r="GR262" s="429">
        <f>'DATA SHEET'!CZ262*'Gas parameters'!$M$18</f>
        <v>3.5999999999999997E-2</v>
      </c>
      <c r="GS262" s="429">
        <f>'DATA SHEET'!DA262*'Gas parameters'!$N$18</f>
        <v>0</v>
      </c>
      <c r="GT262" s="429">
        <f>'DATA SHEET'!DB262*'Gas parameters'!$O$18</f>
        <v>0</v>
      </c>
      <c r="GU262" s="429">
        <f>'DATA SHEET'!DC262*'Gas parameters'!$P$18</f>
        <v>0</v>
      </c>
      <c r="GV262" s="429">
        <f>'DATA SHEET'!DD262*'Gas parameters'!$Q$18</f>
        <v>0</v>
      </c>
      <c r="GW262" s="430">
        <v>7</v>
      </c>
      <c r="GX262" s="430">
        <v>1E-3</v>
      </c>
      <c r="GY262" s="435">
        <f t="shared" si="1768"/>
        <v>6.6924546322827121</v>
      </c>
      <c r="GZ262" s="435">
        <f t="shared" si="1769"/>
        <v>10.148328222950017</v>
      </c>
      <c r="HA262" s="433">
        <f t="shared" si="1770"/>
        <v>1</v>
      </c>
      <c r="HB262" s="433">
        <f t="shared" si="1771"/>
        <v>7.4502201757506663</v>
      </c>
      <c r="HC262" s="433">
        <f t="shared" si="1772"/>
        <v>20.959991874476575</v>
      </c>
      <c r="HD262" s="433">
        <f t="shared" si="1773"/>
        <v>1.3246768628986172</v>
      </c>
      <c r="HE262" s="433">
        <f t="shared" si="1774"/>
        <v>1.2155011147590387</v>
      </c>
      <c r="HF262" s="436">
        <f t="shared" si="1775"/>
        <v>0</v>
      </c>
      <c r="HG262" s="433">
        <f t="shared" si="1776"/>
        <v>5.8886546322827122</v>
      </c>
      <c r="HH262" s="435">
        <f>GY262*0.7906+'DATA SHEET'!CW262/100+HN262</f>
        <v>5.8886546322827122</v>
      </c>
      <c r="HI262" s="433">
        <f t="shared" si="1777"/>
        <v>1.5615655434679541</v>
      </c>
      <c r="HJ262" s="433">
        <f t="shared" si="1778"/>
        <v>10.148328222950017</v>
      </c>
      <c r="HK262" s="437">
        <f t="shared" si="1779"/>
        <v>25843</v>
      </c>
      <c r="HL262" s="437">
        <f t="shared" si="1780"/>
        <v>28989.399999999998</v>
      </c>
      <c r="HM262" s="438">
        <f t="shared" si="1781"/>
        <v>1.4014</v>
      </c>
      <c r="HN262" s="439">
        <f t="shared" si="1782"/>
        <v>0.59760000000000002</v>
      </c>
      <c r="HO262" s="436">
        <f t="shared" si="1783"/>
        <v>1.5508</v>
      </c>
      <c r="HP262" s="427">
        <f t="shared" si="1784"/>
        <v>0.46643999999999997</v>
      </c>
      <c r="HQ262" s="357">
        <f t="shared" si="1785"/>
        <v>25801.599999999999</v>
      </c>
      <c r="HR262" s="358">
        <f t="shared" si="1786"/>
        <v>29019.200000000001</v>
      </c>
      <c r="HS262" s="712">
        <f t="shared" si="1787"/>
        <v>0.46643999999999997</v>
      </c>
      <c r="HT262" s="713">
        <f t="shared" si="1788"/>
        <v>0.36094603788418017</v>
      </c>
      <c r="HU262" s="711">
        <f t="shared" si="1789"/>
        <v>0.44215889640812073</v>
      </c>
      <c r="HV262" s="711">
        <f t="shared" si="1790"/>
        <v>24.454174959719456</v>
      </c>
      <c r="HW262" s="711">
        <f t="shared" si="1791"/>
        <v>27.464698088207459</v>
      </c>
      <c r="HX262" s="711">
        <f t="shared" si="1792"/>
        <v>45.714470083951518</v>
      </c>
      <c r="HY262" s="714">
        <f t="shared" si="1793"/>
        <v>25.801599999999997</v>
      </c>
      <c r="HZ262" s="359">
        <f t="shared" si="1794"/>
        <v>29.019200000000001</v>
      </c>
      <c r="IA262" s="360">
        <f t="shared" si="1795"/>
        <v>48.30190909070317</v>
      </c>
      <c r="IB262" s="75">
        <f t="shared" si="1796"/>
        <v>45.714470083951518</v>
      </c>
      <c r="IC262" s="724">
        <f t="shared" si="1797"/>
        <v>0.36094603788418017</v>
      </c>
      <c r="ID262" s="724">
        <f t="shared" si="1798"/>
        <v>25.801599999999997</v>
      </c>
      <c r="IE262" s="724">
        <f t="shared" si="1799"/>
        <v>29.019200000000001</v>
      </c>
      <c r="IF262" s="76">
        <f t="shared" si="1800"/>
        <v>10.148328222950017</v>
      </c>
      <c r="IG262" s="168"/>
      <c r="IH262" s="168"/>
      <c r="II262" s="168"/>
      <c r="IJ262" s="700">
        <f t="shared" si="1801"/>
        <v>0</v>
      </c>
      <c r="IK262" s="529"/>
      <c r="IL262" s="529"/>
      <c r="IM262" s="529"/>
      <c r="IN262" s="529"/>
      <c r="IO262" s="529"/>
      <c r="IP262" s="529"/>
      <c r="IQ262" s="529"/>
      <c r="IR262" s="529"/>
      <c r="IS262" s="23" t="s">
        <v>88</v>
      </c>
      <c r="IT262" s="23" t="s">
        <v>88</v>
      </c>
      <c r="IU262" s="23"/>
      <c r="IV262" s="23" t="s">
        <v>88</v>
      </c>
      <c r="IW262" s="23"/>
      <c r="IX262" s="23"/>
      <c r="IZ262" s="529"/>
      <c r="JA262" s="529"/>
      <c r="JB262" s="143"/>
      <c r="JC262" s="64"/>
      <c r="JD262" s="22" t="str">
        <f>IF(IN262&lt;&gt;0,IP262*IF262/IN262,"NM")</f>
        <v>NM</v>
      </c>
      <c r="JE262" s="22" t="str">
        <f>IF(IN262&lt;&gt;0,IQ262*IF262/IN262,"NM")</f>
        <v>NM</v>
      </c>
      <c r="JF262" s="22" t="str">
        <f>IF(IN262&lt;&gt;0,JD262*1.07,"NM")</f>
        <v>NM</v>
      </c>
      <c r="JG262" s="22" t="str">
        <f>IF(IN262&lt;&gt;0,JE262*1.76,"NM")</f>
        <v>NM</v>
      </c>
      <c r="JH262" s="21" t="str">
        <f>IF(IN262&lt;&gt;0,(21/(21-IO262)),"NM")</f>
        <v>NM</v>
      </c>
      <c r="JI262" s="21"/>
      <c r="JJ262" s="21"/>
      <c r="JK262" s="21"/>
      <c r="JL262" s="529"/>
      <c r="JM262" s="529"/>
      <c r="JN262" s="529"/>
      <c r="JO262" s="529"/>
      <c r="JP262" s="529"/>
      <c r="JR262" s="29"/>
      <c r="JS262" s="29"/>
      <c r="JT262" s="529"/>
      <c r="JU262" s="529"/>
      <c r="JV262" s="142"/>
      <c r="JW262" s="142"/>
      <c r="JX262" s="142"/>
      <c r="JY262" s="142"/>
      <c r="JZ262" s="142"/>
      <c r="KA262" s="23"/>
      <c r="KB262" s="24"/>
      <c r="KC262" s="175"/>
      <c r="KD262" s="175"/>
      <c r="KE262" s="175"/>
      <c r="KF262" s="175"/>
      <c r="KG262" s="175"/>
      <c r="KH262" s="175"/>
      <c r="KI262" s="175"/>
      <c r="KJ262" s="175"/>
      <c r="KK262" s="48"/>
      <c r="KL262" s="32" t="s">
        <v>88</v>
      </c>
      <c r="KM262" s="48"/>
      <c r="KN262" s="48"/>
      <c r="KO262" s="48"/>
      <c r="KP262" s="48"/>
      <c r="KQ262" s="49"/>
      <c r="KR262" s="49"/>
      <c r="KS262" s="49"/>
      <c r="KT262" s="49"/>
      <c r="KU262" s="49"/>
      <c r="KV262" s="49"/>
      <c r="KX262" s="540">
        <f t="shared" si="1243"/>
        <v>100</v>
      </c>
      <c r="NC262" s="529">
        <v>0</v>
      </c>
    </row>
    <row r="263" spans="1:367" ht="15.75" thickBot="1" x14ac:dyDescent="0.3">
      <c r="A263" s="423" t="s">
        <v>183</v>
      </c>
      <c r="B263" s="81"/>
      <c r="C263" s="81"/>
      <c r="D263" s="578"/>
      <c r="E263" s="50" t="s">
        <v>77</v>
      </c>
      <c r="F263" s="40"/>
      <c r="G263" s="40"/>
      <c r="H263" s="40"/>
      <c r="I263" s="40"/>
      <c r="J263" s="40"/>
      <c r="K263" s="40"/>
      <c r="L263" s="40"/>
      <c r="M263" s="40"/>
      <c r="N263" s="40"/>
      <c r="O263" s="552">
        <f>P262-P258</f>
        <v>0</v>
      </c>
      <c r="P263" s="545"/>
      <c r="Q263" s="728"/>
      <c r="R263" s="728"/>
      <c r="S263" s="728"/>
      <c r="T263" s="728"/>
      <c r="U263" s="728"/>
      <c r="V263" s="728"/>
      <c r="W263" s="728"/>
      <c r="X263" s="728"/>
      <c r="Y263" s="728"/>
      <c r="Z263" s="728"/>
      <c r="AA263" s="728"/>
      <c r="AB263" s="728"/>
      <c r="AC263" s="40"/>
      <c r="AD263" s="40"/>
      <c r="AE263" s="40"/>
      <c r="AF263" s="40"/>
      <c r="AG263" s="40"/>
      <c r="AH263" s="40"/>
      <c r="AI263" s="40"/>
      <c r="AJ263" s="40"/>
      <c r="AK263" s="40"/>
      <c r="AL263" s="40"/>
      <c r="AM263" s="40"/>
      <c r="AN263" s="40"/>
      <c r="AO263" s="40"/>
      <c r="AP263" s="40"/>
      <c r="AQ263" s="40"/>
      <c r="AR263" s="40"/>
      <c r="AS263" s="40"/>
      <c r="AT263" s="40"/>
      <c r="AU263" s="40"/>
      <c r="AV263" s="40"/>
      <c r="AW263" s="40"/>
      <c r="AX263" s="40"/>
      <c r="AY263" s="40"/>
      <c r="AZ263" s="40"/>
      <c r="BA263" s="40"/>
      <c r="BB263" s="40"/>
      <c r="BC263" s="40"/>
      <c r="BD263" s="40"/>
      <c r="BE263" s="40"/>
      <c r="BF263" s="40"/>
      <c r="BG263" s="40"/>
      <c r="BH263" s="40"/>
      <c r="BI263" s="40"/>
      <c r="BJ263" s="40"/>
      <c r="BK263" s="40"/>
      <c r="BL263" s="40"/>
      <c r="BM263" s="40"/>
      <c r="BN263" s="40"/>
      <c r="BO263" s="40"/>
      <c r="BP263" s="40"/>
      <c r="BQ263" s="40"/>
      <c r="BR263" s="40"/>
      <c r="BS263" s="40"/>
      <c r="BT263" s="40"/>
      <c r="BU263" s="40"/>
      <c r="BV263" s="40"/>
      <c r="BW263" s="40"/>
      <c r="BX263" s="40"/>
      <c r="BY263" s="40"/>
      <c r="BZ263" s="40"/>
      <c r="CA263" s="40"/>
      <c r="CB263" s="40"/>
      <c r="CC263" s="40"/>
      <c r="CD263" s="40"/>
      <c r="CE263" s="40"/>
      <c r="CF263" s="40"/>
      <c r="CG263" s="40"/>
      <c r="CH263" s="40"/>
      <c r="CI263" s="40"/>
      <c r="CJ263" s="40"/>
      <c r="CK263" s="40"/>
      <c r="CL263" s="40"/>
      <c r="CM263" s="40"/>
      <c r="CN263" s="40"/>
      <c r="CO263" s="40"/>
      <c r="CP263" s="40"/>
      <c r="CQ263" s="40"/>
      <c r="CR263" s="40"/>
      <c r="CS263" s="40"/>
      <c r="CT263" s="40"/>
      <c r="CU263" s="40"/>
      <c r="CV263" s="40"/>
      <c r="CW263" s="40"/>
      <c r="CX263" s="40"/>
      <c r="CY263" s="40"/>
      <c r="CZ263" s="40"/>
      <c r="DA263" s="40"/>
      <c r="DB263" s="40"/>
      <c r="DC263" s="40"/>
      <c r="DD263" s="40"/>
      <c r="DE263" s="40"/>
      <c r="DF263" s="40"/>
      <c r="DG263" s="40"/>
      <c r="DH263" s="40"/>
      <c r="DI263" s="40"/>
      <c r="DJ263" s="40"/>
      <c r="DK263" s="40"/>
      <c r="DL263" s="40"/>
      <c r="DM263" s="40"/>
      <c r="DN263" s="40"/>
      <c r="DO263" s="40"/>
      <c r="DP263" s="40"/>
      <c r="DQ263" s="40"/>
      <c r="DR263" s="40"/>
      <c r="DS263" s="40"/>
      <c r="DT263" s="40"/>
      <c r="DU263" s="40"/>
      <c r="DV263" s="40"/>
      <c r="DW263" s="40"/>
      <c r="DX263" s="40"/>
      <c r="DY263" s="40"/>
      <c r="DZ263" s="40"/>
      <c r="EA263" s="40"/>
      <c r="EB263" s="40"/>
      <c r="EC263" s="40"/>
      <c r="ED263" s="40"/>
      <c r="EE263" s="40"/>
      <c r="EF263" s="40"/>
      <c r="EG263" s="40"/>
      <c r="EH263" s="40"/>
      <c r="EI263" s="40"/>
      <c r="EJ263" s="40"/>
      <c r="EK263" s="40"/>
      <c r="EL263" s="40"/>
      <c r="EM263" s="40"/>
      <c r="EN263" s="40"/>
      <c r="EO263" s="40"/>
      <c r="EP263" s="40"/>
      <c r="EQ263" s="40"/>
      <c r="ER263" s="40"/>
      <c r="ES263" s="40"/>
      <c r="ET263" s="40"/>
      <c r="EU263" s="40"/>
      <c r="EV263" s="40"/>
      <c r="EW263" s="40"/>
      <c r="EX263" s="40"/>
      <c r="EY263" s="40"/>
      <c r="EZ263" s="40"/>
      <c r="FA263" s="40"/>
      <c r="FB263" s="40"/>
      <c r="FC263" s="40"/>
      <c r="FD263" s="40"/>
      <c r="FE263" s="40"/>
      <c r="FF263" s="40"/>
      <c r="FG263" s="40"/>
      <c r="FH263" s="40"/>
      <c r="FI263" s="40"/>
      <c r="FJ263" s="40"/>
      <c r="FK263" s="40"/>
      <c r="FL263" s="40"/>
      <c r="FM263" s="40"/>
      <c r="FN263" s="40"/>
      <c r="FO263" s="40"/>
      <c r="FP263" s="40"/>
      <c r="FQ263" s="40"/>
      <c r="FR263" s="40"/>
      <c r="FS263" s="40"/>
      <c r="FT263" s="40"/>
      <c r="FU263" s="40"/>
      <c r="FV263" s="40"/>
      <c r="FW263" s="40"/>
      <c r="FX263" s="40"/>
      <c r="FY263" s="40"/>
      <c r="FZ263" s="40"/>
      <c r="GA263" s="40"/>
      <c r="GB263" s="40"/>
      <c r="GC263" s="40"/>
      <c r="GD263" s="40"/>
      <c r="GE263" s="40"/>
      <c r="GF263" s="40"/>
      <c r="GG263" s="40"/>
      <c r="GH263" s="40"/>
      <c r="GI263" s="40"/>
      <c r="GJ263" s="40"/>
      <c r="GK263" s="40"/>
      <c r="GL263" s="40"/>
      <c r="GM263" s="40"/>
      <c r="GN263" s="40"/>
      <c r="GO263" s="40"/>
      <c r="GP263" s="40"/>
      <c r="GQ263" s="40"/>
      <c r="GR263" s="40"/>
      <c r="GS263" s="40"/>
      <c r="GT263" s="40"/>
      <c r="GU263" s="40"/>
      <c r="GV263" s="40"/>
      <c r="GW263" s="40"/>
      <c r="GX263" s="40"/>
      <c r="GY263" s="40"/>
      <c r="GZ263" s="40"/>
      <c r="HA263" s="40"/>
      <c r="HB263" s="40"/>
      <c r="HC263" s="40"/>
      <c r="HD263" s="40"/>
      <c r="HE263" s="40"/>
      <c r="HF263" s="40"/>
      <c r="HG263" s="40"/>
      <c r="HH263" s="40"/>
      <c r="HI263" s="40"/>
      <c r="HJ263" s="40"/>
      <c r="HK263" s="40"/>
      <c r="HL263" s="40"/>
      <c r="HM263" s="40"/>
      <c r="HN263" s="40"/>
      <c r="HO263" s="40"/>
      <c r="HP263" s="40"/>
      <c r="HQ263" s="40"/>
      <c r="HR263" s="40"/>
      <c r="HS263" s="40"/>
      <c r="HT263" s="40"/>
      <c r="HU263" s="40"/>
      <c r="HV263" s="40"/>
      <c r="HW263" s="40"/>
      <c r="HX263" s="40"/>
      <c r="HY263" s="40"/>
      <c r="HZ263" s="40"/>
      <c r="IA263" s="40"/>
      <c r="IB263" s="40"/>
      <c r="IC263" s="40"/>
      <c r="ID263" s="40"/>
      <c r="IE263" s="40"/>
      <c r="IF263" s="40"/>
      <c r="IG263" s="40"/>
      <c r="IH263" s="40"/>
      <c r="II263" s="40"/>
      <c r="IJ263" s="40"/>
      <c r="IK263" s="40"/>
      <c r="IL263" s="40"/>
      <c r="IM263" s="40"/>
      <c r="IN263" s="40"/>
      <c r="IO263" s="40"/>
      <c r="IP263" s="40"/>
      <c r="IQ263" s="40"/>
      <c r="IR263" s="40"/>
      <c r="IS263" s="40"/>
      <c r="IT263" s="40"/>
      <c r="IU263" s="40"/>
      <c r="IV263" s="40"/>
      <c r="IW263" s="40"/>
      <c r="IX263" s="40"/>
      <c r="IZ263" s="40"/>
      <c r="JA263" s="40"/>
      <c r="JB263" s="83"/>
      <c r="JC263" s="40"/>
      <c r="JD263" s="40"/>
      <c r="JE263" s="40"/>
      <c r="JF263" s="40"/>
      <c r="JG263" s="40"/>
      <c r="JH263" s="40"/>
      <c r="JI263" s="40"/>
      <c r="JJ263" s="40"/>
      <c r="JK263" s="40"/>
      <c r="JL263" s="83"/>
      <c r="JM263" s="83"/>
      <c r="JN263" s="83"/>
      <c r="JO263" s="83"/>
      <c r="JP263" s="40"/>
      <c r="JQ263" s="40"/>
      <c r="JR263" s="40"/>
      <c r="JS263" s="40"/>
      <c r="JT263" s="83"/>
      <c r="JU263" s="83"/>
      <c r="JV263" s="83"/>
      <c r="JW263" s="83"/>
      <c r="JX263" s="83"/>
      <c r="JY263" s="83"/>
      <c r="JZ263" s="83"/>
      <c r="KA263" s="40"/>
      <c r="KB263" s="40"/>
      <c r="KC263" s="83"/>
      <c r="KD263" s="83"/>
      <c r="KE263" s="83"/>
      <c r="KF263" s="83"/>
      <c r="KG263" s="83"/>
      <c r="KH263" s="83"/>
      <c r="KI263" s="83"/>
      <c r="KJ263" s="83"/>
      <c r="KK263" s="40"/>
      <c r="KL263" s="40"/>
      <c r="KM263" s="40"/>
      <c r="KN263" s="40"/>
      <c r="KO263" s="40"/>
      <c r="KP263" s="40"/>
      <c r="KQ263" s="41"/>
      <c r="KR263" s="41"/>
      <c r="KS263" s="41"/>
      <c r="KT263" s="41"/>
      <c r="KU263" s="41"/>
      <c r="KV263" s="41"/>
      <c r="KX263" s="540">
        <f t="shared" si="1243"/>
        <v>0</v>
      </c>
      <c r="NC263" s="40"/>
    </row>
    <row r="264" spans="1:367" ht="24.75" thickTop="1" thickBot="1" x14ac:dyDescent="0.3">
      <c r="A264" s="423" t="s">
        <v>183</v>
      </c>
      <c r="B264" s="80" t="e">
        <f>IF(A264="X",IF(#REF!="F",#REF!,IF(#REF!="C",#REF!,IF(#REF!="WH",#REF!,IF(#REF!="B",#REF!,"")))),"")</f>
        <v>#REF!</v>
      </c>
      <c r="C264" s="120"/>
      <c r="D264" s="578"/>
      <c r="E264" s="11">
        <f>E262+1</f>
        <v>117</v>
      </c>
      <c r="F264" s="2127" t="s">
        <v>30</v>
      </c>
      <c r="G264" s="1830" t="s">
        <v>50</v>
      </c>
      <c r="H264" s="23" t="s">
        <v>88</v>
      </c>
      <c r="I264" s="23" t="s">
        <v>88</v>
      </c>
      <c r="J264" s="23" t="s">
        <v>88</v>
      </c>
      <c r="K264" s="38"/>
      <c r="L264" s="39" t="s">
        <v>74</v>
      </c>
      <c r="M264" s="39" t="s">
        <v>58</v>
      </c>
      <c r="N264" s="775" t="s">
        <v>59</v>
      </c>
      <c r="O264" s="44"/>
      <c r="P264" s="549"/>
      <c r="Q264" s="726">
        <v>60</v>
      </c>
      <c r="R264" s="727"/>
      <c r="S264" s="727"/>
      <c r="T264" s="727"/>
      <c r="U264" s="727"/>
      <c r="V264" s="727"/>
      <c r="W264" s="727"/>
      <c r="X264" s="727"/>
      <c r="Y264" s="727"/>
      <c r="Z264" s="727"/>
      <c r="AA264" s="727"/>
      <c r="AB264" s="727">
        <v>40</v>
      </c>
      <c r="AC264" s="368">
        <f t="shared" ref="AC264:AC265" si="1802">Q264/100</f>
        <v>0.6</v>
      </c>
      <c r="AD264" s="368">
        <f t="shared" ref="AD264:AD265" si="1803">R264/100</f>
        <v>0</v>
      </c>
      <c r="AE264" s="368">
        <f t="shared" ref="AE264:AE265" si="1804">S264/100</f>
        <v>0</v>
      </c>
      <c r="AF264" s="368">
        <f t="shared" ref="AF264:AF265" si="1805">T264/100</f>
        <v>0</v>
      </c>
      <c r="AG264" s="368">
        <f t="shared" ref="AG264:AG265" si="1806">U264/100</f>
        <v>0</v>
      </c>
      <c r="AH264" s="368">
        <f t="shared" ref="AH264:AH265" si="1807">V264/100</f>
        <v>0</v>
      </c>
      <c r="AI264" s="368">
        <f t="shared" ref="AI264:AI265" si="1808">W264/100</f>
        <v>0</v>
      </c>
      <c r="AJ264" s="368">
        <f t="shared" ref="AJ264:AJ265" si="1809">X264/100</f>
        <v>0</v>
      </c>
      <c r="AK264" s="368">
        <f t="shared" ref="AK264:AK265" si="1810">Y264/100</f>
        <v>0</v>
      </c>
      <c r="AL264" s="368">
        <f t="shared" ref="AL264:AL265" si="1811">Z264/100</f>
        <v>0</v>
      </c>
      <c r="AM264" s="368">
        <f t="shared" ref="AM264:AM265" si="1812">AA264/100</f>
        <v>0</v>
      </c>
      <c r="AN264" s="368">
        <f t="shared" ref="AN264:AN265" si="1813">AB264/100</f>
        <v>0.4</v>
      </c>
      <c r="AO264" s="369">
        <v>0</v>
      </c>
      <c r="AP264" s="370">
        <v>0</v>
      </c>
      <c r="AQ264" s="370">
        <v>0</v>
      </c>
      <c r="AR264" s="370">
        <v>0</v>
      </c>
      <c r="AS264" s="378">
        <f>AC264*'Gas parameters'!$B$10</f>
        <v>21490.799999999999</v>
      </c>
      <c r="AT264" s="371">
        <f>AD264*'Gas parameters'!$C$10</f>
        <v>0</v>
      </c>
      <c r="AU264" s="371">
        <f>AE264*'Gas parameters'!$D$10</f>
        <v>0</v>
      </c>
      <c r="AV264" s="371">
        <f>AF264*'Gas parameters'!$E$10</f>
        <v>0</v>
      </c>
      <c r="AW264" s="371">
        <f>AG264*'Gas parameters'!$F$10</f>
        <v>0</v>
      </c>
      <c r="AX264" s="371">
        <f>AH264*'Gas parameters'!$G$10</f>
        <v>0</v>
      </c>
      <c r="AY264" s="371">
        <f>AI264*'Gas parameters'!$H$10</f>
        <v>0</v>
      </c>
      <c r="AZ264" s="371">
        <f>AJ264*'Gas parameters'!$I$10</f>
        <v>0</v>
      </c>
      <c r="BA264" s="371">
        <f>AK264*'Gas parameters'!$J$10</f>
        <v>0</v>
      </c>
      <c r="BB264" s="371">
        <f>AL264*'Gas parameters'!$K$10</f>
        <v>0</v>
      </c>
      <c r="BC264" s="371">
        <f>AM264*'Gas parameters'!$L$10</f>
        <v>0</v>
      </c>
      <c r="BD264" s="371">
        <f>AN264*'Gas parameters'!$M$10</f>
        <v>4310.8</v>
      </c>
      <c r="BE264" s="372">
        <f>AO264*'Gas parameters'!$N$10</f>
        <v>0</v>
      </c>
      <c r="BF264" s="373">
        <f>AP264*'Gas parameters'!$O$10</f>
        <v>0</v>
      </c>
      <c r="BG264" s="373">
        <f>AQ264*'Gas parameters'!$P$10</f>
        <v>0</v>
      </c>
      <c r="BH264" s="379">
        <f>AR264*'Gas parameters'!$Q$10</f>
        <v>0</v>
      </c>
      <c r="BI264" s="386">
        <f>AC264*'Gas parameters'!$B$11</f>
        <v>23904</v>
      </c>
      <c r="BJ264" s="387">
        <f>AD264*'Gas parameters'!$C$11</f>
        <v>0</v>
      </c>
      <c r="BK264" s="387">
        <f>AE264*'Gas parameters'!$D$11</f>
        <v>0</v>
      </c>
      <c r="BL264" s="387">
        <f>AF264*'Gas parameters'!$E$11</f>
        <v>0</v>
      </c>
      <c r="BM264" s="387">
        <f>AG264*'Gas parameters'!$F$11</f>
        <v>0</v>
      </c>
      <c r="BN264" s="387">
        <f>AH264*'Gas parameters'!$G$11</f>
        <v>0</v>
      </c>
      <c r="BO264" s="387">
        <f>AI264*'Gas parameters'!$H$11</f>
        <v>0</v>
      </c>
      <c r="BP264" s="387">
        <f>AJ264*'Gas parameters'!$I$11</f>
        <v>0</v>
      </c>
      <c r="BQ264" s="387">
        <f>AK264*'Gas parameters'!$J$11</f>
        <v>0</v>
      </c>
      <c r="BR264" s="387">
        <f>AL264*'Gas parameters'!$K$11</f>
        <v>0</v>
      </c>
      <c r="BS264" s="387">
        <f>AM264*'Gas parameters'!$L$11</f>
        <v>0</v>
      </c>
      <c r="BT264" s="387">
        <f>AN264*'Gas parameters'!$M$11</f>
        <v>5115.2000000000007</v>
      </c>
      <c r="BU264" s="388">
        <f>AO264*'Gas parameters'!$N$11</f>
        <v>0</v>
      </c>
      <c r="BV264" s="389">
        <f>AP264*'Gas parameters'!$O$11</f>
        <v>0</v>
      </c>
      <c r="BW264" s="389">
        <f>AQ264*'Gas parameters'!$P$11</f>
        <v>0</v>
      </c>
      <c r="BX264" s="390">
        <f>AR264*'Gas parameters'!$Q$11</f>
        <v>0</v>
      </c>
      <c r="BY264" s="385">
        <f>AC264*'Gas parameters'!$B$12</f>
        <v>0.43043999999999999</v>
      </c>
      <c r="BZ264" s="374">
        <f>AD264*'Gas parameters'!$C$12</f>
        <v>0</v>
      </c>
      <c r="CA264" s="374">
        <f>AE264*'Gas parameters'!$D$12</f>
        <v>0</v>
      </c>
      <c r="CB264" s="374">
        <f>AF264*'Gas parameters'!$E$12</f>
        <v>0</v>
      </c>
      <c r="CC264" s="374">
        <f>AG264*'Gas parameters'!$F$12</f>
        <v>0</v>
      </c>
      <c r="CD264" s="374">
        <f>AH264*'Gas parameters'!$G$12</f>
        <v>0</v>
      </c>
      <c r="CE264" s="374">
        <f>AI264*'Gas parameters'!$H$12</f>
        <v>0</v>
      </c>
      <c r="CF264" s="374">
        <f>AJ264*'Gas parameters'!$I$12</f>
        <v>0</v>
      </c>
      <c r="CG264" s="374">
        <f>AK264*'Gas parameters'!$J$12</f>
        <v>0</v>
      </c>
      <c r="CH264" s="374">
        <f>AL264*'Gas parameters'!$K$12</f>
        <v>0</v>
      </c>
      <c r="CI264" s="374">
        <f>AM264*'Gas parameters'!$L$12</f>
        <v>0</v>
      </c>
      <c r="CJ264" s="374">
        <f>AN264*'Gas parameters'!$M$12</f>
        <v>3.5999999999999997E-2</v>
      </c>
      <c r="CK264" s="375">
        <f>AO264*'Gas parameters'!$N$12</f>
        <v>0</v>
      </c>
      <c r="CL264" s="376">
        <f>AP264*'Gas parameters'!$O$12</f>
        <v>0</v>
      </c>
      <c r="CM264" s="376">
        <f>AQ264*'Gas parameters'!$P$12</f>
        <v>0</v>
      </c>
      <c r="CN264" s="376">
        <f>AR264*'Gas parameters'!$Q$12</f>
        <v>0</v>
      </c>
      <c r="CO264" s="432">
        <f t="shared" ref="CO264:CO265" si="1814">AC264</f>
        <v>0.6</v>
      </c>
      <c r="CP264" s="432">
        <f t="shared" ref="CP264:CP265" si="1815">AD264</f>
        <v>0</v>
      </c>
      <c r="CQ264" s="432">
        <f t="shared" ref="CQ264:CQ265" si="1816">AE264</f>
        <v>0</v>
      </c>
      <c r="CR264" s="432">
        <f t="shared" ref="CR264:CR265" si="1817">AF264</f>
        <v>0</v>
      </c>
      <c r="CS264" s="432">
        <f t="shared" ref="CS264:CS265" si="1818">AG264</f>
        <v>0</v>
      </c>
      <c r="CT264" s="432">
        <f t="shared" ref="CT264:CT265" si="1819">AH264</f>
        <v>0</v>
      </c>
      <c r="CU264" s="432">
        <f t="shared" ref="CU264:CU265" si="1820">AI264</f>
        <v>0</v>
      </c>
      <c r="CV264" s="432">
        <f t="shared" ref="CV264:CV265" si="1821">AJ264</f>
        <v>0</v>
      </c>
      <c r="CW264" s="432">
        <f t="shared" ref="CW264:CW265" si="1822">AK264</f>
        <v>0</v>
      </c>
      <c r="CX264" s="432">
        <f t="shared" ref="CX264:CX265" si="1823">AL264</f>
        <v>0</v>
      </c>
      <c r="CY264" s="432">
        <f t="shared" ref="CY264:CY265" si="1824">AM264</f>
        <v>0</v>
      </c>
      <c r="CZ264" s="432">
        <f t="shared" ref="CZ264:CZ265" si="1825">AN264</f>
        <v>0.4</v>
      </c>
      <c r="DA264" s="432">
        <f t="shared" ref="DA264:DA265" si="1826">AO264</f>
        <v>0</v>
      </c>
      <c r="DB264" s="432">
        <f t="shared" ref="DB264:DB265" si="1827">AP264</f>
        <v>0</v>
      </c>
      <c r="DC264" s="432">
        <f t="shared" ref="DC264:DC265" si="1828">AQ264</f>
        <v>0</v>
      </c>
      <c r="DD264" s="432">
        <f t="shared" ref="DD264:DD265" si="1829">AR264</f>
        <v>0</v>
      </c>
      <c r="DE264" s="428">
        <f>'DATA SHEET'!CO264*'Gas parameters'!$B$13</f>
        <v>21529.8</v>
      </c>
      <c r="DF264" s="428">
        <f>'DATA SHEET'!CP264*'Gas parameters'!$C$13</f>
        <v>0</v>
      </c>
      <c r="DG264" s="428">
        <f>'DATA SHEET'!CQ264*'Gas parameters'!$D$13</f>
        <v>0</v>
      </c>
      <c r="DH264" s="428">
        <f>'DATA SHEET'!CR264*'Gas parameters'!$E$13</f>
        <v>0</v>
      </c>
      <c r="DI264" s="428">
        <f>'DATA SHEET'!CS264*'Gas parameters'!$F$13</f>
        <v>0</v>
      </c>
      <c r="DJ264" s="428">
        <f>'DATA SHEET'!CT264*'Gas parameters'!$G$13</f>
        <v>0</v>
      </c>
      <c r="DK264" s="428">
        <f>'DATA SHEET'!CU264*'Gas parameters'!$H$13</f>
        <v>0</v>
      </c>
      <c r="DL264" s="428">
        <f>'DATA SHEET'!CV264*'Gas parameters'!$I$13</f>
        <v>0</v>
      </c>
      <c r="DM264" s="428">
        <f>'DATA SHEET'!CW264*'Gas parameters'!$J$13</f>
        <v>0</v>
      </c>
      <c r="DN264" s="428">
        <f>'DATA SHEET'!CX264*'Gas parameters'!$K$13</f>
        <v>0</v>
      </c>
      <c r="DO264" s="428">
        <f>'DATA SHEET'!CY264*'Gas parameters'!$L$13</f>
        <v>0</v>
      </c>
      <c r="DP264" s="428">
        <f>'DATA SHEET'!CZ264*'Gas parameters'!$M$13</f>
        <v>4313.2</v>
      </c>
      <c r="DQ264" s="428">
        <f>'DATA SHEET'!DA264*'Gas parameters'!$N$13</f>
        <v>0</v>
      </c>
      <c r="DR264" s="428">
        <f>'DATA SHEET'!DB264*'Gas parameters'!$O$13</f>
        <v>0</v>
      </c>
      <c r="DS264" s="428">
        <f>'DATA SHEET'!DC264*'Gas parameters'!$P$13</f>
        <v>0</v>
      </c>
      <c r="DT264" s="428">
        <f>'DATA SHEET'!DD264*'Gas parameters'!$Q$13</f>
        <v>0</v>
      </c>
      <c r="DU264" s="431">
        <f>'DATA SHEET'!CO264*'Gas parameters'!$B$14</f>
        <v>23891.399999999998</v>
      </c>
      <c r="DV264" s="431">
        <f>'DATA SHEET'!CP264*'Gas parameters'!$C$14</f>
        <v>0</v>
      </c>
      <c r="DW264" s="431">
        <f>'DATA SHEET'!CQ264*'Gas parameters'!$D$14</f>
        <v>0</v>
      </c>
      <c r="DX264" s="431">
        <f>'DATA SHEET'!CR264*'Gas parameters'!$E$14</f>
        <v>0</v>
      </c>
      <c r="DY264" s="431">
        <f>'DATA SHEET'!CS264*'Gas parameters'!$F$14</f>
        <v>0</v>
      </c>
      <c r="DZ264" s="431">
        <f>'DATA SHEET'!CT264*'Gas parameters'!$G$14</f>
        <v>0</v>
      </c>
      <c r="EA264" s="431">
        <f>'DATA SHEET'!CU264*'Gas parameters'!$H$14</f>
        <v>0</v>
      </c>
      <c r="EB264" s="431">
        <f>'DATA SHEET'!CV264*'Gas parameters'!$I$14</f>
        <v>0</v>
      </c>
      <c r="EC264" s="431">
        <f>'DATA SHEET'!CW264*'Gas parameters'!$J$14</f>
        <v>0</v>
      </c>
      <c r="ED264" s="431">
        <f>'DATA SHEET'!CX264*'Gas parameters'!$K$14</f>
        <v>0</v>
      </c>
      <c r="EE264" s="431">
        <f>'DATA SHEET'!CY264*'Gas parameters'!$L$14</f>
        <v>0</v>
      </c>
      <c r="EF264" s="431">
        <f>'DATA SHEET'!CZ264*'Gas parameters'!$M$14</f>
        <v>5098</v>
      </c>
      <c r="EG264" s="431">
        <f>'DATA SHEET'!DA264*'Gas parameters'!$N$14</f>
        <v>0</v>
      </c>
      <c r="EH264" s="431">
        <f>'DATA SHEET'!DB264*'Gas parameters'!$O$14</f>
        <v>0</v>
      </c>
      <c r="EI264" s="431">
        <f>'DATA SHEET'!DC264*'Gas parameters'!$P$14</f>
        <v>0</v>
      </c>
      <c r="EJ264" s="431">
        <f>'DATA SHEET'!DD264*'Gas parameters'!$Q$14</f>
        <v>0</v>
      </c>
      <c r="EK264" s="425">
        <f>'DATA SHEET'!CO264*'Gas parameters'!$B$15</f>
        <v>1.2018</v>
      </c>
      <c r="EL264" s="434">
        <f>'DATA SHEET'!CP264*'Gas parameters'!$C$15</f>
        <v>0</v>
      </c>
      <c r="EM264" s="434">
        <f>'DATA SHEET'!CQ264*'Gas parameters'!$D$15</f>
        <v>0</v>
      </c>
      <c r="EN264" s="434">
        <f>'DATA SHEET'!CR264*'Gas parameters'!$E$15</f>
        <v>0</v>
      </c>
      <c r="EO264" s="434">
        <f>'DATA SHEET'!CS264*'Gas parameters'!$F$15</f>
        <v>0</v>
      </c>
      <c r="EP264" s="434">
        <f>'DATA SHEET'!CT264*'Gas parameters'!$G$15</f>
        <v>0</v>
      </c>
      <c r="EQ264" s="434">
        <f>'DATA SHEET'!CU264*'Gas parameters'!$H$15</f>
        <v>0</v>
      </c>
      <c r="ER264" s="434">
        <f>'DATA SHEET'!CV264*'Gas parameters'!$I$15</f>
        <v>0</v>
      </c>
      <c r="ES264" s="434">
        <f>'DATA SHEET'!CW264*'Gas parameters'!$J$15</f>
        <v>0</v>
      </c>
      <c r="ET264" s="434">
        <f>'DATA SHEET'!CX264*'Gas parameters'!$K$15</f>
        <v>0</v>
      </c>
      <c r="EU264" s="434">
        <f>'DATA SHEET'!CY264*'Gas parameters'!$L$15</f>
        <v>0</v>
      </c>
      <c r="EV264" s="434">
        <f>'DATA SHEET'!CZ264*'Gas parameters'!$M$15</f>
        <v>0.1996</v>
      </c>
      <c r="EW264" s="434">
        <f>'DATA SHEET'!DA264*'Gas parameters'!$N$15</f>
        <v>0</v>
      </c>
      <c r="EX264" s="434">
        <f>'DATA SHEET'!DB264*'Gas parameters'!$O$15</f>
        <v>0</v>
      </c>
      <c r="EY264" s="434">
        <f>'DATA SHEET'!DC264*'Gas parameters'!$P$15</f>
        <v>0</v>
      </c>
      <c r="EZ264" s="434">
        <f>'DATA SHEET'!DD264*'Gas parameters'!$Q$15</f>
        <v>0</v>
      </c>
      <c r="FA264" s="429">
        <f>'DATA SHEET'!CO264*'Gas parameters'!$B$16</f>
        <v>0.59760000000000002</v>
      </c>
      <c r="FB264" s="429">
        <f>'DATA SHEET'!CP264*'Gas parameters'!$C$16</f>
        <v>0</v>
      </c>
      <c r="FC264" s="429">
        <f>'DATA SHEET'!CQ264*'Gas parameters'!$D$16</f>
        <v>0</v>
      </c>
      <c r="FD264" s="429">
        <f>'DATA SHEET'!CR264*'Gas parameters'!$E$16</f>
        <v>0</v>
      </c>
      <c r="FE264" s="429">
        <f>'DATA SHEET'!CS264*'Gas parameters'!$F$16</f>
        <v>0</v>
      </c>
      <c r="FF264" s="429">
        <f>'DATA SHEET'!CT264*'Gas parameters'!$G$16</f>
        <v>0</v>
      </c>
      <c r="FG264" s="429">
        <f>'DATA SHEET'!CU264*'Gas parameters'!$H$16</f>
        <v>0</v>
      </c>
      <c r="FH264" s="429">
        <f>'DATA SHEET'!CV264*'Gas parameters'!$I$16</f>
        <v>0</v>
      </c>
      <c r="FI264" s="429">
        <f>'DATA SHEET'!CW264*'Gas parameters'!$J$16</f>
        <v>0</v>
      </c>
      <c r="FJ264" s="429">
        <f>'DATA SHEET'!CX264*'Gas parameters'!$K$16</f>
        <v>0</v>
      </c>
      <c r="FK264" s="429">
        <f>'DATA SHEET'!CY264*'Gas parameters'!$L$16</f>
        <v>0</v>
      </c>
      <c r="FL264" s="429">
        <f>'DATA SHEET'!CZ264*'Gas parameters'!$M$16</f>
        <v>0</v>
      </c>
      <c r="FM264" s="429">
        <f>'DATA SHEET'!DA264*'Gas parameters'!$N$16</f>
        <v>0</v>
      </c>
      <c r="FN264" s="429">
        <f>'DATA SHEET'!DB264*'Gas parameters'!$O$16</f>
        <v>0</v>
      </c>
      <c r="FO264" s="429">
        <f>'DATA SHEET'!DC264*'Gas parameters'!$P$16</f>
        <v>0</v>
      </c>
      <c r="FP264" s="429">
        <f>'DATA SHEET'!DD264*'Gas parameters'!$Q$16</f>
        <v>0</v>
      </c>
      <c r="FQ264" s="457">
        <f>'DATA SHEET'!CO264*'Gas parameters'!$B$17</f>
        <v>1.1639999999999999</v>
      </c>
      <c r="FR264" s="457">
        <f>'DATA SHEET'!CP264*'Gas parameters'!$C$17</f>
        <v>0</v>
      </c>
      <c r="FS264" s="457">
        <f>'DATA SHEET'!CQ264*'Gas parameters'!$D$17</f>
        <v>0</v>
      </c>
      <c r="FT264" s="457">
        <f>'DATA SHEET'!CR264*'Gas parameters'!$E$17</f>
        <v>0</v>
      </c>
      <c r="FU264" s="457">
        <f>'DATA SHEET'!CS264*'Gas parameters'!$F$17</f>
        <v>0</v>
      </c>
      <c r="FV264" s="457">
        <f>'DATA SHEET'!CT264*'Gas parameters'!$G$17</f>
        <v>0</v>
      </c>
      <c r="FW264" s="457">
        <f>'DATA SHEET'!CU264*'Gas parameters'!$H$17</f>
        <v>0</v>
      </c>
      <c r="FX264" s="457">
        <f>'DATA SHEET'!CV264*'Gas parameters'!$I$17</f>
        <v>0</v>
      </c>
      <c r="FY264" s="457">
        <f>'DATA SHEET'!CW264*'Gas parameters'!$J$17</f>
        <v>0</v>
      </c>
      <c r="FZ264" s="457">
        <f>'DATA SHEET'!CX264*'Gas parameters'!$K$17</f>
        <v>0</v>
      </c>
      <c r="GA264" s="457">
        <f>'DATA SHEET'!CY264*'Gas parameters'!$L$17</f>
        <v>0</v>
      </c>
      <c r="GB264" s="457">
        <f>'DATA SHEET'!CZ264*'Gas parameters'!$M$17</f>
        <v>0.38680000000000003</v>
      </c>
      <c r="GC264" s="457">
        <f>'DATA SHEET'!DA264*'Gas parameters'!$N$17</f>
        <v>0</v>
      </c>
      <c r="GD264" s="457">
        <f>'DATA SHEET'!DB264*'Gas parameters'!$O$17</f>
        <v>0</v>
      </c>
      <c r="GE264" s="457">
        <f>'DATA SHEET'!DC264*'Gas parameters'!$P$17</f>
        <v>0</v>
      </c>
      <c r="GF264" s="457">
        <f>'DATA SHEET'!DD264*'Gas parameters'!$Q$17</f>
        <v>0</v>
      </c>
      <c r="GG264" s="429">
        <f>'DATA SHEET'!CO264*'Gas parameters'!$B$18</f>
        <v>0.43043999999999999</v>
      </c>
      <c r="GH264" s="429">
        <f>'DATA SHEET'!CP264*'Gas parameters'!$C$18</f>
        <v>0</v>
      </c>
      <c r="GI264" s="429">
        <f>'DATA SHEET'!CQ264*'Gas parameters'!$D$18</f>
        <v>0</v>
      </c>
      <c r="GJ264" s="429">
        <f>'DATA SHEET'!CR264*'Gas parameters'!$E$18</f>
        <v>0</v>
      </c>
      <c r="GK264" s="429">
        <f>'DATA SHEET'!CS264*'Gas parameters'!$F$18</f>
        <v>0</v>
      </c>
      <c r="GL264" s="429">
        <f>'DATA SHEET'!CT264*'Gas parameters'!$G$18</f>
        <v>0</v>
      </c>
      <c r="GM264" s="429">
        <f>'DATA SHEET'!CU264*'Gas parameters'!$H$18</f>
        <v>0</v>
      </c>
      <c r="GN264" s="429">
        <f>'DATA SHEET'!CV264*'Gas parameters'!$I$18</f>
        <v>0</v>
      </c>
      <c r="GO264" s="429">
        <f>'DATA SHEET'!CW264*'Gas parameters'!$J$18</f>
        <v>0</v>
      </c>
      <c r="GP264" s="429">
        <f>'DATA SHEET'!CX264*'Gas parameters'!$K$18</f>
        <v>0</v>
      </c>
      <c r="GQ264" s="429">
        <f>'DATA SHEET'!CY264*'Gas parameters'!$L$18</f>
        <v>0</v>
      </c>
      <c r="GR264" s="429">
        <f>'DATA SHEET'!CZ264*'Gas parameters'!$M$18</f>
        <v>3.5999999999999997E-2</v>
      </c>
      <c r="GS264" s="429">
        <f>'DATA SHEET'!DA264*'Gas parameters'!$N$18</f>
        <v>0</v>
      </c>
      <c r="GT264" s="429">
        <f>'DATA SHEET'!DB264*'Gas parameters'!$O$18</f>
        <v>0</v>
      </c>
      <c r="GU264" s="429">
        <f>'DATA SHEET'!DC264*'Gas parameters'!$P$18</f>
        <v>0</v>
      </c>
      <c r="GV264" s="429">
        <f>'DATA SHEET'!DD264*'Gas parameters'!$Q$18</f>
        <v>0</v>
      </c>
      <c r="GW264" s="430">
        <v>7</v>
      </c>
      <c r="GX264" s="430">
        <v>1E-3</v>
      </c>
      <c r="GY264" s="435">
        <f t="shared" ref="GY264:GY265" si="1830">HM264/0.2094</f>
        <v>6.6924546322827121</v>
      </c>
      <c r="GZ264" s="435">
        <f t="shared" ref="GZ264:GZ265" si="1831">HN264/HH264*100</f>
        <v>10.148328222950017</v>
      </c>
      <c r="HA264" s="433">
        <f t="shared" ref="HA264:HA265" si="1832">(HG264-HH264)/GY264+1</f>
        <v>1</v>
      </c>
      <c r="HB264" s="433">
        <f t="shared" ref="HB264:HB265" si="1833">HG264+HI264</f>
        <v>7.4502201757506663</v>
      </c>
      <c r="HC264" s="433">
        <f t="shared" ref="HC264:HC265" si="1834">HI264/HB264*100</f>
        <v>20.959991874476575</v>
      </c>
      <c r="HD264" s="433">
        <f t="shared" ref="HD264:HD265" si="1835">HJ264*0.01977+HF264*0.01429+(100-HF264-HJ264)*0.01251</f>
        <v>1.3246768628986172</v>
      </c>
      <c r="HE264" s="433">
        <f t="shared" ref="HE264:HE265" si="1836">(HD264+HI264*0.8038/HG264)/(HI264/HG264+1)</f>
        <v>1.2155011147590387</v>
      </c>
      <c r="HF264" s="436">
        <f t="shared" ref="HF264:HF265" si="1837">IO264</f>
        <v>0</v>
      </c>
      <c r="HG264" s="433">
        <f t="shared" ref="HG264:HG265" si="1838">HN264/HJ264*100</f>
        <v>5.8886546322827122</v>
      </c>
      <c r="HH264" s="435">
        <f>GY264*0.7906+'DATA SHEET'!CW264/100+HN264</f>
        <v>5.8886546322827122</v>
      </c>
      <c r="HI264" s="433">
        <f t="shared" ref="HI264:HI265" si="1839">GX264/0.8038*1.293*HA264*GY264+HO264</f>
        <v>1.5615655434679541</v>
      </c>
      <c r="HJ264" s="433">
        <f t="shared" ref="HJ264:HJ265" si="1840">(1-HF264/20.94)*GZ264</f>
        <v>10.148328222950017</v>
      </c>
      <c r="HK264" s="437">
        <f t="shared" ref="HK264:HK265" si="1841">SUM(DE264:DT264)</f>
        <v>25843</v>
      </c>
      <c r="HL264" s="437">
        <f t="shared" ref="HL264:HL265" si="1842">SUM(DU264:EJ264)</f>
        <v>28989.399999999998</v>
      </c>
      <c r="HM264" s="438">
        <f t="shared" ref="HM264:HM265" si="1843">SUM(EK264:EZ264)</f>
        <v>1.4014</v>
      </c>
      <c r="HN264" s="439">
        <f t="shared" ref="HN264:HN265" si="1844">SUM(FA264:FP264)</f>
        <v>0.59760000000000002</v>
      </c>
      <c r="HO264" s="436">
        <f t="shared" ref="HO264:HO265" si="1845">SUM(FQ264:GF264)</f>
        <v>1.5508</v>
      </c>
      <c r="HP264" s="427">
        <f t="shared" ref="HP264:HP265" si="1846">SUM(GG264:GV264)</f>
        <v>0.46643999999999997</v>
      </c>
      <c r="HQ264" s="357">
        <f t="shared" ref="HQ264:HQ265" si="1847">SUM(AS264:BH264)</f>
        <v>25801.599999999999</v>
      </c>
      <c r="HR264" s="358">
        <f t="shared" ref="HR264:HR265" si="1848">SUM(BI264:BX264)</f>
        <v>29019.200000000001</v>
      </c>
      <c r="HS264" s="712">
        <f t="shared" ref="HS264:HS265" si="1849">SUM(BY264:CN264)</f>
        <v>0.46643999999999997</v>
      </c>
      <c r="HT264" s="713">
        <f t="shared" ref="HT264:HT265" si="1850">HU264/$HR$14</f>
        <v>0.36094603788418017</v>
      </c>
      <c r="HU264" s="711">
        <f t="shared" ref="HU264:HU265" si="1851">HS264/$HU$14</f>
        <v>0.44215889640812073</v>
      </c>
      <c r="HV264" s="711">
        <f t="shared" ref="HV264:HV265" si="1852">HY264/$HV$14</f>
        <v>24.454174959719456</v>
      </c>
      <c r="HW264" s="711">
        <f t="shared" ref="HW264:HW265" si="1853">HZ264/$HW$14</f>
        <v>27.464698088207459</v>
      </c>
      <c r="HX264" s="711">
        <f t="shared" ref="HX264:HX265" si="1854">IA264/$HX$14</f>
        <v>45.714470083951518</v>
      </c>
      <c r="HY264" s="714">
        <f t="shared" ref="HY264:HY265" si="1855">HQ264/1000</f>
        <v>25.801599999999997</v>
      </c>
      <c r="HZ264" s="359">
        <f t="shared" ref="HZ264:HZ265" si="1856">HR264/1000</f>
        <v>29.019200000000001</v>
      </c>
      <c r="IA264" s="360">
        <f t="shared" ref="IA264:IA265" si="1857">HR264/SQRT(HT264)/1000</f>
        <v>48.30190909070317</v>
      </c>
      <c r="IB264" s="75">
        <f t="shared" ref="IB264:IB265" si="1858">HX264</f>
        <v>45.714470083951518</v>
      </c>
      <c r="IC264" s="724">
        <f t="shared" ref="IC264:IC265" si="1859">HT264</f>
        <v>0.36094603788418017</v>
      </c>
      <c r="ID264" s="724">
        <f t="shared" ref="ID264:ID265" si="1860">HY264</f>
        <v>25.801599999999997</v>
      </c>
      <c r="IE264" s="724">
        <f t="shared" ref="IE264:IE265" si="1861">HZ264</f>
        <v>29.019200000000001</v>
      </c>
      <c r="IF264" s="76">
        <f t="shared" ref="IF264:IF265" si="1862">GZ264</f>
        <v>10.148328222950017</v>
      </c>
      <c r="IG264" s="168"/>
      <c r="IH264" s="168"/>
      <c r="II264" s="168"/>
      <c r="IJ264" s="700">
        <f t="shared" ref="IJ264:IJ265" si="1863">II264*(273.15/(273.15+15))*ID264/3.6</f>
        <v>0</v>
      </c>
      <c r="IK264" s="8"/>
      <c r="IL264" s="8"/>
      <c r="IM264" s="8"/>
      <c r="IN264" s="8"/>
      <c r="IO264" s="8"/>
      <c r="IP264" s="8"/>
      <c r="IQ264" s="8"/>
      <c r="IR264" s="8"/>
      <c r="IS264" s="23" t="s">
        <v>88</v>
      </c>
      <c r="IT264" s="23" t="s">
        <v>88</v>
      </c>
      <c r="IU264" s="23"/>
      <c r="IV264" s="23" t="s">
        <v>88</v>
      </c>
      <c r="IW264" s="23"/>
      <c r="IX264" s="23"/>
      <c r="IZ264" s="8"/>
      <c r="JA264" s="8"/>
      <c r="JB264" s="143"/>
      <c r="JC264" s="64"/>
      <c r="JD264" s="22" t="str">
        <f>IF(IN264&lt;&gt;0,IP264*IF264/IN264,"NM")</f>
        <v>NM</v>
      </c>
      <c r="JE264" s="22" t="str">
        <f>IF(IN264&lt;&gt;0,IQ264*IF264/IN264,"NM")</f>
        <v>NM</v>
      </c>
      <c r="JF264" s="22" t="str">
        <f>IF(IN264&lt;&gt;0,JD264*1.07,"NM")</f>
        <v>NM</v>
      </c>
      <c r="JG264" s="22" t="str">
        <f>IF(IN264&lt;&gt;0,JE264*1.76,"NM")</f>
        <v>NM</v>
      </c>
      <c r="JH264" s="21" t="str">
        <f>IF(IN264&lt;&gt;0,(21/(21-IO264)),"NM")</f>
        <v>NM</v>
      </c>
      <c r="JI264" s="21"/>
      <c r="JJ264" s="21"/>
      <c r="JK264" s="21"/>
      <c r="JL264" s="79"/>
      <c r="JM264" s="140"/>
      <c r="JN264" s="140"/>
      <c r="JO264" s="140"/>
      <c r="JP264" s="29"/>
      <c r="JQ264" s="29"/>
      <c r="JR264" s="29"/>
      <c r="JS264" s="29"/>
      <c r="JT264" s="142"/>
      <c r="JU264" s="142"/>
      <c r="JV264" s="142"/>
      <c r="JW264" s="142"/>
      <c r="JX264" s="142"/>
      <c r="JY264" s="142"/>
      <c r="JZ264" s="142"/>
      <c r="KA264" s="26"/>
      <c r="KB264" s="27"/>
      <c r="KC264" s="175"/>
      <c r="KD264" s="175"/>
      <c r="KE264" s="175"/>
      <c r="KF264" s="175"/>
      <c r="KG264" s="175"/>
      <c r="KH264" s="175"/>
      <c r="KI264" s="175"/>
      <c r="KJ264" s="175"/>
      <c r="KK264" s="48"/>
      <c r="KL264" s="32" t="s">
        <v>88</v>
      </c>
      <c r="KM264" s="48"/>
      <c r="KN264" s="48"/>
      <c r="KO264" s="48"/>
      <c r="KP264" s="48"/>
      <c r="KQ264" s="49"/>
      <c r="KR264" s="49"/>
      <c r="KS264" s="49"/>
      <c r="KT264" s="49"/>
      <c r="KU264" s="49"/>
      <c r="KV264" s="49"/>
      <c r="KX264" s="540">
        <f t="shared" si="1243"/>
        <v>100</v>
      </c>
      <c r="NC264" s="8"/>
    </row>
    <row r="265" spans="1:367" ht="24.75" thickTop="1" thickBot="1" x14ac:dyDescent="0.3">
      <c r="A265" s="423" t="s">
        <v>183</v>
      </c>
      <c r="B265" s="80" t="e">
        <f>IF(A265="X",IF(#REF!="F",#REF!,IF(#REF!="C",#REF!,IF(#REF!="WH",#REF!,IF(#REF!="B",#REF!,"")))),"")</f>
        <v>#REF!</v>
      </c>
      <c r="C265" s="120"/>
      <c r="D265" s="578"/>
      <c r="E265" s="11">
        <f>E264+1</f>
        <v>118</v>
      </c>
      <c r="F265" s="2157"/>
      <c r="G265" s="2136"/>
      <c r="H265" s="23" t="s">
        <v>88</v>
      </c>
      <c r="I265" s="23" t="s">
        <v>88</v>
      </c>
      <c r="J265" s="23" t="s">
        <v>88</v>
      </c>
      <c r="K265" s="38"/>
      <c r="L265" s="39" t="s">
        <v>74</v>
      </c>
      <c r="M265" s="39" t="s">
        <v>76</v>
      </c>
      <c r="N265" s="775" t="s">
        <v>59</v>
      </c>
      <c r="O265" s="8"/>
      <c r="P265" s="8"/>
      <c r="Q265" s="726">
        <v>60</v>
      </c>
      <c r="R265" s="727"/>
      <c r="S265" s="727"/>
      <c r="T265" s="727"/>
      <c r="U265" s="727"/>
      <c r="V265" s="727"/>
      <c r="W265" s="727"/>
      <c r="X265" s="727"/>
      <c r="Y265" s="727"/>
      <c r="Z265" s="727"/>
      <c r="AA265" s="727"/>
      <c r="AB265" s="727">
        <v>40</v>
      </c>
      <c r="AC265" s="368">
        <f t="shared" si="1802"/>
        <v>0.6</v>
      </c>
      <c r="AD265" s="368">
        <f t="shared" si="1803"/>
        <v>0</v>
      </c>
      <c r="AE265" s="368">
        <f t="shared" si="1804"/>
        <v>0</v>
      </c>
      <c r="AF265" s="368">
        <f t="shared" si="1805"/>
        <v>0</v>
      </c>
      <c r="AG265" s="368">
        <f t="shared" si="1806"/>
        <v>0</v>
      </c>
      <c r="AH265" s="368">
        <f t="shared" si="1807"/>
        <v>0</v>
      </c>
      <c r="AI265" s="368">
        <f t="shared" si="1808"/>
        <v>0</v>
      </c>
      <c r="AJ265" s="368">
        <f t="shared" si="1809"/>
        <v>0</v>
      </c>
      <c r="AK265" s="368">
        <f t="shared" si="1810"/>
        <v>0</v>
      </c>
      <c r="AL265" s="368">
        <f t="shared" si="1811"/>
        <v>0</v>
      </c>
      <c r="AM265" s="368">
        <f t="shared" si="1812"/>
        <v>0</v>
      </c>
      <c r="AN265" s="368">
        <f t="shared" si="1813"/>
        <v>0.4</v>
      </c>
      <c r="AO265" s="369">
        <v>0</v>
      </c>
      <c r="AP265" s="370">
        <v>0</v>
      </c>
      <c r="AQ265" s="370">
        <v>0</v>
      </c>
      <c r="AR265" s="370">
        <v>0</v>
      </c>
      <c r="AS265" s="378">
        <f>AC265*'Gas parameters'!$B$10</f>
        <v>21490.799999999999</v>
      </c>
      <c r="AT265" s="371">
        <f>AD265*'Gas parameters'!$C$10</f>
        <v>0</v>
      </c>
      <c r="AU265" s="371">
        <f>AE265*'Gas parameters'!$D$10</f>
        <v>0</v>
      </c>
      <c r="AV265" s="371">
        <f>AF265*'Gas parameters'!$E$10</f>
        <v>0</v>
      </c>
      <c r="AW265" s="371">
        <f>AG265*'Gas parameters'!$F$10</f>
        <v>0</v>
      </c>
      <c r="AX265" s="371">
        <f>AH265*'Gas parameters'!$G$10</f>
        <v>0</v>
      </c>
      <c r="AY265" s="371">
        <f>AI265*'Gas parameters'!$H$10</f>
        <v>0</v>
      </c>
      <c r="AZ265" s="371">
        <f>AJ265*'Gas parameters'!$I$10</f>
        <v>0</v>
      </c>
      <c r="BA265" s="371">
        <f>AK265*'Gas parameters'!$J$10</f>
        <v>0</v>
      </c>
      <c r="BB265" s="371">
        <f>AL265*'Gas parameters'!$K$10</f>
        <v>0</v>
      </c>
      <c r="BC265" s="371">
        <f>AM265*'Gas parameters'!$L$10</f>
        <v>0</v>
      </c>
      <c r="BD265" s="371">
        <f>AN265*'Gas parameters'!$M$10</f>
        <v>4310.8</v>
      </c>
      <c r="BE265" s="372">
        <f>AO265*'Gas parameters'!$N$10</f>
        <v>0</v>
      </c>
      <c r="BF265" s="373">
        <f>AP265*'Gas parameters'!$O$10</f>
        <v>0</v>
      </c>
      <c r="BG265" s="373">
        <f>AQ265*'Gas parameters'!$P$10</f>
        <v>0</v>
      </c>
      <c r="BH265" s="379">
        <f>AR265*'Gas parameters'!$Q$10</f>
        <v>0</v>
      </c>
      <c r="BI265" s="386">
        <f>AC265*'Gas parameters'!$B$11</f>
        <v>23904</v>
      </c>
      <c r="BJ265" s="387">
        <f>AD265*'Gas parameters'!$C$11</f>
        <v>0</v>
      </c>
      <c r="BK265" s="387">
        <f>AE265*'Gas parameters'!$D$11</f>
        <v>0</v>
      </c>
      <c r="BL265" s="387">
        <f>AF265*'Gas parameters'!$E$11</f>
        <v>0</v>
      </c>
      <c r="BM265" s="387">
        <f>AG265*'Gas parameters'!$F$11</f>
        <v>0</v>
      </c>
      <c r="BN265" s="387">
        <f>AH265*'Gas parameters'!$G$11</f>
        <v>0</v>
      </c>
      <c r="BO265" s="387">
        <f>AI265*'Gas parameters'!$H$11</f>
        <v>0</v>
      </c>
      <c r="BP265" s="387">
        <f>AJ265*'Gas parameters'!$I$11</f>
        <v>0</v>
      </c>
      <c r="BQ265" s="387">
        <f>AK265*'Gas parameters'!$J$11</f>
        <v>0</v>
      </c>
      <c r="BR265" s="387">
        <f>AL265*'Gas parameters'!$K$11</f>
        <v>0</v>
      </c>
      <c r="BS265" s="387">
        <f>AM265*'Gas parameters'!$L$11</f>
        <v>0</v>
      </c>
      <c r="BT265" s="387">
        <f>AN265*'Gas parameters'!$M$11</f>
        <v>5115.2000000000007</v>
      </c>
      <c r="BU265" s="388">
        <f>AO265*'Gas parameters'!$N$11</f>
        <v>0</v>
      </c>
      <c r="BV265" s="389">
        <f>AP265*'Gas parameters'!$O$11</f>
        <v>0</v>
      </c>
      <c r="BW265" s="389">
        <f>AQ265*'Gas parameters'!$P$11</f>
        <v>0</v>
      </c>
      <c r="BX265" s="390">
        <f>AR265*'Gas parameters'!$Q$11</f>
        <v>0</v>
      </c>
      <c r="BY265" s="385">
        <f>AC265*'Gas parameters'!$B$12</f>
        <v>0.43043999999999999</v>
      </c>
      <c r="BZ265" s="374">
        <f>AD265*'Gas parameters'!$C$12</f>
        <v>0</v>
      </c>
      <c r="CA265" s="374">
        <f>AE265*'Gas parameters'!$D$12</f>
        <v>0</v>
      </c>
      <c r="CB265" s="374">
        <f>AF265*'Gas parameters'!$E$12</f>
        <v>0</v>
      </c>
      <c r="CC265" s="374">
        <f>AG265*'Gas parameters'!$F$12</f>
        <v>0</v>
      </c>
      <c r="CD265" s="374">
        <f>AH265*'Gas parameters'!$G$12</f>
        <v>0</v>
      </c>
      <c r="CE265" s="374">
        <f>AI265*'Gas parameters'!$H$12</f>
        <v>0</v>
      </c>
      <c r="CF265" s="374">
        <f>AJ265*'Gas parameters'!$I$12</f>
        <v>0</v>
      </c>
      <c r="CG265" s="374">
        <f>AK265*'Gas parameters'!$J$12</f>
        <v>0</v>
      </c>
      <c r="CH265" s="374">
        <f>AL265*'Gas parameters'!$K$12</f>
        <v>0</v>
      </c>
      <c r="CI265" s="374">
        <f>AM265*'Gas parameters'!$L$12</f>
        <v>0</v>
      </c>
      <c r="CJ265" s="374">
        <f>AN265*'Gas parameters'!$M$12</f>
        <v>3.5999999999999997E-2</v>
      </c>
      <c r="CK265" s="375">
        <f>AO265*'Gas parameters'!$N$12</f>
        <v>0</v>
      </c>
      <c r="CL265" s="376">
        <f>AP265*'Gas parameters'!$O$12</f>
        <v>0</v>
      </c>
      <c r="CM265" s="376">
        <f>AQ265*'Gas parameters'!$P$12</f>
        <v>0</v>
      </c>
      <c r="CN265" s="376">
        <f>AR265*'Gas parameters'!$Q$12</f>
        <v>0</v>
      </c>
      <c r="CO265" s="432">
        <f t="shared" si="1814"/>
        <v>0.6</v>
      </c>
      <c r="CP265" s="432">
        <f t="shared" si="1815"/>
        <v>0</v>
      </c>
      <c r="CQ265" s="432">
        <f t="shared" si="1816"/>
        <v>0</v>
      </c>
      <c r="CR265" s="432">
        <f t="shared" si="1817"/>
        <v>0</v>
      </c>
      <c r="CS265" s="432">
        <f t="shared" si="1818"/>
        <v>0</v>
      </c>
      <c r="CT265" s="432">
        <f t="shared" si="1819"/>
        <v>0</v>
      </c>
      <c r="CU265" s="432">
        <f t="shared" si="1820"/>
        <v>0</v>
      </c>
      <c r="CV265" s="432">
        <f t="shared" si="1821"/>
        <v>0</v>
      </c>
      <c r="CW265" s="432">
        <f t="shared" si="1822"/>
        <v>0</v>
      </c>
      <c r="CX265" s="432">
        <f t="shared" si="1823"/>
        <v>0</v>
      </c>
      <c r="CY265" s="432">
        <f t="shared" si="1824"/>
        <v>0</v>
      </c>
      <c r="CZ265" s="432">
        <f t="shared" si="1825"/>
        <v>0.4</v>
      </c>
      <c r="DA265" s="432">
        <f t="shared" si="1826"/>
        <v>0</v>
      </c>
      <c r="DB265" s="432">
        <f t="shared" si="1827"/>
        <v>0</v>
      </c>
      <c r="DC265" s="432">
        <f t="shared" si="1828"/>
        <v>0</v>
      </c>
      <c r="DD265" s="432">
        <f t="shared" si="1829"/>
        <v>0</v>
      </c>
      <c r="DE265" s="428">
        <f>'DATA SHEET'!CO265*'Gas parameters'!$B$13</f>
        <v>21529.8</v>
      </c>
      <c r="DF265" s="428">
        <f>'DATA SHEET'!CP265*'Gas parameters'!$C$13</f>
        <v>0</v>
      </c>
      <c r="DG265" s="428">
        <f>'DATA SHEET'!CQ265*'Gas parameters'!$D$13</f>
        <v>0</v>
      </c>
      <c r="DH265" s="428">
        <f>'DATA SHEET'!CR265*'Gas parameters'!$E$13</f>
        <v>0</v>
      </c>
      <c r="DI265" s="428">
        <f>'DATA SHEET'!CS265*'Gas parameters'!$F$13</f>
        <v>0</v>
      </c>
      <c r="DJ265" s="428">
        <f>'DATA SHEET'!CT265*'Gas parameters'!$G$13</f>
        <v>0</v>
      </c>
      <c r="DK265" s="428">
        <f>'DATA SHEET'!CU265*'Gas parameters'!$H$13</f>
        <v>0</v>
      </c>
      <c r="DL265" s="428">
        <f>'DATA SHEET'!CV265*'Gas parameters'!$I$13</f>
        <v>0</v>
      </c>
      <c r="DM265" s="428">
        <f>'DATA SHEET'!CW265*'Gas parameters'!$J$13</f>
        <v>0</v>
      </c>
      <c r="DN265" s="428">
        <f>'DATA SHEET'!CX265*'Gas parameters'!$K$13</f>
        <v>0</v>
      </c>
      <c r="DO265" s="428">
        <f>'DATA SHEET'!CY265*'Gas parameters'!$L$13</f>
        <v>0</v>
      </c>
      <c r="DP265" s="428">
        <f>'DATA SHEET'!CZ265*'Gas parameters'!$M$13</f>
        <v>4313.2</v>
      </c>
      <c r="DQ265" s="428">
        <f>'DATA SHEET'!DA265*'Gas parameters'!$N$13</f>
        <v>0</v>
      </c>
      <c r="DR265" s="428">
        <f>'DATA SHEET'!DB265*'Gas parameters'!$O$13</f>
        <v>0</v>
      </c>
      <c r="DS265" s="428">
        <f>'DATA SHEET'!DC265*'Gas parameters'!$P$13</f>
        <v>0</v>
      </c>
      <c r="DT265" s="428">
        <f>'DATA SHEET'!DD265*'Gas parameters'!$Q$13</f>
        <v>0</v>
      </c>
      <c r="DU265" s="431">
        <f>'DATA SHEET'!CO265*'Gas parameters'!$B$14</f>
        <v>23891.399999999998</v>
      </c>
      <c r="DV265" s="431">
        <f>'DATA SHEET'!CP265*'Gas parameters'!$C$14</f>
        <v>0</v>
      </c>
      <c r="DW265" s="431">
        <f>'DATA SHEET'!CQ265*'Gas parameters'!$D$14</f>
        <v>0</v>
      </c>
      <c r="DX265" s="431">
        <f>'DATA SHEET'!CR265*'Gas parameters'!$E$14</f>
        <v>0</v>
      </c>
      <c r="DY265" s="431">
        <f>'DATA SHEET'!CS265*'Gas parameters'!$F$14</f>
        <v>0</v>
      </c>
      <c r="DZ265" s="431">
        <f>'DATA SHEET'!CT265*'Gas parameters'!$G$14</f>
        <v>0</v>
      </c>
      <c r="EA265" s="431">
        <f>'DATA SHEET'!CU265*'Gas parameters'!$H$14</f>
        <v>0</v>
      </c>
      <c r="EB265" s="431">
        <f>'DATA SHEET'!CV265*'Gas parameters'!$I$14</f>
        <v>0</v>
      </c>
      <c r="EC265" s="431">
        <f>'DATA SHEET'!CW265*'Gas parameters'!$J$14</f>
        <v>0</v>
      </c>
      <c r="ED265" s="431">
        <f>'DATA SHEET'!CX265*'Gas parameters'!$K$14</f>
        <v>0</v>
      </c>
      <c r="EE265" s="431">
        <f>'DATA SHEET'!CY265*'Gas parameters'!$L$14</f>
        <v>0</v>
      </c>
      <c r="EF265" s="431">
        <f>'DATA SHEET'!CZ265*'Gas parameters'!$M$14</f>
        <v>5098</v>
      </c>
      <c r="EG265" s="431">
        <f>'DATA SHEET'!DA265*'Gas parameters'!$N$14</f>
        <v>0</v>
      </c>
      <c r="EH265" s="431">
        <f>'DATA SHEET'!DB265*'Gas parameters'!$O$14</f>
        <v>0</v>
      </c>
      <c r="EI265" s="431">
        <f>'DATA SHEET'!DC265*'Gas parameters'!$P$14</f>
        <v>0</v>
      </c>
      <c r="EJ265" s="431">
        <f>'DATA SHEET'!DD265*'Gas parameters'!$Q$14</f>
        <v>0</v>
      </c>
      <c r="EK265" s="425">
        <f>'DATA SHEET'!CO265*'Gas parameters'!$B$15</f>
        <v>1.2018</v>
      </c>
      <c r="EL265" s="434">
        <f>'DATA SHEET'!CP265*'Gas parameters'!$C$15</f>
        <v>0</v>
      </c>
      <c r="EM265" s="434">
        <f>'DATA SHEET'!CQ265*'Gas parameters'!$D$15</f>
        <v>0</v>
      </c>
      <c r="EN265" s="434">
        <f>'DATA SHEET'!CR265*'Gas parameters'!$E$15</f>
        <v>0</v>
      </c>
      <c r="EO265" s="434">
        <f>'DATA SHEET'!CS265*'Gas parameters'!$F$15</f>
        <v>0</v>
      </c>
      <c r="EP265" s="434">
        <f>'DATA SHEET'!CT265*'Gas parameters'!$G$15</f>
        <v>0</v>
      </c>
      <c r="EQ265" s="434">
        <f>'DATA SHEET'!CU265*'Gas parameters'!$H$15</f>
        <v>0</v>
      </c>
      <c r="ER265" s="434">
        <f>'DATA SHEET'!CV265*'Gas parameters'!$I$15</f>
        <v>0</v>
      </c>
      <c r="ES265" s="434">
        <f>'DATA SHEET'!CW265*'Gas parameters'!$J$15</f>
        <v>0</v>
      </c>
      <c r="ET265" s="434">
        <f>'DATA SHEET'!CX265*'Gas parameters'!$K$15</f>
        <v>0</v>
      </c>
      <c r="EU265" s="434">
        <f>'DATA SHEET'!CY265*'Gas parameters'!$L$15</f>
        <v>0</v>
      </c>
      <c r="EV265" s="434">
        <f>'DATA SHEET'!CZ265*'Gas parameters'!$M$15</f>
        <v>0.1996</v>
      </c>
      <c r="EW265" s="434">
        <f>'DATA SHEET'!DA265*'Gas parameters'!$N$15</f>
        <v>0</v>
      </c>
      <c r="EX265" s="434">
        <f>'DATA SHEET'!DB265*'Gas parameters'!$O$15</f>
        <v>0</v>
      </c>
      <c r="EY265" s="434">
        <f>'DATA SHEET'!DC265*'Gas parameters'!$P$15</f>
        <v>0</v>
      </c>
      <c r="EZ265" s="434">
        <f>'DATA SHEET'!DD265*'Gas parameters'!$Q$15</f>
        <v>0</v>
      </c>
      <c r="FA265" s="429">
        <f>'DATA SHEET'!CO265*'Gas parameters'!$B$16</f>
        <v>0.59760000000000002</v>
      </c>
      <c r="FB265" s="429">
        <f>'DATA SHEET'!CP265*'Gas parameters'!$C$16</f>
        <v>0</v>
      </c>
      <c r="FC265" s="429">
        <f>'DATA SHEET'!CQ265*'Gas parameters'!$D$16</f>
        <v>0</v>
      </c>
      <c r="FD265" s="429">
        <f>'DATA SHEET'!CR265*'Gas parameters'!$E$16</f>
        <v>0</v>
      </c>
      <c r="FE265" s="429">
        <f>'DATA SHEET'!CS265*'Gas parameters'!$F$16</f>
        <v>0</v>
      </c>
      <c r="FF265" s="429">
        <f>'DATA SHEET'!CT265*'Gas parameters'!$G$16</f>
        <v>0</v>
      </c>
      <c r="FG265" s="429">
        <f>'DATA SHEET'!CU265*'Gas parameters'!$H$16</f>
        <v>0</v>
      </c>
      <c r="FH265" s="429">
        <f>'DATA SHEET'!CV265*'Gas parameters'!$I$16</f>
        <v>0</v>
      </c>
      <c r="FI265" s="429">
        <f>'DATA SHEET'!CW265*'Gas parameters'!$J$16</f>
        <v>0</v>
      </c>
      <c r="FJ265" s="429">
        <f>'DATA SHEET'!CX265*'Gas parameters'!$K$16</f>
        <v>0</v>
      </c>
      <c r="FK265" s="429">
        <f>'DATA SHEET'!CY265*'Gas parameters'!$L$16</f>
        <v>0</v>
      </c>
      <c r="FL265" s="429">
        <f>'DATA SHEET'!CZ265*'Gas parameters'!$M$16</f>
        <v>0</v>
      </c>
      <c r="FM265" s="429">
        <f>'DATA SHEET'!DA265*'Gas parameters'!$N$16</f>
        <v>0</v>
      </c>
      <c r="FN265" s="429">
        <f>'DATA SHEET'!DB265*'Gas parameters'!$O$16</f>
        <v>0</v>
      </c>
      <c r="FO265" s="429">
        <f>'DATA SHEET'!DC265*'Gas parameters'!$P$16</f>
        <v>0</v>
      </c>
      <c r="FP265" s="429">
        <f>'DATA SHEET'!DD265*'Gas parameters'!$Q$16</f>
        <v>0</v>
      </c>
      <c r="FQ265" s="457">
        <f>'DATA SHEET'!CO265*'Gas parameters'!$B$17</f>
        <v>1.1639999999999999</v>
      </c>
      <c r="FR265" s="457">
        <f>'DATA SHEET'!CP265*'Gas parameters'!$C$17</f>
        <v>0</v>
      </c>
      <c r="FS265" s="457">
        <f>'DATA SHEET'!CQ265*'Gas parameters'!$D$17</f>
        <v>0</v>
      </c>
      <c r="FT265" s="457">
        <f>'DATA SHEET'!CR265*'Gas parameters'!$E$17</f>
        <v>0</v>
      </c>
      <c r="FU265" s="457">
        <f>'DATA SHEET'!CS265*'Gas parameters'!$F$17</f>
        <v>0</v>
      </c>
      <c r="FV265" s="457">
        <f>'DATA SHEET'!CT265*'Gas parameters'!$G$17</f>
        <v>0</v>
      </c>
      <c r="FW265" s="457">
        <f>'DATA SHEET'!CU265*'Gas parameters'!$H$17</f>
        <v>0</v>
      </c>
      <c r="FX265" s="457">
        <f>'DATA SHEET'!CV265*'Gas parameters'!$I$17</f>
        <v>0</v>
      </c>
      <c r="FY265" s="457">
        <f>'DATA SHEET'!CW265*'Gas parameters'!$J$17</f>
        <v>0</v>
      </c>
      <c r="FZ265" s="457">
        <f>'DATA SHEET'!CX265*'Gas parameters'!$K$17</f>
        <v>0</v>
      </c>
      <c r="GA265" s="457">
        <f>'DATA SHEET'!CY265*'Gas parameters'!$L$17</f>
        <v>0</v>
      </c>
      <c r="GB265" s="457">
        <f>'DATA SHEET'!CZ265*'Gas parameters'!$M$17</f>
        <v>0.38680000000000003</v>
      </c>
      <c r="GC265" s="457">
        <f>'DATA SHEET'!DA265*'Gas parameters'!$N$17</f>
        <v>0</v>
      </c>
      <c r="GD265" s="457">
        <f>'DATA SHEET'!DB265*'Gas parameters'!$O$17</f>
        <v>0</v>
      </c>
      <c r="GE265" s="457">
        <f>'DATA SHEET'!DC265*'Gas parameters'!$P$17</f>
        <v>0</v>
      </c>
      <c r="GF265" s="457">
        <f>'DATA SHEET'!DD265*'Gas parameters'!$Q$17</f>
        <v>0</v>
      </c>
      <c r="GG265" s="429">
        <f>'DATA SHEET'!CO265*'Gas parameters'!$B$18</f>
        <v>0.43043999999999999</v>
      </c>
      <c r="GH265" s="429">
        <f>'DATA SHEET'!CP265*'Gas parameters'!$C$18</f>
        <v>0</v>
      </c>
      <c r="GI265" s="429">
        <f>'DATA SHEET'!CQ265*'Gas parameters'!$D$18</f>
        <v>0</v>
      </c>
      <c r="GJ265" s="429">
        <f>'DATA SHEET'!CR265*'Gas parameters'!$E$18</f>
        <v>0</v>
      </c>
      <c r="GK265" s="429">
        <f>'DATA SHEET'!CS265*'Gas parameters'!$F$18</f>
        <v>0</v>
      </c>
      <c r="GL265" s="429">
        <f>'DATA SHEET'!CT265*'Gas parameters'!$G$18</f>
        <v>0</v>
      </c>
      <c r="GM265" s="429">
        <f>'DATA SHEET'!CU265*'Gas parameters'!$H$18</f>
        <v>0</v>
      </c>
      <c r="GN265" s="429">
        <f>'DATA SHEET'!CV265*'Gas parameters'!$I$18</f>
        <v>0</v>
      </c>
      <c r="GO265" s="429">
        <f>'DATA SHEET'!CW265*'Gas parameters'!$J$18</f>
        <v>0</v>
      </c>
      <c r="GP265" s="429">
        <f>'DATA SHEET'!CX265*'Gas parameters'!$K$18</f>
        <v>0</v>
      </c>
      <c r="GQ265" s="429">
        <f>'DATA SHEET'!CY265*'Gas parameters'!$L$18</f>
        <v>0</v>
      </c>
      <c r="GR265" s="429">
        <f>'DATA SHEET'!CZ265*'Gas parameters'!$M$18</f>
        <v>3.5999999999999997E-2</v>
      </c>
      <c r="GS265" s="429">
        <f>'DATA SHEET'!DA265*'Gas parameters'!$N$18</f>
        <v>0</v>
      </c>
      <c r="GT265" s="429">
        <f>'DATA SHEET'!DB265*'Gas parameters'!$O$18</f>
        <v>0</v>
      </c>
      <c r="GU265" s="429">
        <f>'DATA SHEET'!DC265*'Gas parameters'!$P$18</f>
        <v>0</v>
      </c>
      <c r="GV265" s="429">
        <f>'DATA SHEET'!DD265*'Gas parameters'!$Q$18</f>
        <v>0</v>
      </c>
      <c r="GW265" s="430">
        <v>7</v>
      </c>
      <c r="GX265" s="430">
        <v>1E-3</v>
      </c>
      <c r="GY265" s="435">
        <f t="shared" si="1830"/>
        <v>6.6924546322827121</v>
      </c>
      <c r="GZ265" s="435">
        <f t="shared" si="1831"/>
        <v>10.148328222950017</v>
      </c>
      <c r="HA265" s="433">
        <f t="shared" si="1832"/>
        <v>1</v>
      </c>
      <c r="HB265" s="433">
        <f t="shared" si="1833"/>
        <v>7.4502201757506663</v>
      </c>
      <c r="HC265" s="433">
        <f t="shared" si="1834"/>
        <v>20.959991874476575</v>
      </c>
      <c r="HD265" s="433">
        <f t="shared" si="1835"/>
        <v>1.3246768628986172</v>
      </c>
      <c r="HE265" s="433">
        <f t="shared" si="1836"/>
        <v>1.2155011147590387</v>
      </c>
      <c r="HF265" s="436">
        <f t="shared" si="1837"/>
        <v>0</v>
      </c>
      <c r="HG265" s="433">
        <f t="shared" si="1838"/>
        <v>5.8886546322827122</v>
      </c>
      <c r="HH265" s="435">
        <f>GY265*0.7906+'DATA SHEET'!CW265/100+HN265</f>
        <v>5.8886546322827122</v>
      </c>
      <c r="HI265" s="433">
        <f t="shared" si="1839"/>
        <v>1.5615655434679541</v>
      </c>
      <c r="HJ265" s="433">
        <f t="shared" si="1840"/>
        <v>10.148328222950017</v>
      </c>
      <c r="HK265" s="437">
        <f t="shared" si="1841"/>
        <v>25843</v>
      </c>
      <c r="HL265" s="437">
        <f t="shared" si="1842"/>
        <v>28989.399999999998</v>
      </c>
      <c r="HM265" s="438">
        <f t="shared" si="1843"/>
        <v>1.4014</v>
      </c>
      <c r="HN265" s="439">
        <f t="shared" si="1844"/>
        <v>0.59760000000000002</v>
      </c>
      <c r="HO265" s="436">
        <f t="shared" si="1845"/>
        <v>1.5508</v>
      </c>
      <c r="HP265" s="427">
        <f t="shared" si="1846"/>
        <v>0.46643999999999997</v>
      </c>
      <c r="HQ265" s="357">
        <f t="shared" si="1847"/>
        <v>25801.599999999999</v>
      </c>
      <c r="HR265" s="358">
        <f t="shared" si="1848"/>
        <v>29019.200000000001</v>
      </c>
      <c r="HS265" s="712">
        <f t="shared" si="1849"/>
        <v>0.46643999999999997</v>
      </c>
      <c r="HT265" s="713">
        <f t="shared" si="1850"/>
        <v>0.36094603788418017</v>
      </c>
      <c r="HU265" s="711">
        <f t="shared" si="1851"/>
        <v>0.44215889640812073</v>
      </c>
      <c r="HV265" s="711">
        <f t="shared" si="1852"/>
        <v>24.454174959719456</v>
      </c>
      <c r="HW265" s="711">
        <f t="shared" si="1853"/>
        <v>27.464698088207459</v>
      </c>
      <c r="HX265" s="711">
        <f t="shared" si="1854"/>
        <v>45.714470083951518</v>
      </c>
      <c r="HY265" s="714">
        <f t="shared" si="1855"/>
        <v>25.801599999999997</v>
      </c>
      <c r="HZ265" s="359">
        <f t="shared" si="1856"/>
        <v>29.019200000000001</v>
      </c>
      <c r="IA265" s="360">
        <f t="shared" si="1857"/>
        <v>48.30190909070317</v>
      </c>
      <c r="IB265" s="75">
        <f t="shared" si="1858"/>
        <v>45.714470083951518</v>
      </c>
      <c r="IC265" s="724">
        <f t="shared" si="1859"/>
        <v>0.36094603788418017</v>
      </c>
      <c r="ID265" s="724">
        <f t="shared" si="1860"/>
        <v>25.801599999999997</v>
      </c>
      <c r="IE265" s="724">
        <f t="shared" si="1861"/>
        <v>29.019200000000001</v>
      </c>
      <c r="IF265" s="76">
        <f t="shared" si="1862"/>
        <v>10.148328222950017</v>
      </c>
      <c r="IG265" s="168"/>
      <c r="IH265" s="168"/>
      <c r="II265" s="168"/>
      <c r="IJ265" s="700">
        <f t="shared" si="1863"/>
        <v>0</v>
      </c>
      <c r="IK265" s="8"/>
      <c r="IL265" s="8"/>
      <c r="IM265" s="8"/>
      <c r="IN265" s="8"/>
      <c r="IO265" s="8"/>
      <c r="IP265" s="8"/>
      <c r="IQ265" s="8"/>
      <c r="IR265" s="8"/>
      <c r="IS265" s="23" t="s">
        <v>88</v>
      </c>
      <c r="IT265" s="23" t="s">
        <v>88</v>
      </c>
      <c r="IU265" s="23"/>
      <c r="IV265" s="23" t="s">
        <v>88</v>
      </c>
      <c r="IW265" s="23"/>
      <c r="IX265" s="23"/>
      <c r="IZ265" s="8"/>
      <c r="JA265" s="8"/>
      <c r="JB265" s="143"/>
      <c r="JC265" s="64"/>
      <c r="JD265" s="22" t="str">
        <f>IF(IN265&lt;&gt;0,IP265*IF265/IN265,"NM")</f>
        <v>NM</v>
      </c>
      <c r="JE265" s="22" t="str">
        <f>IF(IN265&lt;&gt;0,IQ265*IF265/IN265,"NM")</f>
        <v>NM</v>
      </c>
      <c r="JF265" s="22" t="str">
        <f>IF(IN265&lt;&gt;0,JD265*1.07,"NM")</f>
        <v>NM</v>
      </c>
      <c r="JG265" s="22" t="str">
        <f>IF(IN265&lt;&gt;0,JE265*1.76,"NM")</f>
        <v>NM</v>
      </c>
      <c r="JH265" s="21" t="str">
        <f>IF(IN265&lt;&gt;0,(21/(21-IO265)),"NM")</f>
        <v>NM</v>
      </c>
      <c r="JI265" s="21"/>
      <c r="JJ265" s="21"/>
      <c r="JK265" s="21"/>
      <c r="JL265" s="79"/>
      <c r="JM265" s="140"/>
      <c r="JN265" s="140"/>
      <c r="JO265" s="140"/>
      <c r="JP265" s="29"/>
      <c r="JQ265" s="29"/>
      <c r="JR265" s="29"/>
      <c r="JS265" s="29"/>
      <c r="JT265" s="142"/>
      <c r="JU265" s="142"/>
      <c r="JV265" s="142"/>
      <c r="JW265" s="142"/>
      <c r="JX265" s="142"/>
      <c r="JY265" s="142"/>
      <c r="JZ265" s="142"/>
      <c r="KA265" s="26"/>
      <c r="KB265" s="27"/>
      <c r="KC265" s="175"/>
      <c r="KD265" s="175"/>
      <c r="KE265" s="175"/>
      <c r="KF265" s="175"/>
      <c r="KG265" s="175"/>
      <c r="KH265" s="175"/>
      <c r="KI265" s="175"/>
      <c r="KJ265" s="175"/>
      <c r="KK265" s="48"/>
      <c r="KL265" s="32" t="s">
        <v>88</v>
      </c>
      <c r="KM265" s="48"/>
      <c r="KN265" s="48"/>
      <c r="KO265" s="48"/>
      <c r="KP265" s="48"/>
      <c r="KQ265" s="49"/>
      <c r="KR265" s="49"/>
      <c r="KS265" s="49"/>
      <c r="KT265" s="49"/>
      <c r="KU265" s="49"/>
      <c r="KV265" s="49"/>
      <c r="KX265" s="540">
        <f t="shared" si="1243"/>
        <v>100</v>
      </c>
      <c r="NC265" s="8"/>
    </row>
    <row r="266" spans="1:367" ht="15" x14ac:dyDescent="0.25">
      <c r="A266" s="423" t="s">
        <v>183</v>
      </c>
      <c r="B266" s="81"/>
      <c r="C266" s="81"/>
      <c r="D266" s="578"/>
      <c r="E266" s="52" t="s">
        <v>282</v>
      </c>
      <c r="F266" s="53"/>
      <c r="G266" s="53"/>
      <c r="H266" s="53"/>
      <c r="I266" s="53"/>
      <c r="J266" s="53"/>
      <c r="K266" s="53"/>
      <c r="L266" s="53"/>
      <c r="M266" s="53"/>
      <c r="N266" s="53"/>
      <c r="O266" s="53"/>
      <c r="P266" s="53"/>
      <c r="Q266" s="53"/>
      <c r="R266" s="53"/>
      <c r="S266" s="53"/>
      <c r="T266" s="53"/>
      <c r="U266" s="53"/>
      <c r="V266" s="53"/>
      <c r="W266" s="53"/>
      <c r="X266" s="53"/>
      <c r="Y266" s="53"/>
      <c r="Z266" s="53"/>
      <c r="AA266" s="53"/>
      <c r="AB266" s="53"/>
      <c r="AC266" s="53"/>
      <c r="AD266" s="53"/>
      <c r="AE266" s="53"/>
      <c r="AF266" s="53"/>
      <c r="AG266" s="53"/>
      <c r="AH266" s="53"/>
      <c r="AI266" s="53"/>
      <c r="AJ266" s="53"/>
      <c r="AK266" s="53"/>
      <c r="AL266" s="53"/>
      <c r="AM266" s="53"/>
      <c r="AN266" s="53"/>
      <c r="AO266" s="53"/>
      <c r="AP266" s="53"/>
      <c r="AQ266" s="53"/>
      <c r="AR266" s="53"/>
      <c r="AS266" s="53"/>
      <c r="AT266" s="53"/>
      <c r="AU266" s="53"/>
      <c r="AV266" s="53"/>
      <c r="AW266" s="53"/>
      <c r="AX266" s="53"/>
      <c r="AY266" s="53"/>
      <c r="AZ266" s="53"/>
      <c r="BA266" s="53"/>
      <c r="BB266" s="53"/>
      <c r="BC266" s="53"/>
      <c r="BD266" s="53"/>
      <c r="BE266" s="53"/>
      <c r="BF266" s="53"/>
      <c r="BG266" s="53"/>
      <c r="BH266" s="53"/>
      <c r="BI266" s="53"/>
      <c r="BJ266" s="53"/>
      <c r="BK266" s="53"/>
      <c r="BL266" s="53"/>
      <c r="BM266" s="53"/>
      <c r="BN266" s="53"/>
      <c r="BO266" s="53"/>
      <c r="BP266" s="53"/>
      <c r="BQ266" s="53"/>
      <c r="BR266" s="53"/>
      <c r="BS266" s="53"/>
      <c r="BT266" s="53"/>
      <c r="BU266" s="53"/>
      <c r="BV266" s="53"/>
      <c r="BW266" s="53"/>
      <c r="BX266" s="53"/>
      <c r="BY266" s="53"/>
      <c r="BZ266" s="53"/>
      <c r="CA266" s="53"/>
      <c r="CB266" s="53"/>
      <c r="CC266" s="53"/>
      <c r="CD266" s="53"/>
      <c r="CE266" s="53"/>
      <c r="CF266" s="53"/>
      <c r="CG266" s="53"/>
      <c r="CH266" s="53"/>
      <c r="CI266" s="53"/>
      <c r="CJ266" s="53"/>
      <c r="CK266" s="53"/>
      <c r="CL266" s="53"/>
      <c r="CM266" s="53"/>
      <c r="CN266" s="53"/>
      <c r="CO266" s="53"/>
      <c r="CP266" s="53"/>
      <c r="CQ266" s="53"/>
      <c r="CR266" s="53"/>
      <c r="CS266" s="53"/>
      <c r="CT266" s="53"/>
      <c r="CU266" s="53"/>
      <c r="CV266" s="53"/>
      <c r="CW266" s="53"/>
      <c r="CX266" s="53"/>
      <c r="CY266" s="53"/>
      <c r="CZ266" s="53"/>
      <c r="DA266" s="53"/>
      <c r="DB266" s="53"/>
      <c r="DC266" s="53"/>
      <c r="DD266" s="53"/>
      <c r="DE266" s="53"/>
      <c r="DF266" s="53"/>
      <c r="DG266" s="53"/>
      <c r="DH266" s="53"/>
      <c r="DI266" s="53"/>
      <c r="DJ266" s="53"/>
      <c r="DK266" s="53"/>
      <c r="DL266" s="53"/>
      <c r="DM266" s="53"/>
      <c r="DN266" s="53"/>
      <c r="DO266" s="53"/>
      <c r="DP266" s="53"/>
      <c r="DQ266" s="53"/>
      <c r="DR266" s="53"/>
      <c r="DS266" s="53"/>
      <c r="DT266" s="53"/>
      <c r="DU266" s="53"/>
      <c r="DV266" s="53"/>
      <c r="DW266" s="53"/>
      <c r="DX266" s="53"/>
      <c r="DY266" s="53"/>
      <c r="DZ266" s="53"/>
      <c r="EA266" s="53"/>
      <c r="EB266" s="53"/>
      <c r="EC266" s="53"/>
      <c r="ED266" s="53"/>
      <c r="EE266" s="53"/>
      <c r="EF266" s="53"/>
      <c r="EG266" s="53"/>
      <c r="EH266" s="53"/>
      <c r="EI266" s="53"/>
      <c r="EJ266" s="53"/>
      <c r="EK266" s="53"/>
      <c r="EL266" s="53"/>
      <c r="EM266" s="53"/>
      <c r="EN266" s="53"/>
      <c r="EO266" s="53"/>
      <c r="EP266" s="53"/>
      <c r="EQ266" s="53"/>
      <c r="ER266" s="53"/>
      <c r="ES266" s="53"/>
      <c r="ET266" s="53"/>
      <c r="EU266" s="53"/>
      <c r="EV266" s="53"/>
      <c r="EW266" s="53"/>
      <c r="EX266" s="53"/>
      <c r="EY266" s="53"/>
      <c r="EZ266" s="53"/>
      <c r="FA266" s="53"/>
      <c r="FB266" s="53"/>
      <c r="FC266" s="53"/>
      <c r="FD266" s="53"/>
      <c r="FE266" s="53"/>
      <c r="FF266" s="53"/>
      <c r="FG266" s="53"/>
      <c r="FH266" s="53"/>
      <c r="FI266" s="53"/>
      <c r="FJ266" s="53"/>
      <c r="FK266" s="53"/>
      <c r="FL266" s="53"/>
      <c r="FM266" s="53"/>
      <c r="FN266" s="53"/>
      <c r="FO266" s="53"/>
      <c r="FP266" s="53"/>
      <c r="FQ266" s="53"/>
      <c r="FR266" s="53"/>
      <c r="FS266" s="53"/>
      <c r="FT266" s="53"/>
      <c r="FU266" s="53"/>
      <c r="FV266" s="53"/>
      <c r="FW266" s="53"/>
      <c r="FX266" s="53"/>
      <c r="FY266" s="53"/>
      <c r="FZ266" s="53"/>
      <c r="GA266" s="53"/>
      <c r="GB266" s="53"/>
      <c r="GC266" s="53"/>
      <c r="GD266" s="53"/>
      <c r="GE266" s="53"/>
      <c r="GF266" s="53"/>
      <c r="GG266" s="53"/>
      <c r="GH266" s="53"/>
      <c r="GI266" s="53"/>
      <c r="GJ266" s="53"/>
      <c r="GK266" s="53"/>
      <c r="GL266" s="53"/>
      <c r="GM266" s="53"/>
      <c r="GN266" s="53"/>
      <c r="GO266" s="53"/>
      <c r="GP266" s="53"/>
      <c r="GQ266" s="53"/>
      <c r="GR266" s="53"/>
      <c r="GS266" s="53"/>
      <c r="GT266" s="53"/>
      <c r="GU266" s="53"/>
      <c r="GV266" s="53"/>
      <c r="GW266" s="53"/>
      <c r="GX266" s="53"/>
      <c r="GY266" s="53"/>
      <c r="GZ266" s="53"/>
      <c r="HA266" s="53"/>
      <c r="HB266" s="53"/>
      <c r="HC266" s="53"/>
      <c r="HD266" s="53"/>
      <c r="HE266" s="53"/>
      <c r="HF266" s="53"/>
      <c r="HG266" s="53"/>
      <c r="HH266" s="53"/>
      <c r="HI266" s="53"/>
      <c r="HJ266" s="53"/>
      <c r="HK266" s="53"/>
      <c r="HL266" s="53"/>
      <c r="HM266" s="53"/>
      <c r="HN266" s="53"/>
      <c r="HO266" s="53"/>
      <c r="HP266" s="53"/>
      <c r="HQ266" s="53"/>
      <c r="HR266" s="53"/>
      <c r="HS266" s="53"/>
      <c r="HT266" s="53"/>
      <c r="HU266" s="53"/>
      <c r="HV266" s="53"/>
      <c r="HW266" s="53"/>
      <c r="HX266" s="53"/>
      <c r="HY266" s="53"/>
      <c r="HZ266" s="53"/>
      <c r="IA266" s="53"/>
      <c r="IB266" s="53"/>
      <c r="IC266" s="53"/>
      <c r="ID266" s="53"/>
      <c r="IE266" s="53"/>
      <c r="IF266" s="53"/>
      <c r="IG266" s="53"/>
      <c r="IH266" s="53"/>
      <c r="II266" s="53"/>
      <c r="IJ266" s="53"/>
      <c r="IK266" s="53"/>
      <c r="IL266" s="53"/>
      <c r="IM266" s="53"/>
      <c r="IN266" s="53"/>
      <c r="IO266" s="53"/>
      <c r="IP266" s="53"/>
      <c r="IQ266" s="53"/>
      <c r="IR266" s="53"/>
      <c r="IS266" s="53"/>
      <c r="IT266" s="53"/>
      <c r="IU266" s="53"/>
      <c r="IV266" s="53"/>
      <c r="IW266" s="53"/>
      <c r="IX266" s="53"/>
      <c r="IZ266" s="53"/>
      <c r="JA266" s="53"/>
      <c r="JB266" s="53"/>
      <c r="JC266" s="53"/>
      <c r="JD266" s="53"/>
      <c r="JE266" s="53"/>
      <c r="JF266" s="53"/>
      <c r="JG266" s="53"/>
      <c r="JH266" s="53"/>
      <c r="JI266" s="53"/>
      <c r="JJ266" s="53"/>
      <c r="JK266" s="53"/>
      <c r="JL266" s="53"/>
      <c r="JM266" s="53"/>
      <c r="JN266" s="53"/>
      <c r="JO266" s="53"/>
      <c r="JP266" s="53"/>
      <c r="JQ266" s="53"/>
      <c r="JR266" s="53"/>
      <c r="JS266" s="53"/>
      <c r="JT266" s="53"/>
      <c r="JU266" s="53"/>
      <c r="JV266" s="53"/>
      <c r="JW266" s="53"/>
      <c r="JX266" s="53"/>
      <c r="JY266" s="53"/>
      <c r="JZ266" s="53"/>
      <c r="KA266" s="53"/>
      <c r="KB266" s="53"/>
      <c r="KC266" s="53"/>
      <c r="KD266" s="53"/>
      <c r="KE266" s="53"/>
      <c r="KF266" s="53"/>
      <c r="KG266" s="53"/>
      <c r="KH266" s="53"/>
      <c r="KI266" s="53"/>
      <c r="KJ266" s="53"/>
      <c r="KK266" s="53"/>
      <c r="KL266" s="53"/>
      <c r="KM266" s="53"/>
      <c r="KN266" s="53"/>
      <c r="KO266" s="53"/>
      <c r="KP266" s="53"/>
      <c r="KQ266" s="54"/>
      <c r="KR266" s="54"/>
      <c r="KS266" s="54"/>
      <c r="KT266" s="54"/>
      <c r="KU266" s="54"/>
      <c r="KV266" s="54"/>
      <c r="KX266" s="540">
        <f t="shared" si="1243"/>
        <v>0</v>
      </c>
      <c r="NC266" s="53"/>
    </row>
    <row r="267" spans="1:367" ht="15.75" thickBot="1" x14ac:dyDescent="0.3">
      <c r="A267" s="423" t="s">
        <v>183</v>
      </c>
      <c r="B267" s="80" t="e">
        <f>IF(A267="X",IF(#REF!="F",#REF!,IF(#REF!="C",#REF!,IF(#REF!="WH",#REF!,IF(#REF!="B",#REF!,"")))),"")</f>
        <v>#REF!</v>
      </c>
      <c r="C267" s="120"/>
      <c r="D267" s="578"/>
      <c r="E267" s="111" t="s">
        <v>81</v>
      </c>
      <c r="F267" s="109"/>
      <c r="G267" s="109"/>
      <c r="H267" s="51"/>
      <c r="I267" s="51"/>
      <c r="J267" s="51"/>
      <c r="K267" s="51"/>
      <c r="L267" s="51"/>
      <c r="M267" s="51"/>
      <c r="N267" s="123"/>
      <c r="O267" s="74"/>
      <c r="P267" s="548"/>
      <c r="Q267" s="74"/>
      <c r="R267" s="74"/>
      <c r="S267" s="74"/>
      <c r="T267" s="74"/>
      <c r="U267" s="74"/>
      <c r="V267" s="74"/>
      <c r="W267" s="35" t="s">
        <v>78</v>
      </c>
      <c r="X267" s="35"/>
      <c r="Y267" s="35"/>
      <c r="Z267" s="35"/>
      <c r="AA267" s="35"/>
      <c r="AB267" s="51"/>
      <c r="AC267" s="356"/>
      <c r="AD267" s="356"/>
      <c r="AE267" s="356"/>
      <c r="AF267" s="356"/>
      <c r="AG267" s="356"/>
      <c r="AH267" s="356"/>
      <c r="AI267" s="356"/>
      <c r="AJ267" s="356"/>
      <c r="AK267" s="356"/>
      <c r="AL267" s="356"/>
      <c r="AM267" s="356"/>
      <c r="AN267" s="356"/>
      <c r="AO267" s="356"/>
      <c r="AP267" s="356"/>
      <c r="AQ267" s="356"/>
      <c r="AR267" s="356"/>
      <c r="AS267" s="356"/>
      <c r="AT267" s="356"/>
      <c r="AU267" s="356"/>
      <c r="AV267" s="356"/>
      <c r="AW267" s="356"/>
      <c r="AX267" s="356"/>
      <c r="AY267" s="356"/>
      <c r="AZ267" s="356"/>
      <c r="BA267" s="356"/>
      <c r="BB267" s="356"/>
      <c r="BC267" s="356"/>
      <c r="BD267" s="356"/>
      <c r="BE267" s="356"/>
      <c r="BF267" s="356"/>
      <c r="BG267" s="356"/>
      <c r="BH267" s="356"/>
      <c r="BI267" s="356"/>
      <c r="BJ267" s="356"/>
      <c r="BK267" s="356"/>
      <c r="BL267" s="356"/>
      <c r="BM267" s="356"/>
      <c r="BN267" s="356"/>
      <c r="BO267" s="356"/>
      <c r="BP267" s="356"/>
      <c r="BQ267" s="356"/>
      <c r="BR267" s="356"/>
      <c r="BS267" s="356"/>
      <c r="BT267" s="356"/>
      <c r="BU267" s="356"/>
      <c r="BV267" s="356"/>
      <c r="BW267" s="356"/>
      <c r="BX267" s="356"/>
      <c r="BY267" s="356"/>
      <c r="BZ267" s="356"/>
      <c r="CA267" s="356"/>
      <c r="CB267" s="356"/>
      <c r="CC267" s="356"/>
      <c r="CD267" s="356"/>
      <c r="CE267" s="356"/>
      <c r="CF267" s="356"/>
      <c r="CG267" s="356"/>
      <c r="CH267" s="356"/>
      <c r="CI267" s="356"/>
      <c r="CJ267" s="356"/>
      <c r="CK267" s="356"/>
      <c r="CL267" s="356"/>
      <c r="CM267" s="356"/>
      <c r="CN267" s="356"/>
      <c r="CO267" s="356"/>
      <c r="CP267" s="356"/>
      <c r="CQ267" s="356"/>
      <c r="CR267" s="356"/>
      <c r="CS267" s="356"/>
      <c r="CT267" s="356"/>
      <c r="CU267" s="356"/>
      <c r="CV267" s="356"/>
      <c r="CW267" s="356"/>
      <c r="CX267" s="356"/>
      <c r="CY267" s="356"/>
      <c r="CZ267" s="356"/>
      <c r="DA267" s="356"/>
      <c r="DB267" s="356"/>
      <c r="DC267" s="356"/>
      <c r="DD267" s="356"/>
      <c r="DE267" s="356"/>
      <c r="DF267" s="356"/>
      <c r="DG267" s="356"/>
      <c r="DH267" s="356"/>
      <c r="DI267" s="356"/>
      <c r="DJ267" s="356"/>
      <c r="DK267" s="356"/>
      <c r="DL267" s="356"/>
      <c r="DM267" s="356"/>
      <c r="DN267" s="356"/>
      <c r="DO267" s="356"/>
      <c r="DP267" s="356"/>
      <c r="DQ267" s="356"/>
      <c r="DR267" s="356"/>
      <c r="DS267" s="356"/>
      <c r="DT267" s="356"/>
      <c r="DU267" s="356"/>
      <c r="DV267" s="356"/>
      <c r="DW267" s="356"/>
      <c r="DX267" s="356"/>
      <c r="DY267" s="356"/>
      <c r="DZ267" s="356"/>
      <c r="EA267" s="356"/>
      <c r="EB267" s="356"/>
      <c r="EC267" s="356"/>
      <c r="ED267" s="356"/>
      <c r="EE267" s="356"/>
      <c r="EF267" s="356"/>
      <c r="EG267" s="356"/>
      <c r="EH267" s="356"/>
      <c r="EI267" s="356"/>
      <c r="EJ267" s="356"/>
      <c r="EK267" s="356"/>
      <c r="EL267" s="356"/>
      <c r="EM267" s="356"/>
      <c r="EN267" s="356"/>
      <c r="EO267" s="356"/>
      <c r="EP267" s="356"/>
      <c r="EQ267" s="356"/>
      <c r="ER267" s="356"/>
      <c r="ES267" s="356"/>
      <c r="ET267" s="356"/>
      <c r="EU267" s="356"/>
      <c r="EV267" s="356"/>
      <c r="EW267" s="356"/>
      <c r="EX267" s="356"/>
      <c r="EY267" s="356"/>
      <c r="EZ267" s="356"/>
      <c r="FA267" s="356"/>
      <c r="FB267" s="356"/>
      <c r="FC267" s="356"/>
      <c r="FD267" s="356"/>
      <c r="FE267" s="356"/>
      <c r="FF267" s="356"/>
      <c r="FG267" s="356"/>
      <c r="FH267" s="356"/>
      <c r="FI267" s="356"/>
      <c r="FJ267" s="356"/>
      <c r="FK267" s="356"/>
      <c r="FL267" s="356"/>
      <c r="FM267" s="356"/>
      <c r="FN267" s="356"/>
      <c r="FO267" s="356"/>
      <c r="FP267" s="356"/>
      <c r="FQ267" s="356"/>
      <c r="FR267" s="356"/>
      <c r="FS267" s="356"/>
      <c r="FT267" s="356"/>
      <c r="FU267" s="356"/>
      <c r="FV267" s="356"/>
      <c r="FW267" s="356"/>
      <c r="FX267" s="356"/>
      <c r="FY267" s="356"/>
      <c r="FZ267" s="356"/>
      <c r="GA267" s="356"/>
      <c r="GB267" s="356"/>
      <c r="GC267" s="356"/>
      <c r="GD267" s="356"/>
      <c r="GE267" s="356"/>
      <c r="GF267" s="356"/>
      <c r="GG267" s="356"/>
      <c r="GH267" s="356"/>
      <c r="GI267" s="356"/>
      <c r="GJ267" s="356"/>
      <c r="GK267" s="356"/>
      <c r="GL267" s="356"/>
      <c r="GM267" s="356"/>
      <c r="GN267" s="356"/>
      <c r="GO267" s="356"/>
      <c r="GP267" s="356"/>
      <c r="GQ267" s="356"/>
      <c r="GR267" s="356"/>
      <c r="GS267" s="356"/>
      <c r="GT267" s="356"/>
      <c r="GU267" s="356"/>
      <c r="GV267" s="356"/>
      <c r="GW267" s="356"/>
      <c r="GX267" s="356"/>
      <c r="GY267" s="356"/>
      <c r="GZ267" s="356"/>
      <c r="HA267" s="356"/>
      <c r="HB267" s="356"/>
      <c r="HC267" s="356"/>
      <c r="HD267" s="356"/>
      <c r="HE267" s="356"/>
      <c r="HF267" s="356"/>
      <c r="HG267" s="356"/>
      <c r="HH267" s="356"/>
      <c r="HI267" s="356"/>
      <c r="HJ267" s="356"/>
      <c r="HK267" s="356"/>
      <c r="HL267" s="356"/>
      <c r="HM267" s="356"/>
      <c r="HN267" s="356"/>
      <c r="HO267" s="356"/>
      <c r="HP267" s="356"/>
      <c r="HQ267" s="356"/>
      <c r="HR267" s="356"/>
      <c r="HS267" s="356"/>
      <c r="HT267" s="356"/>
      <c r="HU267" s="356"/>
      <c r="HV267" s="356"/>
      <c r="HW267" s="356"/>
      <c r="HX267" s="356"/>
      <c r="HY267" s="356"/>
      <c r="HZ267" s="356"/>
      <c r="IA267" s="356"/>
      <c r="IB267" s="35"/>
      <c r="IC267" s="35"/>
      <c r="ID267" s="35"/>
      <c r="IE267" s="35"/>
      <c r="IF267" s="35"/>
      <c r="IG267" s="35"/>
      <c r="IH267" s="35"/>
      <c r="II267" s="35"/>
      <c r="IJ267" s="35"/>
      <c r="IK267" s="35"/>
      <c r="IL267" s="35"/>
      <c r="IM267" s="35"/>
      <c r="IN267" s="35"/>
      <c r="IO267" s="35"/>
      <c r="IP267" s="35"/>
      <c r="IQ267" s="35"/>
      <c r="IR267" s="35"/>
      <c r="IS267" s="35"/>
      <c r="IT267" s="35"/>
      <c r="IU267" s="35"/>
      <c r="IV267" s="35"/>
      <c r="IW267" s="35"/>
      <c r="IX267" s="35"/>
      <c r="IZ267" s="35"/>
      <c r="JA267" s="35"/>
      <c r="JB267" s="35"/>
      <c r="JC267" s="35"/>
      <c r="JD267" s="35"/>
      <c r="JE267" s="35"/>
      <c r="JF267" s="35"/>
      <c r="JG267" s="35"/>
      <c r="JH267" s="35"/>
      <c r="JI267" s="35"/>
      <c r="JJ267" s="35"/>
      <c r="JK267" s="35"/>
      <c r="JL267" s="2116"/>
      <c r="JM267" s="2116"/>
      <c r="JN267" s="2116"/>
      <c r="JO267" s="2116"/>
      <c r="JP267" s="2116"/>
      <c r="JQ267" s="460"/>
      <c r="JR267" s="460"/>
      <c r="JS267" s="460"/>
      <c r="JT267" s="35"/>
      <c r="JU267" s="35"/>
      <c r="JV267" s="35"/>
      <c r="JW267" s="35"/>
      <c r="JX267" s="35"/>
      <c r="JY267" s="35"/>
      <c r="JZ267" s="35"/>
      <c r="KA267" s="35"/>
      <c r="KB267" s="35"/>
      <c r="KC267" s="35"/>
      <c r="KD267" s="35"/>
      <c r="KE267" s="35"/>
      <c r="KF267" s="35"/>
      <c r="KG267" s="35"/>
      <c r="KH267" s="35"/>
      <c r="KI267" s="35"/>
      <c r="KJ267" s="35"/>
      <c r="KK267" s="35"/>
      <c r="KL267" s="35"/>
      <c r="KM267" s="35"/>
      <c r="KN267" s="35"/>
      <c r="KO267" s="35"/>
      <c r="KP267" s="35"/>
      <c r="KQ267" s="36"/>
      <c r="KR267" s="36"/>
      <c r="KS267" s="36"/>
      <c r="KT267" s="36"/>
      <c r="KU267" s="36"/>
      <c r="KV267" s="36"/>
      <c r="KX267" s="540">
        <f t="shared" si="1243"/>
        <v>0</v>
      </c>
      <c r="NC267" s="35"/>
    </row>
    <row r="268" spans="1:367" ht="15.75" customHeight="1" thickTop="1" thickBot="1" x14ac:dyDescent="0.3">
      <c r="A268" s="423" t="s">
        <v>183</v>
      </c>
      <c r="B268" s="80" t="e">
        <f>IF(A268="X",IF(#REF!="F",#REF!,IF(#REF!="C",#REF!,IF(#REF!="WH",#REF!,IF(#REF!="B",#REF!,"")))),"")</f>
        <v>#REF!</v>
      </c>
      <c r="C268" s="120"/>
      <c r="D268" s="578"/>
      <c r="E268" s="11">
        <f>E265+1</f>
        <v>119</v>
      </c>
      <c r="F268" s="2127" t="s">
        <v>29</v>
      </c>
      <c r="G268" s="1830" t="s">
        <v>50</v>
      </c>
      <c r="H268" s="23" t="s">
        <v>88</v>
      </c>
      <c r="I268" s="23" t="s">
        <v>88</v>
      </c>
      <c r="J268" s="23" t="s">
        <v>88</v>
      </c>
      <c r="K268" s="38"/>
      <c r="L268" s="39" t="s">
        <v>82</v>
      </c>
      <c r="M268" s="196" t="s">
        <v>64</v>
      </c>
      <c r="N268" s="1905" t="s">
        <v>86</v>
      </c>
      <c r="O268" s="528"/>
      <c r="P268" s="544"/>
      <c r="Q268" s="726">
        <v>60</v>
      </c>
      <c r="R268" s="727"/>
      <c r="S268" s="727"/>
      <c r="T268" s="727"/>
      <c r="U268" s="727"/>
      <c r="V268" s="727"/>
      <c r="W268" s="727"/>
      <c r="X268" s="727"/>
      <c r="Y268" s="727"/>
      <c r="Z268" s="727"/>
      <c r="AA268" s="727"/>
      <c r="AB268" s="727">
        <v>40</v>
      </c>
      <c r="AC268" s="368">
        <f t="shared" ref="AC268:AC272" si="1864">Q268/100</f>
        <v>0.6</v>
      </c>
      <c r="AD268" s="368">
        <f t="shared" ref="AD268:AD272" si="1865">R268/100</f>
        <v>0</v>
      </c>
      <c r="AE268" s="368">
        <f t="shared" ref="AE268:AE272" si="1866">S268/100</f>
        <v>0</v>
      </c>
      <c r="AF268" s="368">
        <f t="shared" ref="AF268:AF272" si="1867">T268/100</f>
        <v>0</v>
      </c>
      <c r="AG268" s="368">
        <f t="shared" ref="AG268:AG272" si="1868">U268/100</f>
        <v>0</v>
      </c>
      <c r="AH268" s="368">
        <f t="shared" ref="AH268:AH272" si="1869">V268/100</f>
        <v>0</v>
      </c>
      <c r="AI268" s="368">
        <f t="shared" ref="AI268:AI272" si="1870">W268/100</f>
        <v>0</v>
      </c>
      <c r="AJ268" s="368">
        <f t="shared" ref="AJ268:AJ272" si="1871">X268/100</f>
        <v>0</v>
      </c>
      <c r="AK268" s="368">
        <f t="shared" ref="AK268:AK272" si="1872">Y268/100</f>
        <v>0</v>
      </c>
      <c r="AL268" s="368">
        <f t="shared" ref="AL268:AL272" si="1873">Z268/100</f>
        <v>0</v>
      </c>
      <c r="AM268" s="368">
        <f t="shared" ref="AM268:AM272" si="1874">AA268/100</f>
        <v>0</v>
      </c>
      <c r="AN268" s="368">
        <f t="shared" ref="AN268:AN272" si="1875">AB268/100</f>
        <v>0.4</v>
      </c>
      <c r="AO268" s="369">
        <v>0</v>
      </c>
      <c r="AP268" s="370">
        <v>0</v>
      </c>
      <c r="AQ268" s="370">
        <v>0</v>
      </c>
      <c r="AR268" s="370">
        <v>0</v>
      </c>
      <c r="AS268" s="378">
        <f>AC268*'Gas parameters'!$B$10</f>
        <v>21490.799999999999</v>
      </c>
      <c r="AT268" s="371">
        <f>AD268*'Gas parameters'!$C$10</f>
        <v>0</v>
      </c>
      <c r="AU268" s="371">
        <f>AE268*'Gas parameters'!$D$10</f>
        <v>0</v>
      </c>
      <c r="AV268" s="371">
        <f>AF268*'Gas parameters'!$E$10</f>
        <v>0</v>
      </c>
      <c r="AW268" s="371">
        <f>AG268*'Gas parameters'!$F$10</f>
        <v>0</v>
      </c>
      <c r="AX268" s="371">
        <f>AH268*'Gas parameters'!$G$10</f>
        <v>0</v>
      </c>
      <c r="AY268" s="371">
        <f>AI268*'Gas parameters'!$H$10</f>
        <v>0</v>
      </c>
      <c r="AZ268" s="371">
        <f>AJ268*'Gas parameters'!$I$10</f>
        <v>0</v>
      </c>
      <c r="BA268" s="371">
        <f>AK268*'Gas parameters'!$J$10</f>
        <v>0</v>
      </c>
      <c r="BB268" s="371">
        <f>AL268*'Gas parameters'!$K$10</f>
        <v>0</v>
      </c>
      <c r="BC268" s="371">
        <f>AM268*'Gas parameters'!$L$10</f>
        <v>0</v>
      </c>
      <c r="BD268" s="371">
        <f>AN268*'Gas parameters'!$M$10</f>
        <v>4310.8</v>
      </c>
      <c r="BE268" s="372">
        <f>AO268*'Gas parameters'!$N$10</f>
        <v>0</v>
      </c>
      <c r="BF268" s="373">
        <f>AP268*'Gas parameters'!$O$10</f>
        <v>0</v>
      </c>
      <c r="BG268" s="373">
        <f>AQ268*'Gas parameters'!$P$10</f>
        <v>0</v>
      </c>
      <c r="BH268" s="379">
        <f>AR268*'Gas parameters'!$Q$10</f>
        <v>0</v>
      </c>
      <c r="BI268" s="386">
        <f>AC268*'Gas parameters'!$B$11</f>
        <v>23904</v>
      </c>
      <c r="BJ268" s="387">
        <f>AD268*'Gas parameters'!$C$11</f>
        <v>0</v>
      </c>
      <c r="BK268" s="387">
        <f>AE268*'Gas parameters'!$D$11</f>
        <v>0</v>
      </c>
      <c r="BL268" s="387">
        <f>AF268*'Gas parameters'!$E$11</f>
        <v>0</v>
      </c>
      <c r="BM268" s="387">
        <f>AG268*'Gas parameters'!$F$11</f>
        <v>0</v>
      </c>
      <c r="BN268" s="387">
        <f>AH268*'Gas parameters'!$G$11</f>
        <v>0</v>
      </c>
      <c r="BO268" s="387">
        <f>AI268*'Gas parameters'!$H$11</f>
        <v>0</v>
      </c>
      <c r="BP268" s="387">
        <f>AJ268*'Gas parameters'!$I$11</f>
        <v>0</v>
      </c>
      <c r="BQ268" s="387">
        <f>AK268*'Gas parameters'!$J$11</f>
        <v>0</v>
      </c>
      <c r="BR268" s="387">
        <f>AL268*'Gas parameters'!$K$11</f>
        <v>0</v>
      </c>
      <c r="BS268" s="387">
        <f>AM268*'Gas parameters'!$L$11</f>
        <v>0</v>
      </c>
      <c r="BT268" s="387">
        <f>AN268*'Gas parameters'!$M$11</f>
        <v>5115.2000000000007</v>
      </c>
      <c r="BU268" s="388">
        <f>AO268*'Gas parameters'!$N$11</f>
        <v>0</v>
      </c>
      <c r="BV268" s="389">
        <f>AP268*'Gas parameters'!$O$11</f>
        <v>0</v>
      </c>
      <c r="BW268" s="389">
        <f>AQ268*'Gas parameters'!$P$11</f>
        <v>0</v>
      </c>
      <c r="BX268" s="390">
        <f>AR268*'Gas parameters'!$Q$11</f>
        <v>0</v>
      </c>
      <c r="BY268" s="385">
        <f>AC268*'Gas parameters'!$B$12</f>
        <v>0.43043999999999999</v>
      </c>
      <c r="BZ268" s="374">
        <f>AD268*'Gas parameters'!$C$12</f>
        <v>0</v>
      </c>
      <c r="CA268" s="374">
        <f>AE268*'Gas parameters'!$D$12</f>
        <v>0</v>
      </c>
      <c r="CB268" s="374">
        <f>AF268*'Gas parameters'!$E$12</f>
        <v>0</v>
      </c>
      <c r="CC268" s="374">
        <f>AG268*'Gas parameters'!$F$12</f>
        <v>0</v>
      </c>
      <c r="CD268" s="374">
        <f>AH268*'Gas parameters'!$G$12</f>
        <v>0</v>
      </c>
      <c r="CE268" s="374">
        <f>AI268*'Gas parameters'!$H$12</f>
        <v>0</v>
      </c>
      <c r="CF268" s="374">
        <f>AJ268*'Gas parameters'!$I$12</f>
        <v>0</v>
      </c>
      <c r="CG268" s="374">
        <f>AK268*'Gas parameters'!$J$12</f>
        <v>0</v>
      </c>
      <c r="CH268" s="374">
        <f>AL268*'Gas parameters'!$K$12</f>
        <v>0</v>
      </c>
      <c r="CI268" s="374">
        <f>AM268*'Gas parameters'!$L$12</f>
        <v>0</v>
      </c>
      <c r="CJ268" s="374">
        <f>AN268*'Gas parameters'!$M$12</f>
        <v>3.5999999999999997E-2</v>
      </c>
      <c r="CK268" s="375">
        <f>AO268*'Gas parameters'!$N$12</f>
        <v>0</v>
      </c>
      <c r="CL268" s="376">
        <f>AP268*'Gas parameters'!$O$12</f>
        <v>0</v>
      </c>
      <c r="CM268" s="376">
        <f>AQ268*'Gas parameters'!$P$12</f>
        <v>0</v>
      </c>
      <c r="CN268" s="376">
        <f>AR268*'Gas parameters'!$Q$12</f>
        <v>0</v>
      </c>
      <c r="CO268" s="432">
        <f t="shared" ref="CO268:CO272" si="1876">AC268</f>
        <v>0.6</v>
      </c>
      <c r="CP268" s="432">
        <f t="shared" ref="CP268:CP272" si="1877">AD268</f>
        <v>0</v>
      </c>
      <c r="CQ268" s="432">
        <f t="shared" ref="CQ268:CQ272" si="1878">AE268</f>
        <v>0</v>
      </c>
      <c r="CR268" s="432">
        <f t="shared" ref="CR268:CR272" si="1879">AF268</f>
        <v>0</v>
      </c>
      <c r="CS268" s="432">
        <f t="shared" ref="CS268:CS272" si="1880">AG268</f>
        <v>0</v>
      </c>
      <c r="CT268" s="432">
        <f t="shared" ref="CT268:CT272" si="1881">AH268</f>
        <v>0</v>
      </c>
      <c r="CU268" s="432">
        <f t="shared" ref="CU268:CU272" si="1882">AI268</f>
        <v>0</v>
      </c>
      <c r="CV268" s="432">
        <f t="shared" ref="CV268:CV272" si="1883">AJ268</f>
        <v>0</v>
      </c>
      <c r="CW268" s="432">
        <f t="shared" ref="CW268:CW272" si="1884">AK268</f>
        <v>0</v>
      </c>
      <c r="CX268" s="432">
        <f t="shared" ref="CX268:CX272" si="1885">AL268</f>
        <v>0</v>
      </c>
      <c r="CY268" s="432">
        <f t="shared" ref="CY268:CY272" si="1886">AM268</f>
        <v>0</v>
      </c>
      <c r="CZ268" s="432">
        <f t="shared" ref="CZ268:CZ272" si="1887">AN268</f>
        <v>0.4</v>
      </c>
      <c r="DA268" s="432">
        <f t="shared" ref="DA268:DA272" si="1888">AO268</f>
        <v>0</v>
      </c>
      <c r="DB268" s="432">
        <f t="shared" ref="DB268:DB272" si="1889">AP268</f>
        <v>0</v>
      </c>
      <c r="DC268" s="432">
        <f t="shared" ref="DC268:DC272" si="1890">AQ268</f>
        <v>0</v>
      </c>
      <c r="DD268" s="432">
        <f t="shared" ref="DD268:DD272" si="1891">AR268</f>
        <v>0</v>
      </c>
      <c r="DE268" s="428">
        <f>'DATA SHEET'!CO268*'Gas parameters'!$B$13</f>
        <v>21529.8</v>
      </c>
      <c r="DF268" s="428">
        <f>'DATA SHEET'!CP268*'Gas parameters'!$C$13</f>
        <v>0</v>
      </c>
      <c r="DG268" s="428">
        <f>'DATA SHEET'!CQ268*'Gas parameters'!$D$13</f>
        <v>0</v>
      </c>
      <c r="DH268" s="428">
        <f>'DATA SHEET'!CR268*'Gas parameters'!$E$13</f>
        <v>0</v>
      </c>
      <c r="DI268" s="428">
        <f>'DATA SHEET'!CS268*'Gas parameters'!$F$13</f>
        <v>0</v>
      </c>
      <c r="DJ268" s="428">
        <f>'DATA SHEET'!CT268*'Gas parameters'!$G$13</f>
        <v>0</v>
      </c>
      <c r="DK268" s="428">
        <f>'DATA SHEET'!CU268*'Gas parameters'!$H$13</f>
        <v>0</v>
      </c>
      <c r="DL268" s="428">
        <f>'DATA SHEET'!CV268*'Gas parameters'!$I$13</f>
        <v>0</v>
      </c>
      <c r="DM268" s="428">
        <f>'DATA SHEET'!CW268*'Gas parameters'!$J$13</f>
        <v>0</v>
      </c>
      <c r="DN268" s="428">
        <f>'DATA SHEET'!CX268*'Gas parameters'!$K$13</f>
        <v>0</v>
      </c>
      <c r="DO268" s="428">
        <f>'DATA SHEET'!CY268*'Gas parameters'!$L$13</f>
        <v>0</v>
      </c>
      <c r="DP268" s="428">
        <f>'DATA SHEET'!CZ268*'Gas parameters'!$M$13</f>
        <v>4313.2</v>
      </c>
      <c r="DQ268" s="428">
        <f>'DATA SHEET'!DA268*'Gas parameters'!$N$13</f>
        <v>0</v>
      </c>
      <c r="DR268" s="428">
        <f>'DATA SHEET'!DB268*'Gas parameters'!$O$13</f>
        <v>0</v>
      </c>
      <c r="DS268" s="428">
        <f>'DATA SHEET'!DC268*'Gas parameters'!$P$13</f>
        <v>0</v>
      </c>
      <c r="DT268" s="428">
        <f>'DATA SHEET'!DD268*'Gas parameters'!$Q$13</f>
        <v>0</v>
      </c>
      <c r="DU268" s="431">
        <f>'DATA SHEET'!CO268*'Gas parameters'!$B$14</f>
        <v>23891.399999999998</v>
      </c>
      <c r="DV268" s="431">
        <f>'DATA SHEET'!CP268*'Gas parameters'!$C$14</f>
        <v>0</v>
      </c>
      <c r="DW268" s="431">
        <f>'DATA SHEET'!CQ268*'Gas parameters'!$D$14</f>
        <v>0</v>
      </c>
      <c r="DX268" s="431">
        <f>'DATA SHEET'!CR268*'Gas parameters'!$E$14</f>
        <v>0</v>
      </c>
      <c r="DY268" s="431">
        <f>'DATA SHEET'!CS268*'Gas parameters'!$F$14</f>
        <v>0</v>
      </c>
      <c r="DZ268" s="431">
        <f>'DATA SHEET'!CT268*'Gas parameters'!$G$14</f>
        <v>0</v>
      </c>
      <c r="EA268" s="431">
        <f>'DATA SHEET'!CU268*'Gas parameters'!$H$14</f>
        <v>0</v>
      </c>
      <c r="EB268" s="431">
        <f>'DATA SHEET'!CV268*'Gas parameters'!$I$14</f>
        <v>0</v>
      </c>
      <c r="EC268" s="431">
        <f>'DATA SHEET'!CW268*'Gas parameters'!$J$14</f>
        <v>0</v>
      </c>
      <c r="ED268" s="431">
        <f>'DATA SHEET'!CX268*'Gas parameters'!$K$14</f>
        <v>0</v>
      </c>
      <c r="EE268" s="431">
        <f>'DATA SHEET'!CY268*'Gas parameters'!$L$14</f>
        <v>0</v>
      </c>
      <c r="EF268" s="431">
        <f>'DATA SHEET'!CZ268*'Gas parameters'!$M$14</f>
        <v>5098</v>
      </c>
      <c r="EG268" s="431">
        <f>'DATA SHEET'!DA268*'Gas parameters'!$N$14</f>
        <v>0</v>
      </c>
      <c r="EH268" s="431">
        <f>'DATA SHEET'!DB268*'Gas parameters'!$O$14</f>
        <v>0</v>
      </c>
      <c r="EI268" s="431">
        <f>'DATA SHEET'!DC268*'Gas parameters'!$P$14</f>
        <v>0</v>
      </c>
      <c r="EJ268" s="431">
        <f>'DATA SHEET'!DD268*'Gas parameters'!$Q$14</f>
        <v>0</v>
      </c>
      <c r="EK268" s="425">
        <f>'DATA SHEET'!CO268*'Gas parameters'!$B$15</f>
        <v>1.2018</v>
      </c>
      <c r="EL268" s="434">
        <f>'DATA SHEET'!CP268*'Gas parameters'!$C$15</f>
        <v>0</v>
      </c>
      <c r="EM268" s="434">
        <f>'DATA SHEET'!CQ268*'Gas parameters'!$D$15</f>
        <v>0</v>
      </c>
      <c r="EN268" s="434">
        <f>'DATA SHEET'!CR268*'Gas parameters'!$E$15</f>
        <v>0</v>
      </c>
      <c r="EO268" s="434">
        <f>'DATA SHEET'!CS268*'Gas parameters'!$F$15</f>
        <v>0</v>
      </c>
      <c r="EP268" s="434">
        <f>'DATA SHEET'!CT268*'Gas parameters'!$G$15</f>
        <v>0</v>
      </c>
      <c r="EQ268" s="434">
        <f>'DATA SHEET'!CU268*'Gas parameters'!$H$15</f>
        <v>0</v>
      </c>
      <c r="ER268" s="434">
        <f>'DATA SHEET'!CV268*'Gas parameters'!$I$15</f>
        <v>0</v>
      </c>
      <c r="ES268" s="434">
        <f>'DATA SHEET'!CW268*'Gas parameters'!$J$15</f>
        <v>0</v>
      </c>
      <c r="ET268" s="434">
        <f>'DATA SHEET'!CX268*'Gas parameters'!$K$15</f>
        <v>0</v>
      </c>
      <c r="EU268" s="434">
        <f>'DATA SHEET'!CY268*'Gas parameters'!$L$15</f>
        <v>0</v>
      </c>
      <c r="EV268" s="434">
        <f>'DATA SHEET'!CZ268*'Gas parameters'!$M$15</f>
        <v>0.1996</v>
      </c>
      <c r="EW268" s="434">
        <f>'DATA SHEET'!DA268*'Gas parameters'!$N$15</f>
        <v>0</v>
      </c>
      <c r="EX268" s="434">
        <f>'DATA SHEET'!DB268*'Gas parameters'!$O$15</f>
        <v>0</v>
      </c>
      <c r="EY268" s="434">
        <f>'DATA SHEET'!DC268*'Gas parameters'!$P$15</f>
        <v>0</v>
      </c>
      <c r="EZ268" s="434">
        <f>'DATA SHEET'!DD268*'Gas parameters'!$Q$15</f>
        <v>0</v>
      </c>
      <c r="FA268" s="429">
        <f>'DATA SHEET'!CO268*'Gas parameters'!$B$16</f>
        <v>0.59760000000000002</v>
      </c>
      <c r="FB268" s="429">
        <f>'DATA SHEET'!CP268*'Gas parameters'!$C$16</f>
        <v>0</v>
      </c>
      <c r="FC268" s="429">
        <f>'DATA SHEET'!CQ268*'Gas parameters'!$D$16</f>
        <v>0</v>
      </c>
      <c r="FD268" s="429">
        <f>'DATA SHEET'!CR268*'Gas parameters'!$E$16</f>
        <v>0</v>
      </c>
      <c r="FE268" s="429">
        <f>'DATA SHEET'!CS268*'Gas parameters'!$F$16</f>
        <v>0</v>
      </c>
      <c r="FF268" s="429">
        <f>'DATA SHEET'!CT268*'Gas parameters'!$G$16</f>
        <v>0</v>
      </c>
      <c r="FG268" s="429">
        <f>'DATA SHEET'!CU268*'Gas parameters'!$H$16</f>
        <v>0</v>
      </c>
      <c r="FH268" s="429">
        <f>'DATA SHEET'!CV268*'Gas parameters'!$I$16</f>
        <v>0</v>
      </c>
      <c r="FI268" s="429">
        <f>'DATA SHEET'!CW268*'Gas parameters'!$J$16</f>
        <v>0</v>
      </c>
      <c r="FJ268" s="429">
        <f>'DATA SHEET'!CX268*'Gas parameters'!$K$16</f>
        <v>0</v>
      </c>
      <c r="FK268" s="429">
        <f>'DATA SHEET'!CY268*'Gas parameters'!$L$16</f>
        <v>0</v>
      </c>
      <c r="FL268" s="429">
        <f>'DATA SHEET'!CZ268*'Gas parameters'!$M$16</f>
        <v>0</v>
      </c>
      <c r="FM268" s="429">
        <f>'DATA SHEET'!DA268*'Gas parameters'!$N$16</f>
        <v>0</v>
      </c>
      <c r="FN268" s="429">
        <f>'DATA SHEET'!DB268*'Gas parameters'!$O$16</f>
        <v>0</v>
      </c>
      <c r="FO268" s="429">
        <f>'DATA SHEET'!DC268*'Gas parameters'!$P$16</f>
        <v>0</v>
      </c>
      <c r="FP268" s="429">
        <f>'DATA SHEET'!DD268*'Gas parameters'!$Q$16</f>
        <v>0</v>
      </c>
      <c r="FQ268" s="457">
        <f>'DATA SHEET'!CO268*'Gas parameters'!$B$17</f>
        <v>1.1639999999999999</v>
      </c>
      <c r="FR268" s="457">
        <f>'DATA SHEET'!CP268*'Gas parameters'!$C$17</f>
        <v>0</v>
      </c>
      <c r="FS268" s="457">
        <f>'DATA SHEET'!CQ268*'Gas parameters'!$D$17</f>
        <v>0</v>
      </c>
      <c r="FT268" s="457">
        <f>'DATA SHEET'!CR268*'Gas parameters'!$E$17</f>
        <v>0</v>
      </c>
      <c r="FU268" s="457">
        <f>'DATA SHEET'!CS268*'Gas parameters'!$F$17</f>
        <v>0</v>
      </c>
      <c r="FV268" s="457">
        <f>'DATA SHEET'!CT268*'Gas parameters'!$G$17</f>
        <v>0</v>
      </c>
      <c r="FW268" s="457">
        <f>'DATA SHEET'!CU268*'Gas parameters'!$H$17</f>
        <v>0</v>
      </c>
      <c r="FX268" s="457">
        <f>'DATA SHEET'!CV268*'Gas parameters'!$I$17</f>
        <v>0</v>
      </c>
      <c r="FY268" s="457">
        <f>'DATA SHEET'!CW268*'Gas parameters'!$J$17</f>
        <v>0</v>
      </c>
      <c r="FZ268" s="457">
        <f>'DATA SHEET'!CX268*'Gas parameters'!$K$17</f>
        <v>0</v>
      </c>
      <c r="GA268" s="457">
        <f>'DATA SHEET'!CY268*'Gas parameters'!$L$17</f>
        <v>0</v>
      </c>
      <c r="GB268" s="457">
        <f>'DATA SHEET'!CZ268*'Gas parameters'!$M$17</f>
        <v>0.38680000000000003</v>
      </c>
      <c r="GC268" s="457">
        <f>'DATA SHEET'!DA268*'Gas parameters'!$N$17</f>
        <v>0</v>
      </c>
      <c r="GD268" s="457">
        <f>'DATA SHEET'!DB268*'Gas parameters'!$O$17</f>
        <v>0</v>
      </c>
      <c r="GE268" s="457">
        <f>'DATA SHEET'!DC268*'Gas parameters'!$P$17</f>
        <v>0</v>
      </c>
      <c r="GF268" s="457">
        <f>'DATA SHEET'!DD268*'Gas parameters'!$Q$17</f>
        <v>0</v>
      </c>
      <c r="GG268" s="429">
        <f>'DATA SHEET'!CO268*'Gas parameters'!$B$18</f>
        <v>0.43043999999999999</v>
      </c>
      <c r="GH268" s="429">
        <f>'DATA SHEET'!CP268*'Gas parameters'!$C$18</f>
        <v>0</v>
      </c>
      <c r="GI268" s="429">
        <f>'DATA SHEET'!CQ268*'Gas parameters'!$D$18</f>
        <v>0</v>
      </c>
      <c r="GJ268" s="429">
        <f>'DATA SHEET'!CR268*'Gas parameters'!$E$18</f>
        <v>0</v>
      </c>
      <c r="GK268" s="429">
        <f>'DATA SHEET'!CS268*'Gas parameters'!$F$18</f>
        <v>0</v>
      </c>
      <c r="GL268" s="429">
        <f>'DATA SHEET'!CT268*'Gas parameters'!$G$18</f>
        <v>0</v>
      </c>
      <c r="GM268" s="429">
        <f>'DATA SHEET'!CU268*'Gas parameters'!$H$18</f>
        <v>0</v>
      </c>
      <c r="GN268" s="429">
        <f>'DATA SHEET'!CV268*'Gas parameters'!$I$18</f>
        <v>0</v>
      </c>
      <c r="GO268" s="429">
        <f>'DATA SHEET'!CW268*'Gas parameters'!$J$18</f>
        <v>0</v>
      </c>
      <c r="GP268" s="429">
        <f>'DATA SHEET'!CX268*'Gas parameters'!$K$18</f>
        <v>0</v>
      </c>
      <c r="GQ268" s="429">
        <f>'DATA SHEET'!CY268*'Gas parameters'!$L$18</f>
        <v>0</v>
      </c>
      <c r="GR268" s="429">
        <f>'DATA SHEET'!CZ268*'Gas parameters'!$M$18</f>
        <v>3.5999999999999997E-2</v>
      </c>
      <c r="GS268" s="429">
        <f>'DATA SHEET'!DA268*'Gas parameters'!$N$18</f>
        <v>0</v>
      </c>
      <c r="GT268" s="429">
        <f>'DATA SHEET'!DB268*'Gas parameters'!$O$18</f>
        <v>0</v>
      </c>
      <c r="GU268" s="429">
        <f>'DATA SHEET'!DC268*'Gas parameters'!$P$18</f>
        <v>0</v>
      </c>
      <c r="GV268" s="429">
        <f>'DATA SHEET'!DD268*'Gas parameters'!$Q$18</f>
        <v>0</v>
      </c>
      <c r="GW268" s="430">
        <v>7</v>
      </c>
      <c r="GX268" s="430">
        <v>1E-3</v>
      </c>
      <c r="GY268" s="435">
        <f t="shared" ref="GY268:GY272" si="1892">HM268/0.2094</f>
        <v>6.6924546322827121</v>
      </c>
      <c r="GZ268" s="435">
        <f t="shared" ref="GZ268:GZ272" si="1893">HN268/HH268*100</f>
        <v>10.148328222950017</v>
      </c>
      <c r="HA268" s="433">
        <f t="shared" ref="HA268:HA272" si="1894">(HG268-HH268)/GY268+1</f>
        <v>1</v>
      </c>
      <c r="HB268" s="433">
        <f t="shared" ref="HB268:HB272" si="1895">HG268+HI268</f>
        <v>7.4502201757506663</v>
      </c>
      <c r="HC268" s="433">
        <f t="shared" ref="HC268:HC272" si="1896">HI268/HB268*100</f>
        <v>20.959991874476575</v>
      </c>
      <c r="HD268" s="433">
        <f t="shared" ref="HD268:HD272" si="1897">HJ268*0.01977+HF268*0.01429+(100-HF268-HJ268)*0.01251</f>
        <v>1.3246768628986172</v>
      </c>
      <c r="HE268" s="433">
        <f t="shared" ref="HE268:HE272" si="1898">(HD268+HI268*0.8038/HG268)/(HI268/HG268+1)</f>
        <v>1.2155011147590387</v>
      </c>
      <c r="HF268" s="436">
        <f t="shared" ref="HF268:HF272" si="1899">IO268</f>
        <v>0</v>
      </c>
      <c r="HG268" s="433">
        <f t="shared" ref="HG268:HG272" si="1900">HN268/HJ268*100</f>
        <v>5.8886546322827122</v>
      </c>
      <c r="HH268" s="435">
        <f>GY268*0.7906+'DATA SHEET'!CW268/100+HN268</f>
        <v>5.8886546322827122</v>
      </c>
      <c r="HI268" s="433">
        <f t="shared" ref="HI268:HI272" si="1901">GX268/0.8038*1.293*HA268*GY268+HO268</f>
        <v>1.5615655434679541</v>
      </c>
      <c r="HJ268" s="433">
        <f t="shared" ref="HJ268:HJ272" si="1902">(1-HF268/20.94)*GZ268</f>
        <v>10.148328222950017</v>
      </c>
      <c r="HK268" s="437">
        <f t="shared" ref="HK268:HK272" si="1903">SUM(DE268:DT268)</f>
        <v>25843</v>
      </c>
      <c r="HL268" s="437">
        <f t="shared" ref="HL268:HL272" si="1904">SUM(DU268:EJ268)</f>
        <v>28989.399999999998</v>
      </c>
      <c r="HM268" s="438">
        <f t="shared" ref="HM268:HM272" si="1905">SUM(EK268:EZ268)</f>
        <v>1.4014</v>
      </c>
      <c r="HN268" s="439">
        <f t="shared" ref="HN268:HN272" si="1906">SUM(FA268:FP268)</f>
        <v>0.59760000000000002</v>
      </c>
      <c r="HO268" s="436">
        <f t="shared" ref="HO268:HO272" si="1907">SUM(FQ268:GF268)</f>
        <v>1.5508</v>
      </c>
      <c r="HP268" s="427">
        <f t="shared" ref="HP268:HP272" si="1908">SUM(GG268:GV268)</f>
        <v>0.46643999999999997</v>
      </c>
      <c r="HQ268" s="357">
        <f t="shared" ref="HQ268:HQ272" si="1909">SUM(AS268:BH268)</f>
        <v>25801.599999999999</v>
      </c>
      <c r="HR268" s="358">
        <f t="shared" ref="HR268:HR272" si="1910">SUM(BI268:BX268)</f>
        <v>29019.200000000001</v>
      </c>
      <c r="HS268" s="712">
        <f t="shared" ref="HS268:HS272" si="1911">SUM(BY268:CN268)</f>
        <v>0.46643999999999997</v>
      </c>
      <c r="HT268" s="713">
        <f t="shared" ref="HT268:HT272" si="1912">HU268/$HR$14</f>
        <v>0.36094603788418017</v>
      </c>
      <c r="HU268" s="711">
        <f t="shared" ref="HU268:HU272" si="1913">HS268/$HU$14</f>
        <v>0.44215889640812073</v>
      </c>
      <c r="HV268" s="711">
        <f t="shared" ref="HV268:HV272" si="1914">HY268/$HV$14</f>
        <v>24.454174959719456</v>
      </c>
      <c r="HW268" s="711">
        <f t="shared" ref="HW268:HW272" si="1915">HZ268/$HW$14</f>
        <v>27.464698088207459</v>
      </c>
      <c r="HX268" s="711">
        <f t="shared" ref="HX268:HX272" si="1916">IA268/$HX$14</f>
        <v>45.714470083951518</v>
      </c>
      <c r="HY268" s="714">
        <f t="shared" ref="HY268:HY272" si="1917">HQ268/1000</f>
        <v>25.801599999999997</v>
      </c>
      <c r="HZ268" s="359">
        <f t="shared" ref="HZ268:HZ272" si="1918">HR268/1000</f>
        <v>29.019200000000001</v>
      </c>
      <c r="IA268" s="360">
        <f t="shared" ref="IA268:IA272" si="1919">HR268/SQRT(HT268)/1000</f>
        <v>48.30190909070317</v>
      </c>
      <c r="IB268" s="75">
        <f t="shared" ref="IB268:IB272" si="1920">HX268</f>
        <v>45.714470083951518</v>
      </c>
      <c r="IC268" s="724">
        <f t="shared" ref="IC268:IC272" si="1921">HT268</f>
        <v>0.36094603788418017</v>
      </c>
      <c r="ID268" s="724">
        <f t="shared" ref="ID268:ID272" si="1922">HY268</f>
        <v>25.801599999999997</v>
      </c>
      <c r="IE268" s="724">
        <f t="shared" ref="IE268:IE272" si="1923">HZ268</f>
        <v>29.019200000000001</v>
      </c>
      <c r="IF268" s="76">
        <f t="shared" ref="IF268:IF272" si="1924">GZ268</f>
        <v>10.148328222950017</v>
      </c>
      <c r="IG268" s="168"/>
      <c r="IH268" s="168"/>
      <c r="II268" s="168"/>
      <c r="IJ268" s="700">
        <f t="shared" ref="IJ268:IJ272" si="1925">II268*(273.15/(273.15+15))*ID268/3.6</f>
        <v>0</v>
      </c>
      <c r="IK268" s="529"/>
      <c r="IL268" s="529"/>
      <c r="IM268" s="529"/>
      <c r="IN268" s="529"/>
      <c r="IO268" s="529"/>
      <c r="IP268" s="529"/>
      <c r="IQ268" s="529"/>
      <c r="IR268" s="529"/>
      <c r="IS268" s="23" t="s">
        <v>88</v>
      </c>
      <c r="IT268" s="23" t="s">
        <v>88</v>
      </c>
      <c r="IU268" s="23"/>
      <c r="IV268" s="23" t="s">
        <v>88</v>
      </c>
      <c r="IW268" s="23"/>
      <c r="IX268" s="23"/>
      <c r="IZ268" s="529"/>
      <c r="JA268" s="529"/>
      <c r="JB268" s="143"/>
      <c r="JC268" s="64"/>
      <c r="JD268" s="22" t="str">
        <f>IF(IN268&lt;&gt;0,IP268*IF268/IN268,"NM")</f>
        <v>NM</v>
      </c>
      <c r="JE268" s="22" t="str">
        <f>IF(IN268&lt;&gt;0,IQ268*IF268/IN268,"NM")</f>
        <v>NM</v>
      </c>
      <c r="JF268" s="22" t="str">
        <f>IF(IN268&lt;&gt;0,JD268*1.07,"NM")</f>
        <v>NM</v>
      </c>
      <c r="JG268" s="22" t="str">
        <f>IF(IN268&lt;&gt;0,JE268*1.76,"NM")</f>
        <v>NM</v>
      </c>
      <c r="JH268" s="21" t="str">
        <f>IF(IN268&lt;&gt;0,(21/(21-IO268)),"NM")</f>
        <v>NM</v>
      </c>
      <c r="JI268" s="21"/>
      <c r="JJ268" s="21"/>
      <c r="JK268" s="21"/>
      <c r="JL268" s="529"/>
      <c r="JM268" s="529"/>
      <c r="JN268" s="529"/>
      <c r="JO268" s="529"/>
      <c r="JP268" s="529"/>
      <c r="JR268" s="29"/>
      <c r="JS268" s="29"/>
      <c r="JT268" s="529"/>
      <c r="JU268" s="529"/>
      <c r="JV268" s="142"/>
      <c r="JW268" s="142"/>
      <c r="JX268" s="142"/>
      <c r="JY268" s="142"/>
      <c r="JZ268" s="142"/>
      <c r="KA268" s="23"/>
      <c r="KB268" s="24"/>
      <c r="KC268" s="175"/>
      <c r="KD268" s="175"/>
      <c r="KE268" s="175"/>
      <c r="KF268" s="175"/>
      <c r="KG268" s="175"/>
      <c r="KH268" s="175"/>
      <c r="KI268" s="175"/>
      <c r="KJ268" s="175"/>
      <c r="KK268" s="48"/>
      <c r="KL268" s="32" t="s">
        <v>88</v>
      </c>
      <c r="KM268" s="48"/>
      <c r="KN268" s="48"/>
      <c r="KO268" s="48"/>
      <c r="KP268" s="48"/>
      <c r="KQ268" s="49"/>
      <c r="KR268" s="49"/>
      <c r="KS268" s="49"/>
      <c r="KT268" s="49"/>
      <c r="KU268" s="49"/>
      <c r="KV268" s="49"/>
      <c r="KX268" s="540">
        <f t="shared" si="1243"/>
        <v>100</v>
      </c>
      <c r="NC268" s="529">
        <v>0</v>
      </c>
    </row>
    <row r="269" spans="1:367" ht="16.5" thickTop="1" thickBot="1" x14ac:dyDescent="0.3">
      <c r="A269" s="423" t="s">
        <v>183</v>
      </c>
      <c r="B269" s="80" t="e">
        <f>IF(A269="X",IF(#REF!="F",#REF!,IF(#REF!="C",#REF!,IF(#REF!="WH",#REF!,IF(#REF!="B",#REF!,"")))),"")</f>
        <v>#REF!</v>
      </c>
      <c r="C269" s="120"/>
      <c r="D269" s="578"/>
      <c r="E269" s="11">
        <f>E268+1</f>
        <v>120</v>
      </c>
      <c r="F269" s="2128"/>
      <c r="G269" s="1831"/>
      <c r="H269" s="23" t="s">
        <v>88</v>
      </c>
      <c r="I269" s="23" t="s">
        <v>88</v>
      </c>
      <c r="J269" s="23" t="s">
        <v>88</v>
      </c>
      <c r="K269" s="38"/>
      <c r="L269" s="39" t="s">
        <v>74</v>
      </c>
      <c r="M269" s="39" t="s">
        <v>53</v>
      </c>
      <c r="N269" s="1905"/>
      <c r="O269" s="528"/>
      <c r="P269" s="544"/>
      <c r="Q269" s="726">
        <v>60</v>
      </c>
      <c r="R269" s="727"/>
      <c r="S269" s="727"/>
      <c r="T269" s="727"/>
      <c r="U269" s="727"/>
      <c r="V269" s="727"/>
      <c r="W269" s="727"/>
      <c r="X269" s="727"/>
      <c r="Y269" s="727"/>
      <c r="Z269" s="727"/>
      <c r="AA269" s="727"/>
      <c r="AB269" s="727">
        <v>40</v>
      </c>
      <c r="AC269" s="368">
        <f t="shared" si="1864"/>
        <v>0.6</v>
      </c>
      <c r="AD269" s="368">
        <f t="shared" si="1865"/>
        <v>0</v>
      </c>
      <c r="AE269" s="368">
        <f t="shared" si="1866"/>
        <v>0</v>
      </c>
      <c r="AF269" s="368">
        <f t="shared" si="1867"/>
        <v>0</v>
      </c>
      <c r="AG269" s="368">
        <f t="shared" si="1868"/>
        <v>0</v>
      </c>
      <c r="AH269" s="368">
        <f t="shared" si="1869"/>
        <v>0</v>
      </c>
      <c r="AI269" s="368">
        <f t="shared" si="1870"/>
        <v>0</v>
      </c>
      <c r="AJ269" s="368">
        <f t="shared" si="1871"/>
        <v>0</v>
      </c>
      <c r="AK269" s="368">
        <f t="shared" si="1872"/>
        <v>0</v>
      </c>
      <c r="AL269" s="368">
        <f t="shared" si="1873"/>
        <v>0</v>
      </c>
      <c r="AM269" s="368">
        <f t="shared" si="1874"/>
        <v>0</v>
      </c>
      <c r="AN269" s="368">
        <f t="shared" si="1875"/>
        <v>0.4</v>
      </c>
      <c r="AO269" s="369">
        <v>0</v>
      </c>
      <c r="AP269" s="370">
        <v>0</v>
      </c>
      <c r="AQ269" s="370">
        <v>0</v>
      </c>
      <c r="AR269" s="370">
        <v>0</v>
      </c>
      <c r="AS269" s="378">
        <f>AC269*'Gas parameters'!$B$10</f>
        <v>21490.799999999999</v>
      </c>
      <c r="AT269" s="371">
        <f>AD269*'Gas parameters'!$C$10</f>
        <v>0</v>
      </c>
      <c r="AU269" s="371">
        <f>AE269*'Gas parameters'!$D$10</f>
        <v>0</v>
      </c>
      <c r="AV269" s="371">
        <f>AF269*'Gas parameters'!$E$10</f>
        <v>0</v>
      </c>
      <c r="AW269" s="371">
        <f>AG269*'Gas parameters'!$F$10</f>
        <v>0</v>
      </c>
      <c r="AX269" s="371">
        <f>AH269*'Gas parameters'!$G$10</f>
        <v>0</v>
      </c>
      <c r="AY269" s="371">
        <f>AI269*'Gas parameters'!$H$10</f>
        <v>0</v>
      </c>
      <c r="AZ269" s="371">
        <f>AJ269*'Gas parameters'!$I$10</f>
        <v>0</v>
      </c>
      <c r="BA269" s="371">
        <f>AK269*'Gas parameters'!$J$10</f>
        <v>0</v>
      </c>
      <c r="BB269" s="371">
        <f>AL269*'Gas parameters'!$K$10</f>
        <v>0</v>
      </c>
      <c r="BC269" s="371">
        <f>AM269*'Gas parameters'!$L$10</f>
        <v>0</v>
      </c>
      <c r="BD269" s="371">
        <f>AN269*'Gas parameters'!$M$10</f>
        <v>4310.8</v>
      </c>
      <c r="BE269" s="372">
        <f>AO269*'Gas parameters'!$N$10</f>
        <v>0</v>
      </c>
      <c r="BF269" s="373">
        <f>AP269*'Gas parameters'!$O$10</f>
        <v>0</v>
      </c>
      <c r="BG269" s="373">
        <f>AQ269*'Gas parameters'!$P$10</f>
        <v>0</v>
      </c>
      <c r="BH269" s="379">
        <f>AR269*'Gas parameters'!$Q$10</f>
        <v>0</v>
      </c>
      <c r="BI269" s="386">
        <f>AC269*'Gas parameters'!$B$11</f>
        <v>23904</v>
      </c>
      <c r="BJ269" s="387">
        <f>AD269*'Gas parameters'!$C$11</f>
        <v>0</v>
      </c>
      <c r="BK269" s="387">
        <f>AE269*'Gas parameters'!$D$11</f>
        <v>0</v>
      </c>
      <c r="BL269" s="387">
        <f>AF269*'Gas parameters'!$E$11</f>
        <v>0</v>
      </c>
      <c r="BM269" s="387">
        <f>AG269*'Gas parameters'!$F$11</f>
        <v>0</v>
      </c>
      <c r="BN269" s="387">
        <f>AH269*'Gas parameters'!$G$11</f>
        <v>0</v>
      </c>
      <c r="BO269" s="387">
        <f>AI269*'Gas parameters'!$H$11</f>
        <v>0</v>
      </c>
      <c r="BP269" s="387">
        <f>AJ269*'Gas parameters'!$I$11</f>
        <v>0</v>
      </c>
      <c r="BQ269" s="387">
        <f>AK269*'Gas parameters'!$J$11</f>
        <v>0</v>
      </c>
      <c r="BR269" s="387">
        <f>AL269*'Gas parameters'!$K$11</f>
        <v>0</v>
      </c>
      <c r="BS269" s="387">
        <f>AM269*'Gas parameters'!$L$11</f>
        <v>0</v>
      </c>
      <c r="BT269" s="387">
        <f>AN269*'Gas parameters'!$M$11</f>
        <v>5115.2000000000007</v>
      </c>
      <c r="BU269" s="388">
        <f>AO269*'Gas parameters'!$N$11</f>
        <v>0</v>
      </c>
      <c r="BV269" s="389">
        <f>AP269*'Gas parameters'!$O$11</f>
        <v>0</v>
      </c>
      <c r="BW269" s="389">
        <f>AQ269*'Gas parameters'!$P$11</f>
        <v>0</v>
      </c>
      <c r="BX269" s="390">
        <f>AR269*'Gas parameters'!$Q$11</f>
        <v>0</v>
      </c>
      <c r="BY269" s="385">
        <f>AC269*'Gas parameters'!$B$12</f>
        <v>0.43043999999999999</v>
      </c>
      <c r="BZ269" s="374">
        <f>AD269*'Gas parameters'!$C$12</f>
        <v>0</v>
      </c>
      <c r="CA269" s="374">
        <f>AE269*'Gas parameters'!$D$12</f>
        <v>0</v>
      </c>
      <c r="CB269" s="374">
        <f>AF269*'Gas parameters'!$E$12</f>
        <v>0</v>
      </c>
      <c r="CC269" s="374">
        <f>AG269*'Gas parameters'!$F$12</f>
        <v>0</v>
      </c>
      <c r="CD269" s="374">
        <f>AH269*'Gas parameters'!$G$12</f>
        <v>0</v>
      </c>
      <c r="CE269" s="374">
        <f>AI269*'Gas parameters'!$H$12</f>
        <v>0</v>
      </c>
      <c r="CF269" s="374">
        <f>AJ269*'Gas parameters'!$I$12</f>
        <v>0</v>
      </c>
      <c r="CG269" s="374">
        <f>AK269*'Gas parameters'!$J$12</f>
        <v>0</v>
      </c>
      <c r="CH269" s="374">
        <f>AL269*'Gas parameters'!$K$12</f>
        <v>0</v>
      </c>
      <c r="CI269" s="374">
        <f>AM269*'Gas parameters'!$L$12</f>
        <v>0</v>
      </c>
      <c r="CJ269" s="374">
        <f>AN269*'Gas parameters'!$M$12</f>
        <v>3.5999999999999997E-2</v>
      </c>
      <c r="CK269" s="375">
        <f>AO269*'Gas parameters'!$N$12</f>
        <v>0</v>
      </c>
      <c r="CL269" s="376">
        <f>AP269*'Gas parameters'!$O$12</f>
        <v>0</v>
      </c>
      <c r="CM269" s="376">
        <f>AQ269*'Gas parameters'!$P$12</f>
        <v>0</v>
      </c>
      <c r="CN269" s="376">
        <f>AR269*'Gas parameters'!$Q$12</f>
        <v>0</v>
      </c>
      <c r="CO269" s="432">
        <f t="shared" si="1876"/>
        <v>0.6</v>
      </c>
      <c r="CP269" s="432">
        <f t="shared" si="1877"/>
        <v>0</v>
      </c>
      <c r="CQ269" s="432">
        <f t="shared" si="1878"/>
        <v>0</v>
      </c>
      <c r="CR269" s="432">
        <f t="shared" si="1879"/>
        <v>0</v>
      </c>
      <c r="CS269" s="432">
        <f t="shared" si="1880"/>
        <v>0</v>
      </c>
      <c r="CT269" s="432">
        <f t="shared" si="1881"/>
        <v>0</v>
      </c>
      <c r="CU269" s="432">
        <f t="shared" si="1882"/>
        <v>0</v>
      </c>
      <c r="CV269" s="432">
        <f t="shared" si="1883"/>
        <v>0</v>
      </c>
      <c r="CW269" s="432">
        <f t="shared" si="1884"/>
        <v>0</v>
      </c>
      <c r="CX269" s="432">
        <f t="shared" si="1885"/>
        <v>0</v>
      </c>
      <c r="CY269" s="432">
        <f t="shared" si="1886"/>
        <v>0</v>
      </c>
      <c r="CZ269" s="432">
        <f t="shared" si="1887"/>
        <v>0.4</v>
      </c>
      <c r="DA269" s="432">
        <f t="shared" si="1888"/>
        <v>0</v>
      </c>
      <c r="DB269" s="432">
        <f t="shared" si="1889"/>
        <v>0</v>
      </c>
      <c r="DC269" s="432">
        <f t="shared" si="1890"/>
        <v>0</v>
      </c>
      <c r="DD269" s="432">
        <f t="shared" si="1891"/>
        <v>0</v>
      </c>
      <c r="DE269" s="428">
        <f>'DATA SHEET'!CO269*'Gas parameters'!$B$13</f>
        <v>21529.8</v>
      </c>
      <c r="DF269" s="428">
        <f>'DATA SHEET'!CP269*'Gas parameters'!$C$13</f>
        <v>0</v>
      </c>
      <c r="DG269" s="428">
        <f>'DATA SHEET'!CQ269*'Gas parameters'!$D$13</f>
        <v>0</v>
      </c>
      <c r="DH269" s="428">
        <f>'DATA SHEET'!CR269*'Gas parameters'!$E$13</f>
        <v>0</v>
      </c>
      <c r="DI269" s="428">
        <f>'DATA SHEET'!CS269*'Gas parameters'!$F$13</f>
        <v>0</v>
      </c>
      <c r="DJ269" s="428">
        <f>'DATA SHEET'!CT269*'Gas parameters'!$G$13</f>
        <v>0</v>
      </c>
      <c r="DK269" s="428">
        <f>'DATA SHEET'!CU269*'Gas parameters'!$H$13</f>
        <v>0</v>
      </c>
      <c r="DL269" s="428">
        <f>'DATA SHEET'!CV269*'Gas parameters'!$I$13</f>
        <v>0</v>
      </c>
      <c r="DM269" s="428">
        <f>'DATA SHEET'!CW269*'Gas parameters'!$J$13</f>
        <v>0</v>
      </c>
      <c r="DN269" s="428">
        <f>'DATA SHEET'!CX269*'Gas parameters'!$K$13</f>
        <v>0</v>
      </c>
      <c r="DO269" s="428">
        <f>'DATA SHEET'!CY269*'Gas parameters'!$L$13</f>
        <v>0</v>
      </c>
      <c r="DP269" s="428">
        <f>'DATA SHEET'!CZ269*'Gas parameters'!$M$13</f>
        <v>4313.2</v>
      </c>
      <c r="DQ269" s="428">
        <f>'DATA SHEET'!DA269*'Gas parameters'!$N$13</f>
        <v>0</v>
      </c>
      <c r="DR269" s="428">
        <f>'DATA SHEET'!DB269*'Gas parameters'!$O$13</f>
        <v>0</v>
      </c>
      <c r="DS269" s="428">
        <f>'DATA SHEET'!DC269*'Gas parameters'!$P$13</f>
        <v>0</v>
      </c>
      <c r="DT269" s="428">
        <f>'DATA SHEET'!DD269*'Gas parameters'!$Q$13</f>
        <v>0</v>
      </c>
      <c r="DU269" s="431">
        <f>'DATA SHEET'!CO269*'Gas parameters'!$B$14</f>
        <v>23891.399999999998</v>
      </c>
      <c r="DV269" s="431">
        <f>'DATA SHEET'!CP269*'Gas parameters'!$C$14</f>
        <v>0</v>
      </c>
      <c r="DW269" s="431">
        <f>'DATA SHEET'!CQ269*'Gas parameters'!$D$14</f>
        <v>0</v>
      </c>
      <c r="DX269" s="431">
        <f>'DATA SHEET'!CR269*'Gas parameters'!$E$14</f>
        <v>0</v>
      </c>
      <c r="DY269" s="431">
        <f>'DATA SHEET'!CS269*'Gas parameters'!$F$14</f>
        <v>0</v>
      </c>
      <c r="DZ269" s="431">
        <f>'DATA SHEET'!CT269*'Gas parameters'!$G$14</f>
        <v>0</v>
      </c>
      <c r="EA269" s="431">
        <f>'DATA SHEET'!CU269*'Gas parameters'!$H$14</f>
        <v>0</v>
      </c>
      <c r="EB269" s="431">
        <f>'DATA SHEET'!CV269*'Gas parameters'!$I$14</f>
        <v>0</v>
      </c>
      <c r="EC269" s="431">
        <f>'DATA SHEET'!CW269*'Gas parameters'!$J$14</f>
        <v>0</v>
      </c>
      <c r="ED269" s="431">
        <f>'DATA SHEET'!CX269*'Gas parameters'!$K$14</f>
        <v>0</v>
      </c>
      <c r="EE269" s="431">
        <f>'DATA SHEET'!CY269*'Gas parameters'!$L$14</f>
        <v>0</v>
      </c>
      <c r="EF269" s="431">
        <f>'DATA SHEET'!CZ269*'Gas parameters'!$M$14</f>
        <v>5098</v>
      </c>
      <c r="EG269" s="431">
        <f>'DATA SHEET'!DA269*'Gas parameters'!$N$14</f>
        <v>0</v>
      </c>
      <c r="EH269" s="431">
        <f>'DATA SHEET'!DB269*'Gas parameters'!$O$14</f>
        <v>0</v>
      </c>
      <c r="EI269" s="431">
        <f>'DATA SHEET'!DC269*'Gas parameters'!$P$14</f>
        <v>0</v>
      </c>
      <c r="EJ269" s="431">
        <f>'DATA SHEET'!DD269*'Gas parameters'!$Q$14</f>
        <v>0</v>
      </c>
      <c r="EK269" s="425">
        <f>'DATA SHEET'!CO269*'Gas parameters'!$B$15</f>
        <v>1.2018</v>
      </c>
      <c r="EL269" s="434">
        <f>'DATA SHEET'!CP269*'Gas parameters'!$C$15</f>
        <v>0</v>
      </c>
      <c r="EM269" s="434">
        <f>'DATA SHEET'!CQ269*'Gas parameters'!$D$15</f>
        <v>0</v>
      </c>
      <c r="EN269" s="434">
        <f>'DATA SHEET'!CR269*'Gas parameters'!$E$15</f>
        <v>0</v>
      </c>
      <c r="EO269" s="434">
        <f>'DATA SHEET'!CS269*'Gas parameters'!$F$15</f>
        <v>0</v>
      </c>
      <c r="EP269" s="434">
        <f>'DATA SHEET'!CT269*'Gas parameters'!$G$15</f>
        <v>0</v>
      </c>
      <c r="EQ269" s="434">
        <f>'DATA SHEET'!CU269*'Gas parameters'!$H$15</f>
        <v>0</v>
      </c>
      <c r="ER269" s="434">
        <f>'DATA SHEET'!CV269*'Gas parameters'!$I$15</f>
        <v>0</v>
      </c>
      <c r="ES269" s="434">
        <f>'DATA SHEET'!CW269*'Gas parameters'!$J$15</f>
        <v>0</v>
      </c>
      <c r="ET269" s="434">
        <f>'DATA SHEET'!CX269*'Gas parameters'!$K$15</f>
        <v>0</v>
      </c>
      <c r="EU269" s="434">
        <f>'DATA SHEET'!CY269*'Gas parameters'!$L$15</f>
        <v>0</v>
      </c>
      <c r="EV269" s="434">
        <f>'DATA SHEET'!CZ269*'Gas parameters'!$M$15</f>
        <v>0.1996</v>
      </c>
      <c r="EW269" s="434">
        <f>'DATA SHEET'!DA269*'Gas parameters'!$N$15</f>
        <v>0</v>
      </c>
      <c r="EX269" s="434">
        <f>'DATA SHEET'!DB269*'Gas parameters'!$O$15</f>
        <v>0</v>
      </c>
      <c r="EY269" s="434">
        <f>'DATA SHEET'!DC269*'Gas parameters'!$P$15</f>
        <v>0</v>
      </c>
      <c r="EZ269" s="434">
        <f>'DATA SHEET'!DD269*'Gas parameters'!$Q$15</f>
        <v>0</v>
      </c>
      <c r="FA269" s="429">
        <f>'DATA SHEET'!CO269*'Gas parameters'!$B$16</f>
        <v>0.59760000000000002</v>
      </c>
      <c r="FB269" s="429">
        <f>'DATA SHEET'!CP269*'Gas parameters'!$C$16</f>
        <v>0</v>
      </c>
      <c r="FC269" s="429">
        <f>'DATA SHEET'!CQ269*'Gas parameters'!$D$16</f>
        <v>0</v>
      </c>
      <c r="FD269" s="429">
        <f>'DATA SHEET'!CR269*'Gas parameters'!$E$16</f>
        <v>0</v>
      </c>
      <c r="FE269" s="429">
        <f>'DATA SHEET'!CS269*'Gas parameters'!$F$16</f>
        <v>0</v>
      </c>
      <c r="FF269" s="429">
        <f>'DATA SHEET'!CT269*'Gas parameters'!$G$16</f>
        <v>0</v>
      </c>
      <c r="FG269" s="429">
        <f>'DATA SHEET'!CU269*'Gas parameters'!$H$16</f>
        <v>0</v>
      </c>
      <c r="FH269" s="429">
        <f>'DATA SHEET'!CV269*'Gas parameters'!$I$16</f>
        <v>0</v>
      </c>
      <c r="FI269" s="429">
        <f>'DATA SHEET'!CW269*'Gas parameters'!$J$16</f>
        <v>0</v>
      </c>
      <c r="FJ269" s="429">
        <f>'DATA SHEET'!CX269*'Gas parameters'!$K$16</f>
        <v>0</v>
      </c>
      <c r="FK269" s="429">
        <f>'DATA SHEET'!CY269*'Gas parameters'!$L$16</f>
        <v>0</v>
      </c>
      <c r="FL269" s="429">
        <f>'DATA SHEET'!CZ269*'Gas parameters'!$M$16</f>
        <v>0</v>
      </c>
      <c r="FM269" s="429">
        <f>'DATA SHEET'!DA269*'Gas parameters'!$N$16</f>
        <v>0</v>
      </c>
      <c r="FN269" s="429">
        <f>'DATA SHEET'!DB269*'Gas parameters'!$O$16</f>
        <v>0</v>
      </c>
      <c r="FO269" s="429">
        <f>'DATA SHEET'!DC269*'Gas parameters'!$P$16</f>
        <v>0</v>
      </c>
      <c r="FP269" s="429">
        <f>'DATA SHEET'!DD269*'Gas parameters'!$Q$16</f>
        <v>0</v>
      </c>
      <c r="FQ269" s="457">
        <f>'DATA SHEET'!CO269*'Gas parameters'!$B$17</f>
        <v>1.1639999999999999</v>
      </c>
      <c r="FR269" s="457">
        <f>'DATA SHEET'!CP269*'Gas parameters'!$C$17</f>
        <v>0</v>
      </c>
      <c r="FS269" s="457">
        <f>'DATA SHEET'!CQ269*'Gas parameters'!$D$17</f>
        <v>0</v>
      </c>
      <c r="FT269" s="457">
        <f>'DATA SHEET'!CR269*'Gas parameters'!$E$17</f>
        <v>0</v>
      </c>
      <c r="FU269" s="457">
        <f>'DATA SHEET'!CS269*'Gas parameters'!$F$17</f>
        <v>0</v>
      </c>
      <c r="FV269" s="457">
        <f>'DATA SHEET'!CT269*'Gas parameters'!$G$17</f>
        <v>0</v>
      </c>
      <c r="FW269" s="457">
        <f>'DATA SHEET'!CU269*'Gas parameters'!$H$17</f>
        <v>0</v>
      </c>
      <c r="FX269" s="457">
        <f>'DATA SHEET'!CV269*'Gas parameters'!$I$17</f>
        <v>0</v>
      </c>
      <c r="FY269" s="457">
        <f>'DATA SHEET'!CW269*'Gas parameters'!$J$17</f>
        <v>0</v>
      </c>
      <c r="FZ269" s="457">
        <f>'DATA SHEET'!CX269*'Gas parameters'!$K$17</f>
        <v>0</v>
      </c>
      <c r="GA269" s="457">
        <f>'DATA SHEET'!CY269*'Gas parameters'!$L$17</f>
        <v>0</v>
      </c>
      <c r="GB269" s="457">
        <f>'DATA SHEET'!CZ269*'Gas parameters'!$M$17</f>
        <v>0.38680000000000003</v>
      </c>
      <c r="GC269" s="457">
        <f>'DATA SHEET'!DA269*'Gas parameters'!$N$17</f>
        <v>0</v>
      </c>
      <c r="GD269" s="457">
        <f>'DATA SHEET'!DB269*'Gas parameters'!$O$17</f>
        <v>0</v>
      </c>
      <c r="GE269" s="457">
        <f>'DATA SHEET'!DC269*'Gas parameters'!$P$17</f>
        <v>0</v>
      </c>
      <c r="GF269" s="457">
        <f>'DATA SHEET'!DD269*'Gas parameters'!$Q$17</f>
        <v>0</v>
      </c>
      <c r="GG269" s="429">
        <f>'DATA SHEET'!CO269*'Gas parameters'!$B$18</f>
        <v>0.43043999999999999</v>
      </c>
      <c r="GH269" s="429">
        <f>'DATA SHEET'!CP269*'Gas parameters'!$C$18</f>
        <v>0</v>
      </c>
      <c r="GI269" s="429">
        <f>'DATA SHEET'!CQ269*'Gas parameters'!$D$18</f>
        <v>0</v>
      </c>
      <c r="GJ269" s="429">
        <f>'DATA SHEET'!CR269*'Gas parameters'!$E$18</f>
        <v>0</v>
      </c>
      <c r="GK269" s="429">
        <f>'DATA SHEET'!CS269*'Gas parameters'!$F$18</f>
        <v>0</v>
      </c>
      <c r="GL269" s="429">
        <f>'DATA SHEET'!CT269*'Gas parameters'!$G$18</f>
        <v>0</v>
      </c>
      <c r="GM269" s="429">
        <f>'DATA SHEET'!CU269*'Gas parameters'!$H$18</f>
        <v>0</v>
      </c>
      <c r="GN269" s="429">
        <f>'DATA SHEET'!CV269*'Gas parameters'!$I$18</f>
        <v>0</v>
      </c>
      <c r="GO269" s="429">
        <f>'DATA SHEET'!CW269*'Gas parameters'!$J$18</f>
        <v>0</v>
      </c>
      <c r="GP269" s="429">
        <f>'DATA SHEET'!CX269*'Gas parameters'!$K$18</f>
        <v>0</v>
      </c>
      <c r="GQ269" s="429">
        <f>'DATA SHEET'!CY269*'Gas parameters'!$L$18</f>
        <v>0</v>
      </c>
      <c r="GR269" s="429">
        <f>'DATA SHEET'!CZ269*'Gas parameters'!$M$18</f>
        <v>3.5999999999999997E-2</v>
      </c>
      <c r="GS269" s="429">
        <f>'DATA SHEET'!DA269*'Gas parameters'!$N$18</f>
        <v>0</v>
      </c>
      <c r="GT269" s="429">
        <f>'DATA SHEET'!DB269*'Gas parameters'!$O$18</f>
        <v>0</v>
      </c>
      <c r="GU269" s="429">
        <f>'DATA SHEET'!DC269*'Gas parameters'!$P$18</f>
        <v>0</v>
      </c>
      <c r="GV269" s="429">
        <f>'DATA SHEET'!DD269*'Gas parameters'!$Q$18</f>
        <v>0</v>
      </c>
      <c r="GW269" s="430">
        <v>7</v>
      </c>
      <c r="GX269" s="430">
        <v>1E-3</v>
      </c>
      <c r="GY269" s="435">
        <f t="shared" si="1892"/>
        <v>6.6924546322827121</v>
      </c>
      <c r="GZ269" s="435">
        <f t="shared" si="1893"/>
        <v>10.148328222950017</v>
      </c>
      <c r="HA269" s="433">
        <f t="shared" si="1894"/>
        <v>1</v>
      </c>
      <c r="HB269" s="433">
        <f t="shared" si="1895"/>
        <v>7.4502201757506663</v>
      </c>
      <c r="HC269" s="433">
        <f t="shared" si="1896"/>
        <v>20.959991874476575</v>
      </c>
      <c r="HD269" s="433">
        <f t="shared" si="1897"/>
        <v>1.3246768628986172</v>
      </c>
      <c r="HE269" s="433">
        <f t="shared" si="1898"/>
        <v>1.2155011147590387</v>
      </c>
      <c r="HF269" s="436">
        <f t="shared" si="1899"/>
        <v>0</v>
      </c>
      <c r="HG269" s="433">
        <f t="shared" si="1900"/>
        <v>5.8886546322827122</v>
      </c>
      <c r="HH269" s="435">
        <f>GY269*0.7906+'DATA SHEET'!CW269/100+HN269</f>
        <v>5.8886546322827122</v>
      </c>
      <c r="HI269" s="433">
        <f t="shared" si="1901"/>
        <v>1.5615655434679541</v>
      </c>
      <c r="HJ269" s="433">
        <f t="shared" si="1902"/>
        <v>10.148328222950017</v>
      </c>
      <c r="HK269" s="437">
        <f t="shared" si="1903"/>
        <v>25843</v>
      </c>
      <c r="HL269" s="437">
        <f t="shared" si="1904"/>
        <v>28989.399999999998</v>
      </c>
      <c r="HM269" s="438">
        <f t="shared" si="1905"/>
        <v>1.4014</v>
      </c>
      <c r="HN269" s="439">
        <f t="shared" si="1906"/>
        <v>0.59760000000000002</v>
      </c>
      <c r="HO269" s="436">
        <f t="shared" si="1907"/>
        <v>1.5508</v>
      </c>
      <c r="HP269" s="427">
        <f t="shared" si="1908"/>
        <v>0.46643999999999997</v>
      </c>
      <c r="HQ269" s="357">
        <f t="shared" si="1909"/>
        <v>25801.599999999999</v>
      </c>
      <c r="HR269" s="358">
        <f t="shared" si="1910"/>
        <v>29019.200000000001</v>
      </c>
      <c r="HS269" s="712">
        <f t="shared" si="1911"/>
        <v>0.46643999999999997</v>
      </c>
      <c r="HT269" s="713">
        <f t="shared" si="1912"/>
        <v>0.36094603788418017</v>
      </c>
      <c r="HU269" s="711">
        <f t="shared" si="1913"/>
        <v>0.44215889640812073</v>
      </c>
      <c r="HV269" s="711">
        <f t="shared" si="1914"/>
        <v>24.454174959719456</v>
      </c>
      <c r="HW269" s="711">
        <f t="shared" si="1915"/>
        <v>27.464698088207459</v>
      </c>
      <c r="HX269" s="711">
        <f t="shared" si="1916"/>
        <v>45.714470083951518</v>
      </c>
      <c r="HY269" s="714">
        <f t="shared" si="1917"/>
        <v>25.801599999999997</v>
      </c>
      <c r="HZ269" s="359">
        <f t="shared" si="1918"/>
        <v>29.019200000000001</v>
      </c>
      <c r="IA269" s="360">
        <f t="shared" si="1919"/>
        <v>48.30190909070317</v>
      </c>
      <c r="IB269" s="75">
        <f t="shared" si="1920"/>
        <v>45.714470083951518</v>
      </c>
      <c r="IC269" s="724">
        <f t="shared" si="1921"/>
        <v>0.36094603788418017</v>
      </c>
      <c r="ID269" s="724">
        <f t="shared" si="1922"/>
        <v>25.801599999999997</v>
      </c>
      <c r="IE269" s="724">
        <f t="shared" si="1923"/>
        <v>29.019200000000001</v>
      </c>
      <c r="IF269" s="76">
        <f t="shared" si="1924"/>
        <v>10.148328222950017</v>
      </c>
      <c r="IG269" s="168"/>
      <c r="IH269" s="168"/>
      <c r="II269" s="168"/>
      <c r="IJ269" s="700">
        <f t="shared" si="1925"/>
        <v>0</v>
      </c>
      <c r="IK269" s="529"/>
      <c r="IL269" s="529"/>
      <c r="IM269" s="529"/>
      <c r="IN269" s="529"/>
      <c r="IO269" s="529"/>
      <c r="IP269" s="529"/>
      <c r="IQ269" s="529"/>
      <c r="IR269" s="529"/>
      <c r="IS269" s="23" t="s">
        <v>88</v>
      </c>
      <c r="IT269" s="23" t="s">
        <v>88</v>
      </c>
      <c r="IU269" s="23"/>
      <c r="IV269" s="23" t="s">
        <v>88</v>
      </c>
      <c r="IW269" s="23"/>
      <c r="IX269" s="23"/>
      <c r="IZ269" s="529"/>
      <c r="JA269" s="529"/>
      <c r="JB269" s="143"/>
      <c r="JC269" s="64"/>
      <c r="JD269" s="22" t="str">
        <f>IF(IN269&lt;&gt;0,IP269*IF269/IN269,"NM")</f>
        <v>NM</v>
      </c>
      <c r="JE269" s="22" t="str">
        <f>IF(IN269&lt;&gt;0,IQ269*IF269/IN269,"NM")</f>
        <v>NM</v>
      </c>
      <c r="JF269" s="22" t="str">
        <f>IF(IN269&lt;&gt;0,JD269*1.07,"NM")</f>
        <v>NM</v>
      </c>
      <c r="JG269" s="22" t="str">
        <f>IF(IN269&lt;&gt;0,JE269*1.76,"NM")</f>
        <v>NM</v>
      </c>
      <c r="JH269" s="21" t="str">
        <f>IF(IN269&lt;&gt;0,(21/(21-IO269)),"NM")</f>
        <v>NM</v>
      </c>
      <c r="JI269" s="21"/>
      <c r="JJ269" s="21"/>
      <c r="JK269" s="21"/>
      <c r="JL269" s="529"/>
      <c r="JM269" s="529"/>
      <c r="JN269" s="529"/>
      <c r="JO269" s="529"/>
      <c r="JP269" s="529"/>
      <c r="JR269" s="29"/>
      <c r="JS269" s="29"/>
      <c r="JT269" s="529"/>
      <c r="JU269" s="529"/>
      <c r="JV269" s="142"/>
      <c r="JW269" s="142"/>
      <c r="JX269" s="142"/>
      <c r="JY269" s="142"/>
      <c r="JZ269" s="142"/>
      <c r="KA269" s="23"/>
      <c r="KB269" s="24"/>
      <c r="KC269" s="175"/>
      <c r="KD269" s="175"/>
      <c r="KE269" s="175"/>
      <c r="KF269" s="175"/>
      <c r="KG269" s="175"/>
      <c r="KH269" s="175"/>
      <c r="KI269" s="175"/>
      <c r="KJ269" s="175"/>
      <c r="KK269" s="48"/>
      <c r="KL269" s="32" t="s">
        <v>88</v>
      </c>
      <c r="KM269" s="48"/>
      <c r="KN269" s="48"/>
      <c r="KO269" s="48"/>
      <c r="KP269" s="48"/>
      <c r="KQ269" s="49"/>
      <c r="KR269" s="49"/>
      <c r="KS269" s="49"/>
      <c r="KT269" s="49"/>
      <c r="KU269" s="49"/>
      <c r="KV269" s="49"/>
      <c r="KX269" s="540">
        <f t="shared" si="1243"/>
        <v>100</v>
      </c>
      <c r="NC269" s="529">
        <v>0</v>
      </c>
    </row>
    <row r="270" spans="1:367" ht="16.5" thickTop="1" thickBot="1" x14ac:dyDescent="0.3">
      <c r="A270" s="423" t="s">
        <v>183</v>
      </c>
      <c r="B270" s="80" t="e">
        <f>IF(A270="X",IF(#REF!="F",#REF!,IF(#REF!="C",#REF!,IF(#REF!="WH",#REF!,IF(#REF!="B",#REF!,"")))),"")</f>
        <v>#REF!</v>
      </c>
      <c r="C270" s="120"/>
      <c r="D270" s="578"/>
      <c r="E270" s="11">
        <f>E269+1</f>
        <v>121</v>
      </c>
      <c r="F270" s="2128"/>
      <c r="G270" s="1831"/>
      <c r="H270" s="23" t="s">
        <v>88</v>
      </c>
      <c r="I270" s="23" t="s">
        <v>88</v>
      </c>
      <c r="J270" s="23" t="s">
        <v>88</v>
      </c>
      <c r="K270" s="38"/>
      <c r="L270" s="39" t="str">
        <f>L269</f>
        <v>EU low</v>
      </c>
      <c r="M270" s="39" t="s">
        <v>65</v>
      </c>
      <c r="N270" s="1905"/>
      <c r="O270" s="528"/>
      <c r="P270" s="544"/>
      <c r="Q270" s="726">
        <v>60</v>
      </c>
      <c r="R270" s="727"/>
      <c r="S270" s="727"/>
      <c r="T270" s="727"/>
      <c r="U270" s="727"/>
      <c r="V270" s="727"/>
      <c r="W270" s="727"/>
      <c r="X270" s="727"/>
      <c r="Y270" s="727"/>
      <c r="Z270" s="727"/>
      <c r="AA270" s="727"/>
      <c r="AB270" s="727">
        <v>40</v>
      </c>
      <c r="AC270" s="368">
        <f t="shared" si="1864"/>
        <v>0.6</v>
      </c>
      <c r="AD270" s="368">
        <f t="shared" si="1865"/>
        <v>0</v>
      </c>
      <c r="AE270" s="368">
        <f t="shared" si="1866"/>
        <v>0</v>
      </c>
      <c r="AF270" s="368">
        <f t="shared" si="1867"/>
        <v>0</v>
      </c>
      <c r="AG270" s="368">
        <f t="shared" si="1868"/>
        <v>0</v>
      </c>
      <c r="AH270" s="368">
        <f t="shared" si="1869"/>
        <v>0</v>
      </c>
      <c r="AI270" s="368">
        <f t="shared" si="1870"/>
        <v>0</v>
      </c>
      <c r="AJ270" s="368">
        <f t="shared" si="1871"/>
        <v>0</v>
      </c>
      <c r="AK270" s="368">
        <f t="shared" si="1872"/>
        <v>0</v>
      </c>
      <c r="AL270" s="368">
        <f t="shared" si="1873"/>
        <v>0</v>
      </c>
      <c r="AM270" s="368">
        <f t="shared" si="1874"/>
        <v>0</v>
      </c>
      <c r="AN270" s="368">
        <f t="shared" si="1875"/>
        <v>0.4</v>
      </c>
      <c r="AO270" s="369">
        <v>0</v>
      </c>
      <c r="AP270" s="370">
        <v>0</v>
      </c>
      <c r="AQ270" s="370">
        <v>0</v>
      </c>
      <c r="AR270" s="370">
        <v>0</v>
      </c>
      <c r="AS270" s="378">
        <f>AC270*'Gas parameters'!$B$10</f>
        <v>21490.799999999999</v>
      </c>
      <c r="AT270" s="371">
        <f>AD270*'Gas parameters'!$C$10</f>
        <v>0</v>
      </c>
      <c r="AU270" s="371">
        <f>AE270*'Gas parameters'!$D$10</f>
        <v>0</v>
      </c>
      <c r="AV270" s="371">
        <f>AF270*'Gas parameters'!$E$10</f>
        <v>0</v>
      </c>
      <c r="AW270" s="371">
        <f>AG270*'Gas parameters'!$F$10</f>
        <v>0</v>
      </c>
      <c r="AX270" s="371">
        <f>AH270*'Gas parameters'!$G$10</f>
        <v>0</v>
      </c>
      <c r="AY270" s="371">
        <f>AI270*'Gas parameters'!$H$10</f>
        <v>0</v>
      </c>
      <c r="AZ270" s="371">
        <f>AJ270*'Gas parameters'!$I$10</f>
        <v>0</v>
      </c>
      <c r="BA270" s="371">
        <f>AK270*'Gas parameters'!$J$10</f>
        <v>0</v>
      </c>
      <c r="BB270" s="371">
        <f>AL270*'Gas parameters'!$K$10</f>
        <v>0</v>
      </c>
      <c r="BC270" s="371">
        <f>AM270*'Gas parameters'!$L$10</f>
        <v>0</v>
      </c>
      <c r="BD270" s="371">
        <f>AN270*'Gas parameters'!$M$10</f>
        <v>4310.8</v>
      </c>
      <c r="BE270" s="372">
        <f>AO270*'Gas parameters'!$N$10</f>
        <v>0</v>
      </c>
      <c r="BF270" s="373">
        <f>AP270*'Gas parameters'!$O$10</f>
        <v>0</v>
      </c>
      <c r="BG270" s="373">
        <f>AQ270*'Gas parameters'!$P$10</f>
        <v>0</v>
      </c>
      <c r="BH270" s="379">
        <f>AR270*'Gas parameters'!$Q$10</f>
        <v>0</v>
      </c>
      <c r="BI270" s="386">
        <f>AC270*'Gas parameters'!$B$11</f>
        <v>23904</v>
      </c>
      <c r="BJ270" s="387">
        <f>AD270*'Gas parameters'!$C$11</f>
        <v>0</v>
      </c>
      <c r="BK270" s="387">
        <f>AE270*'Gas parameters'!$D$11</f>
        <v>0</v>
      </c>
      <c r="BL270" s="387">
        <f>AF270*'Gas parameters'!$E$11</f>
        <v>0</v>
      </c>
      <c r="BM270" s="387">
        <f>AG270*'Gas parameters'!$F$11</f>
        <v>0</v>
      </c>
      <c r="BN270" s="387">
        <f>AH270*'Gas parameters'!$G$11</f>
        <v>0</v>
      </c>
      <c r="BO270" s="387">
        <f>AI270*'Gas parameters'!$H$11</f>
        <v>0</v>
      </c>
      <c r="BP270" s="387">
        <f>AJ270*'Gas parameters'!$I$11</f>
        <v>0</v>
      </c>
      <c r="BQ270" s="387">
        <f>AK270*'Gas parameters'!$J$11</f>
        <v>0</v>
      </c>
      <c r="BR270" s="387">
        <f>AL270*'Gas parameters'!$K$11</f>
        <v>0</v>
      </c>
      <c r="BS270" s="387">
        <f>AM270*'Gas parameters'!$L$11</f>
        <v>0</v>
      </c>
      <c r="BT270" s="387">
        <f>AN270*'Gas parameters'!$M$11</f>
        <v>5115.2000000000007</v>
      </c>
      <c r="BU270" s="388">
        <f>AO270*'Gas parameters'!$N$11</f>
        <v>0</v>
      </c>
      <c r="BV270" s="389">
        <f>AP270*'Gas parameters'!$O$11</f>
        <v>0</v>
      </c>
      <c r="BW270" s="389">
        <f>AQ270*'Gas parameters'!$P$11</f>
        <v>0</v>
      </c>
      <c r="BX270" s="390">
        <f>AR270*'Gas parameters'!$Q$11</f>
        <v>0</v>
      </c>
      <c r="BY270" s="385">
        <f>AC270*'Gas parameters'!$B$12</f>
        <v>0.43043999999999999</v>
      </c>
      <c r="BZ270" s="374">
        <f>AD270*'Gas parameters'!$C$12</f>
        <v>0</v>
      </c>
      <c r="CA270" s="374">
        <f>AE270*'Gas parameters'!$D$12</f>
        <v>0</v>
      </c>
      <c r="CB270" s="374">
        <f>AF270*'Gas parameters'!$E$12</f>
        <v>0</v>
      </c>
      <c r="CC270" s="374">
        <f>AG270*'Gas parameters'!$F$12</f>
        <v>0</v>
      </c>
      <c r="CD270" s="374">
        <f>AH270*'Gas parameters'!$G$12</f>
        <v>0</v>
      </c>
      <c r="CE270" s="374">
        <f>AI270*'Gas parameters'!$H$12</f>
        <v>0</v>
      </c>
      <c r="CF270" s="374">
        <f>AJ270*'Gas parameters'!$I$12</f>
        <v>0</v>
      </c>
      <c r="CG270" s="374">
        <f>AK270*'Gas parameters'!$J$12</f>
        <v>0</v>
      </c>
      <c r="CH270" s="374">
        <f>AL270*'Gas parameters'!$K$12</f>
        <v>0</v>
      </c>
      <c r="CI270" s="374">
        <f>AM270*'Gas parameters'!$L$12</f>
        <v>0</v>
      </c>
      <c r="CJ270" s="374">
        <f>AN270*'Gas parameters'!$M$12</f>
        <v>3.5999999999999997E-2</v>
      </c>
      <c r="CK270" s="375">
        <f>AO270*'Gas parameters'!$N$12</f>
        <v>0</v>
      </c>
      <c r="CL270" s="376">
        <f>AP270*'Gas parameters'!$O$12</f>
        <v>0</v>
      </c>
      <c r="CM270" s="376">
        <f>AQ270*'Gas parameters'!$P$12</f>
        <v>0</v>
      </c>
      <c r="CN270" s="376">
        <f>AR270*'Gas parameters'!$Q$12</f>
        <v>0</v>
      </c>
      <c r="CO270" s="432">
        <f t="shared" si="1876"/>
        <v>0.6</v>
      </c>
      <c r="CP270" s="432">
        <f t="shared" si="1877"/>
        <v>0</v>
      </c>
      <c r="CQ270" s="432">
        <f t="shared" si="1878"/>
        <v>0</v>
      </c>
      <c r="CR270" s="432">
        <f t="shared" si="1879"/>
        <v>0</v>
      </c>
      <c r="CS270" s="432">
        <f t="shared" si="1880"/>
        <v>0</v>
      </c>
      <c r="CT270" s="432">
        <f t="shared" si="1881"/>
        <v>0</v>
      </c>
      <c r="CU270" s="432">
        <f t="shared" si="1882"/>
        <v>0</v>
      </c>
      <c r="CV270" s="432">
        <f t="shared" si="1883"/>
        <v>0</v>
      </c>
      <c r="CW270" s="432">
        <f t="shared" si="1884"/>
        <v>0</v>
      </c>
      <c r="CX270" s="432">
        <f t="shared" si="1885"/>
        <v>0</v>
      </c>
      <c r="CY270" s="432">
        <f t="shared" si="1886"/>
        <v>0</v>
      </c>
      <c r="CZ270" s="432">
        <f t="shared" si="1887"/>
        <v>0.4</v>
      </c>
      <c r="DA270" s="432">
        <f t="shared" si="1888"/>
        <v>0</v>
      </c>
      <c r="DB270" s="432">
        <f t="shared" si="1889"/>
        <v>0</v>
      </c>
      <c r="DC270" s="432">
        <f t="shared" si="1890"/>
        <v>0</v>
      </c>
      <c r="DD270" s="432">
        <f t="shared" si="1891"/>
        <v>0</v>
      </c>
      <c r="DE270" s="428">
        <f>'DATA SHEET'!CO270*'Gas parameters'!$B$13</f>
        <v>21529.8</v>
      </c>
      <c r="DF270" s="428">
        <f>'DATA SHEET'!CP270*'Gas parameters'!$C$13</f>
        <v>0</v>
      </c>
      <c r="DG270" s="428">
        <f>'DATA SHEET'!CQ270*'Gas parameters'!$D$13</f>
        <v>0</v>
      </c>
      <c r="DH270" s="428">
        <f>'DATA SHEET'!CR270*'Gas parameters'!$E$13</f>
        <v>0</v>
      </c>
      <c r="DI270" s="428">
        <f>'DATA SHEET'!CS270*'Gas parameters'!$F$13</f>
        <v>0</v>
      </c>
      <c r="DJ270" s="428">
        <f>'DATA SHEET'!CT270*'Gas parameters'!$G$13</f>
        <v>0</v>
      </c>
      <c r="DK270" s="428">
        <f>'DATA SHEET'!CU270*'Gas parameters'!$H$13</f>
        <v>0</v>
      </c>
      <c r="DL270" s="428">
        <f>'DATA SHEET'!CV270*'Gas parameters'!$I$13</f>
        <v>0</v>
      </c>
      <c r="DM270" s="428">
        <f>'DATA SHEET'!CW270*'Gas parameters'!$J$13</f>
        <v>0</v>
      </c>
      <c r="DN270" s="428">
        <f>'DATA SHEET'!CX270*'Gas parameters'!$K$13</f>
        <v>0</v>
      </c>
      <c r="DO270" s="428">
        <f>'DATA SHEET'!CY270*'Gas parameters'!$L$13</f>
        <v>0</v>
      </c>
      <c r="DP270" s="428">
        <f>'DATA SHEET'!CZ270*'Gas parameters'!$M$13</f>
        <v>4313.2</v>
      </c>
      <c r="DQ270" s="428">
        <f>'DATA SHEET'!DA270*'Gas parameters'!$N$13</f>
        <v>0</v>
      </c>
      <c r="DR270" s="428">
        <f>'DATA SHEET'!DB270*'Gas parameters'!$O$13</f>
        <v>0</v>
      </c>
      <c r="DS270" s="428">
        <f>'DATA SHEET'!DC270*'Gas parameters'!$P$13</f>
        <v>0</v>
      </c>
      <c r="DT270" s="428">
        <f>'DATA SHEET'!DD270*'Gas parameters'!$Q$13</f>
        <v>0</v>
      </c>
      <c r="DU270" s="431">
        <f>'DATA SHEET'!CO270*'Gas parameters'!$B$14</f>
        <v>23891.399999999998</v>
      </c>
      <c r="DV270" s="431">
        <f>'DATA SHEET'!CP270*'Gas parameters'!$C$14</f>
        <v>0</v>
      </c>
      <c r="DW270" s="431">
        <f>'DATA SHEET'!CQ270*'Gas parameters'!$D$14</f>
        <v>0</v>
      </c>
      <c r="DX270" s="431">
        <f>'DATA SHEET'!CR270*'Gas parameters'!$E$14</f>
        <v>0</v>
      </c>
      <c r="DY270" s="431">
        <f>'DATA SHEET'!CS270*'Gas parameters'!$F$14</f>
        <v>0</v>
      </c>
      <c r="DZ270" s="431">
        <f>'DATA SHEET'!CT270*'Gas parameters'!$G$14</f>
        <v>0</v>
      </c>
      <c r="EA270" s="431">
        <f>'DATA SHEET'!CU270*'Gas parameters'!$H$14</f>
        <v>0</v>
      </c>
      <c r="EB270" s="431">
        <f>'DATA SHEET'!CV270*'Gas parameters'!$I$14</f>
        <v>0</v>
      </c>
      <c r="EC270" s="431">
        <f>'DATA SHEET'!CW270*'Gas parameters'!$J$14</f>
        <v>0</v>
      </c>
      <c r="ED270" s="431">
        <f>'DATA SHEET'!CX270*'Gas parameters'!$K$14</f>
        <v>0</v>
      </c>
      <c r="EE270" s="431">
        <f>'DATA SHEET'!CY270*'Gas parameters'!$L$14</f>
        <v>0</v>
      </c>
      <c r="EF270" s="431">
        <f>'DATA SHEET'!CZ270*'Gas parameters'!$M$14</f>
        <v>5098</v>
      </c>
      <c r="EG270" s="431">
        <f>'DATA SHEET'!DA270*'Gas parameters'!$N$14</f>
        <v>0</v>
      </c>
      <c r="EH270" s="431">
        <f>'DATA SHEET'!DB270*'Gas parameters'!$O$14</f>
        <v>0</v>
      </c>
      <c r="EI270" s="431">
        <f>'DATA SHEET'!DC270*'Gas parameters'!$P$14</f>
        <v>0</v>
      </c>
      <c r="EJ270" s="431">
        <f>'DATA SHEET'!DD270*'Gas parameters'!$Q$14</f>
        <v>0</v>
      </c>
      <c r="EK270" s="425">
        <f>'DATA SHEET'!CO270*'Gas parameters'!$B$15</f>
        <v>1.2018</v>
      </c>
      <c r="EL270" s="434">
        <f>'DATA SHEET'!CP270*'Gas parameters'!$C$15</f>
        <v>0</v>
      </c>
      <c r="EM270" s="434">
        <f>'DATA SHEET'!CQ270*'Gas parameters'!$D$15</f>
        <v>0</v>
      </c>
      <c r="EN270" s="434">
        <f>'DATA SHEET'!CR270*'Gas parameters'!$E$15</f>
        <v>0</v>
      </c>
      <c r="EO270" s="434">
        <f>'DATA SHEET'!CS270*'Gas parameters'!$F$15</f>
        <v>0</v>
      </c>
      <c r="EP270" s="434">
        <f>'DATA SHEET'!CT270*'Gas parameters'!$G$15</f>
        <v>0</v>
      </c>
      <c r="EQ270" s="434">
        <f>'DATA SHEET'!CU270*'Gas parameters'!$H$15</f>
        <v>0</v>
      </c>
      <c r="ER270" s="434">
        <f>'DATA SHEET'!CV270*'Gas parameters'!$I$15</f>
        <v>0</v>
      </c>
      <c r="ES270" s="434">
        <f>'DATA SHEET'!CW270*'Gas parameters'!$J$15</f>
        <v>0</v>
      </c>
      <c r="ET270" s="434">
        <f>'DATA SHEET'!CX270*'Gas parameters'!$K$15</f>
        <v>0</v>
      </c>
      <c r="EU270" s="434">
        <f>'DATA SHEET'!CY270*'Gas parameters'!$L$15</f>
        <v>0</v>
      </c>
      <c r="EV270" s="434">
        <f>'DATA SHEET'!CZ270*'Gas parameters'!$M$15</f>
        <v>0.1996</v>
      </c>
      <c r="EW270" s="434">
        <f>'DATA SHEET'!DA270*'Gas parameters'!$N$15</f>
        <v>0</v>
      </c>
      <c r="EX270" s="434">
        <f>'DATA SHEET'!DB270*'Gas parameters'!$O$15</f>
        <v>0</v>
      </c>
      <c r="EY270" s="434">
        <f>'DATA SHEET'!DC270*'Gas parameters'!$P$15</f>
        <v>0</v>
      </c>
      <c r="EZ270" s="434">
        <f>'DATA SHEET'!DD270*'Gas parameters'!$Q$15</f>
        <v>0</v>
      </c>
      <c r="FA270" s="429">
        <f>'DATA SHEET'!CO270*'Gas parameters'!$B$16</f>
        <v>0.59760000000000002</v>
      </c>
      <c r="FB270" s="429">
        <f>'DATA SHEET'!CP270*'Gas parameters'!$C$16</f>
        <v>0</v>
      </c>
      <c r="FC270" s="429">
        <f>'DATA SHEET'!CQ270*'Gas parameters'!$D$16</f>
        <v>0</v>
      </c>
      <c r="FD270" s="429">
        <f>'DATA SHEET'!CR270*'Gas parameters'!$E$16</f>
        <v>0</v>
      </c>
      <c r="FE270" s="429">
        <f>'DATA SHEET'!CS270*'Gas parameters'!$F$16</f>
        <v>0</v>
      </c>
      <c r="FF270" s="429">
        <f>'DATA SHEET'!CT270*'Gas parameters'!$G$16</f>
        <v>0</v>
      </c>
      <c r="FG270" s="429">
        <f>'DATA SHEET'!CU270*'Gas parameters'!$H$16</f>
        <v>0</v>
      </c>
      <c r="FH270" s="429">
        <f>'DATA SHEET'!CV270*'Gas parameters'!$I$16</f>
        <v>0</v>
      </c>
      <c r="FI270" s="429">
        <f>'DATA SHEET'!CW270*'Gas parameters'!$J$16</f>
        <v>0</v>
      </c>
      <c r="FJ270" s="429">
        <f>'DATA SHEET'!CX270*'Gas parameters'!$K$16</f>
        <v>0</v>
      </c>
      <c r="FK270" s="429">
        <f>'DATA SHEET'!CY270*'Gas parameters'!$L$16</f>
        <v>0</v>
      </c>
      <c r="FL270" s="429">
        <f>'DATA SHEET'!CZ270*'Gas parameters'!$M$16</f>
        <v>0</v>
      </c>
      <c r="FM270" s="429">
        <f>'DATA SHEET'!DA270*'Gas parameters'!$N$16</f>
        <v>0</v>
      </c>
      <c r="FN270" s="429">
        <f>'DATA SHEET'!DB270*'Gas parameters'!$O$16</f>
        <v>0</v>
      </c>
      <c r="FO270" s="429">
        <f>'DATA SHEET'!DC270*'Gas parameters'!$P$16</f>
        <v>0</v>
      </c>
      <c r="FP270" s="429">
        <f>'DATA SHEET'!DD270*'Gas parameters'!$Q$16</f>
        <v>0</v>
      </c>
      <c r="FQ270" s="457">
        <f>'DATA SHEET'!CO270*'Gas parameters'!$B$17</f>
        <v>1.1639999999999999</v>
      </c>
      <c r="FR270" s="457">
        <f>'DATA SHEET'!CP270*'Gas parameters'!$C$17</f>
        <v>0</v>
      </c>
      <c r="FS270" s="457">
        <f>'DATA SHEET'!CQ270*'Gas parameters'!$D$17</f>
        <v>0</v>
      </c>
      <c r="FT270" s="457">
        <f>'DATA SHEET'!CR270*'Gas parameters'!$E$17</f>
        <v>0</v>
      </c>
      <c r="FU270" s="457">
        <f>'DATA SHEET'!CS270*'Gas parameters'!$F$17</f>
        <v>0</v>
      </c>
      <c r="FV270" s="457">
        <f>'DATA SHEET'!CT270*'Gas parameters'!$G$17</f>
        <v>0</v>
      </c>
      <c r="FW270" s="457">
        <f>'DATA SHEET'!CU270*'Gas parameters'!$H$17</f>
        <v>0</v>
      </c>
      <c r="FX270" s="457">
        <f>'DATA SHEET'!CV270*'Gas parameters'!$I$17</f>
        <v>0</v>
      </c>
      <c r="FY270" s="457">
        <f>'DATA SHEET'!CW270*'Gas parameters'!$J$17</f>
        <v>0</v>
      </c>
      <c r="FZ270" s="457">
        <f>'DATA SHEET'!CX270*'Gas parameters'!$K$17</f>
        <v>0</v>
      </c>
      <c r="GA270" s="457">
        <f>'DATA SHEET'!CY270*'Gas parameters'!$L$17</f>
        <v>0</v>
      </c>
      <c r="GB270" s="457">
        <f>'DATA SHEET'!CZ270*'Gas parameters'!$M$17</f>
        <v>0.38680000000000003</v>
      </c>
      <c r="GC270" s="457">
        <f>'DATA SHEET'!DA270*'Gas parameters'!$N$17</f>
        <v>0</v>
      </c>
      <c r="GD270" s="457">
        <f>'DATA SHEET'!DB270*'Gas parameters'!$O$17</f>
        <v>0</v>
      </c>
      <c r="GE270" s="457">
        <f>'DATA SHEET'!DC270*'Gas parameters'!$P$17</f>
        <v>0</v>
      </c>
      <c r="GF270" s="457">
        <f>'DATA SHEET'!DD270*'Gas parameters'!$Q$17</f>
        <v>0</v>
      </c>
      <c r="GG270" s="429">
        <f>'DATA SHEET'!CO270*'Gas parameters'!$B$18</f>
        <v>0.43043999999999999</v>
      </c>
      <c r="GH270" s="429">
        <f>'DATA SHEET'!CP270*'Gas parameters'!$C$18</f>
        <v>0</v>
      </c>
      <c r="GI270" s="429">
        <f>'DATA SHEET'!CQ270*'Gas parameters'!$D$18</f>
        <v>0</v>
      </c>
      <c r="GJ270" s="429">
        <f>'DATA SHEET'!CR270*'Gas parameters'!$E$18</f>
        <v>0</v>
      </c>
      <c r="GK270" s="429">
        <f>'DATA SHEET'!CS270*'Gas parameters'!$F$18</f>
        <v>0</v>
      </c>
      <c r="GL270" s="429">
        <f>'DATA SHEET'!CT270*'Gas parameters'!$G$18</f>
        <v>0</v>
      </c>
      <c r="GM270" s="429">
        <f>'DATA SHEET'!CU270*'Gas parameters'!$H$18</f>
        <v>0</v>
      </c>
      <c r="GN270" s="429">
        <f>'DATA SHEET'!CV270*'Gas parameters'!$I$18</f>
        <v>0</v>
      </c>
      <c r="GO270" s="429">
        <f>'DATA SHEET'!CW270*'Gas parameters'!$J$18</f>
        <v>0</v>
      </c>
      <c r="GP270" s="429">
        <f>'DATA SHEET'!CX270*'Gas parameters'!$K$18</f>
        <v>0</v>
      </c>
      <c r="GQ270" s="429">
        <f>'DATA SHEET'!CY270*'Gas parameters'!$L$18</f>
        <v>0</v>
      </c>
      <c r="GR270" s="429">
        <f>'DATA SHEET'!CZ270*'Gas parameters'!$M$18</f>
        <v>3.5999999999999997E-2</v>
      </c>
      <c r="GS270" s="429">
        <f>'DATA SHEET'!DA270*'Gas parameters'!$N$18</f>
        <v>0</v>
      </c>
      <c r="GT270" s="429">
        <f>'DATA SHEET'!DB270*'Gas parameters'!$O$18</f>
        <v>0</v>
      </c>
      <c r="GU270" s="429">
        <f>'DATA SHEET'!DC270*'Gas parameters'!$P$18</f>
        <v>0</v>
      </c>
      <c r="GV270" s="429">
        <f>'DATA SHEET'!DD270*'Gas parameters'!$Q$18</f>
        <v>0</v>
      </c>
      <c r="GW270" s="430">
        <v>7</v>
      </c>
      <c r="GX270" s="430">
        <v>1E-3</v>
      </c>
      <c r="GY270" s="435">
        <f t="shared" si="1892"/>
        <v>6.6924546322827121</v>
      </c>
      <c r="GZ270" s="435">
        <f t="shared" si="1893"/>
        <v>10.148328222950017</v>
      </c>
      <c r="HA270" s="433">
        <f t="shared" si="1894"/>
        <v>1</v>
      </c>
      <c r="HB270" s="433">
        <f t="shared" si="1895"/>
        <v>7.4502201757506663</v>
      </c>
      <c r="HC270" s="433">
        <f t="shared" si="1896"/>
        <v>20.959991874476575</v>
      </c>
      <c r="HD270" s="433">
        <f t="shared" si="1897"/>
        <v>1.3246768628986172</v>
      </c>
      <c r="HE270" s="433">
        <f t="shared" si="1898"/>
        <v>1.2155011147590387</v>
      </c>
      <c r="HF270" s="436">
        <f t="shared" si="1899"/>
        <v>0</v>
      </c>
      <c r="HG270" s="433">
        <f t="shared" si="1900"/>
        <v>5.8886546322827122</v>
      </c>
      <c r="HH270" s="435">
        <f>GY270*0.7906+'DATA SHEET'!CW270/100+HN270</f>
        <v>5.8886546322827122</v>
      </c>
      <c r="HI270" s="433">
        <f t="shared" si="1901"/>
        <v>1.5615655434679541</v>
      </c>
      <c r="HJ270" s="433">
        <f t="shared" si="1902"/>
        <v>10.148328222950017</v>
      </c>
      <c r="HK270" s="437">
        <f t="shared" si="1903"/>
        <v>25843</v>
      </c>
      <c r="HL270" s="437">
        <f t="shared" si="1904"/>
        <v>28989.399999999998</v>
      </c>
      <c r="HM270" s="438">
        <f t="shared" si="1905"/>
        <v>1.4014</v>
      </c>
      <c r="HN270" s="439">
        <f t="shared" si="1906"/>
        <v>0.59760000000000002</v>
      </c>
      <c r="HO270" s="436">
        <f t="shared" si="1907"/>
        <v>1.5508</v>
      </c>
      <c r="HP270" s="427">
        <f t="shared" si="1908"/>
        <v>0.46643999999999997</v>
      </c>
      <c r="HQ270" s="357">
        <f t="shared" si="1909"/>
        <v>25801.599999999999</v>
      </c>
      <c r="HR270" s="358">
        <f t="shared" si="1910"/>
        <v>29019.200000000001</v>
      </c>
      <c r="HS270" s="712">
        <f t="shared" si="1911"/>
        <v>0.46643999999999997</v>
      </c>
      <c r="HT270" s="713">
        <f t="shared" si="1912"/>
        <v>0.36094603788418017</v>
      </c>
      <c r="HU270" s="711">
        <f t="shared" si="1913"/>
        <v>0.44215889640812073</v>
      </c>
      <c r="HV270" s="711">
        <f t="shared" si="1914"/>
        <v>24.454174959719456</v>
      </c>
      <c r="HW270" s="711">
        <f t="shared" si="1915"/>
        <v>27.464698088207459</v>
      </c>
      <c r="HX270" s="711">
        <f t="shared" si="1916"/>
        <v>45.714470083951518</v>
      </c>
      <c r="HY270" s="714">
        <f t="shared" si="1917"/>
        <v>25.801599999999997</v>
      </c>
      <c r="HZ270" s="359">
        <f t="shared" si="1918"/>
        <v>29.019200000000001</v>
      </c>
      <c r="IA270" s="360">
        <f t="shared" si="1919"/>
        <v>48.30190909070317</v>
      </c>
      <c r="IB270" s="75">
        <f t="shared" si="1920"/>
        <v>45.714470083951518</v>
      </c>
      <c r="IC270" s="724">
        <f t="shared" si="1921"/>
        <v>0.36094603788418017</v>
      </c>
      <c r="ID270" s="724">
        <f t="shared" si="1922"/>
        <v>25.801599999999997</v>
      </c>
      <c r="IE270" s="724">
        <f t="shared" si="1923"/>
        <v>29.019200000000001</v>
      </c>
      <c r="IF270" s="76">
        <f t="shared" si="1924"/>
        <v>10.148328222950017</v>
      </c>
      <c r="IG270" s="168"/>
      <c r="IH270" s="168"/>
      <c r="II270" s="168"/>
      <c r="IJ270" s="700">
        <f t="shared" si="1925"/>
        <v>0</v>
      </c>
      <c r="IK270" s="529"/>
      <c r="IL270" s="529"/>
      <c r="IM270" s="529"/>
      <c r="IN270" s="529"/>
      <c r="IO270" s="529"/>
      <c r="IP270" s="529"/>
      <c r="IQ270" s="529"/>
      <c r="IR270" s="529"/>
      <c r="IS270" s="23" t="s">
        <v>88</v>
      </c>
      <c r="IT270" s="23" t="s">
        <v>88</v>
      </c>
      <c r="IU270" s="23"/>
      <c r="IV270" s="23" t="s">
        <v>88</v>
      </c>
      <c r="IW270" s="23"/>
      <c r="IX270" s="23"/>
      <c r="IZ270" s="529"/>
      <c r="JA270" s="529"/>
      <c r="JB270" s="143"/>
      <c r="JC270" s="64"/>
      <c r="JD270" s="22" t="str">
        <f>IF(IN270&lt;&gt;0,IP270*IF270/IN270,"NM")</f>
        <v>NM</v>
      </c>
      <c r="JE270" s="22" t="str">
        <f>IF(IN270&lt;&gt;0,IQ270*IF270/IN270,"NM")</f>
        <v>NM</v>
      </c>
      <c r="JF270" s="22" t="str">
        <f>IF(IN270&lt;&gt;0,JD270*1.07,"NM")</f>
        <v>NM</v>
      </c>
      <c r="JG270" s="22" t="str">
        <f>IF(IN270&lt;&gt;0,JE270*1.76,"NM")</f>
        <v>NM</v>
      </c>
      <c r="JH270" s="21" t="str">
        <f>IF(IN270&lt;&gt;0,(21/(21-IO270)),"NM")</f>
        <v>NM</v>
      </c>
      <c r="JI270" s="21"/>
      <c r="JJ270" s="21"/>
      <c r="JK270" s="21"/>
      <c r="JL270" s="529"/>
      <c r="JM270" s="529"/>
      <c r="JN270" s="529"/>
      <c r="JO270" s="529"/>
      <c r="JP270" s="529"/>
      <c r="JR270" s="29"/>
      <c r="JS270" s="29"/>
      <c r="JT270" s="529"/>
      <c r="JU270" s="529"/>
      <c r="JV270" s="142"/>
      <c r="JW270" s="142"/>
      <c r="JX270" s="142"/>
      <c r="JY270" s="142"/>
      <c r="JZ270" s="142"/>
      <c r="KA270" s="23"/>
      <c r="KB270" s="24"/>
      <c r="KC270" s="175"/>
      <c r="KD270" s="175"/>
      <c r="KE270" s="175"/>
      <c r="KF270" s="175"/>
      <c r="KG270" s="175"/>
      <c r="KH270" s="175"/>
      <c r="KI270" s="175"/>
      <c r="KJ270" s="175"/>
      <c r="KK270" s="48"/>
      <c r="KL270" s="32" t="s">
        <v>88</v>
      </c>
      <c r="KM270" s="48"/>
      <c r="KN270" s="48"/>
      <c r="KO270" s="48"/>
      <c r="KP270" s="48"/>
      <c r="KQ270" s="49"/>
      <c r="KR270" s="49"/>
      <c r="KS270" s="49"/>
      <c r="KT270" s="49"/>
      <c r="KU270" s="49"/>
      <c r="KV270" s="49"/>
      <c r="KX270" s="540">
        <f t="shared" si="1243"/>
        <v>100</v>
      </c>
      <c r="NC270" s="529">
        <v>0</v>
      </c>
    </row>
    <row r="271" spans="1:367" ht="16.5" thickTop="1" thickBot="1" x14ac:dyDescent="0.3">
      <c r="A271" s="423" t="s">
        <v>183</v>
      </c>
      <c r="B271" s="80" t="e">
        <f>IF(A271="X",IF(#REF!="F",#REF!,IF(#REF!="C",#REF!,IF(#REF!="WH",#REF!,IF(#REF!="B",#REF!,"")))),"")</f>
        <v>#REF!</v>
      </c>
      <c r="C271" s="120"/>
      <c r="D271" s="578"/>
      <c r="E271" s="11">
        <f>E270+1</f>
        <v>122</v>
      </c>
      <c r="F271" s="2128"/>
      <c r="G271" s="1831"/>
      <c r="H271" s="23" t="s">
        <v>88</v>
      </c>
      <c r="I271" s="23" t="s">
        <v>88</v>
      </c>
      <c r="J271" s="23" t="s">
        <v>88</v>
      </c>
      <c r="K271" s="38"/>
      <c r="L271" s="39" t="s">
        <v>74</v>
      </c>
      <c r="M271" s="39" t="s">
        <v>56</v>
      </c>
      <c r="N271" s="1905"/>
      <c r="O271" s="528"/>
      <c r="P271" s="544"/>
      <c r="Q271" s="726">
        <v>60</v>
      </c>
      <c r="R271" s="727"/>
      <c r="S271" s="727"/>
      <c r="T271" s="727"/>
      <c r="U271" s="727"/>
      <c r="V271" s="727"/>
      <c r="W271" s="727"/>
      <c r="X271" s="727"/>
      <c r="Y271" s="727"/>
      <c r="Z271" s="727"/>
      <c r="AA271" s="727"/>
      <c r="AB271" s="727">
        <v>40</v>
      </c>
      <c r="AC271" s="368">
        <f t="shared" si="1864"/>
        <v>0.6</v>
      </c>
      <c r="AD271" s="368">
        <f t="shared" si="1865"/>
        <v>0</v>
      </c>
      <c r="AE271" s="368">
        <f t="shared" si="1866"/>
        <v>0</v>
      </c>
      <c r="AF271" s="368">
        <f t="shared" si="1867"/>
        <v>0</v>
      </c>
      <c r="AG271" s="368">
        <f t="shared" si="1868"/>
        <v>0</v>
      </c>
      <c r="AH271" s="368">
        <f t="shared" si="1869"/>
        <v>0</v>
      </c>
      <c r="AI271" s="368">
        <f t="shared" si="1870"/>
        <v>0</v>
      </c>
      <c r="AJ271" s="368">
        <f t="shared" si="1871"/>
        <v>0</v>
      </c>
      <c r="AK271" s="368">
        <f t="shared" si="1872"/>
        <v>0</v>
      </c>
      <c r="AL271" s="368">
        <f t="shared" si="1873"/>
        <v>0</v>
      </c>
      <c r="AM271" s="368">
        <f t="shared" si="1874"/>
        <v>0</v>
      </c>
      <c r="AN271" s="368">
        <f t="shared" si="1875"/>
        <v>0.4</v>
      </c>
      <c r="AO271" s="369">
        <v>0</v>
      </c>
      <c r="AP271" s="370">
        <v>0</v>
      </c>
      <c r="AQ271" s="370">
        <v>0</v>
      </c>
      <c r="AR271" s="370">
        <v>0</v>
      </c>
      <c r="AS271" s="378">
        <f>AC271*'Gas parameters'!$B$10</f>
        <v>21490.799999999999</v>
      </c>
      <c r="AT271" s="371">
        <f>AD271*'Gas parameters'!$C$10</f>
        <v>0</v>
      </c>
      <c r="AU271" s="371">
        <f>AE271*'Gas parameters'!$D$10</f>
        <v>0</v>
      </c>
      <c r="AV271" s="371">
        <f>AF271*'Gas parameters'!$E$10</f>
        <v>0</v>
      </c>
      <c r="AW271" s="371">
        <f>AG271*'Gas parameters'!$F$10</f>
        <v>0</v>
      </c>
      <c r="AX271" s="371">
        <f>AH271*'Gas parameters'!$G$10</f>
        <v>0</v>
      </c>
      <c r="AY271" s="371">
        <f>AI271*'Gas parameters'!$H$10</f>
        <v>0</v>
      </c>
      <c r="AZ271" s="371">
        <f>AJ271*'Gas parameters'!$I$10</f>
        <v>0</v>
      </c>
      <c r="BA271" s="371">
        <f>AK271*'Gas parameters'!$J$10</f>
        <v>0</v>
      </c>
      <c r="BB271" s="371">
        <f>AL271*'Gas parameters'!$K$10</f>
        <v>0</v>
      </c>
      <c r="BC271" s="371">
        <f>AM271*'Gas parameters'!$L$10</f>
        <v>0</v>
      </c>
      <c r="BD271" s="371">
        <f>AN271*'Gas parameters'!$M$10</f>
        <v>4310.8</v>
      </c>
      <c r="BE271" s="372">
        <f>AO271*'Gas parameters'!$N$10</f>
        <v>0</v>
      </c>
      <c r="BF271" s="373">
        <f>AP271*'Gas parameters'!$O$10</f>
        <v>0</v>
      </c>
      <c r="BG271" s="373">
        <f>AQ271*'Gas parameters'!$P$10</f>
        <v>0</v>
      </c>
      <c r="BH271" s="379">
        <f>AR271*'Gas parameters'!$Q$10</f>
        <v>0</v>
      </c>
      <c r="BI271" s="386">
        <f>AC271*'Gas parameters'!$B$11</f>
        <v>23904</v>
      </c>
      <c r="BJ271" s="387">
        <f>AD271*'Gas parameters'!$C$11</f>
        <v>0</v>
      </c>
      <c r="BK271" s="387">
        <f>AE271*'Gas parameters'!$D$11</f>
        <v>0</v>
      </c>
      <c r="BL271" s="387">
        <f>AF271*'Gas parameters'!$E$11</f>
        <v>0</v>
      </c>
      <c r="BM271" s="387">
        <f>AG271*'Gas parameters'!$F$11</f>
        <v>0</v>
      </c>
      <c r="BN271" s="387">
        <f>AH271*'Gas parameters'!$G$11</f>
        <v>0</v>
      </c>
      <c r="BO271" s="387">
        <f>AI271*'Gas parameters'!$H$11</f>
        <v>0</v>
      </c>
      <c r="BP271" s="387">
        <f>AJ271*'Gas parameters'!$I$11</f>
        <v>0</v>
      </c>
      <c r="BQ271" s="387">
        <f>AK271*'Gas parameters'!$J$11</f>
        <v>0</v>
      </c>
      <c r="BR271" s="387">
        <f>AL271*'Gas parameters'!$K$11</f>
        <v>0</v>
      </c>
      <c r="BS271" s="387">
        <f>AM271*'Gas parameters'!$L$11</f>
        <v>0</v>
      </c>
      <c r="BT271" s="387">
        <f>AN271*'Gas parameters'!$M$11</f>
        <v>5115.2000000000007</v>
      </c>
      <c r="BU271" s="388">
        <f>AO271*'Gas parameters'!$N$11</f>
        <v>0</v>
      </c>
      <c r="BV271" s="389">
        <f>AP271*'Gas parameters'!$O$11</f>
        <v>0</v>
      </c>
      <c r="BW271" s="389">
        <f>AQ271*'Gas parameters'!$P$11</f>
        <v>0</v>
      </c>
      <c r="BX271" s="390">
        <f>AR271*'Gas parameters'!$Q$11</f>
        <v>0</v>
      </c>
      <c r="BY271" s="385">
        <f>AC271*'Gas parameters'!$B$12</f>
        <v>0.43043999999999999</v>
      </c>
      <c r="BZ271" s="374">
        <f>AD271*'Gas parameters'!$C$12</f>
        <v>0</v>
      </c>
      <c r="CA271" s="374">
        <f>AE271*'Gas parameters'!$D$12</f>
        <v>0</v>
      </c>
      <c r="CB271" s="374">
        <f>AF271*'Gas parameters'!$E$12</f>
        <v>0</v>
      </c>
      <c r="CC271" s="374">
        <f>AG271*'Gas parameters'!$F$12</f>
        <v>0</v>
      </c>
      <c r="CD271" s="374">
        <f>AH271*'Gas parameters'!$G$12</f>
        <v>0</v>
      </c>
      <c r="CE271" s="374">
        <f>AI271*'Gas parameters'!$H$12</f>
        <v>0</v>
      </c>
      <c r="CF271" s="374">
        <f>AJ271*'Gas parameters'!$I$12</f>
        <v>0</v>
      </c>
      <c r="CG271" s="374">
        <f>AK271*'Gas parameters'!$J$12</f>
        <v>0</v>
      </c>
      <c r="CH271" s="374">
        <f>AL271*'Gas parameters'!$K$12</f>
        <v>0</v>
      </c>
      <c r="CI271" s="374">
        <f>AM271*'Gas parameters'!$L$12</f>
        <v>0</v>
      </c>
      <c r="CJ271" s="374">
        <f>AN271*'Gas parameters'!$M$12</f>
        <v>3.5999999999999997E-2</v>
      </c>
      <c r="CK271" s="375">
        <f>AO271*'Gas parameters'!$N$12</f>
        <v>0</v>
      </c>
      <c r="CL271" s="376">
        <f>AP271*'Gas parameters'!$O$12</f>
        <v>0</v>
      </c>
      <c r="CM271" s="376">
        <f>AQ271*'Gas parameters'!$P$12</f>
        <v>0</v>
      </c>
      <c r="CN271" s="376">
        <f>AR271*'Gas parameters'!$Q$12</f>
        <v>0</v>
      </c>
      <c r="CO271" s="432">
        <f t="shared" si="1876"/>
        <v>0.6</v>
      </c>
      <c r="CP271" s="432">
        <f t="shared" si="1877"/>
        <v>0</v>
      </c>
      <c r="CQ271" s="432">
        <f t="shared" si="1878"/>
        <v>0</v>
      </c>
      <c r="CR271" s="432">
        <f t="shared" si="1879"/>
        <v>0</v>
      </c>
      <c r="CS271" s="432">
        <f t="shared" si="1880"/>
        <v>0</v>
      </c>
      <c r="CT271" s="432">
        <f t="shared" si="1881"/>
        <v>0</v>
      </c>
      <c r="CU271" s="432">
        <f t="shared" si="1882"/>
        <v>0</v>
      </c>
      <c r="CV271" s="432">
        <f t="shared" si="1883"/>
        <v>0</v>
      </c>
      <c r="CW271" s="432">
        <f t="shared" si="1884"/>
        <v>0</v>
      </c>
      <c r="CX271" s="432">
        <f t="shared" si="1885"/>
        <v>0</v>
      </c>
      <c r="CY271" s="432">
        <f t="shared" si="1886"/>
        <v>0</v>
      </c>
      <c r="CZ271" s="432">
        <f t="shared" si="1887"/>
        <v>0.4</v>
      </c>
      <c r="DA271" s="432">
        <f t="shared" si="1888"/>
        <v>0</v>
      </c>
      <c r="DB271" s="432">
        <f t="shared" si="1889"/>
        <v>0</v>
      </c>
      <c r="DC271" s="432">
        <f t="shared" si="1890"/>
        <v>0</v>
      </c>
      <c r="DD271" s="432">
        <f t="shared" si="1891"/>
        <v>0</v>
      </c>
      <c r="DE271" s="428">
        <f>'DATA SHEET'!CO271*'Gas parameters'!$B$13</f>
        <v>21529.8</v>
      </c>
      <c r="DF271" s="428">
        <f>'DATA SHEET'!CP271*'Gas parameters'!$C$13</f>
        <v>0</v>
      </c>
      <c r="DG271" s="428">
        <f>'DATA SHEET'!CQ271*'Gas parameters'!$D$13</f>
        <v>0</v>
      </c>
      <c r="DH271" s="428">
        <f>'DATA SHEET'!CR271*'Gas parameters'!$E$13</f>
        <v>0</v>
      </c>
      <c r="DI271" s="428">
        <f>'DATA SHEET'!CS271*'Gas parameters'!$F$13</f>
        <v>0</v>
      </c>
      <c r="DJ271" s="428">
        <f>'DATA SHEET'!CT271*'Gas parameters'!$G$13</f>
        <v>0</v>
      </c>
      <c r="DK271" s="428">
        <f>'DATA SHEET'!CU271*'Gas parameters'!$H$13</f>
        <v>0</v>
      </c>
      <c r="DL271" s="428">
        <f>'DATA SHEET'!CV271*'Gas parameters'!$I$13</f>
        <v>0</v>
      </c>
      <c r="DM271" s="428">
        <f>'DATA SHEET'!CW271*'Gas parameters'!$J$13</f>
        <v>0</v>
      </c>
      <c r="DN271" s="428">
        <f>'DATA SHEET'!CX271*'Gas parameters'!$K$13</f>
        <v>0</v>
      </c>
      <c r="DO271" s="428">
        <f>'DATA SHEET'!CY271*'Gas parameters'!$L$13</f>
        <v>0</v>
      </c>
      <c r="DP271" s="428">
        <f>'DATA SHEET'!CZ271*'Gas parameters'!$M$13</f>
        <v>4313.2</v>
      </c>
      <c r="DQ271" s="428">
        <f>'DATA SHEET'!DA271*'Gas parameters'!$N$13</f>
        <v>0</v>
      </c>
      <c r="DR271" s="428">
        <f>'DATA SHEET'!DB271*'Gas parameters'!$O$13</f>
        <v>0</v>
      </c>
      <c r="DS271" s="428">
        <f>'DATA SHEET'!DC271*'Gas parameters'!$P$13</f>
        <v>0</v>
      </c>
      <c r="DT271" s="428">
        <f>'DATA SHEET'!DD271*'Gas parameters'!$Q$13</f>
        <v>0</v>
      </c>
      <c r="DU271" s="431">
        <f>'DATA SHEET'!CO271*'Gas parameters'!$B$14</f>
        <v>23891.399999999998</v>
      </c>
      <c r="DV271" s="431">
        <f>'DATA SHEET'!CP271*'Gas parameters'!$C$14</f>
        <v>0</v>
      </c>
      <c r="DW271" s="431">
        <f>'DATA SHEET'!CQ271*'Gas parameters'!$D$14</f>
        <v>0</v>
      </c>
      <c r="DX271" s="431">
        <f>'DATA SHEET'!CR271*'Gas parameters'!$E$14</f>
        <v>0</v>
      </c>
      <c r="DY271" s="431">
        <f>'DATA SHEET'!CS271*'Gas parameters'!$F$14</f>
        <v>0</v>
      </c>
      <c r="DZ271" s="431">
        <f>'DATA SHEET'!CT271*'Gas parameters'!$G$14</f>
        <v>0</v>
      </c>
      <c r="EA271" s="431">
        <f>'DATA SHEET'!CU271*'Gas parameters'!$H$14</f>
        <v>0</v>
      </c>
      <c r="EB271" s="431">
        <f>'DATA SHEET'!CV271*'Gas parameters'!$I$14</f>
        <v>0</v>
      </c>
      <c r="EC271" s="431">
        <f>'DATA SHEET'!CW271*'Gas parameters'!$J$14</f>
        <v>0</v>
      </c>
      <c r="ED271" s="431">
        <f>'DATA SHEET'!CX271*'Gas parameters'!$K$14</f>
        <v>0</v>
      </c>
      <c r="EE271" s="431">
        <f>'DATA SHEET'!CY271*'Gas parameters'!$L$14</f>
        <v>0</v>
      </c>
      <c r="EF271" s="431">
        <f>'DATA SHEET'!CZ271*'Gas parameters'!$M$14</f>
        <v>5098</v>
      </c>
      <c r="EG271" s="431">
        <f>'DATA SHEET'!DA271*'Gas parameters'!$N$14</f>
        <v>0</v>
      </c>
      <c r="EH271" s="431">
        <f>'DATA SHEET'!DB271*'Gas parameters'!$O$14</f>
        <v>0</v>
      </c>
      <c r="EI271" s="431">
        <f>'DATA SHEET'!DC271*'Gas parameters'!$P$14</f>
        <v>0</v>
      </c>
      <c r="EJ271" s="431">
        <f>'DATA SHEET'!DD271*'Gas parameters'!$Q$14</f>
        <v>0</v>
      </c>
      <c r="EK271" s="425">
        <f>'DATA SHEET'!CO271*'Gas parameters'!$B$15</f>
        <v>1.2018</v>
      </c>
      <c r="EL271" s="434">
        <f>'DATA SHEET'!CP271*'Gas parameters'!$C$15</f>
        <v>0</v>
      </c>
      <c r="EM271" s="434">
        <f>'DATA SHEET'!CQ271*'Gas parameters'!$D$15</f>
        <v>0</v>
      </c>
      <c r="EN271" s="434">
        <f>'DATA SHEET'!CR271*'Gas parameters'!$E$15</f>
        <v>0</v>
      </c>
      <c r="EO271" s="434">
        <f>'DATA SHEET'!CS271*'Gas parameters'!$F$15</f>
        <v>0</v>
      </c>
      <c r="EP271" s="434">
        <f>'DATA SHEET'!CT271*'Gas parameters'!$G$15</f>
        <v>0</v>
      </c>
      <c r="EQ271" s="434">
        <f>'DATA SHEET'!CU271*'Gas parameters'!$H$15</f>
        <v>0</v>
      </c>
      <c r="ER271" s="434">
        <f>'DATA SHEET'!CV271*'Gas parameters'!$I$15</f>
        <v>0</v>
      </c>
      <c r="ES271" s="434">
        <f>'DATA SHEET'!CW271*'Gas parameters'!$J$15</f>
        <v>0</v>
      </c>
      <c r="ET271" s="434">
        <f>'DATA SHEET'!CX271*'Gas parameters'!$K$15</f>
        <v>0</v>
      </c>
      <c r="EU271" s="434">
        <f>'DATA SHEET'!CY271*'Gas parameters'!$L$15</f>
        <v>0</v>
      </c>
      <c r="EV271" s="434">
        <f>'DATA SHEET'!CZ271*'Gas parameters'!$M$15</f>
        <v>0.1996</v>
      </c>
      <c r="EW271" s="434">
        <f>'DATA SHEET'!DA271*'Gas parameters'!$N$15</f>
        <v>0</v>
      </c>
      <c r="EX271" s="434">
        <f>'DATA SHEET'!DB271*'Gas parameters'!$O$15</f>
        <v>0</v>
      </c>
      <c r="EY271" s="434">
        <f>'DATA SHEET'!DC271*'Gas parameters'!$P$15</f>
        <v>0</v>
      </c>
      <c r="EZ271" s="434">
        <f>'DATA SHEET'!DD271*'Gas parameters'!$Q$15</f>
        <v>0</v>
      </c>
      <c r="FA271" s="429">
        <f>'DATA SHEET'!CO271*'Gas parameters'!$B$16</f>
        <v>0.59760000000000002</v>
      </c>
      <c r="FB271" s="429">
        <f>'DATA SHEET'!CP271*'Gas parameters'!$C$16</f>
        <v>0</v>
      </c>
      <c r="FC271" s="429">
        <f>'DATA SHEET'!CQ271*'Gas parameters'!$D$16</f>
        <v>0</v>
      </c>
      <c r="FD271" s="429">
        <f>'DATA SHEET'!CR271*'Gas parameters'!$E$16</f>
        <v>0</v>
      </c>
      <c r="FE271" s="429">
        <f>'DATA SHEET'!CS271*'Gas parameters'!$F$16</f>
        <v>0</v>
      </c>
      <c r="FF271" s="429">
        <f>'DATA SHEET'!CT271*'Gas parameters'!$G$16</f>
        <v>0</v>
      </c>
      <c r="FG271" s="429">
        <f>'DATA SHEET'!CU271*'Gas parameters'!$H$16</f>
        <v>0</v>
      </c>
      <c r="FH271" s="429">
        <f>'DATA SHEET'!CV271*'Gas parameters'!$I$16</f>
        <v>0</v>
      </c>
      <c r="FI271" s="429">
        <f>'DATA SHEET'!CW271*'Gas parameters'!$J$16</f>
        <v>0</v>
      </c>
      <c r="FJ271" s="429">
        <f>'DATA SHEET'!CX271*'Gas parameters'!$K$16</f>
        <v>0</v>
      </c>
      <c r="FK271" s="429">
        <f>'DATA SHEET'!CY271*'Gas parameters'!$L$16</f>
        <v>0</v>
      </c>
      <c r="FL271" s="429">
        <f>'DATA SHEET'!CZ271*'Gas parameters'!$M$16</f>
        <v>0</v>
      </c>
      <c r="FM271" s="429">
        <f>'DATA SHEET'!DA271*'Gas parameters'!$N$16</f>
        <v>0</v>
      </c>
      <c r="FN271" s="429">
        <f>'DATA SHEET'!DB271*'Gas parameters'!$O$16</f>
        <v>0</v>
      </c>
      <c r="FO271" s="429">
        <f>'DATA SHEET'!DC271*'Gas parameters'!$P$16</f>
        <v>0</v>
      </c>
      <c r="FP271" s="429">
        <f>'DATA SHEET'!DD271*'Gas parameters'!$Q$16</f>
        <v>0</v>
      </c>
      <c r="FQ271" s="457">
        <f>'DATA SHEET'!CO271*'Gas parameters'!$B$17</f>
        <v>1.1639999999999999</v>
      </c>
      <c r="FR271" s="457">
        <f>'DATA SHEET'!CP271*'Gas parameters'!$C$17</f>
        <v>0</v>
      </c>
      <c r="FS271" s="457">
        <f>'DATA SHEET'!CQ271*'Gas parameters'!$D$17</f>
        <v>0</v>
      </c>
      <c r="FT271" s="457">
        <f>'DATA SHEET'!CR271*'Gas parameters'!$E$17</f>
        <v>0</v>
      </c>
      <c r="FU271" s="457">
        <f>'DATA SHEET'!CS271*'Gas parameters'!$F$17</f>
        <v>0</v>
      </c>
      <c r="FV271" s="457">
        <f>'DATA SHEET'!CT271*'Gas parameters'!$G$17</f>
        <v>0</v>
      </c>
      <c r="FW271" s="457">
        <f>'DATA SHEET'!CU271*'Gas parameters'!$H$17</f>
        <v>0</v>
      </c>
      <c r="FX271" s="457">
        <f>'DATA SHEET'!CV271*'Gas parameters'!$I$17</f>
        <v>0</v>
      </c>
      <c r="FY271" s="457">
        <f>'DATA SHEET'!CW271*'Gas parameters'!$J$17</f>
        <v>0</v>
      </c>
      <c r="FZ271" s="457">
        <f>'DATA SHEET'!CX271*'Gas parameters'!$K$17</f>
        <v>0</v>
      </c>
      <c r="GA271" s="457">
        <f>'DATA SHEET'!CY271*'Gas parameters'!$L$17</f>
        <v>0</v>
      </c>
      <c r="GB271" s="457">
        <f>'DATA SHEET'!CZ271*'Gas parameters'!$M$17</f>
        <v>0.38680000000000003</v>
      </c>
      <c r="GC271" s="457">
        <f>'DATA SHEET'!DA271*'Gas parameters'!$N$17</f>
        <v>0</v>
      </c>
      <c r="GD271" s="457">
        <f>'DATA SHEET'!DB271*'Gas parameters'!$O$17</f>
        <v>0</v>
      </c>
      <c r="GE271" s="457">
        <f>'DATA SHEET'!DC271*'Gas parameters'!$P$17</f>
        <v>0</v>
      </c>
      <c r="GF271" s="457">
        <f>'DATA SHEET'!DD271*'Gas parameters'!$Q$17</f>
        <v>0</v>
      </c>
      <c r="GG271" s="429">
        <f>'DATA SHEET'!CO271*'Gas parameters'!$B$18</f>
        <v>0.43043999999999999</v>
      </c>
      <c r="GH271" s="429">
        <f>'DATA SHEET'!CP271*'Gas parameters'!$C$18</f>
        <v>0</v>
      </c>
      <c r="GI271" s="429">
        <f>'DATA SHEET'!CQ271*'Gas parameters'!$D$18</f>
        <v>0</v>
      </c>
      <c r="GJ271" s="429">
        <f>'DATA SHEET'!CR271*'Gas parameters'!$E$18</f>
        <v>0</v>
      </c>
      <c r="GK271" s="429">
        <f>'DATA SHEET'!CS271*'Gas parameters'!$F$18</f>
        <v>0</v>
      </c>
      <c r="GL271" s="429">
        <f>'DATA SHEET'!CT271*'Gas parameters'!$G$18</f>
        <v>0</v>
      </c>
      <c r="GM271" s="429">
        <f>'DATA SHEET'!CU271*'Gas parameters'!$H$18</f>
        <v>0</v>
      </c>
      <c r="GN271" s="429">
        <f>'DATA SHEET'!CV271*'Gas parameters'!$I$18</f>
        <v>0</v>
      </c>
      <c r="GO271" s="429">
        <f>'DATA SHEET'!CW271*'Gas parameters'!$J$18</f>
        <v>0</v>
      </c>
      <c r="GP271" s="429">
        <f>'DATA SHEET'!CX271*'Gas parameters'!$K$18</f>
        <v>0</v>
      </c>
      <c r="GQ271" s="429">
        <f>'DATA SHEET'!CY271*'Gas parameters'!$L$18</f>
        <v>0</v>
      </c>
      <c r="GR271" s="429">
        <f>'DATA SHEET'!CZ271*'Gas parameters'!$M$18</f>
        <v>3.5999999999999997E-2</v>
      </c>
      <c r="GS271" s="429">
        <f>'DATA SHEET'!DA271*'Gas parameters'!$N$18</f>
        <v>0</v>
      </c>
      <c r="GT271" s="429">
        <f>'DATA SHEET'!DB271*'Gas parameters'!$O$18</f>
        <v>0</v>
      </c>
      <c r="GU271" s="429">
        <f>'DATA SHEET'!DC271*'Gas parameters'!$P$18</f>
        <v>0</v>
      </c>
      <c r="GV271" s="429">
        <f>'DATA SHEET'!DD271*'Gas parameters'!$Q$18</f>
        <v>0</v>
      </c>
      <c r="GW271" s="430">
        <v>7</v>
      </c>
      <c r="GX271" s="430">
        <v>1E-3</v>
      </c>
      <c r="GY271" s="435">
        <f t="shared" si="1892"/>
        <v>6.6924546322827121</v>
      </c>
      <c r="GZ271" s="435">
        <f t="shared" si="1893"/>
        <v>10.148328222950017</v>
      </c>
      <c r="HA271" s="433">
        <f t="shared" si="1894"/>
        <v>1</v>
      </c>
      <c r="HB271" s="433">
        <f t="shared" si="1895"/>
        <v>7.4502201757506663</v>
      </c>
      <c r="HC271" s="433">
        <f t="shared" si="1896"/>
        <v>20.959991874476575</v>
      </c>
      <c r="HD271" s="433">
        <f t="shared" si="1897"/>
        <v>1.3246768628986172</v>
      </c>
      <c r="HE271" s="433">
        <f t="shared" si="1898"/>
        <v>1.2155011147590387</v>
      </c>
      <c r="HF271" s="436">
        <f t="shared" si="1899"/>
        <v>0</v>
      </c>
      <c r="HG271" s="433">
        <f t="shared" si="1900"/>
        <v>5.8886546322827122</v>
      </c>
      <c r="HH271" s="435">
        <f>GY271*0.7906+'DATA SHEET'!CW271/100+HN271</f>
        <v>5.8886546322827122</v>
      </c>
      <c r="HI271" s="433">
        <f t="shared" si="1901"/>
        <v>1.5615655434679541</v>
      </c>
      <c r="HJ271" s="433">
        <f t="shared" si="1902"/>
        <v>10.148328222950017</v>
      </c>
      <c r="HK271" s="437">
        <f t="shared" si="1903"/>
        <v>25843</v>
      </c>
      <c r="HL271" s="437">
        <f t="shared" si="1904"/>
        <v>28989.399999999998</v>
      </c>
      <c r="HM271" s="438">
        <f t="shared" si="1905"/>
        <v>1.4014</v>
      </c>
      <c r="HN271" s="439">
        <f t="shared" si="1906"/>
        <v>0.59760000000000002</v>
      </c>
      <c r="HO271" s="436">
        <f t="shared" si="1907"/>
        <v>1.5508</v>
      </c>
      <c r="HP271" s="427">
        <f t="shared" si="1908"/>
        <v>0.46643999999999997</v>
      </c>
      <c r="HQ271" s="357">
        <f t="shared" si="1909"/>
        <v>25801.599999999999</v>
      </c>
      <c r="HR271" s="358">
        <f t="shared" si="1910"/>
        <v>29019.200000000001</v>
      </c>
      <c r="HS271" s="712">
        <f t="shared" si="1911"/>
        <v>0.46643999999999997</v>
      </c>
      <c r="HT271" s="713">
        <f t="shared" si="1912"/>
        <v>0.36094603788418017</v>
      </c>
      <c r="HU271" s="711">
        <f t="shared" si="1913"/>
        <v>0.44215889640812073</v>
      </c>
      <c r="HV271" s="711">
        <f t="shared" si="1914"/>
        <v>24.454174959719456</v>
      </c>
      <c r="HW271" s="711">
        <f t="shared" si="1915"/>
        <v>27.464698088207459</v>
      </c>
      <c r="HX271" s="711">
        <f t="shared" si="1916"/>
        <v>45.714470083951518</v>
      </c>
      <c r="HY271" s="714">
        <f t="shared" si="1917"/>
        <v>25.801599999999997</v>
      </c>
      <c r="HZ271" s="359">
        <f t="shared" si="1918"/>
        <v>29.019200000000001</v>
      </c>
      <c r="IA271" s="360">
        <f t="shared" si="1919"/>
        <v>48.30190909070317</v>
      </c>
      <c r="IB271" s="75">
        <f t="shared" si="1920"/>
        <v>45.714470083951518</v>
      </c>
      <c r="IC271" s="724">
        <f t="shared" si="1921"/>
        <v>0.36094603788418017</v>
      </c>
      <c r="ID271" s="724">
        <f t="shared" si="1922"/>
        <v>25.801599999999997</v>
      </c>
      <c r="IE271" s="724">
        <f t="shared" si="1923"/>
        <v>29.019200000000001</v>
      </c>
      <c r="IF271" s="76">
        <f t="shared" si="1924"/>
        <v>10.148328222950017</v>
      </c>
      <c r="IG271" s="168"/>
      <c r="IH271" s="168"/>
      <c r="II271" s="168"/>
      <c r="IJ271" s="700">
        <f t="shared" si="1925"/>
        <v>0</v>
      </c>
      <c r="IK271" s="529"/>
      <c r="IL271" s="529"/>
      <c r="IM271" s="529"/>
      <c r="IN271" s="529"/>
      <c r="IO271" s="529"/>
      <c r="IP271" s="529"/>
      <c r="IQ271" s="529"/>
      <c r="IR271" s="529"/>
      <c r="IS271" s="23" t="s">
        <v>88</v>
      </c>
      <c r="IT271" s="23" t="s">
        <v>88</v>
      </c>
      <c r="IU271" s="23"/>
      <c r="IV271" s="23" t="s">
        <v>88</v>
      </c>
      <c r="IW271" s="23"/>
      <c r="IX271" s="23"/>
      <c r="IZ271" s="529"/>
      <c r="JA271" s="529"/>
      <c r="JB271" s="143"/>
      <c r="JC271" s="64"/>
      <c r="JD271" s="22" t="str">
        <f>IF(IN271&lt;&gt;0,IP271*IF271/IN271,"NM")</f>
        <v>NM</v>
      </c>
      <c r="JE271" s="22" t="str">
        <f>IF(IN271&lt;&gt;0,IQ271*IF271/IN271,"NM")</f>
        <v>NM</v>
      </c>
      <c r="JF271" s="22" t="str">
        <f>IF(IN271&lt;&gt;0,JD271*1.07,"NM")</f>
        <v>NM</v>
      </c>
      <c r="JG271" s="22" t="str">
        <f>IF(IN271&lt;&gt;0,JE271*1.76,"NM")</f>
        <v>NM</v>
      </c>
      <c r="JH271" s="21" t="str">
        <f>IF(IN271&lt;&gt;0,(21/(21-IO271)),"NM")</f>
        <v>NM</v>
      </c>
      <c r="JI271" s="21"/>
      <c r="JJ271" s="21"/>
      <c r="JK271" s="21"/>
      <c r="JL271" s="529"/>
      <c r="JM271" s="529"/>
      <c r="JN271" s="529"/>
      <c r="JO271" s="529"/>
      <c r="JP271" s="529"/>
      <c r="JR271" s="29"/>
      <c r="JS271" s="29"/>
      <c r="JT271" s="529"/>
      <c r="JU271" s="529"/>
      <c r="JV271" s="142"/>
      <c r="JW271" s="142"/>
      <c r="JX271" s="142"/>
      <c r="JY271" s="142"/>
      <c r="JZ271" s="142"/>
      <c r="KA271" s="23"/>
      <c r="KB271" s="24"/>
      <c r="KC271" s="175"/>
      <c r="KD271" s="175"/>
      <c r="KE271" s="175"/>
      <c r="KF271" s="175"/>
      <c r="KG271" s="175"/>
      <c r="KH271" s="175"/>
      <c r="KI271" s="175"/>
      <c r="KJ271" s="175"/>
      <c r="KK271" s="48"/>
      <c r="KL271" s="32" t="s">
        <v>88</v>
      </c>
      <c r="KM271" s="48"/>
      <c r="KN271" s="48"/>
      <c r="KO271" s="48"/>
      <c r="KP271" s="48"/>
      <c r="KQ271" s="49"/>
      <c r="KR271" s="49"/>
      <c r="KS271" s="49"/>
      <c r="KT271" s="49"/>
      <c r="KU271" s="49"/>
      <c r="KV271" s="49"/>
      <c r="KX271" s="540">
        <f t="shared" si="1243"/>
        <v>100</v>
      </c>
      <c r="NC271" s="529">
        <v>0</v>
      </c>
    </row>
    <row r="272" spans="1:367" ht="16.5" thickTop="1" thickBot="1" x14ac:dyDescent="0.3">
      <c r="A272" s="423" t="s">
        <v>183</v>
      </c>
      <c r="B272" s="80" t="e">
        <f>IF(A272="X",IF(#REF!="F",#REF!,IF(#REF!="C",#REF!,IF(#REF!="WH",#REF!,IF(#REF!="B",#REF!,"")))),"")</f>
        <v>#REF!</v>
      </c>
      <c r="C272" s="120"/>
      <c r="D272" s="578"/>
      <c r="E272" s="11">
        <f>E271+1</f>
        <v>123</v>
      </c>
      <c r="F272" s="2129"/>
      <c r="G272" s="1832"/>
      <c r="H272" s="23" t="s">
        <v>88</v>
      </c>
      <c r="I272" s="23" t="s">
        <v>88</v>
      </c>
      <c r="J272" s="23" t="s">
        <v>88</v>
      </c>
      <c r="K272" s="38"/>
      <c r="L272" s="39" t="s">
        <v>74</v>
      </c>
      <c r="M272" s="196" t="s">
        <v>191</v>
      </c>
      <c r="N272" s="1906"/>
      <c r="O272" s="528"/>
      <c r="P272" s="544"/>
      <c r="Q272" s="726">
        <v>60</v>
      </c>
      <c r="R272" s="727"/>
      <c r="S272" s="727"/>
      <c r="T272" s="727"/>
      <c r="U272" s="727"/>
      <c r="V272" s="727"/>
      <c r="W272" s="727"/>
      <c r="X272" s="727"/>
      <c r="Y272" s="727"/>
      <c r="Z272" s="727"/>
      <c r="AA272" s="727"/>
      <c r="AB272" s="727">
        <v>40</v>
      </c>
      <c r="AC272" s="368">
        <f t="shared" si="1864"/>
        <v>0.6</v>
      </c>
      <c r="AD272" s="368">
        <f t="shared" si="1865"/>
        <v>0</v>
      </c>
      <c r="AE272" s="368">
        <f t="shared" si="1866"/>
        <v>0</v>
      </c>
      <c r="AF272" s="368">
        <f t="shared" si="1867"/>
        <v>0</v>
      </c>
      <c r="AG272" s="368">
        <f t="shared" si="1868"/>
        <v>0</v>
      </c>
      <c r="AH272" s="368">
        <f t="shared" si="1869"/>
        <v>0</v>
      </c>
      <c r="AI272" s="368">
        <f t="shared" si="1870"/>
        <v>0</v>
      </c>
      <c r="AJ272" s="368">
        <f t="shared" si="1871"/>
        <v>0</v>
      </c>
      <c r="AK272" s="368">
        <f t="shared" si="1872"/>
        <v>0</v>
      </c>
      <c r="AL272" s="368">
        <f t="shared" si="1873"/>
        <v>0</v>
      </c>
      <c r="AM272" s="368">
        <f t="shared" si="1874"/>
        <v>0</v>
      </c>
      <c r="AN272" s="368">
        <f t="shared" si="1875"/>
        <v>0.4</v>
      </c>
      <c r="AO272" s="369">
        <v>0</v>
      </c>
      <c r="AP272" s="370">
        <v>0</v>
      </c>
      <c r="AQ272" s="370">
        <v>0</v>
      </c>
      <c r="AR272" s="370">
        <v>0</v>
      </c>
      <c r="AS272" s="378">
        <f>AC272*'Gas parameters'!$B$10</f>
        <v>21490.799999999999</v>
      </c>
      <c r="AT272" s="371">
        <f>AD272*'Gas parameters'!$C$10</f>
        <v>0</v>
      </c>
      <c r="AU272" s="371">
        <f>AE272*'Gas parameters'!$D$10</f>
        <v>0</v>
      </c>
      <c r="AV272" s="371">
        <f>AF272*'Gas parameters'!$E$10</f>
        <v>0</v>
      </c>
      <c r="AW272" s="371">
        <f>AG272*'Gas parameters'!$F$10</f>
        <v>0</v>
      </c>
      <c r="AX272" s="371">
        <f>AH272*'Gas parameters'!$G$10</f>
        <v>0</v>
      </c>
      <c r="AY272" s="371">
        <f>AI272*'Gas parameters'!$H$10</f>
        <v>0</v>
      </c>
      <c r="AZ272" s="371">
        <f>AJ272*'Gas parameters'!$I$10</f>
        <v>0</v>
      </c>
      <c r="BA272" s="371">
        <f>AK272*'Gas parameters'!$J$10</f>
        <v>0</v>
      </c>
      <c r="BB272" s="371">
        <f>AL272*'Gas parameters'!$K$10</f>
        <v>0</v>
      </c>
      <c r="BC272" s="371">
        <f>AM272*'Gas parameters'!$L$10</f>
        <v>0</v>
      </c>
      <c r="BD272" s="371">
        <f>AN272*'Gas parameters'!$M$10</f>
        <v>4310.8</v>
      </c>
      <c r="BE272" s="372">
        <f>AO272*'Gas parameters'!$N$10</f>
        <v>0</v>
      </c>
      <c r="BF272" s="373">
        <f>AP272*'Gas parameters'!$O$10</f>
        <v>0</v>
      </c>
      <c r="BG272" s="373">
        <f>AQ272*'Gas parameters'!$P$10</f>
        <v>0</v>
      </c>
      <c r="BH272" s="379">
        <f>AR272*'Gas parameters'!$Q$10</f>
        <v>0</v>
      </c>
      <c r="BI272" s="386">
        <f>AC272*'Gas parameters'!$B$11</f>
        <v>23904</v>
      </c>
      <c r="BJ272" s="387">
        <f>AD272*'Gas parameters'!$C$11</f>
        <v>0</v>
      </c>
      <c r="BK272" s="387">
        <f>AE272*'Gas parameters'!$D$11</f>
        <v>0</v>
      </c>
      <c r="BL272" s="387">
        <f>AF272*'Gas parameters'!$E$11</f>
        <v>0</v>
      </c>
      <c r="BM272" s="387">
        <f>AG272*'Gas parameters'!$F$11</f>
        <v>0</v>
      </c>
      <c r="BN272" s="387">
        <f>AH272*'Gas parameters'!$G$11</f>
        <v>0</v>
      </c>
      <c r="BO272" s="387">
        <f>AI272*'Gas parameters'!$H$11</f>
        <v>0</v>
      </c>
      <c r="BP272" s="387">
        <f>AJ272*'Gas parameters'!$I$11</f>
        <v>0</v>
      </c>
      <c r="BQ272" s="387">
        <f>AK272*'Gas parameters'!$J$11</f>
        <v>0</v>
      </c>
      <c r="BR272" s="387">
        <f>AL272*'Gas parameters'!$K$11</f>
        <v>0</v>
      </c>
      <c r="BS272" s="387">
        <f>AM272*'Gas parameters'!$L$11</f>
        <v>0</v>
      </c>
      <c r="BT272" s="387">
        <f>AN272*'Gas parameters'!$M$11</f>
        <v>5115.2000000000007</v>
      </c>
      <c r="BU272" s="388">
        <f>AO272*'Gas parameters'!$N$11</f>
        <v>0</v>
      </c>
      <c r="BV272" s="389">
        <f>AP272*'Gas parameters'!$O$11</f>
        <v>0</v>
      </c>
      <c r="BW272" s="389">
        <f>AQ272*'Gas parameters'!$P$11</f>
        <v>0</v>
      </c>
      <c r="BX272" s="390">
        <f>AR272*'Gas parameters'!$Q$11</f>
        <v>0</v>
      </c>
      <c r="BY272" s="385">
        <f>AC272*'Gas parameters'!$B$12</f>
        <v>0.43043999999999999</v>
      </c>
      <c r="BZ272" s="374">
        <f>AD272*'Gas parameters'!$C$12</f>
        <v>0</v>
      </c>
      <c r="CA272" s="374">
        <f>AE272*'Gas parameters'!$D$12</f>
        <v>0</v>
      </c>
      <c r="CB272" s="374">
        <f>AF272*'Gas parameters'!$E$12</f>
        <v>0</v>
      </c>
      <c r="CC272" s="374">
        <f>AG272*'Gas parameters'!$F$12</f>
        <v>0</v>
      </c>
      <c r="CD272" s="374">
        <f>AH272*'Gas parameters'!$G$12</f>
        <v>0</v>
      </c>
      <c r="CE272" s="374">
        <f>AI272*'Gas parameters'!$H$12</f>
        <v>0</v>
      </c>
      <c r="CF272" s="374">
        <f>AJ272*'Gas parameters'!$I$12</f>
        <v>0</v>
      </c>
      <c r="CG272" s="374">
        <f>AK272*'Gas parameters'!$J$12</f>
        <v>0</v>
      </c>
      <c r="CH272" s="374">
        <f>AL272*'Gas parameters'!$K$12</f>
        <v>0</v>
      </c>
      <c r="CI272" s="374">
        <f>AM272*'Gas parameters'!$L$12</f>
        <v>0</v>
      </c>
      <c r="CJ272" s="374">
        <f>AN272*'Gas parameters'!$M$12</f>
        <v>3.5999999999999997E-2</v>
      </c>
      <c r="CK272" s="375">
        <f>AO272*'Gas parameters'!$N$12</f>
        <v>0</v>
      </c>
      <c r="CL272" s="376">
        <f>AP272*'Gas parameters'!$O$12</f>
        <v>0</v>
      </c>
      <c r="CM272" s="376">
        <f>AQ272*'Gas parameters'!$P$12</f>
        <v>0</v>
      </c>
      <c r="CN272" s="376">
        <f>AR272*'Gas parameters'!$Q$12</f>
        <v>0</v>
      </c>
      <c r="CO272" s="432">
        <f t="shared" si="1876"/>
        <v>0.6</v>
      </c>
      <c r="CP272" s="432">
        <f t="shared" si="1877"/>
        <v>0</v>
      </c>
      <c r="CQ272" s="432">
        <f t="shared" si="1878"/>
        <v>0</v>
      </c>
      <c r="CR272" s="432">
        <f t="shared" si="1879"/>
        <v>0</v>
      </c>
      <c r="CS272" s="432">
        <f t="shared" si="1880"/>
        <v>0</v>
      </c>
      <c r="CT272" s="432">
        <f t="shared" si="1881"/>
        <v>0</v>
      </c>
      <c r="CU272" s="432">
        <f t="shared" si="1882"/>
        <v>0</v>
      </c>
      <c r="CV272" s="432">
        <f t="shared" si="1883"/>
        <v>0</v>
      </c>
      <c r="CW272" s="432">
        <f t="shared" si="1884"/>
        <v>0</v>
      </c>
      <c r="CX272" s="432">
        <f t="shared" si="1885"/>
        <v>0</v>
      </c>
      <c r="CY272" s="432">
        <f t="shared" si="1886"/>
        <v>0</v>
      </c>
      <c r="CZ272" s="432">
        <f t="shared" si="1887"/>
        <v>0.4</v>
      </c>
      <c r="DA272" s="432">
        <f t="shared" si="1888"/>
        <v>0</v>
      </c>
      <c r="DB272" s="432">
        <f t="shared" si="1889"/>
        <v>0</v>
      </c>
      <c r="DC272" s="432">
        <f t="shared" si="1890"/>
        <v>0</v>
      </c>
      <c r="DD272" s="432">
        <f t="shared" si="1891"/>
        <v>0</v>
      </c>
      <c r="DE272" s="428">
        <f>'DATA SHEET'!CO272*'Gas parameters'!$B$13</f>
        <v>21529.8</v>
      </c>
      <c r="DF272" s="428">
        <f>'DATA SHEET'!CP272*'Gas parameters'!$C$13</f>
        <v>0</v>
      </c>
      <c r="DG272" s="428">
        <f>'DATA SHEET'!CQ272*'Gas parameters'!$D$13</f>
        <v>0</v>
      </c>
      <c r="DH272" s="428">
        <f>'DATA SHEET'!CR272*'Gas parameters'!$E$13</f>
        <v>0</v>
      </c>
      <c r="DI272" s="428">
        <f>'DATA SHEET'!CS272*'Gas parameters'!$F$13</f>
        <v>0</v>
      </c>
      <c r="DJ272" s="428">
        <f>'DATA SHEET'!CT272*'Gas parameters'!$G$13</f>
        <v>0</v>
      </c>
      <c r="DK272" s="428">
        <f>'DATA SHEET'!CU272*'Gas parameters'!$H$13</f>
        <v>0</v>
      </c>
      <c r="DL272" s="428">
        <f>'DATA SHEET'!CV272*'Gas parameters'!$I$13</f>
        <v>0</v>
      </c>
      <c r="DM272" s="428">
        <f>'DATA SHEET'!CW272*'Gas parameters'!$J$13</f>
        <v>0</v>
      </c>
      <c r="DN272" s="428">
        <f>'DATA SHEET'!CX272*'Gas parameters'!$K$13</f>
        <v>0</v>
      </c>
      <c r="DO272" s="428">
        <f>'DATA SHEET'!CY272*'Gas parameters'!$L$13</f>
        <v>0</v>
      </c>
      <c r="DP272" s="428">
        <f>'DATA SHEET'!CZ272*'Gas parameters'!$M$13</f>
        <v>4313.2</v>
      </c>
      <c r="DQ272" s="428">
        <f>'DATA SHEET'!DA272*'Gas parameters'!$N$13</f>
        <v>0</v>
      </c>
      <c r="DR272" s="428">
        <f>'DATA SHEET'!DB272*'Gas parameters'!$O$13</f>
        <v>0</v>
      </c>
      <c r="DS272" s="428">
        <f>'DATA SHEET'!DC272*'Gas parameters'!$P$13</f>
        <v>0</v>
      </c>
      <c r="DT272" s="428">
        <f>'DATA SHEET'!DD272*'Gas parameters'!$Q$13</f>
        <v>0</v>
      </c>
      <c r="DU272" s="431">
        <f>'DATA SHEET'!CO272*'Gas parameters'!$B$14</f>
        <v>23891.399999999998</v>
      </c>
      <c r="DV272" s="431">
        <f>'DATA SHEET'!CP272*'Gas parameters'!$C$14</f>
        <v>0</v>
      </c>
      <c r="DW272" s="431">
        <f>'DATA SHEET'!CQ272*'Gas parameters'!$D$14</f>
        <v>0</v>
      </c>
      <c r="DX272" s="431">
        <f>'DATA SHEET'!CR272*'Gas parameters'!$E$14</f>
        <v>0</v>
      </c>
      <c r="DY272" s="431">
        <f>'DATA SHEET'!CS272*'Gas parameters'!$F$14</f>
        <v>0</v>
      </c>
      <c r="DZ272" s="431">
        <f>'DATA SHEET'!CT272*'Gas parameters'!$G$14</f>
        <v>0</v>
      </c>
      <c r="EA272" s="431">
        <f>'DATA SHEET'!CU272*'Gas parameters'!$H$14</f>
        <v>0</v>
      </c>
      <c r="EB272" s="431">
        <f>'DATA SHEET'!CV272*'Gas parameters'!$I$14</f>
        <v>0</v>
      </c>
      <c r="EC272" s="431">
        <f>'DATA SHEET'!CW272*'Gas parameters'!$J$14</f>
        <v>0</v>
      </c>
      <c r="ED272" s="431">
        <f>'DATA SHEET'!CX272*'Gas parameters'!$K$14</f>
        <v>0</v>
      </c>
      <c r="EE272" s="431">
        <f>'DATA SHEET'!CY272*'Gas parameters'!$L$14</f>
        <v>0</v>
      </c>
      <c r="EF272" s="431">
        <f>'DATA SHEET'!CZ272*'Gas parameters'!$M$14</f>
        <v>5098</v>
      </c>
      <c r="EG272" s="431">
        <f>'DATA SHEET'!DA272*'Gas parameters'!$N$14</f>
        <v>0</v>
      </c>
      <c r="EH272" s="431">
        <f>'DATA SHEET'!DB272*'Gas parameters'!$O$14</f>
        <v>0</v>
      </c>
      <c r="EI272" s="431">
        <f>'DATA SHEET'!DC272*'Gas parameters'!$P$14</f>
        <v>0</v>
      </c>
      <c r="EJ272" s="431">
        <f>'DATA SHEET'!DD272*'Gas parameters'!$Q$14</f>
        <v>0</v>
      </c>
      <c r="EK272" s="425">
        <f>'DATA SHEET'!CO272*'Gas parameters'!$B$15</f>
        <v>1.2018</v>
      </c>
      <c r="EL272" s="434">
        <f>'DATA SHEET'!CP272*'Gas parameters'!$C$15</f>
        <v>0</v>
      </c>
      <c r="EM272" s="434">
        <f>'DATA SHEET'!CQ272*'Gas parameters'!$D$15</f>
        <v>0</v>
      </c>
      <c r="EN272" s="434">
        <f>'DATA SHEET'!CR272*'Gas parameters'!$E$15</f>
        <v>0</v>
      </c>
      <c r="EO272" s="434">
        <f>'DATA SHEET'!CS272*'Gas parameters'!$F$15</f>
        <v>0</v>
      </c>
      <c r="EP272" s="434">
        <f>'DATA SHEET'!CT272*'Gas parameters'!$G$15</f>
        <v>0</v>
      </c>
      <c r="EQ272" s="434">
        <f>'DATA SHEET'!CU272*'Gas parameters'!$H$15</f>
        <v>0</v>
      </c>
      <c r="ER272" s="434">
        <f>'DATA SHEET'!CV272*'Gas parameters'!$I$15</f>
        <v>0</v>
      </c>
      <c r="ES272" s="434">
        <f>'DATA SHEET'!CW272*'Gas parameters'!$J$15</f>
        <v>0</v>
      </c>
      <c r="ET272" s="434">
        <f>'DATA SHEET'!CX272*'Gas parameters'!$K$15</f>
        <v>0</v>
      </c>
      <c r="EU272" s="434">
        <f>'DATA SHEET'!CY272*'Gas parameters'!$L$15</f>
        <v>0</v>
      </c>
      <c r="EV272" s="434">
        <f>'DATA SHEET'!CZ272*'Gas parameters'!$M$15</f>
        <v>0.1996</v>
      </c>
      <c r="EW272" s="434">
        <f>'DATA SHEET'!DA272*'Gas parameters'!$N$15</f>
        <v>0</v>
      </c>
      <c r="EX272" s="434">
        <f>'DATA SHEET'!DB272*'Gas parameters'!$O$15</f>
        <v>0</v>
      </c>
      <c r="EY272" s="434">
        <f>'DATA SHEET'!DC272*'Gas parameters'!$P$15</f>
        <v>0</v>
      </c>
      <c r="EZ272" s="434">
        <f>'DATA SHEET'!DD272*'Gas parameters'!$Q$15</f>
        <v>0</v>
      </c>
      <c r="FA272" s="429">
        <f>'DATA SHEET'!CO272*'Gas parameters'!$B$16</f>
        <v>0.59760000000000002</v>
      </c>
      <c r="FB272" s="429">
        <f>'DATA SHEET'!CP272*'Gas parameters'!$C$16</f>
        <v>0</v>
      </c>
      <c r="FC272" s="429">
        <f>'DATA SHEET'!CQ272*'Gas parameters'!$D$16</f>
        <v>0</v>
      </c>
      <c r="FD272" s="429">
        <f>'DATA SHEET'!CR272*'Gas parameters'!$E$16</f>
        <v>0</v>
      </c>
      <c r="FE272" s="429">
        <f>'DATA SHEET'!CS272*'Gas parameters'!$F$16</f>
        <v>0</v>
      </c>
      <c r="FF272" s="429">
        <f>'DATA SHEET'!CT272*'Gas parameters'!$G$16</f>
        <v>0</v>
      </c>
      <c r="FG272" s="429">
        <f>'DATA SHEET'!CU272*'Gas parameters'!$H$16</f>
        <v>0</v>
      </c>
      <c r="FH272" s="429">
        <f>'DATA SHEET'!CV272*'Gas parameters'!$I$16</f>
        <v>0</v>
      </c>
      <c r="FI272" s="429">
        <f>'DATA SHEET'!CW272*'Gas parameters'!$J$16</f>
        <v>0</v>
      </c>
      <c r="FJ272" s="429">
        <f>'DATA SHEET'!CX272*'Gas parameters'!$K$16</f>
        <v>0</v>
      </c>
      <c r="FK272" s="429">
        <f>'DATA SHEET'!CY272*'Gas parameters'!$L$16</f>
        <v>0</v>
      </c>
      <c r="FL272" s="429">
        <f>'DATA SHEET'!CZ272*'Gas parameters'!$M$16</f>
        <v>0</v>
      </c>
      <c r="FM272" s="429">
        <f>'DATA SHEET'!DA272*'Gas parameters'!$N$16</f>
        <v>0</v>
      </c>
      <c r="FN272" s="429">
        <f>'DATA SHEET'!DB272*'Gas parameters'!$O$16</f>
        <v>0</v>
      </c>
      <c r="FO272" s="429">
        <f>'DATA SHEET'!DC272*'Gas parameters'!$P$16</f>
        <v>0</v>
      </c>
      <c r="FP272" s="429">
        <f>'DATA SHEET'!DD272*'Gas parameters'!$Q$16</f>
        <v>0</v>
      </c>
      <c r="FQ272" s="457">
        <f>'DATA SHEET'!CO272*'Gas parameters'!$B$17</f>
        <v>1.1639999999999999</v>
      </c>
      <c r="FR272" s="457">
        <f>'DATA SHEET'!CP272*'Gas parameters'!$C$17</f>
        <v>0</v>
      </c>
      <c r="FS272" s="457">
        <f>'DATA SHEET'!CQ272*'Gas parameters'!$D$17</f>
        <v>0</v>
      </c>
      <c r="FT272" s="457">
        <f>'DATA SHEET'!CR272*'Gas parameters'!$E$17</f>
        <v>0</v>
      </c>
      <c r="FU272" s="457">
        <f>'DATA SHEET'!CS272*'Gas parameters'!$F$17</f>
        <v>0</v>
      </c>
      <c r="FV272" s="457">
        <f>'DATA SHEET'!CT272*'Gas parameters'!$G$17</f>
        <v>0</v>
      </c>
      <c r="FW272" s="457">
        <f>'DATA SHEET'!CU272*'Gas parameters'!$H$17</f>
        <v>0</v>
      </c>
      <c r="FX272" s="457">
        <f>'DATA SHEET'!CV272*'Gas parameters'!$I$17</f>
        <v>0</v>
      </c>
      <c r="FY272" s="457">
        <f>'DATA SHEET'!CW272*'Gas parameters'!$J$17</f>
        <v>0</v>
      </c>
      <c r="FZ272" s="457">
        <f>'DATA SHEET'!CX272*'Gas parameters'!$K$17</f>
        <v>0</v>
      </c>
      <c r="GA272" s="457">
        <f>'DATA SHEET'!CY272*'Gas parameters'!$L$17</f>
        <v>0</v>
      </c>
      <c r="GB272" s="457">
        <f>'DATA SHEET'!CZ272*'Gas parameters'!$M$17</f>
        <v>0.38680000000000003</v>
      </c>
      <c r="GC272" s="457">
        <f>'DATA SHEET'!DA272*'Gas parameters'!$N$17</f>
        <v>0</v>
      </c>
      <c r="GD272" s="457">
        <f>'DATA SHEET'!DB272*'Gas parameters'!$O$17</f>
        <v>0</v>
      </c>
      <c r="GE272" s="457">
        <f>'DATA SHEET'!DC272*'Gas parameters'!$P$17</f>
        <v>0</v>
      </c>
      <c r="GF272" s="457">
        <f>'DATA SHEET'!DD272*'Gas parameters'!$Q$17</f>
        <v>0</v>
      </c>
      <c r="GG272" s="429">
        <f>'DATA SHEET'!CO272*'Gas parameters'!$B$18</f>
        <v>0.43043999999999999</v>
      </c>
      <c r="GH272" s="429">
        <f>'DATA SHEET'!CP272*'Gas parameters'!$C$18</f>
        <v>0</v>
      </c>
      <c r="GI272" s="429">
        <f>'DATA SHEET'!CQ272*'Gas parameters'!$D$18</f>
        <v>0</v>
      </c>
      <c r="GJ272" s="429">
        <f>'DATA SHEET'!CR272*'Gas parameters'!$E$18</f>
        <v>0</v>
      </c>
      <c r="GK272" s="429">
        <f>'DATA SHEET'!CS272*'Gas parameters'!$F$18</f>
        <v>0</v>
      </c>
      <c r="GL272" s="429">
        <f>'DATA SHEET'!CT272*'Gas parameters'!$G$18</f>
        <v>0</v>
      </c>
      <c r="GM272" s="429">
        <f>'DATA SHEET'!CU272*'Gas parameters'!$H$18</f>
        <v>0</v>
      </c>
      <c r="GN272" s="429">
        <f>'DATA SHEET'!CV272*'Gas parameters'!$I$18</f>
        <v>0</v>
      </c>
      <c r="GO272" s="429">
        <f>'DATA SHEET'!CW272*'Gas parameters'!$J$18</f>
        <v>0</v>
      </c>
      <c r="GP272" s="429">
        <f>'DATA SHEET'!CX272*'Gas parameters'!$K$18</f>
        <v>0</v>
      </c>
      <c r="GQ272" s="429">
        <f>'DATA SHEET'!CY272*'Gas parameters'!$L$18</f>
        <v>0</v>
      </c>
      <c r="GR272" s="429">
        <f>'DATA SHEET'!CZ272*'Gas parameters'!$M$18</f>
        <v>3.5999999999999997E-2</v>
      </c>
      <c r="GS272" s="429">
        <f>'DATA SHEET'!DA272*'Gas parameters'!$N$18</f>
        <v>0</v>
      </c>
      <c r="GT272" s="429">
        <f>'DATA SHEET'!DB272*'Gas parameters'!$O$18</f>
        <v>0</v>
      </c>
      <c r="GU272" s="429">
        <f>'DATA SHEET'!DC272*'Gas parameters'!$P$18</f>
        <v>0</v>
      </c>
      <c r="GV272" s="429">
        <f>'DATA SHEET'!DD272*'Gas parameters'!$Q$18</f>
        <v>0</v>
      </c>
      <c r="GW272" s="430">
        <v>7</v>
      </c>
      <c r="GX272" s="430">
        <v>1E-3</v>
      </c>
      <c r="GY272" s="435">
        <f t="shared" si="1892"/>
        <v>6.6924546322827121</v>
      </c>
      <c r="GZ272" s="435">
        <f t="shared" si="1893"/>
        <v>10.148328222950017</v>
      </c>
      <c r="HA272" s="433">
        <f t="shared" si="1894"/>
        <v>1</v>
      </c>
      <c r="HB272" s="433">
        <f t="shared" si="1895"/>
        <v>7.4502201757506663</v>
      </c>
      <c r="HC272" s="433">
        <f t="shared" si="1896"/>
        <v>20.959991874476575</v>
      </c>
      <c r="HD272" s="433">
        <f t="shared" si="1897"/>
        <v>1.3246768628986172</v>
      </c>
      <c r="HE272" s="433">
        <f t="shared" si="1898"/>
        <v>1.2155011147590387</v>
      </c>
      <c r="HF272" s="436">
        <f t="shared" si="1899"/>
        <v>0</v>
      </c>
      <c r="HG272" s="433">
        <f t="shared" si="1900"/>
        <v>5.8886546322827122</v>
      </c>
      <c r="HH272" s="435">
        <f>GY272*0.7906+'DATA SHEET'!CW272/100+HN272</f>
        <v>5.8886546322827122</v>
      </c>
      <c r="HI272" s="433">
        <f t="shared" si="1901"/>
        <v>1.5615655434679541</v>
      </c>
      <c r="HJ272" s="433">
        <f t="shared" si="1902"/>
        <v>10.148328222950017</v>
      </c>
      <c r="HK272" s="437">
        <f t="shared" si="1903"/>
        <v>25843</v>
      </c>
      <c r="HL272" s="437">
        <f t="shared" si="1904"/>
        <v>28989.399999999998</v>
      </c>
      <c r="HM272" s="438">
        <f t="shared" si="1905"/>
        <v>1.4014</v>
      </c>
      <c r="HN272" s="439">
        <f t="shared" si="1906"/>
        <v>0.59760000000000002</v>
      </c>
      <c r="HO272" s="436">
        <f t="shared" si="1907"/>
        <v>1.5508</v>
      </c>
      <c r="HP272" s="427">
        <f t="shared" si="1908"/>
        <v>0.46643999999999997</v>
      </c>
      <c r="HQ272" s="357">
        <f t="shared" si="1909"/>
        <v>25801.599999999999</v>
      </c>
      <c r="HR272" s="358">
        <f t="shared" si="1910"/>
        <v>29019.200000000001</v>
      </c>
      <c r="HS272" s="712">
        <f t="shared" si="1911"/>
        <v>0.46643999999999997</v>
      </c>
      <c r="HT272" s="713">
        <f t="shared" si="1912"/>
        <v>0.36094603788418017</v>
      </c>
      <c r="HU272" s="711">
        <f t="shared" si="1913"/>
        <v>0.44215889640812073</v>
      </c>
      <c r="HV272" s="711">
        <f t="shared" si="1914"/>
        <v>24.454174959719456</v>
      </c>
      <c r="HW272" s="711">
        <f t="shared" si="1915"/>
        <v>27.464698088207459</v>
      </c>
      <c r="HX272" s="711">
        <f t="shared" si="1916"/>
        <v>45.714470083951518</v>
      </c>
      <c r="HY272" s="714">
        <f t="shared" si="1917"/>
        <v>25.801599999999997</v>
      </c>
      <c r="HZ272" s="359">
        <f t="shared" si="1918"/>
        <v>29.019200000000001</v>
      </c>
      <c r="IA272" s="360">
        <f t="shared" si="1919"/>
        <v>48.30190909070317</v>
      </c>
      <c r="IB272" s="75">
        <f t="shared" si="1920"/>
        <v>45.714470083951518</v>
      </c>
      <c r="IC272" s="724">
        <f t="shared" si="1921"/>
        <v>0.36094603788418017</v>
      </c>
      <c r="ID272" s="724">
        <f t="shared" si="1922"/>
        <v>25.801599999999997</v>
      </c>
      <c r="IE272" s="724">
        <f t="shared" si="1923"/>
        <v>29.019200000000001</v>
      </c>
      <c r="IF272" s="76">
        <f t="shared" si="1924"/>
        <v>10.148328222950017</v>
      </c>
      <c r="IG272" s="168"/>
      <c r="IH272" s="168"/>
      <c r="II272" s="168"/>
      <c r="IJ272" s="700">
        <f t="shared" si="1925"/>
        <v>0</v>
      </c>
      <c r="IK272" s="529"/>
      <c r="IL272" s="529"/>
      <c r="IM272" s="529"/>
      <c r="IN272" s="529"/>
      <c r="IO272" s="529"/>
      <c r="IP272" s="529"/>
      <c r="IQ272" s="529"/>
      <c r="IR272" s="529"/>
      <c r="IS272" s="23" t="s">
        <v>88</v>
      </c>
      <c r="IT272" s="23" t="s">
        <v>88</v>
      </c>
      <c r="IU272" s="23"/>
      <c r="IV272" s="23" t="s">
        <v>88</v>
      </c>
      <c r="IW272" s="23"/>
      <c r="IX272" s="23"/>
      <c r="IZ272" s="529"/>
      <c r="JA272" s="529"/>
      <c r="JB272" s="143"/>
      <c r="JC272" s="64"/>
      <c r="JD272" s="22" t="str">
        <f>IF(IN272&lt;&gt;0,IP272*IF272/IN272,"NM")</f>
        <v>NM</v>
      </c>
      <c r="JE272" s="22" t="str">
        <f>IF(IN272&lt;&gt;0,IQ272*IF272/IN272,"NM")</f>
        <v>NM</v>
      </c>
      <c r="JF272" s="22" t="str">
        <f>IF(IN272&lt;&gt;0,JD272*1.07,"NM")</f>
        <v>NM</v>
      </c>
      <c r="JG272" s="22" t="str">
        <f>IF(IN272&lt;&gt;0,JE272*1.76,"NM")</f>
        <v>NM</v>
      </c>
      <c r="JH272" s="21" t="str">
        <f>IF(IN272&lt;&gt;0,(21/(21-IO272)),"NM")</f>
        <v>NM</v>
      </c>
      <c r="JI272" s="21"/>
      <c r="JJ272" s="21"/>
      <c r="JK272" s="21"/>
      <c r="JL272" s="529"/>
      <c r="JM272" s="529"/>
      <c r="JN272" s="529"/>
      <c r="JO272" s="529"/>
      <c r="JP272" s="529"/>
      <c r="JR272" s="29"/>
      <c r="JS272" s="29"/>
      <c r="JT272" s="529"/>
      <c r="JU272" s="529"/>
      <c r="JV272" s="142"/>
      <c r="JW272" s="142"/>
      <c r="JX272" s="142"/>
      <c r="JY272" s="142"/>
      <c r="JZ272" s="142"/>
      <c r="KA272" s="23"/>
      <c r="KB272" s="24"/>
      <c r="KC272" s="175"/>
      <c r="KD272" s="175"/>
      <c r="KE272" s="175"/>
      <c r="KF272" s="175"/>
      <c r="KG272" s="175"/>
      <c r="KH272" s="175"/>
      <c r="KI272" s="175"/>
      <c r="KJ272" s="175"/>
      <c r="KK272" s="48"/>
      <c r="KL272" s="32" t="s">
        <v>88</v>
      </c>
      <c r="KM272" s="48"/>
      <c r="KN272" s="48"/>
      <c r="KO272" s="48"/>
      <c r="KP272" s="48"/>
      <c r="KQ272" s="49"/>
      <c r="KR272" s="49"/>
      <c r="KS272" s="49"/>
      <c r="KT272" s="49"/>
      <c r="KU272" s="49"/>
      <c r="KV272" s="49"/>
      <c r="KX272" s="540">
        <f t="shared" si="1243"/>
        <v>100</v>
      </c>
      <c r="NC272" s="529">
        <v>0</v>
      </c>
    </row>
    <row r="273" spans="1:367" ht="15.75" thickBot="1" x14ac:dyDescent="0.3">
      <c r="A273" s="423" t="s">
        <v>183</v>
      </c>
      <c r="B273" s="81"/>
      <c r="C273" s="81"/>
      <c r="D273" s="578"/>
      <c r="E273" s="50" t="s">
        <v>77</v>
      </c>
      <c r="F273" s="40"/>
      <c r="G273" s="40"/>
      <c r="H273" s="40"/>
      <c r="I273" s="40"/>
      <c r="J273" s="40"/>
      <c r="K273" s="40"/>
      <c r="L273" s="40"/>
      <c r="M273" s="40"/>
      <c r="N273" s="40"/>
      <c r="O273" s="552">
        <f>P272-P268</f>
        <v>0</v>
      </c>
      <c r="P273" s="545"/>
      <c r="Q273" s="728"/>
      <c r="R273" s="728"/>
      <c r="S273" s="728"/>
      <c r="T273" s="728"/>
      <c r="U273" s="728"/>
      <c r="V273" s="728"/>
      <c r="W273" s="728"/>
      <c r="X273" s="728"/>
      <c r="Y273" s="728"/>
      <c r="Z273" s="728"/>
      <c r="AA273" s="728"/>
      <c r="AB273" s="728"/>
      <c r="AC273" s="40"/>
      <c r="AD273" s="40"/>
      <c r="AE273" s="40"/>
      <c r="AF273" s="40"/>
      <c r="AG273" s="40"/>
      <c r="AH273" s="40"/>
      <c r="AI273" s="40"/>
      <c r="AJ273" s="40"/>
      <c r="AK273" s="40"/>
      <c r="AL273" s="40"/>
      <c r="AM273" s="40"/>
      <c r="AN273" s="40"/>
      <c r="AO273" s="40"/>
      <c r="AP273" s="40"/>
      <c r="AQ273" s="40"/>
      <c r="AR273" s="40"/>
      <c r="AS273" s="40"/>
      <c r="AT273" s="40"/>
      <c r="AU273" s="40"/>
      <c r="AV273" s="40"/>
      <c r="AW273" s="40"/>
      <c r="AX273" s="40"/>
      <c r="AY273" s="40"/>
      <c r="AZ273" s="40"/>
      <c r="BA273" s="40"/>
      <c r="BB273" s="40"/>
      <c r="BC273" s="40"/>
      <c r="BD273" s="40"/>
      <c r="BE273" s="40"/>
      <c r="BF273" s="40"/>
      <c r="BG273" s="40"/>
      <c r="BH273" s="40"/>
      <c r="BI273" s="40"/>
      <c r="BJ273" s="40"/>
      <c r="BK273" s="40"/>
      <c r="BL273" s="40"/>
      <c r="BM273" s="40"/>
      <c r="BN273" s="40"/>
      <c r="BO273" s="40"/>
      <c r="BP273" s="40"/>
      <c r="BQ273" s="40"/>
      <c r="BR273" s="40"/>
      <c r="BS273" s="40"/>
      <c r="BT273" s="40"/>
      <c r="BU273" s="40"/>
      <c r="BV273" s="40"/>
      <c r="BW273" s="40"/>
      <c r="BX273" s="40"/>
      <c r="BY273" s="40"/>
      <c r="BZ273" s="40"/>
      <c r="CA273" s="40"/>
      <c r="CB273" s="40"/>
      <c r="CC273" s="40"/>
      <c r="CD273" s="40"/>
      <c r="CE273" s="40"/>
      <c r="CF273" s="40"/>
      <c r="CG273" s="40"/>
      <c r="CH273" s="40"/>
      <c r="CI273" s="40"/>
      <c r="CJ273" s="40"/>
      <c r="CK273" s="40"/>
      <c r="CL273" s="40"/>
      <c r="CM273" s="40"/>
      <c r="CN273" s="40"/>
      <c r="CO273" s="40"/>
      <c r="CP273" s="40"/>
      <c r="CQ273" s="40"/>
      <c r="CR273" s="40"/>
      <c r="CS273" s="40"/>
      <c r="CT273" s="40"/>
      <c r="CU273" s="40"/>
      <c r="CV273" s="40"/>
      <c r="CW273" s="40"/>
      <c r="CX273" s="40"/>
      <c r="CY273" s="40"/>
      <c r="CZ273" s="40"/>
      <c r="DA273" s="40"/>
      <c r="DB273" s="40"/>
      <c r="DC273" s="40"/>
      <c r="DD273" s="40"/>
      <c r="DE273" s="40"/>
      <c r="DF273" s="40"/>
      <c r="DG273" s="40"/>
      <c r="DH273" s="40"/>
      <c r="DI273" s="40"/>
      <c r="DJ273" s="40"/>
      <c r="DK273" s="40"/>
      <c r="DL273" s="40"/>
      <c r="DM273" s="40"/>
      <c r="DN273" s="40"/>
      <c r="DO273" s="40"/>
      <c r="DP273" s="40"/>
      <c r="DQ273" s="40"/>
      <c r="DR273" s="40"/>
      <c r="DS273" s="40"/>
      <c r="DT273" s="40"/>
      <c r="DU273" s="40"/>
      <c r="DV273" s="40"/>
      <c r="DW273" s="40"/>
      <c r="DX273" s="40"/>
      <c r="DY273" s="40"/>
      <c r="DZ273" s="40"/>
      <c r="EA273" s="40"/>
      <c r="EB273" s="40"/>
      <c r="EC273" s="40"/>
      <c r="ED273" s="40"/>
      <c r="EE273" s="40"/>
      <c r="EF273" s="40"/>
      <c r="EG273" s="40"/>
      <c r="EH273" s="40"/>
      <c r="EI273" s="40"/>
      <c r="EJ273" s="40"/>
      <c r="EK273" s="40"/>
      <c r="EL273" s="40"/>
      <c r="EM273" s="40"/>
      <c r="EN273" s="40"/>
      <c r="EO273" s="40"/>
      <c r="EP273" s="40"/>
      <c r="EQ273" s="40"/>
      <c r="ER273" s="40"/>
      <c r="ES273" s="40"/>
      <c r="ET273" s="40"/>
      <c r="EU273" s="40"/>
      <c r="EV273" s="40"/>
      <c r="EW273" s="40"/>
      <c r="EX273" s="40"/>
      <c r="EY273" s="40"/>
      <c r="EZ273" s="40"/>
      <c r="FA273" s="40"/>
      <c r="FB273" s="40"/>
      <c r="FC273" s="40"/>
      <c r="FD273" s="40"/>
      <c r="FE273" s="40"/>
      <c r="FF273" s="40"/>
      <c r="FG273" s="40"/>
      <c r="FH273" s="40"/>
      <c r="FI273" s="40"/>
      <c r="FJ273" s="40"/>
      <c r="FK273" s="40"/>
      <c r="FL273" s="40"/>
      <c r="FM273" s="40"/>
      <c r="FN273" s="40"/>
      <c r="FO273" s="40"/>
      <c r="FP273" s="40"/>
      <c r="FQ273" s="40"/>
      <c r="FR273" s="40"/>
      <c r="FS273" s="40"/>
      <c r="FT273" s="40"/>
      <c r="FU273" s="40"/>
      <c r="FV273" s="40"/>
      <c r="FW273" s="40"/>
      <c r="FX273" s="40"/>
      <c r="FY273" s="40"/>
      <c r="FZ273" s="40"/>
      <c r="GA273" s="40"/>
      <c r="GB273" s="40"/>
      <c r="GC273" s="40"/>
      <c r="GD273" s="40"/>
      <c r="GE273" s="40"/>
      <c r="GF273" s="40"/>
      <c r="GG273" s="40"/>
      <c r="GH273" s="40"/>
      <c r="GI273" s="40"/>
      <c r="GJ273" s="40"/>
      <c r="GK273" s="40"/>
      <c r="GL273" s="40"/>
      <c r="GM273" s="40"/>
      <c r="GN273" s="40"/>
      <c r="GO273" s="40"/>
      <c r="GP273" s="40"/>
      <c r="GQ273" s="40"/>
      <c r="GR273" s="40"/>
      <c r="GS273" s="40"/>
      <c r="GT273" s="40"/>
      <c r="GU273" s="40"/>
      <c r="GV273" s="40"/>
      <c r="GW273" s="40"/>
      <c r="GX273" s="40"/>
      <c r="GY273" s="40"/>
      <c r="GZ273" s="40"/>
      <c r="HA273" s="40"/>
      <c r="HB273" s="40"/>
      <c r="HC273" s="40"/>
      <c r="HD273" s="40"/>
      <c r="HE273" s="40"/>
      <c r="HF273" s="40"/>
      <c r="HG273" s="40"/>
      <c r="HH273" s="40"/>
      <c r="HI273" s="40"/>
      <c r="HJ273" s="40"/>
      <c r="HK273" s="40"/>
      <c r="HL273" s="40"/>
      <c r="HM273" s="40"/>
      <c r="HN273" s="40"/>
      <c r="HO273" s="40"/>
      <c r="HP273" s="40"/>
      <c r="HQ273" s="40"/>
      <c r="HR273" s="40"/>
      <c r="HS273" s="40"/>
      <c r="HT273" s="40"/>
      <c r="HU273" s="40"/>
      <c r="HV273" s="40"/>
      <c r="HW273" s="40"/>
      <c r="HX273" s="40"/>
      <c r="HY273" s="40"/>
      <c r="HZ273" s="40"/>
      <c r="IA273" s="40"/>
      <c r="IB273" s="40"/>
      <c r="IC273" s="40"/>
      <c r="ID273" s="40"/>
      <c r="IE273" s="40"/>
      <c r="IF273" s="40"/>
      <c r="IG273" s="40"/>
      <c r="IH273" s="40"/>
      <c r="II273" s="40"/>
      <c r="IJ273" s="40"/>
      <c r="IK273" s="40"/>
      <c r="IL273" s="40"/>
      <c r="IM273" s="40"/>
      <c r="IN273" s="40"/>
      <c r="IO273" s="40"/>
      <c r="IP273" s="40"/>
      <c r="IQ273" s="40"/>
      <c r="IR273" s="40"/>
      <c r="IS273" s="40"/>
      <c r="IT273" s="40"/>
      <c r="IU273" s="40"/>
      <c r="IV273" s="40"/>
      <c r="IW273" s="40"/>
      <c r="IX273" s="40"/>
      <c r="IZ273" s="40"/>
      <c r="JA273" s="40"/>
      <c r="JB273" s="83"/>
      <c r="JC273" s="40"/>
      <c r="JD273" s="40"/>
      <c r="JE273" s="40"/>
      <c r="JF273" s="40"/>
      <c r="JG273" s="40"/>
      <c r="JH273" s="40"/>
      <c r="JI273" s="40"/>
      <c r="JJ273" s="40"/>
      <c r="JK273" s="40"/>
      <c r="JL273" s="83"/>
      <c r="JM273" s="83"/>
      <c r="JN273" s="83"/>
      <c r="JO273" s="83"/>
      <c r="JP273" s="40"/>
      <c r="JQ273" s="40"/>
      <c r="JR273" s="40"/>
      <c r="JS273" s="40"/>
      <c r="JT273" s="83"/>
      <c r="JU273" s="83"/>
      <c r="JV273" s="83"/>
      <c r="JW273" s="83"/>
      <c r="JX273" s="83"/>
      <c r="JY273" s="83"/>
      <c r="JZ273" s="83"/>
      <c r="KA273" s="40"/>
      <c r="KB273" s="40"/>
      <c r="KC273" s="83"/>
      <c r="KD273" s="83"/>
      <c r="KE273" s="83"/>
      <c r="KF273" s="83"/>
      <c r="KG273" s="83"/>
      <c r="KH273" s="83"/>
      <c r="KI273" s="83"/>
      <c r="KJ273" s="83"/>
      <c r="KK273" s="40"/>
      <c r="KL273" s="40"/>
      <c r="KM273" s="40"/>
      <c r="KN273" s="40"/>
      <c r="KO273" s="40"/>
      <c r="KP273" s="40"/>
      <c r="KQ273" s="41"/>
      <c r="KR273" s="41"/>
      <c r="KS273" s="41"/>
      <c r="KT273" s="41"/>
      <c r="KU273" s="41"/>
      <c r="KV273" s="41"/>
      <c r="KX273" s="540">
        <f t="shared" ref="KX273:KX278" si="1926">SUM(Q273:AB273)</f>
        <v>0</v>
      </c>
      <c r="NC273" s="40"/>
    </row>
    <row r="274" spans="1:367" ht="24.75" thickTop="1" thickBot="1" x14ac:dyDescent="0.3">
      <c r="A274" s="423" t="s">
        <v>183</v>
      </c>
      <c r="B274" s="80" t="e">
        <f>IF(A274="X",IF(#REF!="F",#REF!,IF(#REF!="C",#REF!,IF(#REF!="WH",#REF!,IF(#REF!="B",#REF!,"")))),"")</f>
        <v>#REF!</v>
      </c>
      <c r="C274" s="120"/>
      <c r="D274" s="578"/>
      <c r="E274" s="11">
        <f>E272+1</f>
        <v>124</v>
      </c>
      <c r="F274" s="2127" t="s">
        <v>29</v>
      </c>
      <c r="G274" s="1830" t="s">
        <v>50</v>
      </c>
      <c r="H274" s="23" t="s">
        <v>88</v>
      </c>
      <c r="I274" s="23" t="s">
        <v>88</v>
      </c>
      <c r="J274" s="23" t="s">
        <v>88</v>
      </c>
      <c r="K274" s="38"/>
      <c r="L274" s="39" t="s">
        <v>74</v>
      </c>
      <c r="M274" s="39" t="s">
        <v>58</v>
      </c>
      <c r="N274" s="775" t="s">
        <v>59</v>
      </c>
      <c r="O274" s="44"/>
      <c r="P274" s="549"/>
      <c r="Q274" s="726">
        <v>60</v>
      </c>
      <c r="R274" s="727"/>
      <c r="S274" s="727"/>
      <c r="T274" s="727"/>
      <c r="U274" s="727"/>
      <c r="V274" s="727"/>
      <c r="W274" s="727"/>
      <c r="X274" s="727"/>
      <c r="Y274" s="727"/>
      <c r="Z274" s="727"/>
      <c r="AA274" s="727"/>
      <c r="AB274" s="727">
        <v>40</v>
      </c>
      <c r="AC274" s="368">
        <f t="shared" ref="AC274:AC275" si="1927">Q274/100</f>
        <v>0.6</v>
      </c>
      <c r="AD274" s="368">
        <f t="shared" ref="AD274:AD275" si="1928">R274/100</f>
        <v>0</v>
      </c>
      <c r="AE274" s="368">
        <f t="shared" ref="AE274:AE275" si="1929">S274/100</f>
        <v>0</v>
      </c>
      <c r="AF274" s="368">
        <f t="shared" ref="AF274:AF275" si="1930">T274/100</f>
        <v>0</v>
      </c>
      <c r="AG274" s="368">
        <f t="shared" ref="AG274:AG275" si="1931">U274/100</f>
        <v>0</v>
      </c>
      <c r="AH274" s="368">
        <f t="shared" ref="AH274:AH275" si="1932">V274/100</f>
        <v>0</v>
      </c>
      <c r="AI274" s="368">
        <f t="shared" ref="AI274:AI275" si="1933">W274/100</f>
        <v>0</v>
      </c>
      <c r="AJ274" s="368">
        <f t="shared" ref="AJ274:AJ275" si="1934">X274/100</f>
        <v>0</v>
      </c>
      <c r="AK274" s="368">
        <f t="shared" ref="AK274:AK275" si="1935">Y274/100</f>
        <v>0</v>
      </c>
      <c r="AL274" s="368">
        <f t="shared" ref="AL274:AL275" si="1936">Z274/100</f>
        <v>0</v>
      </c>
      <c r="AM274" s="368">
        <f t="shared" ref="AM274:AM275" si="1937">AA274/100</f>
        <v>0</v>
      </c>
      <c r="AN274" s="368">
        <f t="shared" ref="AN274:AN275" si="1938">AB274/100</f>
        <v>0.4</v>
      </c>
      <c r="AO274" s="369">
        <v>0</v>
      </c>
      <c r="AP274" s="370">
        <v>0</v>
      </c>
      <c r="AQ274" s="370">
        <v>0</v>
      </c>
      <c r="AR274" s="370">
        <v>0</v>
      </c>
      <c r="AS274" s="378">
        <f>AC274*'Gas parameters'!$B$10</f>
        <v>21490.799999999999</v>
      </c>
      <c r="AT274" s="371">
        <f>AD274*'Gas parameters'!$C$10</f>
        <v>0</v>
      </c>
      <c r="AU274" s="371">
        <f>AE274*'Gas parameters'!$D$10</f>
        <v>0</v>
      </c>
      <c r="AV274" s="371">
        <f>AF274*'Gas parameters'!$E$10</f>
        <v>0</v>
      </c>
      <c r="AW274" s="371">
        <f>AG274*'Gas parameters'!$F$10</f>
        <v>0</v>
      </c>
      <c r="AX274" s="371">
        <f>AH274*'Gas parameters'!$G$10</f>
        <v>0</v>
      </c>
      <c r="AY274" s="371">
        <f>AI274*'Gas parameters'!$H$10</f>
        <v>0</v>
      </c>
      <c r="AZ274" s="371">
        <f>AJ274*'Gas parameters'!$I$10</f>
        <v>0</v>
      </c>
      <c r="BA274" s="371">
        <f>AK274*'Gas parameters'!$J$10</f>
        <v>0</v>
      </c>
      <c r="BB274" s="371">
        <f>AL274*'Gas parameters'!$K$10</f>
        <v>0</v>
      </c>
      <c r="BC274" s="371">
        <f>AM274*'Gas parameters'!$L$10</f>
        <v>0</v>
      </c>
      <c r="BD274" s="371">
        <f>AN274*'Gas parameters'!$M$10</f>
        <v>4310.8</v>
      </c>
      <c r="BE274" s="372">
        <f>AO274*'Gas parameters'!$N$10</f>
        <v>0</v>
      </c>
      <c r="BF274" s="373">
        <f>AP274*'Gas parameters'!$O$10</f>
        <v>0</v>
      </c>
      <c r="BG274" s="373">
        <f>AQ274*'Gas parameters'!$P$10</f>
        <v>0</v>
      </c>
      <c r="BH274" s="379">
        <f>AR274*'Gas parameters'!$Q$10</f>
        <v>0</v>
      </c>
      <c r="BI274" s="386">
        <f>AC274*'Gas parameters'!$B$11</f>
        <v>23904</v>
      </c>
      <c r="BJ274" s="387">
        <f>AD274*'Gas parameters'!$C$11</f>
        <v>0</v>
      </c>
      <c r="BK274" s="387">
        <f>AE274*'Gas parameters'!$D$11</f>
        <v>0</v>
      </c>
      <c r="BL274" s="387">
        <f>AF274*'Gas parameters'!$E$11</f>
        <v>0</v>
      </c>
      <c r="BM274" s="387">
        <f>AG274*'Gas parameters'!$F$11</f>
        <v>0</v>
      </c>
      <c r="BN274" s="387">
        <f>AH274*'Gas parameters'!$G$11</f>
        <v>0</v>
      </c>
      <c r="BO274" s="387">
        <f>AI274*'Gas parameters'!$H$11</f>
        <v>0</v>
      </c>
      <c r="BP274" s="387">
        <f>AJ274*'Gas parameters'!$I$11</f>
        <v>0</v>
      </c>
      <c r="BQ274" s="387">
        <f>AK274*'Gas parameters'!$J$11</f>
        <v>0</v>
      </c>
      <c r="BR274" s="387">
        <f>AL274*'Gas parameters'!$K$11</f>
        <v>0</v>
      </c>
      <c r="BS274" s="387">
        <f>AM274*'Gas parameters'!$L$11</f>
        <v>0</v>
      </c>
      <c r="BT274" s="387">
        <f>AN274*'Gas parameters'!$M$11</f>
        <v>5115.2000000000007</v>
      </c>
      <c r="BU274" s="388">
        <f>AO274*'Gas parameters'!$N$11</f>
        <v>0</v>
      </c>
      <c r="BV274" s="389">
        <f>AP274*'Gas parameters'!$O$11</f>
        <v>0</v>
      </c>
      <c r="BW274" s="389">
        <f>AQ274*'Gas parameters'!$P$11</f>
        <v>0</v>
      </c>
      <c r="BX274" s="390">
        <f>AR274*'Gas parameters'!$Q$11</f>
        <v>0</v>
      </c>
      <c r="BY274" s="385">
        <f>AC274*'Gas parameters'!$B$12</f>
        <v>0.43043999999999999</v>
      </c>
      <c r="BZ274" s="374">
        <f>AD274*'Gas parameters'!$C$12</f>
        <v>0</v>
      </c>
      <c r="CA274" s="374">
        <f>AE274*'Gas parameters'!$D$12</f>
        <v>0</v>
      </c>
      <c r="CB274" s="374">
        <f>AF274*'Gas parameters'!$E$12</f>
        <v>0</v>
      </c>
      <c r="CC274" s="374">
        <f>AG274*'Gas parameters'!$F$12</f>
        <v>0</v>
      </c>
      <c r="CD274" s="374">
        <f>AH274*'Gas parameters'!$G$12</f>
        <v>0</v>
      </c>
      <c r="CE274" s="374">
        <f>AI274*'Gas parameters'!$H$12</f>
        <v>0</v>
      </c>
      <c r="CF274" s="374">
        <f>AJ274*'Gas parameters'!$I$12</f>
        <v>0</v>
      </c>
      <c r="CG274" s="374">
        <f>AK274*'Gas parameters'!$J$12</f>
        <v>0</v>
      </c>
      <c r="CH274" s="374">
        <f>AL274*'Gas parameters'!$K$12</f>
        <v>0</v>
      </c>
      <c r="CI274" s="374">
        <f>AM274*'Gas parameters'!$L$12</f>
        <v>0</v>
      </c>
      <c r="CJ274" s="374">
        <f>AN274*'Gas parameters'!$M$12</f>
        <v>3.5999999999999997E-2</v>
      </c>
      <c r="CK274" s="375">
        <f>AO274*'Gas parameters'!$N$12</f>
        <v>0</v>
      </c>
      <c r="CL274" s="376">
        <f>AP274*'Gas parameters'!$O$12</f>
        <v>0</v>
      </c>
      <c r="CM274" s="376">
        <f>AQ274*'Gas parameters'!$P$12</f>
        <v>0</v>
      </c>
      <c r="CN274" s="376">
        <f>AR274*'Gas parameters'!$Q$12</f>
        <v>0</v>
      </c>
      <c r="CO274" s="432">
        <f t="shared" ref="CO274:CO275" si="1939">AC274</f>
        <v>0.6</v>
      </c>
      <c r="CP274" s="432">
        <f t="shared" ref="CP274:CP275" si="1940">AD274</f>
        <v>0</v>
      </c>
      <c r="CQ274" s="432">
        <f t="shared" ref="CQ274:CQ275" si="1941">AE274</f>
        <v>0</v>
      </c>
      <c r="CR274" s="432">
        <f t="shared" ref="CR274:CR275" si="1942">AF274</f>
        <v>0</v>
      </c>
      <c r="CS274" s="432">
        <f t="shared" ref="CS274:CS275" si="1943">AG274</f>
        <v>0</v>
      </c>
      <c r="CT274" s="432">
        <f t="shared" ref="CT274:CT275" si="1944">AH274</f>
        <v>0</v>
      </c>
      <c r="CU274" s="432">
        <f t="shared" ref="CU274:CU275" si="1945">AI274</f>
        <v>0</v>
      </c>
      <c r="CV274" s="432">
        <f t="shared" ref="CV274:CV275" si="1946">AJ274</f>
        <v>0</v>
      </c>
      <c r="CW274" s="432">
        <f t="shared" ref="CW274:CW275" si="1947">AK274</f>
        <v>0</v>
      </c>
      <c r="CX274" s="432">
        <f t="shared" ref="CX274:CX275" si="1948">AL274</f>
        <v>0</v>
      </c>
      <c r="CY274" s="432">
        <f t="shared" ref="CY274:CY275" si="1949">AM274</f>
        <v>0</v>
      </c>
      <c r="CZ274" s="432">
        <f t="shared" ref="CZ274:CZ275" si="1950">AN274</f>
        <v>0.4</v>
      </c>
      <c r="DA274" s="432">
        <f t="shared" ref="DA274:DA275" si="1951">AO274</f>
        <v>0</v>
      </c>
      <c r="DB274" s="432">
        <f t="shared" ref="DB274:DB275" si="1952">AP274</f>
        <v>0</v>
      </c>
      <c r="DC274" s="432">
        <f t="shared" ref="DC274:DC275" si="1953">AQ274</f>
        <v>0</v>
      </c>
      <c r="DD274" s="432">
        <f t="shared" ref="DD274:DD275" si="1954">AR274</f>
        <v>0</v>
      </c>
      <c r="DE274" s="428">
        <f>'DATA SHEET'!CO274*'Gas parameters'!$B$13</f>
        <v>21529.8</v>
      </c>
      <c r="DF274" s="428">
        <f>'DATA SHEET'!CP274*'Gas parameters'!$C$13</f>
        <v>0</v>
      </c>
      <c r="DG274" s="428">
        <f>'DATA SHEET'!CQ274*'Gas parameters'!$D$13</f>
        <v>0</v>
      </c>
      <c r="DH274" s="428">
        <f>'DATA SHEET'!CR274*'Gas parameters'!$E$13</f>
        <v>0</v>
      </c>
      <c r="DI274" s="428">
        <f>'DATA SHEET'!CS274*'Gas parameters'!$F$13</f>
        <v>0</v>
      </c>
      <c r="DJ274" s="428">
        <f>'DATA SHEET'!CT274*'Gas parameters'!$G$13</f>
        <v>0</v>
      </c>
      <c r="DK274" s="428">
        <f>'DATA SHEET'!CU274*'Gas parameters'!$H$13</f>
        <v>0</v>
      </c>
      <c r="DL274" s="428">
        <f>'DATA SHEET'!CV274*'Gas parameters'!$I$13</f>
        <v>0</v>
      </c>
      <c r="DM274" s="428">
        <f>'DATA SHEET'!CW274*'Gas parameters'!$J$13</f>
        <v>0</v>
      </c>
      <c r="DN274" s="428">
        <f>'DATA SHEET'!CX274*'Gas parameters'!$K$13</f>
        <v>0</v>
      </c>
      <c r="DO274" s="428">
        <f>'DATA SHEET'!CY274*'Gas parameters'!$L$13</f>
        <v>0</v>
      </c>
      <c r="DP274" s="428">
        <f>'DATA SHEET'!CZ274*'Gas parameters'!$M$13</f>
        <v>4313.2</v>
      </c>
      <c r="DQ274" s="428">
        <f>'DATA SHEET'!DA274*'Gas parameters'!$N$13</f>
        <v>0</v>
      </c>
      <c r="DR274" s="428">
        <f>'DATA SHEET'!DB274*'Gas parameters'!$O$13</f>
        <v>0</v>
      </c>
      <c r="DS274" s="428">
        <f>'DATA SHEET'!DC274*'Gas parameters'!$P$13</f>
        <v>0</v>
      </c>
      <c r="DT274" s="428">
        <f>'DATA SHEET'!DD274*'Gas parameters'!$Q$13</f>
        <v>0</v>
      </c>
      <c r="DU274" s="431">
        <f>'DATA SHEET'!CO274*'Gas parameters'!$B$14</f>
        <v>23891.399999999998</v>
      </c>
      <c r="DV274" s="431">
        <f>'DATA SHEET'!CP274*'Gas parameters'!$C$14</f>
        <v>0</v>
      </c>
      <c r="DW274" s="431">
        <f>'DATA SHEET'!CQ274*'Gas parameters'!$D$14</f>
        <v>0</v>
      </c>
      <c r="DX274" s="431">
        <f>'DATA SHEET'!CR274*'Gas parameters'!$E$14</f>
        <v>0</v>
      </c>
      <c r="DY274" s="431">
        <f>'DATA SHEET'!CS274*'Gas parameters'!$F$14</f>
        <v>0</v>
      </c>
      <c r="DZ274" s="431">
        <f>'DATA SHEET'!CT274*'Gas parameters'!$G$14</f>
        <v>0</v>
      </c>
      <c r="EA274" s="431">
        <f>'DATA SHEET'!CU274*'Gas parameters'!$H$14</f>
        <v>0</v>
      </c>
      <c r="EB274" s="431">
        <f>'DATA SHEET'!CV274*'Gas parameters'!$I$14</f>
        <v>0</v>
      </c>
      <c r="EC274" s="431">
        <f>'DATA SHEET'!CW274*'Gas parameters'!$J$14</f>
        <v>0</v>
      </c>
      <c r="ED274" s="431">
        <f>'DATA SHEET'!CX274*'Gas parameters'!$K$14</f>
        <v>0</v>
      </c>
      <c r="EE274" s="431">
        <f>'DATA SHEET'!CY274*'Gas parameters'!$L$14</f>
        <v>0</v>
      </c>
      <c r="EF274" s="431">
        <f>'DATA SHEET'!CZ274*'Gas parameters'!$M$14</f>
        <v>5098</v>
      </c>
      <c r="EG274" s="431">
        <f>'DATA SHEET'!DA274*'Gas parameters'!$N$14</f>
        <v>0</v>
      </c>
      <c r="EH274" s="431">
        <f>'DATA SHEET'!DB274*'Gas parameters'!$O$14</f>
        <v>0</v>
      </c>
      <c r="EI274" s="431">
        <f>'DATA SHEET'!DC274*'Gas parameters'!$P$14</f>
        <v>0</v>
      </c>
      <c r="EJ274" s="431">
        <f>'DATA SHEET'!DD274*'Gas parameters'!$Q$14</f>
        <v>0</v>
      </c>
      <c r="EK274" s="425">
        <f>'DATA SHEET'!CO274*'Gas parameters'!$B$15</f>
        <v>1.2018</v>
      </c>
      <c r="EL274" s="434">
        <f>'DATA SHEET'!CP274*'Gas parameters'!$C$15</f>
        <v>0</v>
      </c>
      <c r="EM274" s="434">
        <f>'DATA SHEET'!CQ274*'Gas parameters'!$D$15</f>
        <v>0</v>
      </c>
      <c r="EN274" s="434">
        <f>'DATA SHEET'!CR274*'Gas parameters'!$E$15</f>
        <v>0</v>
      </c>
      <c r="EO274" s="434">
        <f>'DATA SHEET'!CS274*'Gas parameters'!$F$15</f>
        <v>0</v>
      </c>
      <c r="EP274" s="434">
        <f>'DATA SHEET'!CT274*'Gas parameters'!$G$15</f>
        <v>0</v>
      </c>
      <c r="EQ274" s="434">
        <f>'DATA SHEET'!CU274*'Gas parameters'!$H$15</f>
        <v>0</v>
      </c>
      <c r="ER274" s="434">
        <f>'DATA SHEET'!CV274*'Gas parameters'!$I$15</f>
        <v>0</v>
      </c>
      <c r="ES274" s="434">
        <f>'DATA SHEET'!CW274*'Gas parameters'!$J$15</f>
        <v>0</v>
      </c>
      <c r="ET274" s="434">
        <f>'DATA SHEET'!CX274*'Gas parameters'!$K$15</f>
        <v>0</v>
      </c>
      <c r="EU274" s="434">
        <f>'DATA SHEET'!CY274*'Gas parameters'!$L$15</f>
        <v>0</v>
      </c>
      <c r="EV274" s="434">
        <f>'DATA SHEET'!CZ274*'Gas parameters'!$M$15</f>
        <v>0.1996</v>
      </c>
      <c r="EW274" s="434">
        <f>'DATA SHEET'!DA274*'Gas parameters'!$N$15</f>
        <v>0</v>
      </c>
      <c r="EX274" s="434">
        <f>'DATA SHEET'!DB274*'Gas parameters'!$O$15</f>
        <v>0</v>
      </c>
      <c r="EY274" s="434">
        <f>'DATA SHEET'!DC274*'Gas parameters'!$P$15</f>
        <v>0</v>
      </c>
      <c r="EZ274" s="434">
        <f>'DATA SHEET'!DD274*'Gas parameters'!$Q$15</f>
        <v>0</v>
      </c>
      <c r="FA274" s="429">
        <f>'DATA SHEET'!CO274*'Gas parameters'!$B$16</f>
        <v>0.59760000000000002</v>
      </c>
      <c r="FB274" s="429">
        <f>'DATA SHEET'!CP274*'Gas parameters'!$C$16</f>
        <v>0</v>
      </c>
      <c r="FC274" s="429">
        <f>'DATA SHEET'!CQ274*'Gas parameters'!$D$16</f>
        <v>0</v>
      </c>
      <c r="FD274" s="429">
        <f>'DATA SHEET'!CR274*'Gas parameters'!$E$16</f>
        <v>0</v>
      </c>
      <c r="FE274" s="429">
        <f>'DATA SHEET'!CS274*'Gas parameters'!$F$16</f>
        <v>0</v>
      </c>
      <c r="FF274" s="429">
        <f>'DATA SHEET'!CT274*'Gas parameters'!$G$16</f>
        <v>0</v>
      </c>
      <c r="FG274" s="429">
        <f>'DATA SHEET'!CU274*'Gas parameters'!$H$16</f>
        <v>0</v>
      </c>
      <c r="FH274" s="429">
        <f>'DATA SHEET'!CV274*'Gas parameters'!$I$16</f>
        <v>0</v>
      </c>
      <c r="FI274" s="429">
        <f>'DATA SHEET'!CW274*'Gas parameters'!$J$16</f>
        <v>0</v>
      </c>
      <c r="FJ274" s="429">
        <f>'DATA SHEET'!CX274*'Gas parameters'!$K$16</f>
        <v>0</v>
      </c>
      <c r="FK274" s="429">
        <f>'DATA SHEET'!CY274*'Gas parameters'!$L$16</f>
        <v>0</v>
      </c>
      <c r="FL274" s="429">
        <f>'DATA SHEET'!CZ274*'Gas parameters'!$M$16</f>
        <v>0</v>
      </c>
      <c r="FM274" s="429">
        <f>'DATA SHEET'!DA274*'Gas parameters'!$N$16</f>
        <v>0</v>
      </c>
      <c r="FN274" s="429">
        <f>'DATA SHEET'!DB274*'Gas parameters'!$O$16</f>
        <v>0</v>
      </c>
      <c r="FO274" s="429">
        <f>'DATA SHEET'!DC274*'Gas parameters'!$P$16</f>
        <v>0</v>
      </c>
      <c r="FP274" s="429">
        <f>'DATA SHEET'!DD274*'Gas parameters'!$Q$16</f>
        <v>0</v>
      </c>
      <c r="FQ274" s="457">
        <f>'DATA SHEET'!CO274*'Gas parameters'!$B$17</f>
        <v>1.1639999999999999</v>
      </c>
      <c r="FR274" s="457">
        <f>'DATA SHEET'!CP274*'Gas parameters'!$C$17</f>
        <v>0</v>
      </c>
      <c r="FS274" s="457">
        <f>'DATA SHEET'!CQ274*'Gas parameters'!$D$17</f>
        <v>0</v>
      </c>
      <c r="FT274" s="457">
        <f>'DATA SHEET'!CR274*'Gas parameters'!$E$17</f>
        <v>0</v>
      </c>
      <c r="FU274" s="457">
        <f>'DATA SHEET'!CS274*'Gas parameters'!$F$17</f>
        <v>0</v>
      </c>
      <c r="FV274" s="457">
        <f>'DATA SHEET'!CT274*'Gas parameters'!$G$17</f>
        <v>0</v>
      </c>
      <c r="FW274" s="457">
        <f>'DATA SHEET'!CU274*'Gas parameters'!$H$17</f>
        <v>0</v>
      </c>
      <c r="FX274" s="457">
        <f>'DATA SHEET'!CV274*'Gas parameters'!$I$17</f>
        <v>0</v>
      </c>
      <c r="FY274" s="457">
        <f>'DATA SHEET'!CW274*'Gas parameters'!$J$17</f>
        <v>0</v>
      </c>
      <c r="FZ274" s="457">
        <f>'DATA SHEET'!CX274*'Gas parameters'!$K$17</f>
        <v>0</v>
      </c>
      <c r="GA274" s="457">
        <f>'DATA SHEET'!CY274*'Gas parameters'!$L$17</f>
        <v>0</v>
      </c>
      <c r="GB274" s="457">
        <f>'DATA SHEET'!CZ274*'Gas parameters'!$M$17</f>
        <v>0.38680000000000003</v>
      </c>
      <c r="GC274" s="457">
        <f>'DATA SHEET'!DA274*'Gas parameters'!$N$17</f>
        <v>0</v>
      </c>
      <c r="GD274" s="457">
        <f>'DATA SHEET'!DB274*'Gas parameters'!$O$17</f>
        <v>0</v>
      </c>
      <c r="GE274" s="457">
        <f>'DATA SHEET'!DC274*'Gas parameters'!$P$17</f>
        <v>0</v>
      </c>
      <c r="GF274" s="457">
        <f>'DATA SHEET'!DD274*'Gas parameters'!$Q$17</f>
        <v>0</v>
      </c>
      <c r="GG274" s="429">
        <f>'DATA SHEET'!CO274*'Gas parameters'!$B$18</f>
        <v>0.43043999999999999</v>
      </c>
      <c r="GH274" s="429">
        <f>'DATA SHEET'!CP274*'Gas parameters'!$C$18</f>
        <v>0</v>
      </c>
      <c r="GI274" s="429">
        <f>'DATA SHEET'!CQ274*'Gas parameters'!$D$18</f>
        <v>0</v>
      </c>
      <c r="GJ274" s="429">
        <f>'DATA SHEET'!CR274*'Gas parameters'!$E$18</f>
        <v>0</v>
      </c>
      <c r="GK274" s="429">
        <f>'DATA SHEET'!CS274*'Gas parameters'!$F$18</f>
        <v>0</v>
      </c>
      <c r="GL274" s="429">
        <f>'DATA SHEET'!CT274*'Gas parameters'!$G$18</f>
        <v>0</v>
      </c>
      <c r="GM274" s="429">
        <f>'DATA SHEET'!CU274*'Gas parameters'!$H$18</f>
        <v>0</v>
      </c>
      <c r="GN274" s="429">
        <f>'DATA SHEET'!CV274*'Gas parameters'!$I$18</f>
        <v>0</v>
      </c>
      <c r="GO274" s="429">
        <f>'DATA SHEET'!CW274*'Gas parameters'!$J$18</f>
        <v>0</v>
      </c>
      <c r="GP274" s="429">
        <f>'DATA SHEET'!CX274*'Gas parameters'!$K$18</f>
        <v>0</v>
      </c>
      <c r="GQ274" s="429">
        <f>'DATA SHEET'!CY274*'Gas parameters'!$L$18</f>
        <v>0</v>
      </c>
      <c r="GR274" s="429">
        <f>'DATA SHEET'!CZ274*'Gas parameters'!$M$18</f>
        <v>3.5999999999999997E-2</v>
      </c>
      <c r="GS274" s="429">
        <f>'DATA SHEET'!DA274*'Gas parameters'!$N$18</f>
        <v>0</v>
      </c>
      <c r="GT274" s="429">
        <f>'DATA SHEET'!DB274*'Gas parameters'!$O$18</f>
        <v>0</v>
      </c>
      <c r="GU274" s="429">
        <f>'DATA SHEET'!DC274*'Gas parameters'!$P$18</f>
        <v>0</v>
      </c>
      <c r="GV274" s="429">
        <f>'DATA SHEET'!DD274*'Gas parameters'!$Q$18</f>
        <v>0</v>
      </c>
      <c r="GW274" s="430">
        <v>7</v>
      </c>
      <c r="GX274" s="430">
        <v>1E-3</v>
      </c>
      <c r="GY274" s="435">
        <f t="shared" ref="GY274:GY275" si="1955">HM274/0.2094</f>
        <v>6.6924546322827121</v>
      </c>
      <c r="GZ274" s="435">
        <f t="shared" ref="GZ274:GZ275" si="1956">HN274/HH274*100</f>
        <v>10.148328222950017</v>
      </c>
      <c r="HA274" s="433">
        <f t="shared" ref="HA274:HA275" si="1957">(HG274-HH274)/GY274+1</f>
        <v>1</v>
      </c>
      <c r="HB274" s="433">
        <f t="shared" ref="HB274:HB275" si="1958">HG274+HI274</f>
        <v>7.4502201757506663</v>
      </c>
      <c r="HC274" s="433">
        <f t="shared" ref="HC274:HC275" si="1959">HI274/HB274*100</f>
        <v>20.959991874476575</v>
      </c>
      <c r="HD274" s="433">
        <f t="shared" ref="HD274:HD275" si="1960">HJ274*0.01977+HF274*0.01429+(100-HF274-HJ274)*0.01251</f>
        <v>1.3246768628986172</v>
      </c>
      <c r="HE274" s="433">
        <f t="shared" ref="HE274:HE275" si="1961">(HD274+HI274*0.8038/HG274)/(HI274/HG274+1)</f>
        <v>1.2155011147590387</v>
      </c>
      <c r="HF274" s="436">
        <f t="shared" ref="HF274:HF275" si="1962">IO274</f>
        <v>0</v>
      </c>
      <c r="HG274" s="433">
        <f t="shared" ref="HG274:HG275" si="1963">HN274/HJ274*100</f>
        <v>5.8886546322827122</v>
      </c>
      <c r="HH274" s="435">
        <f>GY274*0.7906+'DATA SHEET'!CW274/100+HN274</f>
        <v>5.8886546322827122</v>
      </c>
      <c r="HI274" s="433">
        <f t="shared" ref="HI274:HI275" si="1964">GX274/0.8038*1.293*HA274*GY274+HO274</f>
        <v>1.5615655434679541</v>
      </c>
      <c r="HJ274" s="433">
        <f t="shared" ref="HJ274:HJ275" si="1965">(1-HF274/20.94)*GZ274</f>
        <v>10.148328222950017</v>
      </c>
      <c r="HK274" s="437">
        <f t="shared" ref="HK274:HK275" si="1966">SUM(DE274:DT274)</f>
        <v>25843</v>
      </c>
      <c r="HL274" s="437">
        <f t="shared" ref="HL274:HL275" si="1967">SUM(DU274:EJ274)</f>
        <v>28989.399999999998</v>
      </c>
      <c r="HM274" s="438">
        <f t="shared" ref="HM274:HM275" si="1968">SUM(EK274:EZ274)</f>
        <v>1.4014</v>
      </c>
      <c r="HN274" s="439">
        <f t="shared" ref="HN274:HN275" si="1969">SUM(FA274:FP274)</f>
        <v>0.59760000000000002</v>
      </c>
      <c r="HO274" s="436">
        <f t="shared" ref="HO274:HO275" si="1970">SUM(FQ274:GF274)</f>
        <v>1.5508</v>
      </c>
      <c r="HP274" s="427">
        <f t="shared" ref="HP274:HP275" si="1971">SUM(GG274:GV274)</f>
        <v>0.46643999999999997</v>
      </c>
      <c r="HQ274" s="357">
        <f t="shared" ref="HQ274:HQ275" si="1972">SUM(AS274:BH274)</f>
        <v>25801.599999999999</v>
      </c>
      <c r="HR274" s="358">
        <f t="shared" ref="HR274:HR275" si="1973">SUM(BI274:BX274)</f>
        <v>29019.200000000001</v>
      </c>
      <c r="HS274" s="712">
        <f t="shared" ref="HS274:HS275" si="1974">SUM(BY274:CN274)</f>
        <v>0.46643999999999997</v>
      </c>
      <c r="HT274" s="713">
        <f t="shared" ref="HT274:HT275" si="1975">HU274/$HR$14</f>
        <v>0.36094603788418017</v>
      </c>
      <c r="HU274" s="711">
        <f t="shared" ref="HU274:HU275" si="1976">HS274/$HU$14</f>
        <v>0.44215889640812073</v>
      </c>
      <c r="HV274" s="711">
        <f t="shared" ref="HV274:HV275" si="1977">HY274/$HV$14</f>
        <v>24.454174959719456</v>
      </c>
      <c r="HW274" s="711">
        <f t="shared" ref="HW274:HW275" si="1978">HZ274/$HW$14</f>
        <v>27.464698088207459</v>
      </c>
      <c r="HX274" s="711">
        <f t="shared" ref="HX274:HX275" si="1979">IA274/$HX$14</f>
        <v>45.714470083951518</v>
      </c>
      <c r="HY274" s="714">
        <f t="shared" ref="HY274:HY275" si="1980">HQ274/1000</f>
        <v>25.801599999999997</v>
      </c>
      <c r="HZ274" s="359">
        <f t="shared" ref="HZ274:HZ275" si="1981">HR274/1000</f>
        <v>29.019200000000001</v>
      </c>
      <c r="IA274" s="360">
        <f t="shared" ref="IA274:IA275" si="1982">HR274/SQRT(HT274)/1000</f>
        <v>48.30190909070317</v>
      </c>
      <c r="IB274" s="75">
        <f t="shared" ref="IB274:IB275" si="1983">HX274</f>
        <v>45.714470083951518</v>
      </c>
      <c r="IC274" s="724">
        <f t="shared" ref="IC274:IC275" si="1984">HT274</f>
        <v>0.36094603788418017</v>
      </c>
      <c r="ID274" s="724">
        <f t="shared" ref="ID274:ID275" si="1985">HY274</f>
        <v>25.801599999999997</v>
      </c>
      <c r="IE274" s="724">
        <f t="shared" ref="IE274:IE275" si="1986">HZ274</f>
        <v>29.019200000000001</v>
      </c>
      <c r="IF274" s="76">
        <f t="shared" ref="IF274:IF275" si="1987">GZ274</f>
        <v>10.148328222950017</v>
      </c>
      <c r="IG274" s="168"/>
      <c r="IH274" s="168"/>
      <c r="II274" s="168"/>
      <c r="IJ274" s="700">
        <f t="shared" ref="IJ274:IJ275" si="1988">II274*(273.15/(273.15+15))*ID274/3.6</f>
        <v>0</v>
      </c>
      <c r="IK274" s="8"/>
      <c r="IL274" s="8"/>
      <c r="IM274" s="8"/>
      <c r="IN274" s="8"/>
      <c r="IO274" s="8"/>
      <c r="IP274" s="8"/>
      <c r="IQ274" s="8"/>
      <c r="IR274" s="8"/>
      <c r="IS274" s="23" t="s">
        <v>88</v>
      </c>
      <c r="IT274" s="23" t="s">
        <v>88</v>
      </c>
      <c r="IU274" s="23"/>
      <c r="IV274" s="23" t="s">
        <v>88</v>
      </c>
      <c r="IW274" s="23"/>
      <c r="IX274" s="23"/>
      <c r="IZ274" s="8"/>
      <c r="JA274" s="8"/>
      <c r="JB274" s="143"/>
      <c r="JC274" s="64"/>
      <c r="JD274" s="22" t="str">
        <f>IF(IN274&lt;&gt;0,IP274*IF274/IN274,"NM")</f>
        <v>NM</v>
      </c>
      <c r="JE274" s="22" t="str">
        <f>IF(IN274&lt;&gt;0,IQ274*IF274/IN274,"NM")</f>
        <v>NM</v>
      </c>
      <c r="JF274" s="22" t="str">
        <f>IF(IN274&lt;&gt;0,JD274*1.07,"NM")</f>
        <v>NM</v>
      </c>
      <c r="JG274" s="22" t="str">
        <f>IF(IN274&lt;&gt;0,JE274*1.76,"NM")</f>
        <v>NM</v>
      </c>
      <c r="JH274" s="21" t="str">
        <f>IF(IN274&lt;&gt;0,(21/(21-IO274)),"NM")</f>
        <v>NM</v>
      </c>
      <c r="JI274" s="21"/>
      <c r="JJ274" s="21"/>
      <c r="JK274" s="21"/>
      <c r="JL274" s="79"/>
      <c r="JM274" s="140"/>
      <c r="JN274" s="140"/>
      <c r="JO274" s="140"/>
      <c r="JP274" s="29"/>
      <c r="JQ274" s="29"/>
      <c r="JR274" s="29"/>
      <c r="JS274" s="29"/>
      <c r="JT274" s="142"/>
      <c r="JU274" s="142"/>
      <c r="JV274" s="142"/>
      <c r="JW274" s="142"/>
      <c r="JX274" s="142"/>
      <c r="JY274" s="142"/>
      <c r="JZ274" s="142"/>
      <c r="KA274" s="26"/>
      <c r="KB274" s="27"/>
      <c r="KC274" s="175"/>
      <c r="KD274" s="175"/>
      <c r="KE274" s="175"/>
      <c r="KF274" s="175"/>
      <c r="KG274" s="175"/>
      <c r="KH274" s="175"/>
      <c r="KI274" s="175"/>
      <c r="KJ274" s="175"/>
      <c r="KK274" s="48"/>
      <c r="KL274" s="32" t="s">
        <v>88</v>
      </c>
      <c r="KM274" s="48"/>
      <c r="KN274" s="48"/>
      <c r="KO274" s="48"/>
      <c r="KP274" s="48"/>
      <c r="KQ274" s="49"/>
      <c r="KR274" s="49"/>
      <c r="KS274" s="49"/>
      <c r="KT274" s="49"/>
      <c r="KU274" s="49"/>
      <c r="KV274" s="49"/>
      <c r="KX274" s="540">
        <f t="shared" si="1926"/>
        <v>100</v>
      </c>
      <c r="NC274" s="8"/>
    </row>
    <row r="275" spans="1:367" ht="24.75" thickTop="1" thickBot="1" x14ac:dyDescent="0.3">
      <c r="A275" s="423" t="s">
        <v>183</v>
      </c>
      <c r="B275" s="80" t="e">
        <f>IF(A275="X",IF(#REF!="F",#REF!,IF(#REF!="C",#REF!,IF(#REF!="WH",#REF!,IF(#REF!="B",#REF!,"")))),"")</f>
        <v>#REF!</v>
      </c>
      <c r="C275" s="120"/>
      <c r="D275" s="578"/>
      <c r="E275" s="11">
        <f>E274+1</f>
        <v>125</v>
      </c>
      <c r="F275" s="2129"/>
      <c r="G275" s="1832"/>
      <c r="H275" s="23" t="s">
        <v>88</v>
      </c>
      <c r="I275" s="23" t="s">
        <v>88</v>
      </c>
      <c r="J275" s="23" t="s">
        <v>88</v>
      </c>
      <c r="K275" s="38"/>
      <c r="L275" s="39" t="s">
        <v>74</v>
      </c>
      <c r="M275" s="39" t="s">
        <v>76</v>
      </c>
      <c r="N275" s="775" t="s">
        <v>59</v>
      </c>
      <c r="O275" s="44"/>
      <c r="P275" s="549"/>
      <c r="Q275" s="726">
        <v>60</v>
      </c>
      <c r="R275" s="727"/>
      <c r="S275" s="727"/>
      <c r="T275" s="727"/>
      <c r="U275" s="727"/>
      <c r="V275" s="727"/>
      <c r="W275" s="727"/>
      <c r="X275" s="727"/>
      <c r="Y275" s="727"/>
      <c r="Z275" s="727"/>
      <c r="AA275" s="727"/>
      <c r="AB275" s="727">
        <v>40</v>
      </c>
      <c r="AC275" s="368">
        <f t="shared" si="1927"/>
        <v>0.6</v>
      </c>
      <c r="AD275" s="368">
        <f t="shared" si="1928"/>
        <v>0</v>
      </c>
      <c r="AE275" s="368">
        <f t="shared" si="1929"/>
        <v>0</v>
      </c>
      <c r="AF275" s="368">
        <f t="shared" si="1930"/>
        <v>0</v>
      </c>
      <c r="AG275" s="368">
        <f t="shared" si="1931"/>
        <v>0</v>
      </c>
      <c r="AH275" s="368">
        <f t="shared" si="1932"/>
        <v>0</v>
      </c>
      <c r="AI275" s="368">
        <f t="shared" si="1933"/>
        <v>0</v>
      </c>
      <c r="AJ275" s="368">
        <f t="shared" si="1934"/>
        <v>0</v>
      </c>
      <c r="AK275" s="368">
        <f t="shared" si="1935"/>
        <v>0</v>
      </c>
      <c r="AL275" s="368">
        <f t="shared" si="1936"/>
        <v>0</v>
      </c>
      <c r="AM275" s="368">
        <f t="shared" si="1937"/>
        <v>0</v>
      </c>
      <c r="AN275" s="368">
        <f t="shared" si="1938"/>
        <v>0.4</v>
      </c>
      <c r="AO275" s="369">
        <v>0</v>
      </c>
      <c r="AP275" s="370">
        <v>0</v>
      </c>
      <c r="AQ275" s="370">
        <v>0</v>
      </c>
      <c r="AR275" s="370">
        <v>0</v>
      </c>
      <c r="AS275" s="378">
        <f>AC275*'Gas parameters'!$B$10</f>
        <v>21490.799999999999</v>
      </c>
      <c r="AT275" s="371">
        <f>AD275*'Gas parameters'!$C$10</f>
        <v>0</v>
      </c>
      <c r="AU275" s="371">
        <f>AE275*'Gas parameters'!$D$10</f>
        <v>0</v>
      </c>
      <c r="AV275" s="371">
        <f>AF275*'Gas parameters'!$E$10</f>
        <v>0</v>
      </c>
      <c r="AW275" s="371">
        <f>AG275*'Gas parameters'!$F$10</f>
        <v>0</v>
      </c>
      <c r="AX275" s="371">
        <f>AH275*'Gas parameters'!$G$10</f>
        <v>0</v>
      </c>
      <c r="AY275" s="371">
        <f>AI275*'Gas parameters'!$H$10</f>
        <v>0</v>
      </c>
      <c r="AZ275" s="371">
        <f>AJ275*'Gas parameters'!$I$10</f>
        <v>0</v>
      </c>
      <c r="BA275" s="371">
        <f>AK275*'Gas parameters'!$J$10</f>
        <v>0</v>
      </c>
      <c r="BB275" s="371">
        <f>AL275*'Gas parameters'!$K$10</f>
        <v>0</v>
      </c>
      <c r="BC275" s="371">
        <f>AM275*'Gas parameters'!$L$10</f>
        <v>0</v>
      </c>
      <c r="BD275" s="371">
        <f>AN275*'Gas parameters'!$M$10</f>
        <v>4310.8</v>
      </c>
      <c r="BE275" s="372">
        <f>AO275*'Gas parameters'!$N$10</f>
        <v>0</v>
      </c>
      <c r="BF275" s="373">
        <f>AP275*'Gas parameters'!$O$10</f>
        <v>0</v>
      </c>
      <c r="BG275" s="373">
        <f>AQ275*'Gas parameters'!$P$10</f>
        <v>0</v>
      </c>
      <c r="BH275" s="379">
        <f>AR275*'Gas parameters'!$Q$10</f>
        <v>0</v>
      </c>
      <c r="BI275" s="386">
        <f>AC275*'Gas parameters'!$B$11</f>
        <v>23904</v>
      </c>
      <c r="BJ275" s="387">
        <f>AD275*'Gas parameters'!$C$11</f>
        <v>0</v>
      </c>
      <c r="BK275" s="387">
        <f>AE275*'Gas parameters'!$D$11</f>
        <v>0</v>
      </c>
      <c r="BL275" s="387">
        <f>AF275*'Gas parameters'!$E$11</f>
        <v>0</v>
      </c>
      <c r="BM275" s="387">
        <f>AG275*'Gas parameters'!$F$11</f>
        <v>0</v>
      </c>
      <c r="BN275" s="387">
        <f>AH275*'Gas parameters'!$G$11</f>
        <v>0</v>
      </c>
      <c r="BO275" s="387">
        <f>AI275*'Gas parameters'!$H$11</f>
        <v>0</v>
      </c>
      <c r="BP275" s="387">
        <f>AJ275*'Gas parameters'!$I$11</f>
        <v>0</v>
      </c>
      <c r="BQ275" s="387">
        <f>AK275*'Gas parameters'!$J$11</f>
        <v>0</v>
      </c>
      <c r="BR275" s="387">
        <f>AL275*'Gas parameters'!$K$11</f>
        <v>0</v>
      </c>
      <c r="BS275" s="387">
        <f>AM275*'Gas parameters'!$L$11</f>
        <v>0</v>
      </c>
      <c r="BT275" s="387">
        <f>AN275*'Gas parameters'!$M$11</f>
        <v>5115.2000000000007</v>
      </c>
      <c r="BU275" s="388">
        <f>AO275*'Gas parameters'!$N$11</f>
        <v>0</v>
      </c>
      <c r="BV275" s="389">
        <f>AP275*'Gas parameters'!$O$11</f>
        <v>0</v>
      </c>
      <c r="BW275" s="389">
        <f>AQ275*'Gas parameters'!$P$11</f>
        <v>0</v>
      </c>
      <c r="BX275" s="390">
        <f>AR275*'Gas parameters'!$Q$11</f>
        <v>0</v>
      </c>
      <c r="BY275" s="385">
        <f>AC275*'Gas parameters'!$B$12</f>
        <v>0.43043999999999999</v>
      </c>
      <c r="BZ275" s="374">
        <f>AD275*'Gas parameters'!$C$12</f>
        <v>0</v>
      </c>
      <c r="CA275" s="374">
        <f>AE275*'Gas parameters'!$D$12</f>
        <v>0</v>
      </c>
      <c r="CB275" s="374">
        <f>AF275*'Gas parameters'!$E$12</f>
        <v>0</v>
      </c>
      <c r="CC275" s="374">
        <f>AG275*'Gas parameters'!$F$12</f>
        <v>0</v>
      </c>
      <c r="CD275" s="374">
        <f>AH275*'Gas parameters'!$G$12</f>
        <v>0</v>
      </c>
      <c r="CE275" s="374">
        <f>AI275*'Gas parameters'!$H$12</f>
        <v>0</v>
      </c>
      <c r="CF275" s="374">
        <f>AJ275*'Gas parameters'!$I$12</f>
        <v>0</v>
      </c>
      <c r="CG275" s="374">
        <f>AK275*'Gas parameters'!$J$12</f>
        <v>0</v>
      </c>
      <c r="CH275" s="374">
        <f>AL275*'Gas parameters'!$K$12</f>
        <v>0</v>
      </c>
      <c r="CI275" s="374">
        <f>AM275*'Gas parameters'!$L$12</f>
        <v>0</v>
      </c>
      <c r="CJ275" s="374">
        <f>AN275*'Gas parameters'!$M$12</f>
        <v>3.5999999999999997E-2</v>
      </c>
      <c r="CK275" s="375">
        <f>AO275*'Gas parameters'!$N$12</f>
        <v>0</v>
      </c>
      <c r="CL275" s="376">
        <f>AP275*'Gas parameters'!$O$12</f>
        <v>0</v>
      </c>
      <c r="CM275" s="376">
        <f>AQ275*'Gas parameters'!$P$12</f>
        <v>0</v>
      </c>
      <c r="CN275" s="376">
        <f>AR275*'Gas parameters'!$Q$12</f>
        <v>0</v>
      </c>
      <c r="CO275" s="432">
        <f t="shared" si="1939"/>
        <v>0.6</v>
      </c>
      <c r="CP275" s="432">
        <f t="shared" si="1940"/>
        <v>0</v>
      </c>
      <c r="CQ275" s="432">
        <f t="shared" si="1941"/>
        <v>0</v>
      </c>
      <c r="CR275" s="432">
        <f t="shared" si="1942"/>
        <v>0</v>
      </c>
      <c r="CS275" s="432">
        <f t="shared" si="1943"/>
        <v>0</v>
      </c>
      <c r="CT275" s="432">
        <f t="shared" si="1944"/>
        <v>0</v>
      </c>
      <c r="CU275" s="432">
        <f t="shared" si="1945"/>
        <v>0</v>
      </c>
      <c r="CV275" s="432">
        <f t="shared" si="1946"/>
        <v>0</v>
      </c>
      <c r="CW275" s="432">
        <f t="shared" si="1947"/>
        <v>0</v>
      </c>
      <c r="CX275" s="432">
        <f t="shared" si="1948"/>
        <v>0</v>
      </c>
      <c r="CY275" s="432">
        <f t="shared" si="1949"/>
        <v>0</v>
      </c>
      <c r="CZ275" s="432">
        <f t="shared" si="1950"/>
        <v>0.4</v>
      </c>
      <c r="DA275" s="432">
        <f t="shared" si="1951"/>
        <v>0</v>
      </c>
      <c r="DB275" s="432">
        <f t="shared" si="1952"/>
        <v>0</v>
      </c>
      <c r="DC275" s="432">
        <f t="shared" si="1953"/>
        <v>0</v>
      </c>
      <c r="DD275" s="432">
        <f t="shared" si="1954"/>
        <v>0</v>
      </c>
      <c r="DE275" s="428">
        <f>'DATA SHEET'!CO275*'Gas parameters'!$B$13</f>
        <v>21529.8</v>
      </c>
      <c r="DF275" s="428">
        <f>'DATA SHEET'!CP275*'Gas parameters'!$C$13</f>
        <v>0</v>
      </c>
      <c r="DG275" s="428">
        <f>'DATA SHEET'!CQ275*'Gas parameters'!$D$13</f>
        <v>0</v>
      </c>
      <c r="DH275" s="428">
        <f>'DATA SHEET'!CR275*'Gas parameters'!$E$13</f>
        <v>0</v>
      </c>
      <c r="DI275" s="428">
        <f>'DATA SHEET'!CS275*'Gas parameters'!$F$13</f>
        <v>0</v>
      </c>
      <c r="DJ275" s="428">
        <f>'DATA SHEET'!CT275*'Gas parameters'!$G$13</f>
        <v>0</v>
      </c>
      <c r="DK275" s="428">
        <f>'DATA SHEET'!CU275*'Gas parameters'!$H$13</f>
        <v>0</v>
      </c>
      <c r="DL275" s="428">
        <f>'DATA SHEET'!CV275*'Gas parameters'!$I$13</f>
        <v>0</v>
      </c>
      <c r="DM275" s="428">
        <f>'DATA SHEET'!CW275*'Gas parameters'!$J$13</f>
        <v>0</v>
      </c>
      <c r="DN275" s="428">
        <f>'DATA SHEET'!CX275*'Gas parameters'!$K$13</f>
        <v>0</v>
      </c>
      <c r="DO275" s="428">
        <f>'DATA SHEET'!CY275*'Gas parameters'!$L$13</f>
        <v>0</v>
      </c>
      <c r="DP275" s="428">
        <f>'DATA SHEET'!CZ275*'Gas parameters'!$M$13</f>
        <v>4313.2</v>
      </c>
      <c r="DQ275" s="428">
        <f>'DATA SHEET'!DA275*'Gas parameters'!$N$13</f>
        <v>0</v>
      </c>
      <c r="DR275" s="428">
        <f>'DATA SHEET'!DB275*'Gas parameters'!$O$13</f>
        <v>0</v>
      </c>
      <c r="DS275" s="428">
        <f>'DATA SHEET'!DC275*'Gas parameters'!$P$13</f>
        <v>0</v>
      </c>
      <c r="DT275" s="428">
        <f>'DATA SHEET'!DD275*'Gas parameters'!$Q$13</f>
        <v>0</v>
      </c>
      <c r="DU275" s="431">
        <f>'DATA SHEET'!CO275*'Gas parameters'!$B$14</f>
        <v>23891.399999999998</v>
      </c>
      <c r="DV275" s="431">
        <f>'DATA SHEET'!CP275*'Gas parameters'!$C$14</f>
        <v>0</v>
      </c>
      <c r="DW275" s="431">
        <f>'DATA SHEET'!CQ275*'Gas parameters'!$D$14</f>
        <v>0</v>
      </c>
      <c r="DX275" s="431">
        <f>'DATA SHEET'!CR275*'Gas parameters'!$E$14</f>
        <v>0</v>
      </c>
      <c r="DY275" s="431">
        <f>'DATA SHEET'!CS275*'Gas parameters'!$F$14</f>
        <v>0</v>
      </c>
      <c r="DZ275" s="431">
        <f>'DATA SHEET'!CT275*'Gas parameters'!$G$14</f>
        <v>0</v>
      </c>
      <c r="EA275" s="431">
        <f>'DATA SHEET'!CU275*'Gas parameters'!$H$14</f>
        <v>0</v>
      </c>
      <c r="EB275" s="431">
        <f>'DATA SHEET'!CV275*'Gas parameters'!$I$14</f>
        <v>0</v>
      </c>
      <c r="EC275" s="431">
        <f>'DATA SHEET'!CW275*'Gas parameters'!$J$14</f>
        <v>0</v>
      </c>
      <c r="ED275" s="431">
        <f>'DATA SHEET'!CX275*'Gas parameters'!$K$14</f>
        <v>0</v>
      </c>
      <c r="EE275" s="431">
        <f>'DATA SHEET'!CY275*'Gas parameters'!$L$14</f>
        <v>0</v>
      </c>
      <c r="EF275" s="431">
        <f>'DATA SHEET'!CZ275*'Gas parameters'!$M$14</f>
        <v>5098</v>
      </c>
      <c r="EG275" s="431">
        <f>'DATA SHEET'!DA275*'Gas parameters'!$N$14</f>
        <v>0</v>
      </c>
      <c r="EH275" s="431">
        <f>'DATA SHEET'!DB275*'Gas parameters'!$O$14</f>
        <v>0</v>
      </c>
      <c r="EI275" s="431">
        <f>'DATA SHEET'!DC275*'Gas parameters'!$P$14</f>
        <v>0</v>
      </c>
      <c r="EJ275" s="431">
        <f>'DATA SHEET'!DD275*'Gas parameters'!$Q$14</f>
        <v>0</v>
      </c>
      <c r="EK275" s="425">
        <f>'DATA SHEET'!CO275*'Gas parameters'!$B$15</f>
        <v>1.2018</v>
      </c>
      <c r="EL275" s="434">
        <f>'DATA SHEET'!CP275*'Gas parameters'!$C$15</f>
        <v>0</v>
      </c>
      <c r="EM275" s="434">
        <f>'DATA SHEET'!CQ275*'Gas parameters'!$D$15</f>
        <v>0</v>
      </c>
      <c r="EN275" s="434">
        <f>'DATA SHEET'!CR275*'Gas parameters'!$E$15</f>
        <v>0</v>
      </c>
      <c r="EO275" s="434">
        <f>'DATA SHEET'!CS275*'Gas parameters'!$F$15</f>
        <v>0</v>
      </c>
      <c r="EP275" s="434">
        <f>'DATA SHEET'!CT275*'Gas parameters'!$G$15</f>
        <v>0</v>
      </c>
      <c r="EQ275" s="434">
        <f>'DATA SHEET'!CU275*'Gas parameters'!$H$15</f>
        <v>0</v>
      </c>
      <c r="ER275" s="434">
        <f>'DATA SHEET'!CV275*'Gas parameters'!$I$15</f>
        <v>0</v>
      </c>
      <c r="ES275" s="434">
        <f>'DATA SHEET'!CW275*'Gas parameters'!$J$15</f>
        <v>0</v>
      </c>
      <c r="ET275" s="434">
        <f>'DATA SHEET'!CX275*'Gas parameters'!$K$15</f>
        <v>0</v>
      </c>
      <c r="EU275" s="434">
        <f>'DATA SHEET'!CY275*'Gas parameters'!$L$15</f>
        <v>0</v>
      </c>
      <c r="EV275" s="434">
        <f>'DATA SHEET'!CZ275*'Gas parameters'!$M$15</f>
        <v>0.1996</v>
      </c>
      <c r="EW275" s="434">
        <f>'DATA SHEET'!DA275*'Gas parameters'!$N$15</f>
        <v>0</v>
      </c>
      <c r="EX275" s="434">
        <f>'DATA SHEET'!DB275*'Gas parameters'!$O$15</f>
        <v>0</v>
      </c>
      <c r="EY275" s="434">
        <f>'DATA SHEET'!DC275*'Gas parameters'!$P$15</f>
        <v>0</v>
      </c>
      <c r="EZ275" s="434">
        <f>'DATA SHEET'!DD275*'Gas parameters'!$Q$15</f>
        <v>0</v>
      </c>
      <c r="FA275" s="429">
        <f>'DATA SHEET'!CO275*'Gas parameters'!$B$16</f>
        <v>0.59760000000000002</v>
      </c>
      <c r="FB275" s="429">
        <f>'DATA SHEET'!CP275*'Gas parameters'!$C$16</f>
        <v>0</v>
      </c>
      <c r="FC275" s="429">
        <f>'DATA SHEET'!CQ275*'Gas parameters'!$D$16</f>
        <v>0</v>
      </c>
      <c r="FD275" s="429">
        <f>'DATA SHEET'!CR275*'Gas parameters'!$E$16</f>
        <v>0</v>
      </c>
      <c r="FE275" s="429">
        <f>'DATA SHEET'!CS275*'Gas parameters'!$F$16</f>
        <v>0</v>
      </c>
      <c r="FF275" s="429">
        <f>'DATA SHEET'!CT275*'Gas parameters'!$G$16</f>
        <v>0</v>
      </c>
      <c r="FG275" s="429">
        <f>'DATA SHEET'!CU275*'Gas parameters'!$H$16</f>
        <v>0</v>
      </c>
      <c r="FH275" s="429">
        <f>'DATA SHEET'!CV275*'Gas parameters'!$I$16</f>
        <v>0</v>
      </c>
      <c r="FI275" s="429">
        <f>'DATA SHEET'!CW275*'Gas parameters'!$J$16</f>
        <v>0</v>
      </c>
      <c r="FJ275" s="429">
        <f>'DATA SHEET'!CX275*'Gas parameters'!$K$16</f>
        <v>0</v>
      </c>
      <c r="FK275" s="429">
        <f>'DATA SHEET'!CY275*'Gas parameters'!$L$16</f>
        <v>0</v>
      </c>
      <c r="FL275" s="429">
        <f>'DATA SHEET'!CZ275*'Gas parameters'!$M$16</f>
        <v>0</v>
      </c>
      <c r="FM275" s="429">
        <f>'DATA SHEET'!DA275*'Gas parameters'!$N$16</f>
        <v>0</v>
      </c>
      <c r="FN275" s="429">
        <f>'DATA SHEET'!DB275*'Gas parameters'!$O$16</f>
        <v>0</v>
      </c>
      <c r="FO275" s="429">
        <f>'DATA SHEET'!DC275*'Gas parameters'!$P$16</f>
        <v>0</v>
      </c>
      <c r="FP275" s="429">
        <f>'DATA SHEET'!DD275*'Gas parameters'!$Q$16</f>
        <v>0</v>
      </c>
      <c r="FQ275" s="457">
        <f>'DATA SHEET'!CO275*'Gas parameters'!$B$17</f>
        <v>1.1639999999999999</v>
      </c>
      <c r="FR275" s="457">
        <f>'DATA SHEET'!CP275*'Gas parameters'!$C$17</f>
        <v>0</v>
      </c>
      <c r="FS275" s="457">
        <f>'DATA SHEET'!CQ275*'Gas parameters'!$D$17</f>
        <v>0</v>
      </c>
      <c r="FT275" s="457">
        <f>'DATA SHEET'!CR275*'Gas parameters'!$E$17</f>
        <v>0</v>
      </c>
      <c r="FU275" s="457">
        <f>'DATA SHEET'!CS275*'Gas parameters'!$F$17</f>
        <v>0</v>
      </c>
      <c r="FV275" s="457">
        <f>'DATA SHEET'!CT275*'Gas parameters'!$G$17</f>
        <v>0</v>
      </c>
      <c r="FW275" s="457">
        <f>'DATA SHEET'!CU275*'Gas parameters'!$H$17</f>
        <v>0</v>
      </c>
      <c r="FX275" s="457">
        <f>'DATA SHEET'!CV275*'Gas parameters'!$I$17</f>
        <v>0</v>
      </c>
      <c r="FY275" s="457">
        <f>'DATA SHEET'!CW275*'Gas parameters'!$J$17</f>
        <v>0</v>
      </c>
      <c r="FZ275" s="457">
        <f>'DATA SHEET'!CX275*'Gas parameters'!$K$17</f>
        <v>0</v>
      </c>
      <c r="GA275" s="457">
        <f>'DATA SHEET'!CY275*'Gas parameters'!$L$17</f>
        <v>0</v>
      </c>
      <c r="GB275" s="457">
        <f>'DATA SHEET'!CZ275*'Gas parameters'!$M$17</f>
        <v>0.38680000000000003</v>
      </c>
      <c r="GC275" s="457">
        <f>'DATA SHEET'!DA275*'Gas parameters'!$N$17</f>
        <v>0</v>
      </c>
      <c r="GD275" s="457">
        <f>'DATA SHEET'!DB275*'Gas parameters'!$O$17</f>
        <v>0</v>
      </c>
      <c r="GE275" s="457">
        <f>'DATA SHEET'!DC275*'Gas parameters'!$P$17</f>
        <v>0</v>
      </c>
      <c r="GF275" s="457">
        <f>'DATA SHEET'!DD275*'Gas parameters'!$Q$17</f>
        <v>0</v>
      </c>
      <c r="GG275" s="429">
        <f>'DATA SHEET'!CO275*'Gas parameters'!$B$18</f>
        <v>0.43043999999999999</v>
      </c>
      <c r="GH275" s="429">
        <f>'DATA SHEET'!CP275*'Gas parameters'!$C$18</f>
        <v>0</v>
      </c>
      <c r="GI275" s="429">
        <f>'DATA SHEET'!CQ275*'Gas parameters'!$D$18</f>
        <v>0</v>
      </c>
      <c r="GJ275" s="429">
        <f>'DATA SHEET'!CR275*'Gas parameters'!$E$18</f>
        <v>0</v>
      </c>
      <c r="GK275" s="429">
        <f>'DATA SHEET'!CS275*'Gas parameters'!$F$18</f>
        <v>0</v>
      </c>
      <c r="GL275" s="429">
        <f>'DATA SHEET'!CT275*'Gas parameters'!$G$18</f>
        <v>0</v>
      </c>
      <c r="GM275" s="429">
        <f>'DATA SHEET'!CU275*'Gas parameters'!$H$18</f>
        <v>0</v>
      </c>
      <c r="GN275" s="429">
        <f>'DATA SHEET'!CV275*'Gas parameters'!$I$18</f>
        <v>0</v>
      </c>
      <c r="GO275" s="429">
        <f>'DATA SHEET'!CW275*'Gas parameters'!$J$18</f>
        <v>0</v>
      </c>
      <c r="GP275" s="429">
        <f>'DATA SHEET'!CX275*'Gas parameters'!$K$18</f>
        <v>0</v>
      </c>
      <c r="GQ275" s="429">
        <f>'DATA SHEET'!CY275*'Gas parameters'!$L$18</f>
        <v>0</v>
      </c>
      <c r="GR275" s="429">
        <f>'DATA SHEET'!CZ275*'Gas parameters'!$M$18</f>
        <v>3.5999999999999997E-2</v>
      </c>
      <c r="GS275" s="429">
        <f>'DATA SHEET'!DA275*'Gas parameters'!$N$18</f>
        <v>0</v>
      </c>
      <c r="GT275" s="429">
        <f>'DATA SHEET'!DB275*'Gas parameters'!$O$18</f>
        <v>0</v>
      </c>
      <c r="GU275" s="429">
        <f>'DATA SHEET'!DC275*'Gas parameters'!$P$18</f>
        <v>0</v>
      </c>
      <c r="GV275" s="429">
        <f>'DATA SHEET'!DD275*'Gas parameters'!$Q$18</f>
        <v>0</v>
      </c>
      <c r="GW275" s="430">
        <v>7</v>
      </c>
      <c r="GX275" s="430">
        <v>1E-3</v>
      </c>
      <c r="GY275" s="435">
        <f t="shared" si="1955"/>
        <v>6.6924546322827121</v>
      </c>
      <c r="GZ275" s="435">
        <f t="shared" si="1956"/>
        <v>10.148328222950017</v>
      </c>
      <c r="HA275" s="433">
        <f t="shared" si="1957"/>
        <v>1</v>
      </c>
      <c r="HB275" s="433">
        <f t="shared" si="1958"/>
        <v>7.4502201757506663</v>
      </c>
      <c r="HC275" s="433">
        <f t="shared" si="1959"/>
        <v>20.959991874476575</v>
      </c>
      <c r="HD275" s="433">
        <f t="shared" si="1960"/>
        <v>1.3246768628986172</v>
      </c>
      <c r="HE275" s="433">
        <f t="shared" si="1961"/>
        <v>1.2155011147590387</v>
      </c>
      <c r="HF275" s="436">
        <f t="shared" si="1962"/>
        <v>0</v>
      </c>
      <c r="HG275" s="433">
        <f t="shared" si="1963"/>
        <v>5.8886546322827122</v>
      </c>
      <c r="HH275" s="435">
        <f>GY275*0.7906+'DATA SHEET'!CW275/100+HN275</f>
        <v>5.8886546322827122</v>
      </c>
      <c r="HI275" s="433">
        <f t="shared" si="1964"/>
        <v>1.5615655434679541</v>
      </c>
      <c r="HJ275" s="433">
        <f t="shared" si="1965"/>
        <v>10.148328222950017</v>
      </c>
      <c r="HK275" s="437">
        <f t="shared" si="1966"/>
        <v>25843</v>
      </c>
      <c r="HL275" s="437">
        <f t="shared" si="1967"/>
        <v>28989.399999999998</v>
      </c>
      <c r="HM275" s="438">
        <f t="shared" si="1968"/>
        <v>1.4014</v>
      </c>
      <c r="HN275" s="439">
        <f t="shared" si="1969"/>
        <v>0.59760000000000002</v>
      </c>
      <c r="HO275" s="436">
        <f t="shared" si="1970"/>
        <v>1.5508</v>
      </c>
      <c r="HP275" s="427">
        <f t="shared" si="1971"/>
        <v>0.46643999999999997</v>
      </c>
      <c r="HQ275" s="357">
        <f t="shared" si="1972"/>
        <v>25801.599999999999</v>
      </c>
      <c r="HR275" s="358">
        <f t="shared" si="1973"/>
        <v>29019.200000000001</v>
      </c>
      <c r="HS275" s="712">
        <f t="shared" si="1974"/>
        <v>0.46643999999999997</v>
      </c>
      <c r="HT275" s="713">
        <f t="shared" si="1975"/>
        <v>0.36094603788418017</v>
      </c>
      <c r="HU275" s="711">
        <f t="shared" si="1976"/>
        <v>0.44215889640812073</v>
      </c>
      <c r="HV275" s="711">
        <f t="shared" si="1977"/>
        <v>24.454174959719456</v>
      </c>
      <c r="HW275" s="711">
        <f t="shared" si="1978"/>
        <v>27.464698088207459</v>
      </c>
      <c r="HX275" s="711">
        <f t="shared" si="1979"/>
        <v>45.714470083951518</v>
      </c>
      <c r="HY275" s="714">
        <f t="shared" si="1980"/>
        <v>25.801599999999997</v>
      </c>
      <c r="HZ275" s="359">
        <f t="shared" si="1981"/>
        <v>29.019200000000001</v>
      </c>
      <c r="IA275" s="360">
        <f t="shared" si="1982"/>
        <v>48.30190909070317</v>
      </c>
      <c r="IB275" s="75">
        <f t="shared" si="1983"/>
        <v>45.714470083951518</v>
      </c>
      <c r="IC275" s="724">
        <f t="shared" si="1984"/>
        <v>0.36094603788418017</v>
      </c>
      <c r="ID275" s="724">
        <f t="shared" si="1985"/>
        <v>25.801599999999997</v>
      </c>
      <c r="IE275" s="724">
        <f t="shared" si="1986"/>
        <v>29.019200000000001</v>
      </c>
      <c r="IF275" s="76">
        <f t="shared" si="1987"/>
        <v>10.148328222950017</v>
      </c>
      <c r="IG275" s="168"/>
      <c r="IH275" s="168"/>
      <c r="II275" s="168"/>
      <c r="IJ275" s="700">
        <f t="shared" si="1988"/>
        <v>0</v>
      </c>
      <c r="IK275" s="8"/>
      <c r="IL275" s="8"/>
      <c r="IM275" s="8"/>
      <c r="IN275" s="8"/>
      <c r="IO275" s="8"/>
      <c r="IP275" s="8"/>
      <c r="IQ275" s="8"/>
      <c r="IR275" s="8"/>
      <c r="IS275" s="23" t="s">
        <v>88</v>
      </c>
      <c r="IT275" s="23" t="s">
        <v>88</v>
      </c>
      <c r="IU275" s="23"/>
      <c r="IV275" s="23" t="s">
        <v>88</v>
      </c>
      <c r="IW275" s="23"/>
      <c r="IX275" s="23"/>
      <c r="IZ275" s="8"/>
      <c r="JA275" s="8"/>
      <c r="JB275" s="143"/>
      <c r="JC275" s="64"/>
      <c r="JD275" s="22" t="str">
        <f>IF(IN275&lt;&gt;0,IP275*IF275/IN275,"NM")</f>
        <v>NM</v>
      </c>
      <c r="JE275" s="22" t="str">
        <f>IF(IN275&lt;&gt;0,IQ275*IF275/IN275,"NM")</f>
        <v>NM</v>
      </c>
      <c r="JF275" s="22" t="str">
        <f>IF(IN275&lt;&gt;0,JD275*1.07,"NM")</f>
        <v>NM</v>
      </c>
      <c r="JG275" s="22" t="str">
        <f>IF(IN275&lt;&gt;0,JE275*1.76,"NM")</f>
        <v>NM</v>
      </c>
      <c r="JH275" s="21" t="str">
        <f>IF(IN275&lt;&gt;0,(21/(21-IO275)),"NM")</f>
        <v>NM</v>
      </c>
      <c r="JI275" s="21"/>
      <c r="JJ275" s="21"/>
      <c r="JK275" s="21"/>
      <c r="JL275" s="79"/>
      <c r="JM275" s="140"/>
      <c r="JN275" s="140"/>
      <c r="JO275" s="140"/>
      <c r="JP275" s="29"/>
      <c r="JQ275" s="29"/>
      <c r="JR275" s="29"/>
      <c r="JS275" s="29"/>
      <c r="JT275" s="142"/>
      <c r="JU275" s="142"/>
      <c r="JV275" s="142"/>
      <c r="JW275" s="142"/>
      <c r="JX275" s="142"/>
      <c r="JY275" s="142"/>
      <c r="JZ275" s="142"/>
      <c r="KA275" s="26"/>
      <c r="KB275" s="27"/>
      <c r="KC275" s="175"/>
      <c r="KD275" s="175"/>
      <c r="KE275" s="175"/>
      <c r="KF275" s="175"/>
      <c r="KG275" s="175"/>
      <c r="KH275" s="175"/>
      <c r="KI275" s="175"/>
      <c r="KJ275" s="175"/>
      <c r="KK275" s="48"/>
      <c r="KL275" s="32" t="s">
        <v>88</v>
      </c>
      <c r="KM275" s="48"/>
      <c r="KN275" s="48"/>
      <c r="KO275" s="48"/>
      <c r="KP275" s="48"/>
      <c r="KQ275" s="49"/>
      <c r="KR275" s="49"/>
      <c r="KS275" s="49"/>
      <c r="KT275" s="49"/>
      <c r="KU275" s="49"/>
      <c r="KV275" s="49"/>
      <c r="KX275" s="540">
        <f t="shared" si="1926"/>
        <v>100</v>
      </c>
      <c r="NC275" s="8"/>
    </row>
    <row r="276" spans="1:367" ht="15" x14ac:dyDescent="0.25">
      <c r="A276" s="81"/>
      <c r="B276" s="81"/>
      <c r="C276" s="81"/>
      <c r="P276" s="550"/>
      <c r="IB276" s="3"/>
      <c r="IC276" s="3"/>
      <c r="ID276" s="3"/>
      <c r="IE276" s="3"/>
      <c r="IF276" s="3"/>
      <c r="IK276" s="5"/>
      <c r="IL276" s="5"/>
      <c r="IM276" s="5"/>
      <c r="IN276" s="5"/>
      <c r="IO276" s="5"/>
      <c r="IP276" s="5"/>
      <c r="IQ276" s="5"/>
      <c r="IR276" s="5"/>
      <c r="IZ276" s="5"/>
      <c r="JA276" s="5"/>
      <c r="JK276" s="3"/>
      <c r="KL276" s="3"/>
      <c r="KX276" s="540">
        <f t="shared" si="1926"/>
        <v>0</v>
      </c>
      <c r="NC276" s="5"/>
    </row>
    <row r="277" spans="1:367" ht="15" x14ac:dyDescent="0.25">
      <c r="A277" s="81"/>
      <c r="B277" s="81"/>
      <c r="C277" s="81"/>
      <c r="P277" s="550"/>
      <c r="IB277" s="3"/>
      <c r="IC277" s="3"/>
      <c r="ID277" s="3"/>
      <c r="IE277" s="3"/>
      <c r="IF277" s="3"/>
      <c r="IK277" s="5"/>
      <c r="IL277" s="5"/>
      <c r="IM277" s="5"/>
      <c r="IN277" s="5"/>
      <c r="IO277" s="5"/>
      <c r="IP277" s="5"/>
      <c r="IQ277" s="5"/>
      <c r="IR277" s="5"/>
      <c r="IZ277" s="5"/>
      <c r="JA277" s="5"/>
      <c r="JK277" s="3"/>
      <c r="KL277" s="3"/>
      <c r="KX277" s="540">
        <f t="shared" si="1926"/>
        <v>0</v>
      </c>
      <c r="NC277" s="5"/>
    </row>
    <row r="278" spans="1:367" ht="15.75" thickBot="1" x14ac:dyDescent="0.3">
      <c r="A278" s="81"/>
      <c r="B278" s="81"/>
      <c r="C278" s="81"/>
      <c r="P278" s="550"/>
      <c r="IB278" s="3"/>
      <c r="IC278" s="3"/>
      <c r="ID278" s="3"/>
      <c r="IE278" s="3"/>
      <c r="IF278" s="3"/>
      <c r="IK278" s="5"/>
      <c r="IL278" s="5"/>
      <c r="IM278" s="5"/>
      <c r="IN278" s="5"/>
      <c r="IO278" s="5"/>
      <c r="IP278" s="5"/>
      <c r="IQ278" s="5"/>
      <c r="IR278" s="5"/>
      <c r="IZ278" s="5"/>
      <c r="JA278" s="5"/>
      <c r="JK278" s="3"/>
      <c r="KL278" s="3"/>
      <c r="KX278" s="540">
        <f t="shared" si="1926"/>
        <v>0</v>
      </c>
      <c r="NC278" s="5"/>
    </row>
    <row r="279" spans="1:367" ht="24" thickBot="1" x14ac:dyDescent="0.4">
      <c r="A279" s="81"/>
      <c r="B279" s="81"/>
      <c r="C279" s="81"/>
      <c r="E279" s="55" t="s">
        <v>758</v>
      </c>
      <c r="F279" s="56"/>
      <c r="G279" s="56"/>
      <c r="H279" s="56"/>
      <c r="I279" s="56"/>
      <c r="J279" s="56"/>
      <c r="K279" s="56"/>
      <c r="L279" s="56"/>
      <c r="M279" s="56"/>
      <c r="N279" s="56"/>
      <c r="O279" s="56"/>
      <c r="P279" s="551"/>
      <c r="Q279" s="56"/>
      <c r="R279" s="56"/>
      <c r="S279" s="56"/>
      <c r="T279" s="56"/>
      <c r="U279" s="56"/>
      <c r="V279" s="56"/>
      <c r="W279" s="56"/>
      <c r="X279" s="56"/>
      <c r="Y279" s="56"/>
      <c r="Z279" s="56"/>
      <c r="AA279" s="56"/>
      <c r="AB279" s="56"/>
      <c r="AC279" s="56"/>
      <c r="AD279" s="56"/>
      <c r="AE279" s="56"/>
      <c r="AF279" s="56"/>
      <c r="AG279" s="56"/>
      <c r="AH279" s="56"/>
      <c r="AI279" s="56"/>
      <c r="AJ279" s="56"/>
      <c r="AK279" s="56"/>
      <c r="AL279" s="56"/>
      <c r="AM279" s="56"/>
      <c r="AN279" s="56"/>
      <c r="AO279" s="56"/>
      <c r="AP279" s="56"/>
      <c r="AQ279" s="56"/>
      <c r="AR279" s="56"/>
      <c r="AS279" s="56"/>
      <c r="AT279" s="56"/>
      <c r="AU279" s="56"/>
      <c r="AV279" s="56"/>
      <c r="AW279" s="56"/>
      <c r="AX279" s="56"/>
      <c r="AY279" s="56"/>
      <c r="AZ279" s="56"/>
      <c r="BA279" s="56"/>
      <c r="BB279" s="56"/>
      <c r="BC279" s="56"/>
      <c r="BD279" s="56"/>
      <c r="BE279" s="56"/>
      <c r="BF279" s="56"/>
      <c r="BG279" s="56"/>
      <c r="BH279" s="56"/>
      <c r="BI279" s="56"/>
      <c r="BJ279" s="56"/>
      <c r="BK279" s="56"/>
      <c r="BL279" s="56"/>
      <c r="BM279" s="56"/>
      <c r="BN279" s="56"/>
      <c r="BO279" s="56"/>
      <c r="BP279" s="56"/>
      <c r="BQ279" s="56"/>
      <c r="BR279" s="56"/>
      <c r="BS279" s="56"/>
      <c r="BT279" s="56"/>
      <c r="BU279" s="56"/>
      <c r="BV279" s="56"/>
      <c r="BW279" s="56"/>
      <c r="BX279" s="56"/>
      <c r="BY279" s="56"/>
      <c r="BZ279" s="56"/>
      <c r="CA279" s="56"/>
      <c r="CB279" s="56"/>
      <c r="CC279" s="56"/>
      <c r="CD279" s="56"/>
      <c r="CE279" s="56"/>
      <c r="CF279" s="56"/>
      <c r="CG279" s="56"/>
      <c r="CH279" s="56"/>
      <c r="CI279" s="56"/>
      <c r="CJ279" s="56"/>
      <c r="CK279" s="56"/>
      <c r="CL279" s="56"/>
      <c r="CM279" s="56"/>
      <c r="CN279" s="56"/>
      <c r="CO279" s="56"/>
      <c r="CP279" s="56"/>
      <c r="CQ279" s="56"/>
      <c r="CR279" s="56"/>
      <c r="CS279" s="56"/>
      <c r="CT279" s="56"/>
      <c r="CU279" s="56"/>
      <c r="CV279" s="56"/>
      <c r="CW279" s="56"/>
      <c r="CX279" s="56"/>
      <c r="CY279" s="56"/>
      <c r="CZ279" s="56"/>
      <c r="DA279" s="56"/>
      <c r="DB279" s="56"/>
      <c r="DC279" s="56"/>
      <c r="DD279" s="56"/>
      <c r="DE279" s="56"/>
      <c r="DF279" s="56"/>
      <c r="DG279" s="56"/>
      <c r="DH279" s="56"/>
      <c r="DI279" s="56"/>
      <c r="DJ279" s="56"/>
      <c r="DK279" s="56"/>
      <c r="DL279" s="56"/>
      <c r="DM279" s="56"/>
      <c r="DN279" s="56"/>
      <c r="DO279" s="56"/>
      <c r="DP279" s="56"/>
      <c r="DQ279" s="56"/>
      <c r="DR279" s="56"/>
      <c r="DS279" s="56"/>
      <c r="DT279" s="56"/>
      <c r="DU279" s="56"/>
      <c r="DV279" s="56"/>
      <c r="DW279" s="56"/>
      <c r="DX279" s="56"/>
      <c r="DY279" s="56"/>
      <c r="DZ279" s="56"/>
      <c r="EA279" s="56"/>
      <c r="EB279" s="56"/>
      <c r="EC279" s="56"/>
      <c r="ED279" s="56"/>
      <c r="EE279" s="56"/>
      <c r="EF279" s="56"/>
      <c r="EG279" s="56"/>
      <c r="EH279" s="56"/>
      <c r="EI279" s="56"/>
      <c r="EJ279" s="56"/>
      <c r="EK279" s="56"/>
      <c r="EL279" s="56"/>
      <c r="EM279" s="56"/>
      <c r="EN279" s="56"/>
      <c r="EO279" s="56"/>
      <c r="EP279" s="56"/>
      <c r="EQ279" s="56"/>
      <c r="ER279" s="56"/>
      <c r="ES279" s="56"/>
      <c r="ET279" s="56"/>
      <c r="EU279" s="56"/>
      <c r="EV279" s="56"/>
      <c r="EW279" s="56"/>
      <c r="EX279" s="56"/>
      <c r="EY279" s="56"/>
      <c r="EZ279" s="56"/>
      <c r="FA279" s="56"/>
      <c r="FB279" s="56"/>
      <c r="FC279" s="56"/>
      <c r="FD279" s="56"/>
      <c r="FE279" s="56"/>
      <c r="FF279" s="56"/>
      <c r="FG279" s="56"/>
      <c r="FH279" s="56"/>
      <c r="FI279" s="56"/>
      <c r="FJ279" s="56"/>
      <c r="FK279" s="56"/>
      <c r="FL279" s="56"/>
      <c r="FM279" s="56"/>
      <c r="FN279" s="56"/>
      <c r="FO279" s="56"/>
      <c r="FP279" s="56"/>
      <c r="FQ279" s="56"/>
      <c r="FR279" s="56"/>
      <c r="FS279" s="56"/>
      <c r="FT279" s="56"/>
      <c r="FU279" s="56"/>
      <c r="FV279" s="56"/>
      <c r="FW279" s="56"/>
      <c r="FX279" s="56"/>
      <c r="FY279" s="56"/>
      <c r="FZ279" s="56"/>
      <c r="GA279" s="56"/>
      <c r="GB279" s="56"/>
      <c r="GC279" s="56"/>
      <c r="GD279" s="56"/>
      <c r="GE279" s="56"/>
      <c r="GF279" s="56"/>
      <c r="GG279" s="56"/>
      <c r="GH279" s="56"/>
      <c r="GI279" s="56"/>
      <c r="GJ279" s="56"/>
      <c r="GK279" s="56"/>
      <c r="GL279" s="56"/>
      <c r="GM279" s="56"/>
      <c r="GN279" s="56"/>
      <c r="GO279" s="56"/>
      <c r="GP279" s="56"/>
      <c r="GQ279" s="56"/>
      <c r="GR279" s="56"/>
      <c r="GS279" s="56"/>
      <c r="GT279" s="56"/>
      <c r="GU279" s="56"/>
      <c r="GV279" s="56"/>
      <c r="GW279" s="56"/>
      <c r="GX279" s="56"/>
      <c r="GY279" s="56"/>
      <c r="GZ279" s="56"/>
      <c r="HA279" s="56"/>
      <c r="HB279" s="56"/>
      <c r="HC279" s="56"/>
      <c r="HD279" s="56"/>
      <c r="HE279" s="56"/>
      <c r="HF279" s="56"/>
      <c r="HG279" s="56"/>
      <c r="HH279" s="56"/>
      <c r="HI279" s="56"/>
      <c r="HJ279" s="56"/>
      <c r="HK279" s="56"/>
      <c r="HL279" s="56"/>
      <c r="HM279" s="56"/>
      <c r="HN279" s="56"/>
      <c r="HO279" s="56"/>
      <c r="HP279" s="56"/>
      <c r="HQ279" s="56"/>
      <c r="HR279" s="56"/>
      <c r="HS279" s="56"/>
      <c r="HT279" s="56"/>
      <c r="HU279" s="56"/>
      <c r="HV279" s="56"/>
      <c r="HW279" s="56"/>
      <c r="HX279" s="56"/>
      <c r="HY279" s="56"/>
      <c r="HZ279" s="56"/>
      <c r="IA279" s="56"/>
      <c r="IB279" s="56"/>
      <c r="IC279" s="56"/>
      <c r="ID279" s="56"/>
      <c r="IE279" s="56"/>
      <c r="IF279" s="56"/>
      <c r="IG279" s="56"/>
      <c r="IH279" s="56"/>
      <c r="II279" s="56"/>
      <c r="IJ279" s="56"/>
      <c r="IK279" s="56"/>
      <c r="IL279" s="56"/>
      <c r="IM279" s="56"/>
      <c r="IN279" s="56"/>
      <c r="IO279" s="56"/>
      <c r="IP279" s="56"/>
      <c r="IQ279" s="56"/>
      <c r="IR279" s="56"/>
      <c r="IS279" s="56"/>
      <c r="IT279" s="56"/>
      <c r="IU279" s="56"/>
      <c r="IV279" s="56"/>
      <c r="IW279" s="56"/>
      <c r="IX279" s="56"/>
      <c r="IZ279" s="56"/>
      <c r="JA279" s="56"/>
      <c r="JB279" s="56"/>
      <c r="JC279" s="56"/>
      <c r="JD279" s="56"/>
      <c r="JE279" s="56"/>
      <c r="JF279" s="56"/>
      <c r="JG279" s="56"/>
      <c r="JH279" s="56"/>
      <c r="JI279" s="56"/>
      <c r="JJ279" s="56"/>
      <c r="JK279" s="56"/>
      <c r="JL279" s="56"/>
      <c r="JM279" s="56"/>
      <c r="JN279" s="56"/>
      <c r="JO279" s="56"/>
      <c r="JP279" s="56"/>
      <c r="JQ279" s="56"/>
      <c r="JR279" s="56"/>
      <c r="JS279" s="56"/>
      <c r="JT279" s="56"/>
      <c r="JU279" s="56"/>
      <c r="JV279" s="56"/>
      <c r="JW279" s="56"/>
      <c r="JX279" s="56"/>
      <c r="JY279" s="56"/>
      <c r="JZ279" s="56"/>
      <c r="KA279" s="56"/>
      <c r="KB279" s="56"/>
      <c r="KC279" s="56"/>
      <c r="KD279" s="56"/>
      <c r="KE279" s="56"/>
      <c r="KF279" s="56"/>
      <c r="KG279" s="56"/>
      <c r="KH279" s="56"/>
      <c r="KI279" s="56"/>
      <c r="KJ279" s="56"/>
      <c r="KK279" s="56"/>
      <c r="KL279" s="56"/>
      <c r="KM279" s="56"/>
      <c r="KN279" s="56"/>
      <c r="KO279" s="56"/>
      <c r="KP279" s="56"/>
      <c r="KQ279" s="57"/>
      <c r="KR279" s="57"/>
      <c r="KS279" s="57"/>
      <c r="KT279" s="57"/>
      <c r="KU279" s="57"/>
      <c r="KV279" s="57"/>
      <c r="KX279" s="540">
        <f t="shared" ref="KX279:KX299" si="1989">SUM(Q279:AB279)</f>
        <v>0</v>
      </c>
      <c r="NC279" s="5"/>
    </row>
    <row r="280" spans="1:367" ht="15" x14ac:dyDescent="0.25">
      <c r="A280" s="81"/>
      <c r="B280" s="81"/>
      <c r="C280" s="81"/>
      <c r="E280" s="52" t="s">
        <v>687</v>
      </c>
      <c r="F280" s="53"/>
      <c r="G280" s="53"/>
      <c r="H280" s="53"/>
      <c r="I280" s="53"/>
      <c r="J280" s="53"/>
      <c r="K280" s="53"/>
      <c r="L280" s="53"/>
      <c r="M280" s="53"/>
      <c r="N280" s="53"/>
      <c r="O280" s="53"/>
      <c r="P280" s="547"/>
      <c r="Q280" s="53"/>
      <c r="R280" s="53"/>
      <c r="S280" s="53"/>
      <c r="T280" s="864" t="s">
        <v>658</v>
      </c>
      <c r="U280" s="863"/>
      <c r="V280" s="863"/>
      <c r="W280" s="863"/>
      <c r="X280" s="863"/>
      <c r="Y280" s="863"/>
      <c r="Z280" s="863"/>
      <c r="AA280" s="863"/>
      <c r="AB280" s="863"/>
      <c r="AC280" s="863"/>
      <c r="AD280" s="863"/>
      <c r="AE280" s="863"/>
      <c r="AF280" s="863"/>
      <c r="AG280" s="863"/>
      <c r="AH280" s="863"/>
      <c r="AI280" s="629"/>
      <c r="AJ280" s="629"/>
      <c r="AK280" s="629"/>
      <c r="AL280" s="629"/>
      <c r="AM280" s="629"/>
      <c r="AN280" s="629"/>
      <c r="AO280" s="629"/>
      <c r="AP280" s="629"/>
      <c r="AQ280" s="629"/>
      <c r="AR280" s="629"/>
      <c r="AS280" s="629"/>
      <c r="AT280" s="629"/>
      <c r="AU280" s="629"/>
      <c r="AV280" s="629"/>
      <c r="AW280" s="629"/>
      <c r="AX280" s="629"/>
      <c r="AY280" s="629"/>
      <c r="AZ280" s="629"/>
      <c r="BA280" s="629"/>
      <c r="BB280" s="629"/>
      <c r="BC280" s="629"/>
      <c r="BD280" s="629"/>
      <c r="BE280" s="629"/>
      <c r="BF280" s="629"/>
      <c r="BG280" s="629"/>
      <c r="BH280" s="629"/>
      <c r="BI280" s="629"/>
      <c r="BJ280" s="629"/>
      <c r="BK280" s="629"/>
      <c r="BL280" s="629"/>
      <c r="BM280" s="629"/>
      <c r="BN280" s="629"/>
      <c r="BO280" s="629"/>
      <c r="BP280" s="629"/>
      <c r="BQ280" s="629"/>
      <c r="BR280" s="629"/>
      <c r="BS280" s="629"/>
      <c r="BT280" s="629"/>
      <c r="BU280" s="629"/>
      <c r="BV280" s="629"/>
      <c r="BW280" s="629"/>
      <c r="BX280" s="629"/>
      <c r="BY280" s="629"/>
      <c r="BZ280" s="629"/>
      <c r="CA280" s="629"/>
      <c r="CB280" s="629"/>
      <c r="CC280" s="629"/>
      <c r="CD280" s="629"/>
      <c r="CE280" s="629"/>
      <c r="CF280" s="629"/>
      <c r="CG280" s="629"/>
      <c r="CH280" s="629"/>
      <c r="CI280" s="629"/>
      <c r="CJ280" s="629"/>
      <c r="CK280" s="629"/>
      <c r="CL280" s="629"/>
      <c r="CM280" s="629"/>
      <c r="CN280" s="629"/>
      <c r="CO280" s="629"/>
      <c r="CP280" s="629"/>
      <c r="CQ280" s="629"/>
      <c r="CR280" s="629"/>
      <c r="CS280" s="629"/>
      <c r="CT280" s="629"/>
      <c r="CU280" s="629"/>
      <c r="CV280" s="629"/>
      <c r="CW280" s="629"/>
      <c r="CX280" s="629"/>
      <c r="CY280" s="629"/>
      <c r="CZ280" s="629"/>
      <c r="DA280" s="629"/>
      <c r="DB280" s="629"/>
      <c r="DC280" s="629"/>
      <c r="DD280" s="629"/>
      <c r="DE280" s="629"/>
      <c r="DF280" s="629"/>
      <c r="DG280" s="629"/>
      <c r="DH280" s="629"/>
      <c r="DI280" s="629"/>
      <c r="DJ280" s="629"/>
      <c r="DK280" s="629"/>
      <c r="DL280" s="629"/>
      <c r="DM280" s="629"/>
      <c r="DN280" s="629"/>
      <c r="DO280" s="629"/>
      <c r="DP280" s="629"/>
      <c r="DQ280" s="629"/>
      <c r="DR280" s="629"/>
      <c r="DS280" s="629"/>
      <c r="DT280" s="629"/>
      <c r="DU280" s="629"/>
      <c r="DV280" s="629"/>
      <c r="DW280" s="629"/>
      <c r="DX280" s="629"/>
      <c r="DY280" s="629"/>
      <c r="DZ280" s="629"/>
      <c r="EA280" s="629"/>
      <c r="EB280" s="629"/>
      <c r="EC280" s="629"/>
      <c r="ED280" s="629"/>
      <c r="EE280" s="629"/>
      <c r="EF280" s="629"/>
      <c r="EG280" s="629"/>
      <c r="EH280" s="629"/>
      <c r="EI280" s="629"/>
      <c r="EJ280" s="629"/>
      <c r="EK280" s="629"/>
      <c r="EL280" s="629"/>
      <c r="EM280" s="629"/>
      <c r="EN280" s="629"/>
      <c r="EO280" s="629"/>
      <c r="EP280" s="629"/>
      <c r="EQ280" s="629"/>
      <c r="ER280" s="629"/>
      <c r="ES280" s="629"/>
      <c r="ET280" s="629"/>
      <c r="EU280" s="629"/>
      <c r="EV280" s="629"/>
      <c r="EW280" s="629"/>
      <c r="EX280" s="629"/>
      <c r="EY280" s="629"/>
      <c r="EZ280" s="629"/>
      <c r="FA280" s="629"/>
      <c r="FB280" s="629"/>
      <c r="FC280" s="629"/>
      <c r="FD280" s="629"/>
      <c r="FE280" s="629"/>
      <c r="FF280" s="629"/>
      <c r="FG280" s="629"/>
      <c r="FH280" s="629"/>
      <c r="FI280" s="629"/>
      <c r="FJ280" s="629"/>
      <c r="FK280" s="629"/>
      <c r="FL280" s="629"/>
      <c r="FM280" s="629"/>
      <c r="FN280" s="629"/>
      <c r="FO280" s="629"/>
      <c r="FP280" s="629"/>
      <c r="FQ280" s="629"/>
      <c r="FR280" s="629"/>
      <c r="FS280" s="629"/>
      <c r="FT280" s="629"/>
      <c r="FU280" s="629"/>
      <c r="FV280" s="629"/>
      <c r="FW280" s="629"/>
      <c r="FX280" s="629"/>
      <c r="FY280" s="629"/>
      <c r="FZ280" s="629"/>
      <c r="GA280" s="629"/>
      <c r="GB280" s="629"/>
      <c r="GC280" s="629"/>
      <c r="GD280" s="629"/>
      <c r="GE280" s="629"/>
      <c r="GF280" s="629"/>
      <c r="GG280" s="629"/>
      <c r="GH280" s="629"/>
      <c r="GI280" s="629"/>
      <c r="GJ280" s="629"/>
      <c r="GK280" s="629"/>
      <c r="GL280" s="629"/>
      <c r="GM280" s="629"/>
      <c r="GN280" s="629"/>
      <c r="GO280" s="629"/>
      <c r="GP280" s="629"/>
      <c r="GQ280" s="629"/>
      <c r="GR280" s="629"/>
      <c r="GS280" s="629"/>
      <c r="GT280" s="629"/>
      <c r="GU280" s="629"/>
      <c r="GV280" s="629"/>
      <c r="GW280" s="629"/>
      <c r="GX280" s="629"/>
      <c r="GY280" s="629"/>
      <c r="GZ280" s="629"/>
      <c r="HA280" s="629"/>
      <c r="HB280" s="629"/>
      <c r="HC280" s="629"/>
      <c r="HD280" s="629"/>
      <c r="HE280" s="629"/>
      <c r="HF280" s="629"/>
      <c r="HG280" s="629"/>
      <c r="HH280" s="629"/>
      <c r="HI280" s="629"/>
      <c r="HJ280" s="629"/>
      <c r="HK280" s="629"/>
      <c r="HL280" s="629"/>
      <c r="HM280" s="629"/>
      <c r="HN280" s="629"/>
      <c r="HO280" s="629"/>
      <c r="HP280" s="629"/>
      <c r="HQ280" s="629"/>
      <c r="HR280" s="629"/>
      <c r="HS280" s="629"/>
      <c r="HT280" s="629"/>
      <c r="HU280" s="629"/>
      <c r="HV280" s="629"/>
      <c r="HW280" s="629"/>
      <c r="HX280" s="629"/>
      <c r="HY280" s="629"/>
      <c r="HZ280" s="629"/>
      <c r="IA280" s="629"/>
      <c r="IB280" s="629"/>
      <c r="IC280" s="629"/>
      <c r="ID280" s="629"/>
      <c r="IE280" s="629"/>
      <c r="IF280" s="629"/>
      <c r="IG280" s="629"/>
      <c r="IH280" s="629"/>
      <c r="II280" s="629"/>
      <c r="IJ280" s="629"/>
      <c r="IK280" s="629"/>
      <c r="IL280" s="629"/>
      <c r="IM280" s="629"/>
      <c r="IN280" s="629"/>
      <c r="IO280" s="629"/>
      <c r="IP280" s="629"/>
      <c r="IQ280" s="629"/>
      <c r="IR280" s="629"/>
      <c r="IS280" s="629"/>
      <c r="IT280" s="627"/>
      <c r="IU280" s="627"/>
      <c r="IV280" s="627"/>
      <c r="IW280" s="627"/>
      <c r="IX280" s="627"/>
      <c r="IY280" s="627"/>
      <c r="IZ280" s="627"/>
      <c r="JA280" s="627"/>
      <c r="JB280" s="627"/>
      <c r="JC280" s="627"/>
      <c r="JD280" s="627"/>
      <c r="JE280" s="627"/>
      <c r="JF280" s="627"/>
      <c r="JG280" s="627"/>
      <c r="JH280" s="627"/>
      <c r="JI280" s="53"/>
      <c r="JJ280" s="53"/>
      <c r="JK280" s="53"/>
      <c r="JL280" s="53"/>
      <c r="JM280" s="53"/>
      <c r="JN280" s="53"/>
      <c r="JO280" s="53"/>
      <c r="JP280" s="53"/>
      <c r="JQ280" s="53"/>
      <c r="JR280" s="53"/>
      <c r="JS280" s="53"/>
      <c r="JT280" s="53"/>
      <c r="JU280" s="53"/>
      <c r="JV280" s="53"/>
      <c r="JW280" s="53"/>
      <c r="JX280" s="53"/>
      <c r="JY280" s="53"/>
      <c r="JZ280" s="53"/>
      <c r="KA280" s="53"/>
      <c r="KB280" s="53"/>
      <c r="KC280" s="53"/>
      <c r="KD280" s="53"/>
      <c r="KE280" s="53"/>
      <c r="KF280" s="53"/>
      <c r="KG280" s="53"/>
      <c r="KH280" s="53"/>
      <c r="KI280" s="53"/>
      <c r="KJ280" s="53"/>
      <c r="KK280" s="53"/>
      <c r="KL280" s="53"/>
      <c r="KM280" s="53"/>
      <c r="KN280" s="53"/>
      <c r="KO280" s="53"/>
      <c r="KP280" s="53"/>
      <c r="KQ280" s="54"/>
      <c r="KR280" s="54"/>
      <c r="KS280" s="54"/>
      <c r="KT280" s="54"/>
      <c r="KU280" s="54"/>
      <c r="KV280" s="54"/>
      <c r="KX280" s="540">
        <f t="shared" si="1989"/>
        <v>0</v>
      </c>
      <c r="NC280" s="5"/>
    </row>
    <row r="281" spans="1:367" ht="15.75" customHeight="1" thickBot="1" x14ac:dyDescent="0.3">
      <c r="A281" s="81"/>
      <c r="B281" s="81"/>
      <c r="C281" s="81"/>
      <c r="D281" s="2179" t="s">
        <v>960</v>
      </c>
      <c r="E281" s="108" t="s">
        <v>83</v>
      </c>
      <c r="F281" s="109"/>
      <c r="G281" s="109"/>
      <c r="H281" s="109"/>
      <c r="I281" s="109"/>
      <c r="J281" s="109"/>
      <c r="K281" s="109"/>
      <c r="L281" s="109"/>
      <c r="M281" s="109"/>
      <c r="N281" s="123"/>
      <c r="O281" s="74"/>
      <c r="P281" s="548"/>
      <c r="Q281" s="74"/>
      <c r="R281" s="74"/>
      <c r="S281" s="74"/>
      <c r="T281" s="74"/>
      <c r="U281" s="74"/>
      <c r="V281" s="74"/>
      <c r="W281" s="35" t="s">
        <v>78</v>
      </c>
      <c r="X281" s="35"/>
      <c r="Y281" s="35"/>
      <c r="Z281" s="35"/>
      <c r="AA281" s="35"/>
      <c r="AB281" s="35"/>
      <c r="AC281" s="35"/>
      <c r="AD281" s="35"/>
      <c r="AE281" s="35"/>
      <c r="AF281" s="35"/>
      <c r="AG281" s="35"/>
      <c r="AH281" s="35"/>
      <c r="AI281" s="35"/>
      <c r="AJ281" s="35"/>
      <c r="AK281" s="35"/>
      <c r="AL281" s="35"/>
      <c r="AM281" s="35"/>
      <c r="AN281" s="35"/>
      <c r="AO281" s="35"/>
      <c r="AP281" s="35"/>
      <c r="AQ281" s="35"/>
      <c r="AR281" s="35"/>
      <c r="AS281" s="35"/>
      <c r="AT281" s="35"/>
      <c r="AU281" s="35"/>
      <c r="AV281" s="35"/>
      <c r="AW281" s="35"/>
      <c r="AX281" s="35"/>
      <c r="AY281" s="35"/>
      <c r="AZ281" s="35"/>
      <c r="BA281" s="35"/>
      <c r="BB281" s="35"/>
      <c r="BC281" s="35"/>
      <c r="BD281" s="35"/>
      <c r="BE281" s="35"/>
      <c r="BF281" s="35"/>
      <c r="BG281" s="35"/>
      <c r="BH281" s="35"/>
      <c r="BI281" s="35"/>
      <c r="BJ281" s="35"/>
      <c r="BK281" s="35"/>
      <c r="BL281" s="35"/>
      <c r="BM281" s="35"/>
      <c r="BN281" s="35"/>
      <c r="BO281" s="35"/>
      <c r="BP281" s="35"/>
      <c r="BQ281" s="35"/>
      <c r="BR281" s="35"/>
      <c r="BS281" s="35"/>
      <c r="BT281" s="35"/>
      <c r="BU281" s="35"/>
      <c r="BV281" s="35"/>
      <c r="BW281" s="35"/>
      <c r="BX281" s="35"/>
      <c r="BY281" s="35"/>
      <c r="BZ281" s="35"/>
      <c r="CA281" s="35"/>
      <c r="CB281" s="35"/>
      <c r="CC281" s="35"/>
      <c r="CD281" s="35"/>
      <c r="CE281" s="35"/>
      <c r="CF281" s="35"/>
      <c r="CG281" s="35"/>
      <c r="CH281" s="35"/>
      <c r="CI281" s="35"/>
      <c r="CJ281" s="35"/>
      <c r="CK281" s="35"/>
      <c r="CL281" s="35"/>
      <c r="CM281" s="35"/>
      <c r="CN281" s="35"/>
      <c r="CO281" s="35"/>
      <c r="CP281" s="35"/>
      <c r="CQ281" s="35"/>
      <c r="CR281" s="35"/>
      <c r="CS281" s="35"/>
      <c r="CT281" s="35"/>
      <c r="CU281" s="35"/>
      <c r="CV281" s="35"/>
      <c r="CW281" s="35"/>
      <c r="CX281" s="35"/>
      <c r="CY281" s="35"/>
      <c r="CZ281" s="35"/>
      <c r="DA281" s="35"/>
      <c r="DB281" s="35"/>
      <c r="DC281" s="35"/>
      <c r="DD281" s="35"/>
      <c r="DE281" s="35"/>
      <c r="DF281" s="35"/>
      <c r="DG281" s="35"/>
      <c r="DH281" s="35"/>
      <c r="DI281" s="35"/>
      <c r="DJ281" s="35"/>
      <c r="DK281" s="35"/>
      <c r="DL281" s="35"/>
      <c r="DM281" s="35"/>
      <c r="DN281" s="35"/>
      <c r="DO281" s="35"/>
      <c r="DP281" s="35"/>
      <c r="DQ281" s="35"/>
      <c r="DR281" s="35"/>
      <c r="DS281" s="35"/>
      <c r="DT281" s="35"/>
      <c r="DU281" s="35"/>
      <c r="DV281" s="35"/>
      <c r="DW281" s="35"/>
      <c r="DX281" s="35"/>
      <c r="DY281" s="35"/>
      <c r="DZ281" s="35"/>
      <c r="EA281" s="35"/>
      <c r="EB281" s="35"/>
      <c r="EC281" s="35"/>
      <c r="ED281" s="35"/>
      <c r="EE281" s="35"/>
      <c r="EF281" s="35"/>
      <c r="EG281" s="35"/>
      <c r="EH281" s="35"/>
      <c r="EI281" s="35"/>
      <c r="EJ281" s="35"/>
      <c r="EK281" s="35"/>
      <c r="EL281" s="35"/>
      <c r="EM281" s="35"/>
      <c r="EN281" s="35"/>
      <c r="EO281" s="35"/>
      <c r="EP281" s="35"/>
      <c r="EQ281" s="35"/>
      <c r="ER281" s="35"/>
      <c r="ES281" s="35"/>
      <c r="ET281" s="35"/>
      <c r="EU281" s="35"/>
      <c r="EV281" s="35"/>
      <c r="EW281" s="35"/>
      <c r="EX281" s="35"/>
      <c r="EY281" s="35"/>
      <c r="EZ281" s="35"/>
      <c r="FA281" s="35"/>
      <c r="FB281" s="35"/>
      <c r="FC281" s="35"/>
      <c r="FD281" s="35"/>
      <c r="FE281" s="35"/>
      <c r="FF281" s="35"/>
      <c r="FG281" s="35"/>
      <c r="FH281" s="35"/>
      <c r="FI281" s="35"/>
      <c r="FJ281" s="35"/>
      <c r="FK281" s="35"/>
      <c r="FL281" s="35"/>
      <c r="FM281" s="35"/>
      <c r="FN281" s="35"/>
      <c r="FO281" s="35"/>
      <c r="FP281" s="35"/>
      <c r="FQ281" s="35"/>
      <c r="FR281" s="35"/>
      <c r="FS281" s="35"/>
      <c r="FT281" s="35"/>
      <c r="FU281" s="35"/>
      <c r="FV281" s="35"/>
      <c r="FW281" s="35"/>
      <c r="FX281" s="35"/>
      <c r="FY281" s="35"/>
      <c r="FZ281" s="35"/>
      <c r="GA281" s="35"/>
      <c r="GB281" s="35"/>
      <c r="GC281" s="35"/>
      <c r="GD281" s="35"/>
      <c r="GE281" s="35"/>
      <c r="GF281" s="35"/>
      <c r="GG281" s="35"/>
      <c r="GH281" s="35"/>
      <c r="GI281" s="35"/>
      <c r="GJ281" s="35"/>
      <c r="GK281" s="35"/>
      <c r="GL281" s="35"/>
      <c r="GM281" s="35"/>
      <c r="GN281" s="35"/>
      <c r="GO281" s="35"/>
      <c r="GP281" s="35"/>
      <c r="GQ281" s="35"/>
      <c r="GR281" s="35"/>
      <c r="GS281" s="35"/>
      <c r="GT281" s="35"/>
      <c r="GU281" s="35"/>
      <c r="GV281" s="35"/>
      <c r="GW281" s="35"/>
      <c r="GX281" s="35"/>
      <c r="GY281" s="35"/>
      <c r="GZ281" s="35"/>
      <c r="HA281" s="35"/>
      <c r="HB281" s="35"/>
      <c r="HC281" s="35"/>
      <c r="HD281" s="35"/>
      <c r="HE281" s="35"/>
      <c r="HF281" s="35"/>
      <c r="HG281" s="35"/>
      <c r="HH281" s="35"/>
      <c r="HI281" s="35"/>
      <c r="HJ281" s="35"/>
      <c r="HK281" s="35"/>
      <c r="HL281" s="35"/>
      <c r="HM281" s="35"/>
      <c r="HN281" s="35"/>
      <c r="HO281" s="35"/>
      <c r="HP281" s="35"/>
      <c r="HQ281" s="35"/>
      <c r="HR281" s="35"/>
      <c r="HS281" s="35"/>
      <c r="HT281" s="35"/>
      <c r="HU281" s="35"/>
      <c r="HV281" s="35"/>
      <c r="HW281" s="35"/>
      <c r="HX281" s="35"/>
      <c r="HY281" s="35"/>
      <c r="HZ281" s="35"/>
      <c r="IA281" s="35"/>
      <c r="IB281" s="35"/>
      <c r="IC281" s="35"/>
      <c r="ID281" s="35"/>
      <c r="IE281" s="35"/>
      <c r="IF281" s="35"/>
      <c r="IG281" s="35"/>
      <c r="IH281" s="35"/>
      <c r="II281" s="35"/>
      <c r="IJ281" s="35"/>
      <c r="IK281" s="35"/>
      <c r="IL281" s="35"/>
      <c r="IM281" s="35"/>
      <c r="IN281" s="35"/>
      <c r="IO281" s="35"/>
      <c r="IP281" s="35"/>
      <c r="IQ281" s="35"/>
      <c r="IR281" s="35"/>
      <c r="IS281" s="35"/>
      <c r="IT281" s="35"/>
      <c r="IU281" s="35"/>
      <c r="IV281" s="35"/>
      <c r="IW281" s="35"/>
      <c r="IX281" s="35"/>
      <c r="IZ281" s="35"/>
      <c r="JA281" s="35"/>
      <c r="JB281" s="35"/>
      <c r="JC281" s="35"/>
      <c r="JD281" s="35"/>
      <c r="JE281" s="35"/>
      <c r="JF281" s="35"/>
      <c r="JG281" s="35"/>
      <c r="JH281" s="35"/>
      <c r="JI281" s="35"/>
      <c r="JJ281" s="35"/>
      <c r="JK281" s="35"/>
      <c r="JL281" s="2116"/>
      <c r="JM281" s="2116"/>
      <c r="JN281" s="2116"/>
      <c r="JO281" s="2116"/>
      <c r="JP281" s="2116"/>
      <c r="JQ281" s="460"/>
      <c r="JR281" s="460"/>
      <c r="JS281" s="460"/>
      <c r="JT281" s="35"/>
      <c r="JU281" s="35"/>
      <c r="JV281" s="35"/>
      <c r="JW281" s="35"/>
      <c r="JX281" s="35"/>
      <c r="JY281" s="35"/>
      <c r="JZ281" s="35"/>
      <c r="KA281" s="35"/>
      <c r="KB281" s="35"/>
      <c r="KC281" s="35"/>
      <c r="KD281" s="35"/>
      <c r="KE281" s="35"/>
      <c r="KF281" s="35"/>
      <c r="KG281" s="35"/>
      <c r="KH281" s="35"/>
      <c r="KI281" s="35"/>
      <c r="KJ281" s="35"/>
      <c r="KK281" s="35"/>
      <c r="KL281" s="35"/>
      <c r="KM281" s="35"/>
      <c r="KN281" s="35"/>
      <c r="KO281" s="35"/>
      <c r="KP281" s="35"/>
      <c r="KQ281" s="36"/>
      <c r="KR281" s="36"/>
      <c r="KS281" s="36"/>
      <c r="KT281" s="36"/>
      <c r="KU281" s="36"/>
      <c r="KV281" s="36"/>
      <c r="KX281" s="540">
        <f t="shared" si="1989"/>
        <v>0</v>
      </c>
      <c r="NC281" s="5"/>
    </row>
    <row r="282" spans="1:367" ht="16.5" thickTop="1" thickBot="1" x14ac:dyDescent="0.3">
      <c r="A282" s="81"/>
      <c r="B282" s="81"/>
      <c r="C282" s="81"/>
      <c r="D282" s="2179"/>
      <c r="E282" s="11">
        <f>E275+1</f>
        <v>126</v>
      </c>
      <c r="F282" s="2127" t="s">
        <v>30</v>
      </c>
      <c r="G282" s="1830" t="s">
        <v>50</v>
      </c>
      <c r="H282" s="23" t="s">
        <v>88</v>
      </c>
      <c r="I282" s="23" t="s">
        <v>88</v>
      </c>
      <c r="J282" s="23" t="s">
        <v>88</v>
      </c>
      <c r="K282" s="38"/>
      <c r="L282" s="39" t="s">
        <v>84</v>
      </c>
      <c r="M282" s="196" t="s">
        <v>56</v>
      </c>
      <c r="N282" s="1905" t="s">
        <v>86</v>
      </c>
      <c r="O282" s="528"/>
      <c r="P282" s="544"/>
      <c r="Q282" s="726">
        <v>60</v>
      </c>
      <c r="R282" s="727"/>
      <c r="S282" s="727"/>
      <c r="T282" s="727"/>
      <c r="U282" s="727"/>
      <c r="V282" s="727"/>
      <c r="W282" s="727"/>
      <c r="X282" s="727"/>
      <c r="Y282" s="727"/>
      <c r="Z282" s="727"/>
      <c r="AA282" s="727"/>
      <c r="AB282" s="727">
        <v>40</v>
      </c>
      <c r="AC282" s="368">
        <f t="shared" ref="AC282:AC286" si="1990">Q282/100</f>
        <v>0.6</v>
      </c>
      <c r="AD282" s="368">
        <f t="shared" ref="AD282:AD286" si="1991">R282/100</f>
        <v>0</v>
      </c>
      <c r="AE282" s="368">
        <f t="shared" ref="AE282:AE286" si="1992">S282/100</f>
        <v>0</v>
      </c>
      <c r="AF282" s="368">
        <f t="shared" ref="AF282:AF286" si="1993">T282/100</f>
        <v>0</v>
      </c>
      <c r="AG282" s="368">
        <f t="shared" ref="AG282:AG286" si="1994">U282/100</f>
        <v>0</v>
      </c>
      <c r="AH282" s="368">
        <f t="shared" ref="AH282:AH286" si="1995">V282/100</f>
        <v>0</v>
      </c>
      <c r="AI282" s="368">
        <f t="shared" ref="AI282:AI286" si="1996">W282/100</f>
        <v>0</v>
      </c>
      <c r="AJ282" s="368">
        <f t="shared" ref="AJ282:AJ286" si="1997">X282/100</f>
        <v>0</v>
      </c>
      <c r="AK282" s="368">
        <f t="shared" ref="AK282:AK286" si="1998">Y282/100</f>
        <v>0</v>
      </c>
      <c r="AL282" s="368">
        <f t="shared" ref="AL282:AL286" si="1999">Z282/100</f>
        <v>0</v>
      </c>
      <c r="AM282" s="368">
        <f t="shared" ref="AM282:AM286" si="2000">AA282/100</f>
        <v>0</v>
      </c>
      <c r="AN282" s="368">
        <f t="shared" ref="AN282:AN286" si="2001">AB282/100</f>
        <v>0.4</v>
      </c>
      <c r="AO282" s="369">
        <v>0</v>
      </c>
      <c r="AP282" s="370">
        <v>0</v>
      </c>
      <c r="AQ282" s="370">
        <v>0</v>
      </c>
      <c r="AR282" s="370">
        <v>0</v>
      </c>
      <c r="AS282" s="378">
        <f>AC282*'Gas parameters'!$B$10</f>
        <v>21490.799999999999</v>
      </c>
      <c r="AT282" s="371">
        <f>AD282*'Gas parameters'!$C$10</f>
        <v>0</v>
      </c>
      <c r="AU282" s="371">
        <f>AE282*'Gas parameters'!$D$10</f>
        <v>0</v>
      </c>
      <c r="AV282" s="371">
        <f>AF282*'Gas parameters'!$E$10</f>
        <v>0</v>
      </c>
      <c r="AW282" s="371">
        <f>AG282*'Gas parameters'!$F$10</f>
        <v>0</v>
      </c>
      <c r="AX282" s="371">
        <f>AH282*'Gas parameters'!$G$10</f>
        <v>0</v>
      </c>
      <c r="AY282" s="371">
        <f>AI282*'Gas parameters'!$H$10</f>
        <v>0</v>
      </c>
      <c r="AZ282" s="371">
        <f>AJ282*'Gas parameters'!$I$10</f>
        <v>0</v>
      </c>
      <c r="BA282" s="371">
        <f>AK282*'Gas parameters'!$J$10</f>
        <v>0</v>
      </c>
      <c r="BB282" s="371">
        <f>AL282*'Gas parameters'!$K$10</f>
        <v>0</v>
      </c>
      <c r="BC282" s="371">
        <f>AM282*'Gas parameters'!$L$10</f>
        <v>0</v>
      </c>
      <c r="BD282" s="371">
        <f>AN282*'Gas parameters'!$M$10</f>
        <v>4310.8</v>
      </c>
      <c r="BE282" s="372">
        <f>AO282*'Gas parameters'!$N$10</f>
        <v>0</v>
      </c>
      <c r="BF282" s="373">
        <f>AP282*'Gas parameters'!$O$10</f>
        <v>0</v>
      </c>
      <c r="BG282" s="373">
        <f>AQ282*'Gas parameters'!$P$10</f>
        <v>0</v>
      </c>
      <c r="BH282" s="379">
        <f>AR282*'Gas parameters'!$Q$10</f>
        <v>0</v>
      </c>
      <c r="BI282" s="386">
        <f>AC282*'Gas parameters'!$B$11</f>
        <v>23904</v>
      </c>
      <c r="BJ282" s="387">
        <f>AD282*'Gas parameters'!$C$11</f>
        <v>0</v>
      </c>
      <c r="BK282" s="387">
        <f>AE282*'Gas parameters'!$D$11</f>
        <v>0</v>
      </c>
      <c r="BL282" s="387">
        <f>AF282*'Gas parameters'!$E$11</f>
        <v>0</v>
      </c>
      <c r="BM282" s="387">
        <f>AG282*'Gas parameters'!$F$11</f>
        <v>0</v>
      </c>
      <c r="BN282" s="387">
        <f>AH282*'Gas parameters'!$G$11</f>
        <v>0</v>
      </c>
      <c r="BO282" s="387">
        <f>AI282*'Gas parameters'!$H$11</f>
        <v>0</v>
      </c>
      <c r="BP282" s="387">
        <f>AJ282*'Gas parameters'!$I$11</f>
        <v>0</v>
      </c>
      <c r="BQ282" s="387">
        <f>AK282*'Gas parameters'!$J$11</f>
        <v>0</v>
      </c>
      <c r="BR282" s="387">
        <f>AL282*'Gas parameters'!$K$11</f>
        <v>0</v>
      </c>
      <c r="BS282" s="387">
        <f>AM282*'Gas parameters'!$L$11</f>
        <v>0</v>
      </c>
      <c r="BT282" s="387">
        <f>AN282*'Gas parameters'!$M$11</f>
        <v>5115.2000000000007</v>
      </c>
      <c r="BU282" s="388">
        <f>AO282*'Gas parameters'!$N$11</f>
        <v>0</v>
      </c>
      <c r="BV282" s="389">
        <f>AP282*'Gas parameters'!$O$11</f>
        <v>0</v>
      </c>
      <c r="BW282" s="389">
        <f>AQ282*'Gas parameters'!$P$11</f>
        <v>0</v>
      </c>
      <c r="BX282" s="390">
        <f>AR282*'Gas parameters'!$Q$11</f>
        <v>0</v>
      </c>
      <c r="BY282" s="385">
        <f>AC282*'Gas parameters'!$B$12</f>
        <v>0.43043999999999999</v>
      </c>
      <c r="BZ282" s="374">
        <f>AD282*'Gas parameters'!$C$12</f>
        <v>0</v>
      </c>
      <c r="CA282" s="374">
        <f>AE282*'Gas parameters'!$D$12</f>
        <v>0</v>
      </c>
      <c r="CB282" s="374">
        <f>AF282*'Gas parameters'!$E$12</f>
        <v>0</v>
      </c>
      <c r="CC282" s="374">
        <f>AG282*'Gas parameters'!$F$12</f>
        <v>0</v>
      </c>
      <c r="CD282" s="374">
        <f>AH282*'Gas parameters'!$G$12</f>
        <v>0</v>
      </c>
      <c r="CE282" s="374">
        <f>AI282*'Gas parameters'!$H$12</f>
        <v>0</v>
      </c>
      <c r="CF282" s="374">
        <f>AJ282*'Gas parameters'!$I$12</f>
        <v>0</v>
      </c>
      <c r="CG282" s="374">
        <f>AK282*'Gas parameters'!$J$12</f>
        <v>0</v>
      </c>
      <c r="CH282" s="374">
        <f>AL282*'Gas parameters'!$K$12</f>
        <v>0</v>
      </c>
      <c r="CI282" s="374">
        <f>AM282*'Gas parameters'!$L$12</f>
        <v>0</v>
      </c>
      <c r="CJ282" s="374">
        <f>AN282*'Gas parameters'!$M$12</f>
        <v>3.5999999999999997E-2</v>
      </c>
      <c r="CK282" s="375">
        <f>AO282*'Gas parameters'!$N$12</f>
        <v>0</v>
      </c>
      <c r="CL282" s="376">
        <f>AP282*'Gas parameters'!$O$12</f>
        <v>0</v>
      </c>
      <c r="CM282" s="376">
        <f>AQ282*'Gas parameters'!$P$12</f>
        <v>0</v>
      </c>
      <c r="CN282" s="376">
        <f>AR282*'Gas parameters'!$Q$12</f>
        <v>0</v>
      </c>
      <c r="CO282" s="432">
        <f t="shared" ref="CO282:CO286" si="2002">AC282</f>
        <v>0.6</v>
      </c>
      <c r="CP282" s="432">
        <f t="shared" ref="CP282:CP286" si="2003">AD282</f>
        <v>0</v>
      </c>
      <c r="CQ282" s="432">
        <f t="shared" ref="CQ282:CQ286" si="2004">AE282</f>
        <v>0</v>
      </c>
      <c r="CR282" s="432">
        <f t="shared" ref="CR282:CR286" si="2005">AF282</f>
        <v>0</v>
      </c>
      <c r="CS282" s="432">
        <f t="shared" ref="CS282:CS286" si="2006">AG282</f>
        <v>0</v>
      </c>
      <c r="CT282" s="432">
        <f t="shared" ref="CT282:CT286" si="2007">AH282</f>
        <v>0</v>
      </c>
      <c r="CU282" s="432">
        <f t="shared" ref="CU282:CU286" si="2008">AI282</f>
        <v>0</v>
      </c>
      <c r="CV282" s="432">
        <f t="shared" ref="CV282:CV286" si="2009">AJ282</f>
        <v>0</v>
      </c>
      <c r="CW282" s="432">
        <f t="shared" ref="CW282:CW286" si="2010">AK282</f>
        <v>0</v>
      </c>
      <c r="CX282" s="432">
        <f t="shared" ref="CX282:CX286" si="2011">AL282</f>
        <v>0</v>
      </c>
      <c r="CY282" s="432">
        <f t="shared" ref="CY282:CY286" si="2012">AM282</f>
        <v>0</v>
      </c>
      <c r="CZ282" s="432">
        <f t="shared" ref="CZ282:CZ286" si="2013">AN282</f>
        <v>0.4</v>
      </c>
      <c r="DA282" s="432">
        <f t="shared" ref="DA282:DA286" si="2014">AO282</f>
        <v>0</v>
      </c>
      <c r="DB282" s="432">
        <f t="shared" ref="DB282:DB286" si="2015">AP282</f>
        <v>0</v>
      </c>
      <c r="DC282" s="432">
        <f t="shared" ref="DC282:DC286" si="2016">AQ282</f>
        <v>0</v>
      </c>
      <c r="DD282" s="432">
        <f t="shared" ref="DD282:DD286" si="2017">AR282</f>
        <v>0</v>
      </c>
      <c r="DE282" s="428">
        <f>'DATA SHEET'!CO282*'Gas parameters'!$B$13</f>
        <v>21529.8</v>
      </c>
      <c r="DF282" s="428">
        <f>'DATA SHEET'!CP282*'Gas parameters'!$C$13</f>
        <v>0</v>
      </c>
      <c r="DG282" s="428">
        <f>'DATA SHEET'!CQ282*'Gas parameters'!$D$13</f>
        <v>0</v>
      </c>
      <c r="DH282" s="428">
        <f>'DATA SHEET'!CR282*'Gas parameters'!$E$13</f>
        <v>0</v>
      </c>
      <c r="DI282" s="428">
        <f>'DATA SHEET'!CS282*'Gas parameters'!$F$13</f>
        <v>0</v>
      </c>
      <c r="DJ282" s="428">
        <f>'DATA SHEET'!CT282*'Gas parameters'!$G$13</f>
        <v>0</v>
      </c>
      <c r="DK282" s="428">
        <f>'DATA SHEET'!CU282*'Gas parameters'!$H$13</f>
        <v>0</v>
      </c>
      <c r="DL282" s="428">
        <f>'DATA SHEET'!CV282*'Gas parameters'!$I$13</f>
        <v>0</v>
      </c>
      <c r="DM282" s="428">
        <f>'DATA SHEET'!CW282*'Gas parameters'!$J$13</f>
        <v>0</v>
      </c>
      <c r="DN282" s="428">
        <f>'DATA SHEET'!CX282*'Gas parameters'!$K$13</f>
        <v>0</v>
      </c>
      <c r="DO282" s="428">
        <f>'DATA SHEET'!CY282*'Gas parameters'!$L$13</f>
        <v>0</v>
      </c>
      <c r="DP282" s="428">
        <f>'DATA SHEET'!CZ282*'Gas parameters'!$M$13</f>
        <v>4313.2</v>
      </c>
      <c r="DQ282" s="428">
        <f>'DATA SHEET'!DA282*'Gas parameters'!$N$13</f>
        <v>0</v>
      </c>
      <c r="DR282" s="428">
        <f>'DATA SHEET'!DB282*'Gas parameters'!$O$13</f>
        <v>0</v>
      </c>
      <c r="DS282" s="428">
        <f>'DATA SHEET'!DC282*'Gas parameters'!$P$13</f>
        <v>0</v>
      </c>
      <c r="DT282" s="428">
        <f>'DATA SHEET'!DD282*'Gas parameters'!$Q$13</f>
        <v>0</v>
      </c>
      <c r="DU282" s="431">
        <f>'DATA SHEET'!CO282*'Gas parameters'!$B$14</f>
        <v>23891.399999999998</v>
      </c>
      <c r="DV282" s="431">
        <f>'DATA SHEET'!CP282*'Gas parameters'!$C$14</f>
        <v>0</v>
      </c>
      <c r="DW282" s="431">
        <f>'DATA SHEET'!CQ282*'Gas parameters'!$D$14</f>
        <v>0</v>
      </c>
      <c r="DX282" s="431">
        <f>'DATA SHEET'!CR282*'Gas parameters'!$E$14</f>
        <v>0</v>
      </c>
      <c r="DY282" s="431">
        <f>'DATA SHEET'!CS282*'Gas parameters'!$F$14</f>
        <v>0</v>
      </c>
      <c r="DZ282" s="431">
        <f>'DATA SHEET'!CT282*'Gas parameters'!$G$14</f>
        <v>0</v>
      </c>
      <c r="EA282" s="431">
        <f>'DATA SHEET'!CU282*'Gas parameters'!$H$14</f>
        <v>0</v>
      </c>
      <c r="EB282" s="431">
        <f>'DATA SHEET'!CV282*'Gas parameters'!$I$14</f>
        <v>0</v>
      </c>
      <c r="EC282" s="431">
        <f>'DATA SHEET'!CW282*'Gas parameters'!$J$14</f>
        <v>0</v>
      </c>
      <c r="ED282" s="431">
        <f>'DATA SHEET'!CX282*'Gas parameters'!$K$14</f>
        <v>0</v>
      </c>
      <c r="EE282" s="431">
        <f>'DATA SHEET'!CY282*'Gas parameters'!$L$14</f>
        <v>0</v>
      </c>
      <c r="EF282" s="431">
        <f>'DATA SHEET'!CZ282*'Gas parameters'!$M$14</f>
        <v>5098</v>
      </c>
      <c r="EG282" s="431">
        <f>'DATA SHEET'!DA282*'Gas parameters'!$N$14</f>
        <v>0</v>
      </c>
      <c r="EH282" s="431">
        <f>'DATA SHEET'!DB282*'Gas parameters'!$O$14</f>
        <v>0</v>
      </c>
      <c r="EI282" s="431">
        <f>'DATA SHEET'!DC282*'Gas parameters'!$P$14</f>
        <v>0</v>
      </c>
      <c r="EJ282" s="431">
        <f>'DATA SHEET'!DD282*'Gas parameters'!$Q$14</f>
        <v>0</v>
      </c>
      <c r="EK282" s="425">
        <f>'DATA SHEET'!CO282*'Gas parameters'!$B$15</f>
        <v>1.2018</v>
      </c>
      <c r="EL282" s="434">
        <f>'DATA SHEET'!CP282*'Gas parameters'!$C$15</f>
        <v>0</v>
      </c>
      <c r="EM282" s="434">
        <f>'DATA SHEET'!CQ282*'Gas parameters'!$D$15</f>
        <v>0</v>
      </c>
      <c r="EN282" s="434">
        <f>'DATA SHEET'!CR282*'Gas parameters'!$E$15</f>
        <v>0</v>
      </c>
      <c r="EO282" s="434">
        <f>'DATA SHEET'!CS282*'Gas parameters'!$F$15</f>
        <v>0</v>
      </c>
      <c r="EP282" s="434">
        <f>'DATA SHEET'!CT282*'Gas parameters'!$G$15</f>
        <v>0</v>
      </c>
      <c r="EQ282" s="434">
        <f>'DATA SHEET'!CU282*'Gas parameters'!$H$15</f>
        <v>0</v>
      </c>
      <c r="ER282" s="434">
        <f>'DATA SHEET'!CV282*'Gas parameters'!$I$15</f>
        <v>0</v>
      </c>
      <c r="ES282" s="434">
        <f>'DATA SHEET'!CW282*'Gas parameters'!$J$15</f>
        <v>0</v>
      </c>
      <c r="ET282" s="434">
        <f>'DATA SHEET'!CX282*'Gas parameters'!$K$15</f>
        <v>0</v>
      </c>
      <c r="EU282" s="434">
        <f>'DATA SHEET'!CY282*'Gas parameters'!$L$15</f>
        <v>0</v>
      </c>
      <c r="EV282" s="434">
        <f>'DATA SHEET'!CZ282*'Gas parameters'!$M$15</f>
        <v>0.1996</v>
      </c>
      <c r="EW282" s="434">
        <f>'DATA SHEET'!DA282*'Gas parameters'!$N$15</f>
        <v>0</v>
      </c>
      <c r="EX282" s="434">
        <f>'DATA SHEET'!DB282*'Gas parameters'!$O$15</f>
        <v>0</v>
      </c>
      <c r="EY282" s="434">
        <f>'DATA SHEET'!DC282*'Gas parameters'!$P$15</f>
        <v>0</v>
      </c>
      <c r="EZ282" s="434">
        <f>'DATA SHEET'!DD282*'Gas parameters'!$Q$15</f>
        <v>0</v>
      </c>
      <c r="FA282" s="429">
        <f>'DATA SHEET'!CO282*'Gas parameters'!$B$16</f>
        <v>0.59760000000000002</v>
      </c>
      <c r="FB282" s="429">
        <f>'DATA SHEET'!CP282*'Gas parameters'!$C$16</f>
        <v>0</v>
      </c>
      <c r="FC282" s="429">
        <f>'DATA SHEET'!CQ282*'Gas parameters'!$D$16</f>
        <v>0</v>
      </c>
      <c r="FD282" s="429">
        <f>'DATA SHEET'!CR282*'Gas parameters'!$E$16</f>
        <v>0</v>
      </c>
      <c r="FE282" s="429">
        <f>'DATA SHEET'!CS282*'Gas parameters'!$F$16</f>
        <v>0</v>
      </c>
      <c r="FF282" s="429">
        <f>'DATA SHEET'!CT282*'Gas parameters'!$G$16</f>
        <v>0</v>
      </c>
      <c r="FG282" s="429">
        <f>'DATA SHEET'!CU282*'Gas parameters'!$H$16</f>
        <v>0</v>
      </c>
      <c r="FH282" s="429">
        <f>'DATA SHEET'!CV282*'Gas parameters'!$I$16</f>
        <v>0</v>
      </c>
      <c r="FI282" s="429">
        <f>'DATA SHEET'!CW282*'Gas parameters'!$J$16</f>
        <v>0</v>
      </c>
      <c r="FJ282" s="429">
        <f>'DATA SHEET'!CX282*'Gas parameters'!$K$16</f>
        <v>0</v>
      </c>
      <c r="FK282" s="429">
        <f>'DATA SHEET'!CY282*'Gas parameters'!$L$16</f>
        <v>0</v>
      </c>
      <c r="FL282" s="429">
        <f>'DATA SHEET'!CZ282*'Gas parameters'!$M$16</f>
        <v>0</v>
      </c>
      <c r="FM282" s="429">
        <f>'DATA SHEET'!DA282*'Gas parameters'!$N$16</f>
        <v>0</v>
      </c>
      <c r="FN282" s="429">
        <f>'DATA SHEET'!DB282*'Gas parameters'!$O$16</f>
        <v>0</v>
      </c>
      <c r="FO282" s="429">
        <f>'DATA SHEET'!DC282*'Gas parameters'!$P$16</f>
        <v>0</v>
      </c>
      <c r="FP282" s="429">
        <f>'DATA SHEET'!DD282*'Gas parameters'!$Q$16</f>
        <v>0</v>
      </c>
      <c r="FQ282" s="457">
        <f>'DATA SHEET'!CO282*'Gas parameters'!$B$17</f>
        <v>1.1639999999999999</v>
      </c>
      <c r="FR282" s="457">
        <f>'DATA SHEET'!CP282*'Gas parameters'!$C$17</f>
        <v>0</v>
      </c>
      <c r="FS282" s="457">
        <f>'DATA SHEET'!CQ282*'Gas parameters'!$D$17</f>
        <v>0</v>
      </c>
      <c r="FT282" s="457">
        <f>'DATA SHEET'!CR282*'Gas parameters'!$E$17</f>
        <v>0</v>
      </c>
      <c r="FU282" s="457">
        <f>'DATA SHEET'!CS282*'Gas parameters'!$F$17</f>
        <v>0</v>
      </c>
      <c r="FV282" s="457">
        <f>'DATA SHEET'!CT282*'Gas parameters'!$G$17</f>
        <v>0</v>
      </c>
      <c r="FW282" s="457">
        <f>'DATA SHEET'!CU282*'Gas parameters'!$H$17</f>
        <v>0</v>
      </c>
      <c r="FX282" s="457">
        <f>'DATA SHEET'!CV282*'Gas parameters'!$I$17</f>
        <v>0</v>
      </c>
      <c r="FY282" s="457">
        <f>'DATA SHEET'!CW282*'Gas parameters'!$J$17</f>
        <v>0</v>
      </c>
      <c r="FZ282" s="457">
        <f>'DATA SHEET'!CX282*'Gas parameters'!$K$17</f>
        <v>0</v>
      </c>
      <c r="GA282" s="457">
        <f>'DATA SHEET'!CY282*'Gas parameters'!$L$17</f>
        <v>0</v>
      </c>
      <c r="GB282" s="457">
        <f>'DATA SHEET'!CZ282*'Gas parameters'!$M$17</f>
        <v>0.38680000000000003</v>
      </c>
      <c r="GC282" s="457">
        <f>'DATA SHEET'!DA282*'Gas parameters'!$N$17</f>
        <v>0</v>
      </c>
      <c r="GD282" s="457">
        <f>'DATA SHEET'!DB282*'Gas parameters'!$O$17</f>
        <v>0</v>
      </c>
      <c r="GE282" s="457">
        <f>'DATA SHEET'!DC282*'Gas parameters'!$P$17</f>
        <v>0</v>
      </c>
      <c r="GF282" s="457">
        <f>'DATA SHEET'!DD282*'Gas parameters'!$Q$17</f>
        <v>0</v>
      </c>
      <c r="GG282" s="429">
        <f>'DATA SHEET'!CO282*'Gas parameters'!$B$18</f>
        <v>0.43043999999999999</v>
      </c>
      <c r="GH282" s="429">
        <f>'DATA SHEET'!CP282*'Gas parameters'!$C$18</f>
        <v>0</v>
      </c>
      <c r="GI282" s="429">
        <f>'DATA SHEET'!CQ282*'Gas parameters'!$D$18</f>
        <v>0</v>
      </c>
      <c r="GJ282" s="429">
        <f>'DATA SHEET'!CR282*'Gas parameters'!$E$18</f>
        <v>0</v>
      </c>
      <c r="GK282" s="429">
        <f>'DATA SHEET'!CS282*'Gas parameters'!$F$18</f>
        <v>0</v>
      </c>
      <c r="GL282" s="429">
        <f>'DATA SHEET'!CT282*'Gas parameters'!$G$18</f>
        <v>0</v>
      </c>
      <c r="GM282" s="429">
        <f>'DATA SHEET'!CU282*'Gas parameters'!$H$18</f>
        <v>0</v>
      </c>
      <c r="GN282" s="429">
        <f>'DATA SHEET'!CV282*'Gas parameters'!$I$18</f>
        <v>0</v>
      </c>
      <c r="GO282" s="429">
        <f>'DATA SHEET'!CW282*'Gas parameters'!$J$18</f>
        <v>0</v>
      </c>
      <c r="GP282" s="429">
        <f>'DATA SHEET'!CX282*'Gas parameters'!$K$18</f>
        <v>0</v>
      </c>
      <c r="GQ282" s="429">
        <f>'DATA SHEET'!CY282*'Gas parameters'!$L$18</f>
        <v>0</v>
      </c>
      <c r="GR282" s="429">
        <f>'DATA SHEET'!CZ282*'Gas parameters'!$M$18</f>
        <v>3.5999999999999997E-2</v>
      </c>
      <c r="GS282" s="429">
        <f>'DATA SHEET'!DA282*'Gas parameters'!$N$18</f>
        <v>0</v>
      </c>
      <c r="GT282" s="429">
        <f>'DATA SHEET'!DB282*'Gas parameters'!$O$18</f>
        <v>0</v>
      </c>
      <c r="GU282" s="429">
        <f>'DATA SHEET'!DC282*'Gas parameters'!$P$18</f>
        <v>0</v>
      </c>
      <c r="GV282" s="429">
        <f>'DATA SHEET'!DD282*'Gas parameters'!$Q$18</f>
        <v>0</v>
      </c>
      <c r="GW282" s="430">
        <v>7</v>
      </c>
      <c r="GX282" s="430">
        <v>1E-3</v>
      </c>
      <c r="GY282" s="435">
        <f t="shared" ref="GY282:GY286" si="2018">HM282/0.2094</f>
        <v>6.6924546322827121</v>
      </c>
      <c r="GZ282" s="435">
        <f t="shared" ref="GZ282:GZ286" si="2019">HN282/HH282*100</f>
        <v>10.148328222950017</v>
      </c>
      <c r="HA282" s="433">
        <f t="shared" ref="HA282:HA286" si="2020">(HG282-HH282)/GY282+1</f>
        <v>1</v>
      </c>
      <c r="HB282" s="433">
        <f t="shared" ref="HB282:HB286" si="2021">HG282+HI282</f>
        <v>7.4502201757506663</v>
      </c>
      <c r="HC282" s="433">
        <f t="shared" ref="HC282:HC286" si="2022">HI282/HB282*100</f>
        <v>20.959991874476575</v>
      </c>
      <c r="HD282" s="433">
        <f t="shared" ref="HD282:HD286" si="2023">HJ282*0.01977+HF282*0.01429+(100-HF282-HJ282)*0.01251</f>
        <v>1.3246768628986172</v>
      </c>
      <c r="HE282" s="433">
        <f t="shared" ref="HE282:HE286" si="2024">(HD282+HI282*0.8038/HG282)/(HI282/HG282+1)</f>
        <v>1.2155011147590387</v>
      </c>
      <c r="HF282" s="436">
        <f t="shared" ref="HF282:HF286" si="2025">IO282</f>
        <v>0</v>
      </c>
      <c r="HG282" s="433">
        <f t="shared" ref="HG282:HG286" si="2026">HN282/HJ282*100</f>
        <v>5.8886546322827122</v>
      </c>
      <c r="HH282" s="435">
        <f>GY282*0.7906+'DATA SHEET'!CW282/100+HN282</f>
        <v>5.8886546322827122</v>
      </c>
      <c r="HI282" s="433">
        <f t="shared" ref="HI282:HI286" si="2027">GX282/0.8038*1.293*HA282*GY282+HO282</f>
        <v>1.5615655434679541</v>
      </c>
      <c r="HJ282" s="433">
        <f t="shared" ref="HJ282:HJ286" si="2028">(1-HF282/20.94)*GZ282</f>
        <v>10.148328222950017</v>
      </c>
      <c r="HK282" s="437">
        <f t="shared" ref="HK282:HK286" si="2029">SUM(DE282:DT282)</f>
        <v>25843</v>
      </c>
      <c r="HL282" s="437">
        <f t="shared" ref="HL282:HL286" si="2030">SUM(DU282:EJ282)</f>
        <v>28989.399999999998</v>
      </c>
      <c r="HM282" s="438">
        <f t="shared" ref="HM282:HM286" si="2031">SUM(EK282:EZ282)</f>
        <v>1.4014</v>
      </c>
      <c r="HN282" s="439">
        <f t="shared" ref="HN282:HN286" si="2032">SUM(FA282:FP282)</f>
        <v>0.59760000000000002</v>
      </c>
      <c r="HO282" s="436">
        <f t="shared" ref="HO282:HO286" si="2033">SUM(FQ282:GF282)</f>
        <v>1.5508</v>
      </c>
      <c r="HP282" s="427">
        <f t="shared" ref="HP282:HP286" si="2034">SUM(GG282:GV282)</f>
        <v>0.46643999999999997</v>
      </c>
      <c r="HQ282" s="357">
        <f t="shared" ref="HQ282:HQ286" si="2035">SUM(AS282:BH282)</f>
        <v>25801.599999999999</v>
      </c>
      <c r="HR282" s="358">
        <f t="shared" ref="HR282:HR286" si="2036">SUM(BI282:BX282)</f>
        <v>29019.200000000001</v>
      </c>
      <c r="HS282" s="712">
        <f t="shared" ref="HS282:HS286" si="2037">SUM(BY282:CN282)</f>
        <v>0.46643999999999997</v>
      </c>
      <c r="HT282" s="713">
        <f t="shared" ref="HT282:HT286" si="2038">HU282/$HR$14</f>
        <v>0.36094603788418017</v>
      </c>
      <c r="HU282" s="711">
        <f t="shared" ref="HU282:HU286" si="2039">HS282/$HU$14</f>
        <v>0.44215889640812073</v>
      </c>
      <c r="HV282" s="711">
        <f t="shared" ref="HV282:HV286" si="2040">HY282/$HV$14</f>
        <v>24.454174959719456</v>
      </c>
      <c r="HW282" s="711">
        <f t="shared" ref="HW282:HW286" si="2041">HZ282/$HW$14</f>
        <v>27.464698088207459</v>
      </c>
      <c r="HX282" s="711">
        <f t="shared" ref="HX282:HX286" si="2042">IA282/$HX$14</f>
        <v>45.714470083951518</v>
      </c>
      <c r="HY282" s="714">
        <f t="shared" ref="HY282:HY286" si="2043">HQ282/1000</f>
        <v>25.801599999999997</v>
      </c>
      <c r="HZ282" s="359">
        <f t="shared" ref="HZ282:HZ286" si="2044">HR282/1000</f>
        <v>29.019200000000001</v>
      </c>
      <c r="IA282" s="360">
        <f t="shared" ref="IA282:IA286" si="2045">HR282/SQRT(HT282)/1000</f>
        <v>48.30190909070317</v>
      </c>
      <c r="IB282" s="75">
        <f t="shared" ref="IB282:IB286" si="2046">HX282</f>
        <v>45.714470083951518</v>
      </c>
      <c r="IC282" s="724">
        <f t="shared" ref="IC282:IC286" si="2047">HT282</f>
        <v>0.36094603788418017</v>
      </c>
      <c r="ID282" s="724">
        <f t="shared" ref="ID282:ID286" si="2048">HY282</f>
        <v>25.801599999999997</v>
      </c>
      <c r="IE282" s="724">
        <f t="shared" ref="IE282:IE286" si="2049">HZ282</f>
        <v>29.019200000000001</v>
      </c>
      <c r="IF282" s="76">
        <f t="shared" ref="IF282:IF286" si="2050">GZ282</f>
        <v>10.148328222950017</v>
      </c>
      <c r="IG282" s="168"/>
      <c r="IH282" s="168"/>
      <c r="II282" s="168"/>
      <c r="IJ282" s="700">
        <f t="shared" ref="IJ282:IJ286" si="2051">II282*(273.15/(273.15+15))*ID282/3.6</f>
        <v>0</v>
      </c>
      <c r="IK282" s="529"/>
      <c r="IL282" s="529"/>
      <c r="IM282" s="529"/>
      <c r="IN282" s="529"/>
      <c r="IO282" s="529"/>
      <c r="IP282" s="529"/>
      <c r="IQ282" s="529"/>
      <c r="IR282" s="529"/>
      <c r="IS282" s="23" t="s">
        <v>88</v>
      </c>
      <c r="IT282" s="23" t="s">
        <v>88</v>
      </c>
      <c r="IU282" s="23"/>
      <c r="IV282" s="23" t="s">
        <v>88</v>
      </c>
      <c r="IW282" s="23"/>
      <c r="IX282" s="23"/>
      <c r="IZ282" s="529"/>
      <c r="JA282" s="529"/>
      <c r="JB282" s="143"/>
      <c r="JC282" s="64"/>
      <c r="JD282" s="22" t="str">
        <f>IF(IN282&lt;&gt;0,IP282*IF282/IN282,"NM")</f>
        <v>NM</v>
      </c>
      <c r="JE282" s="22" t="str">
        <f>IF(IN282&lt;&gt;0,IQ282*IF282/IN282,"NM")</f>
        <v>NM</v>
      </c>
      <c r="JF282" s="22" t="str">
        <f>IF(IN282&lt;&gt;0,JD282*1.07,"NM")</f>
        <v>NM</v>
      </c>
      <c r="JG282" s="22" t="str">
        <f>IF(IN282&lt;&gt;0,JE282*1.76,"NM")</f>
        <v>NM</v>
      </c>
      <c r="JH282" s="21" t="str">
        <f>IF(IN282&lt;&gt;0,(21/(21-IO282)),"NM")</f>
        <v>NM</v>
      </c>
      <c r="JI282" s="21"/>
      <c r="JJ282" s="21"/>
      <c r="JK282" s="21"/>
      <c r="JL282" s="529"/>
      <c r="JM282" s="529"/>
      <c r="JN282" s="529"/>
      <c r="JO282" s="529"/>
      <c r="JP282" s="529"/>
      <c r="JR282" s="29"/>
      <c r="JS282" s="29"/>
      <c r="JT282" s="529"/>
      <c r="JU282" s="529"/>
      <c r="JV282" s="142"/>
      <c r="JW282" s="142"/>
      <c r="JX282" s="142"/>
      <c r="JY282" s="142"/>
      <c r="JZ282" s="142"/>
      <c r="KA282" s="23"/>
      <c r="KB282" s="24"/>
      <c r="KC282" s="175"/>
      <c r="KD282" s="175"/>
      <c r="KE282" s="175"/>
      <c r="KF282" s="175"/>
      <c r="KG282" s="175"/>
      <c r="KH282" s="175"/>
      <c r="KI282" s="175"/>
      <c r="KJ282" s="175"/>
      <c r="KK282" s="48"/>
      <c r="KL282" s="32" t="s">
        <v>88</v>
      </c>
      <c r="KM282" s="48"/>
      <c r="KN282" s="48"/>
      <c r="KO282" s="48"/>
      <c r="KP282" s="48"/>
      <c r="KQ282" s="49"/>
      <c r="KR282" s="49"/>
      <c r="KS282" s="49"/>
      <c r="KT282" s="49"/>
      <c r="KU282" s="49"/>
      <c r="KV282" s="49"/>
      <c r="KX282" s="540">
        <f t="shared" si="1989"/>
        <v>100</v>
      </c>
      <c r="NC282" s="5"/>
    </row>
    <row r="283" spans="1:367" ht="16.5" thickTop="1" thickBot="1" x14ac:dyDescent="0.3">
      <c r="A283" s="81"/>
      <c r="B283" s="81"/>
      <c r="C283" s="81"/>
      <c r="D283" s="2179"/>
      <c r="E283" s="11">
        <f>E282+1</f>
        <v>127</v>
      </c>
      <c r="F283" s="2128"/>
      <c r="G283" s="1831"/>
      <c r="H283" s="23" t="s">
        <v>88</v>
      </c>
      <c r="I283" s="23" t="s">
        <v>88</v>
      </c>
      <c r="J283" s="23" t="s">
        <v>88</v>
      </c>
      <c r="K283" s="38"/>
      <c r="L283" s="39" t="s">
        <v>79</v>
      </c>
      <c r="M283" s="39" t="s">
        <v>53</v>
      </c>
      <c r="N283" s="1905"/>
      <c r="O283" s="528"/>
      <c r="P283" s="544"/>
      <c r="Q283" s="726">
        <v>60</v>
      </c>
      <c r="R283" s="727"/>
      <c r="S283" s="727"/>
      <c r="T283" s="727"/>
      <c r="U283" s="727"/>
      <c r="V283" s="727"/>
      <c r="W283" s="727"/>
      <c r="X283" s="727"/>
      <c r="Y283" s="727"/>
      <c r="Z283" s="727"/>
      <c r="AA283" s="727"/>
      <c r="AB283" s="727">
        <v>40</v>
      </c>
      <c r="AC283" s="368">
        <f t="shared" si="1990"/>
        <v>0.6</v>
      </c>
      <c r="AD283" s="368">
        <f t="shared" si="1991"/>
        <v>0</v>
      </c>
      <c r="AE283" s="368">
        <f t="shared" si="1992"/>
        <v>0</v>
      </c>
      <c r="AF283" s="368">
        <f t="shared" si="1993"/>
        <v>0</v>
      </c>
      <c r="AG283" s="368">
        <f t="shared" si="1994"/>
        <v>0</v>
      </c>
      <c r="AH283" s="368">
        <f t="shared" si="1995"/>
        <v>0</v>
      </c>
      <c r="AI283" s="368">
        <f t="shared" si="1996"/>
        <v>0</v>
      </c>
      <c r="AJ283" s="368">
        <f t="shared" si="1997"/>
        <v>0</v>
      </c>
      <c r="AK283" s="368">
        <f t="shared" si="1998"/>
        <v>0</v>
      </c>
      <c r="AL283" s="368">
        <f t="shared" si="1999"/>
        <v>0</v>
      </c>
      <c r="AM283" s="368">
        <f t="shared" si="2000"/>
        <v>0</v>
      </c>
      <c r="AN283" s="368">
        <f t="shared" si="2001"/>
        <v>0.4</v>
      </c>
      <c r="AO283" s="369">
        <v>0</v>
      </c>
      <c r="AP283" s="370">
        <v>0</v>
      </c>
      <c r="AQ283" s="370">
        <v>0</v>
      </c>
      <c r="AR283" s="370">
        <v>0</v>
      </c>
      <c r="AS283" s="378">
        <f>AC283*'Gas parameters'!$B$10</f>
        <v>21490.799999999999</v>
      </c>
      <c r="AT283" s="371">
        <f>AD283*'Gas parameters'!$C$10</f>
        <v>0</v>
      </c>
      <c r="AU283" s="371">
        <f>AE283*'Gas parameters'!$D$10</f>
        <v>0</v>
      </c>
      <c r="AV283" s="371">
        <f>AF283*'Gas parameters'!$E$10</f>
        <v>0</v>
      </c>
      <c r="AW283" s="371">
        <f>AG283*'Gas parameters'!$F$10</f>
        <v>0</v>
      </c>
      <c r="AX283" s="371">
        <f>AH283*'Gas parameters'!$G$10</f>
        <v>0</v>
      </c>
      <c r="AY283" s="371">
        <f>AI283*'Gas parameters'!$H$10</f>
        <v>0</v>
      </c>
      <c r="AZ283" s="371">
        <f>AJ283*'Gas parameters'!$I$10</f>
        <v>0</v>
      </c>
      <c r="BA283" s="371">
        <f>AK283*'Gas parameters'!$J$10</f>
        <v>0</v>
      </c>
      <c r="BB283" s="371">
        <f>AL283*'Gas parameters'!$K$10</f>
        <v>0</v>
      </c>
      <c r="BC283" s="371">
        <f>AM283*'Gas parameters'!$L$10</f>
        <v>0</v>
      </c>
      <c r="BD283" s="371">
        <f>AN283*'Gas parameters'!$M$10</f>
        <v>4310.8</v>
      </c>
      <c r="BE283" s="372">
        <f>AO283*'Gas parameters'!$N$10</f>
        <v>0</v>
      </c>
      <c r="BF283" s="373">
        <f>AP283*'Gas parameters'!$O$10</f>
        <v>0</v>
      </c>
      <c r="BG283" s="373">
        <f>AQ283*'Gas parameters'!$P$10</f>
        <v>0</v>
      </c>
      <c r="BH283" s="379">
        <f>AR283*'Gas parameters'!$Q$10</f>
        <v>0</v>
      </c>
      <c r="BI283" s="386">
        <f>AC283*'Gas parameters'!$B$11</f>
        <v>23904</v>
      </c>
      <c r="BJ283" s="387">
        <f>AD283*'Gas parameters'!$C$11</f>
        <v>0</v>
      </c>
      <c r="BK283" s="387">
        <f>AE283*'Gas parameters'!$D$11</f>
        <v>0</v>
      </c>
      <c r="BL283" s="387">
        <f>AF283*'Gas parameters'!$E$11</f>
        <v>0</v>
      </c>
      <c r="BM283" s="387">
        <f>AG283*'Gas parameters'!$F$11</f>
        <v>0</v>
      </c>
      <c r="BN283" s="387">
        <f>AH283*'Gas parameters'!$G$11</f>
        <v>0</v>
      </c>
      <c r="BO283" s="387">
        <f>AI283*'Gas parameters'!$H$11</f>
        <v>0</v>
      </c>
      <c r="BP283" s="387">
        <f>AJ283*'Gas parameters'!$I$11</f>
        <v>0</v>
      </c>
      <c r="BQ283" s="387">
        <f>AK283*'Gas parameters'!$J$11</f>
        <v>0</v>
      </c>
      <c r="BR283" s="387">
        <f>AL283*'Gas parameters'!$K$11</f>
        <v>0</v>
      </c>
      <c r="BS283" s="387">
        <f>AM283*'Gas parameters'!$L$11</f>
        <v>0</v>
      </c>
      <c r="BT283" s="387">
        <f>AN283*'Gas parameters'!$M$11</f>
        <v>5115.2000000000007</v>
      </c>
      <c r="BU283" s="388">
        <f>AO283*'Gas parameters'!$N$11</f>
        <v>0</v>
      </c>
      <c r="BV283" s="389">
        <f>AP283*'Gas parameters'!$O$11</f>
        <v>0</v>
      </c>
      <c r="BW283" s="389">
        <f>AQ283*'Gas parameters'!$P$11</f>
        <v>0</v>
      </c>
      <c r="BX283" s="390">
        <f>AR283*'Gas parameters'!$Q$11</f>
        <v>0</v>
      </c>
      <c r="BY283" s="385">
        <f>AC283*'Gas parameters'!$B$12</f>
        <v>0.43043999999999999</v>
      </c>
      <c r="BZ283" s="374">
        <f>AD283*'Gas parameters'!$C$12</f>
        <v>0</v>
      </c>
      <c r="CA283" s="374">
        <f>AE283*'Gas parameters'!$D$12</f>
        <v>0</v>
      </c>
      <c r="CB283" s="374">
        <f>AF283*'Gas parameters'!$E$12</f>
        <v>0</v>
      </c>
      <c r="CC283" s="374">
        <f>AG283*'Gas parameters'!$F$12</f>
        <v>0</v>
      </c>
      <c r="CD283" s="374">
        <f>AH283*'Gas parameters'!$G$12</f>
        <v>0</v>
      </c>
      <c r="CE283" s="374">
        <f>AI283*'Gas parameters'!$H$12</f>
        <v>0</v>
      </c>
      <c r="CF283" s="374">
        <f>AJ283*'Gas parameters'!$I$12</f>
        <v>0</v>
      </c>
      <c r="CG283" s="374">
        <f>AK283*'Gas parameters'!$J$12</f>
        <v>0</v>
      </c>
      <c r="CH283" s="374">
        <f>AL283*'Gas parameters'!$K$12</f>
        <v>0</v>
      </c>
      <c r="CI283" s="374">
        <f>AM283*'Gas parameters'!$L$12</f>
        <v>0</v>
      </c>
      <c r="CJ283" s="374">
        <f>AN283*'Gas parameters'!$M$12</f>
        <v>3.5999999999999997E-2</v>
      </c>
      <c r="CK283" s="375">
        <f>AO283*'Gas parameters'!$N$12</f>
        <v>0</v>
      </c>
      <c r="CL283" s="376">
        <f>AP283*'Gas parameters'!$O$12</f>
        <v>0</v>
      </c>
      <c r="CM283" s="376">
        <f>AQ283*'Gas parameters'!$P$12</f>
        <v>0</v>
      </c>
      <c r="CN283" s="376">
        <f>AR283*'Gas parameters'!$Q$12</f>
        <v>0</v>
      </c>
      <c r="CO283" s="432">
        <f t="shared" si="2002"/>
        <v>0.6</v>
      </c>
      <c r="CP283" s="432">
        <f t="shared" si="2003"/>
        <v>0</v>
      </c>
      <c r="CQ283" s="432">
        <f t="shared" si="2004"/>
        <v>0</v>
      </c>
      <c r="CR283" s="432">
        <f t="shared" si="2005"/>
        <v>0</v>
      </c>
      <c r="CS283" s="432">
        <f t="shared" si="2006"/>
        <v>0</v>
      </c>
      <c r="CT283" s="432">
        <f t="shared" si="2007"/>
        <v>0</v>
      </c>
      <c r="CU283" s="432">
        <f t="shared" si="2008"/>
        <v>0</v>
      </c>
      <c r="CV283" s="432">
        <f t="shared" si="2009"/>
        <v>0</v>
      </c>
      <c r="CW283" s="432">
        <f t="shared" si="2010"/>
        <v>0</v>
      </c>
      <c r="CX283" s="432">
        <f t="shared" si="2011"/>
        <v>0</v>
      </c>
      <c r="CY283" s="432">
        <f t="shared" si="2012"/>
        <v>0</v>
      </c>
      <c r="CZ283" s="432">
        <f t="shared" si="2013"/>
        <v>0.4</v>
      </c>
      <c r="DA283" s="432">
        <f t="shared" si="2014"/>
        <v>0</v>
      </c>
      <c r="DB283" s="432">
        <f t="shared" si="2015"/>
        <v>0</v>
      </c>
      <c r="DC283" s="432">
        <f t="shared" si="2016"/>
        <v>0</v>
      </c>
      <c r="DD283" s="432">
        <f t="shared" si="2017"/>
        <v>0</v>
      </c>
      <c r="DE283" s="428">
        <f>'DATA SHEET'!CO283*'Gas parameters'!$B$13</f>
        <v>21529.8</v>
      </c>
      <c r="DF283" s="428">
        <f>'DATA SHEET'!CP283*'Gas parameters'!$C$13</f>
        <v>0</v>
      </c>
      <c r="DG283" s="428">
        <f>'DATA SHEET'!CQ283*'Gas parameters'!$D$13</f>
        <v>0</v>
      </c>
      <c r="DH283" s="428">
        <f>'DATA SHEET'!CR283*'Gas parameters'!$E$13</f>
        <v>0</v>
      </c>
      <c r="DI283" s="428">
        <f>'DATA SHEET'!CS283*'Gas parameters'!$F$13</f>
        <v>0</v>
      </c>
      <c r="DJ283" s="428">
        <f>'DATA SHEET'!CT283*'Gas parameters'!$G$13</f>
        <v>0</v>
      </c>
      <c r="DK283" s="428">
        <f>'DATA SHEET'!CU283*'Gas parameters'!$H$13</f>
        <v>0</v>
      </c>
      <c r="DL283" s="428">
        <f>'DATA SHEET'!CV283*'Gas parameters'!$I$13</f>
        <v>0</v>
      </c>
      <c r="DM283" s="428">
        <f>'DATA SHEET'!CW283*'Gas parameters'!$J$13</f>
        <v>0</v>
      </c>
      <c r="DN283" s="428">
        <f>'DATA SHEET'!CX283*'Gas parameters'!$K$13</f>
        <v>0</v>
      </c>
      <c r="DO283" s="428">
        <f>'DATA SHEET'!CY283*'Gas parameters'!$L$13</f>
        <v>0</v>
      </c>
      <c r="DP283" s="428">
        <f>'DATA SHEET'!CZ283*'Gas parameters'!$M$13</f>
        <v>4313.2</v>
      </c>
      <c r="DQ283" s="428">
        <f>'DATA SHEET'!DA283*'Gas parameters'!$N$13</f>
        <v>0</v>
      </c>
      <c r="DR283" s="428">
        <f>'DATA SHEET'!DB283*'Gas parameters'!$O$13</f>
        <v>0</v>
      </c>
      <c r="DS283" s="428">
        <f>'DATA SHEET'!DC283*'Gas parameters'!$P$13</f>
        <v>0</v>
      </c>
      <c r="DT283" s="428">
        <f>'DATA SHEET'!DD283*'Gas parameters'!$Q$13</f>
        <v>0</v>
      </c>
      <c r="DU283" s="431">
        <f>'DATA SHEET'!CO283*'Gas parameters'!$B$14</f>
        <v>23891.399999999998</v>
      </c>
      <c r="DV283" s="431">
        <f>'DATA SHEET'!CP283*'Gas parameters'!$C$14</f>
        <v>0</v>
      </c>
      <c r="DW283" s="431">
        <f>'DATA SHEET'!CQ283*'Gas parameters'!$D$14</f>
        <v>0</v>
      </c>
      <c r="DX283" s="431">
        <f>'DATA SHEET'!CR283*'Gas parameters'!$E$14</f>
        <v>0</v>
      </c>
      <c r="DY283" s="431">
        <f>'DATA SHEET'!CS283*'Gas parameters'!$F$14</f>
        <v>0</v>
      </c>
      <c r="DZ283" s="431">
        <f>'DATA SHEET'!CT283*'Gas parameters'!$G$14</f>
        <v>0</v>
      </c>
      <c r="EA283" s="431">
        <f>'DATA SHEET'!CU283*'Gas parameters'!$H$14</f>
        <v>0</v>
      </c>
      <c r="EB283" s="431">
        <f>'DATA SHEET'!CV283*'Gas parameters'!$I$14</f>
        <v>0</v>
      </c>
      <c r="EC283" s="431">
        <f>'DATA SHEET'!CW283*'Gas parameters'!$J$14</f>
        <v>0</v>
      </c>
      <c r="ED283" s="431">
        <f>'DATA SHEET'!CX283*'Gas parameters'!$K$14</f>
        <v>0</v>
      </c>
      <c r="EE283" s="431">
        <f>'DATA SHEET'!CY283*'Gas parameters'!$L$14</f>
        <v>0</v>
      </c>
      <c r="EF283" s="431">
        <f>'DATA SHEET'!CZ283*'Gas parameters'!$M$14</f>
        <v>5098</v>
      </c>
      <c r="EG283" s="431">
        <f>'DATA SHEET'!DA283*'Gas parameters'!$N$14</f>
        <v>0</v>
      </c>
      <c r="EH283" s="431">
        <f>'DATA SHEET'!DB283*'Gas parameters'!$O$14</f>
        <v>0</v>
      </c>
      <c r="EI283" s="431">
        <f>'DATA SHEET'!DC283*'Gas parameters'!$P$14</f>
        <v>0</v>
      </c>
      <c r="EJ283" s="431">
        <f>'DATA SHEET'!DD283*'Gas parameters'!$Q$14</f>
        <v>0</v>
      </c>
      <c r="EK283" s="425">
        <f>'DATA SHEET'!CO283*'Gas parameters'!$B$15</f>
        <v>1.2018</v>
      </c>
      <c r="EL283" s="434">
        <f>'DATA SHEET'!CP283*'Gas parameters'!$C$15</f>
        <v>0</v>
      </c>
      <c r="EM283" s="434">
        <f>'DATA SHEET'!CQ283*'Gas parameters'!$D$15</f>
        <v>0</v>
      </c>
      <c r="EN283" s="434">
        <f>'DATA SHEET'!CR283*'Gas parameters'!$E$15</f>
        <v>0</v>
      </c>
      <c r="EO283" s="434">
        <f>'DATA SHEET'!CS283*'Gas parameters'!$F$15</f>
        <v>0</v>
      </c>
      <c r="EP283" s="434">
        <f>'DATA SHEET'!CT283*'Gas parameters'!$G$15</f>
        <v>0</v>
      </c>
      <c r="EQ283" s="434">
        <f>'DATA SHEET'!CU283*'Gas parameters'!$H$15</f>
        <v>0</v>
      </c>
      <c r="ER283" s="434">
        <f>'DATA SHEET'!CV283*'Gas parameters'!$I$15</f>
        <v>0</v>
      </c>
      <c r="ES283" s="434">
        <f>'DATA SHEET'!CW283*'Gas parameters'!$J$15</f>
        <v>0</v>
      </c>
      <c r="ET283" s="434">
        <f>'DATA SHEET'!CX283*'Gas parameters'!$K$15</f>
        <v>0</v>
      </c>
      <c r="EU283" s="434">
        <f>'DATA SHEET'!CY283*'Gas parameters'!$L$15</f>
        <v>0</v>
      </c>
      <c r="EV283" s="434">
        <f>'DATA SHEET'!CZ283*'Gas parameters'!$M$15</f>
        <v>0.1996</v>
      </c>
      <c r="EW283" s="434">
        <f>'DATA SHEET'!DA283*'Gas parameters'!$N$15</f>
        <v>0</v>
      </c>
      <c r="EX283" s="434">
        <f>'DATA SHEET'!DB283*'Gas parameters'!$O$15</f>
        <v>0</v>
      </c>
      <c r="EY283" s="434">
        <f>'DATA SHEET'!DC283*'Gas parameters'!$P$15</f>
        <v>0</v>
      </c>
      <c r="EZ283" s="434">
        <f>'DATA SHEET'!DD283*'Gas parameters'!$Q$15</f>
        <v>0</v>
      </c>
      <c r="FA283" s="429">
        <f>'DATA SHEET'!CO283*'Gas parameters'!$B$16</f>
        <v>0.59760000000000002</v>
      </c>
      <c r="FB283" s="429">
        <f>'DATA SHEET'!CP283*'Gas parameters'!$C$16</f>
        <v>0</v>
      </c>
      <c r="FC283" s="429">
        <f>'DATA SHEET'!CQ283*'Gas parameters'!$D$16</f>
        <v>0</v>
      </c>
      <c r="FD283" s="429">
        <f>'DATA SHEET'!CR283*'Gas parameters'!$E$16</f>
        <v>0</v>
      </c>
      <c r="FE283" s="429">
        <f>'DATA SHEET'!CS283*'Gas parameters'!$F$16</f>
        <v>0</v>
      </c>
      <c r="FF283" s="429">
        <f>'DATA SHEET'!CT283*'Gas parameters'!$G$16</f>
        <v>0</v>
      </c>
      <c r="FG283" s="429">
        <f>'DATA SHEET'!CU283*'Gas parameters'!$H$16</f>
        <v>0</v>
      </c>
      <c r="FH283" s="429">
        <f>'DATA SHEET'!CV283*'Gas parameters'!$I$16</f>
        <v>0</v>
      </c>
      <c r="FI283" s="429">
        <f>'DATA SHEET'!CW283*'Gas parameters'!$J$16</f>
        <v>0</v>
      </c>
      <c r="FJ283" s="429">
        <f>'DATA SHEET'!CX283*'Gas parameters'!$K$16</f>
        <v>0</v>
      </c>
      <c r="FK283" s="429">
        <f>'DATA SHEET'!CY283*'Gas parameters'!$L$16</f>
        <v>0</v>
      </c>
      <c r="FL283" s="429">
        <f>'DATA SHEET'!CZ283*'Gas parameters'!$M$16</f>
        <v>0</v>
      </c>
      <c r="FM283" s="429">
        <f>'DATA SHEET'!DA283*'Gas parameters'!$N$16</f>
        <v>0</v>
      </c>
      <c r="FN283" s="429">
        <f>'DATA SHEET'!DB283*'Gas parameters'!$O$16</f>
        <v>0</v>
      </c>
      <c r="FO283" s="429">
        <f>'DATA SHEET'!DC283*'Gas parameters'!$P$16</f>
        <v>0</v>
      </c>
      <c r="FP283" s="429">
        <f>'DATA SHEET'!DD283*'Gas parameters'!$Q$16</f>
        <v>0</v>
      </c>
      <c r="FQ283" s="457">
        <f>'DATA SHEET'!CO283*'Gas parameters'!$B$17</f>
        <v>1.1639999999999999</v>
      </c>
      <c r="FR283" s="457">
        <f>'DATA SHEET'!CP283*'Gas parameters'!$C$17</f>
        <v>0</v>
      </c>
      <c r="FS283" s="457">
        <f>'DATA SHEET'!CQ283*'Gas parameters'!$D$17</f>
        <v>0</v>
      </c>
      <c r="FT283" s="457">
        <f>'DATA SHEET'!CR283*'Gas parameters'!$E$17</f>
        <v>0</v>
      </c>
      <c r="FU283" s="457">
        <f>'DATA SHEET'!CS283*'Gas parameters'!$F$17</f>
        <v>0</v>
      </c>
      <c r="FV283" s="457">
        <f>'DATA SHEET'!CT283*'Gas parameters'!$G$17</f>
        <v>0</v>
      </c>
      <c r="FW283" s="457">
        <f>'DATA SHEET'!CU283*'Gas parameters'!$H$17</f>
        <v>0</v>
      </c>
      <c r="FX283" s="457">
        <f>'DATA SHEET'!CV283*'Gas parameters'!$I$17</f>
        <v>0</v>
      </c>
      <c r="FY283" s="457">
        <f>'DATA SHEET'!CW283*'Gas parameters'!$J$17</f>
        <v>0</v>
      </c>
      <c r="FZ283" s="457">
        <f>'DATA SHEET'!CX283*'Gas parameters'!$K$17</f>
        <v>0</v>
      </c>
      <c r="GA283" s="457">
        <f>'DATA SHEET'!CY283*'Gas parameters'!$L$17</f>
        <v>0</v>
      </c>
      <c r="GB283" s="457">
        <f>'DATA SHEET'!CZ283*'Gas parameters'!$M$17</f>
        <v>0.38680000000000003</v>
      </c>
      <c r="GC283" s="457">
        <f>'DATA SHEET'!DA283*'Gas parameters'!$N$17</f>
        <v>0</v>
      </c>
      <c r="GD283" s="457">
        <f>'DATA SHEET'!DB283*'Gas parameters'!$O$17</f>
        <v>0</v>
      </c>
      <c r="GE283" s="457">
        <f>'DATA SHEET'!DC283*'Gas parameters'!$P$17</f>
        <v>0</v>
      </c>
      <c r="GF283" s="457">
        <f>'DATA SHEET'!DD283*'Gas parameters'!$Q$17</f>
        <v>0</v>
      </c>
      <c r="GG283" s="429">
        <f>'DATA SHEET'!CO283*'Gas parameters'!$B$18</f>
        <v>0.43043999999999999</v>
      </c>
      <c r="GH283" s="429">
        <f>'DATA SHEET'!CP283*'Gas parameters'!$C$18</f>
        <v>0</v>
      </c>
      <c r="GI283" s="429">
        <f>'DATA SHEET'!CQ283*'Gas parameters'!$D$18</f>
        <v>0</v>
      </c>
      <c r="GJ283" s="429">
        <f>'DATA SHEET'!CR283*'Gas parameters'!$E$18</f>
        <v>0</v>
      </c>
      <c r="GK283" s="429">
        <f>'DATA SHEET'!CS283*'Gas parameters'!$F$18</f>
        <v>0</v>
      </c>
      <c r="GL283" s="429">
        <f>'DATA SHEET'!CT283*'Gas parameters'!$G$18</f>
        <v>0</v>
      </c>
      <c r="GM283" s="429">
        <f>'DATA SHEET'!CU283*'Gas parameters'!$H$18</f>
        <v>0</v>
      </c>
      <c r="GN283" s="429">
        <f>'DATA SHEET'!CV283*'Gas parameters'!$I$18</f>
        <v>0</v>
      </c>
      <c r="GO283" s="429">
        <f>'DATA SHEET'!CW283*'Gas parameters'!$J$18</f>
        <v>0</v>
      </c>
      <c r="GP283" s="429">
        <f>'DATA SHEET'!CX283*'Gas parameters'!$K$18</f>
        <v>0</v>
      </c>
      <c r="GQ283" s="429">
        <f>'DATA SHEET'!CY283*'Gas parameters'!$L$18</f>
        <v>0</v>
      </c>
      <c r="GR283" s="429">
        <f>'DATA SHEET'!CZ283*'Gas parameters'!$M$18</f>
        <v>3.5999999999999997E-2</v>
      </c>
      <c r="GS283" s="429">
        <f>'DATA SHEET'!DA283*'Gas parameters'!$N$18</f>
        <v>0</v>
      </c>
      <c r="GT283" s="429">
        <f>'DATA SHEET'!DB283*'Gas parameters'!$O$18</f>
        <v>0</v>
      </c>
      <c r="GU283" s="429">
        <f>'DATA SHEET'!DC283*'Gas parameters'!$P$18</f>
        <v>0</v>
      </c>
      <c r="GV283" s="429">
        <f>'DATA SHEET'!DD283*'Gas parameters'!$Q$18</f>
        <v>0</v>
      </c>
      <c r="GW283" s="430">
        <v>7</v>
      </c>
      <c r="GX283" s="430">
        <v>1E-3</v>
      </c>
      <c r="GY283" s="435">
        <f t="shared" si="2018"/>
        <v>6.6924546322827121</v>
      </c>
      <c r="GZ283" s="435">
        <f t="shared" si="2019"/>
        <v>10.148328222950017</v>
      </c>
      <c r="HA283" s="433">
        <f t="shared" si="2020"/>
        <v>1</v>
      </c>
      <c r="HB283" s="433">
        <f t="shared" si="2021"/>
        <v>7.4502201757506663</v>
      </c>
      <c r="HC283" s="433">
        <f t="shared" si="2022"/>
        <v>20.959991874476575</v>
      </c>
      <c r="HD283" s="433">
        <f t="shared" si="2023"/>
        <v>1.3246768628986172</v>
      </c>
      <c r="HE283" s="433">
        <f t="shared" si="2024"/>
        <v>1.2155011147590387</v>
      </c>
      <c r="HF283" s="436">
        <f t="shared" si="2025"/>
        <v>0</v>
      </c>
      <c r="HG283" s="433">
        <f t="shared" si="2026"/>
        <v>5.8886546322827122</v>
      </c>
      <c r="HH283" s="435">
        <f>GY283*0.7906+'DATA SHEET'!CW283/100+HN283</f>
        <v>5.8886546322827122</v>
      </c>
      <c r="HI283" s="433">
        <f t="shared" si="2027"/>
        <v>1.5615655434679541</v>
      </c>
      <c r="HJ283" s="433">
        <f t="shared" si="2028"/>
        <v>10.148328222950017</v>
      </c>
      <c r="HK283" s="437">
        <f t="shared" si="2029"/>
        <v>25843</v>
      </c>
      <c r="HL283" s="437">
        <f t="shared" si="2030"/>
        <v>28989.399999999998</v>
      </c>
      <c r="HM283" s="438">
        <f t="shared" si="2031"/>
        <v>1.4014</v>
      </c>
      <c r="HN283" s="439">
        <f t="shared" si="2032"/>
        <v>0.59760000000000002</v>
      </c>
      <c r="HO283" s="436">
        <f t="shared" si="2033"/>
        <v>1.5508</v>
      </c>
      <c r="HP283" s="427">
        <f t="shared" si="2034"/>
        <v>0.46643999999999997</v>
      </c>
      <c r="HQ283" s="357">
        <f t="shared" si="2035"/>
        <v>25801.599999999999</v>
      </c>
      <c r="HR283" s="358">
        <f t="shared" si="2036"/>
        <v>29019.200000000001</v>
      </c>
      <c r="HS283" s="712">
        <f t="shared" si="2037"/>
        <v>0.46643999999999997</v>
      </c>
      <c r="HT283" s="713">
        <f t="shared" si="2038"/>
        <v>0.36094603788418017</v>
      </c>
      <c r="HU283" s="711">
        <f t="shared" si="2039"/>
        <v>0.44215889640812073</v>
      </c>
      <c r="HV283" s="711">
        <f t="shared" si="2040"/>
        <v>24.454174959719456</v>
      </c>
      <c r="HW283" s="711">
        <f t="shared" si="2041"/>
        <v>27.464698088207459</v>
      </c>
      <c r="HX283" s="711">
        <f t="shared" si="2042"/>
        <v>45.714470083951518</v>
      </c>
      <c r="HY283" s="714">
        <f t="shared" si="2043"/>
        <v>25.801599999999997</v>
      </c>
      <c r="HZ283" s="359">
        <f t="shared" si="2044"/>
        <v>29.019200000000001</v>
      </c>
      <c r="IA283" s="360">
        <f t="shared" si="2045"/>
        <v>48.30190909070317</v>
      </c>
      <c r="IB283" s="75">
        <f t="shared" si="2046"/>
        <v>45.714470083951518</v>
      </c>
      <c r="IC283" s="724">
        <f t="shared" si="2047"/>
        <v>0.36094603788418017</v>
      </c>
      <c r="ID283" s="724">
        <f t="shared" si="2048"/>
        <v>25.801599999999997</v>
      </c>
      <c r="IE283" s="724">
        <f t="shared" si="2049"/>
        <v>29.019200000000001</v>
      </c>
      <c r="IF283" s="76">
        <f t="shared" si="2050"/>
        <v>10.148328222950017</v>
      </c>
      <c r="IG283" s="168"/>
      <c r="IH283" s="168"/>
      <c r="II283" s="168"/>
      <c r="IJ283" s="700">
        <f t="shared" si="2051"/>
        <v>0</v>
      </c>
      <c r="IK283" s="529"/>
      <c r="IL283" s="529"/>
      <c r="IM283" s="529"/>
      <c r="IN283" s="529"/>
      <c r="IO283" s="529"/>
      <c r="IP283" s="529"/>
      <c r="IQ283" s="529"/>
      <c r="IR283" s="529"/>
      <c r="IS283" s="23" t="s">
        <v>88</v>
      </c>
      <c r="IT283" s="23" t="s">
        <v>88</v>
      </c>
      <c r="IU283" s="23"/>
      <c r="IV283" s="23" t="s">
        <v>88</v>
      </c>
      <c r="IW283" s="23"/>
      <c r="IX283" s="23"/>
      <c r="IZ283" s="529"/>
      <c r="JA283" s="529"/>
      <c r="JB283" s="143"/>
      <c r="JC283" s="64"/>
      <c r="JD283" s="22" t="str">
        <f>IF(IN283&lt;&gt;0,IP283*IF283/IN283,"NM")</f>
        <v>NM</v>
      </c>
      <c r="JE283" s="22" t="str">
        <f>IF(IN283&lt;&gt;0,IQ283*IF283/IN283,"NM")</f>
        <v>NM</v>
      </c>
      <c r="JF283" s="22" t="str">
        <f>IF(IN283&lt;&gt;0,JD283*1.07,"NM")</f>
        <v>NM</v>
      </c>
      <c r="JG283" s="22" t="str">
        <f>IF(IN283&lt;&gt;0,JE283*1.76,"NM")</f>
        <v>NM</v>
      </c>
      <c r="JH283" s="21" t="str">
        <f>IF(IN283&lt;&gt;0,(21/(21-IO283)),"NM")</f>
        <v>NM</v>
      </c>
      <c r="JI283" s="21"/>
      <c r="JJ283" s="21"/>
      <c r="JK283" s="21"/>
      <c r="JL283" s="529"/>
      <c r="JM283" s="529"/>
      <c r="JN283" s="529"/>
      <c r="JO283" s="529"/>
      <c r="JP283" s="529"/>
      <c r="JR283" s="29"/>
      <c r="JS283" s="29"/>
      <c r="JT283" s="529"/>
      <c r="JU283" s="529"/>
      <c r="JV283" s="142"/>
      <c r="JW283" s="142"/>
      <c r="JX283" s="142"/>
      <c r="JY283" s="142"/>
      <c r="JZ283" s="142"/>
      <c r="KA283" s="23"/>
      <c r="KB283" s="24"/>
      <c r="KC283" s="175"/>
      <c r="KD283" s="175"/>
      <c r="KE283" s="175"/>
      <c r="KF283" s="175"/>
      <c r="KG283" s="175"/>
      <c r="KH283" s="175"/>
      <c r="KI283" s="175"/>
      <c r="KJ283" s="175"/>
      <c r="KK283" s="48"/>
      <c r="KL283" s="32" t="s">
        <v>88</v>
      </c>
      <c r="KM283" s="48"/>
      <c r="KN283" s="48"/>
      <c r="KO283" s="48"/>
      <c r="KP283" s="48"/>
      <c r="KQ283" s="49"/>
      <c r="KR283" s="49"/>
      <c r="KS283" s="49"/>
      <c r="KT283" s="49"/>
      <c r="KU283" s="49"/>
      <c r="KV283" s="49"/>
      <c r="KX283" s="540">
        <f t="shared" si="1989"/>
        <v>100</v>
      </c>
      <c r="NC283" s="5"/>
    </row>
    <row r="284" spans="1:367" ht="16.5" thickTop="1" thickBot="1" x14ac:dyDescent="0.3">
      <c r="A284" s="81"/>
      <c r="B284" s="81"/>
      <c r="C284" s="81"/>
      <c r="D284" s="2179"/>
      <c r="E284" s="11">
        <f>E283+1</f>
        <v>128</v>
      </c>
      <c r="F284" s="2128"/>
      <c r="G284" s="1831"/>
      <c r="H284" s="23" t="s">
        <v>88</v>
      </c>
      <c r="I284" s="23" t="s">
        <v>88</v>
      </c>
      <c r="J284" s="23" t="s">
        <v>88</v>
      </c>
      <c r="K284" s="38"/>
      <c r="L284" s="39" t="str">
        <f>L283</f>
        <v>EU high</v>
      </c>
      <c r="M284" s="39" t="s">
        <v>65</v>
      </c>
      <c r="N284" s="1905"/>
      <c r="O284" s="528"/>
      <c r="P284" s="544"/>
      <c r="Q284" s="726">
        <v>60</v>
      </c>
      <c r="R284" s="727"/>
      <c r="S284" s="727"/>
      <c r="T284" s="727"/>
      <c r="U284" s="727"/>
      <c r="V284" s="727"/>
      <c r="W284" s="727"/>
      <c r="X284" s="727"/>
      <c r="Y284" s="727"/>
      <c r="Z284" s="727"/>
      <c r="AA284" s="727"/>
      <c r="AB284" s="727">
        <v>40</v>
      </c>
      <c r="AC284" s="368">
        <f t="shared" si="1990"/>
        <v>0.6</v>
      </c>
      <c r="AD284" s="368">
        <f t="shared" si="1991"/>
        <v>0</v>
      </c>
      <c r="AE284" s="368">
        <f t="shared" si="1992"/>
        <v>0</v>
      </c>
      <c r="AF284" s="368">
        <f t="shared" si="1993"/>
        <v>0</v>
      </c>
      <c r="AG284" s="368">
        <f t="shared" si="1994"/>
        <v>0</v>
      </c>
      <c r="AH284" s="368">
        <f t="shared" si="1995"/>
        <v>0</v>
      </c>
      <c r="AI284" s="368">
        <f t="shared" si="1996"/>
        <v>0</v>
      </c>
      <c r="AJ284" s="368">
        <f t="shared" si="1997"/>
        <v>0</v>
      </c>
      <c r="AK284" s="368">
        <f t="shared" si="1998"/>
        <v>0</v>
      </c>
      <c r="AL284" s="368">
        <f t="shared" si="1999"/>
        <v>0</v>
      </c>
      <c r="AM284" s="368">
        <f t="shared" si="2000"/>
        <v>0</v>
      </c>
      <c r="AN284" s="368">
        <f t="shared" si="2001"/>
        <v>0.4</v>
      </c>
      <c r="AO284" s="369">
        <v>0</v>
      </c>
      <c r="AP284" s="370">
        <v>0</v>
      </c>
      <c r="AQ284" s="370">
        <v>0</v>
      </c>
      <c r="AR284" s="370">
        <v>0</v>
      </c>
      <c r="AS284" s="378">
        <f>AC284*'Gas parameters'!$B$10</f>
        <v>21490.799999999999</v>
      </c>
      <c r="AT284" s="371">
        <f>AD284*'Gas parameters'!$C$10</f>
        <v>0</v>
      </c>
      <c r="AU284" s="371">
        <f>AE284*'Gas parameters'!$D$10</f>
        <v>0</v>
      </c>
      <c r="AV284" s="371">
        <f>AF284*'Gas parameters'!$E$10</f>
        <v>0</v>
      </c>
      <c r="AW284" s="371">
        <f>AG284*'Gas parameters'!$F$10</f>
        <v>0</v>
      </c>
      <c r="AX284" s="371">
        <f>AH284*'Gas parameters'!$G$10</f>
        <v>0</v>
      </c>
      <c r="AY284" s="371">
        <f>AI284*'Gas parameters'!$H$10</f>
        <v>0</v>
      </c>
      <c r="AZ284" s="371">
        <f>AJ284*'Gas parameters'!$I$10</f>
        <v>0</v>
      </c>
      <c r="BA284" s="371">
        <f>AK284*'Gas parameters'!$J$10</f>
        <v>0</v>
      </c>
      <c r="BB284" s="371">
        <f>AL284*'Gas parameters'!$K$10</f>
        <v>0</v>
      </c>
      <c r="BC284" s="371">
        <f>AM284*'Gas parameters'!$L$10</f>
        <v>0</v>
      </c>
      <c r="BD284" s="371">
        <f>AN284*'Gas parameters'!$M$10</f>
        <v>4310.8</v>
      </c>
      <c r="BE284" s="372">
        <f>AO284*'Gas parameters'!$N$10</f>
        <v>0</v>
      </c>
      <c r="BF284" s="373">
        <f>AP284*'Gas parameters'!$O$10</f>
        <v>0</v>
      </c>
      <c r="BG284" s="373">
        <f>AQ284*'Gas parameters'!$P$10</f>
        <v>0</v>
      </c>
      <c r="BH284" s="379">
        <f>AR284*'Gas parameters'!$Q$10</f>
        <v>0</v>
      </c>
      <c r="BI284" s="386">
        <f>AC284*'Gas parameters'!$B$11</f>
        <v>23904</v>
      </c>
      <c r="BJ284" s="387">
        <f>AD284*'Gas parameters'!$C$11</f>
        <v>0</v>
      </c>
      <c r="BK284" s="387">
        <f>AE284*'Gas parameters'!$D$11</f>
        <v>0</v>
      </c>
      <c r="BL284" s="387">
        <f>AF284*'Gas parameters'!$E$11</f>
        <v>0</v>
      </c>
      <c r="BM284" s="387">
        <f>AG284*'Gas parameters'!$F$11</f>
        <v>0</v>
      </c>
      <c r="BN284" s="387">
        <f>AH284*'Gas parameters'!$G$11</f>
        <v>0</v>
      </c>
      <c r="BO284" s="387">
        <f>AI284*'Gas parameters'!$H$11</f>
        <v>0</v>
      </c>
      <c r="BP284" s="387">
        <f>AJ284*'Gas parameters'!$I$11</f>
        <v>0</v>
      </c>
      <c r="BQ284" s="387">
        <f>AK284*'Gas parameters'!$J$11</f>
        <v>0</v>
      </c>
      <c r="BR284" s="387">
        <f>AL284*'Gas parameters'!$K$11</f>
        <v>0</v>
      </c>
      <c r="BS284" s="387">
        <f>AM284*'Gas parameters'!$L$11</f>
        <v>0</v>
      </c>
      <c r="BT284" s="387">
        <f>AN284*'Gas parameters'!$M$11</f>
        <v>5115.2000000000007</v>
      </c>
      <c r="BU284" s="388">
        <f>AO284*'Gas parameters'!$N$11</f>
        <v>0</v>
      </c>
      <c r="BV284" s="389">
        <f>AP284*'Gas parameters'!$O$11</f>
        <v>0</v>
      </c>
      <c r="BW284" s="389">
        <f>AQ284*'Gas parameters'!$P$11</f>
        <v>0</v>
      </c>
      <c r="BX284" s="390">
        <f>AR284*'Gas parameters'!$Q$11</f>
        <v>0</v>
      </c>
      <c r="BY284" s="385">
        <f>AC284*'Gas parameters'!$B$12</f>
        <v>0.43043999999999999</v>
      </c>
      <c r="BZ284" s="374">
        <f>AD284*'Gas parameters'!$C$12</f>
        <v>0</v>
      </c>
      <c r="CA284" s="374">
        <f>AE284*'Gas parameters'!$D$12</f>
        <v>0</v>
      </c>
      <c r="CB284" s="374">
        <f>AF284*'Gas parameters'!$E$12</f>
        <v>0</v>
      </c>
      <c r="CC284" s="374">
        <f>AG284*'Gas parameters'!$F$12</f>
        <v>0</v>
      </c>
      <c r="CD284" s="374">
        <f>AH284*'Gas parameters'!$G$12</f>
        <v>0</v>
      </c>
      <c r="CE284" s="374">
        <f>AI284*'Gas parameters'!$H$12</f>
        <v>0</v>
      </c>
      <c r="CF284" s="374">
        <f>AJ284*'Gas parameters'!$I$12</f>
        <v>0</v>
      </c>
      <c r="CG284" s="374">
        <f>AK284*'Gas parameters'!$J$12</f>
        <v>0</v>
      </c>
      <c r="CH284" s="374">
        <f>AL284*'Gas parameters'!$K$12</f>
        <v>0</v>
      </c>
      <c r="CI284" s="374">
        <f>AM284*'Gas parameters'!$L$12</f>
        <v>0</v>
      </c>
      <c r="CJ284" s="374">
        <f>AN284*'Gas parameters'!$M$12</f>
        <v>3.5999999999999997E-2</v>
      </c>
      <c r="CK284" s="375">
        <f>AO284*'Gas parameters'!$N$12</f>
        <v>0</v>
      </c>
      <c r="CL284" s="376">
        <f>AP284*'Gas parameters'!$O$12</f>
        <v>0</v>
      </c>
      <c r="CM284" s="376">
        <f>AQ284*'Gas parameters'!$P$12</f>
        <v>0</v>
      </c>
      <c r="CN284" s="376">
        <f>AR284*'Gas parameters'!$Q$12</f>
        <v>0</v>
      </c>
      <c r="CO284" s="432">
        <f t="shared" si="2002"/>
        <v>0.6</v>
      </c>
      <c r="CP284" s="432">
        <f t="shared" si="2003"/>
        <v>0</v>
      </c>
      <c r="CQ284" s="432">
        <f t="shared" si="2004"/>
        <v>0</v>
      </c>
      <c r="CR284" s="432">
        <f t="shared" si="2005"/>
        <v>0</v>
      </c>
      <c r="CS284" s="432">
        <f t="shared" si="2006"/>
        <v>0</v>
      </c>
      <c r="CT284" s="432">
        <f t="shared" si="2007"/>
        <v>0</v>
      </c>
      <c r="CU284" s="432">
        <f t="shared" si="2008"/>
        <v>0</v>
      </c>
      <c r="CV284" s="432">
        <f t="shared" si="2009"/>
        <v>0</v>
      </c>
      <c r="CW284" s="432">
        <f t="shared" si="2010"/>
        <v>0</v>
      </c>
      <c r="CX284" s="432">
        <f t="shared" si="2011"/>
        <v>0</v>
      </c>
      <c r="CY284" s="432">
        <f t="shared" si="2012"/>
        <v>0</v>
      </c>
      <c r="CZ284" s="432">
        <f t="shared" si="2013"/>
        <v>0.4</v>
      </c>
      <c r="DA284" s="432">
        <f t="shared" si="2014"/>
        <v>0</v>
      </c>
      <c r="DB284" s="432">
        <f t="shared" si="2015"/>
        <v>0</v>
      </c>
      <c r="DC284" s="432">
        <f t="shared" si="2016"/>
        <v>0</v>
      </c>
      <c r="DD284" s="432">
        <f t="shared" si="2017"/>
        <v>0</v>
      </c>
      <c r="DE284" s="428">
        <f>'DATA SHEET'!CO284*'Gas parameters'!$B$13</f>
        <v>21529.8</v>
      </c>
      <c r="DF284" s="428">
        <f>'DATA SHEET'!CP284*'Gas parameters'!$C$13</f>
        <v>0</v>
      </c>
      <c r="DG284" s="428">
        <f>'DATA SHEET'!CQ284*'Gas parameters'!$D$13</f>
        <v>0</v>
      </c>
      <c r="DH284" s="428">
        <f>'DATA SHEET'!CR284*'Gas parameters'!$E$13</f>
        <v>0</v>
      </c>
      <c r="DI284" s="428">
        <f>'DATA SHEET'!CS284*'Gas parameters'!$F$13</f>
        <v>0</v>
      </c>
      <c r="DJ284" s="428">
        <f>'DATA SHEET'!CT284*'Gas parameters'!$G$13</f>
        <v>0</v>
      </c>
      <c r="DK284" s="428">
        <f>'DATA SHEET'!CU284*'Gas parameters'!$H$13</f>
        <v>0</v>
      </c>
      <c r="DL284" s="428">
        <f>'DATA SHEET'!CV284*'Gas parameters'!$I$13</f>
        <v>0</v>
      </c>
      <c r="DM284" s="428">
        <f>'DATA SHEET'!CW284*'Gas parameters'!$J$13</f>
        <v>0</v>
      </c>
      <c r="DN284" s="428">
        <f>'DATA SHEET'!CX284*'Gas parameters'!$K$13</f>
        <v>0</v>
      </c>
      <c r="DO284" s="428">
        <f>'DATA SHEET'!CY284*'Gas parameters'!$L$13</f>
        <v>0</v>
      </c>
      <c r="DP284" s="428">
        <f>'DATA SHEET'!CZ284*'Gas parameters'!$M$13</f>
        <v>4313.2</v>
      </c>
      <c r="DQ284" s="428">
        <f>'DATA SHEET'!DA284*'Gas parameters'!$N$13</f>
        <v>0</v>
      </c>
      <c r="DR284" s="428">
        <f>'DATA SHEET'!DB284*'Gas parameters'!$O$13</f>
        <v>0</v>
      </c>
      <c r="DS284" s="428">
        <f>'DATA SHEET'!DC284*'Gas parameters'!$P$13</f>
        <v>0</v>
      </c>
      <c r="DT284" s="428">
        <f>'DATA SHEET'!DD284*'Gas parameters'!$Q$13</f>
        <v>0</v>
      </c>
      <c r="DU284" s="431">
        <f>'DATA SHEET'!CO284*'Gas parameters'!$B$14</f>
        <v>23891.399999999998</v>
      </c>
      <c r="DV284" s="431">
        <f>'DATA SHEET'!CP284*'Gas parameters'!$C$14</f>
        <v>0</v>
      </c>
      <c r="DW284" s="431">
        <f>'DATA SHEET'!CQ284*'Gas parameters'!$D$14</f>
        <v>0</v>
      </c>
      <c r="DX284" s="431">
        <f>'DATA SHEET'!CR284*'Gas parameters'!$E$14</f>
        <v>0</v>
      </c>
      <c r="DY284" s="431">
        <f>'DATA SHEET'!CS284*'Gas parameters'!$F$14</f>
        <v>0</v>
      </c>
      <c r="DZ284" s="431">
        <f>'DATA SHEET'!CT284*'Gas parameters'!$G$14</f>
        <v>0</v>
      </c>
      <c r="EA284" s="431">
        <f>'DATA SHEET'!CU284*'Gas parameters'!$H$14</f>
        <v>0</v>
      </c>
      <c r="EB284" s="431">
        <f>'DATA SHEET'!CV284*'Gas parameters'!$I$14</f>
        <v>0</v>
      </c>
      <c r="EC284" s="431">
        <f>'DATA SHEET'!CW284*'Gas parameters'!$J$14</f>
        <v>0</v>
      </c>
      <c r="ED284" s="431">
        <f>'DATA SHEET'!CX284*'Gas parameters'!$K$14</f>
        <v>0</v>
      </c>
      <c r="EE284" s="431">
        <f>'DATA SHEET'!CY284*'Gas parameters'!$L$14</f>
        <v>0</v>
      </c>
      <c r="EF284" s="431">
        <f>'DATA SHEET'!CZ284*'Gas parameters'!$M$14</f>
        <v>5098</v>
      </c>
      <c r="EG284" s="431">
        <f>'DATA SHEET'!DA284*'Gas parameters'!$N$14</f>
        <v>0</v>
      </c>
      <c r="EH284" s="431">
        <f>'DATA SHEET'!DB284*'Gas parameters'!$O$14</f>
        <v>0</v>
      </c>
      <c r="EI284" s="431">
        <f>'DATA SHEET'!DC284*'Gas parameters'!$P$14</f>
        <v>0</v>
      </c>
      <c r="EJ284" s="431">
        <f>'DATA SHEET'!DD284*'Gas parameters'!$Q$14</f>
        <v>0</v>
      </c>
      <c r="EK284" s="425">
        <f>'DATA SHEET'!CO284*'Gas parameters'!$B$15</f>
        <v>1.2018</v>
      </c>
      <c r="EL284" s="434">
        <f>'DATA SHEET'!CP284*'Gas parameters'!$C$15</f>
        <v>0</v>
      </c>
      <c r="EM284" s="434">
        <f>'DATA SHEET'!CQ284*'Gas parameters'!$D$15</f>
        <v>0</v>
      </c>
      <c r="EN284" s="434">
        <f>'DATA SHEET'!CR284*'Gas parameters'!$E$15</f>
        <v>0</v>
      </c>
      <c r="EO284" s="434">
        <f>'DATA SHEET'!CS284*'Gas parameters'!$F$15</f>
        <v>0</v>
      </c>
      <c r="EP284" s="434">
        <f>'DATA SHEET'!CT284*'Gas parameters'!$G$15</f>
        <v>0</v>
      </c>
      <c r="EQ284" s="434">
        <f>'DATA SHEET'!CU284*'Gas parameters'!$H$15</f>
        <v>0</v>
      </c>
      <c r="ER284" s="434">
        <f>'DATA SHEET'!CV284*'Gas parameters'!$I$15</f>
        <v>0</v>
      </c>
      <c r="ES284" s="434">
        <f>'DATA SHEET'!CW284*'Gas parameters'!$J$15</f>
        <v>0</v>
      </c>
      <c r="ET284" s="434">
        <f>'DATA SHEET'!CX284*'Gas parameters'!$K$15</f>
        <v>0</v>
      </c>
      <c r="EU284" s="434">
        <f>'DATA SHEET'!CY284*'Gas parameters'!$L$15</f>
        <v>0</v>
      </c>
      <c r="EV284" s="434">
        <f>'DATA SHEET'!CZ284*'Gas parameters'!$M$15</f>
        <v>0.1996</v>
      </c>
      <c r="EW284" s="434">
        <f>'DATA SHEET'!DA284*'Gas parameters'!$N$15</f>
        <v>0</v>
      </c>
      <c r="EX284" s="434">
        <f>'DATA SHEET'!DB284*'Gas parameters'!$O$15</f>
        <v>0</v>
      </c>
      <c r="EY284" s="434">
        <f>'DATA SHEET'!DC284*'Gas parameters'!$P$15</f>
        <v>0</v>
      </c>
      <c r="EZ284" s="434">
        <f>'DATA SHEET'!DD284*'Gas parameters'!$Q$15</f>
        <v>0</v>
      </c>
      <c r="FA284" s="429">
        <f>'DATA SHEET'!CO284*'Gas parameters'!$B$16</f>
        <v>0.59760000000000002</v>
      </c>
      <c r="FB284" s="429">
        <f>'DATA SHEET'!CP284*'Gas parameters'!$C$16</f>
        <v>0</v>
      </c>
      <c r="FC284" s="429">
        <f>'DATA SHEET'!CQ284*'Gas parameters'!$D$16</f>
        <v>0</v>
      </c>
      <c r="FD284" s="429">
        <f>'DATA SHEET'!CR284*'Gas parameters'!$E$16</f>
        <v>0</v>
      </c>
      <c r="FE284" s="429">
        <f>'DATA SHEET'!CS284*'Gas parameters'!$F$16</f>
        <v>0</v>
      </c>
      <c r="FF284" s="429">
        <f>'DATA SHEET'!CT284*'Gas parameters'!$G$16</f>
        <v>0</v>
      </c>
      <c r="FG284" s="429">
        <f>'DATA SHEET'!CU284*'Gas parameters'!$H$16</f>
        <v>0</v>
      </c>
      <c r="FH284" s="429">
        <f>'DATA SHEET'!CV284*'Gas parameters'!$I$16</f>
        <v>0</v>
      </c>
      <c r="FI284" s="429">
        <f>'DATA SHEET'!CW284*'Gas parameters'!$J$16</f>
        <v>0</v>
      </c>
      <c r="FJ284" s="429">
        <f>'DATA SHEET'!CX284*'Gas parameters'!$K$16</f>
        <v>0</v>
      </c>
      <c r="FK284" s="429">
        <f>'DATA SHEET'!CY284*'Gas parameters'!$L$16</f>
        <v>0</v>
      </c>
      <c r="FL284" s="429">
        <f>'DATA SHEET'!CZ284*'Gas parameters'!$M$16</f>
        <v>0</v>
      </c>
      <c r="FM284" s="429">
        <f>'DATA SHEET'!DA284*'Gas parameters'!$N$16</f>
        <v>0</v>
      </c>
      <c r="FN284" s="429">
        <f>'DATA SHEET'!DB284*'Gas parameters'!$O$16</f>
        <v>0</v>
      </c>
      <c r="FO284" s="429">
        <f>'DATA SHEET'!DC284*'Gas parameters'!$P$16</f>
        <v>0</v>
      </c>
      <c r="FP284" s="429">
        <f>'DATA SHEET'!DD284*'Gas parameters'!$Q$16</f>
        <v>0</v>
      </c>
      <c r="FQ284" s="457">
        <f>'DATA SHEET'!CO284*'Gas parameters'!$B$17</f>
        <v>1.1639999999999999</v>
      </c>
      <c r="FR284" s="457">
        <f>'DATA SHEET'!CP284*'Gas parameters'!$C$17</f>
        <v>0</v>
      </c>
      <c r="FS284" s="457">
        <f>'DATA SHEET'!CQ284*'Gas parameters'!$D$17</f>
        <v>0</v>
      </c>
      <c r="FT284" s="457">
        <f>'DATA SHEET'!CR284*'Gas parameters'!$E$17</f>
        <v>0</v>
      </c>
      <c r="FU284" s="457">
        <f>'DATA SHEET'!CS284*'Gas parameters'!$F$17</f>
        <v>0</v>
      </c>
      <c r="FV284" s="457">
        <f>'DATA SHEET'!CT284*'Gas parameters'!$G$17</f>
        <v>0</v>
      </c>
      <c r="FW284" s="457">
        <f>'DATA SHEET'!CU284*'Gas parameters'!$H$17</f>
        <v>0</v>
      </c>
      <c r="FX284" s="457">
        <f>'DATA SHEET'!CV284*'Gas parameters'!$I$17</f>
        <v>0</v>
      </c>
      <c r="FY284" s="457">
        <f>'DATA SHEET'!CW284*'Gas parameters'!$J$17</f>
        <v>0</v>
      </c>
      <c r="FZ284" s="457">
        <f>'DATA SHEET'!CX284*'Gas parameters'!$K$17</f>
        <v>0</v>
      </c>
      <c r="GA284" s="457">
        <f>'DATA SHEET'!CY284*'Gas parameters'!$L$17</f>
        <v>0</v>
      </c>
      <c r="GB284" s="457">
        <f>'DATA SHEET'!CZ284*'Gas parameters'!$M$17</f>
        <v>0.38680000000000003</v>
      </c>
      <c r="GC284" s="457">
        <f>'DATA SHEET'!DA284*'Gas parameters'!$N$17</f>
        <v>0</v>
      </c>
      <c r="GD284" s="457">
        <f>'DATA SHEET'!DB284*'Gas parameters'!$O$17</f>
        <v>0</v>
      </c>
      <c r="GE284" s="457">
        <f>'DATA SHEET'!DC284*'Gas parameters'!$P$17</f>
        <v>0</v>
      </c>
      <c r="GF284" s="457">
        <f>'DATA SHEET'!DD284*'Gas parameters'!$Q$17</f>
        <v>0</v>
      </c>
      <c r="GG284" s="429">
        <f>'DATA SHEET'!CO284*'Gas parameters'!$B$18</f>
        <v>0.43043999999999999</v>
      </c>
      <c r="GH284" s="429">
        <f>'DATA SHEET'!CP284*'Gas parameters'!$C$18</f>
        <v>0</v>
      </c>
      <c r="GI284" s="429">
        <f>'DATA SHEET'!CQ284*'Gas parameters'!$D$18</f>
        <v>0</v>
      </c>
      <c r="GJ284" s="429">
        <f>'DATA SHEET'!CR284*'Gas parameters'!$E$18</f>
        <v>0</v>
      </c>
      <c r="GK284" s="429">
        <f>'DATA SHEET'!CS284*'Gas parameters'!$F$18</f>
        <v>0</v>
      </c>
      <c r="GL284" s="429">
        <f>'DATA SHEET'!CT284*'Gas parameters'!$G$18</f>
        <v>0</v>
      </c>
      <c r="GM284" s="429">
        <f>'DATA SHEET'!CU284*'Gas parameters'!$H$18</f>
        <v>0</v>
      </c>
      <c r="GN284" s="429">
        <f>'DATA SHEET'!CV284*'Gas parameters'!$I$18</f>
        <v>0</v>
      </c>
      <c r="GO284" s="429">
        <f>'DATA SHEET'!CW284*'Gas parameters'!$J$18</f>
        <v>0</v>
      </c>
      <c r="GP284" s="429">
        <f>'DATA SHEET'!CX284*'Gas parameters'!$K$18</f>
        <v>0</v>
      </c>
      <c r="GQ284" s="429">
        <f>'DATA SHEET'!CY284*'Gas parameters'!$L$18</f>
        <v>0</v>
      </c>
      <c r="GR284" s="429">
        <f>'DATA SHEET'!CZ284*'Gas parameters'!$M$18</f>
        <v>3.5999999999999997E-2</v>
      </c>
      <c r="GS284" s="429">
        <f>'DATA SHEET'!DA284*'Gas parameters'!$N$18</f>
        <v>0</v>
      </c>
      <c r="GT284" s="429">
        <f>'DATA SHEET'!DB284*'Gas parameters'!$O$18</f>
        <v>0</v>
      </c>
      <c r="GU284" s="429">
        <f>'DATA SHEET'!DC284*'Gas parameters'!$P$18</f>
        <v>0</v>
      </c>
      <c r="GV284" s="429">
        <f>'DATA SHEET'!DD284*'Gas parameters'!$Q$18</f>
        <v>0</v>
      </c>
      <c r="GW284" s="430">
        <v>7</v>
      </c>
      <c r="GX284" s="430">
        <v>1E-3</v>
      </c>
      <c r="GY284" s="435">
        <f t="shared" si="2018"/>
        <v>6.6924546322827121</v>
      </c>
      <c r="GZ284" s="435">
        <f t="shared" si="2019"/>
        <v>10.148328222950017</v>
      </c>
      <c r="HA284" s="433">
        <f t="shared" si="2020"/>
        <v>1</v>
      </c>
      <c r="HB284" s="433">
        <f t="shared" si="2021"/>
        <v>7.4502201757506663</v>
      </c>
      <c r="HC284" s="433">
        <f t="shared" si="2022"/>
        <v>20.959991874476575</v>
      </c>
      <c r="HD284" s="433">
        <f t="shared" si="2023"/>
        <v>1.3246768628986172</v>
      </c>
      <c r="HE284" s="433">
        <f t="shared" si="2024"/>
        <v>1.2155011147590387</v>
      </c>
      <c r="HF284" s="436">
        <f t="shared" si="2025"/>
        <v>0</v>
      </c>
      <c r="HG284" s="433">
        <f t="shared" si="2026"/>
        <v>5.8886546322827122</v>
      </c>
      <c r="HH284" s="435">
        <f>GY284*0.7906+'DATA SHEET'!CW284/100+HN284</f>
        <v>5.8886546322827122</v>
      </c>
      <c r="HI284" s="433">
        <f t="shared" si="2027"/>
        <v>1.5615655434679541</v>
      </c>
      <c r="HJ284" s="433">
        <f t="shared" si="2028"/>
        <v>10.148328222950017</v>
      </c>
      <c r="HK284" s="437">
        <f t="shared" si="2029"/>
        <v>25843</v>
      </c>
      <c r="HL284" s="437">
        <f t="shared" si="2030"/>
        <v>28989.399999999998</v>
      </c>
      <c r="HM284" s="438">
        <f t="shared" si="2031"/>
        <v>1.4014</v>
      </c>
      <c r="HN284" s="439">
        <f t="shared" si="2032"/>
        <v>0.59760000000000002</v>
      </c>
      <c r="HO284" s="436">
        <f t="shared" si="2033"/>
        <v>1.5508</v>
      </c>
      <c r="HP284" s="427">
        <f t="shared" si="2034"/>
        <v>0.46643999999999997</v>
      </c>
      <c r="HQ284" s="357">
        <f t="shared" si="2035"/>
        <v>25801.599999999999</v>
      </c>
      <c r="HR284" s="358">
        <f t="shared" si="2036"/>
        <v>29019.200000000001</v>
      </c>
      <c r="HS284" s="712">
        <f t="shared" si="2037"/>
        <v>0.46643999999999997</v>
      </c>
      <c r="HT284" s="713">
        <f t="shared" si="2038"/>
        <v>0.36094603788418017</v>
      </c>
      <c r="HU284" s="711">
        <f t="shared" si="2039"/>
        <v>0.44215889640812073</v>
      </c>
      <c r="HV284" s="711">
        <f t="shared" si="2040"/>
        <v>24.454174959719456</v>
      </c>
      <c r="HW284" s="711">
        <f t="shared" si="2041"/>
        <v>27.464698088207459</v>
      </c>
      <c r="HX284" s="711">
        <f t="shared" si="2042"/>
        <v>45.714470083951518</v>
      </c>
      <c r="HY284" s="714">
        <f t="shared" si="2043"/>
        <v>25.801599999999997</v>
      </c>
      <c r="HZ284" s="359">
        <f t="shared" si="2044"/>
        <v>29.019200000000001</v>
      </c>
      <c r="IA284" s="360">
        <f t="shared" si="2045"/>
        <v>48.30190909070317</v>
      </c>
      <c r="IB284" s="75">
        <f t="shared" si="2046"/>
        <v>45.714470083951518</v>
      </c>
      <c r="IC284" s="724">
        <f t="shared" si="2047"/>
        <v>0.36094603788418017</v>
      </c>
      <c r="ID284" s="724">
        <f t="shared" si="2048"/>
        <v>25.801599999999997</v>
      </c>
      <c r="IE284" s="724">
        <f t="shared" si="2049"/>
        <v>29.019200000000001</v>
      </c>
      <c r="IF284" s="76">
        <f t="shared" si="2050"/>
        <v>10.148328222950017</v>
      </c>
      <c r="IG284" s="168"/>
      <c r="IH284" s="168"/>
      <c r="II284" s="168"/>
      <c r="IJ284" s="700">
        <f t="shared" si="2051"/>
        <v>0</v>
      </c>
      <c r="IK284" s="529"/>
      <c r="IL284" s="529"/>
      <c r="IM284" s="529"/>
      <c r="IN284" s="529"/>
      <c r="IO284" s="529"/>
      <c r="IP284" s="529"/>
      <c r="IQ284" s="529"/>
      <c r="IR284" s="529"/>
      <c r="IS284" s="23" t="s">
        <v>88</v>
      </c>
      <c r="IT284" s="23" t="s">
        <v>88</v>
      </c>
      <c r="IU284" s="23"/>
      <c r="IV284" s="23" t="s">
        <v>88</v>
      </c>
      <c r="IW284" s="23"/>
      <c r="IX284" s="23"/>
      <c r="IZ284" s="529"/>
      <c r="JA284" s="529"/>
      <c r="JB284" s="143"/>
      <c r="JC284" s="64"/>
      <c r="JD284" s="22" t="str">
        <f>IF(IN284&lt;&gt;0,IP284*IF284/IN284,"NM")</f>
        <v>NM</v>
      </c>
      <c r="JE284" s="22" t="str">
        <f>IF(IN284&lt;&gt;0,IQ284*IF284/IN284,"NM")</f>
        <v>NM</v>
      </c>
      <c r="JF284" s="22" t="str">
        <f>IF(IN284&lt;&gt;0,JD284*1.07,"NM")</f>
        <v>NM</v>
      </c>
      <c r="JG284" s="22" t="str">
        <f>IF(IN284&lt;&gt;0,JE284*1.76,"NM")</f>
        <v>NM</v>
      </c>
      <c r="JH284" s="21" t="str">
        <f>IF(IN284&lt;&gt;0,(21/(21-IO284)),"NM")</f>
        <v>NM</v>
      </c>
      <c r="JI284" s="21"/>
      <c r="JJ284" s="21"/>
      <c r="JK284" s="21"/>
      <c r="JL284" s="529"/>
      <c r="JM284" s="529"/>
      <c r="JN284" s="529"/>
      <c r="JO284" s="529"/>
      <c r="JP284" s="529"/>
      <c r="JR284" s="29"/>
      <c r="JS284" s="29"/>
      <c r="JT284" s="529"/>
      <c r="JU284" s="529"/>
      <c r="JV284" s="142"/>
      <c r="JW284" s="142"/>
      <c r="JX284" s="142"/>
      <c r="JY284" s="142"/>
      <c r="JZ284" s="142"/>
      <c r="KA284" s="23"/>
      <c r="KB284" s="24"/>
      <c r="KC284" s="175"/>
      <c r="KD284" s="175"/>
      <c r="KE284" s="175"/>
      <c r="KF284" s="175"/>
      <c r="KG284" s="175"/>
      <c r="KH284" s="175"/>
      <c r="KI284" s="175"/>
      <c r="KJ284" s="175"/>
      <c r="KK284" s="48"/>
      <c r="KL284" s="32" t="s">
        <v>88</v>
      </c>
      <c r="KM284" s="48"/>
      <c r="KN284" s="48"/>
      <c r="KO284" s="48"/>
      <c r="KP284" s="48"/>
      <c r="KQ284" s="49"/>
      <c r="KR284" s="49"/>
      <c r="KS284" s="49"/>
      <c r="KT284" s="49"/>
      <c r="KU284" s="49"/>
      <c r="KV284" s="49"/>
      <c r="KX284" s="540">
        <f t="shared" si="1989"/>
        <v>100</v>
      </c>
      <c r="NC284" s="5"/>
    </row>
    <row r="285" spans="1:367" ht="16.5" thickTop="1" thickBot="1" x14ac:dyDescent="0.3">
      <c r="A285" s="81"/>
      <c r="B285" s="81"/>
      <c r="C285" s="81"/>
      <c r="D285" s="2179"/>
      <c r="E285" s="11">
        <f>E284+1</f>
        <v>129</v>
      </c>
      <c r="F285" s="2128"/>
      <c r="G285" s="1831"/>
      <c r="H285" s="23" t="s">
        <v>88</v>
      </c>
      <c r="I285" s="23" t="s">
        <v>88</v>
      </c>
      <c r="J285" s="23" t="s">
        <v>88</v>
      </c>
      <c r="K285" s="38"/>
      <c r="L285" s="39" t="str">
        <f>L284</f>
        <v>EU high</v>
      </c>
      <c r="M285" s="39" t="s">
        <v>56</v>
      </c>
      <c r="N285" s="1905"/>
      <c r="O285" s="528"/>
      <c r="P285" s="544"/>
      <c r="Q285" s="726">
        <v>60</v>
      </c>
      <c r="R285" s="727"/>
      <c r="S285" s="727"/>
      <c r="T285" s="727"/>
      <c r="U285" s="727"/>
      <c r="V285" s="727"/>
      <c r="W285" s="727"/>
      <c r="X285" s="727"/>
      <c r="Y285" s="727"/>
      <c r="Z285" s="727"/>
      <c r="AA285" s="727"/>
      <c r="AB285" s="727">
        <v>40</v>
      </c>
      <c r="AC285" s="368">
        <f t="shared" si="1990"/>
        <v>0.6</v>
      </c>
      <c r="AD285" s="368">
        <f t="shared" si="1991"/>
        <v>0</v>
      </c>
      <c r="AE285" s="368">
        <f t="shared" si="1992"/>
        <v>0</v>
      </c>
      <c r="AF285" s="368">
        <f t="shared" si="1993"/>
        <v>0</v>
      </c>
      <c r="AG285" s="368">
        <f t="shared" si="1994"/>
        <v>0</v>
      </c>
      <c r="AH285" s="368">
        <f t="shared" si="1995"/>
        <v>0</v>
      </c>
      <c r="AI285" s="368">
        <f t="shared" si="1996"/>
        <v>0</v>
      </c>
      <c r="AJ285" s="368">
        <f t="shared" si="1997"/>
        <v>0</v>
      </c>
      <c r="AK285" s="368">
        <f t="shared" si="1998"/>
        <v>0</v>
      </c>
      <c r="AL285" s="368">
        <f t="shared" si="1999"/>
        <v>0</v>
      </c>
      <c r="AM285" s="368">
        <f t="shared" si="2000"/>
        <v>0</v>
      </c>
      <c r="AN285" s="368">
        <f t="shared" si="2001"/>
        <v>0.4</v>
      </c>
      <c r="AO285" s="369">
        <v>0</v>
      </c>
      <c r="AP285" s="370">
        <v>0</v>
      </c>
      <c r="AQ285" s="370">
        <v>0</v>
      </c>
      <c r="AR285" s="370">
        <v>0</v>
      </c>
      <c r="AS285" s="378">
        <f>AC285*'Gas parameters'!$B$10</f>
        <v>21490.799999999999</v>
      </c>
      <c r="AT285" s="371">
        <f>AD285*'Gas parameters'!$C$10</f>
        <v>0</v>
      </c>
      <c r="AU285" s="371">
        <f>AE285*'Gas parameters'!$D$10</f>
        <v>0</v>
      </c>
      <c r="AV285" s="371">
        <f>AF285*'Gas parameters'!$E$10</f>
        <v>0</v>
      </c>
      <c r="AW285" s="371">
        <f>AG285*'Gas parameters'!$F$10</f>
        <v>0</v>
      </c>
      <c r="AX285" s="371">
        <f>AH285*'Gas parameters'!$G$10</f>
        <v>0</v>
      </c>
      <c r="AY285" s="371">
        <f>AI285*'Gas parameters'!$H$10</f>
        <v>0</v>
      </c>
      <c r="AZ285" s="371">
        <f>AJ285*'Gas parameters'!$I$10</f>
        <v>0</v>
      </c>
      <c r="BA285" s="371">
        <f>AK285*'Gas parameters'!$J$10</f>
        <v>0</v>
      </c>
      <c r="BB285" s="371">
        <f>AL285*'Gas parameters'!$K$10</f>
        <v>0</v>
      </c>
      <c r="BC285" s="371">
        <f>AM285*'Gas parameters'!$L$10</f>
        <v>0</v>
      </c>
      <c r="BD285" s="371">
        <f>AN285*'Gas parameters'!$M$10</f>
        <v>4310.8</v>
      </c>
      <c r="BE285" s="372">
        <f>AO285*'Gas parameters'!$N$10</f>
        <v>0</v>
      </c>
      <c r="BF285" s="373">
        <f>AP285*'Gas parameters'!$O$10</f>
        <v>0</v>
      </c>
      <c r="BG285" s="373">
        <f>AQ285*'Gas parameters'!$P$10</f>
        <v>0</v>
      </c>
      <c r="BH285" s="379">
        <f>AR285*'Gas parameters'!$Q$10</f>
        <v>0</v>
      </c>
      <c r="BI285" s="386">
        <f>AC285*'Gas parameters'!$B$11</f>
        <v>23904</v>
      </c>
      <c r="BJ285" s="387">
        <f>AD285*'Gas parameters'!$C$11</f>
        <v>0</v>
      </c>
      <c r="BK285" s="387">
        <f>AE285*'Gas parameters'!$D$11</f>
        <v>0</v>
      </c>
      <c r="BL285" s="387">
        <f>AF285*'Gas parameters'!$E$11</f>
        <v>0</v>
      </c>
      <c r="BM285" s="387">
        <f>AG285*'Gas parameters'!$F$11</f>
        <v>0</v>
      </c>
      <c r="BN285" s="387">
        <f>AH285*'Gas parameters'!$G$11</f>
        <v>0</v>
      </c>
      <c r="BO285" s="387">
        <f>AI285*'Gas parameters'!$H$11</f>
        <v>0</v>
      </c>
      <c r="BP285" s="387">
        <f>AJ285*'Gas parameters'!$I$11</f>
        <v>0</v>
      </c>
      <c r="BQ285" s="387">
        <f>AK285*'Gas parameters'!$J$11</f>
        <v>0</v>
      </c>
      <c r="BR285" s="387">
        <f>AL285*'Gas parameters'!$K$11</f>
        <v>0</v>
      </c>
      <c r="BS285" s="387">
        <f>AM285*'Gas parameters'!$L$11</f>
        <v>0</v>
      </c>
      <c r="BT285" s="387">
        <f>AN285*'Gas parameters'!$M$11</f>
        <v>5115.2000000000007</v>
      </c>
      <c r="BU285" s="388">
        <f>AO285*'Gas parameters'!$N$11</f>
        <v>0</v>
      </c>
      <c r="BV285" s="389">
        <f>AP285*'Gas parameters'!$O$11</f>
        <v>0</v>
      </c>
      <c r="BW285" s="389">
        <f>AQ285*'Gas parameters'!$P$11</f>
        <v>0</v>
      </c>
      <c r="BX285" s="390">
        <f>AR285*'Gas parameters'!$Q$11</f>
        <v>0</v>
      </c>
      <c r="BY285" s="385">
        <f>AC285*'Gas parameters'!$B$12</f>
        <v>0.43043999999999999</v>
      </c>
      <c r="BZ285" s="374">
        <f>AD285*'Gas parameters'!$C$12</f>
        <v>0</v>
      </c>
      <c r="CA285" s="374">
        <f>AE285*'Gas parameters'!$D$12</f>
        <v>0</v>
      </c>
      <c r="CB285" s="374">
        <f>AF285*'Gas parameters'!$E$12</f>
        <v>0</v>
      </c>
      <c r="CC285" s="374">
        <f>AG285*'Gas parameters'!$F$12</f>
        <v>0</v>
      </c>
      <c r="CD285" s="374">
        <f>AH285*'Gas parameters'!$G$12</f>
        <v>0</v>
      </c>
      <c r="CE285" s="374">
        <f>AI285*'Gas parameters'!$H$12</f>
        <v>0</v>
      </c>
      <c r="CF285" s="374">
        <f>AJ285*'Gas parameters'!$I$12</f>
        <v>0</v>
      </c>
      <c r="CG285" s="374">
        <f>AK285*'Gas parameters'!$J$12</f>
        <v>0</v>
      </c>
      <c r="CH285" s="374">
        <f>AL285*'Gas parameters'!$K$12</f>
        <v>0</v>
      </c>
      <c r="CI285" s="374">
        <f>AM285*'Gas parameters'!$L$12</f>
        <v>0</v>
      </c>
      <c r="CJ285" s="374">
        <f>AN285*'Gas parameters'!$M$12</f>
        <v>3.5999999999999997E-2</v>
      </c>
      <c r="CK285" s="375">
        <f>AO285*'Gas parameters'!$N$12</f>
        <v>0</v>
      </c>
      <c r="CL285" s="376">
        <f>AP285*'Gas parameters'!$O$12</f>
        <v>0</v>
      </c>
      <c r="CM285" s="376">
        <f>AQ285*'Gas parameters'!$P$12</f>
        <v>0</v>
      </c>
      <c r="CN285" s="376">
        <f>AR285*'Gas parameters'!$Q$12</f>
        <v>0</v>
      </c>
      <c r="CO285" s="432">
        <f t="shared" si="2002"/>
        <v>0.6</v>
      </c>
      <c r="CP285" s="432">
        <f t="shared" si="2003"/>
        <v>0</v>
      </c>
      <c r="CQ285" s="432">
        <f t="shared" si="2004"/>
        <v>0</v>
      </c>
      <c r="CR285" s="432">
        <f t="shared" si="2005"/>
        <v>0</v>
      </c>
      <c r="CS285" s="432">
        <f t="shared" si="2006"/>
        <v>0</v>
      </c>
      <c r="CT285" s="432">
        <f t="shared" si="2007"/>
        <v>0</v>
      </c>
      <c r="CU285" s="432">
        <f t="shared" si="2008"/>
        <v>0</v>
      </c>
      <c r="CV285" s="432">
        <f t="shared" si="2009"/>
        <v>0</v>
      </c>
      <c r="CW285" s="432">
        <f t="shared" si="2010"/>
        <v>0</v>
      </c>
      <c r="CX285" s="432">
        <f t="shared" si="2011"/>
        <v>0</v>
      </c>
      <c r="CY285" s="432">
        <f t="shared" si="2012"/>
        <v>0</v>
      </c>
      <c r="CZ285" s="432">
        <f t="shared" si="2013"/>
        <v>0.4</v>
      </c>
      <c r="DA285" s="432">
        <f t="shared" si="2014"/>
        <v>0</v>
      </c>
      <c r="DB285" s="432">
        <f t="shared" si="2015"/>
        <v>0</v>
      </c>
      <c r="DC285" s="432">
        <f t="shared" si="2016"/>
        <v>0</v>
      </c>
      <c r="DD285" s="432">
        <f t="shared" si="2017"/>
        <v>0</v>
      </c>
      <c r="DE285" s="428">
        <f>'DATA SHEET'!CO285*'Gas parameters'!$B$13</f>
        <v>21529.8</v>
      </c>
      <c r="DF285" s="428">
        <f>'DATA SHEET'!CP285*'Gas parameters'!$C$13</f>
        <v>0</v>
      </c>
      <c r="DG285" s="428">
        <f>'DATA SHEET'!CQ285*'Gas parameters'!$D$13</f>
        <v>0</v>
      </c>
      <c r="DH285" s="428">
        <f>'DATA SHEET'!CR285*'Gas parameters'!$E$13</f>
        <v>0</v>
      </c>
      <c r="DI285" s="428">
        <f>'DATA SHEET'!CS285*'Gas parameters'!$F$13</f>
        <v>0</v>
      </c>
      <c r="DJ285" s="428">
        <f>'DATA SHEET'!CT285*'Gas parameters'!$G$13</f>
        <v>0</v>
      </c>
      <c r="DK285" s="428">
        <f>'DATA SHEET'!CU285*'Gas parameters'!$H$13</f>
        <v>0</v>
      </c>
      <c r="DL285" s="428">
        <f>'DATA SHEET'!CV285*'Gas parameters'!$I$13</f>
        <v>0</v>
      </c>
      <c r="DM285" s="428">
        <f>'DATA SHEET'!CW285*'Gas parameters'!$J$13</f>
        <v>0</v>
      </c>
      <c r="DN285" s="428">
        <f>'DATA SHEET'!CX285*'Gas parameters'!$K$13</f>
        <v>0</v>
      </c>
      <c r="DO285" s="428">
        <f>'DATA SHEET'!CY285*'Gas parameters'!$L$13</f>
        <v>0</v>
      </c>
      <c r="DP285" s="428">
        <f>'DATA SHEET'!CZ285*'Gas parameters'!$M$13</f>
        <v>4313.2</v>
      </c>
      <c r="DQ285" s="428">
        <f>'DATA SHEET'!DA285*'Gas parameters'!$N$13</f>
        <v>0</v>
      </c>
      <c r="DR285" s="428">
        <f>'DATA SHEET'!DB285*'Gas parameters'!$O$13</f>
        <v>0</v>
      </c>
      <c r="DS285" s="428">
        <f>'DATA SHEET'!DC285*'Gas parameters'!$P$13</f>
        <v>0</v>
      </c>
      <c r="DT285" s="428">
        <f>'DATA SHEET'!DD285*'Gas parameters'!$Q$13</f>
        <v>0</v>
      </c>
      <c r="DU285" s="431">
        <f>'DATA SHEET'!CO285*'Gas parameters'!$B$14</f>
        <v>23891.399999999998</v>
      </c>
      <c r="DV285" s="431">
        <f>'DATA SHEET'!CP285*'Gas parameters'!$C$14</f>
        <v>0</v>
      </c>
      <c r="DW285" s="431">
        <f>'DATA SHEET'!CQ285*'Gas parameters'!$D$14</f>
        <v>0</v>
      </c>
      <c r="DX285" s="431">
        <f>'DATA SHEET'!CR285*'Gas parameters'!$E$14</f>
        <v>0</v>
      </c>
      <c r="DY285" s="431">
        <f>'DATA SHEET'!CS285*'Gas parameters'!$F$14</f>
        <v>0</v>
      </c>
      <c r="DZ285" s="431">
        <f>'DATA SHEET'!CT285*'Gas parameters'!$G$14</f>
        <v>0</v>
      </c>
      <c r="EA285" s="431">
        <f>'DATA SHEET'!CU285*'Gas parameters'!$H$14</f>
        <v>0</v>
      </c>
      <c r="EB285" s="431">
        <f>'DATA SHEET'!CV285*'Gas parameters'!$I$14</f>
        <v>0</v>
      </c>
      <c r="EC285" s="431">
        <f>'DATA SHEET'!CW285*'Gas parameters'!$J$14</f>
        <v>0</v>
      </c>
      <c r="ED285" s="431">
        <f>'DATA SHEET'!CX285*'Gas parameters'!$K$14</f>
        <v>0</v>
      </c>
      <c r="EE285" s="431">
        <f>'DATA SHEET'!CY285*'Gas parameters'!$L$14</f>
        <v>0</v>
      </c>
      <c r="EF285" s="431">
        <f>'DATA SHEET'!CZ285*'Gas parameters'!$M$14</f>
        <v>5098</v>
      </c>
      <c r="EG285" s="431">
        <f>'DATA SHEET'!DA285*'Gas parameters'!$N$14</f>
        <v>0</v>
      </c>
      <c r="EH285" s="431">
        <f>'DATA SHEET'!DB285*'Gas parameters'!$O$14</f>
        <v>0</v>
      </c>
      <c r="EI285" s="431">
        <f>'DATA SHEET'!DC285*'Gas parameters'!$P$14</f>
        <v>0</v>
      </c>
      <c r="EJ285" s="431">
        <f>'DATA SHEET'!DD285*'Gas parameters'!$Q$14</f>
        <v>0</v>
      </c>
      <c r="EK285" s="425">
        <f>'DATA SHEET'!CO285*'Gas parameters'!$B$15</f>
        <v>1.2018</v>
      </c>
      <c r="EL285" s="434">
        <f>'DATA SHEET'!CP285*'Gas parameters'!$C$15</f>
        <v>0</v>
      </c>
      <c r="EM285" s="434">
        <f>'DATA SHEET'!CQ285*'Gas parameters'!$D$15</f>
        <v>0</v>
      </c>
      <c r="EN285" s="434">
        <f>'DATA SHEET'!CR285*'Gas parameters'!$E$15</f>
        <v>0</v>
      </c>
      <c r="EO285" s="434">
        <f>'DATA SHEET'!CS285*'Gas parameters'!$F$15</f>
        <v>0</v>
      </c>
      <c r="EP285" s="434">
        <f>'DATA SHEET'!CT285*'Gas parameters'!$G$15</f>
        <v>0</v>
      </c>
      <c r="EQ285" s="434">
        <f>'DATA SHEET'!CU285*'Gas parameters'!$H$15</f>
        <v>0</v>
      </c>
      <c r="ER285" s="434">
        <f>'DATA SHEET'!CV285*'Gas parameters'!$I$15</f>
        <v>0</v>
      </c>
      <c r="ES285" s="434">
        <f>'DATA SHEET'!CW285*'Gas parameters'!$J$15</f>
        <v>0</v>
      </c>
      <c r="ET285" s="434">
        <f>'DATA SHEET'!CX285*'Gas parameters'!$K$15</f>
        <v>0</v>
      </c>
      <c r="EU285" s="434">
        <f>'DATA SHEET'!CY285*'Gas parameters'!$L$15</f>
        <v>0</v>
      </c>
      <c r="EV285" s="434">
        <f>'DATA SHEET'!CZ285*'Gas parameters'!$M$15</f>
        <v>0.1996</v>
      </c>
      <c r="EW285" s="434">
        <f>'DATA SHEET'!DA285*'Gas parameters'!$N$15</f>
        <v>0</v>
      </c>
      <c r="EX285" s="434">
        <f>'DATA SHEET'!DB285*'Gas parameters'!$O$15</f>
        <v>0</v>
      </c>
      <c r="EY285" s="434">
        <f>'DATA SHEET'!DC285*'Gas parameters'!$P$15</f>
        <v>0</v>
      </c>
      <c r="EZ285" s="434">
        <f>'DATA SHEET'!DD285*'Gas parameters'!$Q$15</f>
        <v>0</v>
      </c>
      <c r="FA285" s="429">
        <f>'DATA SHEET'!CO285*'Gas parameters'!$B$16</f>
        <v>0.59760000000000002</v>
      </c>
      <c r="FB285" s="429">
        <f>'DATA SHEET'!CP285*'Gas parameters'!$C$16</f>
        <v>0</v>
      </c>
      <c r="FC285" s="429">
        <f>'DATA SHEET'!CQ285*'Gas parameters'!$D$16</f>
        <v>0</v>
      </c>
      <c r="FD285" s="429">
        <f>'DATA SHEET'!CR285*'Gas parameters'!$E$16</f>
        <v>0</v>
      </c>
      <c r="FE285" s="429">
        <f>'DATA SHEET'!CS285*'Gas parameters'!$F$16</f>
        <v>0</v>
      </c>
      <c r="FF285" s="429">
        <f>'DATA SHEET'!CT285*'Gas parameters'!$G$16</f>
        <v>0</v>
      </c>
      <c r="FG285" s="429">
        <f>'DATA SHEET'!CU285*'Gas parameters'!$H$16</f>
        <v>0</v>
      </c>
      <c r="FH285" s="429">
        <f>'DATA SHEET'!CV285*'Gas parameters'!$I$16</f>
        <v>0</v>
      </c>
      <c r="FI285" s="429">
        <f>'DATA SHEET'!CW285*'Gas parameters'!$J$16</f>
        <v>0</v>
      </c>
      <c r="FJ285" s="429">
        <f>'DATA SHEET'!CX285*'Gas parameters'!$K$16</f>
        <v>0</v>
      </c>
      <c r="FK285" s="429">
        <f>'DATA SHEET'!CY285*'Gas parameters'!$L$16</f>
        <v>0</v>
      </c>
      <c r="FL285" s="429">
        <f>'DATA SHEET'!CZ285*'Gas parameters'!$M$16</f>
        <v>0</v>
      </c>
      <c r="FM285" s="429">
        <f>'DATA SHEET'!DA285*'Gas parameters'!$N$16</f>
        <v>0</v>
      </c>
      <c r="FN285" s="429">
        <f>'DATA SHEET'!DB285*'Gas parameters'!$O$16</f>
        <v>0</v>
      </c>
      <c r="FO285" s="429">
        <f>'DATA SHEET'!DC285*'Gas parameters'!$P$16</f>
        <v>0</v>
      </c>
      <c r="FP285" s="429">
        <f>'DATA SHEET'!DD285*'Gas parameters'!$Q$16</f>
        <v>0</v>
      </c>
      <c r="FQ285" s="457">
        <f>'DATA SHEET'!CO285*'Gas parameters'!$B$17</f>
        <v>1.1639999999999999</v>
      </c>
      <c r="FR285" s="457">
        <f>'DATA SHEET'!CP285*'Gas parameters'!$C$17</f>
        <v>0</v>
      </c>
      <c r="FS285" s="457">
        <f>'DATA SHEET'!CQ285*'Gas parameters'!$D$17</f>
        <v>0</v>
      </c>
      <c r="FT285" s="457">
        <f>'DATA SHEET'!CR285*'Gas parameters'!$E$17</f>
        <v>0</v>
      </c>
      <c r="FU285" s="457">
        <f>'DATA SHEET'!CS285*'Gas parameters'!$F$17</f>
        <v>0</v>
      </c>
      <c r="FV285" s="457">
        <f>'DATA SHEET'!CT285*'Gas parameters'!$G$17</f>
        <v>0</v>
      </c>
      <c r="FW285" s="457">
        <f>'DATA SHEET'!CU285*'Gas parameters'!$H$17</f>
        <v>0</v>
      </c>
      <c r="FX285" s="457">
        <f>'DATA SHEET'!CV285*'Gas parameters'!$I$17</f>
        <v>0</v>
      </c>
      <c r="FY285" s="457">
        <f>'DATA SHEET'!CW285*'Gas parameters'!$J$17</f>
        <v>0</v>
      </c>
      <c r="FZ285" s="457">
        <f>'DATA SHEET'!CX285*'Gas parameters'!$K$17</f>
        <v>0</v>
      </c>
      <c r="GA285" s="457">
        <f>'DATA SHEET'!CY285*'Gas parameters'!$L$17</f>
        <v>0</v>
      </c>
      <c r="GB285" s="457">
        <f>'DATA SHEET'!CZ285*'Gas parameters'!$M$17</f>
        <v>0.38680000000000003</v>
      </c>
      <c r="GC285" s="457">
        <f>'DATA SHEET'!DA285*'Gas parameters'!$N$17</f>
        <v>0</v>
      </c>
      <c r="GD285" s="457">
        <f>'DATA SHEET'!DB285*'Gas parameters'!$O$17</f>
        <v>0</v>
      </c>
      <c r="GE285" s="457">
        <f>'DATA SHEET'!DC285*'Gas parameters'!$P$17</f>
        <v>0</v>
      </c>
      <c r="GF285" s="457">
        <f>'DATA SHEET'!DD285*'Gas parameters'!$Q$17</f>
        <v>0</v>
      </c>
      <c r="GG285" s="429">
        <f>'DATA SHEET'!CO285*'Gas parameters'!$B$18</f>
        <v>0.43043999999999999</v>
      </c>
      <c r="GH285" s="429">
        <f>'DATA SHEET'!CP285*'Gas parameters'!$C$18</f>
        <v>0</v>
      </c>
      <c r="GI285" s="429">
        <f>'DATA SHEET'!CQ285*'Gas parameters'!$D$18</f>
        <v>0</v>
      </c>
      <c r="GJ285" s="429">
        <f>'DATA SHEET'!CR285*'Gas parameters'!$E$18</f>
        <v>0</v>
      </c>
      <c r="GK285" s="429">
        <f>'DATA SHEET'!CS285*'Gas parameters'!$F$18</f>
        <v>0</v>
      </c>
      <c r="GL285" s="429">
        <f>'DATA SHEET'!CT285*'Gas parameters'!$G$18</f>
        <v>0</v>
      </c>
      <c r="GM285" s="429">
        <f>'DATA SHEET'!CU285*'Gas parameters'!$H$18</f>
        <v>0</v>
      </c>
      <c r="GN285" s="429">
        <f>'DATA SHEET'!CV285*'Gas parameters'!$I$18</f>
        <v>0</v>
      </c>
      <c r="GO285" s="429">
        <f>'DATA SHEET'!CW285*'Gas parameters'!$J$18</f>
        <v>0</v>
      </c>
      <c r="GP285" s="429">
        <f>'DATA SHEET'!CX285*'Gas parameters'!$K$18</f>
        <v>0</v>
      </c>
      <c r="GQ285" s="429">
        <f>'DATA SHEET'!CY285*'Gas parameters'!$L$18</f>
        <v>0</v>
      </c>
      <c r="GR285" s="429">
        <f>'DATA SHEET'!CZ285*'Gas parameters'!$M$18</f>
        <v>3.5999999999999997E-2</v>
      </c>
      <c r="GS285" s="429">
        <f>'DATA SHEET'!DA285*'Gas parameters'!$N$18</f>
        <v>0</v>
      </c>
      <c r="GT285" s="429">
        <f>'DATA SHEET'!DB285*'Gas parameters'!$O$18</f>
        <v>0</v>
      </c>
      <c r="GU285" s="429">
        <f>'DATA SHEET'!DC285*'Gas parameters'!$P$18</f>
        <v>0</v>
      </c>
      <c r="GV285" s="429">
        <f>'DATA SHEET'!DD285*'Gas parameters'!$Q$18</f>
        <v>0</v>
      </c>
      <c r="GW285" s="430">
        <v>7</v>
      </c>
      <c r="GX285" s="430">
        <v>1E-3</v>
      </c>
      <c r="GY285" s="435">
        <f t="shared" si="2018"/>
        <v>6.6924546322827121</v>
      </c>
      <c r="GZ285" s="435">
        <f t="shared" si="2019"/>
        <v>10.148328222950017</v>
      </c>
      <c r="HA285" s="433">
        <f t="shared" si="2020"/>
        <v>1</v>
      </c>
      <c r="HB285" s="433">
        <f t="shared" si="2021"/>
        <v>7.4502201757506663</v>
      </c>
      <c r="HC285" s="433">
        <f t="shared" si="2022"/>
        <v>20.959991874476575</v>
      </c>
      <c r="HD285" s="433">
        <f t="shared" si="2023"/>
        <v>1.3246768628986172</v>
      </c>
      <c r="HE285" s="433">
        <f t="shared" si="2024"/>
        <v>1.2155011147590387</v>
      </c>
      <c r="HF285" s="436">
        <f t="shared" si="2025"/>
        <v>0</v>
      </c>
      <c r="HG285" s="433">
        <f t="shared" si="2026"/>
        <v>5.8886546322827122</v>
      </c>
      <c r="HH285" s="435">
        <f>GY285*0.7906+'DATA SHEET'!CW285/100+HN285</f>
        <v>5.8886546322827122</v>
      </c>
      <c r="HI285" s="433">
        <f t="shared" si="2027"/>
        <v>1.5615655434679541</v>
      </c>
      <c r="HJ285" s="433">
        <f t="shared" si="2028"/>
        <v>10.148328222950017</v>
      </c>
      <c r="HK285" s="437">
        <f t="shared" si="2029"/>
        <v>25843</v>
      </c>
      <c r="HL285" s="437">
        <f t="shared" si="2030"/>
        <v>28989.399999999998</v>
      </c>
      <c r="HM285" s="438">
        <f t="shared" si="2031"/>
        <v>1.4014</v>
      </c>
      <c r="HN285" s="439">
        <f t="shared" si="2032"/>
        <v>0.59760000000000002</v>
      </c>
      <c r="HO285" s="436">
        <f t="shared" si="2033"/>
        <v>1.5508</v>
      </c>
      <c r="HP285" s="427">
        <f t="shared" si="2034"/>
        <v>0.46643999999999997</v>
      </c>
      <c r="HQ285" s="357">
        <f t="shared" si="2035"/>
        <v>25801.599999999999</v>
      </c>
      <c r="HR285" s="358">
        <f t="shared" si="2036"/>
        <v>29019.200000000001</v>
      </c>
      <c r="HS285" s="712">
        <f t="shared" si="2037"/>
        <v>0.46643999999999997</v>
      </c>
      <c r="HT285" s="713">
        <f t="shared" si="2038"/>
        <v>0.36094603788418017</v>
      </c>
      <c r="HU285" s="711">
        <f t="shared" si="2039"/>
        <v>0.44215889640812073</v>
      </c>
      <c r="HV285" s="711">
        <f t="shared" si="2040"/>
        <v>24.454174959719456</v>
      </c>
      <c r="HW285" s="711">
        <f t="shared" si="2041"/>
        <v>27.464698088207459</v>
      </c>
      <c r="HX285" s="711">
        <f t="shared" si="2042"/>
        <v>45.714470083951518</v>
      </c>
      <c r="HY285" s="714">
        <f t="shared" si="2043"/>
        <v>25.801599999999997</v>
      </c>
      <c r="HZ285" s="359">
        <f t="shared" si="2044"/>
        <v>29.019200000000001</v>
      </c>
      <c r="IA285" s="360">
        <f t="shared" si="2045"/>
        <v>48.30190909070317</v>
      </c>
      <c r="IB285" s="75">
        <f t="shared" si="2046"/>
        <v>45.714470083951518</v>
      </c>
      <c r="IC285" s="724">
        <f t="shared" si="2047"/>
        <v>0.36094603788418017</v>
      </c>
      <c r="ID285" s="724">
        <f t="shared" si="2048"/>
        <v>25.801599999999997</v>
      </c>
      <c r="IE285" s="724">
        <f t="shared" si="2049"/>
        <v>29.019200000000001</v>
      </c>
      <c r="IF285" s="76">
        <f t="shared" si="2050"/>
        <v>10.148328222950017</v>
      </c>
      <c r="IG285" s="168"/>
      <c r="IH285" s="168"/>
      <c r="II285" s="168"/>
      <c r="IJ285" s="700">
        <f t="shared" si="2051"/>
        <v>0</v>
      </c>
      <c r="IK285" s="529"/>
      <c r="IL285" s="529"/>
      <c r="IM285" s="529"/>
      <c r="IN285" s="529"/>
      <c r="IO285" s="529"/>
      <c r="IP285" s="529"/>
      <c r="IQ285" s="529"/>
      <c r="IR285" s="529"/>
      <c r="IS285" s="23" t="s">
        <v>88</v>
      </c>
      <c r="IT285" s="23" t="s">
        <v>88</v>
      </c>
      <c r="IU285" s="23"/>
      <c r="IV285" s="23" t="s">
        <v>88</v>
      </c>
      <c r="IW285" s="23"/>
      <c r="IX285" s="23"/>
      <c r="IZ285" s="529"/>
      <c r="JA285" s="529"/>
      <c r="JB285" s="143"/>
      <c r="JC285" s="64"/>
      <c r="JD285" s="22" t="str">
        <f>IF(IN285&lt;&gt;0,IP285*IF285/IN285,"NM")</f>
        <v>NM</v>
      </c>
      <c r="JE285" s="22" t="str">
        <f>IF(IN285&lt;&gt;0,IQ285*IF285/IN285,"NM")</f>
        <v>NM</v>
      </c>
      <c r="JF285" s="22" t="str">
        <f>IF(IN285&lt;&gt;0,JD285*1.07,"NM")</f>
        <v>NM</v>
      </c>
      <c r="JG285" s="22" t="str">
        <f>IF(IN285&lt;&gt;0,JE285*1.76,"NM")</f>
        <v>NM</v>
      </c>
      <c r="JH285" s="21" t="str">
        <f>IF(IN285&lt;&gt;0,(21/(21-IO285)),"NM")</f>
        <v>NM</v>
      </c>
      <c r="JI285" s="21"/>
      <c r="JJ285" s="21"/>
      <c r="JK285" s="21"/>
      <c r="JL285" s="529"/>
      <c r="JM285" s="529"/>
      <c r="JN285" s="529"/>
      <c r="JO285" s="529"/>
      <c r="JP285" s="529"/>
      <c r="JR285" s="29"/>
      <c r="JS285" s="29"/>
      <c r="JT285" s="529"/>
      <c r="JU285" s="529"/>
      <c r="JV285" s="142"/>
      <c r="JW285" s="142"/>
      <c r="JX285" s="142"/>
      <c r="JY285" s="142"/>
      <c r="JZ285" s="142"/>
      <c r="KA285" s="23"/>
      <c r="KB285" s="24"/>
      <c r="KC285" s="175"/>
      <c r="KD285" s="175"/>
      <c r="KE285" s="175"/>
      <c r="KF285" s="175"/>
      <c r="KG285" s="175"/>
      <c r="KH285" s="175"/>
      <c r="KI285" s="175"/>
      <c r="KJ285" s="175"/>
      <c r="KK285" s="48"/>
      <c r="KL285" s="32" t="s">
        <v>88</v>
      </c>
      <c r="KM285" s="48"/>
      <c r="KN285" s="48"/>
      <c r="KO285" s="48"/>
      <c r="KP285" s="48"/>
      <c r="KQ285" s="49"/>
      <c r="KR285" s="49"/>
      <c r="KS285" s="49"/>
      <c r="KT285" s="49"/>
      <c r="KU285" s="49"/>
      <c r="KV285" s="49"/>
      <c r="KX285" s="540">
        <f t="shared" si="1989"/>
        <v>100</v>
      </c>
      <c r="NC285" s="5"/>
    </row>
    <row r="286" spans="1:367" ht="16.5" thickTop="1" thickBot="1" x14ac:dyDescent="0.3">
      <c r="A286" s="81"/>
      <c r="B286" s="81"/>
      <c r="C286" s="81"/>
      <c r="D286" s="2179"/>
      <c r="E286" s="11">
        <f>E285+1</f>
        <v>130</v>
      </c>
      <c r="F286" s="2129"/>
      <c r="G286" s="1832"/>
      <c r="H286" s="23" t="s">
        <v>88</v>
      </c>
      <c r="I286" s="23" t="s">
        <v>88</v>
      </c>
      <c r="J286" s="23" t="s">
        <v>88</v>
      </c>
      <c r="K286" s="38"/>
      <c r="L286" s="39" t="str">
        <f>L285</f>
        <v>EU high</v>
      </c>
      <c r="M286" s="196" t="s">
        <v>191</v>
      </c>
      <c r="N286" s="1906"/>
      <c r="O286" s="528"/>
      <c r="P286" s="544"/>
      <c r="Q286" s="726">
        <v>60</v>
      </c>
      <c r="R286" s="727"/>
      <c r="S286" s="727"/>
      <c r="T286" s="727"/>
      <c r="U286" s="727"/>
      <c r="V286" s="727"/>
      <c r="W286" s="727"/>
      <c r="X286" s="727"/>
      <c r="Y286" s="727"/>
      <c r="Z286" s="727"/>
      <c r="AA286" s="727"/>
      <c r="AB286" s="727">
        <v>40</v>
      </c>
      <c r="AC286" s="368">
        <f t="shared" si="1990"/>
        <v>0.6</v>
      </c>
      <c r="AD286" s="368">
        <f t="shared" si="1991"/>
        <v>0</v>
      </c>
      <c r="AE286" s="368">
        <f t="shared" si="1992"/>
        <v>0</v>
      </c>
      <c r="AF286" s="368">
        <f t="shared" si="1993"/>
        <v>0</v>
      </c>
      <c r="AG286" s="368">
        <f t="shared" si="1994"/>
        <v>0</v>
      </c>
      <c r="AH286" s="368">
        <f t="shared" si="1995"/>
        <v>0</v>
      </c>
      <c r="AI286" s="368">
        <f t="shared" si="1996"/>
        <v>0</v>
      </c>
      <c r="AJ286" s="368">
        <f t="shared" si="1997"/>
        <v>0</v>
      </c>
      <c r="AK286" s="368">
        <f t="shared" si="1998"/>
        <v>0</v>
      </c>
      <c r="AL286" s="368">
        <f t="shared" si="1999"/>
        <v>0</v>
      </c>
      <c r="AM286" s="368">
        <f t="shared" si="2000"/>
        <v>0</v>
      </c>
      <c r="AN286" s="368">
        <f t="shared" si="2001"/>
        <v>0.4</v>
      </c>
      <c r="AO286" s="369">
        <v>0</v>
      </c>
      <c r="AP286" s="370">
        <v>0</v>
      </c>
      <c r="AQ286" s="370">
        <v>0</v>
      </c>
      <c r="AR286" s="370">
        <v>0</v>
      </c>
      <c r="AS286" s="378">
        <f>AC286*'Gas parameters'!$B$10</f>
        <v>21490.799999999999</v>
      </c>
      <c r="AT286" s="371">
        <f>AD286*'Gas parameters'!$C$10</f>
        <v>0</v>
      </c>
      <c r="AU286" s="371">
        <f>AE286*'Gas parameters'!$D$10</f>
        <v>0</v>
      </c>
      <c r="AV286" s="371">
        <f>AF286*'Gas parameters'!$E$10</f>
        <v>0</v>
      </c>
      <c r="AW286" s="371">
        <f>AG286*'Gas parameters'!$F$10</f>
        <v>0</v>
      </c>
      <c r="AX286" s="371">
        <f>AH286*'Gas parameters'!$G$10</f>
        <v>0</v>
      </c>
      <c r="AY286" s="371">
        <f>AI286*'Gas parameters'!$H$10</f>
        <v>0</v>
      </c>
      <c r="AZ286" s="371">
        <f>AJ286*'Gas parameters'!$I$10</f>
        <v>0</v>
      </c>
      <c r="BA286" s="371">
        <f>AK286*'Gas parameters'!$J$10</f>
        <v>0</v>
      </c>
      <c r="BB286" s="371">
        <f>AL286*'Gas parameters'!$K$10</f>
        <v>0</v>
      </c>
      <c r="BC286" s="371">
        <f>AM286*'Gas parameters'!$L$10</f>
        <v>0</v>
      </c>
      <c r="BD286" s="371">
        <f>AN286*'Gas parameters'!$M$10</f>
        <v>4310.8</v>
      </c>
      <c r="BE286" s="372">
        <f>AO286*'Gas parameters'!$N$10</f>
        <v>0</v>
      </c>
      <c r="BF286" s="373">
        <f>AP286*'Gas parameters'!$O$10</f>
        <v>0</v>
      </c>
      <c r="BG286" s="373">
        <f>AQ286*'Gas parameters'!$P$10</f>
        <v>0</v>
      </c>
      <c r="BH286" s="379">
        <f>AR286*'Gas parameters'!$Q$10</f>
        <v>0</v>
      </c>
      <c r="BI286" s="386">
        <f>AC286*'Gas parameters'!$B$11</f>
        <v>23904</v>
      </c>
      <c r="BJ286" s="387">
        <f>AD286*'Gas parameters'!$C$11</f>
        <v>0</v>
      </c>
      <c r="BK286" s="387">
        <f>AE286*'Gas parameters'!$D$11</f>
        <v>0</v>
      </c>
      <c r="BL286" s="387">
        <f>AF286*'Gas parameters'!$E$11</f>
        <v>0</v>
      </c>
      <c r="BM286" s="387">
        <f>AG286*'Gas parameters'!$F$11</f>
        <v>0</v>
      </c>
      <c r="BN286" s="387">
        <f>AH286*'Gas parameters'!$G$11</f>
        <v>0</v>
      </c>
      <c r="BO286" s="387">
        <f>AI286*'Gas parameters'!$H$11</f>
        <v>0</v>
      </c>
      <c r="BP286" s="387">
        <f>AJ286*'Gas parameters'!$I$11</f>
        <v>0</v>
      </c>
      <c r="BQ286" s="387">
        <f>AK286*'Gas parameters'!$J$11</f>
        <v>0</v>
      </c>
      <c r="BR286" s="387">
        <f>AL286*'Gas parameters'!$K$11</f>
        <v>0</v>
      </c>
      <c r="BS286" s="387">
        <f>AM286*'Gas parameters'!$L$11</f>
        <v>0</v>
      </c>
      <c r="BT286" s="387">
        <f>AN286*'Gas parameters'!$M$11</f>
        <v>5115.2000000000007</v>
      </c>
      <c r="BU286" s="388">
        <f>AO286*'Gas parameters'!$N$11</f>
        <v>0</v>
      </c>
      <c r="BV286" s="389">
        <f>AP286*'Gas parameters'!$O$11</f>
        <v>0</v>
      </c>
      <c r="BW286" s="389">
        <f>AQ286*'Gas parameters'!$P$11</f>
        <v>0</v>
      </c>
      <c r="BX286" s="390">
        <f>AR286*'Gas parameters'!$Q$11</f>
        <v>0</v>
      </c>
      <c r="BY286" s="385">
        <f>AC286*'Gas parameters'!$B$12</f>
        <v>0.43043999999999999</v>
      </c>
      <c r="BZ286" s="374">
        <f>AD286*'Gas parameters'!$C$12</f>
        <v>0</v>
      </c>
      <c r="CA286" s="374">
        <f>AE286*'Gas parameters'!$D$12</f>
        <v>0</v>
      </c>
      <c r="CB286" s="374">
        <f>AF286*'Gas parameters'!$E$12</f>
        <v>0</v>
      </c>
      <c r="CC286" s="374">
        <f>AG286*'Gas parameters'!$F$12</f>
        <v>0</v>
      </c>
      <c r="CD286" s="374">
        <f>AH286*'Gas parameters'!$G$12</f>
        <v>0</v>
      </c>
      <c r="CE286" s="374">
        <f>AI286*'Gas parameters'!$H$12</f>
        <v>0</v>
      </c>
      <c r="CF286" s="374">
        <f>AJ286*'Gas parameters'!$I$12</f>
        <v>0</v>
      </c>
      <c r="CG286" s="374">
        <f>AK286*'Gas parameters'!$J$12</f>
        <v>0</v>
      </c>
      <c r="CH286" s="374">
        <f>AL286*'Gas parameters'!$K$12</f>
        <v>0</v>
      </c>
      <c r="CI286" s="374">
        <f>AM286*'Gas parameters'!$L$12</f>
        <v>0</v>
      </c>
      <c r="CJ286" s="374">
        <f>AN286*'Gas parameters'!$M$12</f>
        <v>3.5999999999999997E-2</v>
      </c>
      <c r="CK286" s="375">
        <f>AO286*'Gas parameters'!$N$12</f>
        <v>0</v>
      </c>
      <c r="CL286" s="376">
        <f>AP286*'Gas parameters'!$O$12</f>
        <v>0</v>
      </c>
      <c r="CM286" s="376">
        <f>AQ286*'Gas parameters'!$P$12</f>
        <v>0</v>
      </c>
      <c r="CN286" s="376">
        <f>AR286*'Gas parameters'!$Q$12</f>
        <v>0</v>
      </c>
      <c r="CO286" s="432">
        <f t="shared" si="2002"/>
        <v>0.6</v>
      </c>
      <c r="CP286" s="432">
        <f t="shared" si="2003"/>
        <v>0</v>
      </c>
      <c r="CQ286" s="432">
        <f t="shared" si="2004"/>
        <v>0</v>
      </c>
      <c r="CR286" s="432">
        <f t="shared" si="2005"/>
        <v>0</v>
      </c>
      <c r="CS286" s="432">
        <f t="shared" si="2006"/>
        <v>0</v>
      </c>
      <c r="CT286" s="432">
        <f t="shared" si="2007"/>
        <v>0</v>
      </c>
      <c r="CU286" s="432">
        <f t="shared" si="2008"/>
        <v>0</v>
      </c>
      <c r="CV286" s="432">
        <f t="shared" si="2009"/>
        <v>0</v>
      </c>
      <c r="CW286" s="432">
        <f t="shared" si="2010"/>
        <v>0</v>
      </c>
      <c r="CX286" s="432">
        <f t="shared" si="2011"/>
        <v>0</v>
      </c>
      <c r="CY286" s="432">
        <f t="shared" si="2012"/>
        <v>0</v>
      </c>
      <c r="CZ286" s="432">
        <f t="shared" si="2013"/>
        <v>0.4</v>
      </c>
      <c r="DA286" s="432">
        <f t="shared" si="2014"/>
        <v>0</v>
      </c>
      <c r="DB286" s="432">
        <f t="shared" si="2015"/>
        <v>0</v>
      </c>
      <c r="DC286" s="432">
        <f t="shared" si="2016"/>
        <v>0</v>
      </c>
      <c r="DD286" s="432">
        <f t="shared" si="2017"/>
        <v>0</v>
      </c>
      <c r="DE286" s="428">
        <f>'DATA SHEET'!CO286*'Gas parameters'!$B$13</f>
        <v>21529.8</v>
      </c>
      <c r="DF286" s="428">
        <f>'DATA SHEET'!CP286*'Gas parameters'!$C$13</f>
        <v>0</v>
      </c>
      <c r="DG286" s="428">
        <f>'DATA SHEET'!CQ286*'Gas parameters'!$D$13</f>
        <v>0</v>
      </c>
      <c r="DH286" s="428">
        <f>'DATA SHEET'!CR286*'Gas parameters'!$E$13</f>
        <v>0</v>
      </c>
      <c r="DI286" s="428">
        <f>'DATA SHEET'!CS286*'Gas parameters'!$F$13</f>
        <v>0</v>
      </c>
      <c r="DJ286" s="428">
        <f>'DATA SHEET'!CT286*'Gas parameters'!$G$13</f>
        <v>0</v>
      </c>
      <c r="DK286" s="428">
        <f>'DATA SHEET'!CU286*'Gas parameters'!$H$13</f>
        <v>0</v>
      </c>
      <c r="DL286" s="428">
        <f>'DATA SHEET'!CV286*'Gas parameters'!$I$13</f>
        <v>0</v>
      </c>
      <c r="DM286" s="428">
        <f>'DATA SHEET'!CW286*'Gas parameters'!$J$13</f>
        <v>0</v>
      </c>
      <c r="DN286" s="428">
        <f>'DATA SHEET'!CX286*'Gas parameters'!$K$13</f>
        <v>0</v>
      </c>
      <c r="DO286" s="428">
        <f>'DATA SHEET'!CY286*'Gas parameters'!$L$13</f>
        <v>0</v>
      </c>
      <c r="DP286" s="428">
        <f>'DATA SHEET'!CZ286*'Gas parameters'!$M$13</f>
        <v>4313.2</v>
      </c>
      <c r="DQ286" s="428">
        <f>'DATA SHEET'!DA286*'Gas parameters'!$N$13</f>
        <v>0</v>
      </c>
      <c r="DR286" s="428">
        <f>'DATA SHEET'!DB286*'Gas parameters'!$O$13</f>
        <v>0</v>
      </c>
      <c r="DS286" s="428">
        <f>'DATA SHEET'!DC286*'Gas parameters'!$P$13</f>
        <v>0</v>
      </c>
      <c r="DT286" s="428">
        <f>'DATA SHEET'!DD286*'Gas parameters'!$Q$13</f>
        <v>0</v>
      </c>
      <c r="DU286" s="431">
        <f>'DATA SHEET'!CO286*'Gas parameters'!$B$14</f>
        <v>23891.399999999998</v>
      </c>
      <c r="DV286" s="431">
        <f>'DATA SHEET'!CP286*'Gas parameters'!$C$14</f>
        <v>0</v>
      </c>
      <c r="DW286" s="431">
        <f>'DATA SHEET'!CQ286*'Gas parameters'!$D$14</f>
        <v>0</v>
      </c>
      <c r="DX286" s="431">
        <f>'DATA SHEET'!CR286*'Gas parameters'!$E$14</f>
        <v>0</v>
      </c>
      <c r="DY286" s="431">
        <f>'DATA SHEET'!CS286*'Gas parameters'!$F$14</f>
        <v>0</v>
      </c>
      <c r="DZ286" s="431">
        <f>'DATA SHEET'!CT286*'Gas parameters'!$G$14</f>
        <v>0</v>
      </c>
      <c r="EA286" s="431">
        <f>'DATA SHEET'!CU286*'Gas parameters'!$H$14</f>
        <v>0</v>
      </c>
      <c r="EB286" s="431">
        <f>'DATA SHEET'!CV286*'Gas parameters'!$I$14</f>
        <v>0</v>
      </c>
      <c r="EC286" s="431">
        <f>'DATA SHEET'!CW286*'Gas parameters'!$J$14</f>
        <v>0</v>
      </c>
      <c r="ED286" s="431">
        <f>'DATA SHEET'!CX286*'Gas parameters'!$K$14</f>
        <v>0</v>
      </c>
      <c r="EE286" s="431">
        <f>'DATA SHEET'!CY286*'Gas parameters'!$L$14</f>
        <v>0</v>
      </c>
      <c r="EF286" s="431">
        <f>'DATA SHEET'!CZ286*'Gas parameters'!$M$14</f>
        <v>5098</v>
      </c>
      <c r="EG286" s="431">
        <f>'DATA SHEET'!DA286*'Gas parameters'!$N$14</f>
        <v>0</v>
      </c>
      <c r="EH286" s="431">
        <f>'DATA SHEET'!DB286*'Gas parameters'!$O$14</f>
        <v>0</v>
      </c>
      <c r="EI286" s="431">
        <f>'DATA SHEET'!DC286*'Gas parameters'!$P$14</f>
        <v>0</v>
      </c>
      <c r="EJ286" s="431">
        <f>'DATA SHEET'!DD286*'Gas parameters'!$Q$14</f>
        <v>0</v>
      </c>
      <c r="EK286" s="425">
        <f>'DATA SHEET'!CO286*'Gas parameters'!$B$15</f>
        <v>1.2018</v>
      </c>
      <c r="EL286" s="434">
        <f>'DATA SHEET'!CP286*'Gas parameters'!$C$15</f>
        <v>0</v>
      </c>
      <c r="EM286" s="434">
        <f>'DATA SHEET'!CQ286*'Gas parameters'!$D$15</f>
        <v>0</v>
      </c>
      <c r="EN286" s="434">
        <f>'DATA SHEET'!CR286*'Gas parameters'!$E$15</f>
        <v>0</v>
      </c>
      <c r="EO286" s="434">
        <f>'DATA SHEET'!CS286*'Gas parameters'!$F$15</f>
        <v>0</v>
      </c>
      <c r="EP286" s="434">
        <f>'DATA SHEET'!CT286*'Gas parameters'!$G$15</f>
        <v>0</v>
      </c>
      <c r="EQ286" s="434">
        <f>'DATA SHEET'!CU286*'Gas parameters'!$H$15</f>
        <v>0</v>
      </c>
      <c r="ER286" s="434">
        <f>'DATA SHEET'!CV286*'Gas parameters'!$I$15</f>
        <v>0</v>
      </c>
      <c r="ES286" s="434">
        <f>'DATA SHEET'!CW286*'Gas parameters'!$J$15</f>
        <v>0</v>
      </c>
      <c r="ET286" s="434">
        <f>'DATA SHEET'!CX286*'Gas parameters'!$K$15</f>
        <v>0</v>
      </c>
      <c r="EU286" s="434">
        <f>'DATA SHEET'!CY286*'Gas parameters'!$L$15</f>
        <v>0</v>
      </c>
      <c r="EV286" s="434">
        <f>'DATA SHEET'!CZ286*'Gas parameters'!$M$15</f>
        <v>0.1996</v>
      </c>
      <c r="EW286" s="434">
        <f>'DATA SHEET'!DA286*'Gas parameters'!$N$15</f>
        <v>0</v>
      </c>
      <c r="EX286" s="434">
        <f>'DATA SHEET'!DB286*'Gas parameters'!$O$15</f>
        <v>0</v>
      </c>
      <c r="EY286" s="434">
        <f>'DATA SHEET'!DC286*'Gas parameters'!$P$15</f>
        <v>0</v>
      </c>
      <c r="EZ286" s="434">
        <f>'DATA SHEET'!DD286*'Gas parameters'!$Q$15</f>
        <v>0</v>
      </c>
      <c r="FA286" s="429">
        <f>'DATA SHEET'!CO286*'Gas parameters'!$B$16</f>
        <v>0.59760000000000002</v>
      </c>
      <c r="FB286" s="429">
        <f>'DATA SHEET'!CP286*'Gas parameters'!$C$16</f>
        <v>0</v>
      </c>
      <c r="FC286" s="429">
        <f>'DATA SHEET'!CQ286*'Gas parameters'!$D$16</f>
        <v>0</v>
      </c>
      <c r="FD286" s="429">
        <f>'DATA SHEET'!CR286*'Gas parameters'!$E$16</f>
        <v>0</v>
      </c>
      <c r="FE286" s="429">
        <f>'DATA SHEET'!CS286*'Gas parameters'!$F$16</f>
        <v>0</v>
      </c>
      <c r="FF286" s="429">
        <f>'DATA SHEET'!CT286*'Gas parameters'!$G$16</f>
        <v>0</v>
      </c>
      <c r="FG286" s="429">
        <f>'DATA SHEET'!CU286*'Gas parameters'!$H$16</f>
        <v>0</v>
      </c>
      <c r="FH286" s="429">
        <f>'DATA SHEET'!CV286*'Gas parameters'!$I$16</f>
        <v>0</v>
      </c>
      <c r="FI286" s="429">
        <f>'DATA SHEET'!CW286*'Gas parameters'!$J$16</f>
        <v>0</v>
      </c>
      <c r="FJ286" s="429">
        <f>'DATA SHEET'!CX286*'Gas parameters'!$K$16</f>
        <v>0</v>
      </c>
      <c r="FK286" s="429">
        <f>'DATA SHEET'!CY286*'Gas parameters'!$L$16</f>
        <v>0</v>
      </c>
      <c r="FL286" s="429">
        <f>'DATA SHEET'!CZ286*'Gas parameters'!$M$16</f>
        <v>0</v>
      </c>
      <c r="FM286" s="429">
        <f>'DATA SHEET'!DA286*'Gas parameters'!$N$16</f>
        <v>0</v>
      </c>
      <c r="FN286" s="429">
        <f>'DATA SHEET'!DB286*'Gas parameters'!$O$16</f>
        <v>0</v>
      </c>
      <c r="FO286" s="429">
        <f>'DATA SHEET'!DC286*'Gas parameters'!$P$16</f>
        <v>0</v>
      </c>
      <c r="FP286" s="429">
        <f>'DATA SHEET'!DD286*'Gas parameters'!$Q$16</f>
        <v>0</v>
      </c>
      <c r="FQ286" s="457">
        <f>'DATA SHEET'!CO286*'Gas parameters'!$B$17</f>
        <v>1.1639999999999999</v>
      </c>
      <c r="FR286" s="457">
        <f>'DATA SHEET'!CP286*'Gas parameters'!$C$17</f>
        <v>0</v>
      </c>
      <c r="FS286" s="457">
        <f>'DATA SHEET'!CQ286*'Gas parameters'!$D$17</f>
        <v>0</v>
      </c>
      <c r="FT286" s="457">
        <f>'DATA SHEET'!CR286*'Gas parameters'!$E$17</f>
        <v>0</v>
      </c>
      <c r="FU286" s="457">
        <f>'DATA SHEET'!CS286*'Gas parameters'!$F$17</f>
        <v>0</v>
      </c>
      <c r="FV286" s="457">
        <f>'DATA SHEET'!CT286*'Gas parameters'!$G$17</f>
        <v>0</v>
      </c>
      <c r="FW286" s="457">
        <f>'DATA SHEET'!CU286*'Gas parameters'!$H$17</f>
        <v>0</v>
      </c>
      <c r="FX286" s="457">
        <f>'DATA SHEET'!CV286*'Gas parameters'!$I$17</f>
        <v>0</v>
      </c>
      <c r="FY286" s="457">
        <f>'DATA SHEET'!CW286*'Gas parameters'!$J$17</f>
        <v>0</v>
      </c>
      <c r="FZ286" s="457">
        <f>'DATA SHEET'!CX286*'Gas parameters'!$K$17</f>
        <v>0</v>
      </c>
      <c r="GA286" s="457">
        <f>'DATA SHEET'!CY286*'Gas parameters'!$L$17</f>
        <v>0</v>
      </c>
      <c r="GB286" s="457">
        <f>'DATA SHEET'!CZ286*'Gas parameters'!$M$17</f>
        <v>0.38680000000000003</v>
      </c>
      <c r="GC286" s="457">
        <f>'DATA SHEET'!DA286*'Gas parameters'!$N$17</f>
        <v>0</v>
      </c>
      <c r="GD286" s="457">
        <f>'DATA SHEET'!DB286*'Gas parameters'!$O$17</f>
        <v>0</v>
      </c>
      <c r="GE286" s="457">
        <f>'DATA SHEET'!DC286*'Gas parameters'!$P$17</f>
        <v>0</v>
      </c>
      <c r="GF286" s="457">
        <f>'DATA SHEET'!DD286*'Gas parameters'!$Q$17</f>
        <v>0</v>
      </c>
      <c r="GG286" s="429">
        <f>'DATA SHEET'!CO286*'Gas parameters'!$B$18</f>
        <v>0.43043999999999999</v>
      </c>
      <c r="GH286" s="429">
        <f>'DATA SHEET'!CP286*'Gas parameters'!$C$18</f>
        <v>0</v>
      </c>
      <c r="GI286" s="429">
        <f>'DATA SHEET'!CQ286*'Gas parameters'!$D$18</f>
        <v>0</v>
      </c>
      <c r="GJ286" s="429">
        <f>'DATA SHEET'!CR286*'Gas parameters'!$E$18</f>
        <v>0</v>
      </c>
      <c r="GK286" s="429">
        <f>'DATA SHEET'!CS286*'Gas parameters'!$F$18</f>
        <v>0</v>
      </c>
      <c r="GL286" s="429">
        <f>'DATA SHEET'!CT286*'Gas parameters'!$G$18</f>
        <v>0</v>
      </c>
      <c r="GM286" s="429">
        <f>'DATA SHEET'!CU286*'Gas parameters'!$H$18</f>
        <v>0</v>
      </c>
      <c r="GN286" s="429">
        <f>'DATA SHEET'!CV286*'Gas parameters'!$I$18</f>
        <v>0</v>
      </c>
      <c r="GO286" s="429">
        <f>'DATA SHEET'!CW286*'Gas parameters'!$J$18</f>
        <v>0</v>
      </c>
      <c r="GP286" s="429">
        <f>'DATA SHEET'!CX286*'Gas parameters'!$K$18</f>
        <v>0</v>
      </c>
      <c r="GQ286" s="429">
        <f>'DATA SHEET'!CY286*'Gas parameters'!$L$18</f>
        <v>0</v>
      </c>
      <c r="GR286" s="429">
        <f>'DATA SHEET'!CZ286*'Gas parameters'!$M$18</f>
        <v>3.5999999999999997E-2</v>
      </c>
      <c r="GS286" s="429">
        <f>'DATA SHEET'!DA286*'Gas parameters'!$N$18</f>
        <v>0</v>
      </c>
      <c r="GT286" s="429">
        <f>'DATA SHEET'!DB286*'Gas parameters'!$O$18</f>
        <v>0</v>
      </c>
      <c r="GU286" s="429">
        <f>'DATA SHEET'!DC286*'Gas parameters'!$P$18</f>
        <v>0</v>
      </c>
      <c r="GV286" s="429">
        <f>'DATA SHEET'!DD286*'Gas parameters'!$Q$18</f>
        <v>0</v>
      </c>
      <c r="GW286" s="430">
        <v>7</v>
      </c>
      <c r="GX286" s="430">
        <v>1E-3</v>
      </c>
      <c r="GY286" s="435">
        <f t="shared" si="2018"/>
        <v>6.6924546322827121</v>
      </c>
      <c r="GZ286" s="435">
        <f t="shared" si="2019"/>
        <v>10.148328222950017</v>
      </c>
      <c r="HA286" s="433">
        <f t="shared" si="2020"/>
        <v>1</v>
      </c>
      <c r="HB286" s="433">
        <f t="shared" si="2021"/>
        <v>7.4502201757506663</v>
      </c>
      <c r="HC286" s="433">
        <f t="shared" si="2022"/>
        <v>20.959991874476575</v>
      </c>
      <c r="HD286" s="433">
        <f t="shared" si="2023"/>
        <v>1.3246768628986172</v>
      </c>
      <c r="HE286" s="433">
        <f t="shared" si="2024"/>
        <v>1.2155011147590387</v>
      </c>
      <c r="HF286" s="436">
        <f t="shared" si="2025"/>
        <v>0</v>
      </c>
      <c r="HG286" s="433">
        <f t="shared" si="2026"/>
        <v>5.8886546322827122</v>
      </c>
      <c r="HH286" s="435">
        <f>GY286*0.7906+'DATA SHEET'!CW286/100+HN286</f>
        <v>5.8886546322827122</v>
      </c>
      <c r="HI286" s="433">
        <f t="shared" si="2027"/>
        <v>1.5615655434679541</v>
      </c>
      <c r="HJ286" s="433">
        <f t="shared" si="2028"/>
        <v>10.148328222950017</v>
      </c>
      <c r="HK286" s="437">
        <f t="shared" si="2029"/>
        <v>25843</v>
      </c>
      <c r="HL286" s="437">
        <f t="shared" si="2030"/>
        <v>28989.399999999998</v>
      </c>
      <c r="HM286" s="438">
        <f t="shared" si="2031"/>
        <v>1.4014</v>
      </c>
      <c r="HN286" s="439">
        <f t="shared" si="2032"/>
        <v>0.59760000000000002</v>
      </c>
      <c r="HO286" s="436">
        <f t="shared" si="2033"/>
        <v>1.5508</v>
      </c>
      <c r="HP286" s="427">
        <f t="shared" si="2034"/>
        <v>0.46643999999999997</v>
      </c>
      <c r="HQ286" s="357">
        <f t="shared" si="2035"/>
        <v>25801.599999999999</v>
      </c>
      <c r="HR286" s="358">
        <f t="shared" si="2036"/>
        <v>29019.200000000001</v>
      </c>
      <c r="HS286" s="712">
        <f t="shared" si="2037"/>
        <v>0.46643999999999997</v>
      </c>
      <c r="HT286" s="713">
        <f t="shared" si="2038"/>
        <v>0.36094603788418017</v>
      </c>
      <c r="HU286" s="711">
        <f t="shared" si="2039"/>
        <v>0.44215889640812073</v>
      </c>
      <c r="HV286" s="711">
        <f t="shared" si="2040"/>
        <v>24.454174959719456</v>
      </c>
      <c r="HW286" s="711">
        <f t="shared" si="2041"/>
        <v>27.464698088207459</v>
      </c>
      <c r="HX286" s="711">
        <f t="shared" si="2042"/>
        <v>45.714470083951518</v>
      </c>
      <c r="HY286" s="714">
        <f t="shared" si="2043"/>
        <v>25.801599999999997</v>
      </c>
      <c r="HZ286" s="359">
        <f t="shared" si="2044"/>
        <v>29.019200000000001</v>
      </c>
      <c r="IA286" s="360">
        <f t="shared" si="2045"/>
        <v>48.30190909070317</v>
      </c>
      <c r="IB286" s="75">
        <f t="shared" si="2046"/>
        <v>45.714470083951518</v>
      </c>
      <c r="IC286" s="724">
        <f t="shared" si="2047"/>
        <v>0.36094603788418017</v>
      </c>
      <c r="ID286" s="724">
        <f t="shared" si="2048"/>
        <v>25.801599999999997</v>
      </c>
      <c r="IE286" s="724">
        <f t="shared" si="2049"/>
        <v>29.019200000000001</v>
      </c>
      <c r="IF286" s="76">
        <f t="shared" si="2050"/>
        <v>10.148328222950017</v>
      </c>
      <c r="IG286" s="168"/>
      <c r="IH286" s="168"/>
      <c r="II286" s="168"/>
      <c r="IJ286" s="700">
        <f t="shared" si="2051"/>
        <v>0</v>
      </c>
      <c r="IK286" s="529"/>
      <c r="IL286" s="529"/>
      <c r="IM286" s="529"/>
      <c r="IN286" s="529"/>
      <c r="IO286" s="529"/>
      <c r="IP286" s="529"/>
      <c r="IQ286" s="529"/>
      <c r="IR286" s="529"/>
      <c r="IS286" s="23" t="s">
        <v>88</v>
      </c>
      <c r="IT286" s="23" t="s">
        <v>88</v>
      </c>
      <c r="IU286" s="23"/>
      <c r="IV286" s="23" t="s">
        <v>88</v>
      </c>
      <c r="IW286" s="23"/>
      <c r="IX286" s="23"/>
      <c r="IZ286" s="529"/>
      <c r="JA286" s="529"/>
      <c r="JB286" s="143"/>
      <c r="JC286" s="64"/>
      <c r="JD286" s="22" t="str">
        <f>IF(IN286&lt;&gt;0,IP286*IF286/IN286,"NM")</f>
        <v>NM</v>
      </c>
      <c r="JE286" s="22" t="str">
        <f>IF(IN286&lt;&gt;0,IQ286*IF286/IN286,"NM")</f>
        <v>NM</v>
      </c>
      <c r="JF286" s="22" t="str">
        <f>IF(IN286&lt;&gt;0,JD286*1.07,"NM")</f>
        <v>NM</v>
      </c>
      <c r="JG286" s="22" t="str">
        <f>IF(IN286&lt;&gt;0,JE286*1.76,"NM")</f>
        <v>NM</v>
      </c>
      <c r="JH286" s="21" t="str">
        <f>IF(IN286&lt;&gt;0,(21/(21-IO286)),"NM")</f>
        <v>NM</v>
      </c>
      <c r="JI286" s="21"/>
      <c r="JJ286" s="21"/>
      <c r="JK286" s="21"/>
      <c r="JL286" s="529"/>
      <c r="JM286" s="529"/>
      <c r="JN286" s="529"/>
      <c r="JO286" s="529"/>
      <c r="JP286" s="529"/>
      <c r="JR286" s="29"/>
      <c r="JS286" s="29"/>
      <c r="JT286" s="529"/>
      <c r="JU286" s="529"/>
      <c r="JV286" s="142"/>
      <c r="JW286" s="142"/>
      <c r="JX286" s="142"/>
      <c r="JY286" s="142"/>
      <c r="JZ286" s="142"/>
      <c r="KA286" s="23"/>
      <c r="KB286" s="24"/>
      <c r="KC286" s="175"/>
      <c r="KD286" s="175"/>
      <c r="KE286" s="175"/>
      <c r="KF286" s="175"/>
      <c r="KG286" s="175"/>
      <c r="KH286" s="175"/>
      <c r="KI286" s="175"/>
      <c r="KJ286" s="175"/>
      <c r="KK286" s="48"/>
      <c r="KL286" s="32" t="s">
        <v>88</v>
      </c>
      <c r="KM286" s="48"/>
      <c r="KN286" s="48"/>
      <c r="KO286" s="48"/>
      <c r="KP286" s="48"/>
      <c r="KQ286" s="49"/>
      <c r="KR286" s="49"/>
      <c r="KS286" s="49"/>
      <c r="KT286" s="49"/>
      <c r="KU286" s="49"/>
      <c r="KV286" s="49"/>
      <c r="KX286" s="540">
        <f t="shared" si="1989"/>
        <v>100</v>
      </c>
      <c r="NC286" s="5"/>
    </row>
    <row r="287" spans="1:367" ht="15.75" thickBot="1" x14ac:dyDescent="0.3">
      <c r="A287" s="81"/>
      <c r="B287" s="81"/>
      <c r="C287" s="81"/>
      <c r="D287" s="2179"/>
      <c r="E287" s="50" t="s">
        <v>77</v>
      </c>
      <c r="F287" s="40"/>
      <c r="G287" s="40"/>
      <c r="H287" s="40"/>
      <c r="I287" s="40"/>
      <c r="J287" s="40"/>
      <c r="K287" s="40"/>
      <c r="L287" s="40"/>
      <c r="M287" s="40"/>
      <c r="N287" s="40"/>
      <c r="O287" s="552">
        <f>P286-P282</f>
        <v>0</v>
      </c>
      <c r="P287" s="550"/>
      <c r="Q287" s="728"/>
      <c r="R287" s="728"/>
      <c r="S287" s="728"/>
      <c r="T287" s="728"/>
      <c r="U287" s="728"/>
      <c r="V287" s="728"/>
      <c r="W287" s="728"/>
      <c r="X287" s="728"/>
      <c r="Y287" s="728"/>
      <c r="Z287" s="728"/>
      <c r="AA287" s="728"/>
      <c r="AB287" s="728"/>
      <c r="AC287" s="40"/>
      <c r="AD287" s="40"/>
      <c r="AE287" s="40"/>
      <c r="AF287" s="40"/>
      <c r="AG287" s="40"/>
      <c r="AH287" s="40"/>
      <c r="AI287" s="40"/>
      <c r="AJ287" s="40"/>
      <c r="AK287" s="40"/>
      <c r="AL287" s="40"/>
      <c r="AM287" s="40"/>
      <c r="AN287" s="40"/>
      <c r="AO287" s="40"/>
      <c r="AP287" s="40"/>
      <c r="AQ287" s="40"/>
      <c r="AR287" s="40"/>
      <c r="AS287" s="40"/>
      <c r="AT287" s="40"/>
      <c r="AU287" s="40"/>
      <c r="AV287" s="40"/>
      <c r="AW287" s="40"/>
      <c r="AX287" s="40"/>
      <c r="AY287" s="40"/>
      <c r="AZ287" s="40"/>
      <c r="BA287" s="40"/>
      <c r="BB287" s="40"/>
      <c r="BC287" s="40"/>
      <c r="BD287" s="40"/>
      <c r="BE287" s="40"/>
      <c r="BF287" s="40"/>
      <c r="BG287" s="40"/>
      <c r="BH287" s="40"/>
      <c r="BI287" s="40"/>
      <c r="BJ287" s="40"/>
      <c r="BK287" s="40"/>
      <c r="BL287" s="40"/>
      <c r="BM287" s="40"/>
      <c r="BN287" s="40"/>
      <c r="BO287" s="40"/>
      <c r="BP287" s="40"/>
      <c r="BQ287" s="40"/>
      <c r="BR287" s="40"/>
      <c r="BS287" s="40"/>
      <c r="BT287" s="40"/>
      <c r="BU287" s="40"/>
      <c r="BV287" s="40"/>
      <c r="BW287" s="40"/>
      <c r="BX287" s="40"/>
      <c r="BY287" s="40"/>
      <c r="BZ287" s="40"/>
      <c r="CA287" s="40"/>
      <c r="CB287" s="40"/>
      <c r="CC287" s="40"/>
      <c r="CD287" s="40"/>
      <c r="CE287" s="40"/>
      <c r="CF287" s="40"/>
      <c r="CG287" s="40"/>
      <c r="CH287" s="40"/>
      <c r="CI287" s="40"/>
      <c r="CJ287" s="40"/>
      <c r="CK287" s="40"/>
      <c r="CL287" s="40"/>
      <c r="CM287" s="40"/>
      <c r="CN287" s="40"/>
      <c r="CO287" s="40"/>
      <c r="CP287" s="40"/>
      <c r="CQ287" s="40"/>
      <c r="CR287" s="40"/>
      <c r="CS287" s="40"/>
      <c r="CT287" s="40"/>
      <c r="CU287" s="40"/>
      <c r="CV287" s="40"/>
      <c r="CW287" s="40"/>
      <c r="CX287" s="40"/>
      <c r="CY287" s="40"/>
      <c r="CZ287" s="40"/>
      <c r="DA287" s="40"/>
      <c r="DB287" s="40"/>
      <c r="DC287" s="40"/>
      <c r="DD287" s="40"/>
      <c r="DE287" s="40"/>
      <c r="DF287" s="40"/>
      <c r="DG287" s="40"/>
      <c r="DH287" s="40"/>
      <c r="DI287" s="40"/>
      <c r="DJ287" s="40"/>
      <c r="DK287" s="40"/>
      <c r="DL287" s="40"/>
      <c r="DM287" s="40"/>
      <c r="DN287" s="40"/>
      <c r="DO287" s="40"/>
      <c r="DP287" s="40"/>
      <c r="DQ287" s="40"/>
      <c r="DR287" s="40"/>
      <c r="DS287" s="40"/>
      <c r="DT287" s="40"/>
      <c r="DU287" s="40"/>
      <c r="DV287" s="40"/>
      <c r="DW287" s="40"/>
      <c r="DX287" s="40"/>
      <c r="DY287" s="40"/>
      <c r="DZ287" s="40"/>
      <c r="EA287" s="40"/>
      <c r="EB287" s="40"/>
      <c r="EC287" s="40"/>
      <c r="ED287" s="40"/>
      <c r="EE287" s="40"/>
      <c r="EF287" s="40"/>
      <c r="EG287" s="40"/>
      <c r="EH287" s="40"/>
      <c r="EI287" s="40"/>
      <c r="EJ287" s="40"/>
      <c r="EK287" s="40"/>
      <c r="EL287" s="40"/>
      <c r="EM287" s="40"/>
      <c r="EN287" s="40"/>
      <c r="EO287" s="40"/>
      <c r="EP287" s="40"/>
      <c r="EQ287" s="40"/>
      <c r="ER287" s="40"/>
      <c r="ES287" s="40"/>
      <c r="ET287" s="40"/>
      <c r="EU287" s="40"/>
      <c r="EV287" s="40"/>
      <c r="EW287" s="40"/>
      <c r="EX287" s="40"/>
      <c r="EY287" s="40"/>
      <c r="EZ287" s="40"/>
      <c r="FA287" s="40"/>
      <c r="FB287" s="40"/>
      <c r="FC287" s="40"/>
      <c r="FD287" s="40"/>
      <c r="FE287" s="40"/>
      <c r="FF287" s="40"/>
      <c r="FG287" s="40"/>
      <c r="FH287" s="40"/>
      <c r="FI287" s="40"/>
      <c r="FJ287" s="40"/>
      <c r="FK287" s="40"/>
      <c r="FL287" s="40"/>
      <c r="FM287" s="40"/>
      <c r="FN287" s="40"/>
      <c r="FO287" s="40"/>
      <c r="FP287" s="40"/>
      <c r="FQ287" s="40"/>
      <c r="FR287" s="40"/>
      <c r="FS287" s="40"/>
      <c r="FT287" s="40"/>
      <c r="FU287" s="40"/>
      <c r="FV287" s="40"/>
      <c r="FW287" s="40"/>
      <c r="FX287" s="40"/>
      <c r="FY287" s="40"/>
      <c r="FZ287" s="40"/>
      <c r="GA287" s="40"/>
      <c r="GB287" s="40"/>
      <c r="GC287" s="40"/>
      <c r="GD287" s="40"/>
      <c r="GE287" s="40"/>
      <c r="GF287" s="40"/>
      <c r="GG287" s="40"/>
      <c r="GH287" s="40"/>
      <c r="GI287" s="40"/>
      <c r="GJ287" s="40"/>
      <c r="GK287" s="40"/>
      <c r="GL287" s="40"/>
      <c r="GM287" s="40"/>
      <c r="GN287" s="40"/>
      <c r="GO287" s="40"/>
      <c r="GP287" s="40"/>
      <c r="GQ287" s="40"/>
      <c r="GR287" s="40"/>
      <c r="GS287" s="40"/>
      <c r="GT287" s="40"/>
      <c r="GU287" s="40"/>
      <c r="GV287" s="40"/>
      <c r="GW287" s="40"/>
      <c r="GX287" s="40"/>
      <c r="GY287" s="40"/>
      <c r="GZ287" s="40"/>
      <c r="HA287" s="40"/>
      <c r="HB287" s="40"/>
      <c r="HC287" s="40"/>
      <c r="HD287" s="40"/>
      <c r="HE287" s="40"/>
      <c r="HF287" s="40"/>
      <c r="HG287" s="40"/>
      <c r="HH287" s="40"/>
      <c r="HI287" s="40"/>
      <c r="HJ287" s="40"/>
      <c r="HK287" s="40"/>
      <c r="HL287" s="40"/>
      <c r="HM287" s="40"/>
      <c r="HN287" s="40"/>
      <c r="HO287" s="40"/>
      <c r="HP287" s="40"/>
      <c r="HQ287" s="40"/>
      <c r="HR287" s="40"/>
      <c r="HS287" s="40"/>
      <c r="HT287" s="40"/>
      <c r="HU287" s="40"/>
      <c r="HV287" s="40"/>
      <c r="HW287" s="40"/>
      <c r="HX287" s="40"/>
      <c r="HY287" s="40"/>
      <c r="HZ287" s="40"/>
      <c r="IA287" s="40"/>
      <c r="IB287" s="40"/>
      <c r="IC287" s="40"/>
      <c r="ID287" s="40"/>
      <c r="IE287" s="40"/>
      <c r="IF287" s="40"/>
      <c r="IG287" s="40"/>
      <c r="IH287" s="40"/>
      <c r="II287" s="40"/>
      <c r="IJ287" s="40"/>
      <c r="IK287" s="40"/>
      <c r="IL287" s="40"/>
      <c r="IM287" s="40"/>
      <c r="IN287" s="40"/>
      <c r="IO287" s="40"/>
      <c r="IP287" s="40"/>
      <c r="IQ287" s="40"/>
      <c r="IR287" s="40"/>
      <c r="IS287" s="40"/>
      <c r="IT287" s="40"/>
      <c r="IU287" s="40"/>
      <c r="IV287" s="40"/>
      <c r="IW287" s="40"/>
      <c r="IX287" s="40"/>
      <c r="IZ287" s="40"/>
      <c r="JA287" s="40"/>
      <c r="JB287" s="40"/>
      <c r="JC287" s="40"/>
      <c r="JD287" s="40"/>
      <c r="JE287" s="40"/>
      <c r="JF287" s="40"/>
      <c r="JG287" s="40"/>
      <c r="JH287" s="40"/>
      <c r="JI287" s="40"/>
      <c r="JJ287" s="40"/>
      <c r="JK287" s="40"/>
      <c r="JL287" s="83"/>
      <c r="JM287" s="83"/>
      <c r="JN287" s="83"/>
      <c r="JO287" s="83"/>
      <c r="JP287" s="40"/>
      <c r="JQ287" s="40"/>
      <c r="JR287" s="40"/>
      <c r="JS287" s="40"/>
      <c r="JT287" s="83"/>
      <c r="JU287" s="83"/>
      <c r="JV287" s="83"/>
      <c r="JW287" s="83"/>
      <c r="JX287" s="83"/>
      <c r="JY287" s="83"/>
      <c r="JZ287" s="83"/>
      <c r="KA287" s="40"/>
      <c r="KB287" s="40"/>
      <c r="KC287" s="83"/>
      <c r="KD287" s="83"/>
      <c r="KE287" s="83"/>
      <c r="KF287" s="83"/>
      <c r="KG287" s="83"/>
      <c r="KH287" s="83"/>
      <c r="KI287" s="83"/>
      <c r="KJ287" s="83"/>
      <c r="KK287" s="40"/>
      <c r="KL287" s="40"/>
      <c r="KM287" s="40"/>
      <c r="KN287" s="40"/>
      <c r="KO287" s="40"/>
      <c r="KP287" s="40"/>
      <c r="KQ287" s="41"/>
      <c r="KR287" s="41"/>
      <c r="KS287" s="41"/>
      <c r="KT287" s="41"/>
      <c r="KU287" s="41"/>
      <c r="KV287" s="41"/>
      <c r="KX287" s="540">
        <f t="shared" si="1989"/>
        <v>0</v>
      </c>
      <c r="NC287" s="5"/>
    </row>
    <row r="288" spans="1:367" ht="24.75" thickTop="1" thickBot="1" x14ac:dyDescent="0.3">
      <c r="A288" s="81"/>
      <c r="B288" s="81"/>
      <c r="C288" s="81"/>
      <c r="D288" s="2179"/>
      <c r="E288" s="11">
        <f>E286+1</f>
        <v>131</v>
      </c>
      <c r="F288" s="2127" t="s">
        <v>30</v>
      </c>
      <c r="G288" s="1830" t="s">
        <v>50</v>
      </c>
      <c r="H288" s="23" t="s">
        <v>88</v>
      </c>
      <c r="I288" s="23" t="s">
        <v>88</v>
      </c>
      <c r="J288" s="23" t="s">
        <v>88</v>
      </c>
      <c r="K288" s="38"/>
      <c r="L288" s="39" t="s">
        <v>79</v>
      </c>
      <c r="M288" s="39" t="s">
        <v>58</v>
      </c>
      <c r="N288" s="775" t="s">
        <v>59</v>
      </c>
      <c r="O288" s="42"/>
      <c r="P288" s="546"/>
      <c r="Q288" s="726">
        <v>60</v>
      </c>
      <c r="R288" s="727"/>
      <c r="S288" s="727"/>
      <c r="T288" s="727"/>
      <c r="U288" s="727"/>
      <c r="V288" s="727"/>
      <c r="W288" s="727"/>
      <c r="X288" s="727"/>
      <c r="Y288" s="727"/>
      <c r="Z288" s="727"/>
      <c r="AA288" s="727"/>
      <c r="AB288" s="727">
        <v>40</v>
      </c>
      <c r="AC288" s="368">
        <f t="shared" ref="AC288:AC289" si="2052">Q288/100</f>
        <v>0.6</v>
      </c>
      <c r="AD288" s="368">
        <f t="shared" ref="AD288:AD289" si="2053">R288/100</f>
        <v>0</v>
      </c>
      <c r="AE288" s="368">
        <f t="shared" ref="AE288:AE289" si="2054">S288/100</f>
        <v>0</v>
      </c>
      <c r="AF288" s="368">
        <f t="shared" ref="AF288:AF289" si="2055">T288/100</f>
        <v>0</v>
      </c>
      <c r="AG288" s="368">
        <f t="shared" ref="AG288:AG289" si="2056">U288/100</f>
        <v>0</v>
      </c>
      <c r="AH288" s="368">
        <f t="shared" ref="AH288:AH289" si="2057">V288/100</f>
        <v>0</v>
      </c>
      <c r="AI288" s="368">
        <f t="shared" ref="AI288:AI289" si="2058">W288/100</f>
        <v>0</v>
      </c>
      <c r="AJ288" s="368">
        <f t="shared" ref="AJ288:AJ289" si="2059">X288/100</f>
        <v>0</v>
      </c>
      <c r="AK288" s="368">
        <f t="shared" ref="AK288:AK289" si="2060">Y288/100</f>
        <v>0</v>
      </c>
      <c r="AL288" s="368">
        <f t="shared" ref="AL288:AL289" si="2061">Z288/100</f>
        <v>0</v>
      </c>
      <c r="AM288" s="368">
        <f t="shared" ref="AM288:AM289" si="2062">AA288/100</f>
        <v>0</v>
      </c>
      <c r="AN288" s="368">
        <f t="shared" ref="AN288:AN289" si="2063">AB288/100</f>
        <v>0.4</v>
      </c>
      <c r="AO288" s="369">
        <v>0</v>
      </c>
      <c r="AP288" s="370">
        <v>0</v>
      </c>
      <c r="AQ288" s="370">
        <v>0</v>
      </c>
      <c r="AR288" s="370">
        <v>0</v>
      </c>
      <c r="AS288" s="378">
        <f>AC288*'Gas parameters'!$B$10</f>
        <v>21490.799999999999</v>
      </c>
      <c r="AT288" s="371">
        <f>AD288*'Gas parameters'!$C$10</f>
        <v>0</v>
      </c>
      <c r="AU288" s="371">
        <f>AE288*'Gas parameters'!$D$10</f>
        <v>0</v>
      </c>
      <c r="AV288" s="371">
        <f>AF288*'Gas parameters'!$E$10</f>
        <v>0</v>
      </c>
      <c r="AW288" s="371">
        <f>AG288*'Gas parameters'!$F$10</f>
        <v>0</v>
      </c>
      <c r="AX288" s="371">
        <f>AH288*'Gas parameters'!$G$10</f>
        <v>0</v>
      </c>
      <c r="AY288" s="371">
        <f>AI288*'Gas parameters'!$H$10</f>
        <v>0</v>
      </c>
      <c r="AZ288" s="371">
        <f>AJ288*'Gas parameters'!$I$10</f>
        <v>0</v>
      </c>
      <c r="BA288" s="371">
        <f>AK288*'Gas parameters'!$J$10</f>
        <v>0</v>
      </c>
      <c r="BB288" s="371">
        <f>AL288*'Gas parameters'!$K$10</f>
        <v>0</v>
      </c>
      <c r="BC288" s="371">
        <f>AM288*'Gas parameters'!$L$10</f>
        <v>0</v>
      </c>
      <c r="BD288" s="371">
        <f>AN288*'Gas parameters'!$M$10</f>
        <v>4310.8</v>
      </c>
      <c r="BE288" s="372">
        <f>AO288*'Gas parameters'!$N$10</f>
        <v>0</v>
      </c>
      <c r="BF288" s="373">
        <f>AP288*'Gas parameters'!$O$10</f>
        <v>0</v>
      </c>
      <c r="BG288" s="373">
        <f>AQ288*'Gas parameters'!$P$10</f>
        <v>0</v>
      </c>
      <c r="BH288" s="379">
        <f>AR288*'Gas parameters'!$Q$10</f>
        <v>0</v>
      </c>
      <c r="BI288" s="386">
        <f>AC288*'Gas parameters'!$B$11</f>
        <v>23904</v>
      </c>
      <c r="BJ288" s="387">
        <f>AD288*'Gas parameters'!$C$11</f>
        <v>0</v>
      </c>
      <c r="BK288" s="387">
        <f>AE288*'Gas parameters'!$D$11</f>
        <v>0</v>
      </c>
      <c r="BL288" s="387">
        <f>AF288*'Gas parameters'!$E$11</f>
        <v>0</v>
      </c>
      <c r="BM288" s="387">
        <f>AG288*'Gas parameters'!$F$11</f>
        <v>0</v>
      </c>
      <c r="BN288" s="387">
        <f>AH288*'Gas parameters'!$G$11</f>
        <v>0</v>
      </c>
      <c r="BO288" s="387">
        <f>AI288*'Gas parameters'!$H$11</f>
        <v>0</v>
      </c>
      <c r="BP288" s="387">
        <f>AJ288*'Gas parameters'!$I$11</f>
        <v>0</v>
      </c>
      <c r="BQ288" s="387">
        <f>AK288*'Gas parameters'!$J$11</f>
        <v>0</v>
      </c>
      <c r="BR288" s="387">
        <f>AL288*'Gas parameters'!$K$11</f>
        <v>0</v>
      </c>
      <c r="BS288" s="387">
        <f>AM288*'Gas parameters'!$L$11</f>
        <v>0</v>
      </c>
      <c r="BT288" s="387">
        <f>AN288*'Gas parameters'!$M$11</f>
        <v>5115.2000000000007</v>
      </c>
      <c r="BU288" s="388">
        <f>AO288*'Gas parameters'!$N$11</f>
        <v>0</v>
      </c>
      <c r="BV288" s="389">
        <f>AP288*'Gas parameters'!$O$11</f>
        <v>0</v>
      </c>
      <c r="BW288" s="389">
        <f>AQ288*'Gas parameters'!$P$11</f>
        <v>0</v>
      </c>
      <c r="BX288" s="390">
        <f>AR288*'Gas parameters'!$Q$11</f>
        <v>0</v>
      </c>
      <c r="BY288" s="385">
        <f>AC288*'Gas parameters'!$B$12</f>
        <v>0.43043999999999999</v>
      </c>
      <c r="BZ288" s="374">
        <f>AD288*'Gas parameters'!$C$12</f>
        <v>0</v>
      </c>
      <c r="CA288" s="374">
        <f>AE288*'Gas parameters'!$D$12</f>
        <v>0</v>
      </c>
      <c r="CB288" s="374">
        <f>AF288*'Gas parameters'!$E$12</f>
        <v>0</v>
      </c>
      <c r="CC288" s="374">
        <f>AG288*'Gas parameters'!$F$12</f>
        <v>0</v>
      </c>
      <c r="CD288" s="374">
        <f>AH288*'Gas parameters'!$G$12</f>
        <v>0</v>
      </c>
      <c r="CE288" s="374">
        <f>AI288*'Gas parameters'!$H$12</f>
        <v>0</v>
      </c>
      <c r="CF288" s="374">
        <f>AJ288*'Gas parameters'!$I$12</f>
        <v>0</v>
      </c>
      <c r="CG288" s="374">
        <f>AK288*'Gas parameters'!$J$12</f>
        <v>0</v>
      </c>
      <c r="CH288" s="374">
        <f>AL288*'Gas parameters'!$K$12</f>
        <v>0</v>
      </c>
      <c r="CI288" s="374">
        <f>AM288*'Gas parameters'!$L$12</f>
        <v>0</v>
      </c>
      <c r="CJ288" s="374">
        <f>AN288*'Gas parameters'!$M$12</f>
        <v>3.5999999999999997E-2</v>
      </c>
      <c r="CK288" s="375">
        <f>AO288*'Gas parameters'!$N$12</f>
        <v>0</v>
      </c>
      <c r="CL288" s="376">
        <f>AP288*'Gas parameters'!$O$12</f>
        <v>0</v>
      </c>
      <c r="CM288" s="376">
        <f>AQ288*'Gas parameters'!$P$12</f>
        <v>0</v>
      </c>
      <c r="CN288" s="376">
        <f>AR288*'Gas parameters'!$Q$12</f>
        <v>0</v>
      </c>
      <c r="CO288" s="432">
        <f t="shared" ref="CO288:CO289" si="2064">AC288</f>
        <v>0.6</v>
      </c>
      <c r="CP288" s="432">
        <f t="shared" ref="CP288:CP289" si="2065">AD288</f>
        <v>0</v>
      </c>
      <c r="CQ288" s="432">
        <f t="shared" ref="CQ288:CQ289" si="2066">AE288</f>
        <v>0</v>
      </c>
      <c r="CR288" s="432">
        <f t="shared" ref="CR288:CR289" si="2067">AF288</f>
        <v>0</v>
      </c>
      <c r="CS288" s="432">
        <f t="shared" ref="CS288:CS289" si="2068">AG288</f>
        <v>0</v>
      </c>
      <c r="CT288" s="432">
        <f t="shared" ref="CT288:CT289" si="2069">AH288</f>
        <v>0</v>
      </c>
      <c r="CU288" s="432">
        <f t="shared" ref="CU288:CU289" si="2070">AI288</f>
        <v>0</v>
      </c>
      <c r="CV288" s="432">
        <f t="shared" ref="CV288:CV289" si="2071">AJ288</f>
        <v>0</v>
      </c>
      <c r="CW288" s="432">
        <f t="shared" ref="CW288:CW289" si="2072">AK288</f>
        <v>0</v>
      </c>
      <c r="CX288" s="432">
        <f t="shared" ref="CX288:CX289" si="2073">AL288</f>
        <v>0</v>
      </c>
      <c r="CY288" s="432">
        <f t="shared" ref="CY288:CY289" si="2074">AM288</f>
        <v>0</v>
      </c>
      <c r="CZ288" s="432">
        <f t="shared" ref="CZ288:CZ289" si="2075">AN288</f>
        <v>0.4</v>
      </c>
      <c r="DA288" s="432">
        <f t="shared" ref="DA288:DA289" si="2076">AO288</f>
        <v>0</v>
      </c>
      <c r="DB288" s="432">
        <f t="shared" ref="DB288:DB289" si="2077">AP288</f>
        <v>0</v>
      </c>
      <c r="DC288" s="432">
        <f t="shared" ref="DC288:DC289" si="2078">AQ288</f>
        <v>0</v>
      </c>
      <c r="DD288" s="432">
        <f t="shared" ref="DD288:DD289" si="2079">AR288</f>
        <v>0</v>
      </c>
      <c r="DE288" s="428">
        <f>'DATA SHEET'!CO288*'Gas parameters'!$B$13</f>
        <v>21529.8</v>
      </c>
      <c r="DF288" s="428">
        <f>'DATA SHEET'!CP288*'Gas parameters'!$C$13</f>
        <v>0</v>
      </c>
      <c r="DG288" s="428">
        <f>'DATA SHEET'!CQ288*'Gas parameters'!$D$13</f>
        <v>0</v>
      </c>
      <c r="DH288" s="428">
        <f>'DATA SHEET'!CR288*'Gas parameters'!$E$13</f>
        <v>0</v>
      </c>
      <c r="DI288" s="428">
        <f>'DATA SHEET'!CS288*'Gas parameters'!$F$13</f>
        <v>0</v>
      </c>
      <c r="DJ288" s="428">
        <f>'DATA SHEET'!CT288*'Gas parameters'!$G$13</f>
        <v>0</v>
      </c>
      <c r="DK288" s="428">
        <f>'DATA SHEET'!CU288*'Gas parameters'!$H$13</f>
        <v>0</v>
      </c>
      <c r="DL288" s="428">
        <f>'DATA SHEET'!CV288*'Gas parameters'!$I$13</f>
        <v>0</v>
      </c>
      <c r="DM288" s="428">
        <f>'DATA SHEET'!CW288*'Gas parameters'!$J$13</f>
        <v>0</v>
      </c>
      <c r="DN288" s="428">
        <f>'DATA SHEET'!CX288*'Gas parameters'!$K$13</f>
        <v>0</v>
      </c>
      <c r="DO288" s="428">
        <f>'DATA SHEET'!CY288*'Gas parameters'!$L$13</f>
        <v>0</v>
      </c>
      <c r="DP288" s="428">
        <f>'DATA SHEET'!CZ288*'Gas parameters'!$M$13</f>
        <v>4313.2</v>
      </c>
      <c r="DQ288" s="428">
        <f>'DATA SHEET'!DA288*'Gas parameters'!$N$13</f>
        <v>0</v>
      </c>
      <c r="DR288" s="428">
        <f>'DATA SHEET'!DB288*'Gas parameters'!$O$13</f>
        <v>0</v>
      </c>
      <c r="DS288" s="428">
        <f>'DATA SHEET'!DC288*'Gas parameters'!$P$13</f>
        <v>0</v>
      </c>
      <c r="DT288" s="428">
        <f>'DATA SHEET'!DD288*'Gas parameters'!$Q$13</f>
        <v>0</v>
      </c>
      <c r="DU288" s="431">
        <f>'DATA SHEET'!CO288*'Gas parameters'!$B$14</f>
        <v>23891.399999999998</v>
      </c>
      <c r="DV288" s="431">
        <f>'DATA SHEET'!CP288*'Gas parameters'!$C$14</f>
        <v>0</v>
      </c>
      <c r="DW288" s="431">
        <f>'DATA SHEET'!CQ288*'Gas parameters'!$D$14</f>
        <v>0</v>
      </c>
      <c r="DX288" s="431">
        <f>'DATA SHEET'!CR288*'Gas parameters'!$E$14</f>
        <v>0</v>
      </c>
      <c r="DY288" s="431">
        <f>'DATA SHEET'!CS288*'Gas parameters'!$F$14</f>
        <v>0</v>
      </c>
      <c r="DZ288" s="431">
        <f>'DATA SHEET'!CT288*'Gas parameters'!$G$14</f>
        <v>0</v>
      </c>
      <c r="EA288" s="431">
        <f>'DATA SHEET'!CU288*'Gas parameters'!$H$14</f>
        <v>0</v>
      </c>
      <c r="EB288" s="431">
        <f>'DATA SHEET'!CV288*'Gas parameters'!$I$14</f>
        <v>0</v>
      </c>
      <c r="EC288" s="431">
        <f>'DATA SHEET'!CW288*'Gas parameters'!$J$14</f>
        <v>0</v>
      </c>
      <c r="ED288" s="431">
        <f>'DATA SHEET'!CX288*'Gas parameters'!$K$14</f>
        <v>0</v>
      </c>
      <c r="EE288" s="431">
        <f>'DATA SHEET'!CY288*'Gas parameters'!$L$14</f>
        <v>0</v>
      </c>
      <c r="EF288" s="431">
        <f>'DATA SHEET'!CZ288*'Gas parameters'!$M$14</f>
        <v>5098</v>
      </c>
      <c r="EG288" s="431">
        <f>'DATA SHEET'!DA288*'Gas parameters'!$N$14</f>
        <v>0</v>
      </c>
      <c r="EH288" s="431">
        <f>'DATA SHEET'!DB288*'Gas parameters'!$O$14</f>
        <v>0</v>
      </c>
      <c r="EI288" s="431">
        <f>'DATA SHEET'!DC288*'Gas parameters'!$P$14</f>
        <v>0</v>
      </c>
      <c r="EJ288" s="431">
        <f>'DATA SHEET'!DD288*'Gas parameters'!$Q$14</f>
        <v>0</v>
      </c>
      <c r="EK288" s="425">
        <f>'DATA SHEET'!CO288*'Gas parameters'!$B$15</f>
        <v>1.2018</v>
      </c>
      <c r="EL288" s="434">
        <f>'DATA SHEET'!CP288*'Gas parameters'!$C$15</f>
        <v>0</v>
      </c>
      <c r="EM288" s="434">
        <f>'DATA SHEET'!CQ288*'Gas parameters'!$D$15</f>
        <v>0</v>
      </c>
      <c r="EN288" s="434">
        <f>'DATA SHEET'!CR288*'Gas parameters'!$E$15</f>
        <v>0</v>
      </c>
      <c r="EO288" s="434">
        <f>'DATA SHEET'!CS288*'Gas parameters'!$F$15</f>
        <v>0</v>
      </c>
      <c r="EP288" s="434">
        <f>'DATA SHEET'!CT288*'Gas parameters'!$G$15</f>
        <v>0</v>
      </c>
      <c r="EQ288" s="434">
        <f>'DATA SHEET'!CU288*'Gas parameters'!$H$15</f>
        <v>0</v>
      </c>
      <c r="ER288" s="434">
        <f>'DATA SHEET'!CV288*'Gas parameters'!$I$15</f>
        <v>0</v>
      </c>
      <c r="ES288" s="434">
        <f>'DATA SHEET'!CW288*'Gas parameters'!$J$15</f>
        <v>0</v>
      </c>
      <c r="ET288" s="434">
        <f>'DATA SHEET'!CX288*'Gas parameters'!$K$15</f>
        <v>0</v>
      </c>
      <c r="EU288" s="434">
        <f>'DATA SHEET'!CY288*'Gas parameters'!$L$15</f>
        <v>0</v>
      </c>
      <c r="EV288" s="434">
        <f>'DATA SHEET'!CZ288*'Gas parameters'!$M$15</f>
        <v>0.1996</v>
      </c>
      <c r="EW288" s="434">
        <f>'DATA SHEET'!DA288*'Gas parameters'!$N$15</f>
        <v>0</v>
      </c>
      <c r="EX288" s="434">
        <f>'DATA SHEET'!DB288*'Gas parameters'!$O$15</f>
        <v>0</v>
      </c>
      <c r="EY288" s="434">
        <f>'DATA SHEET'!DC288*'Gas parameters'!$P$15</f>
        <v>0</v>
      </c>
      <c r="EZ288" s="434">
        <f>'DATA SHEET'!DD288*'Gas parameters'!$Q$15</f>
        <v>0</v>
      </c>
      <c r="FA288" s="429">
        <f>'DATA SHEET'!CO288*'Gas parameters'!$B$16</f>
        <v>0.59760000000000002</v>
      </c>
      <c r="FB288" s="429">
        <f>'DATA SHEET'!CP288*'Gas parameters'!$C$16</f>
        <v>0</v>
      </c>
      <c r="FC288" s="429">
        <f>'DATA SHEET'!CQ288*'Gas parameters'!$D$16</f>
        <v>0</v>
      </c>
      <c r="FD288" s="429">
        <f>'DATA SHEET'!CR288*'Gas parameters'!$E$16</f>
        <v>0</v>
      </c>
      <c r="FE288" s="429">
        <f>'DATA SHEET'!CS288*'Gas parameters'!$F$16</f>
        <v>0</v>
      </c>
      <c r="FF288" s="429">
        <f>'DATA SHEET'!CT288*'Gas parameters'!$G$16</f>
        <v>0</v>
      </c>
      <c r="FG288" s="429">
        <f>'DATA SHEET'!CU288*'Gas parameters'!$H$16</f>
        <v>0</v>
      </c>
      <c r="FH288" s="429">
        <f>'DATA SHEET'!CV288*'Gas parameters'!$I$16</f>
        <v>0</v>
      </c>
      <c r="FI288" s="429">
        <f>'DATA SHEET'!CW288*'Gas parameters'!$J$16</f>
        <v>0</v>
      </c>
      <c r="FJ288" s="429">
        <f>'DATA SHEET'!CX288*'Gas parameters'!$K$16</f>
        <v>0</v>
      </c>
      <c r="FK288" s="429">
        <f>'DATA SHEET'!CY288*'Gas parameters'!$L$16</f>
        <v>0</v>
      </c>
      <c r="FL288" s="429">
        <f>'DATA SHEET'!CZ288*'Gas parameters'!$M$16</f>
        <v>0</v>
      </c>
      <c r="FM288" s="429">
        <f>'DATA SHEET'!DA288*'Gas parameters'!$N$16</f>
        <v>0</v>
      </c>
      <c r="FN288" s="429">
        <f>'DATA SHEET'!DB288*'Gas parameters'!$O$16</f>
        <v>0</v>
      </c>
      <c r="FO288" s="429">
        <f>'DATA SHEET'!DC288*'Gas parameters'!$P$16</f>
        <v>0</v>
      </c>
      <c r="FP288" s="429">
        <f>'DATA SHEET'!DD288*'Gas parameters'!$Q$16</f>
        <v>0</v>
      </c>
      <c r="FQ288" s="457">
        <f>'DATA SHEET'!CO288*'Gas parameters'!$B$17</f>
        <v>1.1639999999999999</v>
      </c>
      <c r="FR288" s="457">
        <f>'DATA SHEET'!CP288*'Gas parameters'!$C$17</f>
        <v>0</v>
      </c>
      <c r="FS288" s="457">
        <f>'DATA SHEET'!CQ288*'Gas parameters'!$D$17</f>
        <v>0</v>
      </c>
      <c r="FT288" s="457">
        <f>'DATA SHEET'!CR288*'Gas parameters'!$E$17</f>
        <v>0</v>
      </c>
      <c r="FU288" s="457">
        <f>'DATA SHEET'!CS288*'Gas parameters'!$F$17</f>
        <v>0</v>
      </c>
      <c r="FV288" s="457">
        <f>'DATA SHEET'!CT288*'Gas parameters'!$G$17</f>
        <v>0</v>
      </c>
      <c r="FW288" s="457">
        <f>'DATA SHEET'!CU288*'Gas parameters'!$H$17</f>
        <v>0</v>
      </c>
      <c r="FX288" s="457">
        <f>'DATA SHEET'!CV288*'Gas parameters'!$I$17</f>
        <v>0</v>
      </c>
      <c r="FY288" s="457">
        <f>'DATA SHEET'!CW288*'Gas parameters'!$J$17</f>
        <v>0</v>
      </c>
      <c r="FZ288" s="457">
        <f>'DATA SHEET'!CX288*'Gas parameters'!$K$17</f>
        <v>0</v>
      </c>
      <c r="GA288" s="457">
        <f>'DATA SHEET'!CY288*'Gas parameters'!$L$17</f>
        <v>0</v>
      </c>
      <c r="GB288" s="457">
        <f>'DATA SHEET'!CZ288*'Gas parameters'!$M$17</f>
        <v>0.38680000000000003</v>
      </c>
      <c r="GC288" s="457">
        <f>'DATA SHEET'!DA288*'Gas parameters'!$N$17</f>
        <v>0</v>
      </c>
      <c r="GD288" s="457">
        <f>'DATA SHEET'!DB288*'Gas parameters'!$O$17</f>
        <v>0</v>
      </c>
      <c r="GE288" s="457">
        <f>'DATA SHEET'!DC288*'Gas parameters'!$P$17</f>
        <v>0</v>
      </c>
      <c r="GF288" s="457">
        <f>'DATA SHEET'!DD288*'Gas parameters'!$Q$17</f>
        <v>0</v>
      </c>
      <c r="GG288" s="429">
        <f>'DATA SHEET'!CO288*'Gas parameters'!$B$18</f>
        <v>0.43043999999999999</v>
      </c>
      <c r="GH288" s="429">
        <f>'DATA SHEET'!CP288*'Gas parameters'!$C$18</f>
        <v>0</v>
      </c>
      <c r="GI288" s="429">
        <f>'DATA SHEET'!CQ288*'Gas parameters'!$D$18</f>
        <v>0</v>
      </c>
      <c r="GJ288" s="429">
        <f>'DATA SHEET'!CR288*'Gas parameters'!$E$18</f>
        <v>0</v>
      </c>
      <c r="GK288" s="429">
        <f>'DATA SHEET'!CS288*'Gas parameters'!$F$18</f>
        <v>0</v>
      </c>
      <c r="GL288" s="429">
        <f>'DATA SHEET'!CT288*'Gas parameters'!$G$18</f>
        <v>0</v>
      </c>
      <c r="GM288" s="429">
        <f>'DATA SHEET'!CU288*'Gas parameters'!$H$18</f>
        <v>0</v>
      </c>
      <c r="GN288" s="429">
        <f>'DATA SHEET'!CV288*'Gas parameters'!$I$18</f>
        <v>0</v>
      </c>
      <c r="GO288" s="429">
        <f>'DATA SHEET'!CW288*'Gas parameters'!$J$18</f>
        <v>0</v>
      </c>
      <c r="GP288" s="429">
        <f>'DATA SHEET'!CX288*'Gas parameters'!$K$18</f>
        <v>0</v>
      </c>
      <c r="GQ288" s="429">
        <f>'DATA SHEET'!CY288*'Gas parameters'!$L$18</f>
        <v>0</v>
      </c>
      <c r="GR288" s="429">
        <f>'DATA SHEET'!CZ288*'Gas parameters'!$M$18</f>
        <v>3.5999999999999997E-2</v>
      </c>
      <c r="GS288" s="429">
        <f>'DATA SHEET'!DA288*'Gas parameters'!$N$18</f>
        <v>0</v>
      </c>
      <c r="GT288" s="429">
        <f>'DATA SHEET'!DB288*'Gas parameters'!$O$18</f>
        <v>0</v>
      </c>
      <c r="GU288" s="429">
        <f>'DATA SHEET'!DC288*'Gas parameters'!$P$18</f>
        <v>0</v>
      </c>
      <c r="GV288" s="429">
        <f>'DATA SHEET'!DD288*'Gas parameters'!$Q$18</f>
        <v>0</v>
      </c>
      <c r="GW288" s="430">
        <v>7</v>
      </c>
      <c r="GX288" s="430">
        <v>1E-3</v>
      </c>
      <c r="GY288" s="435">
        <f t="shared" ref="GY288:GY289" si="2080">HM288/0.2094</f>
        <v>6.6924546322827121</v>
      </c>
      <c r="GZ288" s="435">
        <f t="shared" ref="GZ288:GZ289" si="2081">HN288/HH288*100</f>
        <v>10.148328222950017</v>
      </c>
      <c r="HA288" s="433">
        <f t="shared" ref="HA288:HA289" si="2082">(HG288-HH288)/GY288+1</f>
        <v>1</v>
      </c>
      <c r="HB288" s="433">
        <f t="shared" ref="HB288:HB289" si="2083">HG288+HI288</f>
        <v>7.4502201757506663</v>
      </c>
      <c r="HC288" s="433">
        <f t="shared" ref="HC288:HC289" si="2084">HI288/HB288*100</f>
        <v>20.959991874476575</v>
      </c>
      <c r="HD288" s="433">
        <f t="shared" ref="HD288:HD289" si="2085">HJ288*0.01977+HF288*0.01429+(100-HF288-HJ288)*0.01251</f>
        <v>1.3246768628986172</v>
      </c>
      <c r="HE288" s="433">
        <f t="shared" ref="HE288:HE289" si="2086">(HD288+HI288*0.8038/HG288)/(HI288/HG288+1)</f>
        <v>1.2155011147590387</v>
      </c>
      <c r="HF288" s="436">
        <f t="shared" ref="HF288:HF289" si="2087">IO288</f>
        <v>0</v>
      </c>
      <c r="HG288" s="433">
        <f t="shared" ref="HG288:HG289" si="2088">HN288/HJ288*100</f>
        <v>5.8886546322827122</v>
      </c>
      <c r="HH288" s="435">
        <f>GY288*0.7906+'DATA SHEET'!CW288/100+HN288</f>
        <v>5.8886546322827122</v>
      </c>
      <c r="HI288" s="433">
        <f t="shared" ref="HI288:HI289" si="2089">GX288/0.8038*1.293*HA288*GY288+HO288</f>
        <v>1.5615655434679541</v>
      </c>
      <c r="HJ288" s="433">
        <f t="shared" ref="HJ288:HJ289" si="2090">(1-HF288/20.94)*GZ288</f>
        <v>10.148328222950017</v>
      </c>
      <c r="HK288" s="437">
        <f t="shared" ref="HK288:HK289" si="2091">SUM(DE288:DT288)</f>
        <v>25843</v>
      </c>
      <c r="HL288" s="437">
        <f t="shared" ref="HL288:HL289" si="2092">SUM(DU288:EJ288)</f>
        <v>28989.399999999998</v>
      </c>
      <c r="HM288" s="438">
        <f t="shared" ref="HM288:HM289" si="2093">SUM(EK288:EZ288)</f>
        <v>1.4014</v>
      </c>
      <c r="HN288" s="439">
        <f t="shared" ref="HN288:HN289" si="2094">SUM(FA288:FP288)</f>
        <v>0.59760000000000002</v>
      </c>
      <c r="HO288" s="436">
        <f t="shared" ref="HO288:HO289" si="2095">SUM(FQ288:GF288)</f>
        <v>1.5508</v>
      </c>
      <c r="HP288" s="427">
        <f t="shared" ref="HP288:HP289" si="2096">SUM(GG288:GV288)</f>
        <v>0.46643999999999997</v>
      </c>
      <c r="HQ288" s="357">
        <f t="shared" ref="HQ288:HQ289" si="2097">SUM(AS288:BH288)</f>
        <v>25801.599999999999</v>
      </c>
      <c r="HR288" s="358">
        <f t="shared" ref="HR288:HR289" si="2098">SUM(BI288:BX288)</f>
        <v>29019.200000000001</v>
      </c>
      <c r="HS288" s="712">
        <f t="shared" ref="HS288:HS289" si="2099">SUM(BY288:CN288)</f>
        <v>0.46643999999999997</v>
      </c>
      <c r="HT288" s="713">
        <f t="shared" ref="HT288:HT289" si="2100">HU288/$HR$14</f>
        <v>0.36094603788418017</v>
      </c>
      <c r="HU288" s="711">
        <f t="shared" ref="HU288:HU289" si="2101">HS288/$HU$14</f>
        <v>0.44215889640812073</v>
      </c>
      <c r="HV288" s="711">
        <f t="shared" ref="HV288:HV289" si="2102">HY288/$HV$14</f>
        <v>24.454174959719456</v>
      </c>
      <c r="HW288" s="711">
        <f t="shared" ref="HW288:HW289" si="2103">HZ288/$HW$14</f>
        <v>27.464698088207459</v>
      </c>
      <c r="HX288" s="711">
        <f t="shared" ref="HX288:HX289" si="2104">IA288/$HX$14</f>
        <v>45.714470083951518</v>
      </c>
      <c r="HY288" s="714">
        <f t="shared" ref="HY288:HY289" si="2105">HQ288/1000</f>
        <v>25.801599999999997</v>
      </c>
      <c r="HZ288" s="359">
        <f t="shared" ref="HZ288:HZ289" si="2106">HR288/1000</f>
        <v>29.019200000000001</v>
      </c>
      <c r="IA288" s="360">
        <f t="shared" ref="IA288:IA289" si="2107">HR288/SQRT(HT288)/1000</f>
        <v>48.30190909070317</v>
      </c>
      <c r="IB288" s="75">
        <f t="shared" ref="IB288:IB289" si="2108">HX288</f>
        <v>45.714470083951518</v>
      </c>
      <c r="IC288" s="724">
        <f t="shared" ref="IC288:IC289" si="2109">HT288</f>
        <v>0.36094603788418017</v>
      </c>
      <c r="ID288" s="724">
        <f t="shared" ref="ID288:ID289" si="2110">HY288</f>
        <v>25.801599999999997</v>
      </c>
      <c r="IE288" s="724">
        <f t="shared" ref="IE288:IE289" si="2111">HZ288</f>
        <v>29.019200000000001</v>
      </c>
      <c r="IF288" s="76">
        <f t="shared" ref="IF288:IF289" si="2112">GZ288</f>
        <v>10.148328222950017</v>
      </c>
      <c r="IG288" s="168"/>
      <c r="IH288" s="168"/>
      <c r="II288" s="168"/>
      <c r="IJ288" s="700">
        <f t="shared" ref="IJ288:IJ289" si="2113">II288*(273.15/(273.15+15))*ID288/3.6</f>
        <v>0</v>
      </c>
      <c r="IK288" s="8"/>
      <c r="IL288" s="8"/>
      <c r="IM288" s="8"/>
      <c r="IN288" s="8"/>
      <c r="IO288" s="8"/>
      <c r="IP288" s="8"/>
      <c r="IQ288" s="8"/>
      <c r="IR288" s="8"/>
      <c r="IS288" s="23" t="s">
        <v>88</v>
      </c>
      <c r="IT288" s="23" t="s">
        <v>88</v>
      </c>
      <c r="IU288" s="23"/>
      <c r="IV288" s="23" t="s">
        <v>88</v>
      </c>
      <c r="IW288" s="23"/>
      <c r="IX288" s="23"/>
      <c r="IZ288" s="8"/>
      <c r="JA288" s="8"/>
      <c r="JB288" s="43"/>
      <c r="JC288" s="64"/>
      <c r="JD288" s="22" t="str">
        <f>IF(IN288&lt;&gt;0,IP288*IF288/IN288,"NM")</f>
        <v>NM</v>
      </c>
      <c r="JE288" s="22" t="str">
        <f>IF(IN288&lt;&gt;0,IQ288*IF288/IN288,"NM")</f>
        <v>NM</v>
      </c>
      <c r="JF288" s="22" t="str">
        <f>IF(IN288&lt;&gt;0,JD288*1.07,"NM")</f>
        <v>NM</v>
      </c>
      <c r="JG288" s="22" t="str">
        <f>IF(IN288&lt;&gt;0,JE288*1.76,"NM")</f>
        <v>NM</v>
      </c>
      <c r="JH288" s="21" t="str">
        <f>IF(IN288&lt;&gt;0,(21/(21-IO288)),"NM")</f>
        <v>NM</v>
      </c>
      <c r="JI288" s="21"/>
      <c r="JJ288" s="21"/>
      <c r="JK288" s="21"/>
      <c r="JL288" s="79"/>
      <c r="JM288" s="140"/>
      <c r="JN288" s="140"/>
      <c r="JO288" s="140"/>
      <c r="JP288" s="29"/>
      <c r="JQ288" s="29"/>
      <c r="JR288" s="29"/>
      <c r="JS288" s="29"/>
      <c r="JT288" s="142"/>
      <c r="JU288" s="142"/>
      <c r="JV288" s="142"/>
      <c r="JW288" s="142"/>
      <c r="JX288" s="142"/>
      <c r="JY288" s="142"/>
      <c r="JZ288" s="142"/>
      <c r="KA288" s="26"/>
      <c r="KB288" s="27"/>
      <c r="KC288" s="175"/>
      <c r="KD288" s="175"/>
      <c r="KE288" s="175"/>
      <c r="KF288" s="175"/>
      <c r="KG288" s="175"/>
      <c r="KH288" s="175"/>
      <c r="KI288" s="175"/>
      <c r="KJ288" s="175"/>
      <c r="KK288" s="48"/>
      <c r="KL288" s="32" t="s">
        <v>88</v>
      </c>
      <c r="KM288" s="48"/>
      <c r="KN288" s="48"/>
      <c r="KO288" s="48"/>
      <c r="KP288" s="48"/>
      <c r="KQ288" s="49"/>
      <c r="KR288" s="49"/>
      <c r="KS288" s="49"/>
      <c r="KT288" s="49"/>
      <c r="KU288" s="49"/>
      <c r="KV288" s="49"/>
      <c r="KX288" s="540">
        <f t="shared" si="1989"/>
        <v>100</v>
      </c>
      <c r="NC288" s="5"/>
    </row>
    <row r="289" spans="1:367" ht="24.75" thickTop="1" thickBot="1" x14ac:dyDescent="0.3">
      <c r="A289" s="81"/>
      <c r="B289" s="81"/>
      <c r="C289" s="81"/>
      <c r="D289" s="2179"/>
      <c r="E289" s="11">
        <f>E288+1</f>
        <v>132</v>
      </c>
      <c r="F289" s="2157"/>
      <c r="G289" s="2136"/>
      <c r="H289" s="23" t="s">
        <v>88</v>
      </c>
      <c r="I289" s="23" t="s">
        <v>88</v>
      </c>
      <c r="J289" s="23" t="s">
        <v>88</v>
      </c>
      <c r="K289" s="38"/>
      <c r="L289" s="39" t="s">
        <v>79</v>
      </c>
      <c r="M289" s="39" t="s">
        <v>76</v>
      </c>
      <c r="N289" s="775" t="s">
        <v>59</v>
      </c>
      <c r="O289" s="42"/>
      <c r="P289" s="546"/>
      <c r="Q289" s="726">
        <v>60</v>
      </c>
      <c r="R289" s="727"/>
      <c r="S289" s="727"/>
      <c r="T289" s="727"/>
      <c r="U289" s="727"/>
      <c r="V289" s="727"/>
      <c r="W289" s="727"/>
      <c r="X289" s="727"/>
      <c r="Y289" s="727"/>
      <c r="Z289" s="727"/>
      <c r="AA289" s="727"/>
      <c r="AB289" s="727">
        <v>40</v>
      </c>
      <c r="AC289" s="368">
        <f t="shared" si="2052"/>
        <v>0.6</v>
      </c>
      <c r="AD289" s="368">
        <f t="shared" si="2053"/>
        <v>0</v>
      </c>
      <c r="AE289" s="368">
        <f t="shared" si="2054"/>
        <v>0</v>
      </c>
      <c r="AF289" s="368">
        <f t="shared" si="2055"/>
        <v>0</v>
      </c>
      <c r="AG289" s="368">
        <f t="shared" si="2056"/>
        <v>0</v>
      </c>
      <c r="AH289" s="368">
        <f t="shared" si="2057"/>
        <v>0</v>
      </c>
      <c r="AI289" s="368">
        <f t="shared" si="2058"/>
        <v>0</v>
      </c>
      <c r="AJ289" s="368">
        <f t="shared" si="2059"/>
        <v>0</v>
      </c>
      <c r="AK289" s="368">
        <f t="shared" si="2060"/>
        <v>0</v>
      </c>
      <c r="AL289" s="368">
        <f t="shared" si="2061"/>
        <v>0</v>
      </c>
      <c r="AM289" s="368">
        <f t="shared" si="2062"/>
        <v>0</v>
      </c>
      <c r="AN289" s="368">
        <f t="shared" si="2063"/>
        <v>0.4</v>
      </c>
      <c r="AO289" s="369">
        <v>0</v>
      </c>
      <c r="AP289" s="370">
        <v>0</v>
      </c>
      <c r="AQ289" s="370">
        <v>0</v>
      </c>
      <c r="AR289" s="370">
        <v>0</v>
      </c>
      <c r="AS289" s="378">
        <f>AC289*'Gas parameters'!$B$10</f>
        <v>21490.799999999999</v>
      </c>
      <c r="AT289" s="371">
        <f>AD289*'Gas parameters'!$C$10</f>
        <v>0</v>
      </c>
      <c r="AU289" s="371">
        <f>AE289*'Gas parameters'!$D$10</f>
        <v>0</v>
      </c>
      <c r="AV289" s="371">
        <f>AF289*'Gas parameters'!$E$10</f>
        <v>0</v>
      </c>
      <c r="AW289" s="371">
        <f>AG289*'Gas parameters'!$F$10</f>
        <v>0</v>
      </c>
      <c r="AX289" s="371">
        <f>AH289*'Gas parameters'!$G$10</f>
        <v>0</v>
      </c>
      <c r="AY289" s="371">
        <f>AI289*'Gas parameters'!$H$10</f>
        <v>0</v>
      </c>
      <c r="AZ289" s="371">
        <f>AJ289*'Gas parameters'!$I$10</f>
        <v>0</v>
      </c>
      <c r="BA289" s="371">
        <f>AK289*'Gas parameters'!$J$10</f>
        <v>0</v>
      </c>
      <c r="BB289" s="371">
        <f>AL289*'Gas parameters'!$K$10</f>
        <v>0</v>
      </c>
      <c r="BC289" s="371">
        <f>AM289*'Gas parameters'!$L$10</f>
        <v>0</v>
      </c>
      <c r="BD289" s="371">
        <f>AN289*'Gas parameters'!$M$10</f>
        <v>4310.8</v>
      </c>
      <c r="BE289" s="372">
        <f>AO289*'Gas parameters'!$N$10</f>
        <v>0</v>
      </c>
      <c r="BF289" s="373">
        <f>AP289*'Gas parameters'!$O$10</f>
        <v>0</v>
      </c>
      <c r="BG289" s="373">
        <f>AQ289*'Gas parameters'!$P$10</f>
        <v>0</v>
      </c>
      <c r="BH289" s="379">
        <f>AR289*'Gas parameters'!$Q$10</f>
        <v>0</v>
      </c>
      <c r="BI289" s="386">
        <f>AC289*'Gas parameters'!$B$11</f>
        <v>23904</v>
      </c>
      <c r="BJ289" s="387">
        <f>AD289*'Gas parameters'!$C$11</f>
        <v>0</v>
      </c>
      <c r="BK289" s="387">
        <f>AE289*'Gas parameters'!$D$11</f>
        <v>0</v>
      </c>
      <c r="BL289" s="387">
        <f>AF289*'Gas parameters'!$E$11</f>
        <v>0</v>
      </c>
      <c r="BM289" s="387">
        <f>AG289*'Gas parameters'!$F$11</f>
        <v>0</v>
      </c>
      <c r="BN289" s="387">
        <f>AH289*'Gas parameters'!$G$11</f>
        <v>0</v>
      </c>
      <c r="BO289" s="387">
        <f>AI289*'Gas parameters'!$H$11</f>
        <v>0</v>
      </c>
      <c r="BP289" s="387">
        <f>AJ289*'Gas parameters'!$I$11</f>
        <v>0</v>
      </c>
      <c r="BQ289" s="387">
        <f>AK289*'Gas parameters'!$J$11</f>
        <v>0</v>
      </c>
      <c r="BR289" s="387">
        <f>AL289*'Gas parameters'!$K$11</f>
        <v>0</v>
      </c>
      <c r="BS289" s="387">
        <f>AM289*'Gas parameters'!$L$11</f>
        <v>0</v>
      </c>
      <c r="BT289" s="387">
        <f>AN289*'Gas parameters'!$M$11</f>
        <v>5115.2000000000007</v>
      </c>
      <c r="BU289" s="388">
        <f>AO289*'Gas parameters'!$N$11</f>
        <v>0</v>
      </c>
      <c r="BV289" s="389">
        <f>AP289*'Gas parameters'!$O$11</f>
        <v>0</v>
      </c>
      <c r="BW289" s="389">
        <f>AQ289*'Gas parameters'!$P$11</f>
        <v>0</v>
      </c>
      <c r="BX289" s="390">
        <f>AR289*'Gas parameters'!$Q$11</f>
        <v>0</v>
      </c>
      <c r="BY289" s="385">
        <f>AC289*'Gas parameters'!$B$12</f>
        <v>0.43043999999999999</v>
      </c>
      <c r="BZ289" s="374">
        <f>AD289*'Gas parameters'!$C$12</f>
        <v>0</v>
      </c>
      <c r="CA289" s="374">
        <f>AE289*'Gas parameters'!$D$12</f>
        <v>0</v>
      </c>
      <c r="CB289" s="374">
        <f>AF289*'Gas parameters'!$E$12</f>
        <v>0</v>
      </c>
      <c r="CC289" s="374">
        <f>AG289*'Gas parameters'!$F$12</f>
        <v>0</v>
      </c>
      <c r="CD289" s="374">
        <f>AH289*'Gas parameters'!$G$12</f>
        <v>0</v>
      </c>
      <c r="CE289" s="374">
        <f>AI289*'Gas parameters'!$H$12</f>
        <v>0</v>
      </c>
      <c r="CF289" s="374">
        <f>AJ289*'Gas parameters'!$I$12</f>
        <v>0</v>
      </c>
      <c r="CG289" s="374">
        <f>AK289*'Gas parameters'!$J$12</f>
        <v>0</v>
      </c>
      <c r="CH289" s="374">
        <f>AL289*'Gas parameters'!$K$12</f>
        <v>0</v>
      </c>
      <c r="CI289" s="374">
        <f>AM289*'Gas parameters'!$L$12</f>
        <v>0</v>
      </c>
      <c r="CJ289" s="374">
        <f>AN289*'Gas parameters'!$M$12</f>
        <v>3.5999999999999997E-2</v>
      </c>
      <c r="CK289" s="375">
        <f>AO289*'Gas parameters'!$N$12</f>
        <v>0</v>
      </c>
      <c r="CL289" s="376">
        <f>AP289*'Gas parameters'!$O$12</f>
        <v>0</v>
      </c>
      <c r="CM289" s="376">
        <f>AQ289*'Gas parameters'!$P$12</f>
        <v>0</v>
      </c>
      <c r="CN289" s="376">
        <f>AR289*'Gas parameters'!$Q$12</f>
        <v>0</v>
      </c>
      <c r="CO289" s="432">
        <f t="shared" si="2064"/>
        <v>0.6</v>
      </c>
      <c r="CP289" s="432">
        <f t="shared" si="2065"/>
        <v>0</v>
      </c>
      <c r="CQ289" s="432">
        <f t="shared" si="2066"/>
        <v>0</v>
      </c>
      <c r="CR289" s="432">
        <f t="shared" si="2067"/>
        <v>0</v>
      </c>
      <c r="CS289" s="432">
        <f t="shared" si="2068"/>
        <v>0</v>
      </c>
      <c r="CT289" s="432">
        <f t="shared" si="2069"/>
        <v>0</v>
      </c>
      <c r="CU289" s="432">
        <f t="shared" si="2070"/>
        <v>0</v>
      </c>
      <c r="CV289" s="432">
        <f t="shared" si="2071"/>
        <v>0</v>
      </c>
      <c r="CW289" s="432">
        <f t="shared" si="2072"/>
        <v>0</v>
      </c>
      <c r="CX289" s="432">
        <f t="shared" si="2073"/>
        <v>0</v>
      </c>
      <c r="CY289" s="432">
        <f t="shared" si="2074"/>
        <v>0</v>
      </c>
      <c r="CZ289" s="432">
        <f t="shared" si="2075"/>
        <v>0.4</v>
      </c>
      <c r="DA289" s="432">
        <f t="shared" si="2076"/>
        <v>0</v>
      </c>
      <c r="DB289" s="432">
        <f t="shared" si="2077"/>
        <v>0</v>
      </c>
      <c r="DC289" s="432">
        <f t="shared" si="2078"/>
        <v>0</v>
      </c>
      <c r="DD289" s="432">
        <f t="shared" si="2079"/>
        <v>0</v>
      </c>
      <c r="DE289" s="428">
        <f>'DATA SHEET'!CO289*'Gas parameters'!$B$13</f>
        <v>21529.8</v>
      </c>
      <c r="DF289" s="428">
        <f>'DATA SHEET'!CP289*'Gas parameters'!$C$13</f>
        <v>0</v>
      </c>
      <c r="DG289" s="428">
        <f>'DATA SHEET'!CQ289*'Gas parameters'!$D$13</f>
        <v>0</v>
      </c>
      <c r="DH289" s="428">
        <f>'DATA SHEET'!CR289*'Gas parameters'!$E$13</f>
        <v>0</v>
      </c>
      <c r="DI289" s="428">
        <f>'DATA SHEET'!CS289*'Gas parameters'!$F$13</f>
        <v>0</v>
      </c>
      <c r="DJ289" s="428">
        <f>'DATA SHEET'!CT289*'Gas parameters'!$G$13</f>
        <v>0</v>
      </c>
      <c r="DK289" s="428">
        <f>'DATA SHEET'!CU289*'Gas parameters'!$H$13</f>
        <v>0</v>
      </c>
      <c r="DL289" s="428">
        <f>'DATA SHEET'!CV289*'Gas parameters'!$I$13</f>
        <v>0</v>
      </c>
      <c r="DM289" s="428">
        <f>'DATA SHEET'!CW289*'Gas parameters'!$J$13</f>
        <v>0</v>
      </c>
      <c r="DN289" s="428">
        <f>'DATA SHEET'!CX289*'Gas parameters'!$K$13</f>
        <v>0</v>
      </c>
      <c r="DO289" s="428">
        <f>'DATA SHEET'!CY289*'Gas parameters'!$L$13</f>
        <v>0</v>
      </c>
      <c r="DP289" s="428">
        <f>'DATA SHEET'!CZ289*'Gas parameters'!$M$13</f>
        <v>4313.2</v>
      </c>
      <c r="DQ289" s="428">
        <f>'DATA SHEET'!DA289*'Gas parameters'!$N$13</f>
        <v>0</v>
      </c>
      <c r="DR289" s="428">
        <f>'DATA SHEET'!DB289*'Gas parameters'!$O$13</f>
        <v>0</v>
      </c>
      <c r="DS289" s="428">
        <f>'DATA SHEET'!DC289*'Gas parameters'!$P$13</f>
        <v>0</v>
      </c>
      <c r="DT289" s="428">
        <f>'DATA SHEET'!DD289*'Gas parameters'!$Q$13</f>
        <v>0</v>
      </c>
      <c r="DU289" s="431">
        <f>'DATA SHEET'!CO289*'Gas parameters'!$B$14</f>
        <v>23891.399999999998</v>
      </c>
      <c r="DV289" s="431">
        <f>'DATA SHEET'!CP289*'Gas parameters'!$C$14</f>
        <v>0</v>
      </c>
      <c r="DW289" s="431">
        <f>'DATA SHEET'!CQ289*'Gas parameters'!$D$14</f>
        <v>0</v>
      </c>
      <c r="DX289" s="431">
        <f>'DATA SHEET'!CR289*'Gas parameters'!$E$14</f>
        <v>0</v>
      </c>
      <c r="DY289" s="431">
        <f>'DATA SHEET'!CS289*'Gas parameters'!$F$14</f>
        <v>0</v>
      </c>
      <c r="DZ289" s="431">
        <f>'DATA SHEET'!CT289*'Gas parameters'!$G$14</f>
        <v>0</v>
      </c>
      <c r="EA289" s="431">
        <f>'DATA SHEET'!CU289*'Gas parameters'!$H$14</f>
        <v>0</v>
      </c>
      <c r="EB289" s="431">
        <f>'DATA SHEET'!CV289*'Gas parameters'!$I$14</f>
        <v>0</v>
      </c>
      <c r="EC289" s="431">
        <f>'DATA SHEET'!CW289*'Gas parameters'!$J$14</f>
        <v>0</v>
      </c>
      <c r="ED289" s="431">
        <f>'DATA SHEET'!CX289*'Gas parameters'!$K$14</f>
        <v>0</v>
      </c>
      <c r="EE289" s="431">
        <f>'DATA SHEET'!CY289*'Gas parameters'!$L$14</f>
        <v>0</v>
      </c>
      <c r="EF289" s="431">
        <f>'DATA SHEET'!CZ289*'Gas parameters'!$M$14</f>
        <v>5098</v>
      </c>
      <c r="EG289" s="431">
        <f>'DATA SHEET'!DA289*'Gas parameters'!$N$14</f>
        <v>0</v>
      </c>
      <c r="EH289" s="431">
        <f>'DATA SHEET'!DB289*'Gas parameters'!$O$14</f>
        <v>0</v>
      </c>
      <c r="EI289" s="431">
        <f>'DATA SHEET'!DC289*'Gas parameters'!$P$14</f>
        <v>0</v>
      </c>
      <c r="EJ289" s="431">
        <f>'DATA SHEET'!DD289*'Gas parameters'!$Q$14</f>
        <v>0</v>
      </c>
      <c r="EK289" s="425">
        <f>'DATA SHEET'!CO289*'Gas parameters'!$B$15</f>
        <v>1.2018</v>
      </c>
      <c r="EL289" s="434">
        <f>'DATA SHEET'!CP289*'Gas parameters'!$C$15</f>
        <v>0</v>
      </c>
      <c r="EM289" s="434">
        <f>'DATA SHEET'!CQ289*'Gas parameters'!$D$15</f>
        <v>0</v>
      </c>
      <c r="EN289" s="434">
        <f>'DATA SHEET'!CR289*'Gas parameters'!$E$15</f>
        <v>0</v>
      </c>
      <c r="EO289" s="434">
        <f>'DATA SHEET'!CS289*'Gas parameters'!$F$15</f>
        <v>0</v>
      </c>
      <c r="EP289" s="434">
        <f>'DATA SHEET'!CT289*'Gas parameters'!$G$15</f>
        <v>0</v>
      </c>
      <c r="EQ289" s="434">
        <f>'DATA SHEET'!CU289*'Gas parameters'!$H$15</f>
        <v>0</v>
      </c>
      <c r="ER289" s="434">
        <f>'DATA SHEET'!CV289*'Gas parameters'!$I$15</f>
        <v>0</v>
      </c>
      <c r="ES289" s="434">
        <f>'DATA SHEET'!CW289*'Gas parameters'!$J$15</f>
        <v>0</v>
      </c>
      <c r="ET289" s="434">
        <f>'DATA SHEET'!CX289*'Gas parameters'!$K$15</f>
        <v>0</v>
      </c>
      <c r="EU289" s="434">
        <f>'DATA SHEET'!CY289*'Gas parameters'!$L$15</f>
        <v>0</v>
      </c>
      <c r="EV289" s="434">
        <f>'DATA SHEET'!CZ289*'Gas parameters'!$M$15</f>
        <v>0.1996</v>
      </c>
      <c r="EW289" s="434">
        <f>'DATA SHEET'!DA289*'Gas parameters'!$N$15</f>
        <v>0</v>
      </c>
      <c r="EX289" s="434">
        <f>'DATA SHEET'!DB289*'Gas parameters'!$O$15</f>
        <v>0</v>
      </c>
      <c r="EY289" s="434">
        <f>'DATA SHEET'!DC289*'Gas parameters'!$P$15</f>
        <v>0</v>
      </c>
      <c r="EZ289" s="434">
        <f>'DATA SHEET'!DD289*'Gas parameters'!$Q$15</f>
        <v>0</v>
      </c>
      <c r="FA289" s="429">
        <f>'DATA SHEET'!CO289*'Gas parameters'!$B$16</f>
        <v>0.59760000000000002</v>
      </c>
      <c r="FB289" s="429">
        <f>'DATA SHEET'!CP289*'Gas parameters'!$C$16</f>
        <v>0</v>
      </c>
      <c r="FC289" s="429">
        <f>'DATA SHEET'!CQ289*'Gas parameters'!$D$16</f>
        <v>0</v>
      </c>
      <c r="FD289" s="429">
        <f>'DATA SHEET'!CR289*'Gas parameters'!$E$16</f>
        <v>0</v>
      </c>
      <c r="FE289" s="429">
        <f>'DATA SHEET'!CS289*'Gas parameters'!$F$16</f>
        <v>0</v>
      </c>
      <c r="FF289" s="429">
        <f>'DATA SHEET'!CT289*'Gas parameters'!$G$16</f>
        <v>0</v>
      </c>
      <c r="FG289" s="429">
        <f>'DATA SHEET'!CU289*'Gas parameters'!$H$16</f>
        <v>0</v>
      </c>
      <c r="FH289" s="429">
        <f>'DATA SHEET'!CV289*'Gas parameters'!$I$16</f>
        <v>0</v>
      </c>
      <c r="FI289" s="429">
        <f>'DATA SHEET'!CW289*'Gas parameters'!$J$16</f>
        <v>0</v>
      </c>
      <c r="FJ289" s="429">
        <f>'DATA SHEET'!CX289*'Gas parameters'!$K$16</f>
        <v>0</v>
      </c>
      <c r="FK289" s="429">
        <f>'DATA SHEET'!CY289*'Gas parameters'!$L$16</f>
        <v>0</v>
      </c>
      <c r="FL289" s="429">
        <f>'DATA SHEET'!CZ289*'Gas parameters'!$M$16</f>
        <v>0</v>
      </c>
      <c r="FM289" s="429">
        <f>'DATA SHEET'!DA289*'Gas parameters'!$N$16</f>
        <v>0</v>
      </c>
      <c r="FN289" s="429">
        <f>'DATA SHEET'!DB289*'Gas parameters'!$O$16</f>
        <v>0</v>
      </c>
      <c r="FO289" s="429">
        <f>'DATA SHEET'!DC289*'Gas parameters'!$P$16</f>
        <v>0</v>
      </c>
      <c r="FP289" s="429">
        <f>'DATA SHEET'!DD289*'Gas parameters'!$Q$16</f>
        <v>0</v>
      </c>
      <c r="FQ289" s="457">
        <f>'DATA SHEET'!CO289*'Gas parameters'!$B$17</f>
        <v>1.1639999999999999</v>
      </c>
      <c r="FR289" s="457">
        <f>'DATA SHEET'!CP289*'Gas parameters'!$C$17</f>
        <v>0</v>
      </c>
      <c r="FS289" s="457">
        <f>'DATA SHEET'!CQ289*'Gas parameters'!$D$17</f>
        <v>0</v>
      </c>
      <c r="FT289" s="457">
        <f>'DATA SHEET'!CR289*'Gas parameters'!$E$17</f>
        <v>0</v>
      </c>
      <c r="FU289" s="457">
        <f>'DATA SHEET'!CS289*'Gas parameters'!$F$17</f>
        <v>0</v>
      </c>
      <c r="FV289" s="457">
        <f>'DATA SHEET'!CT289*'Gas parameters'!$G$17</f>
        <v>0</v>
      </c>
      <c r="FW289" s="457">
        <f>'DATA SHEET'!CU289*'Gas parameters'!$H$17</f>
        <v>0</v>
      </c>
      <c r="FX289" s="457">
        <f>'DATA SHEET'!CV289*'Gas parameters'!$I$17</f>
        <v>0</v>
      </c>
      <c r="FY289" s="457">
        <f>'DATA SHEET'!CW289*'Gas parameters'!$J$17</f>
        <v>0</v>
      </c>
      <c r="FZ289" s="457">
        <f>'DATA SHEET'!CX289*'Gas parameters'!$K$17</f>
        <v>0</v>
      </c>
      <c r="GA289" s="457">
        <f>'DATA SHEET'!CY289*'Gas parameters'!$L$17</f>
        <v>0</v>
      </c>
      <c r="GB289" s="457">
        <f>'DATA SHEET'!CZ289*'Gas parameters'!$M$17</f>
        <v>0.38680000000000003</v>
      </c>
      <c r="GC289" s="457">
        <f>'DATA SHEET'!DA289*'Gas parameters'!$N$17</f>
        <v>0</v>
      </c>
      <c r="GD289" s="457">
        <f>'DATA SHEET'!DB289*'Gas parameters'!$O$17</f>
        <v>0</v>
      </c>
      <c r="GE289" s="457">
        <f>'DATA SHEET'!DC289*'Gas parameters'!$P$17</f>
        <v>0</v>
      </c>
      <c r="GF289" s="457">
        <f>'DATA SHEET'!DD289*'Gas parameters'!$Q$17</f>
        <v>0</v>
      </c>
      <c r="GG289" s="429">
        <f>'DATA SHEET'!CO289*'Gas parameters'!$B$18</f>
        <v>0.43043999999999999</v>
      </c>
      <c r="GH289" s="429">
        <f>'DATA SHEET'!CP289*'Gas parameters'!$C$18</f>
        <v>0</v>
      </c>
      <c r="GI289" s="429">
        <f>'DATA SHEET'!CQ289*'Gas parameters'!$D$18</f>
        <v>0</v>
      </c>
      <c r="GJ289" s="429">
        <f>'DATA SHEET'!CR289*'Gas parameters'!$E$18</f>
        <v>0</v>
      </c>
      <c r="GK289" s="429">
        <f>'DATA SHEET'!CS289*'Gas parameters'!$F$18</f>
        <v>0</v>
      </c>
      <c r="GL289" s="429">
        <f>'DATA SHEET'!CT289*'Gas parameters'!$G$18</f>
        <v>0</v>
      </c>
      <c r="GM289" s="429">
        <f>'DATA SHEET'!CU289*'Gas parameters'!$H$18</f>
        <v>0</v>
      </c>
      <c r="GN289" s="429">
        <f>'DATA SHEET'!CV289*'Gas parameters'!$I$18</f>
        <v>0</v>
      </c>
      <c r="GO289" s="429">
        <f>'DATA SHEET'!CW289*'Gas parameters'!$J$18</f>
        <v>0</v>
      </c>
      <c r="GP289" s="429">
        <f>'DATA SHEET'!CX289*'Gas parameters'!$K$18</f>
        <v>0</v>
      </c>
      <c r="GQ289" s="429">
        <f>'DATA SHEET'!CY289*'Gas parameters'!$L$18</f>
        <v>0</v>
      </c>
      <c r="GR289" s="429">
        <f>'DATA SHEET'!CZ289*'Gas parameters'!$M$18</f>
        <v>3.5999999999999997E-2</v>
      </c>
      <c r="GS289" s="429">
        <f>'DATA SHEET'!DA289*'Gas parameters'!$N$18</f>
        <v>0</v>
      </c>
      <c r="GT289" s="429">
        <f>'DATA SHEET'!DB289*'Gas parameters'!$O$18</f>
        <v>0</v>
      </c>
      <c r="GU289" s="429">
        <f>'DATA SHEET'!DC289*'Gas parameters'!$P$18</f>
        <v>0</v>
      </c>
      <c r="GV289" s="429">
        <f>'DATA SHEET'!DD289*'Gas parameters'!$Q$18</f>
        <v>0</v>
      </c>
      <c r="GW289" s="430">
        <v>7</v>
      </c>
      <c r="GX289" s="430">
        <v>1E-3</v>
      </c>
      <c r="GY289" s="435">
        <f t="shared" si="2080"/>
        <v>6.6924546322827121</v>
      </c>
      <c r="GZ289" s="435">
        <f t="shared" si="2081"/>
        <v>10.148328222950017</v>
      </c>
      <c r="HA289" s="433">
        <f t="shared" si="2082"/>
        <v>1</v>
      </c>
      <c r="HB289" s="433">
        <f t="shared" si="2083"/>
        <v>7.4502201757506663</v>
      </c>
      <c r="HC289" s="433">
        <f t="shared" si="2084"/>
        <v>20.959991874476575</v>
      </c>
      <c r="HD289" s="433">
        <f t="shared" si="2085"/>
        <v>1.3246768628986172</v>
      </c>
      <c r="HE289" s="433">
        <f t="shared" si="2086"/>
        <v>1.2155011147590387</v>
      </c>
      <c r="HF289" s="436">
        <f t="shared" si="2087"/>
        <v>0</v>
      </c>
      <c r="HG289" s="433">
        <f t="shared" si="2088"/>
        <v>5.8886546322827122</v>
      </c>
      <c r="HH289" s="435">
        <f>GY289*0.7906+'DATA SHEET'!CW289/100+HN289</f>
        <v>5.8886546322827122</v>
      </c>
      <c r="HI289" s="433">
        <f t="shared" si="2089"/>
        <v>1.5615655434679541</v>
      </c>
      <c r="HJ289" s="433">
        <f t="shared" si="2090"/>
        <v>10.148328222950017</v>
      </c>
      <c r="HK289" s="437">
        <f t="shared" si="2091"/>
        <v>25843</v>
      </c>
      <c r="HL289" s="437">
        <f t="shared" si="2092"/>
        <v>28989.399999999998</v>
      </c>
      <c r="HM289" s="438">
        <f t="shared" si="2093"/>
        <v>1.4014</v>
      </c>
      <c r="HN289" s="439">
        <f t="shared" si="2094"/>
        <v>0.59760000000000002</v>
      </c>
      <c r="HO289" s="436">
        <f t="shared" si="2095"/>
        <v>1.5508</v>
      </c>
      <c r="HP289" s="427">
        <f t="shared" si="2096"/>
        <v>0.46643999999999997</v>
      </c>
      <c r="HQ289" s="357">
        <f t="shared" si="2097"/>
        <v>25801.599999999999</v>
      </c>
      <c r="HR289" s="358">
        <f t="shared" si="2098"/>
        <v>29019.200000000001</v>
      </c>
      <c r="HS289" s="712">
        <f t="shared" si="2099"/>
        <v>0.46643999999999997</v>
      </c>
      <c r="HT289" s="713">
        <f t="shared" si="2100"/>
        <v>0.36094603788418017</v>
      </c>
      <c r="HU289" s="711">
        <f t="shared" si="2101"/>
        <v>0.44215889640812073</v>
      </c>
      <c r="HV289" s="711">
        <f t="shared" si="2102"/>
        <v>24.454174959719456</v>
      </c>
      <c r="HW289" s="711">
        <f t="shared" si="2103"/>
        <v>27.464698088207459</v>
      </c>
      <c r="HX289" s="711">
        <f t="shared" si="2104"/>
        <v>45.714470083951518</v>
      </c>
      <c r="HY289" s="714">
        <f t="shared" si="2105"/>
        <v>25.801599999999997</v>
      </c>
      <c r="HZ289" s="359">
        <f t="shared" si="2106"/>
        <v>29.019200000000001</v>
      </c>
      <c r="IA289" s="360">
        <f t="shared" si="2107"/>
        <v>48.30190909070317</v>
      </c>
      <c r="IB289" s="75">
        <f t="shared" si="2108"/>
        <v>45.714470083951518</v>
      </c>
      <c r="IC289" s="724">
        <f t="shared" si="2109"/>
        <v>0.36094603788418017</v>
      </c>
      <c r="ID289" s="724">
        <f t="shared" si="2110"/>
        <v>25.801599999999997</v>
      </c>
      <c r="IE289" s="724">
        <f t="shared" si="2111"/>
        <v>29.019200000000001</v>
      </c>
      <c r="IF289" s="76">
        <f t="shared" si="2112"/>
        <v>10.148328222950017</v>
      </c>
      <c r="IG289" s="168"/>
      <c r="IH289" s="168"/>
      <c r="II289" s="168"/>
      <c r="IJ289" s="700">
        <f t="shared" si="2113"/>
        <v>0</v>
      </c>
      <c r="IK289" s="8"/>
      <c r="IL289" s="8"/>
      <c r="IM289" s="8"/>
      <c r="IN289" s="8"/>
      <c r="IO289" s="8"/>
      <c r="IP289" s="8"/>
      <c r="IQ289" s="8"/>
      <c r="IR289" s="8"/>
      <c r="IS289" s="23" t="s">
        <v>88</v>
      </c>
      <c r="IT289" s="23" t="s">
        <v>88</v>
      </c>
      <c r="IU289" s="23"/>
      <c r="IV289" s="23" t="s">
        <v>88</v>
      </c>
      <c r="IW289" s="23"/>
      <c r="IX289" s="23"/>
      <c r="IZ289" s="8"/>
      <c r="JA289" s="8"/>
      <c r="JB289" s="43"/>
      <c r="JC289" s="64"/>
      <c r="JD289" s="22" t="str">
        <f>IF(IN289&lt;&gt;0,IP289*IF289/IN289,"NM")</f>
        <v>NM</v>
      </c>
      <c r="JE289" s="22" t="str">
        <f>IF(IN289&lt;&gt;0,IQ289*IF289/IN289,"NM")</f>
        <v>NM</v>
      </c>
      <c r="JF289" s="22" t="str">
        <f>IF(IN289&lt;&gt;0,JD289*1.07,"NM")</f>
        <v>NM</v>
      </c>
      <c r="JG289" s="22" t="str">
        <f>IF(IN289&lt;&gt;0,JE289*1.76,"NM")</f>
        <v>NM</v>
      </c>
      <c r="JH289" s="21" t="str">
        <f>IF(IN289&lt;&gt;0,(21/(21-IO289)),"NM")</f>
        <v>NM</v>
      </c>
      <c r="JI289" s="21"/>
      <c r="JJ289" s="21"/>
      <c r="JK289" s="21"/>
      <c r="JL289" s="79"/>
      <c r="JM289" s="140"/>
      <c r="JN289" s="140"/>
      <c r="JO289" s="140"/>
      <c r="JP289" s="29"/>
      <c r="JQ289" s="29"/>
      <c r="JR289" s="29"/>
      <c r="JS289" s="29"/>
      <c r="JT289" s="142"/>
      <c r="JU289" s="142"/>
      <c r="JV289" s="142"/>
      <c r="JW289" s="142"/>
      <c r="JX289" s="142"/>
      <c r="JY289" s="142"/>
      <c r="JZ289" s="142"/>
      <c r="KA289" s="26"/>
      <c r="KB289" s="27"/>
      <c r="KC289" s="175"/>
      <c r="KD289" s="175"/>
      <c r="KE289" s="175"/>
      <c r="KF289" s="175"/>
      <c r="KG289" s="175"/>
      <c r="KH289" s="175"/>
      <c r="KI289" s="175"/>
      <c r="KJ289" s="175"/>
      <c r="KK289" s="48"/>
      <c r="KL289" s="32" t="s">
        <v>88</v>
      </c>
      <c r="KM289" s="48"/>
      <c r="KN289" s="48"/>
      <c r="KO289" s="48"/>
      <c r="KP289" s="48"/>
      <c r="KQ289" s="49"/>
      <c r="KR289" s="49"/>
      <c r="KS289" s="49"/>
      <c r="KT289" s="49"/>
      <c r="KU289" s="49"/>
      <c r="KV289" s="49"/>
      <c r="KX289" s="540">
        <f t="shared" si="1989"/>
        <v>100</v>
      </c>
      <c r="NC289" s="5"/>
    </row>
    <row r="290" spans="1:367" ht="16.5" thickTop="1" thickBot="1" x14ac:dyDescent="0.3">
      <c r="A290" s="81"/>
      <c r="B290" s="81"/>
      <c r="C290" s="81"/>
      <c r="D290" s="2179"/>
      <c r="E290" s="52" t="s">
        <v>688</v>
      </c>
      <c r="F290" s="53"/>
      <c r="G290" s="53"/>
      <c r="H290" s="53"/>
      <c r="I290" s="53"/>
      <c r="J290" s="53"/>
      <c r="K290" s="53"/>
      <c r="L290" s="53"/>
      <c r="M290" s="53"/>
      <c r="N290" s="53"/>
      <c r="O290" s="53"/>
      <c r="P290" s="547"/>
      <c r="Q290" s="53"/>
      <c r="R290" s="53"/>
      <c r="S290" s="53"/>
      <c r="T290" s="53"/>
      <c r="U290" s="53"/>
      <c r="V290" s="53"/>
      <c r="W290" s="53"/>
      <c r="X290" s="53"/>
      <c r="Y290" s="53"/>
      <c r="Z290" s="53"/>
      <c r="AA290" s="53"/>
      <c r="AB290" s="53"/>
      <c r="AC290" s="53"/>
      <c r="AD290" s="53"/>
      <c r="AE290" s="53"/>
      <c r="AF290" s="53"/>
      <c r="AG290" s="53"/>
      <c r="AH290" s="53"/>
      <c r="AI290" s="53"/>
      <c r="AJ290" s="53"/>
      <c r="AK290" s="53"/>
      <c r="AL290" s="53"/>
      <c r="AM290" s="53"/>
      <c r="AN290" s="53"/>
      <c r="AO290" s="53"/>
      <c r="AP290" s="53"/>
      <c r="AQ290" s="53"/>
      <c r="AR290" s="53"/>
      <c r="AS290" s="53"/>
      <c r="AT290" s="53"/>
      <c r="AU290" s="53"/>
      <c r="AV290" s="53"/>
      <c r="AW290" s="53"/>
      <c r="AX290" s="53"/>
      <c r="AY290" s="53"/>
      <c r="AZ290" s="53"/>
      <c r="BA290" s="53"/>
      <c r="BB290" s="53"/>
      <c r="BC290" s="53"/>
      <c r="BD290" s="53"/>
      <c r="BE290" s="53"/>
      <c r="BF290" s="53"/>
      <c r="BG290" s="53"/>
      <c r="BH290" s="53"/>
      <c r="BI290" s="53"/>
      <c r="BJ290" s="53"/>
      <c r="BK290" s="53"/>
      <c r="BL290" s="53"/>
      <c r="BM290" s="53"/>
      <c r="BN290" s="53"/>
      <c r="BO290" s="53"/>
      <c r="BP290" s="53"/>
      <c r="BQ290" s="53"/>
      <c r="BR290" s="53"/>
      <c r="BS290" s="53"/>
      <c r="BT290" s="53"/>
      <c r="BU290" s="53"/>
      <c r="BV290" s="53"/>
      <c r="BW290" s="53"/>
      <c r="BX290" s="53"/>
      <c r="BY290" s="53"/>
      <c r="BZ290" s="53"/>
      <c r="CA290" s="53"/>
      <c r="CB290" s="53"/>
      <c r="CC290" s="53"/>
      <c r="CD290" s="53"/>
      <c r="CE290" s="53"/>
      <c r="CF290" s="53"/>
      <c r="CG290" s="53"/>
      <c r="CH290" s="53"/>
      <c r="CI290" s="53"/>
      <c r="CJ290" s="53"/>
      <c r="CK290" s="53"/>
      <c r="CL290" s="53"/>
      <c r="CM290" s="53"/>
      <c r="CN290" s="53"/>
      <c r="CO290" s="53"/>
      <c r="CP290" s="53"/>
      <c r="CQ290" s="53"/>
      <c r="CR290" s="53"/>
      <c r="CS290" s="53"/>
      <c r="CT290" s="53"/>
      <c r="CU290" s="53"/>
      <c r="CV290" s="53"/>
      <c r="CW290" s="53"/>
      <c r="CX290" s="53"/>
      <c r="CY290" s="53"/>
      <c r="CZ290" s="53"/>
      <c r="DA290" s="53"/>
      <c r="DB290" s="53"/>
      <c r="DC290" s="53"/>
      <c r="DD290" s="53"/>
      <c r="DE290" s="53"/>
      <c r="DF290" s="53"/>
      <c r="DG290" s="53"/>
      <c r="DH290" s="53"/>
      <c r="DI290" s="53"/>
      <c r="DJ290" s="53"/>
      <c r="DK290" s="53"/>
      <c r="DL290" s="53"/>
      <c r="DM290" s="53"/>
      <c r="DN290" s="53"/>
      <c r="DO290" s="53"/>
      <c r="DP290" s="53"/>
      <c r="DQ290" s="53"/>
      <c r="DR290" s="53"/>
      <c r="DS290" s="53"/>
      <c r="DT290" s="53"/>
      <c r="DU290" s="53"/>
      <c r="DV290" s="53"/>
      <c r="DW290" s="53"/>
      <c r="DX290" s="53"/>
      <c r="DY290" s="53"/>
      <c r="DZ290" s="53"/>
      <c r="EA290" s="53"/>
      <c r="EB290" s="53"/>
      <c r="EC290" s="53"/>
      <c r="ED290" s="53"/>
      <c r="EE290" s="53"/>
      <c r="EF290" s="53"/>
      <c r="EG290" s="53"/>
      <c r="EH290" s="53"/>
      <c r="EI290" s="53"/>
      <c r="EJ290" s="53"/>
      <c r="EK290" s="53"/>
      <c r="EL290" s="53"/>
      <c r="EM290" s="53"/>
      <c r="EN290" s="53"/>
      <c r="EO290" s="53"/>
      <c r="EP290" s="53"/>
      <c r="EQ290" s="53"/>
      <c r="ER290" s="53"/>
      <c r="ES290" s="53"/>
      <c r="ET290" s="53"/>
      <c r="EU290" s="53"/>
      <c r="EV290" s="53"/>
      <c r="EW290" s="53"/>
      <c r="EX290" s="53"/>
      <c r="EY290" s="53"/>
      <c r="EZ290" s="53"/>
      <c r="FA290" s="53"/>
      <c r="FB290" s="53"/>
      <c r="FC290" s="53"/>
      <c r="FD290" s="53"/>
      <c r="FE290" s="53"/>
      <c r="FF290" s="53"/>
      <c r="FG290" s="53"/>
      <c r="FH290" s="53"/>
      <c r="FI290" s="53"/>
      <c r="FJ290" s="53"/>
      <c r="FK290" s="53"/>
      <c r="FL290" s="53"/>
      <c r="FM290" s="53"/>
      <c r="FN290" s="53"/>
      <c r="FO290" s="53"/>
      <c r="FP290" s="53"/>
      <c r="FQ290" s="53"/>
      <c r="FR290" s="53"/>
      <c r="FS290" s="53"/>
      <c r="FT290" s="53"/>
      <c r="FU290" s="53"/>
      <c r="FV290" s="53"/>
      <c r="FW290" s="53"/>
      <c r="FX290" s="53"/>
      <c r="FY290" s="53"/>
      <c r="FZ290" s="53"/>
      <c r="GA290" s="53"/>
      <c r="GB290" s="53"/>
      <c r="GC290" s="53"/>
      <c r="GD290" s="53"/>
      <c r="GE290" s="53"/>
      <c r="GF290" s="53"/>
      <c r="GG290" s="53"/>
      <c r="GH290" s="53"/>
      <c r="GI290" s="53"/>
      <c r="GJ290" s="53"/>
      <c r="GK290" s="53"/>
      <c r="GL290" s="53"/>
      <c r="GM290" s="53"/>
      <c r="GN290" s="53"/>
      <c r="GO290" s="53"/>
      <c r="GP290" s="53"/>
      <c r="GQ290" s="53"/>
      <c r="GR290" s="53"/>
      <c r="GS290" s="53"/>
      <c r="GT290" s="53"/>
      <c r="GU290" s="53"/>
      <c r="GV290" s="53"/>
      <c r="GW290" s="53"/>
      <c r="GX290" s="53"/>
      <c r="GY290" s="53"/>
      <c r="GZ290" s="53"/>
      <c r="HA290" s="53"/>
      <c r="HB290" s="53"/>
      <c r="HC290" s="53"/>
      <c r="HD290" s="53"/>
      <c r="HE290" s="53"/>
      <c r="HF290" s="436">
        <f t="shared" ref="HF290:HF296" si="2114">IO290</f>
        <v>0</v>
      </c>
      <c r="HG290" s="53"/>
      <c r="HH290" s="53"/>
      <c r="HI290" s="53"/>
      <c r="HJ290" s="53"/>
      <c r="HK290" s="53"/>
      <c r="HL290" s="53"/>
      <c r="HM290" s="53"/>
      <c r="HN290" s="53"/>
      <c r="HO290" s="53"/>
      <c r="HP290" s="53"/>
      <c r="HQ290" s="53"/>
      <c r="HR290" s="53"/>
      <c r="HS290" s="53"/>
      <c r="HT290" s="53"/>
      <c r="HU290" s="53"/>
      <c r="HV290" s="53"/>
      <c r="HW290" s="53"/>
      <c r="HX290" s="53"/>
      <c r="HY290" s="53"/>
      <c r="HZ290" s="53"/>
      <c r="IA290" s="53"/>
      <c r="IB290" s="53"/>
      <c r="IC290" s="53"/>
      <c r="ID290" s="53"/>
      <c r="IE290" s="53"/>
      <c r="IF290" s="53"/>
      <c r="IG290" s="53"/>
      <c r="IH290" s="53"/>
      <c r="II290" s="53"/>
      <c r="IJ290" s="53"/>
      <c r="IK290" s="53"/>
      <c r="IL290" s="53"/>
      <c r="IM290" s="53"/>
      <c r="IN290" s="53"/>
      <c r="IO290" s="53"/>
      <c r="IP290" s="53"/>
      <c r="IQ290" s="53"/>
      <c r="IR290" s="53"/>
      <c r="IS290" s="53"/>
      <c r="IT290" s="53"/>
      <c r="IU290" s="53"/>
      <c r="IV290" s="53"/>
      <c r="IW290" s="53"/>
      <c r="IX290" s="53"/>
      <c r="IZ290" s="53"/>
      <c r="JA290" s="53"/>
      <c r="JB290" s="53"/>
      <c r="JC290" s="53"/>
      <c r="JD290" s="53"/>
      <c r="JE290" s="53"/>
      <c r="JF290" s="53"/>
      <c r="JG290" s="53"/>
      <c r="JH290" s="53"/>
      <c r="JI290" s="53"/>
      <c r="JJ290" s="53"/>
      <c r="JK290" s="53"/>
      <c r="JL290" s="53"/>
      <c r="JM290" s="53"/>
      <c r="JN290" s="53"/>
      <c r="JO290" s="53"/>
      <c r="JP290" s="53"/>
      <c r="JQ290" s="53"/>
      <c r="JR290" s="53"/>
      <c r="JS290" s="53"/>
      <c r="JT290" s="53"/>
      <c r="JU290" s="53"/>
      <c r="JV290" s="53"/>
      <c r="JW290" s="53"/>
      <c r="JX290" s="53"/>
      <c r="JY290" s="53"/>
      <c r="JZ290" s="53"/>
      <c r="KA290" s="53"/>
      <c r="KB290" s="53"/>
      <c r="KC290" s="53"/>
      <c r="KD290" s="53"/>
      <c r="KE290" s="53"/>
      <c r="KF290" s="53"/>
      <c r="KG290" s="53"/>
      <c r="KH290" s="53"/>
      <c r="KI290" s="53"/>
      <c r="KJ290" s="53"/>
      <c r="KK290" s="53"/>
      <c r="KL290" s="53"/>
      <c r="KM290" s="53"/>
      <c r="KN290" s="53"/>
      <c r="KO290" s="53"/>
      <c r="KP290" s="53"/>
      <c r="KQ290" s="54"/>
      <c r="KR290" s="54"/>
      <c r="KS290" s="54"/>
      <c r="KT290" s="54"/>
      <c r="KU290" s="54"/>
      <c r="KV290" s="54"/>
      <c r="KX290" s="540">
        <f t="shared" si="1989"/>
        <v>0</v>
      </c>
      <c r="NC290" s="5"/>
    </row>
    <row r="291" spans="1:367" ht="16.5" thickTop="1" thickBot="1" x14ac:dyDescent="0.3">
      <c r="A291" s="81"/>
      <c r="B291" s="81"/>
      <c r="C291" s="81"/>
      <c r="D291" s="2179"/>
      <c r="E291" s="111" t="s">
        <v>83</v>
      </c>
      <c r="F291" s="109"/>
      <c r="G291" s="109"/>
      <c r="H291" s="51"/>
      <c r="I291" s="51"/>
      <c r="J291" s="51"/>
      <c r="K291" s="51"/>
      <c r="L291" s="51"/>
      <c r="M291" s="51"/>
      <c r="N291" s="123"/>
      <c r="O291" s="74"/>
      <c r="P291" s="548"/>
      <c r="Q291" s="74"/>
      <c r="R291" s="74"/>
      <c r="S291" s="74"/>
      <c r="T291" s="74"/>
      <c r="U291" s="74"/>
      <c r="V291" s="74"/>
      <c r="W291" s="35" t="s">
        <v>78</v>
      </c>
      <c r="X291" s="35"/>
      <c r="Y291" s="35"/>
      <c r="Z291" s="35"/>
      <c r="AA291" s="35"/>
      <c r="AB291" s="35"/>
      <c r="AC291" s="35"/>
      <c r="AD291" s="35"/>
      <c r="AE291" s="35"/>
      <c r="AF291" s="35"/>
      <c r="AG291" s="35"/>
      <c r="AH291" s="35"/>
      <c r="AI291" s="35"/>
      <c r="AJ291" s="35"/>
      <c r="AK291" s="35"/>
      <c r="AL291" s="35"/>
      <c r="AM291" s="35"/>
      <c r="AN291" s="35"/>
      <c r="AO291" s="35"/>
      <c r="AP291" s="35"/>
      <c r="AQ291" s="35"/>
      <c r="AR291" s="35"/>
      <c r="AS291" s="35"/>
      <c r="AT291" s="35"/>
      <c r="AU291" s="35"/>
      <c r="AV291" s="35"/>
      <c r="AW291" s="35"/>
      <c r="AX291" s="35"/>
      <c r="AY291" s="35"/>
      <c r="AZ291" s="35"/>
      <c r="BA291" s="35"/>
      <c r="BB291" s="35"/>
      <c r="BC291" s="35"/>
      <c r="BD291" s="35"/>
      <c r="BE291" s="35"/>
      <c r="BF291" s="35"/>
      <c r="BG291" s="35"/>
      <c r="BH291" s="35"/>
      <c r="BI291" s="35"/>
      <c r="BJ291" s="35"/>
      <c r="BK291" s="35"/>
      <c r="BL291" s="35"/>
      <c r="BM291" s="35"/>
      <c r="BN291" s="35"/>
      <c r="BO291" s="35"/>
      <c r="BP291" s="35"/>
      <c r="BQ291" s="35"/>
      <c r="BR291" s="35"/>
      <c r="BS291" s="35"/>
      <c r="BT291" s="35"/>
      <c r="BU291" s="35"/>
      <c r="BV291" s="35"/>
      <c r="BW291" s="35"/>
      <c r="BX291" s="35"/>
      <c r="BY291" s="35"/>
      <c r="BZ291" s="35"/>
      <c r="CA291" s="35"/>
      <c r="CB291" s="35"/>
      <c r="CC291" s="35"/>
      <c r="CD291" s="35"/>
      <c r="CE291" s="35"/>
      <c r="CF291" s="35"/>
      <c r="CG291" s="35"/>
      <c r="CH291" s="35"/>
      <c r="CI291" s="35"/>
      <c r="CJ291" s="35"/>
      <c r="CK291" s="35"/>
      <c r="CL291" s="35"/>
      <c r="CM291" s="35"/>
      <c r="CN291" s="35"/>
      <c r="CO291" s="35"/>
      <c r="CP291" s="35"/>
      <c r="CQ291" s="35"/>
      <c r="CR291" s="35"/>
      <c r="CS291" s="35"/>
      <c r="CT291" s="35"/>
      <c r="CU291" s="35"/>
      <c r="CV291" s="35"/>
      <c r="CW291" s="35"/>
      <c r="CX291" s="35"/>
      <c r="CY291" s="35"/>
      <c r="CZ291" s="35"/>
      <c r="DA291" s="35"/>
      <c r="DB291" s="35"/>
      <c r="DC291" s="35"/>
      <c r="DD291" s="35"/>
      <c r="DE291" s="35"/>
      <c r="DF291" s="35"/>
      <c r="DG291" s="35"/>
      <c r="DH291" s="35"/>
      <c r="DI291" s="35"/>
      <c r="DJ291" s="35"/>
      <c r="DK291" s="35"/>
      <c r="DL291" s="35"/>
      <c r="DM291" s="35"/>
      <c r="DN291" s="35"/>
      <c r="DO291" s="35"/>
      <c r="DP291" s="35"/>
      <c r="DQ291" s="35"/>
      <c r="DR291" s="35"/>
      <c r="DS291" s="35"/>
      <c r="DT291" s="35"/>
      <c r="DU291" s="35"/>
      <c r="DV291" s="35"/>
      <c r="DW291" s="35"/>
      <c r="DX291" s="35"/>
      <c r="DY291" s="35"/>
      <c r="DZ291" s="35"/>
      <c r="EA291" s="35"/>
      <c r="EB291" s="35"/>
      <c r="EC291" s="35"/>
      <c r="ED291" s="35"/>
      <c r="EE291" s="35"/>
      <c r="EF291" s="35"/>
      <c r="EG291" s="35"/>
      <c r="EH291" s="35"/>
      <c r="EI291" s="35"/>
      <c r="EJ291" s="35"/>
      <c r="EK291" s="35"/>
      <c r="EL291" s="35"/>
      <c r="EM291" s="35"/>
      <c r="EN291" s="35"/>
      <c r="EO291" s="35"/>
      <c r="EP291" s="35"/>
      <c r="EQ291" s="35"/>
      <c r="ER291" s="35"/>
      <c r="ES291" s="35"/>
      <c r="ET291" s="35"/>
      <c r="EU291" s="35"/>
      <c r="EV291" s="35"/>
      <c r="EW291" s="35"/>
      <c r="EX291" s="35"/>
      <c r="EY291" s="35"/>
      <c r="EZ291" s="35"/>
      <c r="FA291" s="35"/>
      <c r="FB291" s="35"/>
      <c r="FC291" s="35"/>
      <c r="FD291" s="35"/>
      <c r="FE291" s="35"/>
      <c r="FF291" s="35"/>
      <c r="FG291" s="35"/>
      <c r="FH291" s="35"/>
      <c r="FI291" s="35"/>
      <c r="FJ291" s="35"/>
      <c r="FK291" s="35"/>
      <c r="FL291" s="35"/>
      <c r="FM291" s="35"/>
      <c r="FN291" s="35"/>
      <c r="FO291" s="35"/>
      <c r="FP291" s="35"/>
      <c r="FQ291" s="35"/>
      <c r="FR291" s="35"/>
      <c r="FS291" s="35"/>
      <c r="FT291" s="35"/>
      <c r="FU291" s="35"/>
      <c r="FV291" s="35"/>
      <c r="FW291" s="35"/>
      <c r="FX291" s="35"/>
      <c r="FY291" s="35"/>
      <c r="FZ291" s="35"/>
      <c r="GA291" s="35"/>
      <c r="GB291" s="35"/>
      <c r="GC291" s="35"/>
      <c r="GD291" s="35"/>
      <c r="GE291" s="35"/>
      <c r="GF291" s="35"/>
      <c r="GG291" s="35"/>
      <c r="GH291" s="35"/>
      <c r="GI291" s="35"/>
      <c r="GJ291" s="35"/>
      <c r="GK291" s="35"/>
      <c r="GL291" s="35"/>
      <c r="GM291" s="35"/>
      <c r="GN291" s="35"/>
      <c r="GO291" s="35"/>
      <c r="GP291" s="35"/>
      <c r="GQ291" s="35"/>
      <c r="GR291" s="35"/>
      <c r="GS291" s="35"/>
      <c r="GT291" s="35"/>
      <c r="GU291" s="35"/>
      <c r="GV291" s="35"/>
      <c r="GW291" s="35"/>
      <c r="GX291" s="35"/>
      <c r="GY291" s="35"/>
      <c r="GZ291" s="35"/>
      <c r="HA291" s="35"/>
      <c r="HB291" s="35"/>
      <c r="HC291" s="35"/>
      <c r="HD291" s="35"/>
      <c r="HE291" s="35"/>
      <c r="HF291" s="436">
        <f t="shared" si="2114"/>
        <v>0</v>
      </c>
      <c r="HG291" s="35"/>
      <c r="HH291" s="35"/>
      <c r="HI291" s="35"/>
      <c r="HJ291" s="35"/>
      <c r="HK291" s="35"/>
      <c r="HL291" s="35"/>
      <c r="HM291" s="35"/>
      <c r="HN291" s="35"/>
      <c r="HO291" s="35"/>
      <c r="HP291" s="35"/>
      <c r="HQ291" s="35"/>
      <c r="HR291" s="35"/>
      <c r="HS291" s="35"/>
      <c r="HT291" s="35"/>
      <c r="HU291" s="35"/>
      <c r="HV291" s="35"/>
      <c r="HW291" s="35"/>
      <c r="HX291" s="35"/>
      <c r="HY291" s="35"/>
      <c r="HZ291" s="35"/>
      <c r="IA291" s="35"/>
      <c r="IB291" s="35"/>
      <c r="IC291" s="35"/>
      <c r="ID291" s="35"/>
      <c r="IE291" s="35"/>
      <c r="IF291" s="35"/>
      <c r="IG291" s="35"/>
      <c r="IH291" s="35"/>
      <c r="II291" s="35"/>
      <c r="IJ291" s="35"/>
      <c r="IK291" s="35"/>
      <c r="IL291" s="35"/>
      <c r="IM291" s="35"/>
      <c r="IN291" s="35"/>
      <c r="IO291" s="35"/>
      <c r="IP291" s="35"/>
      <c r="IQ291" s="35"/>
      <c r="IR291" s="35"/>
      <c r="IS291" s="35"/>
      <c r="IT291" s="35"/>
      <c r="IU291" s="35"/>
      <c r="IV291" s="35"/>
      <c r="IW291" s="35"/>
      <c r="IX291" s="35"/>
      <c r="IZ291" s="35"/>
      <c r="JA291" s="35"/>
      <c r="JB291" s="35"/>
      <c r="JC291" s="35"/>
      <c r="JD291" s="35"/>
      <c r="JE291" s="35"/>
      <c r="JF291" s="35"/>
      <c r="JG291" s="35"/>
      <c r="JH291" s="35"/>
      <c r="JI291" s="35"/>
      <c r="JJ291" s="35"/>
      <c r="JK291" s="35"/>
      <c r="JL291" s="2116"/>
      <c r="JM291" s="2116"/>
      <c r="JN291" s="2116"/>
      <c r="JO291" s="2116"/>
      <c r="JP291" s="2116"/>
      <c r="JQ291" s="460"/>
      <c r="JR291" s="460"/>
      <c r="JS291" s="460"/>
      <c r="JT291" s="35"/>
      <c r="JU291" s="35"/>
      <c r="JV291" s="35"/>
      <c r="JW291" s="35"/>
      <c r="JX291" s="35"/>
      <c r="JY291" s="35"/>
      <c r="JZ291" s="35"/>
      <c r="KA291" s="35"/>
      <c r="KB291" s="35"/>
      <c r="KC291" s="35"/>
      <c r="KD291" s="35"/>
      <c r="KE291" s="35"/>
      <c r="KF291" s="35"/>
      <c r="KG291" s="35"/>
      <c r="KH291" s="35"/>
      <c r="KI291" s="35"/>
      <c r="KJ291" s="35"/>
      <c r="KK291" s="35"/>
      <c r="KL291" s="35"/>
      <c r="KM291" s="35"/>
      <c r="KN291" s="35"/>
      <c r="KO291" s="35"/>
      <c r="KP291" s="35"/>
      <c r="KQ291" s="36"/>
      <c r="KR291" s="36"/>
      <c r="KS291" s="36"/>
      <c r="KT291" s="36"/>
      <c r="KU291" s="36"/>
      <c r="KV291" s="36"/>
      <c r="KX291" s="540">
        <f t="shared" si="1989"/>
        <v>0</v>
      </c>
      <c r="NC291" s="5"/>
    </row>
    <row r="292" spans="1:367" ht="16.5" thickTop="1" thickBot="1" x14ac:dyDescent="0.3">
      <c r="A292" s="81"/>
      <c r="B292" s="81"/>
      <c r="C292" s="81"/>
      <c r="D292" s="2179"/>
      <c r="E292" s="11">
        <f>E289+1</f>
        <v>133</v>
      </c>
      <c r="F292" s="2127" t="s">
        <v>29</v>
      </c>
      <c r="G292" s="1830" t="s">
        <v>50</v>
      </c>
      <c r="H292" s="23" t="s">
        <v>88</v>
      </c>
      <c r="I292" s="23" t="s">
        <v>88</v>
      </c>
      <c r="J292" s="23" t="s">
        <v>88</v>
      </c>
      <c r="K292" s="38"/>
      <c r="L292" s="39" t="s">
        <v>84</v>
      </c>
      <c r="M292" s="196" t="s">
        <v>56</v>
      </c>
      <c r="N292" s="1905" t="s">
        <v>86</v>
      </c>
      <c r="O292" s="528"/>
      <c r="P292" s="544"/>
      <c r="Q292" s="726">
        <v>60</v>
      </c>
      <c r="R292" s="727"/>
      <c r="S292" s="727"/>
      <c r="T292" s="727"/>
      <c r="U292" s="727"/>
      <c r="V292" s="727"/>
      <c r="W292" s="727"/>
      <c r="X292" s="727"/>
      <c r="Y292" s="727"/>
      <c r="Z292" s="727"/>
      <c r="AA292" s="727"/>
      <c r="AB292" s="727">
        <v>40</v>
      </c>
      <c r="AC292" s="368">
        <f t="shared" ref="AC292:AC296" si="2115">Q292/100</f>
        <v>0.6</v>
      </c>
      <c r="AD292" s="368">
        <f t="shared" ref="AD292:AD296" si="2116">R292/100</f>
        <v>0</v>
      </c>
      <c r="AE292" s="368">
        <f t="shared" ref="AE292:AE296" si="2117">S292/100</f>
        <v>0</v>
      </c>
      <c r="AF292" s="368">
        <f t="shared" ref="AF292:AF296" si="2118">T292/100</f>
        <v>0</v>
      </c>
      <c r="AG292" s="368">
        <f t="shared" ref="AG292:AG296" si="2119">U292/100</f>
        <v>0</v>
      </c>
      <c r="AH292" s="368">
        <f t="shared" ref="AH292:AH296" si="2120">V292/100</f>
        <v>0</v>
      </c>
      <c r="AI292" s="368">
        <f t="shared" ref="AI292:AI296" si="2121">W292/100</f>
        <v>0</v>
      </c>
      <c r="AJ292" s="368">
        <f t="shared" ref="AJ292:AJ296" si="2122">X292/100</f>
        <v>0</v>
      </c>
      <c r="AK292" s="368">
        <f t="shared" ref="AK292:AK296" si="2123">Y292/100</f>
        <v>0</v>
      </c>
      <c r="AL292" s="368">
        <f t="shared" ref="AL292:AL296" si="2124">Z292/100</f>
        <v>0</v>
      </c>
      <c r="AM292" s="368">
        <f t="shared" ref="AM292:AM296" si="2125">AA292/100</f>
        <v>0</v>
      </c>
      <c r="AN292" s="368">
        <f t="shared" ref="AN292:AN296" si="2126">AB292/100</f>
        <v>0.4</v>
      </c>
      <c r="AO292" s="369">
        <v>0</v>
      </c>
      <c r="AP292" s="370">
        <v>0</v>
      </c>
      <c r="AQ292" s="370">
        <v>0</v>
      </c>
      <c r="AR292" s="370">
        <v>0</v>
      </c>
      <c r="AS292" s="378">
        <f>AC292*'Gas parameters'!$B$10</f>
        <v>21490.799999999999</v>
      </c>
      <c r="AT292" s="371">
        <f>AD292*'Gas parameters'!$C$10</f>
        <v>0</v>
      </c>
      <c r="AU292" s="371">
        <f>AE292*'Gas parameters'!$D$10</f>
        <v>0</v>
      </c>
      <c r="AV292" s="371">
        <f>AF292*'Gas parameters'!$E$10</f>
        <v>0</v>
      </c>
      <c r="AW292" s="371">
        <f>AG292*'Gas parameters'!$F$10</f>
        <v>0</v>
      </c>
      <c r="AX292" s="371">
        <f>AH292*'Gas parameters'!$G$10</f>
        <v>0</v>
      </c>
      <c r="AY292" s="371">
        <f>AI292*'Gas parameters'!$H$10</f>
        <v>0</v>
      </c>
      <c r="AZ292" s="371">
        <f>AJ292*'Gas parameters'!$I$10</f>
        <v>0</v>
      </c>
      <c r="BA292" s="371">
        <f>AK292*'Gas parameters'!$J$10</f>
        <v>0</v>
      </c>
      <c r="BB292" s="371">
        <f>AL292*'Gas parameters'!$K$10</f>
        <v>0</v>
      </c>
      <c r="BC292" s="371">
        <f>AM292*'Gas parameters'!$L$10</f>
        <v>0</v>
      </c>
      <c r="BD292" s="371">
        <f>AN292*'Gas parameters'!$M$10</f>
        <v>4310.8</v>
      </c>
      <c r="BE292" s="372">
        <f>AO292*'Gas parameters'!$N$10</f>
        <v>0</v>
      </c>
      <c r="BF292" s="373">
        <f>AP292*'Gas parameters'!$O$10</f>
        <v>0</v>
      </c>
      <c r="BG292" s="373">
        <f>AQ292*'Gas parameters'!$P$10</f>
        <v>0</v>
      </c>
      <c r="BH292" s="379">
        <f>AR292*'Gas parameters'!$Q$10</f>
        <v>0</v>
      </c>
      <c r="BI292" s="386">
        <f>AC292*'Gas parameters'!$B$11</f>
        <v>23904</v>
      </c>
      <c r="BJ292" s="387">
        <f>AD292*'Gas parameters'!$C$11</f>
        <v>0</v>
      </c>
      <c r="BK292" s="387">
        <f>AE292*'Gas parameters'!$D$11</f>
        <v>0</v>
      </c>
      <c r="BL292" s="387">
        <f>AF292*'Gas parameters'!$E$11</f>
        <v>0</v>
      </c>
      <c r="BM292" s="387">
        <f>AG292*'Gas parameters'!$F$11</f>
        <v>0</v>
      </c>
      <c r="BN292" s="387">
        <f>AH292*'Gas parameters'!$G$11</f>
        <v>0</v>
      </c>
      <c r="BO292" s="387">
        <f>AI292*'Gas parameters'!$H$11</f>
        <v>0</v>
      </c>
      <c r="BP292" s="387">
        <f>AJ292*'Gas parameters'!$I$11</f>
        <v>0</v>
      </c>
      <c r="BQ292" s="387">
        <f>AK292*'Gas parameters'!$J$11</f>
        <v>0</v>
      </c>
      <c r="BR292" s="387">
        <f>AL292*'Gas parameters'!$K$11</f>
        <v>0</v>
      </c>
      <c r="BS292" s="387">
        <f>AM292*'Gas parameters'!$L$11</f>
        <v>0</v>
      </c>
      <c r="BT292" s="387">
        <f>AN292*'Gas parameters'!$M$11</f>
        <v>5115.2000000000007</v>
      </c>
      <c r="BU292" s="388">
        <f>AO292*'Gas parameters'!$N$11</f>
        <v>0</v>
      </c>
      <c r="BV292" s="389">
        <f>AP292*'Gas parameters'!$O$11</f>
        <v>0</v>
      </c>
      <c r="BW292" s="389">
        <f>AQ292*'Gas parameters'!$P$11</f>
        <v>0</v>
      </c>
      <c r="BX292" s="390">
        <f>AR292*'Gas parameters'!$Q$11</f>
        <v>0</v>
      </c>
      <c r="BY292" s="385">
        <f>AC292*'Gas parameters'!$B$12</f>
        <v>0.43043999999999999</v>
      </c>
      <c r="BZ292" s="374">
        <f>AD292*'Gas parameters'!$C$12</f>
        <v>0</v>
      </c>
      <c r="CA292" s="374">
        <f>AE292*'Gas parameters'!$D$12</f>
        <v>0</v>
      </c>
      <c r="CB292" s="374">
        <f>AF292*'Gas parameters'!$E$12</f>
        <v>0</v>
      </c>
      <c r="CC292" s="374">
        <f>AG292*'Gas parameters'!$F$12</f>
        <v>0</v>
      </c>
      <c r="CD292" s="374">
        <f>AH292*'Gas parameters'!$G$12</f>
        <v>0</v>
      </c>
      <c r="CE292" s="374">
        <f>AI292*'Gas parameters'!$H$12</f>
        <v>0</v>
      </c>
      <c r="CF292" s="374">
        <f>AJ292*'Gas parameters'!$I$12</f>
        <v>0</v>
      </c>
      <c r="CG292" s="374">
        <f>AK292*'Gas parameters'!$J$12</f>
        <v>0</v>
      </c>
      <c r="CH292" s="374">
        <f>AL292*'Gas parameters'!$K$12</f>
        <v>0</v>
      </c>
      <c r="CI292" s="374">
        <f>AM292*'Gas parameters'!$L$12</f>
        <v>0</v>
      </c>
      <c r="CJ292" s="374">
        <f>AN292*'Gas parameters'!$M$12</f>
        <v>3.5999999999999997E-2</v>
      </c>
      <c r="CK292" s="375">
        <f>AO292*'Gas parameters'!$N$12</f>
        <v>0</v>
      </c>
      <c r="CL292" s="376">
        <f>AP292*'Gas parameters'!$O$12</f>
        <v>0</v>
      </c>
      <c r="CM292" s="376">
        <f>AQ292*'Gas parameters'!$P$12</f>
        <v>0</v>
      </c>
      <c r="CN292" s="376">
        <f>AR292*'Gas parameters'!$Q$12</f>
        <v>0</v>
      </c>
      <c r="CO292" s="432">
        <f t="shared" ref="CO292:CO296" si="2127">AC292</f>
        <v>0.6</v>
      </c>
      <c r="CP292" s="432">
        <f t="shared" ref="CP292:CP296" si="2128">AD292</f>
        <v>0</v>
      </c>
      <c r="CQ292" s="432">
        <f t="shared" ref="CQ292:CQ296" si="2129">AE292</f>
        <v>0</v>
      </c>
      <c r="CR292" s="432">
        <f t="shared" ref="CR292:CR296" si="2130">AF292</f>
        <v>0</v>
      </c>
      <c r="CS292" s="432">
        <f t="shared" ref="CS292:CS296" si="2131">AG292</f>
        <v>0</v>
      </c>
      <c r="CT292" s="432">
        <f t="shared" ref="CT292:CT296" si="2132">AH292</f>
        <v>0</v>
      </c>
      <c r="CU292" s="432">
        <f t="shared" ref="CU292:CU296" si="2133">AI292</f>
        <v>0</v>
      </c>
      <c r="CV292" s="432">
        <f t="shared" ref="CV292:CV296" si="2134">AJ292</f>
        <v>0</v>
      </c>
      <c r="CW292" s="432">
        <f t="shared" ref="CW292:CW296" si="2135">AK292</f>
        <v>0</v>
      </c>
      <c r="CX292" s="432">
        <f t="shared" ref="CX292:CX296" si="2136">AL292</f>
        <v>0</v>
      </c>
      <c r="CY292" s="432">
        <f t="shared" ref="CY292:CY296" si="2137">AM292</f>
        <v>0</v>
      </c>
      <c r="CZ292" s="432">
        <f t="shared" ref="CZ292:CZ296" si="2138">AN292</f>
        <v>0.4</v>
      </c>
      <c r="DA292" s="432">
        <f t="shared" ref="DA292:DA296" si="2139">AO292</f>
        <v>0</v>
      </c>
      <c r="DB292" s="432">
        <f t="shared" ref="DB292:DB296" si="2140">AP292</f>
        <v>0</v>
      </c>
      <c r="DC292" s="432">
        <f t="shared" ref="DC292:DC296" si="2141">AQ292</f>
        <v>0</v>
      </c>
      <c r="DD292" s="432">
        <f t="shared" ref="DD292:DD296" si="2142">AR292</f>
        <v>0</v>
      </c>
      <c r="DE292" s="428">
        <f>'DATA SHEET'!CO292*'Gas parameters'!$B$13</f>
        <v>21529.8</v>
      </c>
      <c r="DF292" s="428">
        <f>'DATA SHEET'!CP292*'Gas parameters'!$C$13</f>
        <v>0</v>
      </c>
      <c r="DG292" s="428">
        <f>'DATA SHEET'!CQ292*'Gas parameters'!$D$13</f>
        <v>0</v>
      </c>
      <c r="DH292" s="428">
        <f>'DATA SHEET'!CR292*'Gas parameters'!$E$13</f>
        <v>0</v>
      </c>
      <c r="DI292" s="428">
        <f>'DATA SHEET'!CS292*'Gas parameters'!$F$13</f>
        <v>0</v>
      </c>
      <c r="DJ292" s="428">
        <f>'DATA SHEET'!CT292*'Gas parameters'!$G$13</f>
        <v>0</v>
      </c>
      <c r="DK292" s="428">
        <f>'DATA SHEET'!CU292*'Gas parameters'!$H$13</f>
        <v>0</v>
      </c>
      <c r="DL292" s="428">
        <f>'DATA SHEET'!CV292*'Gas parameters'!$I$13</f>
        <v>0</v>
      </c>
      <c r="DM292" s="428">
        <f>'DATA SHEET'!CW292*'Gas parameters'!$J$13</f>
        <v>0</v>
      </c>
      <c r="DN292" s="428">
        <f>'DATA SHEET'!CX292*'Gas parameters'!$K$13</f>
        <v>0</v>
      </c>
      <c r="DO292" s="428">
        <f>'DATA SHEET'!CY292*'Gas parameters'!$L$13</f>
        <v>0</v>
      </c>
      <c r="DP292" s="428">
        <f>'DATA SHEET'!CZ292*'Gas parameters'!$M$13</f>
        <v>4313.2</v>
      </c>
      <c r="DQ292" s="428">
        <f>'DATA SHEET'!DA292*'Gas parameters'!$N$13</f>
        <v>0</v>
      </c>
      <c r="DR292" s="428">
        <f>'DATA SHEET'!DB292*'Gas parameters'!$O$13</f>
        <v>0</v>
      </c>
      <c r="DS292" s="428">
        <f>'DATA SHEET'!DC292*'Gas parameters'!$P$13</f>
        <v>0</v>
      </c>
      <c r="DT292" s="428">
        <f>'DATA SHEET'!DD292*'Gas parameters'!$Q$13</f>
        <v>0</v>
      </c>
      <c r="DU292" s="431">
        <f>'DATA SHEET'!CO292*'Gas parameters'!$B$14</f>
        <v>23891.399999999998</v>
      </c>
      <c r="DV292" s="431">
        <f>'DATA SHEET'!CP292*'Gas parameters'!$C$14</f>
        <v>0</v>
      </c>
      <c r="DW292" s="431">
        <f>'DATA SHEET'!CQ292*'Gas parameters'!$D$14</f>
        <v>0</v>
      </c>
      <c r="DX292" s="431">
        <f>'DATA SHEET'!CR292*'Gas parameters'!$E$14</f>
        <v>0</v>
      </c>
      <c r="DY292" s="431">
        <f>'DATA SHEET'!CS292*'Gas parameters'!$F$14</f>
        <v>0</v>
      </c>
      <c r="DZ292" s="431">
        <f>'DATA SHEET'!CT292*'Gas parameters'!$G$14</f>
        <v>0</v>
      </c>
      <c r="EA292" s="431">
        <f>'DATA SHEET'!CU292*'Gas parameters'!$H$14</f>
        <v>0</v>
      </c>
      <c r="EB292" s="431">
        <f>'DATA SHEET'!CV292*'Gas parameters'!$I$14</f>
        <v>0</v>
      </c>
      <c r="EC292" s="431">
        <f>'DATA SHEET'!CW292*'Gas parameters'!$J$14</f>
        <v>0</v>
      </c>
      <c r="ED292" s="431">
        <f>'DATA SHEET'!CX292*'Gas parameters'!$K$14</f>
        <v>0</v>
      </c>
      <c r="EE292" s="431">
        <f>'DATA SHEET'!CY292*'Gas parameters'!$L$14</f>
        <v>0</v>
      </c>
      <c r="EF292" s="431">
        <f>'DATA SHEET'!CZ292*'Gas parameters'!$M$14</f>
        <v>5098</v>
      </c>
      <c r="EG292" s="431">
        <f>'DATA SHEET'!DA292*'Gas parameters'!$N$14</f>
        <v>0</v>
      </c>
      <c r="EH292" s="431">
        <f>'DATA SHEET'!DB292*'Gas parameters'!$O$14</f>
        <v>0</v>
      </c>
      <c r="EI292" s="431">
        <f>'DATA SHEET'!DC292*'Gas parameters'!$P$14</f>
        <v>0</v>
      </c>
      <c r="EJ292" s="431">
        <f>'DATA SHEET'!DD292*'Gas parameters'!$Q$14</f>
        <v>0</v>
      </c>
      <c r="EK292" s="425">
        <f>'DATA SHEET'!CO292*'Gas parameters'!$B$15</f>
        <v>1.2018</v>
      </c>
      <c r="EL292" s="434">
        <f>'DATA SHEET'!CP292*'Gas parameters'!$C$15</f>
        <v>0</v>
      </c>
      <c r="EM292" s="434">
        <f>'DATA SHEET'!CQ292*'Gas parameters'!$D$15</f>
        <v>0</v>
      </c>
      <c r="EN292" s="434">
        <f>'DATA SHEET'!CR292*'Gas parameters'!$E$15</f>
        <v>0</v>
      </c>
      <c r="EO292" s="434">
        <f>'DATA SHEET'!CS292*'Gas parameters'!$F$15</f>
        <v>0</v>
      </c>
      <c r="EP292" s="434">
        <f>'DATA SHEET'!CT292*'Gas parameters'!$G$15</f>
        <v>0</v>
      </c>
      <c r="EQ292" s="434">
        <f>'DATA SHEET'!CU292*'Gas parameters'!$H$15</f>
        <v>0</v>
      </c>
      <c r="ER292" s="434">
        <f>'DATA SHEET'!CV292*'Gas parameters'!$I$15</f>
        <v>0</v>
      </c>
      <c r="ES292" s="434">
        <f>'DATA SHEET'!CW292*'Gas parameters'!$J$15</f>
        <v>0</v>
      </c>
      <c r="ET292" s="434">
        <f>'DATA SHEET'!CX292*'Gas parameters'!$K$15</f>
        <v>0</v>
      </c>
      <c r="EU292" s="434">
        <f>'DATA SHEET'!CY292*'Gas parameters'!$L$15</f>
        <v>0</v>
      </c>
      <c r="EV292" s="434">
        <f>'DATA SHEET'!CZ292*'Gas parameters'!$M$15</f>
        <v>0.1996</v>
      </c>
      <c r="EW292" s="434">
        <f>'DATA SHEET'!DA292*'Gas parameters'!$N$15</f>
        <v>0</v>
      </c>
      <c r="EX292" s="434">
        <f>'DATA SHEET'!DB292*'Gas parameters'!$O$15</f>
        <v>0</v>
      </c>
      <c r="EY292" s="434">
        <f>'DATA SHEET'!DC292*'Gas parameters'!$P$15</f>
        <v>0</v>
      </c>
      <c r="EZ292" s="434">
        <f>'DATA SHEET'!DD292*'Gas parameters'!$Q$15</f>
        <v>0</v>
      </c>
      <c r="FA292" s="429">
        <f>'DATA SHEET'!CO292*'Gas parameters'!$B$16</f>
        <v>0.59760000000000002</v>
      </c>
      <c r="FB292" s="429">
        <f>'DATA SHEET'!CP292*'Gas parameters'!$C$16</f>
        <v>0</v>
      </c>
      <c r="FC292" s="429">
        <f>'DATA SHEET'!CQ292*'Gas parameters'!$D$16</f>
        <v>0</v>
      </c>
      <c r="FD292" s="429">
        <f>'DATA SHEET'!CR292*'Gas parameters'!$E$16</f>
        <v>0</v>
      </c>
      <c r="FE292" s="429">
        <f>'DATA SHEET'!CS292*'Gas parameters'!$F$16</f>
        <v>0</v>
      </c>
      <c r="FF292" s="429">
        <f>'DATA SHEET'!CT292*'Gas parameters'!$G$16</f>
        <v>0</v>
      </c>
      <c r="FG292" s="429">
        <f>'DATA SHEET'!CU292*'Gas parameters'!$H$16</f>
        <v>0</v>
      </c>
      <c r="FH292" s="429">
        <f>'DATA SHEET'!CV292*'Gas parameters'!$I$16</f>
        <v>0</v>
      </c>
      <c r="FI292" s="429">
        <f>'DATA SHEET'!CW292*'Gas parameters'!$J$16</f>
        <v>0</v>
      </c>
      <c r="FJ292" s="429">
        <f>'DATA SHEET'!CX292*'Gas parameters'!$K$16</f>
        <v>0</v>
      </c>
      <c r="FK292" s="429">
        <f>'DATA SHEET'!CY292*'Gas parameters'!$L$16</f>
        <v>0</v>
      </c>
      <c r="FL292" s="429">
        <f>'DATA SHEET'!CZ292*'Gas parameters'!$M$16</f>
        <v>0</v>
      </c>
      <c r="FM292" s="429">
        <f>'DATA SHEET'!DA292*'Gas parameters'!$N$16</f>
        <v>0</v>
      </c>
      <c r="FN292" s="429">
        <f>'DATA SHEET'!DB292*'Gas parameters'!$O$16</f>
        <v>0</v>
      </c>
      <c r="FO292" s="429">
        <f>'DATA SHEET'!DC292*'Gas parameters'!$P$16</f>
        <v>0</v>
      </c>
      <c r="FP292" s="429">
        <f>'DATA SHEET'!DD292*'Gas parameters'!$Q$16</f>
        <v>0</v>
      </c>
      <c r="FQ292" s="457">
        <f>'DATA SHEET'!CO292*'Gas parameters'!$B$17</f>
        <v>1.1639999999999999</v>
      </c>
      <c r="FR292" s="457">
        <f>'DATA SHEET'!CP292*'Gas parameters'!$C$17</f>
        <v>0</v>
      </c>
      <c r="FS292" s="457">
        <f>'DATA SHEET'!CQ292*'Gas parameters'!$D$17</f>
        <v>0</v>
      </c>
      <c r="FT292" s="457">
        <f>'DATA SHEET'!CR292*'Gas parameters'!$E$17</f>
        <v>0</v>
      </c>
      <c r="FU292" s="457">
        <f>'DATA SHEET'!CS292*'Gas parameters'!$F$17</f>
        <v>0</v>
      </c>
      <c r="FV292" s="457">
        <f>'DATA SHEET'!CT292*'Gas parameters'!$G$17</f>
        <v>0</v>
      </c>
      <c r="FW292" s="457">
        <f>'DATA SHEET'!CU292*'Gas parameters'!$H$17</f>
        <v>0</v>
      </c>
      <c r="FX292" s="457">
        <f>'DATA SHEET'!CV292*'Gas parameters'!$I$17</f>
        <v>0</v>
      </c>
      <c r="FY292" s="457">
        <f>'DATA SHEET'!CW292*'Gas parameters'!$J$17</f>
        <v>0</v>
      </c>
      <c r="FZ292" s="457">
        <f>'DATA SHEET'!CX292*'Gas parameters'!$K$17</f>
        <v>0</v>
      </c>
      <c r="GA292" s="457">
        <f>'DATA SHEET'!CY292*'Gas parameters'!$L$17</f>
        <v>0</v>
      </c>
      <c r="GB292" s="457">
        <f>'DATA SHEET'!CZ292*'Gas parameters'!$M$17</f>
        <v>0.38680000000000003</v>
      </c>
      <c r="GC292" s="457">
        <f>'DATA SHEET'!DA292*'Gas parameters'!$N$17</f>
        <v>0</v>
      </c>
      <c r="GD292" s="457">
        <f>'DATA SHEET'!DB292*'Gas parameters'!$O$17</f>
        <v>0</v>
      </c>
      <c r="GE292" s="457">
        <f>'DATA SHEET'!DC292*'Gas parameters'!$P$17</f>
        <v>0</v>
      </c>
      <c r="GF292" s="457">
        <f>'DATA SHEET'!DD292*'Gas parameters'!$Q$17</f>
        <v>0</v>
      </c>
      <c r="GG292" s="429">
        <f>'DATA SHEET'!CO292*'Gas parameters'!$B$18</f>
        <v>0.43043999999999999</v>
      </c>
      <c r="GH292" s="429">
        <f>'DATA SHEET'!CP292*'Gas parameters'!$C$18</f>
        <v>0</v>
      </c>
      <c r="GI292" s="429">
        <f>'DATA SHEET'!CQ292*'Gas parameters'!$D$18</f>
        <v>0</v>
      </c>
      <c r="GJ292" s="429">
        <f>'DATA SHEET'!CR292*'Gas parameters'!$E$18</f>
        <v>0</v>
      </c>
      <c r="GK292" s="429">
        <f>'DATA SHEET'!CS292*'Gas parameters'!$F$18</f>
        <v>0</v>
      </c>
      <c r="GL292" s="429">
        <f>'DATA SHEET'!CT292*'Gas parameters'!$G$18</f>
        <v>0</v>
      </c>
      <c r="GM292" s="429">
        <f>'DATA SHEET'!CU292*'Gas parameters'!$H$18</f>
        <v>0</v>
      </c>
      <c r="GN292" s="429">
        <f>'DATA SHEET'!CV292*'Gas parameters'!$I$18</f>
        <v>0</v>
      </c>
      <c r="GO292" s="429">
        <f>'DATA SHEET'!CW292*'Gas parameters'!$J$18</f>
        <v>0</v>
      </c>
      <c r="GP292" s="429">
        <f>'DATA SHEET'!CX292*'Gas parameters'!$K$18</f>
        <v>0</v>
      </c>
      <c r="GQ292" s="429">
        <f>'DATA SHEET'!CY292*'Gas parameters'!$L$18</f>
        <v>0</v>
      </c>
      <c r="GR292" s="429">
        <f>'DATA SHEET'!CZ292*'Gas parameters'!$M$18</f>
        <v>3.5999999999999997E-2</v>
      </c>
      <c r="GS292" s="429">
        <f>'DATA SHEET'!DA292*'Gas parameters'!$N$18</f>
        <v>0</v>
      </c>
      <c r="GT292" s="429">
        <f>'DATA SHEET'!DB292*'Gas parameters'!$O$18</f>
        <v>0</v>
      </c>
      <c r="GU292" s="429">
        <f>'DATA SHEET'!DC292*'Gas parameters'!$P$18</f>
        <v>0</v>
      </c>
      <c r="GV292" s="429">
        <f>'DATA SHEET'!DD292*'Gas parameters'!$Q$18</f>
        <v>0</v>
      </c>
      <c r="GW292" s="430">
        <v>7</v>
      </c>
      <c r="GX292" s="430">
        <v>1E-3</v>
      </c>
      <c r="GY292" s="435">
        <f t="shared" ref="GY292:GY296" si="2143">HM292/0.2094</f>
        <v>6.6924546322827121</v>
      </c>
      <c r="GZ292" s="435">
        <f t="shared" ref="GZ292:GZ296" si="2144">HN292/HH292*100</f>
        <v>10.148328222950017</v>
      </c>
      <c r="HA292" s="433">
        <f t="shared" ref="HA292:HA296" si="2145">(HG292-HH292)/GY292+1</f>
        <v>1</v>
      </c>
      <c r="HB292" s="433">
        <f t="shared" ref="HB292:HB296" si="2146">HG292+HI292</f>
        <v>7.4502201757506663</v>
      </c>
      <c r="HC292" s="433">
        <f t="shared" ref="HC292:HC296" si="2147">HI292/HB292*100</f>
        <v>20.959991874476575</v>
      </c>
      <c r="HD292" s="433">
        <f t="shared" ref="HD292:HD296" si="2148">HJ292*0.01977+HF292*0.01429+(100-HF292-HJ292)*0.01251</f>
        <v>1.3246768628986172</v>
      </c>
      <c r="HE292" s="433">
        <f t="shared" ref="HE292:HE296" si="2149">(HD292+HI292*0.8038/HG292)/(HI292/HG292+1)</f>
        <v>1.2155011147590387</v>
      </c>
      <c r="HF292" s="436">
        <f t="shared" si="2114"/>
        <v>0</v>
      </c>
      <c r="HG292" s="433">
        <f t="shared" ref="HG292:HG296" si="2150">HN292/HJ292*100</f>
        <v>5.8886546322827122</v>
      </c>
      <c r="HH292" s="435">
        <f>GY292*0.7906+'DATA SHEET'!CW292/100+HN292</f>
        <v>5.8886546322827122</v>
      </c>
      <c r="HI292" s="433">
        <f t="shared" ref="HI292:HI296" si="2151">GX292/0.8038*1.293*HA292*GY292+HO292</f>
        <v>1.5615655434679541</v>
      </c>
      <c r="HJ292" s="433">
        <f t="shared" ref="HJ292:HJ296" si="2152">(1-HF292/20.94)*GZ292</f>
        <v>10.148328222950017</v>
      </c>
      <c r="HK292" s="437">
        <f t="shared" ref="HK292:HK296" si="2153">SUM(DE292:DT292)</f>
        <v>25843</v>
      </c>
      <c r="HL292" s="437">
        <f t="shared" ref="HL292:HL296" si="2154">SUM(DU292:EJ292)</f>
        <v>28989.399999999998</v>
      </c>
      <c r="HM292" s="438">
        <f t="shared" ref="HM292:HM296" si="2155">SUM(EK292:EZ292)</f>
        <v>1.4014</v>
      </c>
      <c r="HN292" s="439">
        <f t="shared" ref="HN292:HN296" si="2156">SUM(FA292:FP292)</f>
        <v>0.59760000000000002</v>
      </c>
      <c r="HO292" s="436">
        <f t="shared" ref="HO292:HO296" si="2157">SUM(FQ292:GF292)</f>
        <v>1.5508</v>
      </c>
      <c r="HP292" s="427">
        <f t="shared" ref="HP292:HP296" si="2158">SUM(GG292:GV292)</f>
        <v>0.46643999999999997</v>
      </c>
      <c r="HQ292" s="357">
        <f t="shared" ref="HQ292:HQ296" si="2159">SUM(AS292:BH292)</f>
        <v>25801.599999999999</v>
      </c>
      <c r="HR292" s="358">
        <f t="shared" ref="HR292:HR296" si="2160">SUM(BI292:BX292)</f>
        <v>29019.200000000001</v>
      </c>
      <c r="HS292" s="712">
        <f t="shared" ref="HS292:HS296" si="2161">SUM(BY292:CN292)</f>
        <v>0.46643999999999997</v>
      </c>
      <c r="HT292" s="713">
        <f t="shared" ref="HT292:HT296" si="2162">HU292/$HR$14</f>
        <v>0.36094603788418017</v>
      </c>
      <c r="HU292" s="711">
        <f t="shared" ref="HU292:HU296" si="2163">HS292/$HU$14</f>
        <v>0.44215889640812073</v>
      </c>
      <c r="HV292" s="711">
        <f t="shared" ref="HV292:HV296" si="2164">HY292/$HV$14</f>
        <v>24.454174959719456</v>
      </c>
      <c r="HW292" s="711">
        <f t="shared" ref="HW292:HW296" si="2165">HZ292/$HW$14</f>
        <v>27.464698088207459</v>
      </c>
      <c r="HX292" s="711">
        <f t="shared" ref="HX292:HX296" si="2166">IA292/$HX$14</f>
        <v>45.714470083951518</v>
      </c>
      <c r="HY292" s="714">
        <f t="shared" ref="HY292:HY296" si="2167">HQ292/1000</f>
        <v>25.801599999999997</v>
      </c>
      <c r="HZ292" s="359">
        <f t="shared" ref="HZ292:HZ296" si="2168">HR292/1000</f>
        <v>29.019200000000001</v>
      </c>
      <c r="IA292" s="360">
        <f t="shared" ref="IA292:IA296" si="2169">HR292/SQRT(HT292)/1000</f>
        <v>48.30190909070317</v>
      </c>
      <c r="IB292" s="75">
        <f t="shared" ref="IB292:IB296" si="2170">HX292</f>
        <v>45.714470083951518</v>
      </c>
      <c r="IC292" s="724">
        <f t="shared" ref="IC292:IC296" si="2171">HT292</f>
        <v>0.36094603788418017</v>
      </c>
      <c r="ID292" s="724">
        <f t="shared" ref="ID292:ID296" si="2172">HY292</f>
        <v>25.801599999999997</v>
      </c>
      <c r="IE292" s="724">
        <f t="shared" ref="IE292:IE296" si="2173">HZ292</f>
        <v>29.019200000000001</v>
      </c>
      <c r="IF292" s="76">
        <f t="shared" ref="IF292:IF296" si="2174">GZ292</f>
        <v>10.148328222950017</v>
      </c>
      <c r="IG292" s="168"/>
      <c r="IH292" s="168"/>
      <c r="II292" s="168"/>
      <c r="IJ292" s="700">
        <f t="shared" ref="IJ292:IJ296" si="2175">II292*(273.15/(273.15+15))*ID292/3.6</f>
        <v>0</v>
      </c>
      <c r="IK292" s="529"/>
      <c r="IL292" s="529"/>
      <c r="IM292" s="529"/>
      <c r="IN292" s="529"/>
      <c r="IO292" s="529"/>
      <c r="IP292" s="529"/>
      <c r="IQ292" s="529"/>
      <c r="IR292" s="529"/>
      <c r="IS292" s="23" t="s">
        <v>88</v>
      </c>
      <c r="IT292" s="23" t="s">
        <v>88</v>
      </c>
      <c r="IU292" s="23"/>
      <c r="IV292" s="23" t="s">
        <v>88</v>
      </c>
      <c r="IW292" s="23"/>
      <c r="IX292" s="23"/>
      <c r="IZ292" s="529"/>
      <c r="JA292" s="529"/>
      <c r="JB292" s="143"/>
      <c r="JC292" s="64"/>
      <c r="JD292" s="22" t="str">
        <f>IF(IN292&lt;&gt;0,IP292*IF292/IN292,"NM")</f>
        <v>NM</v>
      </c>
      <c r="JE292" s="22" t="str">
        <f>IF(IN292&lt;&gt;0,IQ292*IF292/IN292,"NM")</f>
        <v>NM</v>
      </c>
      <c r="JF292" s="22" t="str">
        <f>IF(IN292&lt;&gt;0,JD292*1.07,"NM")</f>
        <v>NM</v>
      </c>
      <c r="JG292" s="22" t="str">
        <f>IF(IN292&lt;&gt;0,JE292*1.76,"NM")</f>
        <v>NM</v>
      </c>
      <c r="JH292" s="21" t="str">
        <f>IF(IN292&lt;&gt;0,(21/(21-IO292)),"NM")</f>
        <v>NM</v>
      </c>
      <c r="JI292" s="21"/>
      <c r="JJ292" s="21"/>
      <c r="JK292" s="21"/>
      <c r="JL292" s="529"/>
      <c r="JM292" s="529"/>
      <c r="JN292" s="529"/>
      <c r="JO292" s="529"/>
      <c r="JP292" s="529"/>
      <c r="JR292" s="29"/>
      <c r="JS292" s="29"/>
      <c r="JT292" s="529"/>
      <c r="JU292" s="529"/>
      <c r="JV292" s="142"/>
      <c r="JW292" s="142"/>
      <c r="JX292" s="142"/>
      <c r="JY292" s="142"/>
      <c r="JZ292" s="142"/>
      <c r="KA292" s="23"/>
      <c r="KB292" s="24"/>
      <c r="KC292" s="175"/>
      <c r="KD292" s="175"/>
      <c r="KE292" s="175"/>
      <c r="KF292" s="175"/>
      <c r="KG292" s="175"/>
      <c r="KH292" s="175"/>
      <c r="KI292" s="175"/>
      <c r="KJ292" s="175"/>
      <c r="KK292" s="48"/>
      <c r="KL292" s="32" t="s">
        <v>88</v>
      </c>
      <c r="KM292" s="48"/>
      <c r="KN292" s="48"/>
      <c r="KO292" s="48"/>
      <c r="KP292" s="48"/>
      <c r="KQ292" s="49"/>
      <c r="KR292" s="49"/>
      <c r="KS292" s="49"/>
      <c r="KT292" s="49"/>
      <c r="KU292" s="49"/>
      <c r="KV292" s="49"/>
      <c r="KX292" s="540">
        <f t="shared" si="1989"/>
        <v>100</v>
      </c>
      <c r="NC292" s="5"/>
    </row>
    <row r="293" spans="1:367" ht="16.5" thickTop="1" thickBot="1" x14ac:dyDescent="0.3">
      <c r="A293" s="81"/>
      <c r="B293" s="81"/>
      <c r="C293" s="81"/>
      <c r="D293" s="2179"/>
      <c r="E293" s="11">
        <f>E292+1</f>
        <v>134</v>
      </c>
      <c r="F293" s="2128"/>
      <c r="G293" s="1831"/>
      <c r="H293" s="23" t="s">
        <v>88</v>
      </c>
      <c r="I293" s="23" t="s">
        <v>88</v>
      </c>
      <c r="J293" s="23" t="s">
        <v>88</v>
      </c>
      <c r="K293" s="38"/>
      <c r="L293" s="39" t="s">
        <v>79</v>
      </c>
      <c r="M293" s="39" t="s">
        <v>53</v>
      </c>
      <c r="N293" s="1905"/>
      <c r="O293" s="528"/>
      <c r="P293" s="544"/>
      <c r="Q293" s="726">
        <v>60</v>
      </c>
      <c r="R293" s="727"/>
      <c r="S293" s="727"/>
      <c r="T293" s="727"/>
      <c r="U293" s="727"/>
      <c r="V293" s="727"/>
      <c r="W293" s="727"/>
      <c r="X293" s="727"/>
      <c r="Y293" s="727"/>
      <c r="Z293" s="727"/>
      <c r="AA293" s="727"/>
      <c r="AB293" s="727">
        <v>40</v>
      </c>
      <c r="AC293" s="368">
        <f t="shared" si="2115"/>
        <v>0.6</v>
      </c>
      <c r="AD293" s="368">
        <f t="shared" si="2116"/>
        <v>0</v>
      </c>
      <c r="AE293" s="368">
        <f t="shared" si="2117"/>
        <v>0</v>
      </c>
      <c r="AF293" s="368">
        <f t="shared" si="2118"/>
        <v>0</v>
      </c>
      <c r="AG293" s="368">
        <f t="shared" si="2119"/>
        <v>0</v>
      </c>
      <c r="AH293" s="368">
        <f t="shared" si="2120"/>
        <v>0</v>
      </c>
      <c r="AI293" s="368">
        <f t="shared" si="2121"/>
        <v>0</v>
      </c>
      <c r="AJ293" s="368">
        <f t="shared" si="2122"/>
        <v>0</v>
      </c>
      <c r="AK293" s="368">
        <f t="shared" si="2123"/>
        <v>0</v>
      </c>
      <c r="AL293" s="368">
        <f t="shared" si="2124"/>
        <v>0</v>
      </c>
      <c r="AM293" s="368">
        <f t="shared" si="2125"/>
        <v>0</v>
      </c>
      <c r="AN293" s="368">
        <f t="shared" si="2126"/>
        <v>0.4</v>
      </c>
      <c r="AO293" s="369">
        <v>0</v>
      </c>
      <c r="AP293" s="370">
        <v>0</v>
      </c>
      <c r="AQ293" s="370">
        <v>0</v>
      </c>
      <c r="AR293" s="370">
        <v>0</v>
      </c>
      <c r="AS293" s="378">
        <f>AC293*'Gas parameters'!$B$10</f>
        <v>21490.799999999999</v>
      </c>
      <c r="AT293" s="371">
        <f>AD293*'Gas parameters'!$C$10</f>
        <v>0</v>
      </c>
      <c r="AU293" s="371">
        <f>AE293*'Gas parameters'!$D$10</f>
        <v>0</v>
      </c>
      <c r="AV293" s="371">
        <f>AF293*'Gas parameters'!$E$10</f>
        <v>0</v>
      </c>
      <c r="AW293" s="371">
        <f>AG293*'Gas parameters'!$F$10</f>
        <v>0</v>
      </c>
      <c r="AX293" s="371">
        <f>AH293*'Gas parameters'!$G$10</f>
        <v>0</v>
      </c>
      <c r="AY293" s="371">
        <f>AI293*'Gas parameters'!$H$10</f>
        <v>0</v>
      </c>
      <c r="AZ293" s="371">
        <f>AJ293*'Gas parameters'!$I$10</f>
        <v>0</v>
      </c>
      <c r="BA293" s="371">
        <f>AK293*'Gas parameters'!$J$10</f>
        <v>0</v>
      </c>
      <c r="BB293" s="371">
        <f>AL293*'Gas parameters'!$K$10</f>
        <v>0</v>
      </c>
      <c r="BC293" s="371">
        <f>AM293*'Gas parameters'!$L$10</f>
        <v>0</v>
      </c>
      <c r="BD293" s="371">
        <f>AN293*'Gas parameters'!$M$10</f>
        <v>4310.8</v>
      </c>
      <c r="BE293" s="372">
        <f>AO293*'Gas parameters'!$N$10</f>
        <v>0</v>
      </c>
      <c r="BF293" s="373">
        <f>AP293*'Gas parameters'!$O$10</f>
        <v>0</v>
      </c>
      <c r="BG293" s="373">
        <f>AQ293*'Gas parameters'!$P$10</f>
        <v>0</v>
      </c>
      <c r="BH293" s="379">
        <f>AR293*'Gas parameters'!$Q$10</f>
        <v>0</v>
      </c>
      <c r="BI293" s="386">
        <f>AC293*'Gas parameters'!$B$11</f>
        <v>23904</v>
      </c>
      <c r="BJ293" s="387">
        <f>AD293*'Gas parameters'!$C$11</f>
        <v>0</v>
      </c>
      <c r="BK293" s="387">
        <f>AE293*'Gas parameters'!$D$11</f>
        <v>0</v>
      </c>
      <c r="BL293" s="387">
        <f>AF293*'Gas parameters'!$E$11</f>
        <v>0</v>
      </c>
      <c r="BM293" s="387">
        <f>AG293*'Gas parameters'!$F$11</f>
        <v>0</v>
      </c>
      <c r="BN293" s="387">
        <f>AH293*'Gas parameters'!$G$11</f>
        <v>0</v>
      </c>
      <c r="BO293" s="387">
        <f>AI293*'Gas parameters'!$H$11</f>
        <v>0</v>
      </c>
      <c r="BP293" s="387">
        <f>AJ293*'Gas parameters'!$I$11</f>
        <v>0</v>
      </c>
      <c r="BQ293" s="387">
        <f>AK293*'Gas parameters'!$J$11</f>
        <v>0</v>
      </c>
      <c r="BR293" s="387">
        <f>AL293*'Gas parameters'!$K$11</f>
        <v>0</v>
      </c>
      <c r="BS293" s="387">
        <f>AM293*'Gas parameters'!$L$11</f>
        <v>0</v>
      </c>
      <c r="BT293" s="387">
        <f>AN293*'Gas parameters'!$M$11</f>
        <v>5115.2000000000007</v>
      </c>
      <c r="BU293" s="388">
        <f>AO293*'Gas parameters'!$N$11</f>
        <v>0</v>
      </c>
      <c r="BV293" s="389">
        <f>AP293*'Gas parameters'!$O$11</f>
        <v>0</v>
      </c>
      <c r="BW293" s="389">
        <f>AQ293*'Gas parameters'!$P$11</f>
        <v>0</v>
      </c>
      <c r="BX293" s="390">
        <f>AR293*'Gas parameters'!$Q$11</f>
        <v>0</v>
      </c>
      <c r="BY293" s="385">
        <f>AC293*'Gas parameters'!$B$12</f>
        <v>0.43043999999999999</v>
      </c>
      <c r="BZ293" s="374">
        <f>AD293*'Gas parameters'!$C$12</f>
        <v>0</v>
      </c>
      <c r="CA293" s="374">
        <f>AE293*'Gas parameters'!$D$12</f>
        <v>0</v>
      </c>
      <c r="CB293" s="374">
        <f>AF293*'Gas parameters'!$E$12</f>
        <v>0</v>
      </c>
      <c r="CC293" s="374">
        <f>AG293*'Gas parameters'!$F$12</f>
        <v>0</v>
      </c>
      <c r="CD293" s="374">
        <f>AH293*'Gas parameters'!$G$12</f>
        <v>0</v>
      </c>
      <c r="CE293" s="374">
        <f>AI293*'Gas parameters'!$H$12</f>
        <v>0</v>
      </c>
      <c r="CF293" s="374">
        <f>AJ293*'Gas parameters'!$I$12</f>
        <v>0</v>
      </c>
      <c r="CG293" s="374">
        <f>AK293*'Gas parameters'!$J$12</f>
        <v>0</v>
      </c>
      <c r="CH293" s="374">
        <f>AL293*'Gas parameters'!$K$12</f>
        <v>0</v>
      </c>
      <c r="CI293" s="374">
        <f>AM293*'Gas parameters'!$L$12</f>
        <v>0</v>
      </c>
      <c r="CJ293" s="374">
        <f>AN293*'Gas parameters'!$M$12</f>
        <v>3.5999999999999997E-2</v>
      </c>
      <c r="CK293" s="375">
        <f>AO293*'Gas parameters'!$N$12</f>
        <v>0</v>
      </c>
      <c r="CL293" s="376">
        <f>AP293*'Gas parameters'!$O$12</f>
        <v>0</v>
      </c>
      <c r="CM293" s="376">
        <f>AQ293*'Gas parameters'!$P$12</f>
        <v>0</v>
      </c>
      <c r="CN293" s="376">
        <f>AR293*'Gas parameters'!$Q$12</f>
        <v>0</v>
      </c>
      <c r="CO293" s="432">
        <f t="shared" si="2127"/>
        <v>0.6</v>
      </c>
      <c r="CP293" s="432">
        <f t="shared" si="2128"/>
        <v>0</v>
      </c>
      <c r="CQ293" s="432">
        <f t="shared" si="2129"/>
        <v>0</v>
      </c>
      <c r="CR293" s="432">
        <f t="shared" si="2130"/>
        <v>0</v>
      </c>
      <c r="CS293" s="432">
        <f t="shared" si="2131"/>
        <v>0</v>
      </c>
      <c r="CT293" s="432">
        <f t="shared" si="2132"/>
        <v>0</v>
      </c>
      <c r="CU293" s="432">
        <f t="shared" si="2133"/>
        <v>0</v>
      </c>
      <c r="CV293" s="432">
        <f t="shared" si="2134"/>
        <v>0</v>
      </c>
      <c r="CW293" s="432">
        <f t="shared" si="2135"/>
        <v>0</v>
      </c>
      <c r="CX293" s="432">
        <f t="shared" si="2136"/>
        <v>0</v>
      </c>
      <c r="CY293" s="432">
        <f t="shared" si="2137"/>
        <v>0</v>
      </c>
      <c r="CZ293" s="432">
        <f t="shared" si="2138"/>
        <v>0.4</v>
      </c>
      <c r="DA293" s="432">
        <f t="shared" si="2139"/>
        <v>0</v>
      </c>
      <c r="DB293" s="432">
        <f t="shared" si="2140"/>
        <v>0</v>
      </c>
      <c r="DC293" s="432">
        <f t="shared" si="2141"/>
        <v>0</v>
      </c>
      <c r="DD293" s="432">
        <f t="shared" si="2142"/>
        <v>0</v>
      </c>
      <c r="DE293" s="428">
        <f>'DATA SHEET'!CO293*'Gas parameters'!$B$13</f>
        <v>21529.8</v>
      </c>
      <c r="DF293" s="428">
        <f>'DATA SHEET'!CP293*'Gas parameters'!$C$13</f>
        <v>0</v>
      </c>
      <c r="DG293" s="428">
        <f>'DATA SHEET'!CQ293*'Gas parameters'!$D$13</f>
        <v>0</v>
      </c>
      <c r="DH293" s="428">
        <f>'DATA SHEET'!CR293*'Gas parameters'!$E$13</f>
        <v>0</v>
      </c>
      <c r="DI293" s="428">
        <f>'DATA SHEET'!CS293*'Gas parameters'!$F$13</f>
        <v>0</v>
      </c>
      <c r="DJ293" s="428">
        <f>'DATA SHEET'!CT293*'Gas parameters'!$G$13</f>
        <v>0</v>
      </c>
      <c r="DK293" s="428">
        <f>'DATA SHEET'!CU293*'Gas parameters'!$H$13</f>
        <v>0</v>
      </c>
      <c r="DL293" s="428">
        <f>'DATA SHEET'!CV293*'Gas parameters'!$I$13</f>
        <v>0</v>
      </c>
      <c r="DM293" s="428">
        <f>'DATA SHEET'!CW293*'Gas parameters'!$J$13</f>
        <v>0</v>
      </c>
      <c r="DN293" s="428">
        <f>'DATA SHEET'!CX293*'Gas parameters'!$K$13</f>
        <v>0</v>
      </c>
      <c r="DO293" s="428">
        <f>'DATA SHEET'!CY293*'Gas parameters'!$L$13</f>
        <v>0</v>
      </c>
      <c r="DP293" s="428">
        <f>'DATA SHEET'!CZ293*'Gas parameters'!$M$13</f>
        <v>4313.2</v>
      </c>
      <c r="DQ293" s="428">
        <f>'DATA SHEET'!DA293*'Gas parameters'!$N$13</f>
        <v>0</v>
      </c>
      <c r="DR293" s="428">
        <f>'DATA SHEET'!DB293*'Gas parameters'!$O$13</f>
        <v>0</v>
      </c>
      <c r="DS293" s="428">
        <f>'DATA SHEET'!DC293*'Gas parameters'!$P$13</f>
        <v>0</v>
      </c>
      <c r="DT293" s="428">
        <f>'DATA SHEET'!DD293*'Gas parameters'!$Q$13</f>
        <v>0</v>
      </c>
      <c r="DU293" s="431">
        <f>'DATA SHEET'!CO293*'Gas parameters'!$B$14</f>
        <v>23891.399999999998</v>
      </c>
      <c r="DV293" s="431">
        <f>'DATA SHEET'!CP293*'Gas parameters'!$C$14</f>
        <v>0</v>
      </c>
      <c r="DW293" s="431">
        <f>'DATA SHEET'!CQ293*'Gas parameters'!$D$14</f>
        <v>0</v>
      </c>
      <c r="DX293" s="431">
        <f>'DATA SHEET'!CR293*'Gas parameters'!$E$14</f>
        <v>0</v>
      </c>
      <c r="DY293" s="431">
        <f>'DATA SHEET'!CS293*'Gas parameters'!$F$14</f>
        <v>0</v>
      </c>
      <c r="DZ293" s="431">
        <f>'DATA SHEET'!CT293*'Gas parameters'!$G$14</f>
        <v>0</v>
      </c>
      <c r="EA293" s="431">
        <f>'DATA SHEET'!CU293*'Gas parameters'!$H$14</f>
        <v>0</v>
      </c>
      <c r="EB293" s="431">
        <f>'DATA SHEET'!CV293*'Gas parameters'!$I$14</f>
        <v>0</v>
      </c>
      <c r="EC293" s="431">
        <f>'DATA SHEET'!CW293*'Gas parameters'!$J$14</f>
        <v>0</v>
      </c>
      <c r="ED293" s="431">
        <f>'DATA SHEET'!CX293*'Gas parameters'!$K$14</f>
        <v>0</v>
      </c>
      <c r="EE293" s="431">
        <f>'DATA SHEET'!CY293*'Gas parameters'!$L$14</f>
        <v>0</v>
      </c>
      <c r="EF293" s="431">
        <f>'DATA SHEET'!CZ293*'Gas parameters'!$M$14</f>
        <v>5098</v>
      </c>
      <c r="EG293" s="431">
        <f>'DATA SHEET'!DA293*'Gas parameters'!$N$14</f>
        <v>0</v>
      </c>
      <c r="EH293" s="431">
        <f>'DATA SHEET'!DB293*'Gas parameters'!$O$14</f>
        <v>0</v>
      </c>
      <c r="EI293" s="431">
        <f>'DATA SHEET'!DC293*'Gas parameters'!$P$14</f>
        <v>0</v>
      </c>
      <c r="EJ293" s="431">
        <f>'DATA SHEET'!DD293*'Gas parameters'!$Q$14</f>
        <v>0</v>
      </c>
      <c r="EK293" s="425">
        <f>'DATA SHEET'!CO293*'Gas parameters'!$B$15</f>
        <v>1.2018</v>
      </c>
      <c r="EL293" s="434">
        <f>'DATA SHEET'!CP293*'Gas parameters'!$C$15</f>
        <v>0</v>
      </c>
      <c r="EM293" s="434">
        <f>'DATA SHEET'!CQ293*'Gas parameters'!$D$15</f>
        <v>0</v>
      </c>
      <c r="EN293" s="434">
        <f>'DATA SHEET'!CR293*'Gas parameters'!$E$15</f>
        <v>0</v>
      </c>
      <c r="EO293" s="434">
        <f>'DATA SHEET'!CS293*'Gas parameters'!$F$15</f>
        <v>0</v>
      </c>
      <c r="EP293" s="434">
        <f>'DATA SHEET'!CT293*'Gas parameters'!$G$15</f>
        <v>0</v>
      </c>
      <c r="EQ293" s="434">
        <f>'DATA SHEET'!CU293*'Gas parameters'!$H$15</f>
        <v>0</v>
      </c>
      <c r="ER293" s="434">
        <f>'DATA SHEET'!CV293*'Gas parameters'!$I$15</f>
        <v>0</v>
      </c>
      <c r="ES293" s="434">
        <f>'DATA SHEET'!CW293*'Gas parameters'!$J$15</f>
        <v>0</v>
      </c>
      <c r="ET293" s="434">
        <f>'DATA SHEET'!CX293*'Gas parameters'!$K$15</f>
        <v>0</v>
      </c>
      <c r="EU293" s="434">
        <f>'DATA SHEET'!CY293*'Gas parameters'!$L$15</f>
        <v>0</v>
      </c>
      <c r="EV293" s="434">
        <f>'DATA SHEET'!CZ293*'Gas parameters'!$M$15</f>
        <v>0.1996</v>
      </c>
      <c r="EW293" s="434">
        <f>'DATA SHEET'!DA293*'Gas parameters'!$N$15</f>
        <v>0</v>
      </c>
      <c r="EX293" s="434">
        <f>'DATA SHEET'!DB293*'Gas parameters'!$O$15</f>
        <v>0</v>
      </c>
      <c r="EY293" s="434">
        <f>'DATA SHEET'!DC293*'Gas parameters'!$P$15</f>
        <v>0</v>
      </c>
      <c r="EZ293" s="434">
        <f>'DATA SHEET'!DD293*'Gas parameters'!$Q$15</f>
        <v>0</v>
      </c>
      <c r="FA293" s="429">
        <f>'DATA SHEET'!CO293*'Gas parameters'!$B$16</f>
        <v>0.59760000000000002</v>
      </c>
      <c r="FB293" s="429">
        <f>'DATA SHEET'!CP293*'Gas parameters'!$C$16</f>
        <v>0</v>
      </c>
      <c r="FC293" s="429">
        <f>'DATA SHEET'!CQ293*'Gas parameters'!$D$16</f>
        <v>0</v>
      </c>
      <c r="FD293" s="429">
        <f>'DATA SHEET'!CR293*'Gas parameters'!$E$16</f>
        <v>0</v>
      </c>
      <c r="FE293" s="429">
        <f>'DATA SHEET'!CS293*'Gas parameters'!$F$16</f>
        <v>0</v>
      </c>
      <c r="FF293" s="429">
        <f>'DATA SHEET'!CT293*'Gas parameters'!$G$16</f>
        <v>0</v>
      </c>
      <c r="FG293" s="429">
        <f>'DATA SHEET'!CU293*'Gas parameters'!$H$16</f>
        <v>0</v>
      </c>
      <c r="FH293" s="429">
        <f>'DATA SHEET'!CV293*'Gas parameters'!$I$16</f>
        <v>0</v>
      </c>
      <c r="FI293" s="429">
        <f>'DATA SHEET'!CW293*'Gas parameters'!$J$16</f>
        <v>0</v>
      </c>
      <c r="FJ293" s="429">
        <f>'DATA SHEET'!CX293*'Gas parameters'!$K$16</f>
        <v>0</v>
      </c>
      <c r="FK293" s="429">
        <f>'DATA SHEET'!CY293*'Gas parameters'!$L$16</f>
        <v>0</v>
      </c>
      <c r="FL293" s="429">
        <f>'DATA SHEET'!CZ293*'Gas parameters'!$M$16</f>
        <v>0</v>
      </c>
      <c r="FM293" s="429">
        <f>'DATA SHEET'!DA293*'Gas parameters'!$N$16</f>
        <v>0</v>
      </c>
      <c r="FN293" s="429">
        <f>'DATA SHEET'!DB293*'Gas parameters'!$O$16</f>
        <v>0</v>
      </c>
      <c r="FO293" s="429">
        <f>'DATA SHEET'!DC293*'Gas parameters'!$P$16</f>
        <v>0</v>
      </c>
      <c r="FP293" s="429">
        <f>'DATA SHEET'!DD293*'Gas parameters'!$Q$16</f>
        <v>0</v>
      </c>
      <c r="FQ293" s="457">
        <f>'DATA SHEET'!CO293*'Gas parameters'!$B$17</f>
        <v>1.1639999999999999</v>
      </c>
      <c r="FR293" s="457">
        <f>'DATA SHEET'!CP293*'Gas parameters'!$C$17</f>
        <v>0</v>
      </c>
      <c r="FS293" s="457">
        <f>'DATA SHEET'!CQ293*'Gas parameters'!$D$17</f>
        <v>0</v>
      </c>
      <c r="FT293" s="457">
        <f>'DATA SHEET'!CR293*'Gas parameters'!$E$17</f>
        <v>0</v>
      </c>
      <c r="FU293" s="457">
        <f>'DATA SHEET'!CS293*'Gas parameters'!$F$17</f>
        <v>0</v>
      </c>
      <c r="FV293" s="457">
        <f>'DATA SHEET'!CT293*'Gas parameters'!$G$17</f>
        <v>0</v>
      </c>
      <c r="FW293" s="457">
        <f>'DATA SHEET'!CU293*'Gas parameters'!$H$17</f>
        <v>0</v>
      </c>
      <c r="FX293" s="457">
        <f>'DATA SHEET'!CV293*'Gas parameters'!$I$17</f>
        <v>0</v>
      </c>
      <c r="FY293" s="457">
        <f>'DATA SHEET'!CW293*'Gas parameters'!$J$17</f>
        <v>0</v>
      </c>
      <c r="FZ293" s="457">
        <f>'DATA SHEET'!CX293*'Gas parameters'!$K$17</f>
        <v>0</v>
      </c>
      <c r="GA293" s="457">
        <f>'DATA SHEET'!CY293*'Gas parameters'!$L$17</f>
        <v>0</v>
      </c>
      <c r="GB293" s="457">
        <f>'DATA SHEET'!CZ293*'Gas parameters'!$M$17</f>
        <v>0.38680000000000003</v>
      </c>
      <c r="GC293" s="457">
        <f>'DATA SHEET'!DA293*'Gas parameters'!$N$17</f>
        <v>0</v>
      </c>
      <c r="GD293" s="457">
        <f>'DATA SHEET'!DB293*'Gas parameters'!$O$17</f>
        <v>0</v>
      </c>
      <c r="GE293" s="457">
        <f>'DATA SHEET'!DC293*'Gas parameters'!$P$17</f>
        <v>0</v>
      </c>
      <c r="GF293" s="457">
        <f>'DATA SHEET'!DD293*'Gas parameters'!$Q$17</f>
        <v>0</v>
      </c>
      <c r="GG293" s="429">
        <f>'DATA SHEET'!CO293*'Gas parameters'!$B$18</f>
        <v>0.43043999999999999</v>
      </c>
      <c r="GH293" s="429">
        <f>'DATA SHEET'!CP293*'Gas parameters'!$C$18</f>
        <v>0</v>
      </c>
      <c r="GI293" s="429">
        <f>'DATA SHEET'!CQ293*'Gas parameters'!$D$18</f>
        <v>0</v>
      </c>
      <c r="GJ293" s="429">
        <f>'DATA SHEET'!CR293*'Gas parameters'!$E$18</f>
        <v>0</v>
      </c>
      <c r="GK293" s="429">
        <f>'DATA SHEET'!CS293*'Gas parameters'!$F$18</f>
        <v>0</v>
      </c>
      <c r="GL293" s="429">
        <f>'DATA SHEET'!CT293*'Gas parameters'!$G$18</f>
        <v>0</v>
      </c>
      <c r="GM293" s="429">
        <f>'DATA SHEET'!CU293*'Gas parameters'!$H$18</f>
        <v>0</v>
      </c>
      <c r="GN293" s="429">
        <f>'DATA SHEET'!CV293*'Gas parameters'!$I$18</f>
        <v>0</v>
      </c>
      <c r="GO293" s="429">
        <f>'DATA SHEET'!CW293*'Gas parameters'!$J$18</f>
        <v>0</v>
      </c>
      <c r="GP293" s="429">
        <f>'DATA SHEET'!CX293*'Gas parameters'!$K$18</f>
        <v>0</v>
      </c>
      <c r="GQ293" s="429">
        <f>'DATA SHEET'!CY293*'Gas parameters'!$L$18</f>
        <v>0</v>
      </c>
      <c r="GR293" s="429">
        <f>'DATA SHEET'!CZ293*'Gas parameters'!$M$18</f>
        <v>3.5999999999999997E-2</v>
      </c>
      <c r="GS293" s="429">
        <f>'DATA SHEET'!DA293*'Gas parameters'!$N$18</f>
        <v>0</v>
      </c>
      <c r="GT293" s="429">
        <f>'DATA SHEET'!DB293*'Gas parameters'!$O$18</f>
        <v>0</v>
      </c>
      <c r="GU293" s="429">
        <f>'DATA SHEET'!DC293*'Gas parameters'!$P$18</f>
        <v>0</v>
      </c>
      <c r="GV293" s="429">
        <f>'DATA SHEET'!DD293*'Gas parameters'!$Q$18</f>
        <v>0</v>
      </c>
      <c r="GW293" s="430">
        <v>7</v>
      </c>
      <c r="GX293" s="430">
        <v>1E-3</v>
      </c>
      <c r="GY293" s="435">
        <f t="shared" si="2143"/>
        <v>6.6924546322827121</v>
      </c>
      <c r="GZ293" s="435">
        <f t="shared" si="2144"/>
        <v>10.148328222950017</v>
      </c>
      <c r="HA293" s="433">
        <f t="shared" si="2145"/>
        <v>1</v>
      </c>
      <c r="HB293" s="433">
        <f t="shared" si="2146"/>
        <v>7.4502201757506663</v>
      </c>
      <c r="HC293" s="433">
        <f t="shared" si="2147"/>
        <v>20.959991874476575</v>
      </c>
      <c r="HD293" s="433">
        <f t="shared" si="2148"/>
        <v>1.3246768628986172</v>
      </c>
      <c r="HE293" s="433">
        <f t="shared" si="2149"/>
        <v>1.2155011147590387</v>
      </c>
      <c r="HF293" s="436">
        <f t="shared" si="2114"/>
        <v>0</v>
      </c>
      <c r="HG293" s="433">
        <f t="shared" si="2150"/>
        <v>5.8886546322827122</v>
      </c>
      <c r="HH293" s="435">
        <f>GY293*0.7906+'DATA SHEET'!CW293/100+HN293</f>
        <v>5.8886546322827122</v>
      </c>
      <c r="HI293" s="433">
        <f t="shared" si="2151"/>
        <v>1.5615655434679541</v>
      </c>
      <c r="HJ293" s="433">
        <f t="shared" si="2152"/>
        <v>10.148328222950017</v>
      </c>
      <c r="HK293" s="437">
        <f t="shared" si="2153"/>
        <v>25843</v>
      </c>
      <c r="HL293" s="437">
        <f t="shared" si="2154"/>
        <v>28989.399999999998</v>
      </c>
      <c r="HM293" s="438">
        <f t="shared" si="2155"/>
        <v>1.4014</v>
      </c>
      <c r="HN293" s="439">
        <f t="shared" si="2156"/>
        <v>0.59760000000000002</v>
      </c>
      <c r="HO293" s="436">
        <f t="shared" si="2157"/>
        <v>1.5508</v>
      </c>
      <c r="HP293" s="427">
        <f t="shared" si="2158"/>
        <v>0.46643999999999997</v>
      </c>
      <c r="HQ293" s="357">
        <f t="shared" si="2159"/>
        <v>25801.599999999999</v>
      </c>
      <c r="HR293" s="358">
        <f t="shared" si="2160"/>
        <v>29019.200000000001</v>
      </c>
      <c r="HS293" s="712">
        <f t="shared" si="2161"/>
        <v>0.46643999999999997</v>
      </c>
      <c r="HT293" s="713">
        <f t="shared" si="2162"/>
        <v>0.36094603788418017</v>
      </c>
      <c r="HU293" s="711">
        <f t="shared" si="2163"/>
        <v>0.44215889640812073</v>
      </c>
      <c r="HV293" s="711">
        <f t="shared" si="2164"/>
        <v>24.454174959719456</v>
      </c>
      <c r="HW293" s="711">
        <f t="shared" si="2165"/>
        <v>27.464698088207459</v>
      </c>
      <c r="HX293" s="711">
        <f t="shared" si="2166"/>
        <v>45.714470083951518</v>
      </c>
      <c r="HY293" s="714">
        <f t="shared" si="2167"/>
        <v>25.801599999999997</v>
      </c>
      <c r="HZ293" s="359">
        <f t="shared" si="2168"/>
        <v>29.019200000000001</v>
      </c>
      <c r="IA293" s="360">
        <f t="shared" si="2169"/>
        <v>48.30190909070317</v>
      </c>
      <c r="IB293" s="75">
        <f t="shared" si="2170"/>
        <v>45.714470083951518</v>
      </c>
      <c r="IC293" s="724">
        <f t="shared" si="2171"/>
        <v>0.36094603788418017</v>
      </c>
      <c r="ID293" s="724">
        <f t="shared" si="2172"/>
        <v>25.801599999999997</v>
      </c>
      <c r="IE293" s="724">
        <f t="shared" si="2173"/>
        <v>29.019200000000001</v>
      </c>
      <c r="IF293" s="76">
        <f t="shared" si="2174"/>
        <v>10.148328222950017</v>
      </c>
      <c r="IG293" s="168"/>
      <c r="IH293" s="168"/>
      <c r="II293" s="168"/>
      <c r="IJ293" s="700">
        <f t="shared" si="2175"/>
        <v>0</v>
      </c>
      <c r="IK293" s="529"/>
      <c r="IL293" s="529"/>
      <c r="IM293" s="529"/>
      <c r="IN293" s="529"/>
      <c r="IO293" s="529"/>
      <c r="IP293" s="529"/>
      <c r="IQ293" s="529"/>
      <c r="IR293" s="529"/>
      <c r="IS293" s="23" t="s">
        <v>88</v>
      </c>
      <c r="IT293" s="23" t="s">
        <v>88</v>
      </c>
      <c r="IU293" s="23"/>
      <c r="IV293" s="23" t="s">
        <v>88</v>
      </c>
      <c r="IW293" s="23"/>
      <c r="IX293" s="23"/>
      <c r="IZ293" s="529"/>
      <c r="JA293" s="529"/>
      <c r="JB293" s="143"/>
      <c r="JC293" s="64"/>
      <c r="JD293" s="22" t="str">
        <f>IF(IN293&lt;&gt;0,IP293*IF293/IN293,"NM")</f>
        <v>NM</v>
      </c>
      <c r="JE293" s="22" t="str">
        <f>IF(IN293&lt;&gt;0,IQ293*IF293/IN293,"NM")</f>
        <v>NM</v>
      </c>
      <c r="JF293" s="22" t="str">
        <f>IF(IN293&lt;&gt;0,JD293*1.07,"NM")</f>
        <v>NM</v>
      </c>
      <c r="JG293" s="22" t="str">
        <f>IF(IN293&lt;&gt;0,JE293*1.76,"NM")</f>
        <v>NM</v>
      </c>
      <c r="JH293" s="21" t="str">
        <f>IF(IN293&lt;&gt;0,(21/(21-IO293)),"NM")</f>
        <v>NM</v>
      </c>
      <c r="JI293" s="21"/>
      <c r="JJ293" s="21"/>
      <c r="JK293" s="21"/>
      <c r="JL293" s="529"/>
      <c r="JM293" s="529"/>
      <c r="JN293" s="529"/>
      <c r="JO293" s="529"/>
      <c r="JP293" s="529"/>
      <c r="JR293" s="29"/>
      <c r="JS293" s="29"/>
      <c r="JT293" s="529"/>
      <c r="JU293" s="529"/>
      <c r="JV293" s="142"/>
      <c r="JW293" s="142"/>
      <c r="JX293" s="142"/>
      <c r="JY293" s="142"/>
      <c r="JZ293" s="142"/>
      <c r="KA293" s="23"/>
      <c r="KB293" s="24"/>
      <c r="KC293" s="175"/>
      <c r="KD293" s="175"/>
      <c r="KE293" s="175"/>
      <c r="KF293" s="175"/>
      <c r="KG293" s="175"/>
      <c r="KH293" s="175"/>
      <c r="KI293" s="175"/>
      <c r="KJ293" s="175"/>
      <c r="KK293" s="48"/>
      <c r="KL293" s="32" t="s">
        <v>88</v>
      </c>
      <c r="KM293" s="48"/>
      <c r="KN293" s="48"/>
      <c r="KO293" s="48"/>
      <c r="KP293" s="48"/>
      <c r="KQ293" s="49"/>
      <c r="KR293" s="49"/>
      <c r="KS293" s="49"/>
      <c r="KT293" s="49"/>
      <c r="KU293" s="49"/>
      <c r="KV293" s="49"/>
      <c r="KX293" s="540">
        <f t="shared" si="1989"/>
        <v>100</v>
      </c>
      <c r="NC293" s="5"/>
    </row>
    <row r="294" spans="1:367" ht="16.5" thickTop="1" thickBot="1" x14ac:dyDescent="0.3">
      <c r="A294" s="81"/>
      <c r="B294" s="81"/>
      <c r="C294" s="81"/>
      <c r="D294" s="2179"/>
      <c r="E294" s="11">
        <f>E293+1</f>
        <v>135</v>
      </c>
      <c r="F294" s="2128"/>
      <c r="G294" s="1831"/>
      <c r="H294" s="23" t="s">
        <v>88</v>
      </c>
      <c r="I294" s="23" t="s">
        <v>88</v>
      </c>
      <c r="J294" s="23" t="s">
        <v>88</v>
      </c>
      <c r="K294" s="38"/>
      <c r="L294" s="39" t="str">
        <f>L293</f>
        <v>EU high</v>
      </c>
      <c r="M294" s="39" t="s">
        <v>65</v>
      </c>
      <c r="N294" s="1905"/>
      <c r="O294" s="528"/>
      <c r="P294" s="544"/>
      <c r="Q294" s="726">
        <v>60</v>
      </c>
      <c r="R294" s="727"/>
      <c r="S294" s="727"/>
      <c r="T294" s="727"/>
      <c r="U294" s="727"/>
      <c r="V294" s="727"/>
      <c r="W294" s="727"/>
      <c r="X294" s="727"/>
      <c r="Y294" s="727"/>
      <c r="Z294" s="727"/>
      <c r="AA294" s="727"/>
      <c r="AB294" s="727">
        <v>40</v>
      </c>
      <c r="AC294" s="368">
        <f t="shared" si="2115"/>
        <v>0.6</v>
      </c>
      <c r="AD294" s="368">
        <f t="shared" si="2116"/>
        <v>0</v>
      </c>
      <c r="AE294" s="368">
        <f t="shared" si="2117"/>
        <v>0</v>
      </c>
      <c r="AF294" s="368">
        <f t="shared" si="2118"/>
        <v>0</v>
      </c>
      <c r="AG294" s="368">
        <f t="shared" si="2119"/>
        <v>0</v>
      </c>
      <c r="AH294" s="368">
        <f t="shared" si="2120"/>
        <v>0</v>
      </c>
      <c r="AI294" s="368">
        <f t="shared" si="2121"/>
        <v>0</v>
      </c>
      <c r="AJ294" s="368">
        <f t="shared" si="2122"/>
        <v>0</v>
      </c>
      <c r="AK294" s="368">
        <f t="shared" si="2123"/>
        <v>0</v>
      </c>
      <c r="AL294" s="368">
        <f t="shared" si="2124"/>
        <v>0</v>
      </c>
      <c r="AM294" s="368">
        <f t="shared" si="2125"/>
        <v>0</v>
      </c>
      <c r="AN294" s="368">
        <f t="shared" si="2126"/>
        <v>0.4</v>
      </c>
      <c r="AO294" s="369">
        <v>0</v>
      </c>
      <c r="AP294" s="370">
        <v>0</v>
      </c>
      <c r="AQ294" s="370">
        <v>0</v>
      </c>
      <c r="AR294" s="370">
        <v>0</v>
      </c>
      <c r="AS294" s="378">
        <f>AC294*'Gas parameters'!$B$10</f>
        <v>21490.799999999999</v>
      </c>
      <c r="AT294" s="371">
        <f>AD294*'Gas parameters'!$C$10</f>
        <v>0</v>
      </c>
      <c r="AU294" s="371">
        <f>AE294*'Gas parameters'!$D$10</f>
        <v>0</v>
      </c>
      <c r="AV294" s="371">
        <f>AF294*'Gas parameters'!$E$10</f>
        <v>0</v>
      </c>
      <c r="AW294" s="371">
        <f>AG294*'Gas parameters'!$F$10</f>
        <v>0</v>
      </c>
      <c r="AX294" s="371">
        <f>AH294*'Gas parameters'!$G$10</f>
        <v>0</v>
      </c>
      <c r="AY294" s="371">
        <f>AI294*'Gas parameters'!$H$10</f>
        <v>0</v>
      </c>
      <c r="AZ294" s="371">
        <f>AJ294*'Gas parameters'!$I$10</f>
        <v>0</v>
      </c>
      <c r="BA294" s="371">
        <f>AK294*'Gas parameters'!$J$10</f>
        <v>0</v>
      </c>
      <c r="BB294" s="371">
        <f>AL294*'Gas parameters'!$K$10</f>
        <v>0</v>
      </c>
      <c r="BC294" s="371">
        <f>AM294*'Gas parameters'!$L$10</f>
        <v>0</v>
      </c>
      <c r="BD294" s="371">
        <f>AN294*'Gas parameters'!$M$10</f>
        <v>4310.8</v>
      </c>
      <c r="BE294" s="372">
        <f>AO294*'Gas parameters'!$N$10</f>
        <v>0</v>
      </c>
      <c r="BF294" s="373">
        <f>AP294*'Gas parameters'!$O$10</f>
        <v>0</v>
      </c>
      <c r="BG294" s="373">
        <f>AQ294*'Gas parameters'!$P$10</f>
        <v>0</v>
      </c>
      <c r="BH294" s="379">
        <f>AR294*'Gas parameters'!$Q$10</f>
        <v>0</v>
      </c>
      <c r="BI294" s="386">
        <f>AC294*'Gas parameters'!$B$11</f>
        <v>23904</v>
      </c>
      <c r="BJ294" s="387">
        <f>AD294*'Gas parameters'!$C$11</f>
        <v>0</v>
      </c>
      <c r="BK294" s="387">
        <f>AE294*'Gas parameters'!$D$11</f>
        <v>0</v>
      </c>
      <c r="BL294" s="387">
        <f>AF294*'Gas parameters'!$E$11</f>
        <v>0</v>
      </c>
      <c r="BM294" s="387">
        <f>AG294*'Gas parameters'!$F$11</f>
        <v>0</v>
      </c>
      <c r="BN294" s="387">
        <f>AH294*'Gas parameters'!$G$11</f>
        <v>0</v>
      </c>
      <c r="BO294" s="387">
        <f>AI294*'Gas parameters'!$H$11</f>
        <v>0</v>
      </c>
      <c r="BP294" s="387">
        <f>AJ294*'Gas parameters'!$I$11</f>
        <v>0</v>
      </c>
      <c r="BQ294" s="387">
        <f>AK294*'Gas parameters'!$J$11</f>
        <v>0</v>
      </c>
      <c r="BR294" s="387">
        <f>AL294*'Gas parameters'!$K$11</f>
        <v>0</v>
      </c>
      <c r="BS294" s="387">
        <f>AM294*'Gas parameters'!$L$11</f>
        <v>0</v>
      </c>
      <c r="BT294" s="387">
        <f>AN294*'Gas parameters'!$M$11</f>
        <v>5115.2000000000007</v>
      </c>
      <c r="BU294" s="388">
        <f>AO294*'Gas parameters'!$N$11</f>
        <v>0</v>
      </c>
      <c r="BV294" s="389">
        <f>AP294*'Gas parameters'!$O$11</f>
        <v>0</v>
      </c>
      <c r="BW294" s="389">
        <f>AQ294*'Gas parameters'!$P$11</f>
        <v>0</v>
      </c>
      <c r="BX294" s="390">
        <f>AR294*'Gas parameters'!$Q$11</f>
        <v>0</v>
      </c>
      <c r="BY294" s="385">
        <f>AC294*'Gas parameters'!$B$12</f>
        <v>0.43043999999999999</v>
      </c>
      <c r="BZ294" s="374">
        <f>AD294*'Gas parameters'!$C$12</f>
        <v>0</v>
      </c>
      <c r="CA294" s="374">
        <f>AE294*'Gas parameters'!$D$12</f>
        <v>0</v>
      </c>
      <c r="CB294" s="374">
        <f>AF294*'Gas parameters'!$E$12</f>
        <v>0</v>
      </c>
      <c r="CC294" s="374">
        <f>AG294*'Gas parameters'!$F$12</f>
        <v>0</v>
      </c>
      <c r="CD294" s="374">
        <f>AH294*'Gas parameters'!$G$12</f>
        <v>0</v>
      </c>
      <c r="CE294" s="374">
        <f>AI294*'Gas parameters'!$H$12</f>
        <v>0</v>
      </c>
      <c r="CF294" s="374">
        <f>AJ294*'Gas parameters'!$I$12</f>
        <v>0</v>
      </c>
      <c r="CG294" s="374">
        <f>AK294*'Gas parameters'!$J$12</f>
        <v>0</v>
      </c>
      <c r="CH294" s="374">
        <f>AL294*'Gas parameters'!$K$12</f>
        <v>0</v>
      </c>
      <c r="CI294" s="374">
        <f>AM294*'Gas parameters'!$L$12</f>
        <v>0</v>
      </c>
      <c r="CJ294" s="374">
        <f>AN294*'Gas parameters'!$M$12</f>
        <v>3.5999999999999997E-2</v>
      </c>
      <c r="CK294" s="375">
        <f>AO294*'Gas parameters'!$N$12</f>
        <v>0</v>
      </c>
      <c r="CL294" s="376">
        <f>AP294*'Gas parameters'!$O$12</f>
        <v>0</v>
      </c>
      <c r="CM294" s="376">
        <f>AQ294*'Gas parameters'!$P$12</f>
        <v>0</v>
      </c>
      <c r="CN294" s="376">
        <f>AR294*'Gas parameters'!$Q$12</f>
        <v>0</v>
      </c>
      <c r="CO294" s="432">
        <f t="shared" si="2127"/>
        <v>0.6</v>
      </c>
      <c r="CP294" s="432">
        <f t="shared" si="2128"/>
        <v>0</v>
      </c>
      <c r="CQ294" s="432">
        <f t="shared" si="2129"/>
        <v>0</v>
      </c>
      <c r="CR294" s="432">
        <f t="shared" si="2130"/>
        <v>0</v>
      </c>
      <c r="CS294" s="432">
        <f t="shared" si="2131"/>
        <v>0</v>
      </c>
      <c r="CT294" s="432">
        <f t="shared" si="2132"/>
        <v>0</v>
      </c>
      <c r="CU294" s="432">
        <f t="shared" si="2133"/>
        <v>0</v>
      </c>
      <c r="CV294" s="432">
        <f t="shared" si="2134"/>
        <v>0</v>
      </c>
      <c r="CW294" s="432">
        <f t="shared" si="2135"/>
        <v>0</v>
      </c>
      <c r="CX294" s="432">
        <f t="shared" si="2136"/>
        <v>0</v>
      </c>
      <c r="CY294" s="432">
        <f t="shared" si="2137"/>
        <v>0</v>
      </c>
      <c r="CZ294" s="432">
        <f t="shared" si="2138"/>
        <v>0.4</v>
      </c>
      <c r="DA294" s="432">
        <f t="shared" si="2139"/>
        <v>0</v>
      </c>
      <c r="DB294" s="432">
        <f t="shared" si="2140"/>
        <v>0</v>
      </c>
      <c r="DC294" s="432">
        <f t="shared" si="2141"/>
        <v>0</v>
      </c>
      <c r="DD294" s="432">
        <f t="shared" si="2142"/>
        <v>0</v>
      </c>
      <c r="DE294" s="428">
        <f>'DATA SHEET'!CO294*'Gas parameters'!$B$13</f>
        <v>21529.8</v>
      </c>
      <c r="DF294" s="428">
        <f>'DATA SHEET'!CP294*'Gas parameters'!$C$13</f>
        <v>0</v>
      </c>
      <c r="DG294" s="428">
        <f>'DATA SHEET'!CQ294*'Gas parameters'!$D$13</f>
        <v>0</v>
      </c>
      <c r="DH294" s="428">
        <f>'DATA SHEET'!CR294*'Gas parameters'!$E$13</f>
        <v>0</v>
      </c>
      <c r="DI294" s="428">
        <f>'DATA SHEET'!CS294*'Gas parameters'!$F$13</f>
        <v>0</v>
      </c>
      <c r="DJ294" s="428">
        <f>'DATA SHEET'!CT294*'Gas parameters'!$G$13</f>
        <v>0</v>
      </c>
      <c r="DK294" s="428">
        <f>'DATA SHEET'!CU294*'Gas parameters'!$H$13</f>
        <v>0</v>
      </c>
      <c r="DL294" s="428">
        <f>'DATA SHEET'!CV294*'Gas parameters'!$I$13</f>
        <v>0</v>
      </c>
      <c r="DM294" s="428">
        <f>'DATA SHEET'!CW294*'Gas parameters'!$J$13</f>
        <v>0</v>
      </c>
      <c r="DN294" s="428">
        <f>'DATA SHEET'!CX294*'Gas parameters'!$K$13</f>
        <v>0</v>
      </c>
      <c r="DO294" s="428">
        <f>'DATA SHEET'!CY294*'Gas parameters'!$L$13</f>
        <v>0</v>
      </c>
      <c r="DP294" s="428">
        <f>'DATA SHEET'!CZ294*'Gas parameters'!$M$13</f>
        <v>4313.2</v>
      </c>
      <c r="DQ294" s="428">
        <f>'DATA SHEET'!DA294*'Gas parameters'!$N$13</f>
        <v>0</v>
      </c>
      <c r="DR294" s="428">
        <f>'DATA SHEET'!DB294*'Gas parameters'!$O$13</f>
        <v>0</v>
      </c>
      <c r="DS294" s="428">
        <f>'DATA SHEET'!DC294*'Gas parameters'!$P$13</f>
        <v>0</v>
      </c>
      <c r="DT294" s="428">
        <f>'DATA SHEET'!DD294*'Gas parameters'!$Q$13</f>
        <v>0</v>
      </c>
      <c r="DU294" s="431">
        <f>'DATA SHEET'!CO294*'Gas parameters'!$B$14</f>
        <v>23891.399999999998</v>
      </c>
      <c r="DV294" s="431">
        <f>'DATA SHEET'!CP294*'Gas parameters'!$C$14</f>
        <v>0</v>
      </c>
      <c r="DW294" s="431">
        <f>'DATA SHEET'!CQ294*'Gas parameters'!$D$14</f>
        <v>0</v>
      </c>
      <c r="DX294" s="431">
        <f>'DATA SHEET'!CR294*'Gas parameters'!$E$14</f>
        <v>0</v>
      </c>
      <c r="DY294" s="431">
        <f>'DATA SHEET'!CS294*'Gas parameters'!$F$14</f>
        <v>0</v>
      </c>
      <c r="DZ294" s="431">
        <f>'DATA SHEET'!CT294*'Gas parameters'!$G$14</f>
        <v>0</v>
      </c>
      <c r="EA294" s="431">
        <f>'DATA SHEET'!CU294*'Gas parameters'!$H$14</f>
        <v>0</v>
      </c>
      <c r="EB294" s="431">
        <f>'DATA SHEET'!CV294*'Gas parameters'!$I$14</f>
        <v>0</v>
      </c>
      <c r="EC294" s="431">
        <f>'DATA SHEET'!CW294*'Gas parameters'!$J$14</f>
        <v>0</v>
      </c>
      <c r="ED294" s="431">
        <f>'DATA SHEET'!CX294*'Gas parameters'!$K$14</f>
        <v>0</v>
      </c>
      <c r="EE294" s="431">
        <f>'DATA SHEET'!CY294*'Gas parameters'!$L$14</f>
        <v>0</v>
      </c>
      <c r="EF294" s="431">
        <f>'DATA SHEET'!CZ294*'Gas parameters'!$M$14</f>
        <v>5098</v>
      </c>
      <c r="EG294" s="431">
        <f>'DATA SHEET'!DA294*'Gas parameters'!$N$14</f>
        <v>0</v>
      </c>
      <c r="EH294" s="431">
        <f>'DATA SHEET'!DB294*'Gas parameters'!$O$14</f>
        <v>0</v>
      </c>
      <c r="EI294" s="431">
        <f>'DATA SHEET'!DC294*'Gas parameters'!$P$14</f>
        <v>0</v>
      </c>
      <c r="EJ294" s="431">
        <f>'DATA SHEET'!DD294*'Gas parameters'!$Q$14</f>
        <v>0</v>
      </c>
      <c r="EK294" s="425">
        <f>'DATA SHEET'!CO294*'Gas parameters'!$B$15</f>
        <v>1.2018</v>
      </c>
      <c r="EL294" s="434">
        <f>'DATA SHEET'!CP294*'Gas parameters'!$C$15</f>
        <v>0</v>
      </c>
      <c r="EM294" s="434">
        <f>'DATA SHEET'!CQ294*'Gas parameters'!$D$15</f>
        <v>0</v>
      </c>
      <c r="EN294" s="434">
        <f>'DATA SHEET'!CR294*'Gas parameters'!$E$15</f>
        <v>0</v>
      </c>
      <c r="EO294" s="434">
        <f>'DATA SHEET'!CS294*'Gas parameters'!$F$15</f>
        <v>0</v>
      </c>
      <c r="EP294" s="434">
        <f>'DATA SHEET'!CT294*'Gas parameters'!$G$15</f>
        <v>0</v>
      </c>
      <c r="EQ294" s="434">
        <f>'DATA SHEET'!CU294*'Gas parameters'!$H$15</f>
        <v>0</v>
      </c>
      <c r="ER294" s="434">
        <f>'DATA SHEET'!CV294*'Gas parameters'!$I$15</f>
        <v>0</v>
      </c>
      <c r="ES294" s="434">
        <f>'DATA SHEET'!CW294*'Gas parameters'!$J$15</f>
        <v>0</v>
      </c>
      <c r="ET294" s="434">
        <f>'DATA SHEET'!CX294*'Gas parameters'!$K$15</f>
        <v>0</v>
      </c>
      <c r="EU294" s="434">
        <f>'DATA SHEET'!CY294*'Gas parameters'!$L$15</f>
        <v>0</v>
      </c>
      <c r="EV294" s="434">
        <f>'DATA SHEET'!CZ294*'Gas parameters'!$M$15</f>
        <v>0.1996</v>
      </c>
      <c r="EW294" s="434">
        <f>'DATA SHEET'!DA294*'Gas parameters'!$N$15</f>
        <v>0</v>
      </c>
      <c r="EX294" s="434">
        <f>'DATA SHEET'!DB294*'Gas parameters'!$O$15</f>
        <v>0</v>
      </c>
      <c r="EY294" s="434">
        <f>'DATA SHEET'!DC294*'Gas parameters'!$P$15</f>
        <v>0</v>
      </c>
      <c r="EZ294" s="434">
        <f>'DATA SHEET'!DD294*'Gas parameters'!$Q$15</f>
        <v>0</v>
      </c>
      <c r="FA294" s="429">
        <f>'DATA SHEET'!CO294*'Gas parameters'!$B$16</f>
        <v>0.59760000000000002</v>
      </c>
      <c r="FB294" s="429">
        <f>'DATA SHEET'!CP294*'Gas parameters'!$C$16</f>
        <v>0</v>
      </c>
      <c r="FC294" s="429">
        <f>'DATA SHEET'!CQ294*'Gas parameters'!$D$16</f>
        <v>0</v>
      </c>
      <c r="FD294" s="429">
        <f>'DATA SHEET'!CR294*'Gas parameters'!$E$16</f>
        <v>0</v>
      </c>
      <c r="FE294" s="429">
        <f>'DATA SHEET'!CS294*'Gas parameters'!$F$16</f>
        <v>0</v>
      </c>
      <c r="FF294" s="429">
        <f>'DATA SHEET'!CT294*'Gas parameters'!$G$16</f>
        <v>0</v>
      </c>
      <c r="FG294" s="429">
        <f>'DATA SHEET'!CU294*'Gas parameters'!$H$16</f>
        <v>0</v>
      </c>
      <c r="FH294" s="429">
        <f>'DATA SHEET'!CV294*'Gas parameters'!$I$16</f>
        <v>0</v>
      </c>
      <c r="FI294" s="429">
        <f>'DATA SHEET'!CW294*'Gas parameters'!$J$16</f>
        <v>0</v>
      </c>
      <c r="FJ294" s="429">
        <f>'DATA SHEET'!CX294*'Gas parameters'!$K$16</f>
        <v>0</v>
      </c>
      <c r="FK294" s="429">
        <f>'DATA SHEET'!CY294*'Gas parameters'!$L$16</f>
        <v>0</v>
      </c>
      <c r="FL294" s="429">
        <f>'DATA SHEET'!CZ294*'Gas parameters'!$M$16</f>
        <v>0</v>
      </c>
      <c r="FM294" s="429">
        <f>'DATA SHEET'!DA294*'Gas parameters'!$N$16</f>
        <v>0</v>
      </c>
      <c r="FN294" s="429">
        <f>'DATA SHEET'!DB294*'Gas parameters'!$O$16</f>
        <v>0</v>
      </c>
      <c r="FO294" s="429">
        <f>'DATA SHEET'!DC294*'Gas parameters'!$P$16</f>
        <v>0</v>
      </c>
      <c r="FP294" s="429">
        <f>'DATA SHEET'!DD294*'Gas parameters'!$Q$16</f>
        <v>0</v>
      </c>
      <c r="FQ294" s="457">
        <f>'DATA SHEET'!CO294*'Gas parameters'!$B$17</f>
        <v>1.1639999999999999</v>
      </c>
      <c r="FR294" s="457">
        <f>'DATA SHEET'!CP294*'Gas parameters'!$C$17</f>
        <v>0</v>
      </c>
      <c r="FS294" s="457">
        <f>'DATA SHEET'!CQ294*'Gas parameters'!$D$17</f>
        <v>0</v>
      </c>
      <c r="FT294" s="457">
        <f>'DATA SHEET'!CR294*'Gas parameters'!$E$17</f>
        <v>0</v>
      </c>
      <c r="FU294" s="457">
        <f>'DATA SHEET'!CS294*'Gas parameters'!$F$17</f>
        <v>0</v>
      </c>
      <c r="FV294" s="457">
        <f>'DATA SHEET'!CT294*'Gas parameters'!$G$17</f>
        <v>0</v>
      </c>
      <c r="FW294" s="457">
        <f>'DATA SHEET'!CU294*'Gas parameters'!$H$17</f>
        <v>0</v>
      </c>
      <c r="FX294" s="457">
        <f>'DATA SHEET'!CV294*'Gas parameters'!$I$17</f>
        <v>0</v>
      </c>
      <c r="FY294" s="457">
        <f>'DATA SHEET'!CW294*'Gas parameters'!$J$17</f>
        <v>0</v>
      </c>
      <c r="FZ294" s="457">
        <f>'DATA SHEET'!CX294*'Gas parameters'!$K$17</f>
        <v>0</v>
      </c>
      <c r="GA294" s="457">
        <f>'DATA SHEET'!CY294*'Gas parameters'!$L$17</f>
        <v>0</v>
      </c>
      <c r="GB294" s="457">
        <f>'DATA SHEET'!CZ294*'Gas parameters'!$M$17</f>
        <v>0.38680000000000003</v>
      </c>
      <c r="GC294" s="457">
        <f>'DATA SHEET'!DA294*'Gas parameters'!$N$17</f>
        <v>0</v>
      </c>
      <c r="GD294" s="457">
        <f>'DATA SHEET'!DB294*'Gas parameters'!$O$17</f>
        <v>0</v>
      </c>
      <c r="GE294" s="457">
        <f>'DATA SHEET'!DC294*'Gas parameters'!$P$17</f>
        <v>0</v>
      </c>
      <c r="GF294" s="457">
        <f>'DATA SHEET'!DD294*'Gas parameters'!$Q$17</f>
        <v>0</v>
      </c>
      <c r="GG294" s="429">
        <f>'DATA SHEET'!CO294*'Gas parameters'!$B$18</f>
        <v>0.43043999999999999</v>
      </c>
      <c r="GH294" s="429">
        <f>'DATA SHEET'!CP294*'Gas parameters'!$C$18</f>
        <v>0</v>
      </c>
      <c r="GI294" s="429">
        <f>'DATA SHEET'!CQ294*'Gas parameters'!$D$18</f>
        <v>0</v>
      </c>
      <c r="GJ294" s="429">
        <f>'DATA SHEET'!CR294*'Gas parameters'!$E$18</f>
        <v>0</v>
      </c>
      <c r="GK294" s="429">
        <f>'DATA SHEET'!CS294*'Gas parameters'!$F$18</f>
        <v>0</v>
      </c>
      <c r="GL294" s="429">
        <f>'DATA SHEET'!CT294*'Gas parameters'!$G$18</f>
        <v>0</v>
      </c>
      <c r="GM294" s="429">
        <f>'DATA SHEET'!CU294*'Gas parameters'!$H$18</f>
        <v>0</v>
      </c>
      <c r="GN294" s="429">
        <f>'DATA SHEET'!CV294*'Gas parameters'!$I$18</f>
        <v>0</v>
      </c>
      <c r="GO294" s="429">
        <f>'DATA SHEET'!CW294*'Gas parameters'!$J$18</f>
        <v>0</v>
      </c>
      <c r="GP294" s="429">
        <f>'DATA SHEET'!CX294*'Gas parameters'!$K$18</f>
        <v>0</v>
      </c>
      <c r="GQ294" s="429">
        <f>'DATA SHEET'!CY294*'Gas parameters'!$L$18</f>
        <v>0</v>
      </c>
      <c r="GR294" s="429">
        <f>'DATA SHEET'!CZ294*'Gas parameters'!$M$18</f>
        <v>3.5999999999999997E-2</v>
      </c>
      <c r="GS294" s="429">
        <f>'DATA SHEET'!DA294*'Gas parameters'!$N$18</f>
        <v>0</v>
      </c>
      <c r="GT294" s="429">
        <f>'DATA SHEET'!DB294*'Gas parameters'!$O$18</f>
        <v>0</v>
      </c>
      <c r="GU294" s="429">
        <f>'DATA SHEET'!DC294*'Gas parameters'!$P$18</f>
        <v>0</v>
      </c>
      <c r="GV294" s="429">
        <f>'DATA SHEET'!DD294*'Gas parameters'!$Q$18</f>
        <v>0</v>
      </c>
      <c r="GW294" s="430">
        <v>7</v>
      </c>
      <c r="GX294" s="430">
        <v>1E-3</v>
      </c>
      <c r="GY294" s="435">
        <f t="shared" si="2143"/>
        <v>6.6924546322827121</v>
      </c>
      <c r="GZ294" s="435">
        <f t="shared" si="2144"/>
        <v>10.148328222950017</v>
      </c>
      <c r="HA294" s="433">
        <f t="shared" si="2145"/>
        <v>1</v>
      </c>
      <c r="HB294" s="433">
        <f t="shared" si="2146"/>
        <v>7.4502201757506663</v>
      </c>
      <c r="HC294" s="433">
        <f t="shared" si="2147"/>
        <v>20.959991874476575</v>
      </c>
      <c r="HD294" s="433">
        <f t="shared" si="2148"/>
        <v>1.3246768628986172</v>
      </c>
      <c r="HE294" s="433">
        <f t="shared" si="2149"/>
        <v>1.2155011147590387</v>
      </c>
      <c r="HF294" s="436">
        <f t="shared" si="2114"/>
        <v>0</v>
      </c>
      <c r="HG294" s="433">
        <f t="shared" si="2150"/>
        <v>5.8886546322827122</v>
      </c>
      <c r="HH294" s="435">
        <f>GY294*0.7906+'DATA SHEET'!CW294/100+HN294</f>
        <v>5.8886546322827122</v>
      </c>
      <c r="HI294" s="433">
        <f t="shared" si="2151"/>
        <v>1.5615655434679541</v>
      </c>
      <c r="HJ294" s="433">
        <f t="shared" si="2152"/>
        <v>10.148328222950017</v>
      </c>
      <c r="HK294" s="437">
        <f t="shared" si="2153"/>
        <v>25843</v>
      </c>
      <c r="HL294" s="437">
        <f t="shared" si="2154"/>
        <v>28989.399999999998</v>
      </c>
      <c r="HM294" s="438">
        <f t="shared" si="2155"/>
        <v>1.4014</v>
      </c>
      <c r="HN294" s="439">
        <f t="shared" si="2156"/>
        <v>0.59760000000000002</v>
      </c>
      <c r="HO294" s="436">
        <f t="shared" si="2157"/>
        <v>1.5508</v>
      </c>
      <c r="HP294" s="427">
        <f t="shared" si="2158"/>
        <v>0.46643999999999997</v>
      </c>
      <c r="HQ294" s="357">
        <f t="shared" si="2159"/>
        <v>25801.599999999999</v>
      </c>
      <c r="HR294" s="358">
        <f t="shared" si="2160"/>
        <v>29019.200000000001</v>
      </c>
      <c r="HS294" s="712">
        <f t="shared" si="2161"/>
        <v>0.46643999999999997</v>
      </c>
      <c r="HT294" s="713">
        <f t="shared" si="2162"/>
        <v>0.36094603788418017</v>
      </c>
      <c r="HU294" s="711">
        <f t="shared" si="2163"/>
        <v>0.44215889640812073</v>
      </c>
      <c r="HV294" s="711">
        <f t="shared" si="2164"/>
        <v>24.454174959719456</v>
      </c>
      <c r="HW294" s="711">
        <f t="shared" si="2165"/>
        <v>27.464698088207459</v>
      </c>
      <c r="HX294" s="711">
        <f t="shared" si="2166"/>
        <v>45.714470083951518</v>
      </c>
      <c r="HY294" s="714">
        <f t="shared" si="2167"/>
        <v>25.801599999999997</v>
      </c>
      <c r="HZ294" s="359">
        <f t="shared" si="2168"/>
        <v>29.019200000000001</v>
      </c>
      <c r="IA294" s="360">
        <f t="shared" si="2169"/>
        <v>48.30190909070317</v>
      </c>
      <c r="IB294" s="75">
        <f t="shared" si="2170"/>
        <v>45.714470083951518</v>
      </c>
      <c r="IC294" s="724">
        <f t="shared" si="2171"/>
        <v>0.36094603788418017</v>
      </c>
      <c r="ID294" s="724">
        <f t="shared" si="2172"/>
        <v>25.801599999999997</v>
      </c>
      <c r="IE294" s="724">
        <f t="shared" si="2173"/>
        <v>29.019200000000001</v>
      </c>
      <c r="IF294" s="76">
        <f t="shared" si="2174"/>
        <v>10.148328222950017</v>
      </c>
      <c r="IG294" s="168"/>
      <c r="IH294" s="168"/>
      <c r="II294" s="168"/>
      <c r="IJ294" s="700">
        <f t="shared" si="2175"/>
        <v>0</v>
      </c>
      <c r="IK294" s="529"/>
      <c r="IL294" s="529"/>
      <c r="IM294" s="529"/>
      <c r="IN294" s="529"/>
      <c r="IO294" s="529"/>
      <c r="IP294" s="529"/>
      <c r="IQ294" s="529"/>
      <c r="IR294" s="529"/>
      <c r="IS294" s="23" t="s">
        <v>88</v>
      </c>
      <c r="IT294" s="23" t="s">
        <v>88</v>
      </c>
      <c r="IU294" s="23"/>
      <c r="IV294" s="23" t="s">
        <v>88</v>
      </c>
      <c r="IW294" s="23"/>
      <c r="IX294" s="23"/>
      <c r="IZ294" s="529"/>
      <c r="JA294" s="529"/>
      <c r="JB294" s="143"/>
      <c r="JC294" s="64"/>
      <c r="JD294" s="22" t="str">
        <f>IF(IN294&lt;&gt;0,IP294*IF294/IN294,"NM")</f>
        <v>NM</v>
      </c>
      <c r="JE294" s="22" t="str">
        <f>IF(IN294&lt;&gt;0,IQ294*IF294/IN294,"NM")</f>
        <v>NM</v>
      </c>
      <c r="JF294" s="22" t="str">
        <f>IF(IN294&lt;&gt;0,JD294*1.07,"NM")</f>
        <v>NM</v>
      </c>
      <c r="JG294" s="22" t="str">
        <f>IF(IN294&lt;&gt;0,JE294*1.76,"NM")</f>
        <v>NM</v>
      </c>
      <c r="JH294" s="21" t="str">
        <f>IF(IN294&lt;&gt;0,(21/(21-IO294)),"NM")</f>
        <v>NM</v>
      </c>
      <c r="JI294" s="21"/>
      <c r="JJ294" s="21"/>
      <c r="JK294" s="21"/>
      <c r="JL294" s="529"/>
      <c r="JM294" s="529"/>
      <c r="JN294" s="529"/>
      <c r="JO294" s="529"/>
      <c r="JP294" s="529"/>
      <c r="JR294" s="29"/>
      <c r="JS294" s="29"/>
      <c r="JT294" s="529"/>
      <c r="JU294" s="529"/>
      <c r="JV294" s="142"/>
      <c r="JW294" s="142"/>
      <c r="JX294" s="142"/>
      <c r="JY294" s="142"/>
      <c r="JZ294" s="142"/>
      <c r="KA294" s="23"/>
      <c r="KB294" s="24"/>
      <c r="KC294" s="175"/>
      <c r="KD294" s="175"/>
      <c r="KE294" s="175"/>
      <c r="KF294" s="175"/>
      <c r="KG294" s="175"/>
      <c r="KH294" s="175"/>
      <c r="KI294" s="175"/>
      <c r="KJ294" s="175"/>
      <c r="KK294" s="48"/>
      <c r="KL294" s="32" t="s">
        <v>88</v>
      </c>
      <c r="KM294" s="48"/>
      <c r="KN294" s="48"/>
      <c r="KO294" s="48"/>
      <c r="KP294" s="48"/>
      <c r="KQ294" s="49"/>
      <c r="KR294" s="49"/>
      <c r="KS294" s="49"/>
      <c r="KT294" s="49"/>
      <c r="KU294" s="49"/>
      <c r="KV294" s="49"/>
      <c r="KX294" s="540">
        <f t="shared" si="1989"/>
        <v>100</v>
      </c>
      <c r="NC294" s="5"/>
    </row>
    <row r="295" spans="1:367" ht="16.5" thickTop="1" thickBot="1" x14ac:dyDescent="0.3">
      <c r="A295" s="81"/>
      <c r="B295" s="81"/>
      <c r="C295" s="81"/>
      <c r="D295" s="2179"/>
      <c r="E295" s="11">
        <f>E294+1</f>
        <v>136</v>
      </c>
      <c r="F295" s="2128"/>
      <c r="G295" s="1831"/>
      <c r="H295" s="23" t="s">
        <v>88</v>
      </c>
      <c r="I295" s="23" t="s">
        <v>88</v>
      </c>
      <c r="J295" s="23" t="s">
        <v>88</v>
      </c>
      <c r="K295" s="38"/>
      <c r="L295" s="39" t="str">
        <f>L294</f>
        <v>EU high</v>
      </c>
      <c r="M295" s="39" t="s">
        <v>56</v>
      </c>
      <c r="N295" s="1905"/>
      <c r="O295" s="528"/>
      <c r="P295" s="544"/>
      <c r="Q295" s="726">
        <v>60</v>
      </c>
      <c r="R295" s="727"/>
      <c r="S295" s="727"/>
      <c r="T295" s="727"/>
      <c r="U295" s="727"/>
      <c r="V295" s="727"/>
      <c r="W295" s="727"/>
      <c r="X295" s="727"/>
      <c r="Y295" s="727"/>
      <c r="Z295" s="727"/>
      <c r="AA295" s="727"/>
      <c r="AB295" s="727">
        <v>40</v>
      </c>
      <c r="AC295" s="368">
        <f t="shared" si="2115"/>
        <v>0.6</v>
      </c>
      <c r="AD295" s="368">
        <f t="shared" si="2116"/>
        <v>0</v>
      </c>
      <c r="AE295" s="368">
        <f t="shared" si="2117"/>
        <v>0</v>
      </c>
      <c r="AF295" s="368">
        <f t="shared" si="2118"/>
        <v>0</v>
      </c>
      <c r="AG295" s="368">
        <f t="shared" si="2119"/>
        <v>0</v>
      </c>
      <c r="AH295" s="368">
        <f t="shared" si="2120"/>
        <v>0</v>
      </c>
      <c r="AI295" s="368">
        <f t="shared" si="2121"/>
        <v>0</v>
      </c>
      <c r="AJ295" s="368">
        <f t="shared" si="2122"/>
        <v>0</v>
      </c>
      <c r="AK295" s="368">
        <f t="shared" si="2123"/>
        <v>0</v>
      </c>
      <c r="AL295" s="368">
        <f t="shared" si="2124"/>
        <v>0</v>
      </c>
      <c r="AM295" s="368">
        <f t="shared" si="2125"/>
        <v>0</v>
      </c>
      <c r="AN295" s="368">
        <f t="shared" si="2126"/>
        <v>0.4</v>
      </c>
      <c r="AO295" s="369">
        <v>0</v>
      </c>
      <c r="AP295" s="370">
        <v>0</v>
      </c>
      <c r="AQ295" s="370">
        <v>0</v>
      </c>
      <c r="AR295" s="370">
        <v>0</v>
      </c>
      <c r="AS295" s="378">
        <f>AC295*'Gas parameters'!$B$10</f>
        <v>21490.799999999999</v>
      </c>
      <c r="AT295" s="371">
        <f>AD295*'Gas parameters'!$C$10</f>
        <v>0</v>
      </c>
      <c r="AU295" s="371">
        <f>AE295*'Gas parameters'!$D$10</f>
        <v>0</v>
      </c>
      <c r="AV295" s="371">
        <f>AF295*'Gas parameters'!$E$10</f>
        <v>0</v>
      </c>
      <c r="AW295" s="371">
        <f>AG295*'Gas parameters'!$F$10</f>
        <v>0</v>
      </c>
      <c r="AX295" s="371">
        <f>AH295*'Gas parameters'!$G$10</f>
        <v>0</v>
      </c>
      <c r="AY295" s="371">
        <f>AI295*'Gas parameters'!$H$10</f>
        <v>0</v>
      </c>
      <c r="AZ295" s="371">
        <f>AJ295*'Gas parameters'!$I$10</f>
        <v>0</v>
      </c>
      <c r="BA295" s="371">
        <f>AK295*'Gas parameters'!$J$10</f>
        <v>0</v>
      </c>
      <c r="BB295" s="371">
        <f>AL295*'Gas parameters'!$K$10</f>
        <v>0</v>
      </c>
      <c r="BC295" s="371">
        <f>AM295*'Gas parameters'!$L$10</f>
        <v>0</v>
      </c>
      <c r="BD295" s="371">
        <f>AN295*'Gas parameters'!$M$10</f>
        <v>4310.8</v>
      </c>
      <c r="BE295" s="372">
        <f>AO295*'Gas parameters'!$N$10</f>
        <v>0</v>
      </c>
      <c r="BF295" s="373">
        <f>AP295*'Gas parameters'!$O$10</f>
        <v>0</v>
      </c>
      <c r="BG295" s="373">
        <f>AQ295*'Gas parameters'!$P$10</f>
        <v>0</v>
      </c>
      <c r="BH295" s="379">
        <f>AR295*'Gas parameters'!$Q$10</f>
        <v>0</v>
      </c>
      <c r="BI295" s="386">
        <f>AC295*'Gas parameters'!$B$11</f>
        <v>23904</v>
      </c>
      <c r="BJ295" s="387">
        <f>AD295*'Gas parameters'!$C$11</f>
        <v>0</v>
      </c>
      <c r="BK295" s="387">
        <f>AE295*'Gas parameters'!$D$11</f>
        <v>0</v>
      </c>
      <c r="BL295" s="387">
        <f>AF295*'Gas parameters'!$E$11</f>
        <v>0</v>
      </c>
      <c r="BM295" s="387">
        <f>AG295*'Gas parameters'!$F$11</f>
        <v>0</v>
      </c>
      <c r="BN295" s="387">
        <f>AH295*'Gas parameters'!$G$11</f>
        <v>0</v>
      </c>
      <c r="BO295" s="387">
        <f>AI295*'Gas parameters'!$H$11</f>
        <v>0</v>
      </c>
      <c r="BP295" s="387">
        <f>AJ295*'Gas parameters'!$I$11</f>
        <v>0</v>
      </c>
      <c r="BQ295" s="387">
        <f>AK295*'Gas parameters'!$J$11</f>
        <v>0</v>
      </c>
      <c r="BR295" s="387">
        <f>AL295*'Gas parameters'!$K$11</f>
        <v>0</v>
      </c>
      <c r="BS295" s="387">
        <f>AM295*'Gas parameters'!$L$11</f>
        <v>0</v>
      </c>
      <c r="BT295" s="387">
        <f>AN295*'Gas parameters'!$M$11</f>
        <v>5115.2000000000007</v>
      </c>
      <c r="BU295" s="388">
        <f>AO295*'Gas parameters'!$N$11</f>
        <v>0</v>
      </c>
      <c r="BV295" s="389">
        <f>AP295*'Gas parameters'!$O$11</f>
        <v>0</v>
      </c>
      <c r="BW295" s="389">
        <f>AQ295*'Gas parameters'!$P$11</f>
        <v>0</v>
      </c>
      <c r="BX295" s="390">
        <f>AR295*'Gas parameters'!$Q$11</f>
        <v>0</v>
      </c>
      <c r="BY295" s="385">
        <f>AC295*'Gas parameters'!$B$12</f>
        <v>0.43043999999999999</v>
      </c>
      <c r="BZ295" s="374">
        <f>AD295*'Gas parameters'!$C$12</f>
        <v>0</v>
      </c>
      <c r="CA295" s="374">
        <f>AE295*'Gas parameters'!$D$12</f>
        <v>0</v>
      </c>
      <c r="CB295" s="374">
        <f>AF295*'Gas parameters'!$E$12</f>
        <v>0</v>
      </c>
      <c r="CC295" s="374">
        <f>AG295*'Gas parameters'!$F$12</f>
        <v>0</v>
      </c>
      <c r="CD295" s="374">
        <f>AH295*'Gas parameters'!$G$12</f>
        <v>0</v>
      </c>
      <c r="CE295" s="374">
        <f>AI295*'Gas parameters'!$H$12</f>
        <v>0</v>
      </c>
      <c r="CF295" s="374">
        <f>AJ295*'Gas parameters'!$I$12</f>
        <v>0</v>
      </c>
      <c r="CG295" s="374">
        <f>AK295*'Gas parameters'!$J$12</f>
        <v>0</v>
      </c>
      <c r="CH295" s="374">
        <f>AL295*'Gas parameters'!$K$12</f>
        <v>0</v>
      </c>
      <c r="CI295" s="374">
        <f>AM295*'Gas parameters'!$L$12</f>
        <v>0</v>
      </c>
      <c r="CJ295" s="374">
        <f>AN295*'Gas parameters'!$M$12</f>
        <v>3.5999999999999997E-2</v>
      </c>
      <c r="CK295" s="375">
        <f>AO295*'Gas parameters'!$N$12</f>
        <v>0</v>
      </c>
      <c r="CL295" s="376">
        <f>AP295*'Gas parameters'!$O$12</f>
        <v>0</v>
      </c>
      <c r="CM295" s="376">
        <f>AQ295*'Gas parameters'!$P$12</f>
        <v>0</v>
      </c>
      <c r="CN295" s="376">
        <f>AR295*'Gas parameters'!$Q$12</f>
        <v>0</v>
      </c>
      <c r="CO295" s="432">
        <f t="shared" si="2127"/>
        <v>0.6</v>
      </c>
      <c r="CP295" s="432">
        <f t="shared" si="2128"/>
        <v>0</v>
      </c>
      <c r="CQ295" s="432">
        <f t="shared" si="2129"/>
        <v>0</v>
      </c>
      <c r="CR295" s="432">
        <f t="shared" si="2130"/>
        <v>0</v>
      </c>
      <c r="CS295" s="432">
        <f t="shared" si="2131"/>
        <v>0</v>
      </c>
      <c r="CT295" s="432">
        <f t="shared" si="2132"/>
        <v>0</v>
      </c>
      <c r="CU295" s="432">
        <f t="shared" si="2133"/>
        <v>0</v>
      </c>
      <c r="CV295" s="432">
        <f t="shared" si="2134"/>
        <v>0</v>
      </c>
      <c r="CW295" s="432">
        <f t="shared" si="2135"/>
        <v>0</v>
      </c>
      <c r="CX295" s="432">
        <f t="shared" si="2136"/>
        <v>0</v>
      </c>
      <c r="CY295" s="432">
        <f t="shared" si="2137"/>
        <v>0</v>
      </c>
      <c r="CZ295" s="432">
        <f t="shared" si="2138"/>
        <v>0.4</v>
      </c>
      <c r="DA295" s="432">
        <f t="shared" si="2139"/>
        <v>0</v>
      </c>
      <c r="DB295" s="432">
        <f t="shared" si="2140"/>
        <v>0</v>
      </c>
      <c r="DC295" s="432">
        <f t="shared" si="2141"/>
        <v>0</v>
      </c>
      <c r="DD295" s="432">
        <f t="shared" si="2142"/>
        <v>0</v>
      </c>
      <c r="DE295" s="428">
        <f>'DATA SHEET'!CO295*'Gas parameters'!$B$13</f>
        <v>21529.8</v>
      </c>
      <c r="DF295" s="428">
        <f>'DATA SHEET'!CP295*'Gas parameters'!$C$13</f>
        <v>0</v>
      </c>
      <c r="DG295" s="428">
        <f>'DATA SHEET'!CQ295*'Gas parameters'!$D$13</f>
        <v>0</v>
      </c>
      <c r="DH295" s="428">
        <f>'DATA SHEET'!CR295*'Gas parameters'!$E$13</f>
        <v>0</v>
      </c>
      <c r="DI295" s="428">
        <f>'DATA SHEET'!CS295*'Gas parameters'!$F$13</f>
        <v>0</v>
      </c>
      <c r="DJ295" s="428">
        <f>'DATA SHEET'!CT295*'Gas parameters'!$G$13</f>
        <v>0</v>
      </c>
      <c r="DK295" s="428">
        <f>'DATA SHEET'!CU295*'Gas parameters'!$H$13</f>
        <v>0</v>
      </c>
      <c r="DL295" s="428">
        <f>'DATA SHEET'!CV295*'Gas parameters'!$I$13</f>
        <v>0</v>
      </c>
      <c r="DM295" s="428">
        <f>'DATA SHEET'!CW295*'Gas parameters'!$J$13</f>
        <v>0</v>
      </c>
      <c r="DN295" s="428">
        <f>'DATA SHEET'!CX295*'Gas parameters'!$K$13</f>
        <v>0</v>
      </c>
      <c r="DO295" s="428">
        <f>'DATA SHEET'!CY295*'Gas parameters'!$L$13</f>
        <v>0</v>
      </c>
      <c r="DP295" s="428">
        <f>'DATA SHEET'!CZ295*'Gas parameters'!$M$13</f>
        <v>4313.2</v>
      </c>
      <c r="DQ295" s="428">
        <f>'DATA SHEET'!DA295*'Gas parameters'!$N$13</f>
        <v>0</v>
      </c>
      <c r="DR295" s="428">
        <f>'DATA SHEET'!DB295*'Gas parameters'!$O$13</f>
        <v>0</v>
      </c>
      <c r="DS295" s="428">
        <f>'DATA SHEET'!DC295*'Gas parameters'!$P$13</f>
        <v>0</v>
      </c>
      <c r="DT295" s="428">
        <f>'DATA SHEET'!DD295*'Gas parameters'!$Q$13</f>
        <v>0</v>
      </c>
      <c r="DU295" s="431">
        <f>'DATA SHEET'!CO295*'Gas parameters'!$B$14</f>
        <v>23891.399999999998</v>
      </c>
      <c r="DV295" s="431">
        <f>'DATA SHEET'!CP295*'Gas parameters'!$C$14</f>
        <v>0</v>
      </c>
      <c r="DW295" s="431">
        <f>'DATA SHEET'!CQ295*'Gas parameters'!$D$14</f>
        <v>0</v>
      </c>
      <c r="DX295" s="431">
        <f>'DATA SHEET'!CR295*'Gas parameters'!$E$14</f>
        <v>0</v>
      </c>
      <c r="DY295" s="431">
        <f>'DATA SHEET'!CS295*'Gas parameters'!$F$14</f>
        <v>0</v>
      </c>
      <c r="DZ295" s="431">
        <f>'DATA SHEET'!CT295*'Gas parameters'!$G$14</f>
        <v>0</v>
      </c>
      <c r="EA295" s="431">
        <f>'DATA SHEET'!CU295*'Gas parameters'!$H$14</f>
        <v>0</v>
      </c>
      <c r="EB295" s="431">
        <f>'DATA SHEET'!CV295*'Gas parameters'!$I$14</f>
        <v>0</v>
      </c>
      <c r="EC295" s="431">
        <f>'DATA SHEET'!CW295*'Gas parameters'!$J$14</f>
        <v>0</v>
      </c>
      <c r="ED295" s="431">
        <f>'DATA SHEET'!CX295*'Gas parameters'!$K$14</f>
        <v>0</v>
      </c>
      <c r="EE295" s="431">
        <f>'DATA SHEET'!CY295*'Gas parameters'!$L$14</f>
        <v>0</v>
      </c>
      <c r="EF295" s="431">
        <f>'DATA SHEET'!CZ295*'Gas parameters'!$M$14</f>
        <v>5098</v>
      </c>
      <c r="EG295" s="431">
        <f>'DATA SHEET'!DA295*'Gas parameters'!$N$14</f>
        <v>0</v>
      </c>
      <c r="EH295" s="431">
        <f>'DATA SHEET'!DB295*'Gas parameters'!$O$14</f>
        <v>0</v>
      </c>
      <c r="EI295" s="431">
        <f>'DATA SHEET'!DC295*'Gas parameters'!$P$14</f>
        <v>0</v>
      </c>
      <c r="EJ295" s="431">
        <f>'DATA SHEET'!DD295*'Gas parameters'!$Q$14</f>
        <v>0</v>
      </c>
      <c r="EK295" s="425">
        <f>'DATA SHEET'!CO295*'Gas parameters'!$B$15</f>
        <v>1.2018</v>
      </c>
      <c r="EL295" s="434">
        <f>'DATA SHEET'!CP295*'Gas parameters'!$C$15</f>
        <v>0</v>
      </c>
      <c r="EM295" s="434">
        <f>'DATA SHEET'!CQ295*'Gas parameters'!$D$15</f>
        <v>0</v>
      </c>
      <c r="EN295" s="434">
        <f>'DATA SHEET'!CR295*'Gas parameters'!$E$15</f>
        <v>0</v>
      </c>
      <c r="EO295" s="434">
        <f>'DATA SHEET'!CS295*'Gas parameters'!$F$15</f>
        <v>0</v>
      </c>
      <c r="EP295" s="434">
        <f>'DATA SHEET'!CT295*'Gas parameters'!$G$15</f>
        <v>0</v>
      </c>
      <c r="EQ295" s="434">
        <f>'DATA SHEET'!CU295*'Gas parameters'!$H$15</f>
        <v>0</v>
      </c>
      <c r="ER295" s="434">
        <f>'DATA SHEET'!CV295*'Gas parameters'!$I$15</f>
        <v>0</v>
      </c>
      <c r="ES295" s="434">
        <f>'DATA SHEET'!CW295*'Gas parameters'!$J$15</f>
        <v>0</v>
      </c>
      <c r="ET295" s="434">
        <f>'DATA SHEET'!CX295*'Gas parameters'!$K$15</f>
        <v>0</v>
      </c>
      <c r="EU295" s="434">
        <f>'DATA SHEET'!CY295*'Gas parameters'!$L$15</f>
        <v>0</v>
      </c>
      <c r="EV295" s="434">
        <f>'DATA SHEET'!CZ295*'Gas parameters'!$M$15</f>
        <v>0.1996</v>
      </c>
      <c r="EW295" s="434">
        <f>'DATA SHEET'!DA295*'Gas parameters'!$N$15</f>
        <v>0</v>
      </c>
      <c r="EX295" s="434">
        <f>'DATA SHEET'!DB295*'Gas parameters'!$O$15</f>
        <v>0</v>
      </c>
      <c r="EY295" s="434">
        <f>'DATA SHEET'!DC295*'Gas parameters'!$P$15</f>
        <v>0</v>
      </c>
      <c r="EZ295" s="434">
        <f>'DATA SHEET'!DD295*'Gas parameters'!$Q$15</f>
        <v>0</v>
      </c>
      <c r="FA295" s="429">
        <f>'DATA SHEET'!CO295*'Gas parameters'!$B$16</f>
        <v>0.59760000000000002</v>
      </c>
      <c r="FB295" s="429">
        <f>'DATA SHEET'!CP295*'Gas parameters'!$C$16</f>
        <v>0</v>
      </c>
      <c r="FC295" s="429">
        <f>'DATA SHEET'!CQ295*'Gas parameters'!$D$16</f>
        <v>0</v>
      </c>
      <c r="FD295" s="429">
        <f>'DATA SHEET'!CR295*'Gas parameters'!$E$16</f>
        <v>0</v>
      </c>
      <c r="FE295" s="429">
        <f>'DATA SHEET'!CS295*'Gas parameters'!$F$16</f>
        <v>0</v>
      </c>
      <c r="FF295" s="429">
        <f>'DATA SHEET'!CT295*'Gas parameters'!$G$16</f>
        <v>0</v>
      </c>
      <c r="FG295" s="429">
        <f>'DATA SHEET'!CU295*'Gas parameters'!$H$16</f>
        <v>0</v>
      </c>
      <c r="FH295" s="429">
        <f>'DATA SHEET'!CV295*'Gas parameters'!$I$16</f>
        <v>0</v>
      </c>
      <c r="FI295" s="429">
        <f>'DATA SHEET'!CW295*'Gas parameters'!$J$16</f>
        <v>0</v>
      </c>
      <c r="FJ295" s="429">
        <f>'DATA SHEET'!CX295*'Gas parameters'!$K$16</f>
        <v>0</v>
      </c>
      <c r="FK295" s="429">
        <f>'DATA SHEET'!CY295*'Gas parameters'!$L$16</f>
        <v>0</v>
      </c>
      <c r="FL295" s="429">
        <f>'DATA SHEET'!CZ295*'Gas parameters'!$M$16</f>
        <v>0</v>
      </c>
      <c r="FM295" s="429">
        <f>'DATA SHEET'!DA295*'Gas parameters'!$N$16</f>
        <v>0</v>
      </c>
      <c r="FN295" s="429">
        <f>'DATA SHEET'!DB295*'Gas parameters'!$O$16</f>
        <v>0</v>
      </c>
      <c r="FO295" s="429">
        <f>'DATA SHEET'!DC295*'Gas parameters'!$P$16</f>
        <v>0</v>
      </c>
      <c r="FP295" s="429">
        <f>'DATA SHEET'!DD295*'Gas parameters'!$Q$16</f>
        <v>0</v>
      </c>
      <c r="FQ295" s="457">
        <f>'DATA SHEET'!CO295*'Gas parameters'!$B$17</f>
        <v>1.1639999999999999</v>
      </c>
      <c r="FR295" s="457">
        <f>'DATA SHEET'!CP295*'Gas parameters'!$C$17</f>
        <v>0</v>
      </c>
      <c r="FS295" s="457">
        <f>'DATA SHEET'!CQ295*'Gas parameters'!$D$17</f>
        <v>0</v>
      </c>
      <c r="FT295" s="457">
        <f>'DATA SHEET'!CR295*'Gas parameters'!$E$17</f>
        <v>0</v>
      </c>
      <c r="FU295" s="457">
        <f>'DATA SHEET'!CS295*'Gas parameters'!$F$17</f>
        <v>0</v>
      </c>
      <c r="FV295" s="457">
        <f>'DATA SHEET'!CT295*'Gas parameters'!$G$17</f>
        <v>0</v>
      </c>
      <c r="FW295" s="457">
        <f>'DATA SHEET'!CU295*'Gas parameters'!$H$17</f>
        <v>0</v>
      </c>
      <c r="FX295" s="457">
        <f>'DATA SHEET'!CV295*'Gas parameters'!$I$17</f>
        <v>0</v>
      </c>
      <c r="FY295" s="457">
        <f>'DATA SHEET'!CW295*'Gas parameters'!$J$17</f>
        <v>0</v>
      </c>
      <c r="FZ295" s="457">
        <f>'DATA SHEET'!CX295*'Gas parameters'!$K$17</f>
        <v>0</v>
      </c>
      <c r="GA295" s="457">
        <f>'DATA SHEET'!CY295*'Gas parameters'!$L$17</f>
        <v>0</v>
      </c>
      <c r="GB295" s="457">
        <f>'DATA SHEET'!CZ295*'Gas parameters'!$M$17</f>
        <v>0.38680000000000003</v>
      </c>
      <c r="GC295" s="457">
        <f>'DATA SHEET'!DA295*'Gas parameters'!$N$17</f>
        <v>0</v>
      </c>
      <c r="GD295" s="457">
        <f>'DATA SHEET'!DB295*'Gas parameters'!$O$17</f>
        <v>0</v>
      </c>
      <c r="GE295" s="457">
        <f>'DATA SHEET'!DC295*'Gas parameters'!$P$17</f>
        <v>0</v>
      </c>
      <c r="GF295" s="457">
        <f>'DATA SHEET'!DD295*'Gas parameters'!$Q$17</f>
        <v>0</v>
      </c>
      <c r="GG295" s="429">
        <f>'DATA SHEET'!CO295*'Gas parameters'!$B$18</f>
        <v>0.43043999999999999</v>
      </c>
      <c r="GH295" s="429">
        <f>'DATA SHEET'!CP295*'Gas parameters'!$C$18</f>
        <v>0</v>
      </c>
      <c r="GI295" s="429">
        <f>'DATA SHEET'!CQ295*'Gas parameters'!$D$18</f>
        <v>0</v>
      </c>
      <c r="GJ295" s="429">
        <f>'DATA SHEET'!CR295*'Gas parameters'!$E$18</f>
        <v>0</v>
      </c>
      <c r="GK295" s="429">
        <f>'DATA SHEET'!CS295*'Gas parameters'!$F$18</f>
        <v>0</v>
      </c>
      <c r="GL295" s="429">
        <f>'DATA SHEET'!CT295*'Gas parameters'!$G$18</f>
        <v>0</v>
      </c>
      <c r="GM295" s="429">
        <f>'DATA SHEET'!CU295*'Gas parameters'!$H$18</f>
        <v>0</v>
      </c>
      <c r="GN295" s="429">
        <f>'DATA SHEET'!CV295*'Gas parameters'!$I$18</f>
        <v>0</v>
      </c>
      <c r="GO295" s="429">
        <f>'DATA SHEET'!CW295*'Gas parameters'!$J$18</f>
        <v>0</v>
      </c>
      <c r="GP295" s="429">
        <f>'DATA SHEET'!CX295*'Gas parameters'!$K$18</f>
        <v>0</v>
      </c>
      <c r="GQ295" s="429">
        <f>'DATA SHEET'!CY295*'Gas parameters'!$L$18</f>
        <v>0</v>
      </c>
      <c r="GR295" s="429">
        <f>'DATA SHEET'!CZ295*'Gas parameters'!$M$18</f>
        <v>3.5999999999999997E-2</v>
      </c>
      <c r="GS295" s="429">
        <f>'DATA SHEET'!DA295*'Gas parameters'!$N$18</f>
        <v>0</v>
      </c>
      <c r="GT295" s="429">
        <f>'DATA SHEET'!DB295*'Gas parameters'!$O$18</f>
        <v>0</v>
      </c>
      <c r="GU295" s="429">
        <f>'DATA SHEET'!DC295*'Gas parameters'!$P$18</f>
        <v>0</v>
      </c>
      <c r="GV295" s="429">
        <f>'DATA SHEET'!DD295*'Gas parameters'!$Q$18</f>
        <v>0</v>
      </c>
      <c r="GW295" s="430">
        <v>7</v>
      </c>
      <c r="GX295" s="430">
        <v>1E-3</v>
      </c>
      <c r="GY295" s="435">
        <f t="shared" si="2143"/>
        <v>6.6924546322827121</v>
      </c>
      <c r="GZ295" s="435">
        <f t="shared" si="2144"/>
        <v>10.148328222950017</v>
      </c>
      <c r="HA295" s="433">
        <f t="shared" si="2145"/>
        <v>1</v>
      </c>
      <c r="HB295" s="433">
        <f t="shared" si="2146"/>
        <v>7.4502201757506663</v>
      </c>
      <c r="HC295" s="433">
        <f t="shared" si="2147"/>
        <v>20.959991874476575</v>
      </c>
      <c r="HD295" s="433">
        <f t="shared" si="2148"/>
        <v>1.3246768628986172</v>
      </c>
      <c r="HE295" s="433">
        <f t="shared" si="2149"/>
        <v>1.2155011147590387</v>
      </c>
      <c r="HF295" s="436">
        <f t="shared" si="2114"/>
        <v>0</v>
      </c>
      <c r="HG295" s="433">
        <f t="shared" si="2150"/>
        <v>5.8886546322827122</v>
      </c>
      <c r="HH295" s="435">
        <f>GY295*0.7906+'DATA SHEET'!CW295/100+HN295</f>
        <v>5.8886546322827122</v>
      </c>
      <c r="HI295" s="433">
        <f t="shared" si="2151"/>
        <v>1.5615655434679541</v>
      </c>
      <c r="HJ295" s="433">
        <f t="shared" si="2152"/>
        <v>10.148328222950017</v>
      </c>
      <c r="HK295" s="437">
        <f t="shared" si="2153"/>
        <v>25843</v>
      </c>
      <c r="HL295" s="437">
        <f t="shared" si="2154"/>
        <v>28989.399999999998</v>
      </c>
      <c r="HM295" s="438">
        <f t="shared" si="2155"/>
        <v>1.4014</v>
      </c>
      <c r="HN295" s="439">
        <f t="shared" si="2156"/>
        <v>0.59760000000000002</v>
      </c>
      <c r="HO295" s="436">
        <f t="shared" si="2157"/>
        <v>1.5508</v>
      </c>
      <c r="HP295" s="427">
        <f t="shared" si="2158"/>
        <v>0.46643999999999997</v>
      </c>
      <c r="HQ295" s="357">
        <f t="shared" si="2159"/>
        <v>25801.599999999999</v>
      </c>
      <c r="HR295" s="358">
        <f t="shared" si="2160"/>
        <v>29019.200000000001</v>
      </c>
      <c r="HS295" s="712">
        <f t="shared" si="2161"/>
        <v>0.46643999999999997</v>
      </c>
      <c r="HT295" s="713">
        <f t="shared" si="2162"/>
        <v>0.36094603788418017</v>
      </c>
      <c r="HU295" s="711">
        <f t="shared" si="2163"/>
        <v>0.44215889640812073</v>
      </c>
      <c r="HV295" s="711">
        <f t="shared" si="2164"/>
        <v>24.454174959719456</v>
      </c>
      <c r="HW295" s="711">
        <f t="shared" si="2165"/>
        <v>27.464698088207459</v>
      </c>
      <c r="HX295" s="711">
        <f t="shared" si="2166"/>
        <v>45.714470083951518</v>
      </c>
      <c r="HY295" s="714">
        <f t="shared" si="2167"/>
        <v>25.801599999999997</v>
      </c>
      <c r="HZ295" s="359">
        <f t="shared" si="2168"/>
        <v>29.019200000000001</v>
      </c>
      <c r="IA295" s="360">
        <f t="shared" si="2169"/>
        <v>48.30190909070317</v>
      </c>
      <c r="IB295" s="75">
        <f t="shared" si="2170"/>
        <v>45.714470083951518</v>
      </c>
      <c r="IC295" s="724">
        <f t="shared" si="2171"/>
        <v>0.36094603788418017</v>
      </c>
      <c r="ID295" s="724">
        <f t="shared" si="2172"/>
        <v>25.801599999999997</v>
      </c>
      <c r="IE295" s="724">
        <f t="shared" si="2173"/>
        <v>29.019200000000001</v>
      </c>
      <c r="IF295" s="76">
        <f t="shared" si="2174"/>
        <v>10.148328222950017</v>
      </c>
      <c r="IG295" s="168"/>
      <c r="IH295" s="168"/>
      <c r="II295" s="168"/>
      <c r="IJ295" s="700">
        <f t="shared" si="2175"/>
        <v>0</v>
      </c>
      <c r="IK295" s="529"/>
      <c r="IL295" s="529"/>
      <c r="IM295" s="529"/>
      <c r="IN295" s="529"/>
      <c r="IO295" s="529"/>
      <c r="IP295" s="529"/>
      <c r="IQ295" s="529"/>
      <c r="IR295" s="529"/>
      <c r="IS295" s="23" t="s">
        <v>88</v>
      </c>
      <c r="IT295" s="23" t="s">
        <v>88</v>
      </c>
      <c r="IU295" s="23"/>
      <c r="IV295" s="23" t="s">
        <v>88</v>
      </c>
      <c r="IW295" s="23"/>
      <c r="IX295" s="23"/>
      <c r="IZ295" s="529"/>
      <c r="JA295" s="529"/>
      <c r="JB295" s="143"/>
      <c r="JC295" s="64"/>
      <c r="JD295" s="22" t="str">
        <f>IF(IN295&lt;&gt;0,IP295*IF295/IN295,"NM")</f>
        <v>NM</v>
      </c>
      <c r="JE295" s="22" t="str">
        <f>IF(IN295&lt;&gt;0,IQ295*IF295/IN295,"NM")</f>
        <v>NM</v>
      </c>
      <c r="JF295" s="22" t="str">
        <f>IF(IN295&lt;&gt;0,JD295*1.07,"NM")</f>
        <v>NM</v>
      </c>
      <c r="JG295" s="22" t="str">
        <f>IF(IN295&lt;&gt;0,JE295*1.76,"NM")</f>
        <v>NM</v>
      </c>
      <c r="JH295" s="21" t="str">
        <f>IF(IN295&lt;&gt;0,(21/(21-IO295)),"NM")</f>
        <v>NM</v>
      </c>
      <c r="JI295" s="21"/>
      <c r="JJ295" s="21"/>
      <c r="JK295" s="21"/>
      <c r="JL295" s="529"/>
      <c r="JM295" s="529"/>
      <c r="JN295" s="529"/>
      <c r="JO295" s="529"/>
      <c r="JP295" s="529"/>
      <c r="JR295" s="29"/>
      <c r="JS295" s="29"/>
      <c r="JT295" s="529"/>
      <c r="JU295" s="529"/>
      <c r="JV295" s="142"/>
      <c r="JW295" s="142"/>
      <c r="JX295" s="142"/>
      <c r="JY295" s="142"/>
      <c r="JZ295" s="142"/>
      <c r="KA295" s="23"/>
      <c r="KB295" s="24"/>
      <c r="KC295" s="175"/>
      <c r="KD295" s="175"/>
      <c r="KE295" s="175"/>
      <c r="KF295" s="175"/>
      <c r="KG295" s="175"/>
      <c r="KH295" s="175"/>
      <c r="KI295" s="175"/>
      <c r="KJ295" s="175"/>
      <c r="KK295" s="48"/>
      <c r="KL295" s="32" t="s">
        <v>88</v>
      </c>
      <c r="KM295" s="48"/>
      <c r="KN295" s="48"/>
      <c r="KO295" s="48"/>
      <c r="KP295" s="48"/>
      <c r="KQ295" s="49"/>
      <c r="KR295" s="49"/>
      <c r="KS295" s="49"/>
      <c r="KT295" s="49"/>
      <c r="KU295" s="49"/>
      <c r="KV295" s="49"/>
      <c r="KX295" s="540">
        <f t="shared" si="1989"/>
        <v>100</v>
      </c>
      <c r="NC295" s="5"/>
    </row>
    <row r="296" spans="1:367" ht="16.5" thickTop="1" thickBot="1" x14ac:dyDescent="0.3">
      <c r="A296" s="81"/>
      <c r="B296" s="81"/>
      <c r="C296" s="81"/>
      <c r="D296" s="2179"/>
      <c r="E296" s="11">
        <f>E295+1</f>
        <v>137</v>
      </c>
      <c r="F296" s="2129"/>
      <c r="G296" s="1832"/>
      <c r="H296" s="23" t="s">
        <v>88</v>
      </c>
      <c r="I296" s="23" t="s">
        <v>88</v>
      </c>
      <c r="J296" s="23" t="s">
        <v>88</v>
      </c>
      <c r="K296" s="38"/>
      <c r="L296" s="39" t="str">
        <f>L295</f>
        <v>EU high</v>
      </c>
      <c r="M296" s="196" t="s">
        <v>191</v>
      </c>
      <c r="N296" s="1906"/>
      <c r="O296" s="528"/>
      <c r="P296" s="544"/>
      <c r="Q296" s="726">
        <v>60</v>
      </c>
      <c r="R296" s="727"/>
      <c r="S296" s="727"/>
      <c r="T296" s="727"/>
      <c r="U296" s="727"/>
      <c r="V296" s="727"/>
      <c r="W296" s="727"/>
      <c r="X296" s="727"/>
      <c r="Y296" s="727"/>
      <c r="Z296" s="727"/>
      <c r="AA296" s="727"/>
      <c r="AB296" s="727">
        <v>40</v>
      </c>
      <c r="AC296" s="368">
        <f t="shared" si="2115"/>
        <v>0.6</v>
      </c>
      <c r="AD296" s="368">
        <f t="shared" si="2116"/>
        <v>0</v>
      </c>
      <c r="AE296" s="368">
        <f t="shared" si="2117"/>
        <v>0</v>
      </c>
      <c r="AF296" s="368">
        <f t="shared" si="2118"/>
        <v>0</v>
      </c>
      <c r="AG296" s="368">
        <f t="shared" si="2119"/>
        <v>0</v>
      </c>
      <c r="AH296" s="368">
        <f t="shared" si="2120"/>
        <v>0</v>
      </c>
      <c r="AI296" s="368">
        <f t="shared" si="2121"/>
        <v>0</v>
      </c>
      <c r="AJ296" s="368">
        <f t="shared" si="2122"/>
        <v>0</v>
      </c>
      <c r="AK296" s="368">
        <f t="shared" si="2123"/>
        <v>0</v>
      </c>
      <c r="AL296" s="368">
        <f t="shared" si="2124"/>
        <v>0</v>
      </c>
      <c r="AM296" s="368">
        <f t="shared" si="2125"/>
        <v>0</v>
      </c>
      <c r="AN296" s="368">
        <f t="shared" si="2126"/>
        <v>0.4</v>
      </c>
      <c r="AO296" s="369">
        <v>0</v>
      </c>
      <c r="AP296" s="370">
        <v>0</v>
      </c>
      <c r="AQ296" s="370">
        <v>0</v>
      </c>
      <c r="AR296" s="370">
        <v>0</v>
      </c>
      <c r="AS296" s="378">
        <f>AC296*'Gas parameters'!$B$10</f>
        <v>21490.799999999999</v>
      </c>
      <c r="AT296" s="371">
        <f>AD296*'Gas parameters'!$C$10</f>
        <v>0</v>
      </c>
      <c r="AU296" s="371">
        <f>AE296*'Gas parameters'!$D$10</f>
        <v>0</v>
      </c>
      <c r="AV296" s="371">
        <f>AF296*'Gas parameters'!$E$10</f>
        <v>0</v>
      </c>
      <c r="AW296" s="371">
        <f>AG296*'Gas parameters'!$F$10</f>
        <v>0</v>
      </c>
      <c r="AX296" s="371">
        <f>AH296*'Gas parameters'!$G$10</f>
        <v>0</v>
      </c>
      <c r="AY296" s="371">
        <f>AI296*'Gas parameters'!$H$10</f>
        <v>0</v>
      </c>
      <c r="AZ296" s="371">
        <f>AJ296*'Gas parameters'!$I$10</f>
        <v>0</v>
      </c>
      <c r="BA296" s="371">
        <f>AK296*'Gas parameters'!$J$10</f>
        <v>0</v>
      </c>
      <c r="BB296" s="371">
        <f>AL296*'Gas parameters'!$K$10</f>
        <v>0</v>
      </c>
      <c r="BC296" s="371">
        <f>AM296*'Gas parameters'!$L$10</f>
        <v>0</v>
      </c>
      <c r="BD296" s="371">
        <f>AN296*'Gas parameters'!$M$10</f>
        <v>4310.8</v>
      </c>
      <c r="BE296" s="372">
        <f>AO296*'Gas parameters'!$N$10</f>
        <v>0</v>
      </c>
      <c r="BF296" s="373">
        <f>AP296*'Gas parameters'!$O$10</f>
        <v>0</v>
      </c>
      <c r="BG296" s="373">
        <f>AQ296*'Gas parameters'!$P$10</f>
        <v>0</v>
      </c>
      <c r="BH296" s="379">
        <f>AR296*'Gas parameters'!$Q$10</f>
        <v>0</v>
      </c>
      <c r="BI296" s="386">
        <f>AC296*'Gas parameters'!$B$11</f>
        <v>23904</v>
      </c>
      <c r="BJ296" s="387">
        <f>AD296*'Gas parameters'!$C$11</f>
        <v>0</v>
      </c>
      <c r="BK296" s="387">
        <f>AE296*'Gas parameters'!$D$11</f>
        <v>0</v>
      </c>
      <c r="BL296" s="387">
        <f>AF296*'Gas parameters'!$E$11</f>
        <v>0</v>
      </c>
      <c r="BM296" s="387">
        <f>AG296*'Gas parameters'!$F$11</f>
        <v>0</v>
      </c>
      <c r="BN296" s="387">
        <f>AH296*'Gas parameters'!$G$11</f>
        <v>0</v>
      </c>
      <c r="BO296" s="387">
        <f>AI296*'Gas parameters'!$H$11</f>
        <v>0</v>
      </c>
      <c r="BP296" s="387">
        <f>AJ296*'Gas parameters'!$I$11</f>
        <v>0</v>
      </c>
      <c r="BQ296" s="387">
        <f>AK296*'Gas parameters'!$J$11</f>
        <v>0</v>
      </c>
      <c r="BR296" s="387">
        <f>AL296*'Gas parameters'!$K$11</f>
        <v>0</v>
      </c>
      <c r="BS296" s="387">
        <f>AM296*'Gas parameters'!$L$11</f>
        <v>0</v>
      </c>
      <c r="BT296" s="387">
        <f>AN296*'Gas parameters'!$M$11</f>
        <v>5115.2000000000007</v>
      </c>
      <c r="BU296" s="388">
        <f>AO296*'Gas parameters'!$N$11</f>
        <v>0</v>
      </c>
      <c r="BV296" s="389">
        <f>AP296*'Gas parameters'!$O$11</f>
        <v>0</v>
      </c>
      <c r="BW296" s="389">
        <f>AQ296*'Gas parameters'!$P$11</f>
        <v>0</v>
      </c>
      <c r="BX296" s="390">
        <f>AR296*'Gas parameters'!$Q$11</f>
        <v>0</v>
      </c>
      <c r="BY296" s="385">
        <f>AC296*'Gas parameters'!$B$12</f>
        <v>0.43043999999999999</v>
      </c>
      <c r="BZ296" s="374">
        <f>AD296*'Gas parameters'!$C$12</f>
        <v>0</v>
      </c>
      <c r="CA296" s="374">
        <f>AE296*'Gas parameters'!$D$12</f>
        <v>0</v>
      </c>
      <c r="CB296" s="374">
        <f>AF296*'Gas parameters'!$E$12</f>
        <v>0</v>
      </c>
      <c r="CC296" s="374">
        <f>AG296*'Gas parameters'!$F$12</f>
        <v>0</v>
      </c>
      <c r="CD296" s="374">
        <f>AH296*'Gas parameters'!$G$12</f>
        <v>0</v>
      </c>
      <c r="CE296" s="374">
        <f>AI296*'Gas parameters'!$H$12</f>
        <v>0</v>
      </c>
      <c r="CF296" s="374">
        <f>AJ296*'Gas parameters'!$I$12</f>
        <v>0</v>
      </c>
      <c r="CG296" s="374">
        <f>AK296*'Gas parameters'!$J$12</f>
        <v>0</v>
      </c>
      <c r="CH296" s="374">
        <f>AL296*'Gas parameters'!$K$12</f>
        <v>0</v>
      </c>
      <c r="CI296" s="374">
        <f>AM296*'Gas parameters'!$L$12</f>
        <v>0</v>
      </c>
      <c r="CJ296" s="374">
        <f>AN296*'Gas parameters'!$M$12</f>
        <v>3.5999999999999997E-2</v>
      </c>
      <c r="CK296" s="375">
        <f>AO296*'Gas parameters'!$N$12</f>
        <v>0</v>
      </c>
      <c r="CL296" s="376">
        <f>AP296*'Gas parameters'!$O$12</f>
        <v>0</v>
      </c>
      <c r="CM296" s="376">
        <f>AQ296*'Gas parameters'!$P$12</f>
        <v>0</v>
      </c>
      <c r="CN296" s="376">
        <f>AR296*'Gas parameters'!$Q$12</f>
        <v>0</v>
      </c>
      <c r="CO296" s="432">
        <f t="shared" si="2127"/>
        <v>0.6</v>
      </c>
      <c r="CP296" s="432">
        <f t="shared" si="2128"/>
        <v>0</v>
      </c>
      <c r="CQ296" s="432">
        <f t="shared" si="2129"/>
        <v>0</v>
      </c>
      <c r="CR296" s="432">
        <f t="shared" si="2130"/>
        <v>0</v>
      </c>
      <c r="CS296" s="432">
        <f t="shared" si="2131"/>
        <v>0</v>
      </c>
      <c r="CT296" s="432">
        <f t="shared" si="2132"/>
        <v>0</v>
      </c>
      <c r="CU296" s="432">
        <f t="shared" si="2133"/>
        <v>0</v>
      </c>
      <c r="CV296" s="432">
        <f t="shared" si="2134"/>
        <v>0</v>
      </c>
      <c r="CW296" s="432">
        <f t="shared" si="2135"/>
        <v>0</v>
      </c>
      <c r="CX296" s="432">
        <f t="shared" si="2136"/>
        <v>0</v>
      </c>
      <c r="CY296" s="432">
        <f t="shared" si="2137"/>
        <v>0</v>
      </c>
      <c r="CZ296" s="432">
        <f t="shared" si="2138"/>
        <v>0.4</v>
      </c>
      <c r="DA296" s="432">
        <f t="shared" si="2139"/>
        <v>0</v>
      </c>
      <c r="DB296" s="432">
        <f t="shared" si="2140"/>
        <v>0</v>
      </c>
      <c r="DC296" s="432">
        <f t="shared" si="2141"/>
        <v>0</v>
      </c>
      <c r="DD296" s="432">
        <f t="shared" si="2142"/>
        <v>0</v>
      </c>
      <c r="DE296" s="428">
        <f>'DATA SHEET'!CO296*'Gas parameters'!$B$13</f>
        <v>21529.8</v>
      </c>
      <c r="DF296" s="428">
        <f>'DATA SHEET'!CP296*'Gas parameters'!$C$13</f>
        <v>0</v>
      </c>
      <c r="DG296" s="428">
        <f>'DATA SHEET'!CQ296*'Gas parameters'!$D$13</f>
        <v>0</v>
      </c>
      <c r="DH296" s="428">
        <f>'DATA SHEET'!CR296*'Gas parameters'!$E$13</f>
        <v>0</v>
      </c>
      <c r="DI296" s="428">
        <f>'DATA SHEET'!CS296*'Gas parameters'!$F$13</f>
        <v>0</v>
      </c>
      <c r="DJ296" s="428">
        <f>'DATA SHEET'!CT296*'Gas parameters'!$G$13</f>
        <v>0</v>
      </c>
      <c r="DK296" s="428">
        <f>'DATA SHEET'!CU296*'Gas parameters'!$H$13</f>
        <v>0</v>
      </c>
      <c r="DL296" s="428">
        <f>'DATA SHEET'!CV296*'Gas parameters'!$I$13</f>
        <v>0</v>
      </c>
      <c r="DM296" s="428">
        <f>'DATA SHEET'!CW296*'Gas parameters'!$J$13</f>
        <v>0</v>
      </c>
      <c r="DN296" s="428">
        <f>'DATA SHEET'!CX296*'Gas parameters'!$K$13</f>
        <v>0</v>
      </c>
      <c r="DO296" s="428">
        <f>'DATA SHEET'!CY296*'Gas parameters'!$L$13</f>
        <v>0</v>
      </c>
      <c r="DP296" s="428">
        <f>'DATA SHEET'!CZ296*'Gas parameters'!$M$13</f>
        <v>4313.2</v>
      </c>
      <c r="DQ296" s="428">
        <f>'DATA SHEET'!DA296*'Gas parameters'!$N$13</f>
        <v>0</v>
      </c>
      <c r="DR296" s="428">
        <f>'DATA SHEET'!DB296*'Gas parameters'!$O$13</f>
        <v>0</v>
      </c>
      <c r="DS296" s="428">
        <f>'DATA SHEET'!DC296*'Gas parameters'!$P$13</f>
        <v>0</v>
      </c>
      <c r="DT296" s="428">
        <f>'DATA SHEET'!DD296*'Gas parameters'!$Q$13</f>
        <v>0</v>
      </c>
      <c r="DU296" s="431">
        <f>'DATA SHEET'!CO296*'Gas parameters'!$B$14</f>
        <v>23891.399999999998</v>
      </c>
      <c r="DV296" s="431">
        <f>'DATA SHEET'!CP296*'Gas parameters'!$C$14</f>
        <v>0</v>
      </c>
      <c r="DW296" s="431">
        <f>'DATA SHEET'!CQ296*'Gas parameters'!$D$14</f>
        <v>0</v>
      </c>
      <c r="DX296" s="431">
        <f>'DATA SHEET'!CR296*'Gas parameters'!$E$14</f>
        <v>0</v>
      </c>
      <c r="DY296" s="431">
        <f>'DATA SHEET'!CS296*'Gas parameters'!$F$14</f>
        <v>0</v>
      </c>
      <c r="DZ296" s="431">
        <f>'DATA SHEET'!CT296*'Gas parameters'!$G$14</f>
        <v>0</v>
      </c>
      <c r="EA296" s="431">
        <f>'DATA SHEET'!CU296*'Gas parameters'!$H$14</f>
        <v>0</v>
      </c>
      <c r="EB296" s="431">
        <f>'DATA SHEET'!CV296*'Gas parameters'!$I$14</f>
        <v>0</v>
      </c>
      <c r="EC296" s="431">
        <f>'DATA SHEET'!CW296*'Gas parameters'!$J$14</f>
        <v>0</v>
      </c>
      <c r="ED296" s="431">
        <f>'DATA SHEET'!CX296*'Gas parameters'!$K$14</f>
        <v>0</v>
      </c>
      <c r="EE296" s="431">
        <f>'DATA SHEET'!CY296*'Gas parameters'!$L$14</f>
        <v>0</v>
      </c>
      <c r="EF296" s="431">
        <f>'DATA SHEET'!CZ296*'Gas parameters'!$M$14</f>
        <v>5098</v>
      </c>
      <c r="EG296" s="431">
        <f>'DATA SHEET'!DA296*'Gas parameters'!$N$14</f>
        <v>0</v>
      </c>
      <c r="EH296" s="431">
        <f>'DATA SHEET'!DB296*'Gas parameters'!$O$14</f>
        <v>0</v>
      </c>
      <c r="EI296" s="431">
        <f>'DATA SHEET'!DC296*'Gas parameters'!$P$14</f>
        <v>0</v>
      </c>
      <c r="EJ296" s="431">
        <f>'DATA SHEET'!DD296*'Gas parameters'!$Q$14</f>
        <v>0</v>
      </c>
      <c r="EK296" s="425">
        <f>'DATA SHEET'!CO296*'Gas parameters'!$B$15</f>
        <v>1.2018</v>
      </c>
      <c r="EL296" s="434">
        <f>'DATA SHEET'!CP296*'Gas parameters'!$C$15</f>
        <v>0</v>
      </c>
      <c r="EM296" s="434">
        <f>'DATA SHEET'!CQ296*'Gas parameters'!$D$15</f>
        <v>0</v>
      </c>
      <c r="EN296" s="434">
        <f>'DATA SHEET'!CR296*'Gas parameters'!$E$15</f>
        <v>0</v>
      </c>
      <c r="EO296" s="434">
        <f>'DATA SHEET'!CS296*'Gas parameters'!$F$15</f>
        <v>0</v>
      </c>
      <c r="EP296" s="434">
        <f>'DATA SHEET'!CT296*'Gas parameters'!$G$15</f>
        <v>0</v>
      </c>
      <c r="EQ296" s="434">
        <f>'DATA SHEET'!CU296*'Gas parameters'!$H$15</f>
        <v>0</v>
      </c>
      <c r="ER296" s="434">
        <f>'DATA SHEET'!CV296*'Gas parameters'!$I$15</f>
        <v>0</v>
      </c>
      <c r="ES296" s="434">
        <f>'DATA SHEET'!CW296*'Gas parameters'!$J$15</f>
        <v>0</v>
      </c>
      <c r="ET296" s="434">
        <f>'DATA SHEET'!CX296*'Gas parameters'!$K$15</f>
        <v>0</v>
      </c>
      <c r="EU296" s="434">
        <f>'DATA SHEET'!CY296*'Gas parameters'!$L$15</f>
        <v>0</v>
      </c>
      <c r="EV296" s="434">
        <f>'DATA SHEET'!CZ296*'Gas parameters'!$M$15</f>
        <v>0.1996</v>
      </c>
      <c r="EW296" s="434">
        <f>'DATA SHEET'!DA296*'Gas parameters'!$N$15</f>
        <v>0</v>
      </c>
      <c r="EX296" s="434">
        <f>'DATA SHEET'!DB296*'Gas parameters'!$O$15</f>
        <v>0</v>
      </c>
      <c r="EY296" s="434">
        <f>'DATA SHEET'!DC296*'Gas parameters'!$P$15</f>
        <v>0</v>
      </c>
      <c r="EZ296" s="434">
        <f>'DATA SHEET'!DD296*'Gas parameters'!$Q$15</f>
        <v>0</v>
      </c>
      <c r="FA296" s="429">
        <f>'DATA SHEET'!CO296*'Gas parameters'!$B$16</f>
        <v>0.59760000000000002</v>
      </c>
      <c r="FB296" s="429">
        <f>'DATA SHEET'!CP296*'Gas parameters'!$C$16</f>
        <v>0</v>
      </c>
      <c r="FC296" s="429">
        <f>'DATA SHEET'!CQ296*'Gas parameters'!$D$16</f>
        <v>0</v>
      </c>
      <c r="FD296" s="429">
        <f>'DATA SHEET'!CR296*'Gas parameters'!$E$16</f>
        <v>0</v>
      </c>
      <c r="FE296" s="429">
        <f>'DATA SHEET'!CS296*'Gas parameters'!$F$16</f>
        <v>0</v>
      </c>
      <c r="FF296" s="429">
        <f>'DATA SHEET'!CT296*'Gas parameters'!$G$16</f>
        <v>0</v>
      </c>
      <c r="FG296" s="429">
        <f>'DATA SHEET'!CU296*'Gas parameters'!$H$16</f>
        <v>0</v>
      </c>
      <c r="FH296" s="429">
        <f>'DATA SHEET'!CV296*'Gas parameters'!$I$16</f>
        <v>0</v>
      </c>
      <c r="FI296" s="429">
        <f>'DATA SHEET'!CW296*'Gas parameters'!$J$16</f>
        <v>0</v>
      </c>
      <c r="FJ296" s="429">
        <f>'DATA SHEET'!CX296*'Gas parameters'!$K$16</f>
        <v>0</v>
      </c>
      <c r="FK296" s="429">
        <f>'DATA SHEET'!CY296*'Gas parameters'!$L$16</f>
        <v>0</v>
      </c>
      <c r="FL296" s="429">
        <f>'DATA SHEET'!CZ296*'Gas parameters'!$M$16</f>
        <v>0</v>
      </c>
      <c r="FM296" s="429">
        <f>'DATA SHEET'!DA296*'Gas parameters'!$N$16</f>
        <v>0</v>
      </c>
      <c r="FN296" s="429">
        <f>'DATA SHEET'!DB296*'Gas parameters'!$O$16</f>
        <v>0</v>
      </c>
      <c r="FO296" s="429">
        <f>'DATA SHEET'!DC296*'Gas parameters'!$P$16</f>
        <v>0</v>
      </c>
      <c r="FP296" s="429">
        <f>'DATA SHEET'!DD296*'Gas parameters'!$Q$16</f>
        <v>0</v>
      </c>
      <c r="FQ296" s="457">
        <f>'DATA SHEET'!CO296*'Gas parameters'!$B$17</f>
        <v>1.1639999999999999</v>
      </c>
      <c r="FR296" s="457">
        <f>'DATA SHEET'!CP296*'Gas parameters'!$C$17</f>
        <v>0</v>
      </c>
      <c r="FS296" s="457">
        <f>'DATA SHEET'!CQ296*'Gas parameters'!$D$17</f>
        <v>0</v>
      </c>
      <c r="FT296" s="457">
        <f>'DATA SHEET'!CR296*'Gas parameters'!$E$17</f>
        <v>0</v>
      </c>
      <c r="FU296" s="457">
        <f>'DATA SHEET'!CS296*'Gas parameters'!$F$17</f>
        <v>0</v>
      </c>
      <c r="FV296" s="457">
        <f>'DATA SHEET'!CT296*'Gas parameters'!$G$17</f>
        <v>0</v>
      </c>
      <c r="FW296" s="457">
        <f>'DATA SHEET'!CU296*'Gas parameters'!$H$17</f>
        <v>0</v>
      </c>
      <c r="FX296" s="457">
        <f>'DATA SHEET'!CV296*'Gas parameters'!$I$17</f>
        <v>0</v>
      </c>
      <c r="FY296" s="457">
        <f>'DATA SHEET'!CW296*'Gas parameters'!$J$17</f>
        <v>0</v>
      </c>
      <c r="FZ296" s="457">
        <f>'DATA SHEET'!CX296*'Gas parameters'!$K$17</f>
        <v>0</v>
      </c>
      <c r="GA296" s="457">
        <f>'DATA SHEET'!CY296*'Gas parameters'!$L$17</f>
        <v>0</v>
      </c>
      <c r="GB296" s="457">
        <f>'DATA SHEET'!CZ296*'Gas parameters'!$M$17</f>
        <v>0.38680000000000003</v>
      </c>
      <c r="GC296" s="457">
        <f>'DATA SHEET'!DA296*'Gas parameters'!$N$17</f>
        <v>0</v>
      </c>
      <c r="GD296" s="457">
        <f>'DATA SHEET'!DB296*'Gas parameters'!$O$17</f>
        <v>0</v>
      </c>
      <c r="GE296" s="457">
        <f>'DATA SHEET'!DC296*'Gas parameters'!$P$17</f>
        <v>0</v>
      </c>
      <c r="GF296" s="457">
        <f>'DATA SHEET'!DD296*'Gas parameters'!$Q$17</f>
        <v>0</v>
      </c>
      <c r="GG296" s="429">
        <f>'DATA SHEET'!CO296*'Gas parameters'!$B$18</f>
        <v>0.43043999999999999</v>
      </c>
      <c r="GH296" s="429">
        <f>'DATA SHEET'!CP296*'Gas parameters'!$C$18</f>
        <v>0</v>
      </c>
      <c r="GI296" s="429">
        <f>'DATA SHEET'!CQ296*'Gas parameters'!$D$18</f>
        <v>0</v>
      </c>
      <c r="GJ296" s="429">
        <f>'DATA SHEET'!CR296*'Gas parameters'!$E$18</f>
        <v>0</v>
      </c>
      <c r="GK296" s="429">
        <f>'DATA SHEET'!CS296*'Gas parameters'!$F$18</f>
        <v>0</v>
      </c>
      <c r="GL296" s="429">
        <f>'DATA SHEET'!CT296*'Gas parameters'!$G$18</f>
        <v>0</v>
      </c>
      <c r="GM296" s="429">
        <f>'DATA SHEET'!CU296*'Gas parameters'!$H$18</f>
        <v>0</v>
      </c>
      <c r="GN296" s="429">
        <f>'DATA SHEET'!CV296*'Gas parameters'!$I$18</f>
        <v>0</v>
      </c>
      <c r="GO296" s="429">
        <f>'DATA SHEET'!CW296*'Gas parameters'!$J$18</f>
        <v>0</v>
      </c>
      <c r="GP296" s="429">
        <f>'DATA SHEET'!CX296*'Gas parameters'!$K$18</f>
        <v>0</v>
      </c>
      <c r="GQ296" s="429">
        <f>'DATA SHEET'!CY296*'Gas parameters'!$L$18</f>
        <v>0</v>
      </c>
      <c r="GR296" s="429">
        <f>'DATA SHEET'!CZ296*'Gas parameters'!$M$18</f>
        <v>3.5999999999999997E-2</v>
      </c>
      <c r="GS296" s="429">
        <f>'DATA SHEET'!DA296*'Gas parameters'!$N$18</f>
        <v>0</v>
      </c>
      <c r="GT296" s="429">
        <f>'DATA SHEET'!DB296*'Gas parameters'!$O$18</f>
        <v>0</v>
      </c>
      <c r="GU296" s="429">
        <f>'DATA SHEET'!DC296*'Gas parameters'!$P$18</f>
        <v>0</v>
      </c>
      <c r="GV296" s="429">
        <f>'DATA SHEET'!DD296*'Gas parameters'!$Q$18</f>
        <v>0</v>
      </c>
      <c r="GW296" s="430">
        <v>7</v>
      </c>
      <c r="GX296" s="430">
        <v>1E-3</v>
      </c>
      <c r="GY296" s="435">
        <f t="shared" si="2143"/>
        <v>6.6924546322827121</v>
      </c>
      <c r="GZ296" s="435">
        <f t="shared" si="2144"/>
        <v>10.148328222950017</v>
      </c>
      <c r="HA296" s="433">
        <f t="shared" si="2145"/>
        <v>1</v>
      </c>
      <c r="HB296" s="433">
        <f t="shared" si="2146"/>
        <v>7.4502201757506663</v>
      </c>
      <c r="HC296" s="433">
        <f t="shared" si="2147"/>
        <v>20.959991874476575</v>
      </c>
      <c r="HD296" s="433">
        <f t="shared" si="2148"/>
        <v>1.3246768628986172</v>
      </c>
      <c r="HE296" s="433">
        <f t="shared" si="2149"/>
        <v>1.2155011147590387</v>
      </c>
      <c r="HF296" s="436">
        <f t="shared" si="2114"/>
        <v>0</v>
      </c>
      <c r="HG296" s="433">
        <f t="shared" si="2150"/>
        <v>5.8886546322827122</v>
      </c>
      <c r="HH296" s="435">
        <f>GY296*0.7906+'DATA SHEET'!CW296/100+HN296</f>
        <v>5.8886546322827122</v>
      </c>
      <c r="HI296" s="433">
        <f t="shared" si="2151"/>
        <v>1.5615655434679541</v>
      </c>
      <c r="HJ296" s="433">
        <f t="shared" si="2152"/>
        <v>10.148328222950017</v>
      </c>
      <c r="HK296" s="437">
        <f t="shared" si="2153"/>
        <v>25843</v>
      </c>
      <c r="HL296" s="437">
        <f t="shared" si="2154"/>
        <v>28989.399999999998</v>
      </c>
      <c r="HM296" s="438">
        <f t="shared" si="2155"/>
        <v>1.4014</v>
      </c>
      <c r="HN296" s="439">
        <f t="shared" si="2156"/>
        <v>0.59760000000000002</v>
      </c>
      <c r="HO296" s="436">
        <f t="shared" si="2157"/>
        <v>1.5508</v>
      </c>
      <c r="HP296" s="427">
        <f t="shared" si="2158"/>
        <v>0.46643999999999997</v>
      </c>
      <c r="HQ296" s="357">
        <f t="shared" si="2159"/>
        <v>25801.599999999999</v>
      </c>
      <c r="HR296" s="358">
        <f t="shared" si="2160"/>
        <v>29019.200000000001</v>
      </c>
      <c r="HS296" s="712">
        <f t="shared" si="2161"/>
        <v>0.46643999999999997</v>
      </c>
      <c r="HT296" s="713">
        <f t="shared" si="2162"/>
        <v>0.36094603788418017</v>
      </c>
      <c r="HU296" s="711">
        <f t="shared" si="2163"/>
        <v>0.44215889640812073</v>
      </c>
      <c r="HV296" s="711">
        <f t="shared" si="2164"/>
        <v>24.454174959719456</v>
      </c>
      <c r="HW296" s="711">
        <f t="shared" si="2165"/>
        <v>27.464698088207459</v>
      </c>
      <c r="HX296" s="711">
        <f t="shared" si="2166"/>
        <v>45.714470083951518</v>
      </c>
      <c r="HY296" s="714">
        <f t="shared" si="2167"/>
        <v>25.801599999999997</v>
      </c>
      <c r="HZ296" s="359">
        <f t="shared" si="2168"/>
        <v>29.019200000000001</v>
      </c>
      <c r="IA296" s="360">
        <f t="shared" si="2169"/>
        <v>48.30190909070317</v>
      </c>
      <c r="IB296" s="75">
        <f t="shared" si="2170"/>
        <v>45.714470083951518</v>
      </c>
      <c r="IC296" s="724">
        <f t="shared" si="2171"/>
        <v>0.36094603788418017</v>
      </c>
      <c r="ID296" s="724">
        <f t="shared" si="2172"/>
        <v>25.801599999999997</v>
      </c>
      <c r="IE296" s="724">
        <f t="shared" si="2173"/>
        <v>29.019200000000001</v>
      </c>
      <c r="IF296" s="76">
        <f t="shared" si="2174"/>
        <v>10.148328222950017</v>
      </c>
      <c r="IG296" s="168"/>
      <c r="IH296" s="168"/>
      <c r="II296" s="168"/>
      <c r="IJ296" s="700">
        <f t="shared" si="2175"/>
        <v>0</v>
      </c>
      <c r="IK296" s="529"/>
      <c r="IL296" s="529"/>
      <c r="IM296" s="529"/>
      <c r="IN296" s="529"/>
      <c r="IO296" s="529"/>
      <c r="IP296" s="529"/>
      <c r="IQ296" s="529"/>
      <c r="IR296" s="529"/>
      <c r="IS296" s="23" t="s">
        <v>88</v>
      </c>
      <c r="IT296" s="23" t="s">
        <v>88</v>
      </c>
      <c r="IU296" s="23"/>
      <c r="IV296" s="23" t="s">
        <v>88</v>
      </c>
      <c r="IW296" s="23"/>
      <c r="IX296" s="23"/>
      <c r="IZ296" s="529"/>
      <c r="JA296" s="529"/>
      <c r="JB296" s="143"/>
      <c r="JC296" s="64"/>
      <c r="JD296" s="22" t="str">
        <f>IF(IN296&lt;&gt;0,IP296*IF296/IN296,"NM")</f>
        <v>NM</v>
      </c>
      <c r="JE296" s="22" t="str">
        <f>IF(IN296&lt;&gt;0,IQ296*IF296/IN296,"NM")</f>
        <v>NM</v>
      </c>
      <c r="JF296" s="22" t="str">
        <f>IF(IN296&lt;&gt;0,JD296*1.07,"NM")</f>
        <v>NM</v>
      </c>
      <c r="JG296" s="22" t="str">
        <f>IF(IN296&lt;&gt;0,JE296*1.76,"NM")</f>
        <v>NM</v>
      </c>
      <c r="JH296" s="21" t="str">
        <f>IF(IN296&lt;&gt;0,(21/(21-IO296)),"NM")</f>
        <v>NM</v>
      </c>
      <c r="JI296" s="21"/>
      <c r="JJ296" s="21"/>
      <c r="JK296" s="21"/>
      <c r="JL296" s="529"/>
      <c r="JM296" s="529"/>
      <c r="JN296" s="529"/>
      <c r="JO296" s="529"/>
      <c r="JP296" s="529"/>
      <c r="JR296" s="29"/>
      <c r="JS296" s="29"/>
      <c r="JT296" s="529"/>
      <c r="JU296" s="529"/>
      <c r="JV296" s="142"/>
      <c r="JW296" s="142"/>
      <c r="JX296" s="142"/>
      <c r="JY296" s="142"/>
      <c r="JZ296" s="142"/>
      <c r="KA296" s="23"/>
      <c r="KB296" s="24"/>
      <c r="KC296" s="175"/>
      <c r="KD296" s="175"/>
      <c r="KE296" s="175"/>
      <c r="KF296" s="175"/>
      <c r="KG296" s="175"/>
      <c r="KH296" s="175"/>
      <c r="KI296" s="175"/>
      <c r="KJ296" s="175"/>
      <c r="KK296" s="48"/>
      <c r="KL296" s="32" t="s">
        <v>88</v>
      </c>
      <c r="KM296" s="48"/>
      <c r="KN296" s="48"/>
      <c r="KO296" s="48"/>
      <c r="KP296" s="48"/>
      <c r="KQ296" s="49"/>
      <c r="KR296" s="49"/>
      <c r="KS296" s="49"/>
      <c r="KT296" s="49"/>
      <c r="KU296" s="49"/>
      <c r="KV296" s="49"/>
      <c r="KX296" s="540">
        <f t="shared" si="1989"/>
        <v>100</v>
      </c>
      <c r="NC296" s="5"/>
    </row>
    <row r="297" spans="1:367" ht="15.75" thickBot="1" x14ac:dyDescent="0.3">
      <c r="A297" s="81"/>
      <c r="B297" s="81"/>
      <c r="C297" s="81"/>
      <c r="D297" s="2179"/>
      <c r="E297" s="50" t="s">
        <v>77</v>
      </c>
      <c r="F297" s="40"/>
      <c r="G297" s="40"/>
      <c r="H297" s="40"/>
      <c r="I297" s="40"/>
      <c r="J297" s="40"/>
      <c r="K297" s="40"/>
      <c r="L297" s="40"/>
      <c r="M297" s="40"/>
      <c r="N297" s="40"/>
      <c r="O297" s="552">
        <f>P296-P292</f>
        <v>0</v>
      </c>
      <c r="P297" s="545"/>
      <c r="Q297" s="728"/>
      <c r="R297" s="728"/>
      <c r="S297" s="728"/>
      <c r="T297" s="728"/>
      <c r="U297" s="728"/>
      <c r="V297" s="728"/>
      <c r="W297" s="728"/>
      <c r="X297" s="728"/>
      <c r="Y297" s="728"/>
      <c r="Z297" s="728"/>
      <c r="AA297" s="728"/>
      <c r="AB297" s="728"/>
      <c r="AC297" s="40"/>
      <c r="AD297" s="40"/>
      <c r="AE297" s="40"/>
      <c r="AF297" s="40"/>
      <c r="AG297" s="40"/>
      <c r="AH297" s="40"/>
      <c r="AI297" s="40"/>
      <c r="AJ297" s="40"/>
      <c r="AK297" s="40"/>
      <c r="AL297" s="40"/>
      <c r="AM297" s="40"/>
      <c r="AN297" s="40"/>
      <c r="AO297" s="40"/>
      <c r="AP297" s="40"/>
      <c r="AQ297" s="40"/>
      <c r="AR297" s="40"/>
      <c r="AS297" s="40"/>
      <c r="AT297" s="40"/>
      <c r="AU297" s="40"/>
      <c r="AV297" s="40"/>
      <c r="AW297" s="40"/>
      <c r="AX297" s="40"/>
      <c r="AY297" s="40"/>
      <c r="AZ297" s="40"/>
      <c r="BA297" s="40"/>
      <c r="BB297" s="40"/>
      <c r="BC297" s="40"/>
      <c r="BD297" s="40"/>
      <c r="BE297" s="40"/>
      <c r="BF297" s="40"/>
      <c r="BG297" s="40"/>
      <c r="BH297" s="40"/>
      <c r="BI297" s="40"/>
      <c r="BJ297" s="40"/>
      <c r="BK297" s="40"/>
      <c r="BL297" s="40"/>
      <c r="BM297" s="40"/>
      <c r="BN297" s="40"/>
      <c r="BO297" s="40"/>
      <c r="BP297" s="40"/>
      <c r="BQ297" s="40"/>
      <c r="BR297" s="40"/>
      <c r="BS297" s="40"/>
      <c r="BT297" s="40"/>
      <c r="BU297" s="40"/>
      <c r="BV297" s="40"/>
      <c r="BW297" s="40"/>
      <c r="BX297" s="40"/>
      <c r="BY297" s="40"/>
      <c r="BZ297" s="40"/>
      <c r="CA297" s="40"/>
      <c r="CB297" s="40"/>
      <c r="CC297" s="40"/>
      <c r="CD297" s="40"/>
      <c r="CE297" s="40"/>
      <c r="CF297" s="40"/>
      <c r="CG297" s="40"/>
      <c r="CH297" s="40"/>
      <c r="CI297" s="40"/>
      <c r="CJ297" s="40"/>
      <c r="CK297" s="40"/>
      <c r="CL297" s="40"/>
      <c r="CM297" s="40"/>
      <c r="CN297" s="40"/>
      <c r="CO297" s="40"/>
      <c r="CP297" s="40"/>
      <c r="CQ297" s="40"/>
      <c r="CR297" s="40"/>
      <c r="CS297" s="40"/>
      <c r="CT297" s="40"/>
      <c r="CU297" s="40"/>
      <c r="CV297" s="40"/>
      <c r="CW297" s="40"/>
      <c r="CX297" s="40"/>
      <c r="CY297" s="40"/>
      <c r="CZ297" s="40"/>
      <c r="DA297" s="40"/>
      <c r="DB297" s="40"/>
      <c r="DC297" s="40"/>
      <c r="DD297" s="40"/>
      <c r="DE297" s="40"/>
      <c r="DF297" s="40"/>
      <c r="DG297" s="40"/>
      <c r="DH297" s="40"/>
      <c r="DI297" s="40"/>
      <c r="DJ297" s="40"/>
      <c r="DK297" s="40"/>
      <c r="DL297" s="40"/>
      <c r="DM297" s="40"/>
      <c r="DN297" s="40"/>
      <c r="DO297" s="40"/>
      <c r="DP297" s="40"/>
      <c r="DQ297" s="40"/>
      <c r="DR297" s="40"/>
      <c r="DS297" s="40"/>
      <c r="DT297" s="40"/>
      <c r="DU297" s="40"/>
      <c r="DV297" s="40"/>
      <c r="DW297" s="40"/>
      <c r="DX297" s="40"/>
      <c r="DY297" s="40"/>
      <c r="DZ297" s="40"/>
      <c r="EA297" s="40"/>
      <c r="EB297" s="40"/>
      <c r="EC297" s="40"/>
      <c r="ED297" s="40"/>
      <c r="EE297" s="40"/>
      <c r="EF297" s="40"/>
      <c r="EG297" s="40"/>
      <c r="EH297" s="40"/>
      <c r="EI297" s="40"/>
      <c r="EJ297" s="40"/>
      <c r="EK297" s="40"/>
      <c r="EL297" s="40"/>
      <c r="EM297" s="40"/>
      <c r="EN297" s="40"/>
      <c r="EO297" s="40"/>
      <c r="EP297" s="40"/>
      <c r="EQ297" s="40"/>
      <c r="ER297" s="40"/>
      <c r="ES297" s="40"/>
      <c r="ET297" s="40"/>
      <c r="EU297" s="40"/>
      <c r="EV297" s="40"/>
      <c r="EW297" s="40"/>
      <c r="EX297" s="40"/>
      <c r="EY297" s="40"/>
      <c r="EZ297" s="40"/>
      <c r="FA297" s="40"/>
      <c r="FB297" s="40"/>
      <c r="FC297" s="40"/>
      <c r="FD297" s="40"/>
      <c r="FE297" s="40"/>
      <c r="FF297" s="40"/>
      <c r="FG297" s="40"/>
      <c r="FH297" s="40"/>
      <c r="FI297" s="40"/>
      <c r="FJ297" s="40"/>
      <c r="FK297" s="40"/>
      <c r="FL297" s="40"/>
      <c r="FM297" s="40"/>
      <c r="FN297" s="40"/>
      <c r="FO297" s="40"/>
      <c r="FP297" s="40"/>
      <c r="FQ297" s="40"/>
      <c r="FR297" s="40"/>
      <c r="FS297" s="40"/>
      <c r="FT297" s="40"/>
      <c r="FU297" s="40"/>
      <c r="FV297" s="40"/>
      <c r="FW297" s="40"/>
      <c r="FX297" s="40"/>
      <c r="FY297" s="40"/>
      <c r="FZ297" s="40"/>
      <c r="GA297" s="40"/>
      <c r="GB297" s="40"/>
      <c r="GC297" s="40"/>
      <c r="GD297" s="40"/>
      <c r="GE297" s="40"/>
      <c r="GF297" s="40"/>
      <c r="GG297" s="40"/>
      <c r="GH297" s="40"/>
      <c r="GI297" s="40"/>
      <c r="GJ297" s="40"/>
      <c r="GK297" s="40"/>
      <c r="GL297" s="40"/>
      <c r="GM297" s="40"/>
      <c r="GN297" s="40"/>
      <c r="GO297" s="40"/>
      <c r="GP297" s="40"/>
      <c r="GQ297" s="40"/>
      <c r="GR297" s="40"/>
      <c r="GS297" s="40"/>
      <c r="GT297" s="40"/>
      <c r="GU297" s="40"/>
      <c r="GV297" s="40"/>
      <c r="GW297" s="40"/>
      <c r="GX297" s="40"/>
      <c r="GY297" s="40"/>
      <c r="GZ297" s="40"/>
      <c r="HA297" s="40"/>
      <c r="HB297" s="40"/>
      <c r="HC297" s="40"/>
      <c r="HD297" s="40"/>
      <c r="HE297" s="40"/>
      <c r="HF297" s="40"/>
      <c r="HG297" s="40"/>
      <c r="HH297" s="40"/>
      <c r="HI297" s="40"/>
      <c r="HJ297" s="40"/>
      <c r="HK297" s="40"/>
      <c r="HL297" s="40"/>
      <c r="HM297" s="40"/>
      <c r="HN297" s="40"/>
      <c r="HO297" s="40"/>
      <c r="HP297" s="40"/>
      <c r="HQ297" s="40"/>
      <c r="HR297" s="40"/>
      <c r="HS297" s="40"/>
      <c r="HT297" s="40"/>
      <c r="HU297" s="40"/>
      <c r="HV297" s="40"/>
      <c r="HW297" s="40"/>
      <c r="HX297" s="40"/>
      <c r="HY297" s="40"/>
      <c r="HZ297" s="40"/>
      <c r="IA297" s="40"/>
      <c r="IB297" s="40"/>
      <c r="IC297" s="40"/>
      <c r="ID297" s="40"/>
      <c r="IE297" s="40"/>
      <c r="IF297" s="40"/>
      <c r="IG297" s="40"/>
      <c r="IH297" s="40"/>
      <c r="II297" s="40"/>
      <c r="IJ297" s="40"/>
      <c r="IK297" s="40"/>
      <c r="IL297" s="40"/>
      <c r="IM297" s="40"/>
      <c r="IN297" s="40"/>
      <c r="IO297" s="40"/>
      <c r="IP297" s="40"/>
      <c r="IQ297" s="40"/>
      <c r="IR297" s="40"/>
      <c r="IS297" s="40"/>
      <c r="IT297" s="40"/>
      <c r="IU297" s="40"/>
      <c r="IV297" s="40"/>
      <c r="IW297" s="40"/>
      <c r="IX297" s="40"/>
      <c r="IZ297" s="40"/>
      <c r="JA297" s="40"/>
      <c r="JB297" s="40"/>
      <c r="JC297" s="40"/>
      <c r="JD297" s="40"/>
      <c r="JE297" s="40"/>
      <c r="JF297" s="40"/>
      <c r="JG297" s="40"/>
      <c r="JH297" s="40"/>
      <c r="JI297" s="40"/>
      <c r="JJ297" s="40"/>
      <c r="JK297" s="40"/>
      <c r="JL297" s="83"/>
      <c r="JM297" s="83"/>
      <c r="JN297" s="83"/>
      <c r="JO297" s="83"/>
      <c r="JP297" s="40"/>
      <c r="JQ297" s="40"/>
      <c r="JR297" s="40"/>
      <c r="JS297" s="40"/>
      <c r="JT297" s="83"/>
      <c r="JU297" s="83"/>
      <c r="JV297" s="83"/>
      <c r="JW297" s="83"/>
      <c r="JX297" s="83"/>
      <c r="JY297" s="83"/>
      <c r="JZ297" s="83"/>
      <c r="KA297" s="40"/>
      <c r="KB297" s="40"/>
      <c r="KC297" s="83"/>
      <c r="KD297" s="83"/>
      <c r="KE297" s="83"/>
      <c r="KF297" s="83"/>
      <c r="KG297" s="83"/>
      <c r="KH297" s="83"/>
      <c r="KI297" s="83"/>
      <c r="KJ297" s="83"/>
      <c r="KK297" s="40"/>
      <c r="KL297" s="40"/>
      <c r="KM297" s="40"/>
      <c r="KN297" s="40"/>
      <c r="KO297" s="40"/>
      <c r="KP297" s="40"/>
      <c r="KQ297" s="41"/>
      <c r="KR297" s="41"/>
      <c r="KS297" s="41"/>
      <c r="KT297" s="41"/>
      <c r="KU297" s="41"/>
      <c r="KV297" s="41"/>
      <c r="KX297" s="540">
        <f t="shared" si="1989"/>
        <v>0</v>
      </c>
      <c r="NC297" s="5"/>
    </row>
    <row r="298" spans="1:367" ht="24.75" thickTop="1" thickBot="1" x14ac:dyDescent="0.3">
      <c r="A298" s="81"/>
      <c r="B298" s="81"/>
      <c r="C298" s="81"/>
      <c r="D298" s="2179"/>
      <c r="E298" s="11">
        <f>E296+1</f>
        <v>138</v>
      </c>
      <c r="F298" s="2127" t="s">
        <v>29</v>
      </c>
      <c r="G298" s="1830" t="s">
        <v>50</v>
      </c>
      <c r="H298" s="23" t="s">
        <v>88</v>
      </c>
      <c r="I298" s="23" t="s">
        <v>88</v>
      </c>
      <c r="J298" s="23" t="s">
        <v>88</v>
      </c>
      <c r="K298" s="38"/>
      <c r="L298" s="39" t="s">
        <v>79</v>
      </c>
      <c r="M298" s="39" t="s">
        <v>58</v>
      </c>
      <c r="N298" s="775" t="s">
        <v>59</v>
      </c>
      <c r="O298" s="44"/>
      <c r="P298" s="549"/>
      <c r="Q298" s="726">
        <v>60</v>
      </c>
      <c r="R298" s="727"/>
      <c r="S298" s="727"/>
      <c r="T298" s="727"/>
      <c r="U298" s="727"/>
      <c r="V298" s="727"/>
      <c r="W298" s="727"/>
      <c r="X298" s="727"/>
      <c r="Y298" s="727"/>
      <c r="Z298" s="727"/>
      <c r="AA298" s="727"/>
      <c r="AB298" s="727">
        <v>40</v>
      </c>
      <c r="AC298" s="368">
        <f t="shared" ref="AC298:AC299" si="2176">Q298/100</f>
        <v>0.6</v>
      </c>
      <c r="AD298" s="368">
        <f t="shared" ref="AD298:AD299" si="2177">R298/100</f>
        <v>0</v>
      </c>
      <c r="AE298" s="368">
        <f t="shared" ref="AE298:AE299" si="2178">S298/100</f>
        <v>0</v>
      </c>
      <c r="AF298" s="368">
        <f t="shared" ref="AF298:AF299" si="2179">T298/100</f>
        <v>0</v>
      </c>
      <c r="AG298" s="368">
        <f t="shared" ref="AG298:AG299" si="2180">U298/100</f>
        <v>0</v>
      </c>
      <c r="AH298" s="368">
        <f t="shared" ref="AH298:AH299" si="2181">V298/100</f>
        <v>0</v>
      </c>
      <c r="AI298" s="368">
        <f t="shared" ref="AI298:AI299" si="2182">W298/100</f>
        <v>0</v>
      </c>
      <c r="AJ298" s="368">
        <f t="shared" ref="AJ298:AJ299" si="2183">X298/100</f>
        <v>0</v>
      </c>
      <c r="AK298" s="368">
        <f t="shared" ref="AK298:AK299" si="2184">Y298/100</f>
        <v>0</v>
      </c>
      <c r="AL298" s="368">
        <f t="shared" ref="AL298:AL299" si="2185">Z298/100</f>
        <v>0</v>
      </c>
      <c r="AM298" s="368">
        <f t="shared" ref="AM298:AM299" si="2186">AA298/100</f>
        <v>0</v>
      </c>
      <c r="AN298" s="368">
        <f t="shared" ref="AN298:AN299" si="2187">AB298/100</f>
        <v>0.4</v>
      </c>
      <c r="AO298" s="369">
        <v>0</v>
      </c>
      <c r="AP298" s="370">
        <v>0</v>
      </c>
      <c r="AQ298" s="370">
        <v>0</v>
      </c>
      <c r="AR298" s="370">
        <v>0</v>
      </c>
      <c r="AS298" s="378">
        <f>AC298*'Gas parameters'!$B$10</f>
        <v>21490.799999999999</v>
      </c>
      <c r="AT298" s="371">
        <f>AD298*'Gas parameters'!$C$10</f>
        <v>0</v>
      </c>
      <c r="AU298" s="371">
        <f>AE298*'Gas parameters'!$D$10</f>
        <v>0</v>
      </c>
      <c r="AV298" s="371">
        <f>AF298*'Gas parameters'!$E$10</f>
        <v>0</v>
      </c>
      <c r="AW298" s="371">
        <f>AG298*'Gas parameters'!$F$10</f>
        <v>0</v>
      </c>
      <c r="AX298" s="371">
        <f>AH298*'Gas parameters'!$G$10</f>
        <v>0</v>
      </c>
      <c r="AY298" s="371">
        <f>AI298*'Gas parameters'!$H$10</f>
        <v>0</v>
      </c>
      <c r="AZ298" s="371">
        <f>AJ298*'Gas parameters'!$I$10</f>
        <v>0</v>
      </c>
      <c r="BA298" s="371">
        <f>AK298*'Gas parameters'!$J$10</f>
        <v>0</v>
      </c>
      <c r="BB298" s="371">
        <f>AL298*'Gas parameters'!$K$10</f>
        <v>0</v>
      </c>
      <c r="BC298" s="371">
        <f>AM298*'Gas parameters'!$L$10</f>
        <v>0</v>
      </c>
      <c r="BD298" s="371">
        <f>AN298*'Gas parameters'!$M$10</f>
        <v>4310.8</v>
      </c>
      <c r="BE298" s="372">
        <f>AO298*'Gas parameters'!$N$10</f>
        <v>0</v>
      </c>
      <c r="BF298" s="373">
        <f>AP298*'Gas parameters'!$O$10</f>
        <v>0</v>
      </c>
      <c r="BG298" s="373">
        <f>AQ298*'Gas parameters'!$P$10</f>
        <v>0</v>
      </c>
      <c r="BH298" s="379">
        <f>AR298*'Gas parameters'!$Q$10</f>
        <v>0</v>
      </c>
      <c r="BI298" s="386">
        <f>AC298*'Gas parameters'!$B$11</f>
        <v>23904</v>
      </c>
      <c r="BJ298" s="387">
        <f>AD298*'Gas parameters'!$C$11</f>
        <v>0</v>
      </c>
      <c r="BK298" s="387">
        <f>AE298*'Gas parameters'!$D$11</f>
        <v>0</v>
      </c>
      <c r="BL298" s="387">
        <f>AF298*'Gas parameters'!$E$11</f>
        <v>0</v>
      </c>
      <c r="BM298" s="387">
        <f>AG298*'Gas parameters'!$F$11</f>
        <v>0</v>
      </c>
      <c r="BN298" s="387">
        <f>AH298*'Gas parameters'!$G$11</f>
        <v>0</v>
      </c>
      <c r="BO298" s="387">
        <f>AI298*'Gas parameters'!$H$11</f>
        <v>0</v>
      </c>
      <c r="BP298" s="387">
        <f>AJ298*'Gas parameters'!$I$11</f>
        <v>0</v>
      </c>
      <c r="BQ298" s="387">
        <f>AK298*'Gas parameters'!$J$11</f>
        <v>0</v>
      </c>
      <c r="BR298" s="387">
        <f>AL298*'Gas parameters'!$K$11</f>
        <v>0</v>
      </c>
      <c r="BS298" s="387">
        <f>AM298*'Gas parameters'!$L$11</f>
        <v>0</v>
      </c>
      <c r="BT298" s="387">
        <f>AN298*'Gas parameters'!$M$11</f>
        <v>5115.2000000000007</v>
      </c>
      <c r="BU298" s="388">
        <f>AO298*'Gas parameters'!$N$11</f>
        <v>0</v>
      </c>
      <c r="BV298" s="389">
        <f>AP298*'Gas parameters'!$O$11</f>
        <v>0</v>
      </c>
      <c r="BW298" s="389">
        <f>AQ298*'Gas parameters'!$P$11</f>
        <v>0</v>
      </c>
      <c r="BX298" s="390">
        <f>AR298*'Gas parameters'!$Q$11</f>
        <v>0</v>
      </c>
      <c r="BY298" s="385">
        <f>AC298*'Gas parameters'!$B$12</f>
        <v>0.43043999999999999</v>
      </c>
      <c r="BZ298" s="374">
        <f>AD298*'Gas parameters'!$C$12</f>
        <v>0</v>
      </c>
      <c r="CA298" s="374">
        <f>AE298*'Gas parameters'!$D$12</f>
        <v>0</v>
      </c>
      <c r="CB298" s="374">
        <f>AF298*'Gas parameters'!$E$12</f>
        <v>0</v>
      </c>
      <c r="CC298" s="374">
        <f>AG298*'Gas parameters'!$F$12</f>
        <v>0</v>
      </c>
      <c r="CD298" s="374">
        <f>AH298*'Gas parameters'!$G$12</f>
        <v>0</v>
      </c>
      <c r="CE298" s="374">
        <f>AI298*'Gas parameters'!$H$12</f>
        <v>0</v>
      </c>
      <c r="CF298" s="374">
        <f>AJ298*'Gas parameters'!$I$12</f>
        <v>0</v>
      </c>
      <c r="CG298" s="374">
        <f>AK298*'Gas parameters'!$J$12</f>
        <v>0</v>
      </c>
      <c r="CH298" s="374">
        <f>AL298*'Gas parameters'!$K$12</f>
        <v>0</v>
      </c>
      <c r="CI298" s="374">
        <f>AM298*'Gas parameters'!$L$12</f>
        <v>0</v>
      </c>
      <c r="CJ298" s="374">
        <f>AN298*'Gas parameters'!$M$12</f>
        <v>3.5999999999999997E-2</v>
      </c>
      <c r="CK298" s="375">
        <f>AO298*'Gas parameters'!$N$12</f>
        <v>0</v>
      </c>
      <c r="CL298" s="376">
        <f>AP298*'Gas parameters'!$O$12</f>
        <v>0</v>
      </c>
      <c r="CM298" s="376">
        <f>AQ298*'Gas parameters'!$P$12</f>
        <v>0</v>
      </c>
      <c r="CN298" s="376">
        <f>AR298*'Gas parameters'!$Q$12</f>
        <v>0</v>
      </c>
      <c r="CO298" s="432">
        <f t="shared" ref="CO298:CO299" si="2188">AC298</f>
        <v>0.6</v>
      </c>
      <c r="CP298" s="432">
        <f t="shared" ref="CP298:CP299" si="2189">AD298</f>
        <v>0</v>
      </c>
      <c r="CQ298" s="432">
        <f t="shared" ref="CQ298:CQ299" si="2190">AE298</f>
        <v>0</v>
      </c>
      <c r="CR298" s="432">
        <f t="shared" ref="CR298:CR299" si="2191">AF298</f>
        <v>0</v>
      </c>
      <c r="CS298" s="432">
        <f t="shared" ref="CS298:CS299" si="2192">AG298</f>
        <v>0</v>
      </c>
      <c r="CT298" s="432">
        <f t="shared" ref="CT298:CT299" si="2193">AH298</f>
        <v>0</v>
      </c>
      <c r="CU298" s="432">
        <f t="shared" ref="CU298:CU299" si="2194">AI298</f>
        <v>0</v>
      </c>
      <c r="CV298" s="432">
        <f t="shared" ref="CV298:CV299" si="2195">AJ298</f>
        <v>0</v>
      </c>
      <c r="CW298" s="432">
        <f t="shared" ref="CW298:CW299" si="2196">AK298</f>
        <v>0</v>
      </c>
      <c r="CX298" s="432">
        <f t="shared" ref="CX298:CX299" si="2197">AL298</f>
        <v>0</v>
      </c>
      <c r="CY298" s="432">
        <f t="shared" ref="CY298:CY299" si="2198">AM298</f>
        <v>0</v>
      </c>
      <c r="CZ298" s="432">
        <f t="shared" ref="CZ298:CZ299" si="2199">AN298</f>
        <v>0.4</v>
      </c>
      <c r="DA298" s="432">
        <f t="shared" ref="DA298:DA299" si="2200">AO298</f>
        <v>0</v>
      </c>
      <c r="DB298" s="432">
        <f t="shared" ref="DB298:DB299" si="2201">AP298</f>
        <v>0</v>
      </c>
      <c r="DC298" s="432">
        <f t="shared" ref="DC298:DC299" si="2202">AQ298</f>
        <v>0</v>
      </c>
      <c r="DD298" s="432">
        <f t="shared" ref="DD298:DD299" si="2203">AR298</f>
        <v>0</v>
      </c>
      <c r="DE298" s="428">
        <f>'DATA SHEET'!CO298*'Gas parameters'!$B$13</f>
        <v>21529.8</v>
      </c>
      <c r="DF298" s="428">
        <f>'DATA SHEET'!CP298*'Gas parameters'!$C$13</f>
        <v>0</v>
      </c>
      <c r="DG298" s="428">
        <f>'DATA SHEET'!CQ298*'Gas parameters'!$D$13</f>
        <v>0</v>
      </c>
      <c r="DH298" s="428">
        <f>'DATA SHEET'!CR298*'Gas parameters'!$E$13</f>
        <v>0</v>
      </c>
      <c r="DI298" s="428">
        <f>'DATA SHEET'!CS298*'Gas parameters'!$F$13</f>
        <v>0</v>
      </c>
      <c r="DJ298" s="428">
        <f>'DATA SHEET'!CT298*'Gas parameters'!$G$13</f>
        <v>0</v>
      </c>
      <c r="DK298" s="428">
        <f>'DATA SHEET'!CU298*'Gas parameters'!$H$13</f>
        <v>0</v>
      </c>
      <c r="DL298" s="428">
        <f>'DATA SHEET'!CV298*'Gas parameters'!$I$13</f>
        <v>0</v>
      </c>
      <c r="DM298" s="428">
        <f>'DATA SHEET'!CW298*'Gas parameters'!$J$13</f>
        <v>0</v>
      </c>
      <c r="DN298" s="428">
        <f>'DATA SHEET'!CX298*'Gas parameters'!$K$13</f>
        <v>0</v>
      </c>
      <c r="DO298" s="428">
        <f>'DATA SHEET'!CY298*'Gas parameters'!$L$13</f>
        <v>0</v>
      </c>
      <c r="DP298" s="428">
        <f>'DATA SHEET'!CZ298*'Gas parameters'!$M$13</f>
        <v>4313.2</v>
      </c>
      <c r="DQ298" s="428">
        <f>'DATA SHEET'!DA298*'Gas parameters'!$N$13</f>
        <v>0</v>
      </c>
      <c r="DR298" s="428">
        <f>'DATA SHEET'!DB298*'Gas parameters'!$O$13</f>
        <v>0</v>
      </c>
      <c r="DS298" s="428">
        <f>'DATA SHEET'!DC298*'Gas parameters'!$P$13</f>
        <v>0</v>
      </c>
      <c r="DT298" s="428">
        <f>'DATA SHEET'!DD298*'Gas parameters'!$Q$13</f>
        <v>0</v>
      </c>
      <c r="DU298" s="431">
        <f>'DATA SHEET'!CO298*'Gas parameters'!$B$14</f>
        <v>23891.399999999998</v>
      </c>
      <c r="DV298" s="431">
        <f>'DATA SHEET'!CP298*'Gas parameters'!$C$14</f>
        <v>0</v>
      </c>
      <c r="DW298" s="431">
        <f>'DATA SHEET'!CQ298*'Gas parameters'!$D$14</f>
        <v>0</v>
      </c>
      <c r="DX298" s="431">
        <f>'DATA SHEET'!CR298*'Gas parameters'!$E$14</f>
        <v>0</v>
      </c>
      <c r="DY298" s="431">
        <f>'DATA SHEET'!CS298*'Gas parameters'!$F$14</f>
        <v>0</v>
      </c>
      <c r="DZ298" s="431">
        <f>'DATA SHEET'!CT298*'Gas parameters'!$G$14</f>
        <v>0</v>
      </c>
      <c r="EA298" s="431">
        <f>'DATA SHEET'!CU298*'Gas parameters'!$H$14</f>
        <v>0</v>
      </c>
      <c r="EB298" s="431">
        <f>'DATA SHEET'!CV298*'Gas parameters'!$I$14</f>
        <v>0</v>
      </c>
      <c r="EC298" s="431">
        <f>'DATA SHEET'!CW298*'Gas parameters'!$J$14</f>
        <v>0</v>
      </c>
      <c r="ED298" s="431">
        <f>'DATA SHEET'!CX298*'Gas parameters'!$K$14</f>
        <v>0</v>
      </c>
      <c r="EE298" s="431">
        <f>'DATA SHEET'!CY298*'Gas parameters'!$L$14</f>
        <v>0</v>
      </c>
      <c r="EF298" s="431">
        <f>'DATA SHEET'!CZ298*'Gas parameters'!$M$14</f>
        <v>5098</v>
      </c>
      <c r="EG298" s="431">
        <f>'DATA SHEET'!DA298*'Gas parameters'!$N$14</f>
        <v>0</v>
      </c>
      <c r="EH298" s="431">
        <f>'DATA SHEET'!DB298*'Gas parameters'!$O$14</f>
        <v>0</v>
      </c>
      <c r="EI298" s="431">
        <f>'DATA SHEET'!DC298*'Gas parameters'!$P$14</f>
        <v>0</v>
      </c>
      <c r="EJ298" s="431">
        <f>'DATA SHEET'!DD298*'Gas parameters'!$Q$14</f>
        <v>0</v>
      </c>
      <c r="EK298" s="425">
        <f>'DATA SHEET'!CO298*'Gas parameters'!$B$15</f>
        <v>1.2018</v>
      </c>
      <c r="EL298" s="434">
        <f>'DATA SHEET'!CP298*'Gas parameters'!$C$15</f>
        <v>0</v>
      </c>
      <c r="EM298" s="434">
        <f>'DATA SHEET'!CQ298*'Gas parameters'!$D$15</f>
        <v>0</v>
      </c>
      <c r="EN298" s="434">
        <f>'DATA SHEET'!CR298*'Gas parameters'!$E$15</f>
        <v>0</v>
      </c>
      <c r="EO298" s="434">
        <f>'DATA SHEET'!CS298*'Gas parameters'!$F$15</f>
        <v>0</v>
      </c>
      <c r="EP298" s="434">
        <f>'DATA SHEET'!CT298*'Gas parameters'!$G$15</f>
        <v>0</v>
      </c>
      <c r="EQ298" s="434">
        <f>'DATA SHEET'!CU298*'Gas parameters'!$H$15</f>
        <v>0</v>
      </c>
      <c r="ER298" s="434">
        <f>'DATA SHEET'!CV298*'Gas parameters'!$I$15</f>
        <v>0</v>
      </c>
      <c r="ES298" s="434">
        <f>'DATA SHEET'!CW298*'Gas parameters'!$J$15</f>
        <v>0</v>
      </c>
      <c r="ET298" s="434">
        <f>'DATA SHEET'!CX298*'Gas parameters'!$K$15</f>
        <v>0</v>
      </c>
      <c r="EU298" s="434">
        <f>'DATA SHEET'!CY298*'Gas parameters'!$L$15</f>
        <v>0</v>
      </c>
      <c r="EV298" s="434">
        <f>'DATA SHEET'!CZ298*'Gas parameters'!$M$15</f>
        <v>0.1996</v>
      </c>
      <c r="EW298" s="434">
        <f>'DATA SHEET'!DA298*'Gas parameters'!$N$15</f>
        <v>0</v>
      </c>
      <c r="EX298" s="434">
        <f>'DATA SHEET'!DB298*'Gas parameters'!$O$15</f>
        <v>0</v>
      </c>
      <c r="EY298" s="434">
        <f>'DATA SHEET'!DC298*'Gas parameters'!$P$15</f>
        <v>0</v>
      </c>
      <c r="EZ298" s="434">
        <f>'DATA SHEET'!DD298*'Gas parameters'!$Q$15</f>
        <v>0</v>
      </c>
      <c r="FA298" s="429">
        <f>'DATA SHEET'!CO298*'Gas parameters'!$B$16</f>
        <v>0.59760000000000002</v>
      </c>
      <c r="FB298" s="429">
        <f>'DATA SHEET'!CP298*'Gas parameters'!$C$16</f>
        <v>0</v>
      </c>
      <c r="FC298" s="429">
        <f>'DATA SHEET'!CQ298*'Gas parameters'!$D$16</f>
        <v>0</v>
      </c>
      <c r="FD298" s="429">
        <f>'DATA SHEET'!CR298*'Gas parameters'!$E$16</f>
        <v>0</v>
      </c>
      <c r="FE298" s="429">
        <f>'DATA SHEET'!CS298*'Gas parameters'!$F$16</f>
        <v>0</v>
      </c>
      <c r="FF298" s="429">
        <f>'DATA SHEET'!CT298*'Gas parameters'!$G$16</f>
        <v>0</v>
      </c>
      <c r="FG298" s="429">
        <f>'DATA SHEET'!CU298*'Gas parameters'!$H$16</f>
        <v>0</v>
      </c>
      <c r="FH298" s="429">
        <f>'DATA SHEET'!CV298*'Gas parameters'!$I$16</f>
        <v>0</v>
      </c>
      <c r="FI298" s="429">
        <f>'DATA SHEET'!CW298*'Gas parameters'!$J$16</f>
        <v>0</v>
      </c>
      <c r="FJ298" s="429">
        <f>'DATA SHEET'!CX298*'Gas parameters'!$K$16</f>
        <v>0</v>
      </c>
      <c r="FK298" s="429">
        <f>'DATA SHEET'!CY298*'Gas parameters'!$L$16</f>
        <v>0</v>
      </c>
      <c r="FL298" s="429">
        <f>'DATA SHEET'!CZ298*'Gas parameters'!$M$16</f>
        <v>0</v>
      </c>
      <c r="FM298" s="429">
        <f>'DATA SHEET'!DA298*'Gas parameters'!$N$16</f>
        <v>0</v>
      </c>
      <c r="FN298" s="429">
        <f>'DATA SHEET'!DB298*'Gas parameters'!$O$16</f>
        <v>0</v>
      </c>
      <c r="FO298" s="429">
        <f>'DATA SHEET'!DC298*'Gas parameters'!$P$16</f>
        <v>0</v>
      </c>
      <c r="FP298" s="429">
        <f>'DATA SHEET'!DD298*'Gas parameters'!$Q$16</f>
        <v>0</v>
      </c>
      <c r="FQ298" s="457">
        <f>'DATA SHEET'!CO298*'Gas parameters'!$B$17</f>
        <v>1.1639999999999999</v>
      </c>
      <c r="FR298" s="457">
        <f>'DATA SHEET'!CP298*'Gas parameters'!$C$17</f>
        <v>0</v>
      </c>
      <c r="FS298" s="457">
        <f>'DATA SHEET'!CQ298*'Gas parameters'!$D$17</f>
        <v>0</v>
      </c>
      <c r="FT298" s="457">
        <f>'DATA SHEET'!CR298*'Gas parameters'!$E$17</f>
        <v>0</v>
      </c>
      <c r="FU298" s="457">
        <f>'DATA SHEET'!CS298*'Gas parameters'!$F$17</f>
        <v>0</v>
      </c>
      <c r="FV298" s="457">
        <f>'DATA SHEET'!CT298*'Gas parameters'!$G$17</f>
        <v>0</v>
      </c>
      <c r="FW298" s="457">
        <f>'DATA SHEET'!CU298*'Gas parameters'!$H$17</f>
        <v>0</v>
      </c>
      <c r="FX298" s="457">
        <f>'DATA SHEET'!CV298*'Gas parameters'!$I$17</f>
        <v>0</v>
      </c>
      <c r="FY298" s="457">
        <f>'DATA SHEET'!CW298*'Gas parameters'!$J$17</f>
        <v>0</v>
      </c>
      <c r="FZ298" s="457">
        <f>'DATA SHEET'!CX298*'Gas parameters'!$K$17</f>
        <v>0</v>
      </c>
      <c r="GA298" s="457">
        <f>'DATA SHEET'!CY298*'Gas parameters'!$L$17</f>
        <v>0</v>
      </c>
      <c r="GB298" s="457">
        <f>'DATA SHEET'!CZ298*'Gas parameters'!$M$17</f>
        <v>0.38680000000000003</v>
      </c>
      <c r="GC298" s="457">
        <f>'DATA SHEET'!DA298*'Gas parameters'!$N$17</f>
        <v>0</v>
      </c>
      <c r="GD298" s="457">
        <f>'DATA SHEET'!DB298*'Gas parameters'!$O$17</f>
        <v>0</v>
      </c>
      <c r="GE298" s="457">
        <f>'DATA SHEET'!DC298*'Gas parameters'!$P$17</f>
        <v>0</v>
      </c>
      <c r="GF298" s="457">
        <f>'DATA SHEET'!DD298*'Gas parameters'!$Q$17</f>
        <v>0</v>
      </c>
      <c r="GG298" s="429">
        <f>'DATA SHEET'!CO298*'Gas parameters'!$B$18</f>
        <v>0.43043999999999999</v>
      </c>
      <c r="GH298" s="429">
        <f>'DATA SHEET'!CP298*'Gas parameters'!$C$18</f>
        <v>0</v>
      </c>
      <c r="GI298" s="429">
        <f>'DATA SHEET'!CQ298*'Gas parameters'!$D$18</f>
        <v>0</v>
      </c>
      <c r="GJ298" s="429">
        <f>'DATA SHEET'!CR298*'Gas parameters'!$E$18</f>
        <v>0</v>
      </c>
      <c r="GK298" s="429">
        <f>'DATA SHEET'!CS298*'Gas parameters'!$F$18</f>
        <v>0</v>
      </c>
      <c r="GL298" s="429">
        <f>'DATA SHEET'!CT298*'Gas parameters'!$G$18</f>
        <v>0</v>
      </c>
      <c r="GM298" s="429">
        <f>'DATA SHEET'!CU298*'Gas parameters'!$H$18</f>
        <v>0</v>
      </c>
      <c r="GN298" s="429">
        <f>'DATA SHEET'!CV298*'Gas parameters'!$I$18</f>
        <v>0</v>
      </c>
      <c r="GO298" s="429">
        <f>'DATA SHEET'!CW298*'Gas parameters'!$J$18</f>
        <v>0</v>
      </c>
      <c r="GP298" s="429">
        <f>'DATA SHEET'!CX298*'Gas parameters'!$K$18</f>
        <v>0</v>
      </c>
      <c r="GQ298" s="429">
        <f>'DATA SHEET'!CY298*'Gas parameters'!$L$18</f>
        <v>0</v>
      </c>
      <c r="GR298" s="429">
        <f>'DATA SHEET'!CZ298*'Gas parameters'!$M$18</f>
        <v>3.5999999999999997E-2</v>
      </c>
      <c r="GS298" s="429">
        <f>'DATA SHEET'!DA298*'Gas parameters'!$N$18</f>
        <v>0</v>
      </c>
      <c r="GT298" s="429">
        <f>'DATA SHEET'!DB298*'Gas parameters'!$O$18</f>
        <v>0</v>
      </c>
      <c r="GU298" s="429">
        <f>'DATA SHEET'!DC298*'Gas parameters'!$P$18</f>
        <v>0</v>
      </c>
      <c r="GV298" s="429">
        <f>'DATA SHEET'!DD298*'Gas parameters'!$Q$18</f>
        <v>0</v>
      </c>
      <c r="GW298" s="430">
        <v>7</v>
      </c>
      <c r="GX298" s="430">
        <v>1E-3</v>
      </c>
      <c r="GY298" s="435">
        <f t="shared" ref="GY298:GY299" si="2204">HM298/0.2094</f>
        <v>6.6924546322827121</v>
      </c>
      <c r="GZ298" s="435">
        <f t="shared" ref="GZ298:GZ299" si="2205">HN298/HH298*100</f>
        <v>10.148328222950017</v>
      </c>
      <c r="HA298" s="433">
        <f t="shared" ref="HA298:HA299" si="2206">(HG298-HH298)/GY298+1</f>
        <v>1</v>
      </c>
      <c r="HB298" s="433">
        <f t="shared" ref="HB298:HB299" si="2207">HG298+HI298</f>
        <v>7.4502201757506663</v>
      </c>
      <c r="HC298" s="433">
        <f t="shared" ref="HC298:HC299" si="2208">HI298/HB298*100</f>
        <v>20.959991874476575</v>
      </c>
      <c r="HD298" s="433">
        <f t="shared" ref="HD298:HD299" si="2209">HJ298*0.01977+HF298*0.01429+(100-HF298-HJ298)*0.01251</f>
        <v>1.3246768628986172</v>
      </c>
      <c r="HE298" s="433">
        <f t="shared" ref="HE298:HE299" si="2210">(HD298+HI298*0.8038/HG298)/(HI298/HG298+1)</f>
        <v>1.2155011147590387</v>
      </c>
      <c r="HF298" s="436">
        <f t="shared" ref="HF298:HF299" si="2211">IO298</f>
        <v>0</v>
      </c>
      <c r="HG298" s="433">
        <f t="shared" ref="HG298:HG299" si="2212">HN298/HJ298*100</f>
        <v>5.8886546322827122</v>
      </c>
      <c r="HH298" s="435">
        <f>GY298*0.7906+'DATA SHEET'!CW298/100+HN298</f>
        <v>5.8886546322827122</v>
      </c>
      <c r="HI298" s="433">
        <f t="shared" ref="HI298:HI299" si="2213">GX298/0.8038*1.293*HA298*GY298+HO298</f>
        <v>1.5615655434679541</v>
      </c>
      <c r="HJ298" s="433">
        <f t="shared" ref="HJ298:HJ299" si="2214">(1-HF298/20.94)*GZ298</f>
        <v>10.148328222950017</v>
      </c>
      <c r="HK298" s="437">
        <f t="shared" ref="HK298:HK299" si="2215">SUM(DE298:DT298)</f>
        <v>25843</v>
      </c>
      <c r="HL298" s="437">
        <f t="shared" ref="HL298:HL299" si="2216">SUM(DU298:EJ298)</f>
        <v>28989.399999999998</v>
      </c>
      <c r="HM298" s="438">
        <f t="shared" ref="HM298:HM299" si="2217">SUM(EK298:EZ298)</f>
        <v>1.4014</v>
      </c>
      <c r="HN298" s="439">
        <f t="shared" ref="HN298:HN299" si="2218">SUM(FA298:FP298)</f>
        <v>0.59760000000000002</v>
      </c>
      <c r="HO298" s="436">
        <f t="shared" ref="HO298:HO299" si="2219">SUM(FQ298:GF298)</f>
        <v>1.5508</v>
      </c>
      <c r="HP298" s="427">
        <f t="shared" ref="HP298:HP299" si="2220">SUM(GG298:GV298)</f>
        <v>0.46643999999999997</v>
      </c>
      <c r="HQ298" s="357">
        <f t="shared" ref="HQ298:HQ299" si="2221">SUM(AS298:BH298)</f>
        <v>25801.599999999999</v>
      </c>
      <c r="HR298" s="358">
        <f t="shared" ref="HR298:HR299" si="2222">SUM(BI298:BX298)</f>
        <v>29019.200000000001</v>
      </c>
      <c r="HS298" s="712">
        <f t="shared" ref="HS298:HS299" si="2223">SUM(BY298:CN298)</f>
        <v>0.46643999999999997</v>
      </c>
      <c r="HT298" s="713">
        <f t="shared" ref="HT298:HT299" si="2224">HU298/$HR$14</f>
        <v>0.36094603788418017</v>
      </c>
      <c r="HU298" s="711">
        <f t="shared" ref="HU298:HU299" si="2225">HS298/$HU$14</f>
        <v>0.44215889640812073</v>
      </c>
      <c r="HV298" s="711">
        <f t="shared" ref="HV298:HV299" si="2226">HY298/$HV$14</f>
        <v>24.454174959719456</v>
      </c>
      <c r="HW298" s="711">
        <f t="shared" ref="HW298:HW299" si="2227">HZ298/$HW$14</f>
        <v>27.464698088207459</v>
      </c>
      <c r="HX298" s="711">
        <f t="shared" ref="HX298:HX299" si="2228">IA298/$HX$14</f>
        <v>45.714470083951518</v>
      </c>
      <c r="HY298" s="714">
        <f t="shared" ref="HY298:HY299" si="2229">HQ298/1000</f>
        <v>25.801599999999997</v>
      </c>
      <c r="HZ298" s="359">
        <f t="shared" ref="HZ298:HZ299" si="2230">HR298/1000</f>
        <v>29.019200000000001</v>
      </c>
      <c r="IA298" s="360">
        <f t="shared" ref="IA298:IA299" si="2231">HR298/SQRT(HT298)/1000</f>
        <v>48.30190909070317</v>
      </c>
      <c r="IB298" s="75">
        <f t="shared" ref="IB298:IB299" si="2232">HX298</f>
        <v>45.714470083951518</v>
      </c>
      <c r="IC298" s="724">
        <f t="shared" ref="IC298:IC299" si="2233">HT298</f>
        <v>0.36094603788418017</v>
      </c>
      <c r="ID298" s="724">
        <f t="shared" ref="ID298:ID299" si="2234">HY298</f>
        <v>25.801599999999997</v>
      </c>
      <c r="IE298" s="724">
        <f t="shared" ref="IE298:IE299" si="2235">HZ298</f>
        <v>29.019200000000001</v>
      </c>
      <c r="IF298" s="76">
        <f t="shared" ref="IF298:IF299" si="2236">GZ298</f>
        <v>10.148328222950017</v>
      </c>
      <c r="IG298" s="168"/>
      <c r="IH298" s="168"/>
      <c r="II298" s="168"/>
      <c r="IJ298" s="700">
        <f t="shared" ref="IJ298:IJ299" si="2237">II298*(273.15/(273.15+15))*ID298/3.6</f>
        <v>0</v>
      </c>
      <c r="IK298" s="8"/>
      <c r="IL298" s="8"/>
      <c r="IM298" s="8"/>
      <c r="IN298" s="8"/>
      <c r="IO298" s="8"/>
      <c r="IP298" s="8"/>
      <c r="IQ298" s="8"/>
      <c r="IR298" s="8"/>
      <c r="IS298" s="23" t="s">
        <v>88</v>
      </c>
      <c r="IT298" s="23" t="s">
        <v>88</v>
      </c>
      <c r="IU298" s="23"/>
      <c r="IV298" s="23" t="s">
        <v>88</v>
      </c>
      <c r="IW298" s="23"/>
      <c r="IX298" s="23"/>
      <c r="IZ298" s="8"/>
      <c r="JA298" s="8"/>
      <c r="JB298" s="43"/>
      <c r="JC298" s="64"/>
      <c r="JD298" s="22" t="str">
        <f>IF(IN298&lt;&gt;0,IP298*IF298/IN298,"NM")</f>
        <v>NM</v>
      </c>
      <c r="JE298" s="22" t="str">
        <f>IF(IN298&lt;&gt;0,IQ298*IF298/IN298,"NM")</f>
        <v>NM</v>
      </c>
      <c r="JF298" s="22" t="str">
        <f>IF(IN298&lt;&gt;0,JD298*1.07,"NM")</f>
        <v>NM</v>
      </c>
      <c r="JG298" s="22" t="str">
        <f>IF(IN298&lt;&gt;0,JE298*1.76,"NM")</f>
        <v>NM</v>
      </c>
      <c r="JH298" s="21" t="str">
        <f>IF(IN298&lt;&gt;0,(21/(21-IO298)),"NM")</f>
        <v>NM</v>
      </c>
      <c r="JI298" s="21"/>
      <c r="JJ298" s="21"/>
      <c r="JK298" s="21"/>
      <c r="JL298" s="79"/>
      <c r="JM298" s="140"/>
      <c r="JN298" s="140"/>
      <c r="JO298" s="140"/>
      <c r="JP298" s="29"/>
      <c r="JQ298" s="29"/>
      <c r="JR298" s="29"/>
      <c r="JS298" s="29"/>
      <c r="JT298" s="142"/>
      <c r="JU298" s="142"/>
      <c r="JV298" s="142"/>
      <c r="JW298" s="142"/>
      <c r="JX298" s="142"/>
      <c r="JY298" s="142"/>
      <c r="JZ298" s="142"/>
      <c r="KA298" s="26"/>
      <c r="KB298" s="27"/>
      <c r="KC298" s="175"/>
      <c r="KD298" s="175"/>
      <c r="KE298" s="175"/>
      <c r="KF298" s="175"/>
      <c r="KG298" s="175"/>
      <c r="KH298" s="175"/>
      <c r="KI298" s="175"/>
      <c r="KJ298" s="175"/>
      <c r="KK298" s="48"/>
      <c r="KL298" s="32" t="s">
        <v>88</v>
      </c>
      <c r="KM298" s="48"/>
      <c r="KN298" s="48"/>
      <c r="KO298" s="48"/>
      <c r="KP298" s="48"/>
      <c r="KQ298" s="49"/>
      <c r="KR298" s="49"/>
      <c r="KS298" s="49"/>
      <c r="KT298" s="49"/>
      <c r="KU298" s="49"/>
      <c r="KV298" s="49"/>
      <c r="KX298" s="540">
        <f t="shared" si="1989"/>
        <v>100</v>
      </c>
      <c r="NC298" s="5"/>
    </row>
    <row r="299" spans="1:367" ht="24.75" thickTop="1" thickBot="1" x14ac:dyDescent="0.3">
      <c r="A299" s="81"/>
      <c r="B299" s="81"/>
      <c r="C299" s="81"/>
      <c r="D299" s="2179"/>
      <c r="E299" s="11">
        <f>E298+1</f>
        <v>139</v>
      </c>
      <c r="F299" s="2129"/>
      <c r="G299" s="1832"/>
      <c r="H299" s="23" t="s">
        <v>88</v>
      </c>
      <c r="I299" s="23" t="s">
        <v>88</v>
      </c>
      <c r="J299" s="23" t="s">
        <v>88</v>
      </c>
      <c r="K299" s="38"/>
      <c r="L299" s="39" t="s">
        <v>79</v>
      </c>
      <c r="M299" s="39" t="s">
        <v>76</v>
      </c>
      <c r="N299" s="775" t="s">
        <v>59</v>
      </c>
      <c r="O299" s="44"/>
      <c r="P299" s="549"/>
      <c r="Q299" s="726">
        <v>60</v>
      </c>
      <c r="R299" s="727"/>
      <c r="S299" s="727"/>
      <c r="T299" s="727"/>
      <c r="U299" s="727"/>
      <c r="V299" s="727"/>
      <c r="W299" s="727"/>
      <c r="X299" s="727"/>
      <c r="Y299" s="727"/>
      <c r="Z299" s="727"/>
      <c r="AA299" s="727"/>
      <c r="AB299" s="727">
        <v>40</v>
      </c>
      <c r="AC299" s="368">
        <f t="shared" si="2176"/>
        <v>0.6</v>
      </c>
      <c r="AD299" s="368">
        <f t="shared" si="2177"/>
        <v>0</v>
      </c>
      <c r="AE299" s="368">
        <f t="shared" si="2178"/>
        <v>0</v>
      </c>
      <c r="AF299" s="368">
        <f t="shared" si="2179"/>
        <v>0</v>
      </c>
      <c r="AG299" s="368">
        <f t="shared" si="2180"/>
        <v>0</v>
      </c>
      <c r="AH299" s="368">
        <f t="shared" si="2181"/>
        <v>0</v>
      </c>
      <c r="AI299" s="368">
        <f t="shared" si="2182"/>
        <v>0</v>
      </c>
      <c r="AJ299" s="368">
        <f t="shared" si="2183"/>
        <v>0</v>
      </c>
      <c r="AK299" s="368">
        <f t="shared" si="2184"/>
        <v>0</v>
      </c>
      <c r="AL299" s="368">
        <f t="shared" si="2185"/>
        <v>0</v>
      </c>
      <c r="AM299" s="368">
        <f t="shared" si="2186"/>
        <v>0</v>
      </c>
      <c r="AN299" s="368">
        <f t="shared" si="2187"/>
        <v>0.4</v>
      </c>
      <c r="AO299" s="369">
        <v>0</v>
      </c>
      <c r="AP299" s="370">
        <v>0</v>
      </c>
      <c r="AQ299" s="370">
        <v>0</v>
      </c>
      <c r="AR299" s="370">
        <v>0</v>
      </c>
      <c r="AS299" s="378">
        <f>AC299*'Gas parameters'!$B$10</f>
        <v>21490.799999999999</v>
      </c>
      <c r="AT299" s="371">
        <f>AD299*'Gas parameters'!$C$10</f>
        <v>0</v>
      </c>
      <c r="AU299" s="371">
        <f>AE299*'Gas parameters'!$D$10</f>
        <v>0</v>
      </c>
      <c r="AV299" s="371">
        <f>AF299*'Gas parameters'!$E$10</f>
        <v>0</v>
      </c>
      <c r="AW299" s="371">
        <f>AG299*'Gas parameters'!$F$10</f>
        <v>0</v>
      </c>
      <c r="AX299" s="371">
        <f>AH299*'Gas parameters'!$G$10</f>
        <v>0</v>
      </c>
      <c r="AY299" s="371">
        <f>AI299*'Gas parameters'!$H$10</f>
        <v>0</v>
      </c>
      <c r="AZ299" s="371">
        <f>AJ299*'Gas parameters'!$I$10</f>
        <v>0</v>
      </c>
      <c r="BA299" s="371">
        <f>AK299*'Gas parameters'!$J$10</f>
        <v>0</v>
      </c>
      <c r="BB299" s="371">
        <f>AL299*'Gas parameters'!$K$10</f>
        <v>0</v>
      </c>
      <c r="BC299" s="371">
        <f>AM299*'Gas parameters'!$L$10</f>
        <v>0</v>
      </c>
      <c r="BD299" s="371">
        <f>AN299*'Gas parameters'!$M$10</f>
        <v>4310.8</v>
      </c>
      <c r="BE299" s="372">
        <f>AO299*'Gas parameters'!$N$10</f>
        <v>0</v>
      </c>
      <c r="BF299" s="373">
        <f>AP299*'Gas parameters'!$O$10</f>
        <v>0</v>
      </c>
      <c r="BG299" s="373">
        <f>AQ299*'Gas parameters'!$P$10</f>
        <v>0</v>
      </c>
      <c r="BH299" s="379">
        <f>AR299*'Gas parameters'!$Q$10</f>
        <v>0</v>
      </c>
      <c r="BI299" s="386">
        <f>AC299*'Gas parameters'!$B$11</f>
        <v>23904</v>
      </c>
      <c r="BJ299" s="387">
        <f>AD299*'Gas parameters'!$C$11</f>
        <v>0</v>
      </c>
      <c r="BK299" s="387">
        <f>AE299*'Gas parameters'!$D$11</f>
        <v>0</v>
      </c>
      <c r="BL299" s="387">
        <f>AF299*'Gas parameters'!$E$11</f>
        <v>0</v>
      </c>
      <c r="BM299" s="387">
        <f>AG299*'Gas parameters'!$F$11</f>
        <v>0</v>
      </c>
      <c r="BN299" s="387">
        <f>AH299*'Gas parameters'!$G$11</f>
        <v>0</v>
      </c>
      <c r="BO299" s="387">
        <f>AI299*'Gas parameters'!$H$11</f>
        <v>0</v>
      </c>
      <c r="BP299" s="387">
        <f>AJ299*'Gas parameters'!$I$11</f>
        <v>0</v>
      </c>
      <c r="BQ299" s="387">
        <f>AK299*'Gas parameters'!$J$11</f>
        <v>0</v>
      </c>
      <c r="BR299" s="387">
        <f>AL299*'Gas parameters'!$K$11</f>
        <v>0</v>
      </c>
      <c r="BS299" s="387">
        <f>AM299*'Gas parameters'!$L$11</f>
        <v>0</v>
      </c>
      <c r="BT299" s="387">
        <f>AN299*'Gas parameters'!$M$11</f>
        <v>5115.2000000000007</v>
      </c>
      <c r="BU299" s="388">
        <f>AO299*'Gas parameters'!$N$11</f>
        <v>0</v>
      </c>
      <c r="BV299" s="389">
        <f>AP299*'Gas parameters'!$O$11</f>
        <v>0</v>
      </c>
      <c r="BW299" s="389">
        <f>AQ299*'Gas parameters'!$P$11</f>
        <v>0</v>
      </c>
      <c r="BX299" s="390">
        <f>AR299*'Gas parameters'!$Q$11</f>
        <v>0</v>
      </c>
      <c r="BY299" s="385">
        <f>AC299*'Gas parameters'!$B$12</f>
        <v>0.43043999999999999</v>
      </c>
      <c r="BZ299" s="374">
        <f>AD299*'Gas parameters'!$C$12</f>
        <v>0</v>
      </c>
      <c r="CA299" s="374">
        <f>AE299*'Gas parameters'!$D$12</f>
        <v>0</v>
      </c>
      <c r="CB299" s="374">
        <f>AF299*'Gas parameters'!$E$12</f>
        <v>0</v>
      </c>
      <c r="CC299" s="374">
        <f>AG299*'Gas parameters'!$F$12</f>
        <v>0</v>
      </c>
      <c r="CD299" s="374">
        <f>AH299*'Gas parameters'!$G$12</f>
        <v>0</v>
      </c>
      <c r="CE299" s="374">
        <f>AI299*'Gas parameters'!$H$12</f>
        <v>0</v>
      </c>
      <c r="CF299" s="374">
        <f>AJ299*'Gas parameters'!$I$12</f>
        <v>0</v>
      </c>
      <c r="CG299" s="374">
        <f>AK299*'Gas parameters'!$J$12</f>
        <v>0</v>
      </c>
      <c r="CH299" s="374">
        <f>AL299*'Gas parameters'!$K$12</f>
        <v>0</v>
      </c>
      <c r="CI299" s="374">
        <f>AM299*'Gas parameters'!$L$12</f>
        <v>0</v>
      </c>
      <c r="CJ299" s="374">
        <f>AN299*'Gas parameters'!$M$12</f>
        <v>3.5999999999999997E-2</v>
      </c>
      <c r="CK299" s="375">
        <f>AO299*'Gas parameters'!$N$12</f>
        <v>0</v>
      </c>
      <c r="CL299" s="376">
        <f>AP299*'Gas parameters'!$O$12</f>
        <v>0</v>
      </c>
      <c r="CM299" s="376">
        <f>AQ299*'Gas parameters'!$P$12</f>
        <v>0</v>
      </c>
      <c r="CN299" s="376">
        <f>AR299*'Gas parameters'!$Q$12</f>
        <v>0</v>
      </c>
      <c r="CO299" s="432">
        <f t="shared" si="2188"/>
        <v>0.6</v>
      </c>
      <c r="CP299" s="432">
        <f t="shared" si="2189"/>
        <v>0</v>
      </c>
      <c r="CQ299" s="432">
        <f t="shared" si="2190"/>
        <v>0</v>
      </c>
      <c r="CR299" s="432">
        <f t="shared" si="2191"/>
        <v>0</v>
      </c>
      <c r="CS299" s="432">
        <f t="shared" si="2192"/>
        <v>0</v>
      </c>
      <c r="CT299" s="432">
        <f t="shared" si="2193"/>
        <v>0</v>
      </c>
      <c r="CU299" s="432">
        <f t="shared" si="2194"/>
        <v>0</v>
      </c>
      <c r="CV299" s="432">
        <f t="shared" si="2195"/>
        <v>0</v>
      </c>
      <c r="CW299" s="432">
        <f t="shared" si="2196"/>
        <v>0</v>
      </c>
      <c r="CX299" s="432">
        <f t="shared" si="2197"/>
        <v>0</v>
      </c>
      <c r="CY299" s="432">
        <f t="shared" si="2198"/>
        <v>0</v>
      </c>
      <c r="CZ299" s="432">
        <f t="shared" si="2199"/>
        <v>0.4</v>
      </c>
      <c r="DA299" s="432">
        <f t="shared" si="2200"/>
        <v>0</v>
      </c>
      <c r="DB299" s="432">
        <f t="shared" si="2201"/>
        <v>0</v>
      </c>
      <c r="DC299" s="432">
        <f t="shared" si="2202"/>
        <v>0</v>
      </c>
      <c r="DD299" s="432">
        <f t="shared" si="2203"/>
        <v>0</v>
      </c>
      <c r="DE299" s="428">
        <f>'DATA SHEET'!CO299*'Gas parameters'!$B$13</f>
        <v>21529.8</v>
      </c>
      <c r="DF299" s="428">
        <f>'DATA SHEET'!CP299*'Gas parameters'!$C$13</f>
        <v>0</v>
      </c>
      <c r="DG299" s="428">
        <f>'DATA SHEET'!CQ299*'Gas parameters'!$D$13</f>
        <v>0</v>
      </c>
      <c r="DH299" s="428">
        <f>'DATA SHEET'!CR299*'Gas parameters'!$E$13</f>
        <v>0</v>
      </c>
      <c r="DI299" s="428">
        <f>'DATA SHEET'!CS299*'Gas parameters'!$F$13</f>
        <v>0</v>
      </c>
      <c r="DJ299" s="428">
        <f>'DATA SHEET'!CT299*'Gas parameters'!$G$13</f>
        <v>0</v>
      </c>
      <c r="DK299" s="428">
        <f>'DATA SHEET'!CU299*'Gas parameters'!$H$13</f>
        <v>0</v>
      </c>
      <c r="DL299" s="428">
        <f>'DATA SHEET'!CV299*'Gas parameters'!$I$13</f>
        <v>0</v>
      </c>
      <c r="DM299" s="428">
        <f>'DATA SHEET'!CW299*'Gas parameters'!$J$13</f>
        <v>0</v>
      </c>
      <c r="DN299" s="428">
        <f>'DATA SHEET'!CX299*'Gas parameters'!$K$13</f>
        <v>0</v>
      </c>
      <c r="DO299" s="428">
        <f>'DATA SHEET'!CY299*'Gas parameters'!$L$13</f>
        <v>0</v>
      </c>
      <c r="DP299" s="428">
        <f>'DATA SHEET'!CZ299*'Gas parameters'!$M$13</f>
        <v>4313.2</v>
      </c>
      <c r="DQ299" s="428">
        <f>'DATA SHEET'!DA299*'Gas parameters'!$N$13</f>
        <v>0</v>
      </c>
      <c r="DR299" s="428">
        <f>'DATA SHEET'!DB299*'Gas parameters'!$O$13</f>
        <v>0</v>
      </c>
      <c r="DS299" s="428">
        <f>'DATA SHEET'!DC299*'Gas parameters'!$P$13</f>
        <v>0</v>
      </c>
      <c r="DT299" s="428">
        <f>'DATA SHEET'!DD299*'Gas parameters'!$Q$13</f>
        <v>0</v>
      </c>
      <c r="DU299" s="431">
        <f>'DATA SHEET'!CO299*'Gas parameters'!$B$14</f>
        <v>23891.399999999998</v>
      </c>
      <c r="DV299" s="431">
        <f>'DATA SHEET'!CP299*'Gas parameters'!$C$14</f>
        <v>0</v>
      </c>
      <c r="DW299" s="431">
        <f>'DATA SHEET'!CQ299*'Gas parameters'!$D$14</f>
        <v>0</v>
      </c>
      <c r="DX299" s="431">
        <f>'DATA SHEET'!CR299*'Gas parameters'!$E$14</f>
        <v>0</v>
      </c>
      <c r="DY299" s="431">
        <f>'DATA SHEET'!CS299*'Gas parameters'!$F$14</f>
        <v>0</v>
      </c>
      <c r="DZ299" s="431">
        <f>'DATA SHEET'!CT299*'Gas parameters'!$G$14</f>
        <v>0</v>
      </c>
      <c r="EA299" s="431">
        <f>'DATA SHEET'!CU299*'Gas parameters'!$H$14</f>
        <v>0</v>
      </c>
      <c r="EB299" s="431">
        <f>'DATA SHEET'!CV299*'Gas parameters'!$I$14</f>
        <v>0</v>
      </c>
      <c r="EC299" s="431">
        <f>'DATA SHEET'!CW299*'Gas parameters'!$J$14</f>
        <v>0</v>
      </c>
      <c r="ED299" s="431">
        <f>'DATA SHEET'!CX299*'Gas parameters'!$K$14</f>
        <v>0</v>
      </c>
      <c r="EE299" s="431">
        <f>'DATA SHEET'!CY299*'Gas parameters'!$L$14</f>
        <v>0</v>
      </c>
      <c r="EF299" s="431">
        <f>'DATA SHEET'!CZ299*'Gas parameters'!$M$14</f>
        <v>5098</v>
      </c>
      <c r="EG299" s="431">
        <f>'DATA SHEET'!DA299*'Gas parameters'!$N$14</f>
        <v>0</v>
      </c>
      <c r="EH299" s="431">
        <f>'DATA SHEET'!DB299*'Gas parameters'!$O$14</f>
        <v>0</v>
      </c>
      <c r="EI299" s="431">
        <f>'DATA SHEET'!DC299*'Gas parameters'!$P$14</f>
        <v>0</v>
      </c>
      <c r="EJ299" s="431">
        <f>'DATA SHEET'!DD299*'Gas parameters'!$Q$14</f>
        <v>0</v>
      </c>
      <c r="EK299" s="425">
        <f>'DATA SHEET'!CO299*'Gas parameters'!$B$15</f>
        <v>1.2018</v>
      </c>
      <c r="EL299" s="434">
        <f>'DATA SHEET'!CP299*'Gas parameters'!$C$15</f>
        <v>0</v>
      </c>
      <c r="EM299" s="434">
        <f>'DATA SHEET'!CQ299*'Gas parameters'!$D$15</f>
        <v>0</v>
      </c>
      <c r="EN299" s="434">
        <f>'DATA SHEET'!CR299*'Gas parameters'!$E$15</f>
        <v>0</v>
      </c>
      <c r="EO299" s="434">
        <f>'DATA SHEET'!CS299*'Gas parameters'!$F$15</f>
        <v>0</v>
      </c>
      <c r="EP299" s="434">
        <f>'DATA SHEET'!CT299*'Gas parameters'!$G$15</f>
        <v>0</v>
      </c>
      <c r="EQ299" s="434">
        <f>'DATA SHEET'!CU299*'Gas parameters'!$H$15</f>
        <v>0</v>
      </c>
      <c r="ER299" s="434">
        <f>'DATA SHEET'!CV299*'Gas parameters'!$I$15</f>
        <v>0</v>
      </c>
      <c r="ES299" s="434">
        <f>'DATA SHEET'!CW299*'Gas parameters'!$J$15</f>
        <v>0</v>
      </c>
      <c r="ET299" s="434">
        <f>'DATA SHEET'!CX299*'Gas parameters'!$K$15</f>
        <v>0</v>
      </c>
      <c r="EU299" s="434">
        <f>'DATA SHEET'!CY299*'Gas parameters'!$L$15</f>
        <v>0</v>
      </c>
      <c r="EV299" s="434">
        <f>'DATA SHEET'!CZ299*'Gas parameters'!$M$15</f>
        <v>0.1996</v>
      </c>
      <c r="EW299" s="434">
        <f>'DATA SHEET'!DA299*'Gas parameters'!$N$15</f>
        <v>0</v>
      </c>
      <c r="EX299" s="434">
        <f>'DATA SHEET'!DB299*'Gas parameters'!$O$15</f>
        <v>0</v>
      </c>
      <c r="EY299" s="434">
        <f>'DATA SHEET'!DC299*'Gas parameters'!$P$15</f>
        <v>0</v>
      </c>
      <c r="EZ299" s="434">
        <f>'DATA SHEET'!DD299*'Gas parameters'!$Q$15</f>
        <v>0</v>
      </c>
      <c r="FA299" s="429">
        <f>'DATA SHEET'!CO299*'Gas parameters'!$B$16</f>
        <v>0.59760000000000002</v>
      </c>
      <c r="FB299" s="429">
        <f>'DATA SHEET'!CP299*'Gas parameters'!$C$16</f>
        <v>0</v>
      </c>
      <c r="FC299" s="429">
        <f>'DATA SHEET'!CQ299*'Gas parameters'!$D$16</f>
        <v>0</v>
      </c>
      <c r="FD299" s="429">
        <f>'DATA SHEET'!CR299*'Gas parameters'!$E$16</f>
        <v>0</v>
      </c>
      <c r="FE299" s="429">
        <f>'DATA SHEET'!CS299*'Gas parameters'!$F$16</f>
        <v>0</v>
      </c>
      <c r="FF299" s="429">
        <f>'DATA SHEET'!CT299*'Gas parameters'!$G$16</f>
        <v>0</v>
      </c>
      <c r="FG299" s="429">
        <f>'DATA SHEET'!CU299*'Gas parameters'!$H$16</f>
        <v>0</v>
      </c>
      <c r="FH299" s="429">
        <f>'DATA SHEET'!CV299*'Gas parameters'!$I$16</f>
        <v>0</v>
      </c>
      <c r="FI299" s="429">
        <f>'DATA SHEET'!CW299*'Gas parameters'!$J$16</f>
        <v>0</v>
      </c>
      <c r="FJ299" s="429">
        <f>'DATA SHEET'!CX299*'Gas parameters'!$K$16</f>
        <v>0</v>
      </c>
      <c r="FK299" s="429">
        <f>'DATA SHEET'!CY299*'Gas parameters'!$L$16</f>
        <v>0</v>
      </c>
      <c r="FL299" s="429">
        <f>'DATA SHEET'!CZ299*'Gas parameters'!$M$16</f>
        <v>0</v>
      </c>
      <c r="FM299" s="429">
        <f>'DATA SHEET'!DA299*'Gas parameters'!$N$16</f>
        <v>0</v>
      </c>
      <c r="FN299" s="429">
        <f>'DATA SHEET'!DB299*'Gas parameters'!$O$16</f>
        <v>0</v>
      </c>
      <c r="FO299" s="429">
        <f>'DATA SHEET'!DC299*'Gas parameters'!$P$16</f>
        <v>0</v>
      </c>
      <c r="FP299" s="429">
        <f>'DATA SHEET'!DD299*'Gas parameters'!$Q$16</f>
        <v>0</v>
      </c>
      <c r="FQ299" s="457">
        <f>'DATA SHEET'!CO299*'Gas parameters'!$B$17</f>
        <v>1.1639999999999999</v>
      </c>
      <c r="FR299" s="457">
        <f>'DATA SHEET'!CP299*'Gas parameters'!$C$17</f>
        <v>0</v>
      </c>
      <c r="FS299" s="457">
        <f>'DATA SHEET'!CQ299*'Gas parameters'!$D$17</f>
        <v>0</v>
      </c>
      <c r="FT299" s="457">
        <f>'DATA SHEET'!CR299*'Gas parameters'!$E$17</f>
        <v>0</v>
      </c>
      <c r="FU299" s="457">
        <f>'DATA SHEET'!CS299*'Gas parameters'!$F$17</f>
        <v>0</v>
      </c>
      <c r="FV299" s="457">
        <f>'DATA SHEET'!CT299*'Gas parameters'!$G$17</f>
        <v>0</v>
      </c>
      <c r="FW299" s="457">
        <f>'DATA SHEET'!CU299*'Gas parameters'!$H$17</f>
        <v>0</v>
      </c>
      <c r="FX299" s="457">
        <f>'DATA SHEET'!CV299*'Gas parameters'!$I$17</f>
        <v>0</v>
      </c>
      <c r="FY299" s="457">
        <f>'DATA SHEET'!CW299*'Gas parameters'!$J$17</f>
        <v>0</v>
      </c>
      <c r="FZ299" s="457">
        <f>'DATA SHEET'!CX299*'Gas parameters'!$K$17</f>
        <v>0</v>
      </c>
      <c r="GA299" s="457">
        <f>'DATA SHEET'!CY299*'Gas parameters'!$L$17</f>
        <v>0</v>
      </c>
      <c r="GB299" s="457">
        <f>'DATA SHEET'!CZ299*'Gas parameters'!$M$17</f>
        <v>0.38680000000000003</v>
      </c>
      <c r="GC299" s="457">
        <f>'DATA SHEET'!DA299*'Gas parameters'!$N$17</f>
        <v>0</v>
      </c>
      <c r="GD299" s="457">
        <f>'DATA SHEET'!DB299*'Gas parameters'!$O$17</f>
        <v>0</v>
      </c>
      <c r="GE299" s="457">
        <f>'DATA SHEET'!DC299*'Gas parameters'!$P$17</f>
        <v>0</v>
      </c>
      <c r="GF299" s="457">
        <f>'DATA SHEET'!DD299*'Gas parameters'!$Q$17</f>
        <v>0</v>
      </c>
      <c r="GG299" s="429">
        <f>'DATA SHEET'!CO299*'Gas parameters'!$B$18</f>
        <v>0.43043999999999999</v>
      </c>
      <c r="GH299" s="429">
        <f>'DATA SHEET'!CP299*'Gas parameters'!$C$18</f>
        <v>0</v>
      </c>
      <c r="GI299" s="429">
        <f>'DATA SHEET'!CQ299*'Gas parameters'!$D$18</f>
        <v>0</v>
      </c>
      <c r="GJ299" s="429">
        <f>'DATA SHEET'!CR299*'Gas parameters'!$E$18</f>
        <v>0</v>
      </c>
      <c r="GK299" s="429">
        <f>'DATA SHEET'!CS299*'Gas parameters'!$F$18</f>
        <v>0</v>
      </c>
      <c r="GL299" s="429">
        <f>'DATA SHEET'!CT299*'Gas parameters'!$G$18</f>
        <v>0</v>
      </c>
      <c r="GM299" s="429">
        <f>'DATA SHEET'!CU299*'Gas parameters'!$H$18</f>
        <v>0</v>
      </c>
      <c r="GN299" s="429">
        <f>'DATA SHEET'!CV299*'Gas parameters'!$I$18</f>
        <v>0</v>
      </c>
      <c r="GO299" s="429">
        <f>'DATA SHEET'!CW299*'Gas parameters'!$J$18</f>
        <v>0</v>
      </c>
      <c r="GP299" s="429">
        <f>'DATA SHEET'!CX299*'Gas parameters'!$K$18</f>
        <v>0</v>
      </c>
      <c r="GQ299" s="429">
        <f>'DATA SHEET'!CY299*'Gas parameters'!$L$18</f>
        <v>0</v>
      </c>
      <c r="GR299" s="429">
        <f>'DATA SHEET'!CZ299*'Gas parameters'!$M$18</f>
        <v>3.5999999999999997E-2</v>
      </c>
      <c r="GS299" s="429">
        <f>'DATA SHEET'!DA299*'Gas parameters'!$N$18</f>
        <v>0</v>
      </c>
      <c r="GT299" s="429">
        <f>'DATA SHEET'!DB299*'Gas parameters'!$O$18</f>
        <v>0</v>
      </c>
      <c r="GU299" s="429">
        <f>'DATA SHEET'!DC299*'Gas parameters'!$P$18</f>
        <v>0</v>
      </c>
      <c r="GV299" s="429">
        <f>'DATA SHEET'!DD299*'Gas parameters'!$Q$18</f>
        <v>0</v>
      </c>
      <c r="GW299" s="430">
        <v>7</v>
      </c>
      <c r="GX299" s="430">
        <v>1E-3</v>
      </c>
      <c r="GY299" s="435">
        <f t="shared" si="2204"/>
        <v>6.6924546322827121</v>
      </c>
      <c r="GZ299" s="435">
        <f t="shared" si="2205"/>
        <v>10.148328222950017</v>
      </c>
      <c r="HA299" s="433">
        <f t="shared" si="2206"/>
        <v>1</v>
      </c>
      <c r="HB299" s="433">
        <f t="shared" si="2207"/>
        <v>7.4502201757506663</v>
      </c>
      <c r="HC299" s="433">
        <f t="shared" si="2208"/>
        <v>20.959991874476575</v>
      </c>
      <c r="HD299" s="433">
        <f t="shared" si="2209"/>
        <v>1.3246768628986172</v>
      </c>
      <c r="HE299" s="433">
        <f t="shared" si="2210"/>
        <v>1.2155011147590387</v>
      </c>
      <c r="HF299" s="436">
        <f t="shared" si="2211"/>
        <v>0</v>
      </c>
      <c r="HG299" s="433">
        <f t="shared" si="2212"/>
        <v>5.8886546322827122</v>
      </c>
      <c r="HH299" s="435">
        <f>GY299*0.7906+'DATA SHEET'!CW299/100+HN299</f>
        <v>5.8886546322827122</v>
      </c>
      <c r="HI299" s="433">
        <f t="shared" si="2213"/>
        <v>1.5615655434679541</v>
      </c>
      <c r="HJ299" s="433">
        <f t="shared" si="2214"/>
        <v>10.148328222950017</v>
      </c>
      <c r="HK299" s="437">
        <f t="shared" si="2215"/>
        <v>25843</v>
      </c>
      <c r="HL299" s="437">
        <f t="shared" si="2216"/>
        <v>28989.399999999998</v>
      </c>
      <c r="HM299" s="438">
        <f t="shared" si="2217"/>
        <v>1.4014</v>
      </c>
      <c r="HN299" s="439">
        <f t="shared" si="2218"/>
        <v>0.59760000000000002</v>
      </c>
      <c r="HO299" s="436">
        <f t="shared" si="2219"/>
        <v>1.5508</v>
      </c>
      <c r="HP299" s="427">
        <f t="shared" si="2220"/>
        <v>0.46643999999999997</v>
      </c>
      <c r="HQ299" s="357">
        <f t="shared" si="2221"/>
        <v>25801.599999999999</v>
      </c>
      <c r="HR299" s="358">
        <f t="shared" si="2222"/>
        <v>29019.200000000001</v>
      </c>
      <c r="HS299" s="712">
        <f t="shared" si="2223"/>
        <v>0.46643999999999997</v>
      </c>
      <c r="HT299" s="713">
        <f t="shared" si="2224"/>
        <v>0.36094603788418017</v>
      </c>
      <c r="HU299" s="711">
        <f t="shared" si="2225"/>
        <v>0.44215889640812073</v>
      </c>
      <c r="HV299" s="711">
        <f t="shared" si="2226"/>
        <v>24.454174959719456</v>
      </c>
      <c r="HW299" s="711">
        <f t="shared" si="2227"/>
        <v>27.464698088207459</v>
      </c>
      <c r="HX299" s="711">
        <f t="shared" si="2228"/>
        <v>45.714470083951518</v>
      </c>
      <c r="HY299" s="714">
        <f t="shared" si="2229"/>
        <v>25.801599999999997</v>
      </c>
      <c r="HZ299" s="359">
        <f t="shared" si="2230"/>
        <v>29.019200000000001</v>
      </c>
      <c r="IA299" s="360">
        <f t="shared" si="2231"/>
        <v>48.30190909070317</v>
      </c>
      <c r="IB299" s="75">
        <f t="shared" si="2232"/>
        <v>45.714470083951518</v>
      </c>
      <c r="IC299" s="724">
        <f t="shared" si="2233"/>
        <v>0.36094603788418017</v>
      </c>
      <c r="ID299" s="724">
        <f t="shared" si="2234"/>
        <v>25.801599999999997</v>
      </c>
      <c r="IE299" s="724">
        <f t="shared" si="2235"/>
        <v>29.019200000000001</v>
      </c>
      <c r="IF299" s="76">
        <f t="shared" si="2236"/>
        <v>10.148328222950017</v>
      </c>
      <c r="IG299" s="168"/>
      <c r="IH299" s="168"/>
      <c r="II299" s="168"/>
      <c r="IJ299" s="700">
        <f t="shared" si="2237"/>
        <v>0</v>
      </c>
      <c r="IK299" s="97"/>
      <c r="IL299" s="97"/>
      <c r="IM299" s="97"/>
      <c r="IN299" s="97"/>
      <c r="IO299" s="97"/>
      <c r="IP299" s="97"/>
      <c r="IQ299" s="97"/>
      <c r="IR299" s="97"/>
      <c r="IS299" s="23" t="s">
        <v>88</v>
      </c>
      <c r="IT299" s="23" t="s">
        <v>88</v>
      </c>
      <c r="IU299" s="23"/>
      <c r="IV299" s="23" t="s">
        <v>88</v>
      </c>
      <c r="IW299" s="23"/>
      <c r="IX299" s="23"/>
      <c r="JB299" s="43"/>
      <c r="JC299" s="64"/>
      <c r="JD299" s="22" t="str">
        <f>IF(IN299&lt;&gt;0,IP299*IF299/IN299,"NM")</f>
        <v>NM</v>
      </c>
      <c r="JE299" s="22" t="str">
        <f>IF(IN299&lt;&gt;0,IQ299*IF299/IN299,"NM")</f>
        <v>NM</v>
      </c>
      <c r="JF299" s="22" t="str">
        <f>IF(IN299&lt;&gt;0,JD299*1.07,"NM")</f>
        <v>NM</v>
      </c>
      <c r="JG299" s="22" t="str">
        <f>IF(IN299&lt;&gt;0,JE299*1.76,"NM")</f>
        <v>NM</v>
      </c>
      <c r="JH299" s="21" t="str">
        <f>IF(IN299&lt;&gt;0,(21/(21-IO299)),"NM")</f>
        <v>NM</v>
      </c>
      <c r="JI299" s="21"/>
      <c r="JJ299" s="21"/>
      <c r="JK299" s="21"/>
      <c r="JL299" s="79"/>
      <c r="JM299" s="140"/>
      <c r="JN299" s="140"/>
      <c r="JO299" s="140"/>
      <c r="JP299" s="29"/>
      <c r="JQ299" s="29"/>
      <c r="JR299" s="29"/>
      <c r="JS299" s="29"/>
      <c r="JT299" s="142"/>
      <c r="JU299" s="142"/>
      <c r="JV299" s="142"/>
      <c r="JW299" s="142"/>
      <c r="JX299" s="142"/>
      <c r="JY299" s="142"/>
      <c r="JZ299" s="142"/>
      <c r="KA299" s="26"/>
      <c r="KB299" s="27"/>
      <c r="KC299" s="175"/>
      <c r="KD299" s="175"/>
      <c r="KE299" s="175"/>
      <c r="KF299" s="175"/>
      <c r="KG299" s="175"/>
      <c r="KH299" s="175"/>
      <c r="KI299" s="175"/>
      <c r="KJ299" s="175"/>
      <c r="KK299" s="48"/>
      <c r="KL299" s="32" t="s">
        <v>88</v>
      </c>
      <c r="KM299" s="48"/>
      <c r="KN299" s="48"/>
      <c r="KO299" s="48"/>
      <c r="KP299" s="48"/>
      <c r="KQ299" s="49"/>
      <c r="KR299" s="49"/>
      <c r="KS299" s="49"/>
      <c r="KT299" s="49"/>
      <c r="KU299" s="49"/>
      <c r="KV299" s="49"/>
      <c r="KX299" s="540">
        <f t="shared" si="1989"/>
        <v>100</v>
      </c>
      <c r="NC299" s="5"/>
    </row>
    <row r="300" spans="1:367" ht="15" x14ac:dyDescent="0.25">
      <c r="A300" s="81"/>
      <c r="B300" s="81"/>
      <c r="C300" s="81"/>
      <c r="P300" s="550"/>
      <c r="IB300" s="3"/>
      <c r="IC300" s="3"/>
      <c r="ID300" s="3"/>
      <c r="IE300" s="3"/>
      <c r="IF300" s="3"/>
      <c r="IK300" s="5"/>
      <c r="IL300" s="5"/>
      <c r="IM300" s="5"/>
      <c r="IN300" s="5"/>
      <c r="IO300" s="5"/>
      <c r="IP300" s="5"/>
      <c r="IQ300" s="5"/>
      <c r="IR300" s="5"/>
      <c r="IZ300" s="5"/>
      <c r="JA300" s="5"/>
      <c r="JK300" s="3"/>
      <c r="KL300" s="3"/>
      <c r="KX300" s="540"/>
      <c r="NC300" s="5"/>
    </row>
    <row r="301" spans="1:367" ht="15" x14ac:dyDescent="0.25">
      <c r="A301" s="81"/>
      <c r="B301" s="81"/>
      <c r="C301" s="81"/>
      <c r="P301" s="550"/>
      <c r="IB301" s="3"/>
      <c r="IC301" s="3"/>
      <c r="ID301" s="3"/>
      <c r="IE301" s="3"/>
      <c r="IF301" s="3"/>
      <c r="IK301" s="5"/>
      <c r="IL301" s="5"/>
      <c r="IM301" s="5"/>
      <c r="IN301" s="5"/>
      <c r="IO301" s="5"/>
      <c r="IP301" s="5"/>
      <c r="IQ301" s="5"/>
      <c r="IR301" s="5"/>
      <c r="IZ301" s="5"/>
      <c r="JA301" s="5"/>
      <c r="JK301" s="3"/>
      <c r="KL301" s="3"/>
      <c r="KX301" s="540"/>
      <c r="NC301" s="5"/>
    </row>
    <row r="302" spans="1:367" ht="15.75" thickBot="1" x14ac:dyDescent="0.3">
      <c r="A302" s="81"/>
      <c r="B302" s="81"/>
      <c r="C302" s="81"/>
      <c r="P302" s="550"/>
      <c r="IB302" s="3"/>
      <c r="IC302" s="3"/>
      <c r="ID302" s="3"/>
      <c r="IE302" s="3"/>
      <c r="IF302" s="3"/>
      <c r="IK302" s="5"/>
      <c r="IL302" s="5"/>
      <c r="IM302" s="5"/>
      <c r="IN302" s="5"/>
      <c r="IO302" s="5"/>
      <c r="IP302" s="5"/>
      <c r="IQ302" s="5"/>
      <c r="IR302" s="5"/>
      <c r="IZ302" s="5"/>
      <c r="JA302" s="5"/>
      <c r="JK302" s="3"/>
      <c r="KL302" s="3"/>
      <c r="KX302" s="540"/>
      <c r="NC302" s="5"/>
    </row>
    <row r="303" spans="1:367" ht="24" thickBot="1" x14ac:dyDescent="0.4">
      <c r="A303" s="81"/>
      <c r="B303" s="81"/>
      <c r="C303" s="81"/>
      <c r="E303" s="55" t="s">
        <v>759</v>
      </c>
      <c r="F303" s="56"/>
      <c r="G303" s="56"/>
      <c r="H303" s="56"/>
      <c r="I303" s="56"/>
      <c r="J303" s="56"/>
      <c r="K303" s="56"/>
      <c r="L303" s="56"/>
      <c r="M303" s="56"/>
      <c r="N303" s="56"/>
      <c r="O303" s="56"/>
      <c r="P303" s="551"/>
      <c r="Q303" s="56"/>
      <c r="R303" s="56"/>
      <c r="S303" s="56"/>
      <c r="T303" s="56"/>
      <c r="U303" s="56"/>
      <c r="V303" s="56"/>
      <c r="W303" s="56"/>
      <c r="X303" s="56"/>
      <c r="Y303" s="56"/>
      <c r="Z303" s="56"/>
      <c r="AA303" s="56"/>
      <c r="AB303" s="56"/>
      <c r="AC303" s="56"/>
      <c r="AD303" s="56"/>
      <c r="AE303" s="56"/>
      <c r="AF303" s="56"/>
      <c r="AG303" s="56"/>
      <c r="AH303" s="56"/>
      <c r="AI303" s="56"/>
      <c r="AJ303" s="56"/>
      <c r="AK303" s="56"/>
      <c r="AL303" s="56"/>
      <c r="AM303" s="56"/>
      <c r="AN303" s="56"/>
      <c r="AO303" s="56"/>
      <c r="AP303" s="56"/>
      <c r="AQ303" s="56"/>
      <c r="AR303" s="56"/>
      <c r="AS303" s="56"/>
      <c r="AT303" s="56"/>
      <c r="AU303" s="56"/>
      <c r="AV303" s="56"/>
      <c r="AW303" s="56"/>
      <c r="AX303" s="56"/>
      <c r="AY303" s="56"/>
      <c r="AZ303" s="56"/>
      <c r="BA303" s="56"/>
      <c r="BB303" s="56"/>
      <c r="BC303" s="56"/>
      <c r="BD303" s="56"/>
      <c r="BE303" s="56"/>
      <c r="BF303" s="56"/>
      <c r="BG303" s="56"/>
      <c r="BH303" s="56"/>
      <c r="BI303" s="56"/>
      <c r="BJ303" s="56"/>
      <c r="BK303" s="56"/>
      <c r="BL303" s="56"/>
      <c r="BM303" s="56"/>
      <c r="BN303" s="56"/>
      <c r="BO303" s="56"/>
      <c r="BP303" s="56"/>
      <c r="BQ303" s="56"/>
      <c r="BR303" s="56"/>
      <c r="BS303" s="56"/>
      <c r="BT303" s="56"/>
      <c r="BU303" s="56"/>
      <c r="BV303" s="56"/>
      <c r="BW303" s="56"/>
      <c r="BX303" s="56"/>
      <c r="BY303" s="56"/>
      <c r="BZ303" s="56"/>
      <c r="CA303" s="56"/>
      <c r="CB303" s="56"/>
      <c r="CC303" s="56"/>
      <c r="CD303" s="56"/>
      <c r="CE303" s="56"/>
      <c r="CF303" s="56"/>
      <c r="CG303" s="56"/>
      <c r="CH303" s="56"/>
      <c r="CI303" s="56"/>
      <c r="CJ303" s="56"/>
      <c r="CK303" s="56"/>
      <c r="CL303" s="56"/>
      <c r="CM303" s="56"/>
      <c r="CN303" s="56"/>
      <c r="CO303" s="56"/>
      <c r="CP303" s="56"/>
      <c r="CQ303" s="56"/>
      <c r="CR303" s="56"/>
      <c r="CS303" s="56"/>
      <c r="CT303" s="56"/>
      <c r="CU303" s="56"/>
      <c r="CV303" s="56"/>
      <c r="CW303" s="56"/>
      <c r="CX303" s="56"/>
      <c r="CY303" s="56"/>
      <c r="CZ303" s="56"/>
      <c r="DA303" s="56"/>
      <c r="DB303" s="56"/>
      <c r="DC303" s="56"/>
      <c r="DD303" s="56"/>
      <c r="DE303" s="56"/>
      <c r="DF303" s="56"/>
      <c r="DG303" s="56"/>
      <c r="DH303" s="56"/>
      <c r="DI303" s="56"/>
      <c r="DJ303" s="56"/>
      <c r="DK303" s="56"/>
      <c r="DL303" s="56"/>
      <c r="DM303" s="56"/>
      <c r="DN303" s="56"/>
      <c r="DO303" s="56"/>
      <c r="DP303" s="56"/>
      <c r="DQ303" s="56"/>
      <c r="DR303" s="56"/>
      <c r="DS303" s="56"/>
      <c r="DT303" s="56"/>
      <c r="DU303" s="56"/>
      <c r="DV303" s="56"/>
      <c r="DW303" s="56"/>
      <c r="DX303" s="56"/>
      <c r="DY303" s="56"/>
      <c r="DZ303" s="56"/>
      <c r="EA303" s="56"/>
      <c r="EB303" s="56"/>
      <c r="EC303" s="56"/>
      <c r="ED303" s="56"/>
      <c r="EE303" s="56"/>
      <c r="EF303" s="56"/>
      <c r="EG303" s="56"/>
      <c r="EH303" s="56"/>
      <c r="EI303" s="56"/>
      <c r="EJ303" s="56"/>
      <c r="EK303" s="56"/>
      <c r="EL303" s="56"/>
      <c r="EM303" s="56"/>
      <c r="EN303" s="56"/>
      <c r="EO303" s="56"/>
      <c r="EP303" s="56"/>
      <c r="EQ303" s="56"/>
      <c r="ER303" s="56"/>
      <c r="ES303" s="56"/>
      <c r="ET303" s="56"/>
      <c r="EU303" s="56"/>
      <c r="EV303" s="56"/>
      <c r="EW303" s="56"/>
      <c r="EX303" s="56"/>
      <c r="EY303" s="56"/>
      <c r="EZ303" s="56"/>
      <c r="FA303" s="56"/>
      <c r="FB303" s="56"/>
      <c r="FC303" s="56"/>
      <c r="FD303" s="56"/>
      <c r="FE303" s="56"/>
      <c r="FF303" s="56"/>
      <c r="FG303" s="56"/>
      <c r="FH303" s="56"/>
      <c r="FI303" s="56"/>
      <c r="FJ303" s="56"/>
      <c r="FK303" s="56"/>
      <c r="FL303" s="56"/>
      <c r="FM303" s="56"/>
      <c r="FN303" s="56"/>
      <c r="FO303" s="56"/>
      <c r="FP303" s="56"/>
      <c r="FQ303" s="56"/>
      <c r="FR303" s="56"/>
      <c r="FS303" s="56"/>
      <c r="FT303" s="56"/>
      <c r="FU303" s="56"/>
      <c r="FV303" s="56"/>
      <c r="FW303" s="56"/>
      <c r="FX303" s="56"/>
      <c r="FY303" s="56"/>
      <c r="FZ303" s="56"/>
      <c r="GA303" s="56"/>
      <c r="GB303" s="56"/>
      <c r="GC303" s="56"/>
      <c r="GD303" s="56"/>
      <c r="GE303" s="56"/>
      <c r="GF303" s="56"/>
      <c r="GG303" s="56"/>
      <c r="GH303" s="56"/>
      <c r="GI303" s="56"/>
      <c r="GJ303" s="56"/>
      <c r="GK303" s="56"/>
      <c r="GL303" s="56"/>
      <c r="GM303" s="56"/>
      <c r="GN303" s="56"/>
      <c r="GO303" s="56"/>
      <c r="GP303" s="56"/>
      <c r="GQ303" s="56"/>
      <c r="GR303" s="56"/>
      <c r="GS303" s="56"/>
      <c r="GT303" s="56"/>
      <c r="GU303" s="56"/>
      <c r="GV303" s="56"/>
      <c r="GW303" s="56"/>
      <c r="GX303" s="56"/>
      <c r="GY303" s="56"/>
      <c r="GZ303" s="56"/>
      <c r="HA303" s="56"/>
      <c r="HB303" s="56"/>
      <c r="HC303" s="56"/>
      <c r="HD303" s="56"/>
      <c r="HE303" s="56"/>
      <c r="HF303" s="56"/>
      <c r="HG303" s="56"/>
      <c r="HH303" s="56"/>
      <c r="HI303" s="56"/>
      <c r="HJ303" s="56"/>
      <c r="HK303" s="56"/>
      <c r="HL303" s="56"/>
      <c r="HM303" s="56"/>
      <c r="HN303" s="56"/>
      <c r="HO303" s="56"/>
      <c r="HP303" s="56"/>
      <c r="HQ303" s="56"/>
      <c r="HR303" s="56"/>
      <c r="HS303" s="56"/>
      <c r="HT303" s="56"/>
      <c r="HU303" s="56"/>
      <c r="HV303" s="56"/>
      <c r="HW303" s="56"/>
      <c r="HX303" s="56"/>
      <c r="HY303" s="56"/>
      <c r="HZ303" s="56"/>
      <c r="IA303" s="56"/>
      <c r="IB303" s="56"/>
      <c r="IC303" s="56"/>
      <c r="ID303" s="56"/>
      <c r="IE303" s="56"/>
      <c r="IF303" s="56"/>
      <c r="IG303" s="56"/>
      <c r="IH303" s="56"/>
      <c r="II303" s="56"/>
      <c r="IJ303" s="56"/>
      <c r="IK303" s="56"/>
      <c r="IL303" s="56"/>
      <c r="IM303" s="56"/>
      <c r="IN303" s="56"/>
      <c r="IO303" s="56"/>
      <c r="IP303" s="56"/>
      <c r="IQ303" s="56"/>
      <c r="IR303" s="56"/>
      <c r="IS303" s="56"/>
      <c r="IT303" s="56"/>
      <c r="IU303" s="56"/>
      <c r="IV303" s="56"/>
      <c r="IW303" s="56"/>
      <c r="IX303" s="56"/>
      <c r="IZ303" s="56"/>
      <c r="JA303" s="56"/>
      <c r="JB303" s="56"/>
      <c r="JC303" s="56"/>
      <c r="JD303" s="56"/>
      <c r="JE303" s="56"/>
      <c r="JF303" s="56"/>
      <c r="JG303" s="56"/>
      <c r="JH303" s="56"/>
      <c r="JI303" s="56"/>
      <c r="JJ303" s="56"/>
      <c r="JK303" s="56"/>
      <c r="JL303" s="56"/>
      <c r="JM303" s="56"/>
      <c r="JN303" s="56"/>
      <c r="JO303" s="56"/>
      <c r="JP303" s="56"/>
      <c r="JQ303" s="56"/>
      <c r="JR303" s="56"/>
      <c r="JS303" s="56"/>
      <c r="JT303" s="56"/>
      <c r="JU303" s="56"/>
      <c r="JV303" s="56"/>
      <c r="JW303" s="56"/>
      <c r="JX303" s="56"/>
      <c r="JY303" s="56"/>
      <c r="JZ303" s="56"/>
      <c r="KA303" s="56"/>
      <c r="KB303" s="56"/>
      <c r="KC303" s="56"/>
      <c r="KD303" s="56"/>
      <c r="KE303" s="56"/>
      <c r="KF303" s="56"/>
      <c r="KG303" s="56"/>
      <c r="KH303" s="56"/>
      <c r="KI303" s="56"/>
      <c r="KJ303" s="56"/>
      <c r="KK303" s="56"/>
      <c r="KL303" s="56"/>
      <c r="KM303" s="56"/>
      <c r="KN303" s="56"/>
      <c r="KO303" s="56"/>
      <c r="KP303" s="56"/>
      <c r="KQ303" s="57"/>
      <c r="KR303" s="57"/>
      <c r="KS303" s="57"/>
      <c r="KT303" s="57"/>
      <c r="KU303" s="57"/>
      <c r="KV303" s="57"/>
      <c r="KX303" s="540">
        <f t="shared" ref="KX303:KX323" si="2238">SUM(Q303:AB303)</f>
        <v>0</v>
      </c>
      <c r="NC303" s="5"/>
    </row>
    <row r="304" spans="1:367" ht="15" x14ac:dyDescent="0.25">
      <c r="A304" s="81"/>
      <c r="B304" s="81"/>
      <c r="C304" s="81"/>
      <c r="E304" s="52" t="s">
        <v>643</v>
      </c>
      <c r="F304" s="53"/>
      <c r="G304" s="53"/>
      <c r="H304" s="53"/>
      <c r="I304" s="53"/>
      <c r="J304" s="53"/>
      <c r="K304" s="53"/>
      <c r="L304" s="53"/>
      <c r="M304" s="53"/>
      <c r="N304" s="53"/>
      <c r="O304" s="53"/>
      <c r="P304" s="547"/>
      <c r="Q304" s="53"/>
      <c r="R304" s="53"/>
      <c r="S304" s="53"/>
      <c r="T304" s="864" t="s">
        <v>658</v>
      </c>
      <c r="U304" s="863"/>
      <c r="V304" s="863"/>
      <c r="W304" s="863"/>
      <c r="X304" s="863"/>
      <c r="Y304" s="863"/>
      <c r="Z304" s="863"/>
      <c r="AA304" s="863"/>
      <c r="AB304" s="863"/>
      <c r="AC304" s="628"/>
      <c r="AD304" s="628"/>
      <c r="AE304" s="628"/>
      <c r="AF304" s="628"/>
      <c r="AG304" s="628"/>
      <c r="AH304" s="628"/>
      <c r="AI304" s="629"/>
      <c r="AJ304" s="629"/>
      <c r="AK304" s="629"/>
      <c r="AL304" s="629"/>
      <c r="AM304" s="629"/>
      <c r="AN304" s="629"/>
      <c r="AO304" s="629"/>
      <c r="AP304" s="629"/>
      <c r="AQ304" s="629"/>
      <c r="AR304" s="629"/>
      <c r="AS304" s="629"/>
      <c r="AT304" s="629"/>
      <c r="AU304" s="629"/>
      <c r="AV304" s="629"/>
      <c r="AW304" s="629"/>
      <c r="AX304" s="629"/>
      <c r="AY304" s="629"/>
      <c r="AZ304" s="629"/>
      <c r="BA304" s="629"/>
      <c r="BB304" s="629"/>
      <c r="BC304" s="629"/>
      <c r="BD304" s="629"/>
      <c r="BE304" s="629"/>
      <c r="BF304" s="629"/>
      <c r="BG304" s="629"/>
      <c r="BH304" s="629"/>
      <c r="BI304" s="629"/>
      <c r="BJ304" s="629"/>
      <c r="BK304" s="629"/>
      <c r="BL304" s="629"/>
      <c r="BM304" s="629"/>
      <c r="BN304" s="629"/>
      <c r="BO304" s="629"/>
      <c r="BP304" s="629"/>
      <c r="BQ304" s="629"/>
      <c r="BR304" s="629"/>
      <c r="BS304" s="629"/>
      <c r="BT304" s="629"/>
      <c r="BU304" s="629"/>
      <c r="BV304" s="629"/>
      <c r="BW304" s="629"/>
      <c r="BX304" s="629"/>
      <c r="BY304" s="629"/>
      <c r="BZ304" s="629"/>
      <c r="CA304" s="629"/>
      <c r="CB304" s="629"/>
      <c r="CC304" s="629"/>
      <c r="CD304" s="629"/>
      <c r="CE304" s="629"/>
      <c r="CF304" s="629"/>
      <c r="CG304" s="629"/>
      <c r="CH304" s="629"/>
      <c r="CI304" s="629"/>
      <c r="CJ304" s="629"/>
      <c r="CK304" s="629"/>
      <c r="CL304" s="629"/>
      <c r="CM304" s="629"/>
      <c r="CN304" s="629"/>
      <c r="CO304" s="629"/>
      <c r="CP304" s="629"/>
      <c r="CQ304" s="629"/>
      <c r="CR304" s="629"/>
      <c r="CS304" s="629"/>
      <c r="CT304" s="629"/>
      <c r="CU304" s="629"/>
      <c r="CV304" s="629"/>
      <c r="CW304" s="629"/>
      <c r="CX304" s="629"/>
      <c r="CY304" s="629"/>
      <c r="CZ304" s="629"/>
      <c r="DA304" s="629"/>
      <c r="DB304" s="629"/>
      <c r="DC304" s="629"/>
      <c r="DD304" s="629"/>
      <c r="DE304" s="629"/>
      <c r="DF304" s="629"/>
      <c r="DG304" s="629"/>
      <c r="DH304" s="629"/>
      <c r="DI304" s="629"/>
      <c r="DJ304" s="629"/>
      <c r="DK304" s="629"/>
      <c r="DL304" s="629"/>
      <c r="DM304" s="629"/>
      <c r="DN304" s="629"/>
      <c r="DO304" s="629"/>
      <c r="DP304" s="629"/>
      <c r="DQ304" s="629"/>
      <c r="DR304" s="629"/>
      <c r="DS304" s="629"/>
      <c r="DT304" s="629"/>
      <c r="DU304" s="629"/>
      <c r="DV304" s="629"/>
      <c r="DW304" s="629"/>
      <c r="DX304" s="629"/>
      <c r="DY304" s="629"/>
      <c r="DZ304" s="629"/>
      <c r="EA304" s="629"/>
      <c r="EB304" s="629"/>
      <c r="EC304" s="629"/>
      <c r="ED304" s="629"/>
      <c r="EE304" s="629"/>
      <c r="EF304" s="629"/>
      <c r="EG304" s="629"/>
      <c r="EH304" s="629"/>
      <c r="EI304" s="629"/>
      <c r="EJ304" s="629"/>
      <c r="EK304" s="629"/>
      <c r="EL304" s="629"/>
      <c r="EM304" s="629"/>
      <c r="EN304" s="629"/>
      <c r="EO304" s="629"/>
      <c r="EP304" s="629"/>
      <c r="EQ304" s="629"/>
      <c r="ER304" s="629"/>
      <c r="ES304" s="629"/>
      <c r="ET304" s="629"/>
      <c r="EU304" s="629"/>
      <c r="EV304" s="629"/>
      <c r="EW304" s="629"/>
      <c r="EX304" s="629"/>
      <c r="EY304" s="629"/>
      <c r="EZ304" s="629"/>
      <c r="FA304" s="629"/>
      <c r="FB304" s="629"/>
      <c r="FC304" s="629"/>
      <c r="FD304" s="629"/>
      <c r="FE304" s="629"/>
      <c r="FF304" s="629"/>
      <c r="FG304" s="629"/>
      <c r="FH304" s="629"/>
      <c r="FI304" s="629"/>
      <c r="FJ304" s="629"/>
      <c r="FK304" s="629"/>
      <c r="FL304" s="629"/>
      <c r="FM304" s="629"/>
      <c r="FN304" s="629"/>
      <c r="FO304" s="629"/>
      <c r="FP304" s="629"/>
      <c r="FQ304" s="629"/>
      <c r="FR304" s="629"/>
      <c r="FS304" s="629"/>
      <c r="FT304" s="629"/>
      <c r="FU304" s="629"/>
      <c r="FV304" s="629"/>
      <c r="FW304" s="629"/>
      <c r="FX304" s="629"/>
      <c r="FY304" s="629"/>
      <c r="FZ304" s="629"/>
      <c r="GA304" s="629"/>
      <c r="GB304" s="629"/>
      <c r="GC304" s="629"/>
      <c r="GD304" s="629"/>
      <c r="GE304" s="629"/>
      <c r="GF304" s="629"/>
      <c r="GG304" s="629"/>
      <c r="GH304" s="629"/>
      <c r="GI304" s="629"/>
      <c r="GJ304" s="629"/>
      <c r="GK304" s="629"/>
      <c r="GL304" s="629"/>
      <c r="GM304" s="629"/>
      <c r="GN304" s="629"/>
      <c r="GO304" s="629"/>
      <c r="GP304" s="629"/>
      <c r="GQ304" s="629"/>
      <c r="GR304" s="629"/>
      <c r="GS304" s="629"/>
      <c r="GT304" s="629"/>
      <c r="GU304" s="629"/>
      <c r="GV304" s="629"/>
      <c r="GW304" s="629"/>
      <c r="GX304" s="629"/>
      <c r="GY304" s="629"/>
      <c r="GZ304" s="629"/>
      <c r="HA304" s="629"/>
      <c r="HB304" s="629"/>
      <c r="HC304" s="629"/>
      <c r="HD304" s="629"/>
      <c r="HE304" s="629"/>
      <c r="HF304" s="629"/>
      <c r="HG304" s="629"/>
      <c r="HH304" s="629"/>
      <c r="HI304" s="629"/>
      <c r="HJ304" s="629"/>
      <c r="HK304" s="629"/>
      <c r="HL304" s="629"/>
      <c r="HM304" s="629"/>
      <c r="HN304" s="629"/>
      <c r="HO304" s="629"/>
      <c r="HP304" s="629"/>
      <c r="HQ304" s="629"/>
      <c r="HR304" s="629"/>
      <c r="HS304" s="629"/>
      <c r="HT304" s="629"/>
      <c r="HU304" s="629"/>
      <c r="HV304" s="629"/>
      <c r="HW304" s="629"/>
      <c r="HX304" s="629"/>
      <c r="HY304" s="629"/>
      <c r="HZ304" s="629"/>
      <c r="IA304" s="629"/>
      <c r="IB304" s="629"/>
      <c r="IC304" s="629"/>
      <c r="ID304" s="629"/>
      <c r="IE304" s="629"/>
      <c r="IF304" s="629"/>
      <c r="IG304" s="629"/>
      <c r="IH304" s="629"/>
      <c r="II304" s="629"/>
      <c r="IJ304" s="629"/>
      <c r="IK304" s="629"/>
      <c r="IL304" s="629"/>
      <c r="IM304" s="629"/>
      <c r="IN304" s="629"/>
      <c r="IO304" s="629"/>
      <c r="IP304" s="629"/>
      <c r="IQ304" s="629"/>
      <c r="IR304" s="629"/>
      <c r="IS304" s="629"/>
      <c r="IT304" s="627"/>
      <c r="IU304" s="627"/>
      <c r="IV304" s="627"/>
      <c r="IW304" s="627"/>
      <c r="IX304" s="627"/>
      <c r="IY304" s="627"/>
      <c r="IZ304" s="627"/>
      <c r="JA304" s="627"/>
      <c r="JB304" s="627"/>
      <c r="JC304" s="627"/>
      <c r="JD304" s="627"/>
      <c r="JE304" s="627"/>
      <c r="JF304" s="627"/>
      <c r="JG304" s="627"/>
      <c r="JH304" s="627"/>
      <c r="JI304" s="53"/>
      <c r="JJ304" s="53"/>
      <c r="JK304" s="53"/>
      <c r="JL304" s="53"/>
      <c r="JM304" s="53"/>
      <c r="JN304" s="53"/>
      <c r="JO304" s="53"/>
      <c r="JP304" s="53"/>
      <c r="JQ304" s="53"/>
      <c r="JR304" s="53"/>
      <c r="JS304" s="53"/>
      <c r="JT304" s="53"/>
      <c r="JU304" s="53"/>
      <c r="JV304" s="53"/>
      <c r="JW304" s="53"/>
      <c r="JX304" s="53"/>
      <c r="JY304" s="53"/>
      <c r="JZ304" s="53"/>
      <c r="KA304" s="53"/>
      <c r="KB304" s="53"/>
      <c r="KC304" s="53"/>
      <c r="KD304" s="53"/>
      <c r="KE304" s="53"/>
      <c r="KF304" s="53"/>
      <c r="KG304" s="53"/>
      <c r="KH304" s="53"/>
      <c r="KI304" s="53"/>
      <c r="KJ304" s="53"/>
      <c r="KK304" s="53"/>
      <c r="KL304" s="53"/>
      <c r="KM304" s="53"/>
      <c r="KN304" s="53"/>
      <c r="KO304" s="53"/>
      <c r="KP304" s="53"/>
      <c r="KQ304" s="54"/>
      <c r="KR304" s="54"/>
      <c r="KS304" s="54"/>
      <c r="KT304" s="54"/>
      <c r="KU304" s="54"/>
      <c r="KV304" s="54"/>
      <c r="KX304" s="540">
        <f t="shared" si="2238"/>
        <v>0</v>
      </c>
      <c r="NC304" s="5"/>
    </row>
    <row r="305" spans="1:367" ht="15.75" thickBot="1" x14ac:dyDescent="0.3">
      <c r="A305" s="81"/>
      <c r="B305" s="81"/>
      <c r="C305" s="81"/>
      <c r="D305" s="2179" t="s">
        <v>961</v>
      </c>
      <c r="E305" s="108" t="s">
        <v>83</v>
      </c>
      <c r="F305" s="109"/>
      <c r="G305" s="109"/>
      <c r="H305" s="109"/>
      <c r="I305" s="109"/>
      <c r="J305" s="109"/>
      <c r="K305" s="109"/>
      <c r="L305" s="109"/>
      <c r="M305" s="109"/>
      <c r="N305" s="123"/>
      <c r="O305" s="74"/>
      <c r="P305" s="548"/>
      <c r="Q305" s="74"/>
      <c r="R305" s="74"/>
      <c r="S305" s="74"/>
      <c r="T305" s="74"/>
      <c r="U305" s="74"/>
      <c r="V305" s="74"/>
      <c r="W305" s="35" t="s">
        <v>78</v>
      </c>
      <c r="X305" s="35"/>
      <c r="Y305" s="35"/>
      <c r="Z305" s="35"/>
      <c r="AA305" s="35"/>
      <c r="AB305" s="35"/>
      <c r="AC305" s="35"/>
      <c r="AD305" s="35"/>
      <c r="AE305" s="35"/>
      <c r="AF305" s="35"/>
      <c r="AG305" s="35"/>
      <c r="AH305" s="35"/>
      <c r="AI305" s="35"/>
      <c r="AJ305" s="35"/>
      <c r="AK305" s="35"/>
      <c r="AL305" s="35"/>
      <c r="AM305" s="35"/>
      <c r="AN305" s="35"/>
      <c r="AO305" s="35"/>
      <c r="AP305" s="35"/>
      <c r="AQ305" s="35"/>
      <c r="AR305" s="35"/>
      <c r="AS305" s="35"/>
      <c r="AT305" s="35"/>
      <c r="AU305" s="35"/>
      <c r="AV305" s="35"/>
      <c r="AW305" s="35"/>
      <c r="AX305" s="35"/>
      <c r="AY305" s="35"/>
      <c r="AZ305" s="35"/>
      <c r="BA305" s="35"/>
      <c r="BB305" s="35"/>
      <c r="BC305" s="35"/>
      <c r="BD305" s="35"/>
      <c r="BE305" s="35"/>
      <c r="BF305" s="35"/>
      <c r="BG305" s="35"/>
      <c r="BH305" s="35"/>
      <c r="BI305" s="35"/>
      <c r="BJ305" s="35"/>
      <c r="BK305" s="35"/>
      <c r="BL305" s="35"/>
      <c r="BM305" s="35"/>
      <c r="BN305" s="35"/>
      <c r="BO305" s="35"/>
      <c r="BP305" s="35"/>
      <c r="BQ305" s="35"/>
      <c r="BR305" s="35"/>
      <c r="BS305" s="35"/>
      <c r="BT305" s="35"/>
      <c r="BU305" s="35"/>
      <c r="BV305" s="35"/>
      <c r="BW305" s="35"/>
      <c r="BX305" s="35"/>
      <c r="BY305" s="35"/>
      <c r="BZ305" s="35"/>
      <c r="CA305" s="35"/>
      <c r="CB305" s="35"/>
      <c r="CC305" s="35"/>
      <c r="CD305" s="35"/>
      <c r="CE305" s="35"/>
      <c r="CF305" s="35"/>
      <c r="CG305" s="35"/>
      <c r="CH305" s="35"/>
      <c r="CI305" s="35"/>
      <c r="CJ305" s="35"/>
      <c r="CK305" s="35"/>
      <c r="CL305" s="35"/>
      <c r="CM305" s="35"/>
      <c r="CN305" s="35"/>
      <c r="CO305" s="35"/>
      <c r="CP305" s="35"/>
      <c r="CQ305" s="35"/>
      <c r="CR305" s="35"/>
      <c r="CS305" s="35"/>
      <c r="CT305" s="35"/>
      <c r="CU305" s="35"/>
      <c r="CV305" s="35"/>
      <c r="CW305" s="35"/>
      <c r="CX305" s="35"/>
      <c r="CY305" s="35"/>
      <c r="CZ305" s="35"/>
      <c r="DA305" s="35"/>
      <c r="DB305" s="35"/>
      <c r="DC305" s="35"/>
      <c r="DD305" s="35"/>
      <c r="DE305" s="35"/>
      <c r="DF305" s="35"/>
      <c r="DG305" s="35"/>
      <c r="DH305" s="35"/>
      <c r="DI305" s="35"/>
      <c r="DJ305" s="35"/>
      <c r="DK305" s="35"/>
      <c r="DL305" s="35"/>
      <c r="DM305" s="35"/>
      <c r="DN305" s="35"/>
      <c r="DO305" s="35"/>
      <c r="DP305" s="35"/>
      <c r="DQ305" s="35"/>
      <c r="DR305" s="35"/>
      <c r="DS305" s="35"/>
      <c r="DT305" s="35"/>
      <c r="DU305" s="35"/>
      <c r="DV305" s="35"/>
      <c r="DW305" s="35"/>
      <c r="DX305" s="35"/>
      <c r="DY305" s="35"/>
      <c r="DZ305" s="35"/>
      <c r="EA305" s="35"/>
      <c r="EB305" s="35"/>
      <c r="EC305" s="35"/>
      <c r="ED305" s="35"/>
      <c r="EE305" s="35"/>
      <c r="EF305" s="35"/>
      <c r="EG305" s="35"/>
      <c r="EH305" s="35"/>
      <c r="EI305" s="35"/>
      <c r="EJ305" s="35"/>
      <c r="EK305" s="35"/>
      <c r="EL305" s="35"/>
      <c r="EM305" s="35"/>
      <c r="EN305" s="35"/>
      <c r="EO305" s="35"/>
      <c r="EP305" s="35"/>
      <c r="EQ305" s="35"/>
      <c r="ER305" s="35"/>
      <c r="ES305" s="35"/>
      <c r="ET305" s="35"/>
      <c r="EU305" s="35"/>
      <c r="EV305" s="35"/>
      <c r="EW305" s="35"/>
      <c r="EX305" s="35"/>
      <c r="EY305" s="35"/>
      <c r="EZ305" s="35"/>
      <c r="FA305" s="35"/>
      <c r="FB305" s="35"/>
      <c r="FC305" s="35"/>
      <c r="FD305" s="35"/>
      <c r="FE305" s="35"/>
      <c r="FF305" s="35"/>
      <c r="FG305" s="35"/>
      <c r="FH305" s="35"/>
      <c r="FI305" s="35"/>
      <c r="FJ305" s="35"/>
      <c r="FK305" s="35"/>
      <c r="FL305" s="35"/>
      <c r="FM305" s="35"/>
      <c r="FN305" s="35"/>
      <c r="FO305" s="35"/>
      <c r="FP305" s="35"/>
      <c r="FQ305" s="35"/>
      <c r="FR305" s="35"/>
      <c r="FS305" s="35"/>
      <c r="FT305" s="35"/>
      <c r="FU305" s="35"/>
      <c r="FV305" s="35"/>
      <c r="FW305" s="35"/>
      <c r="FX305" s="35"/>
      <c r="FY305" s="35"/>
      <c r="FZ305" s="35"/>
      <c r="GA305" s="35"/>
      <c r="GB305" s="35"/>
      <c r="GC305" s="35"/>
      <c r="GD305" s="35"/>
      <c r="GE305" s="35"/>
      <c r="GF305" s="35"/>
      <c r="GG305" s="35"/>
      <c r="GH305" s="35"/>
      <c r="GI305" s="35"/>
      <c r="GJ305" s="35"/>
      <c r="GK305" s="35"/>
      <c r="GL305" s="35"/>
      <c r="GM305" s="35"/>
      <c r="GN305" s="35"/>
      <c r="GO305" s="35"/>
      <c r="GP305" s="35"/>
      <c r="GQ305" s="35"/>
      <c r="GR305" s="35"/>
      <c r="GS305" s="35"/>
      <c r="GT305" s="35"/>
      <c r="GU305" s="35"/>
      <c r="GV305" s="35"/>
      <c r="GW305" s="35"/>
      <c r="GX305" s="35"/>
      <c r="GY305" s="35"/>
      <c r="GZ305" s="35"/>
      <c r="HA305" s="35"/>
      <c r="HB305" s="35"/>
      <c r="HC305" s="35"/>
      <c r="HD305" s="35"/>
      <c r="HE305" s="35"/>
      <c r="HF305" s="35"/>
      <c r="HG305" s="35"/>
      <c r="HH305" s="35"/>
      <c r="HI305" s="35"/>
      <c r="HJ305" s="35"/>
      <c r="HK305" s="35"/>
      <c r="HL305" s="35"/>
      <c r="HM305" s="35"/>
      <c r="HN305" s="35"/>
      <c r="HO305" s="35"/>
      <c r="HP305" s="35"/>
      <c r="HQ305" s="35"/>
      <c r="HR305" s="35"/>
      <c r="HS305" s="35"/>
      <c r="HT305" s="35"/>
      <c r="HU305" s="35"/>
      <c r="HV305" s="35"/>
      <c r="HW305" s="35"/>
      <c r="HX305" s="35"/>
      <c r="HY305" s="35"/>
      <c r="HZ305" s="35"/>
      <c r="IA305" s="35"/>
      <c r="IB305" s="35"/>
      <c r="IC305" s="35"/>
      <c r="ID305" s="35"/>
      <c r="IE305" s="35"/>
      <c r="IF305" s="35"/>
      <c r="IG305" s="35"/>
      <c r="IH305" s="35"/>
      <c r="II305" s="35"/>
      <c r="IJ305" s="35"/>
      <c r="IK305" s="35"/>
      <c r="IL305" s="35"/>
      <c r="IM305" s="35"/>
      <c r="IN305" s="35"/>
      <c r="IO305" s="35"/>
      <c r="IP305" s="35"/>
      <c r="IQ305" s="35"/>
      <c r="IR305" s="35"/>
      <c r="IS305" s="35"/>
      <c r="IT305" s="35"/>
      <c r="IU305" s="35"/>
      <c r="IV305" s="35"/>
      <c r="IW305" s="35"/>
      <c r="IX305" s="35"/>
      <c r="IZ305" s="35"/>
      <c r="JA305" s="35"/>
      <c r="JB305" s="35"/>
      <c r="JC305" s="35"/>
      <c r="JD305" s="35"/>
      <c r="JE305" s="35"/>
      <c r="JF305" s="35"/>
      <c r="JG305" s="35"/>
      <c r="JH305" s="35"/>
      <c r="JI305" s="35"/>
      <c r="JJ305" s="35"/>
      <c r="JK305" s="35"/>
      <c r="JL305" s="2116"/>
      <c r="JM305" s="2116"/>
      <c r="JN305" s="2116"/>
      <c r="JO305" s="2116"/>
      <c r="JP305" s="2116"/>
      <c r="JQ305" s="460"/>
      <c r="JR305" s="460"/>
      <c r="JS305" s="460"/>
      <c r="JT305" s="35"/>
      <c r="JU305" s="35"/>
      <c r="JV305" s="35"/>
      <c r="JW305" s="35"/>
      <c r="JX305" s="35"/>
      <c r="JY305" s="35"/>
      <c r="JZ305" s="35"/>
      <c r="KA305" s="35"/>
      <c r="KB305" s="35"/>
      <c r="KC305" s="35"/>
      <c r="KD305" s="35"/>
      <c r="KE305" s="35"/>
      <c r="KF305" s="35"/>
      <c r="KG305" s="35"/>
      <c r="KH305" s="35"/>
      <c r="KI305" s="35"/>
      <c r="KJ305" s="35"/>
      <c r="KK305" s="35"/>
      <c r="KL305" s="35"/>
      <c r="KM305" s="35"/>
      <c r="KN305" s="35"/>
      <c r="KO305" s="35"/>
      <c r="KP305" s="35"/>
      <c r="KQ305" s="36"/>
      <c r="KR305" s="36"/>
      <c r="KS305" s="36"/>
      <c r="KT305" s="36"/>
      <c r="KU305" s="36"/>
      <c r="KV305" s="36"/>
      <c r="KX305" s="540">
        <f t="shared" si="2238"/>
        <v>0</v>
      </c>
      <c r="NC305" s="5"/>
    </row>
    <row r="306" spans="1:367" ht="16.5" thickTop="1" thickBot="1" x14ac:dyDescent="0.3">
      <c r="A306" s="81"/>
      <c r="B306" s="81"/>
      <c r="C306" s="81"/>
      <c r="D306" s="2179"/>
      <c r="E306" s="11">
        <f>E299+1</f>
        <v>140</v>
      </c>
      <c r="F306" s="2127" t="s">
        <v>30</v>
      </c>
      <c r="G306" s="1830" t="s">
        <v>50</v>
      </c>
      <c r="H306" s="23" t="s">
        <v>88</v>
      </c>
      <c r="I306" s="23" t="s">
        <v>88</v>
      </c>
      <c r="J306" s="23" t="s">
        <v>88</v>
      </c>
      <c r="K306" s="38"/>
      <c r="L306" s="39" t="s">
        <v>84</v>
      </c>
      <c r="M306" s="196" t="s">
        <v>65</v>
      </c>
      <c r="N306" s="1905" t="s">
        <v>86</v>
      </c>
      <c r="O306" s="528"/>
      <c r="P306" s="544"/>
      <c r="Q306" s="726">
        <v>60</v>
      </c>
      <c r="R306" s="727"/>
      <c r="S306" s="727"/>
      <c r="T306" s="727"/>
      <c r="U306" s="727"/>
      <c r="V306" s="727"/>
      <c r="W306" s="727"/>
      <c r="X306" s="727"/>
      <c r="Y306" s="727"/>
      <c r="Z306" s="727"/>
      <c r="AA306" s="727"/>
      <c r="AB306" s="727">
        <v>40</v>
      </c>
      <c r="AC306" s="368">
        <f t="shared" ref="AC306:AC310" si="2239">Q306/100</f>
        <v>0.6</v>
      </c>
      <c r="AD306" s="368">
        <f t="shared" ref="AD306:AD310" si="2240">R306/100</f>
        <v>0</v>
      </c>
      <c r="AE306" s="368">
        <f t="shared" ref="AE306:AE310" si="2241">S306/100</f>
        <v>0</v>
      </c>
      <c r="AF306" s="368">
        <f t="shared" ref="AF306:AF310" si="2242">T306/100</f>
        <v>0</v>
      </c>
      <c r="AG306" s="368">
        <f t="shared" ref="AG306:AG310" si="2243">U306/100</f>
        <v>0</v>
      </c>
      <c r="AH306" s="368">
        <f t="shared" ref="AH306:AH310" si="2244">V306/100</f>
        <v>0</v>
      </c>
      <c r="AI306" s="368">
        <f t="shared" ref="AI306:AI310" si="2245">W306/100</f>
        <v>0</v>
      </c>
      <c r="AJ306" s="368">
        <f t="shared" ref="AJ306:AJ310" si="2246">X306/100</f>
        <v>0</v>
      </c>
      <c r="AK306" s="368">
        <f t="shared" ref="AK306:AK310" si="2247">Y306/100</f>
        <v>0</v>
      </c>
      <c r="AL306" s="368">
        <f t="shared" ref="AL306:AL310" si="2248">Z306/100</f>
        <v>0</v>
      </c>
      <c r="AM306" s="368">
        <f t="shared" ref="AM306:AM310" si="2249">AA306/100</f>
        <v>0</v>
      </c>
      <c r="AN306" s="368">
        <f t="shared" ref="AN306:AN310" si="2250">AB306/100</f>
        <v>0.4</v>
      </c>
      <c r="AO306" s="369">
        <v>0</v>
      </c>
      <c r="AP306" s="370">
        <v>0</v>
      </c>
      <c r="AQ306" s="370">
        <v>0</v>
      </c>
      <c r="AR306" s="370">
        <v>0</v>
      </c>
      <c r="AS306" s="378">
        <f>AC306*'Gas parameters'!$B$10</f>
        <v>21490.799999999999</v>
      </c>
      <c r="AT306" s="371">
        <f>AD306*'Gas parameters'!$C$10</f>
        <v>0</v>
      </c>
      <c r="AU306" s="371">
        <f>AE306*'Gas parameters'!$D$10</f>
        <v>0</v>
      </c>
      <c r="AV306" s="371">
        <f>AF306*'Gas parameters'!$E$10</f>
        <v>0</v>
      </c>
      <c r="AW306" s="371">
        <f>AG306*'Gas parameters'!$F$10</f>
        <v>0</v>
      </c>
      <c r="AX306" s="371">
        <f>AH306*'Gas parameters'!$G$10</f>
        <v>0</v>
      </c>
      <c r="AY306" s="371">
        <f>AI306*'Gas parameters'!$H$10</f>
        <v>0</v>
      </c>
      <c r="AZ306" s="371">
        <f>AJ306*'Gas parameters'!$I$10</f>
        <v>0</v>
      </c>
      <c r="BA306" s="371">
        <f>AK306*'Gas parameters'!$J$10</f>
        <v>0</v>
      </c>
      <c r="BB306" s="371">
        <f>AL306*'Gas parameters'!$K$10</f>
        <v>0</v>
      </c>
      <c r="BC306" s="371">
        <f>AM306*'Gas parameters'!$L$10</f>
        <v>0</v>
      </c>
      <c r="BD306" s="371">
        <f>AN306*'Gas parameters'!$M$10</f>
        <v>4310.8</v>
      </c>
      <c r="BE306" s="372">
        <f>AO306*'Gas parameters'!$N$10</f>
        <v>0</v>
      </c>
      <c r="BF306" s="373">
        <f>AP306*'Gas parameters'!$O$10</f>
        <v>0</v>
      </c>
      <c r="BG306" s="373">
        <f>AQ306*'Gas parameters'!$P$10</f>
        <v>0</v>
      </c>
      <c r="BH306" s="379">
        <f>AR306*'Gas parameters'!$Q$10</f>
        <v>0</v>
      </c>
      <c r="BI306" s="386">
        <f>AC306*'Gas parameters'!$B$11</f>
        <v>23904</v>
      </c>
      <c r="BJ306" s="387">
        <f>AD306*'Gas parameters'!$C$11</f>
        <v>0</v>
      </c>
      <c r="BK306" s="387">
        <f>AE306*'Gas parameters'!$D$11</f>
        <v>0</v>
      </c>
      <c r="BL306" s="387">
        <f>AF306*'Gas parameters'!$E$11</f>
        <v>0</v>
      </c>
      <c r="BM306" s="387">
        <f>AG306*'Gas parameters'!$F$11</f>
        <v>0</v>
      </c>
      <c r="BN306" s="387">
        <f>AH306*'Gas parameters'!$G$11</f>
        <v>0</v>
      </c>
      <c r="BO306" s="387">
        <f>AI306*'Gas parameters'!$H$11</f>
        <v>0</v>
      </c>
      <c r="BP306" s="387">
        <f>AJ306*'Gas parameters'!$I$11</f>
        <v>0</v>
      </c>
      <c r="BQ306" s="387">
        <f>AK306*'Gas parameters'!$J$11</f>
        <v>0</v>
      </c>
      <c r="BR306" s="387">
        <f>AL306*'Gas parameters'!$K$11</f>
        <v>0</v>
      </c>
      <c r="BS306" s="387">
        <f>AM306*'Gas parameters'!$L$11</f>
        <v>0</v>
      </c>
      <c r="BT306" s="387">
        <f>AN306*'Gas parameters'!$M$11</f>
        <v>5115.2000000000007</v>
      </c>
      <c r="BU306" s="388">
        <f>AO306*'Gas parameters'!$N$11</f>
        <v>0</v>
      </c>
      <c r="BV306" s="389">
        <f>AP306*'Gas parameters'!$O$11</f>
        <v>0</v>
      </c>
      <c r="BW306" s="389">
        <f>AQ306*'Gas parameters'!$P$11</f>
        <v>0</v>
      </c>
      <c r="BX306" s="390">
        <f>AR306*'Gas parameters'!$Q$11</f>
        <v>0</v>
      </c>
      <c r="BY306" s="385">
        <f>AC306*'Gas parameters'!$B$12</f>
        <v>0.43043999999999999</v>
      </c>
      <c r="BZ306" s="374">
        <f>AD306*'Gas parameters'!$C$12</f>
        <v>0</v>
      </c>
      <c r="CA306" s="374">
        <f>AE306*'Gas parameters'!$D$12</f>
        <v>0</v>
      </c>
      <c r="CB306" s="374">
        <f>AF306*'Gas parameters'!$E$12</f>
        <v>0</v>
      </c>
      <c r="CC306" s="374">
        <f>AG306*'Gas parameters'!$F$12</f>
        <v>0</v>
      </c>
      <c r="CD306" s="374">
        <f>AH306*'Gas parameters'!$G$12</f>
        <v>0</v>
      </c>
      <c r="CE306" s="374">
        <f>AI306*'Gas parameters'!$H$12</f>
        <v>0</v>
      </c>
      <c r="CF306" s="374">
        <f>AJ306*'Gas parameters'!$I$12</f>
        <v>0</v>
      </c>
      <c r="CG306" s="374">
        <f>AK306*'Gas parameters'!$J$12</f>
        <v>0</v>
      </c>
      <c r="CH306" s="374">
        <f>AL306*'Gas parameters'!$K$12</f>
        <v>0</v>
      </c>
      <c r="CI306" s="374">
        <f>AM306*'Gas parameters'!$L$12</f>
        <v>0</v>
      </c>
      <c r="CJ306" s="374">
        <f>AN306*'Gas parameters'!$M$12</f>
        <v>3.5999999999999997E-2</v>
      </c>
      <c r="CK306" s="375">
        <f>AO306*'Gas parameters'!$N$12</f>
        <v>0</v>
      </c>
      <c r="CL306" s="376">
        <f>AP306*'Gas parameters'!$O$12</f>
        <v>0</v>
      </c>
      <c r="CM306" s="376">
        <f>AQ306*'Gas parameters'!$P$12</f>
        <v>0</v>
      </c>
      <c r="CN306" s="376">
        <f>AR306*'Gas parameters'!$Q$12</f>
        <v>0</v>
      </c>
      <c r="CO306" s="432">
        <f t="shared" ref="CO306:CO310" si="2251">AC306</f>
        <v>0.6</v>
      </c>
      <c r="CP306" s="432">
        <f t="shared" ref="CP306:CP310" si="2252">AD306</f>
        <v>0</v>
      </c>
      <c r="CQ306" s="432">
        <f t="shared" ref="CQ306:CQ310" si="2253">AE306</f>
        <v>0</v>
      </c>
      <c r="CR306" s="432">
        <f t="shared" ref="CR306:CR310" si="2254">AF306</f>
        <v>0</v>
      </c>
      <c r="CS306" s="432">
        <f t="shared" ref="CS306:CS310" si="2255">AG306</f>
        <v>0</v>
      </c>
      <c r="CT306" s="432">
        <f t="shared" ref="CT306:CT310" si="2256">AH306</f>
        <v>0</v>
      </c>
      <c r="CU306" s="432">
        <f t="shared" ref="CU306:CU310" si="2257">AI306</f>
        <v>0</v>
      </c>
      <c r="CV306" s="432">
        <f t="shared" ref="CV306:CV310" si="2258">AJ306</f>
        <v>0</v>
      </c>
      <c r="CW306" s="432">
        <f t="shared" ref="CW306:CW310" si="2259">AK306</f>
        <v>0</v>
      </c>
      <c r="CX306" s="432">
        <f t="shared" ref="CX306:CX310" si="2260">AL306</f>
        <v>0</v>
      </c>
      <c r="CY306" s="432">
        <f t="shared" ref="CY306:CY310" si="2261">AM306</f>
        <v>0</v>
      </c>
      <c r="CZ306" s="432">
        <f t="shared" ref="CZ306:CZ310" si="2262">AN306</f>
        <v>0.4</v>
      </c>
      <c r="DA306" s="432">
        <f t="shared" ref="DA306:DA310" si="2263">AO306</f>
        <v>0</v>
      </c>
      <c r="DB306" s="432">
        <f t="shared" ref="DB306:DB310" si="2264">AP306</f>
        <v>0</v>
      </c>
      <c r="DC306" s="432">
        <f t="shared" ref="DC306:DC310" si="2265">AQ306</f>
        <v>0</v>
      </c>
      <c r="DD306" s="432">
        <f t="shared" ref="DD306:DD310" si="2266">AR306</f>
        <v>0</v>
      </c>
      <c r="DE306" s="428">
        <f>'DATA SHEET'!CO306*'Gas parameters'!$B$13</f>
        <v>21529.8</v>
      </c>
      <c r="DF306" s="428">
        <f>'DATA SHEET'!CP306*'Gas parameters'!$C$13</f>
        <v>0</v>
      </c>
      <c r="DG306" s="428">
        <f>'DATA SHEET'!CQ306*'Gas parameters'!$D$13</f>
        <v>0</v>
      </c>
      <c r="DH306" s="428">
        <f>'DATA SHEET'!CR306*'Gas parameters'!$E$13</f>
        <v>0</v>
      </c>
      <c r="DI306" s="428">
        <f>'DATA SHEET'!CS306*'Gas parameters'!$F$13</f>
        <v>0</v>
      </c>
      <c r="DJ306" s="428">
        <f>'DATA SHEET'!CT306*'Gas parameters'!$G$13</f>
        <v>0</v>
      </c>
      <c r="DK306" s="428">
        <f>'DATA SHEET'!CU306*'Gas parameters'!$H$13</f>
        <v>0</v>
      </c>
      <c r="DL306" s="428">
        <f>'DATA SHEET'!CV306*'Gas parameters'!$I$13</f>
        <v>0</v>
      </c>
      <c r="DM306" s="428">
        <f>'DATA SHEET'!CW306*'Gas parameters'!$J$13</f>
        <v>0</v>
      </c>
      <c r="DN306" s="428">
        <f>'DATA SHEET'!CX306*'Gas parameters'!$K$13</f>
        <v>0</v>
      </c>
      <c r="DO306" s="428">
        <f>'DATA SHEET'!CY306*'Gas parameters'!$L$13</f>
        <v>0</v>
      </c>
      <c r="DP306" s="428">
        <f>'DATA SHEET'!CZ306*'Gas parameters'!$M$13</f>
        <v>4313.2</v>
      </c>
      <c r="DQ306" s="428">
        <f>'DATA SHEET'!DA306*'Gas parameters'!$N$13</f>
        <v>0</v>
      </c>
      <c r="DR306" s="428">
        <f>'DATA SHEET'!DB306*'Gas parameters'!$O$13</f>
        <v>0</v>
      </c>
      <c r="DS306" s="428">
        <f>'DATA SHEET'!DC306*'Gas parameters'!$P$13</f>
        <v>0</v>
      </c>
      <c r="DT306" s="428">
        <f>'DATA SHEET'!DD306*'Gas parameters'!$Q$13</f>
        <v>0</v>
      </c>
      <c r="DU306" s="431">
        <f>'DATA SHEET'!CO306*'Gas parameters'!$B$14</f>
        <v>23891.399999999998</v>
      </c>
      <c r="DV306" s="431">
        <f>'DATA SHEET'!CP306*'Gas parameters'!$C$14</f>
        <v>0</v>
      </c>
      <c r="DW306" s="431">
        <f>'DATA SHEET'!CQ306*'Gas parameters'!$D$14</f>
        <v>0</v>
      </c>
      <c r="DX306" s="431">
        <f>'DATA SHEET'!CR306*'Gas parameters'!$E$14</f>
        <v>0</v>
      </c>
      <c r="DY306" s="431">
        <f>'DATA SHEET'!CS306*'Gas parameters'!$F$14</f>
        <v>0</v>
      </c>
      <c r="DZ306" s="431">
        <f>'DATA SHEET'!CT306*'Gas parameters'!$G$14</f>
        <v>0</v>
      </c>
      <c r="EA306" s="431">
        <f>'DATA SHEET'!CU306*'Gas parameters'!$H$14</f>
        <v>0</v>
      </c>
      <c r="EB306" s="431">
        <f>'DATA SHEET'!CV306*'Gas parameters'!$I$14</f>
        <v>0</v>
      </c>
      <c r="EC306" s="431">
        <f>'DATA SHEET'!CW306*'Gas parameters'!$J$14</f>
        <v>0</v>
      </c>
      <c r="ED306" s="431">
        <f>'DATA SHEET'!CX306*'Gas parameters'!$K$14</f>
        <v>0</v>
      </c>
      <c r="EE306" s="431">
        <f>'DATA SHEET'!CY306*'Gas parameters'!$L$14</f>
        <v>0</v>
      </c>
      <c r="EF306" s="431">
        <f>'DATA SHEET'!CZ306*'Gas parameters'!$M$14</f>
        <v>5098</v>
      </c>
      <c r="EG306" s="431">
        <f>'DATA SHEET'!DA306*'Gas parameters'!$N$14</f>
        <v>0</v>
      </c>
      <c r="EH306" s="431">
        <f>'DATA SHEET'!DB306*'Gas parameters'!$O$14</f>
        <v>0</v>
      </c>
      <c r="EI306" s="431">
        <f>'DATA SHEET'!DC306*'Gas parameters'!$P$14</f>
        <v>0</v>
      </c>
      <c r="EJ306" s="431">
        <f>'DATA SHEET'!DD306*'Gas parameters'!$Q$14</f>
        <v>0</v>
      </c>
      <c r="EK306" s="425">
        <f>'DATA SHEET'!CO306*'Gas parameters'!$B$15</f>
        <v>1.2018</v>
      </c>
      <c r="EL306" s="434">
        <f>'DATA SHEET'!CP306*'Gas parameters'!$C$15</f>
        <v>0</v>
      </c>
      <c r="EM306" s="434">
        <f>'DATA SHEET'!CQ306*'Gas parameters'!$D$15</f>
        <v>0</v>
      </c>
      <c r="EN306" s="434">
        <f>'DATA SHEET'!CR306*'Gas parameters'!$E$15</f>
        <v>0</v>
      </c>
      <c r="EO306" s="434">
        <f>'DATA SHEET'!CS306*'Gas parameters'!$F$15</f>
        <v>0</v>
      </c>
      <c r="EP306" s="434">
        <f>'DATA SHEET'!CT306*'Gas parameters'!$G$15</f>
        <v>0</v>
      </c>
      <c r="EQ306" s="434">
        <f>'DATA SHEET'!CU306*'Gas parameters'!$H$15</f>
        <v>0</v>
      </c>
      <c r="ER306" s="434">
        <f>'DATA SHEET'!CV306*'Gas parameters'!$I$15</f>
        <v>0</v>
      </c>
      <c r="ES306" s="434">
        <f>'DATA SHEET'!CW306*'Gas parameters'!$J$15</f>
        <v>0</v>
      </c>
      <c r="ET306" s="434">
        <f>'DATA SHEET'!CX306*'Gas parameters'!$K$15</f>
        <v>0</v>
      </c>
      <c r="EU306" s="434">
        <f>'DATA SHEET'!CY306*'Gas parameters'!$L$15</f>
        <v>0</v>
      </c>
      <c r="EV306" s="434">
        <f>'DATA SHEET'!CZ306*'Gas parameters'!$M$15</f>
        <v>0.1996</v>
      </c>
      <c r="EW306" s="434">
        <f>'DATA SHEET'!DA306*'Gas parameters'!$N$15</f>
        <v>0</v>
      </c>
      <c r="EX306" s="434">
        <f>'DATA SHEET'!DB306*'Gas parameters'!$O$15</f>
        <v>0</v>
      </c>
      <c r="EY306" s="434">
        <f>'DATA SHEET'!DC306*'Gas parameters'!$P$15</f>
        <v>0</v>
      </c>
      <c r="EZ306" s="434">
        <f>'DATA SHEET'!DD306*'Gas parameters'!$Q$15</f>
        <v>0</v>
      </c>
      <c r="FA306" s="429">
        <f>'DATA SHEET'!CO306*'Gas parameters'!$B$16</f>
        <v>0.59760000000000002</v>
      </c>
      <c r="FB306" s="429">
        <f>'DATA SHEET'!CP306*'Gas parameters'!$C$16</f>
        <v>0</v>
      </c>
      <c r="FC306" s="429">
        <f>'DATA SHEET'!CQ306*'Gas parameters'!$D$16</f>
        <v>0</v>
      </c>
      <c r="FD306" s="429">
        <f>'DATA SHEET'!CR306*'Gas parameters'!$E$16</f>
        <v>0</v>
      </c>
      <c r="FE306" s="429">
        <f>'DATA SHEET'!CS306*'Gas parameters'!$F$16</f>
        <v>0</v>
      </c>
      <c r="FF306" s="429">
        <f>'DATA SHEET'!CT306*'Gas parameters'!$G$16</f>
        <v>0</v>
      </c>
      <c r="FG306" s="429">
        <f>'DATA SHEET'!CU306*'Gas parameters'!$H$16</f>
        <v>0</v>
      </c>
      <c r="FH306" s="429">
        <f>'DATA SHEET'!CV306*'Gas parameters'!$I$16</f>
        <v>0</v>
      </c>
      <c r="FI306" s="429">
        <f>'DATA SHEET'!CW306*'Gas parameters'!$J$16</f>
        <v>0</v>
      </c>
      <c r="FJ306" s="429">
        <f>'DATA SHEET'!CX306*'Gas parameters'!$K$16</f>
        <v>0</v>
      </c>
      <c r="FK306" s="429">
        <f>'DATA SHEET'!CY306*'Gas parameters'!$L$16</f>
        <v>0</v>
      </c>
      <c r="FL306" s="429">
        <f>'DATA SHEET'!CZ306*'Gas parameters'!$M$16</f>
        <v>0</v>
      </c>
      <c r="FM306" s="429">
        <f>'DATA SHEET'!DA306*'Gas parameters'!$N$16</f>
        <v>0</v>
      </c>
      <c r="FN306" s="429">
        <f>'DATA SHEET'!DB306*'Gas parameters'!$O$16</f>
        <v>0</v>
      </c>
      <c r="FO306" s="429">
        <f>'DATA SHEET'!DC306*'Gas parameters'!$P$16</f>
        <v>0</v>
      </c>
      <c r="FP306" s="429">
        <f>'DATA SHEET'!DD306*'Gas parameters'!$Q$16</f>
        <v>0</v>
      </c>
      <c r="FQ306" s="457">
        <f>'DATA SHEET'!CO306*'Gas parameters'!$B$17</f>
        <v>1.1639999999999999</v>
      </c>
      <c r="FR306" s="457">
        <f>'DATA SHEET'!CP306*'Gas parameters'!$C$17</f>
        <v>0</v>
      </c>
      <c r="FS306" s="457">
        <f>'DATA SHEET'!CQ306*'Gas parameters'!$D$17</f>
        <v>0</v>
      </c>
      <c r="FT306" s="457">
        <f>'DATA SHEET'!CR306*'Gas parameters'!$E$17</f>
        <v>0</v>
      </c>
      <c r="FU306" s="457">
        <f>'DATA SHEET'!CS306*'Gas parameters'!$F$17</f>
        <v>0</v>
      </c>
      <c r="FV306" s="457">
        <f>'DATA SHEET'!CT306*'Gas parameters'!$G$17</f>
        <v>0</v>
      </c>
      <c r="FW306" s="457">
        <f>'DATA SHEET'!CU306*'Gas parameters'!$H$17</f>
        <v>0</v>
      </c>
      <c r="FX306" s="457">
        <f>'DATA SHEET'!CV306*'Gas parameters'!$I$17</f>
        <v>0</v>
      </c>
      <c r="FY306" s="457">
        <f>'DATA SHEET'!CW306*'Gas parameters'!$J$17</f>
        <v>0</v>
      </c>
      <c r="FZ306" s="457">
        <f>'DATA SHEET'!CX306*'Gas parameters'!$K$17</f>
        <v>0</v>
      </c>
      <c r="GA306" s="457">
        <f>'DATA SHEET'!CY306*'Gas parameters'!$L$17</f>
        <v>0</v>
      </c>
      <c r="GB306" s="457">
        <f>'DATA SHEET'!CZ306*'Gas parameters'!$M$17</f>
        <v>0.38680000000000003</v>
      </c>
      <c r="GC306" s="457">
        <f>'DATA SHEET'!DA306*'Gas parameters'!$N$17</f>
        <v>0</v>
      </c>
      <c r="GD306" s="457">
        <f>'DATA SHEET'!DB306*'Gas parameters'!$O$17</f>
        <v>0</v>
      </c>
      <c r="GE306" s="457">
        <f>'DATA SHEET'!DC306*'Gas parameters'!$P$17</f>
        <v>0</v>
      </c>
      <c r="GF306" s="457">
        <f>'DATA SHEET'!DD306*'Gas parameters'!$Q$17</f>
        <v>0</v>
      </c>
      <c r="GG306" s="429">
        <f>'DATA SHEET'!CO306*'Gas parameters'!$B$18</f>
        <v>0.43043999999999999</v>
      </c>
      <c r="GH306" s="429">
        <f>'DATA SHEET'!CP306*'Gas parameters'!$C$18</f>
        <v>0</v>
      </c>
      <c r="GI306" s="429">
        <f>'DATA SHEET'!CQ306*'Gas parameters'!$D$18</f>
        <v>0</v>
      </c>
      <c r="GJ306" s="429">
        <f>'DATA SHEET'!CR306*'Gas parameters'!$E$18</f>
        <v>0</v>
      </c>
      <c r="GK306" s="429">
        <f>'DATA SHEET'!CS306*'Gas parameters'!$F$18</f>
        <v>0</v>
      </c>
      <c r="GL306" s="429">
        <f>'DATA SHEET'!CT306*'Gas parameters'!$G$18</f>
        <v>0</v>
      </c>
      <c r="GM306" s="429">
        <f>'DATA SHEET'!CU306*'Gas parameters'!$H$18</f>
        <v>0</v>
      </c>
      <c r="GN306" s="429">
        <f>'DATA SHEET'!CV306*'Gas parameters'!$I$18</f>
        <v>0</v>
      </c>
      <c r="GO306" s="429">
        <f>'DATA SHEET'!CW306*'Gas parameters'!$J$18</f>
        <v>0</v>
      </c>
      <c r="GP306" s="429">
        <f>'DATA SHEET'!CX306*'Gas parameters'!$K$18</f>
        <v>0</v>
      </c>
      <c r="GQ306" s="429">
        <f>'DATA SHEET'!CY306*'Gas parameters'!$L$18</f>
        <v>0</v>
      </c>
      <c r="GR306" s="429">
        <f>'DATA SHEET'!CZ306*'Gas parameters'!$M$18</f>
        <v>3.5999999999999997E-2</v>
      </c>
      <c r="GS306" s="429">
        <f>'DATA SHEET'!DA306*'Gas parameters'!$N$18</f>
        <v>0</v>
      </c>
      <c r="GT306" s="429">
        <f>'DATA SHEET'!DB306*'Gas parameters'!$O$18</f>
        <v>0</v>
      </c>
      <c r="GU306" s="429">
        <f>'DATA SHEET'!DC306*'Gas parameters'!$P$18</f>
        <v>0</v>
      </c>
      <c r="GV306" s="429">
        <f>'DATA SHEET'!DD306*'Gas parameters'!$Q$18</f>
        <v>0</v>
      </c>
      <c r="GW306" s="430">
        <v>7</v>
      </c>
      <c r="GX306" s="430">
        <v>1E-3</v>
      </c>
      <c r="GY306" s="435">
        <f t="shared" ref="GY306:GY310" si="2267">HM306/0.2094</f>
        <v>6.6924546322827121</v>
      </c>
      <c r="GZ306" s="435">
        <f t="shared" ref="GZ306:GZ310" si="2268">HN306/HH306*100</f>
        <v>10.148328222950017</v>
      </c>
      <c r="HA306" s="433">
        <f t="shared" ref="HA306:HA310" si="2269">(HG306-HH306)/GY306+1</f>
        <v>1</v>
      </c>
      <c r="HB306" s="433">
        <f t="shared" ref="HB306:HB310" si="2270">HG306+HI306</f>
        <v>7.4502201757506663</v>
      </c>
      <c r="HC306" s="433">
        <f t="shared" ref="HC306:HC310" si="2271">HI306/HB306*100</f>
        <v>20.959991874476575</v>
      </c>
      <c r="HD306" s="433">
        <f t="shared" ref="HD306:HD310" si="2272">HJ306*0.01977+HF306*0.01429+(100-HF306-HJ306)*0.01251</f>
        <v>1.3246768628986172</v>
      </c>
      <c r="HE306" s="433">
        <f t="shared" ref="HE306:HE310" si="2273">(HD306+HI306*0.8038/HG306)/(HI306/HG306+1)</f>
        <v>1.2155011147590387</v>
      </c>
      <c r="HF306" s="436">
        <f t="shared" ref="HF306:HF310" si="2274">IO306</f>
        <v>0</v>
      </c>
      <c r="HG306" s="433">
        <f t="shared" ref="HG306:HG310" si="2275">HN306/HJ306*100</f>
        <v>5.8886546322827122</v>
      </c>
      <c r="HH306" s="435">
        <f>GY306*0.7906+'DATA SHEET'!CW306/100+HN306</f>
        <v>5.8886546322827122</v>
      </c>
      <c r="HI306" s="433">
        <f t="shared" ref="HI306:HI310" si="2276">GX306/0.8038*1.293*HA306*GY306+HO306</f>
        <v>1.5615655434679541</v>
      </c>
      <c r="HJ306" s="433">
        <f t="shared" ref="HJ306:HJ310" si="2277">(1-HF306/20.94)*GZ306</f>
        <v>10.148328222950017</v>
      </c>
      <c r="HK306" s="437">
        <f t="shared" ref="HK306:HK310" si="2278">SUM(DE306:DT306)</f>
        <v>25843</v>
      </c>
      <c r="HL306" s="437">
        <f t="shared" ref="HL306:HL310" si="2279">SUM(DU306:EJ306)</f>
        <v>28989.399999999998</v>
      </c>
      <c r="HM306" s="438">
        <f t="shared" ref="HM306:HM310" si="2280">SUM(EK306:EZ306)</f>
        <v>1.4014</v>
      </c>
      <c r="HN306" s="439">
        <f t="shared" ref="HN306:HN310" si="2281">SUM(FA306:FP306)</f>
        <v>0.59760000000000002</v>
      </c>
      <c r="HO306" s="436">
        <f t="shared" ref="HO306:HO310" si="2282">SUM(FQ306:GF306)</f>
        <v>1.5508</v>
      </c>
      <c r="HP306" s="427">
        <f t="shared" ref="HP306:HP310" si="2283">SUM(GG306:GV306)</f>
        <v>0.46643999999999997</v>
      </c>
      <c r="HQ306" s="357">
        <f t="shared" ref="HQ306:HQ310" si="2284">SUM(AS306:BH306)</f>
        <v>25801.599999999999</v>
      </c>
      <c r="HR306" s="358">
        <f t="shared" ref="HR306:HR310" si="2285">SUM(BI306:BX306)</f>
        <v>29019.200000000001</v>
      </c>
      <c r="HS306" s="712">
        <f t="shared" ref="HS306:HS310" si="2286">SUM(BY306:CN306)</f>
        <v>0.46643999999999997</v>
      </c>
      <c r="HT306" s="713">
        <f t="shared" ref="HT306:HT310" si="2287">HU306/$HR$14</f>
        <v>0.36094603788418017</v>
      </c>
      <c r="HU306" s="711">
        <f t="shared" ref="HU306:HU310" si="2288">HS306/$HU$14</f>
        <v>0.44215889640812073</v>
      </c>
      <c r="HV306" s="711">
        <f t="shared" ref="HV306:HV310" si="2289">HY306/$HV$14</f>
        <v>24.454174959719456</v>
      </c>
      <c r="HW306" s="711">
        <f t="shared" ref="HW306:HW310" si="2290">HZ306/$HW$14</f>
        <v>27.464698088207459</v>
      </c>
      <c r="HX306" s="711">
        <f t="shared" ref="HX306:HX310" si="2291">IA306/$HX$14</f>
        <v>45.714470083951518</v>
      </c>
      <c r="HY306" s="714">
        <f t="shared" ref="HY306:HY310" si="2292">HQ306/1000</f>
        <v>25.801599999999997</v>
      </c>
      <c r="HZ306" s="359">
        <f t="shared" ref="HZ306:HZ310" si="2293">HR306/1000</f>
        <v>29.019200000000001</v>
      </c>
      <c r="IA306" s="360">
        <f t="shared" ref="IA306:IA310" si="2294">HR306/SQRT(HT306)/1000</f>
        <v>48.30190909070317</v>
      </c>
      <c r="IB306" s="75">
        <f t="shared" ref="IB306:IB310" si="2295">HX306</f>
        <v>45.714470083951518</v>
      </c>
      <c r="IC306" s="724">
        <f t="shared" ref="IC306:IC310" si="2296">HT306</f>
        <v>0.36094603788418017</v>
      </c>
      <c r="ID306" s="724">
        <f t="shared" ref="ID306:ID310" si="2297">HY306</f>
        <v>25.801599999999997</v>
      </c>
      <c r="IE306" s="724">
        <f t="shared" ref="IE306:IE310" si="2298">HZ306</f>
        <v>29.019200000000001</v>
      </c>
      <c r="IF306" s="76">
        <f t="shared" ref="IF306:IF310" si="2299">GZ306</f>
        <v>10.148328222950017</v>
      </c>
      <c r="IG306" s="168"/>
      <c r="IH306" s="168"/>
      <c r="II306" s="168"/>
      <c r="IJ306" s="700">
        <f t="shared" ref="IJ306:IJ310" si="2300">II306*(273.15/(273.15+15))*ID306/3.6</f>
        <v>0</v>
      </c>
      <c r="IK306" s="529"/>
      <c r="IL306" s="529"/>
      <c r="IM306" s="529"/>
      <c r="IN306" s="529"/>
      <c r="IO306" s="529"/>
      <c r="IP306" s="529"/>
      <c r="IQ306" s="529"/>
      <c r="IR306" s="529"/>
      <c r="IS306" s="23" t="s">
        <v>88</v>
      </c>
      <c r="IT306" s="23" t="s">
        <v>88</v>
      </c>
      <c r="IU306" s="23"/>
      <c r="IV306" s="23" t="s">
        <v>88</v>
      </c>
      <c r="IW306" s="23"/>
      <c r="IX306" s="23"/>
      <c r="IZ306" s="529"/>
      <c r="JA306" s="529"/>
      <c r="JB306" s="143"/>
      <c r="JC306" s="64"/>
      <c r="JD306" s="22" t="str">
        <f>IF(IN306&lt;&gt;0,IP306*IF306/IN306,"NM")</f>
        <v>NM</v>
      </c>
      <c r="JE306" s="22" t="str">
        <f>IF(IN306&lt;&gt;0,IQ306*IF306/IN306,"NM")</f>
        <v>NM</v>
      </c>
      <c r="JF306" s="22" t="str">
        <f>IF(IN306&lt;&gt;0,JD306*1.07,"NM")</f>
        <v>NM</v>
      </c>
      <c r="JG306" s="22" t="str">
        <f>IF(IN306&lt;&gt;0,JE306*1.76,"NM")</f>
        <v>NM</v>
      </c>
      <c r="JH306" s="21" t="str">
        <f>IF(IN306&lt;&gt;0,(21/(21-IO306)),"NM")</f>
        <v>NM</v>
      </c>
      <c r="JI306" s="21"/>
      <c r="JJ306" s="21"/>
      <c r="JK306" s="21"/>
      <c r="JL306" s="529"/>
      <c r="JM306" s="529"/>
      <c r="JN306" s="529"/>
      <c r="JO306" s="529"/>
      <c r="JP306" s="529"/>
      <c r="JR306" s="29"/>
      <c r="JS306" s="29"/>
      <c r="JT306" s="529"/>
      <c r="JU306" s="529"/>
      <c r="JV306" s="142"/>
      <c r="JW306" s="142"/>
      <c r="JX306" s="142"/>
      <c r="JY306" s="142"/>
      <c r="JZ306" s="142"/>
      <c r="KA306" s="23"/>
      <c r="KB306" s="24"/>
      <c r="KC306" s="175"/>
      <c r="KD306" s="175"/>
      <c r="KE306" s="175"/>
      <c r="KF306" s="175"/>
      <c r="KG306" s="175"/>
      <c r="KH306" s="175"/>
      <c r="KI306" s="175"/>
      <c r="KJ306" s="175"/>
      <c r="KK306" s="48"/>
      <c r="KL306" s="32" t="s">
        <v>88</v>
      </c>
      <c r="KM306" s="48"/>
      <c r="KN306" s="48"/>
      <c r="KO306" s="48"/>
      <c r="KP306" s="48"/>
      <c r="KQ306" s="49"/>
      <c r="KR306" s="49"/>
      <c r="KS306" s="49"/>
      <c r="KT306" s="49"/>
      <c r="KU306" s="49"/>
      <c r="KV306" s="49"/>
      <c r="KX306" s="540">
        <f t="shared" si="2238"/>
        <v>100</v>
      </c>
      <c r="NC306" s="5"/>
    </row>
    <row r="307" spans="1:367" ht="16.5" thickTop="1" thickBot="1" x14ac:dyDescent="0.3">
      <c r="A307" s="81"/>
      <c r="B307" s="81"/>
      <c r="C307" s="81"/>
      <c r="D307" s="2179"/>
      <c r="E307" s="11">
        <f>E306+1</f>
        <v>141</v>
      </c>
      <c r="F307" s="2128"/>
      <c r="G307" s="1831"/>
      <c r="H307" s="23" t="s">
        <v>88</v>
      </c>
      <c r="I307" s="23" t="s">
        <v>88</v>
      </c>
      <c r="J307" s="23" t="s">
        <v>88</v>
      </c>
      <c r="K307" s="38"/>
      <c r="L307" s="39" t="s">
        <v>79</v>
      </c>
      <c r="M307" s="39" t="s">
        <v>53</v>
      </c>
      <c r="N307" s="1905"/>
      <c r="O307" s="528"/>
      <c r="P307" s="544"/>
      <c r="Q307" s="726">
        <v>60</v>
      </c>
      <c r="R307" s="727"/>
      <c r="S307" s="727"/>
      <c r="T307" s="727"/>
      <c r="U307" s="727"/>
      <c r="V307" s="727"/>
      <c r="W307" s="727"/>
      <c r="X307" s="727"/>
      <c r="Y307" s="727"/>
      <c r="Z307" s="727"/>
      <c r="AA307" s="727"/>
      <c r="AB307" s="727">
        <v>40</v>
      </c>
      <c r="AC307" s="368">
        <f t="shared" si="2239"/>
        <v>0.6</v>
      </c>
      <c r="AD307" s="368">
        <f t="shared" si="2240"/>
        <v>0</v>
      </c>
      <c r="AE307" s="368">
        <f t="shared" si="2241"/>
        <v>0</v>
      </c>
      <c r="AF307" s="368">
        <f t="shared" si="2242"/>
        <v>0</v>
      </c>
      <c r="AG307" s="368">
        <f t="shared" si="2243"/>
        <v>0</v>
      </c>
      <c r="AH307" s="368">
        <f t="shared" si="2244"/>
        <v>0</v>
      </c>
      <c r="AI307" s="368">
        <f t="shared" si="2245"/>
        <v>0</v>
      </c>
      <c r="AJ307" s="368">
        <f t="shared" si="2246"/>
        <v>0</v>
      </c>
      <c r="AK307" s="368">
        <f t="shared" si="2247"/>
        <v>0</v>
      </c>
      <c r="AL307" s="368">
        <f t="shared" si="2248"/>
        <v>0</v>
      </c>
      <c r="AM307" s="368">
        <f t="shared" si="2249"/>
        <v>0</v>
      </c>
      <c r="AN307" s="368">
        <f t="shared" si="2250"/>
        <v>0.4</v>
      </c>
      <c r="AO307" s="369">
        <v>0</v>
      </c>
      <c r="AP307" s="370">
        <v>0</v>
      </c>
      <c r="AQ307" s="370">
        <v>0</v>
      </c>
      <c r="AR307" s="370">
        <v>0</v>
      </c>
      <c r="AS307" s="378">
        <f>AC307*'Gas parameters'!$B$10</f>
        <v>21490.799999999999</v>
      </c>
      <c r="AT307" s="371">
        <f>AD307*'Gas parameters'!$C$10</f>
        <v>0</v>
      </c>
      <c r="AU307" s="371">
        <f>AE307*'Gas parameters'!$D$10</f>
        <v>0</v>
      </c>
      <c r="AV307" s="371">
        <f>AF307*'Gas parameters'!$E$10</f>
        <v>0</v>
      </c>
      <c r="AW307" s="371">
        <f>AG307*'Gas parameters'!$F$10</f>
        <v>0</v>
      </c>
      <c r="AX307" s="371">
        <f>AH307*'Gas parameters'!$G$10</f>
        <v>0</v>
      </c>
      <c r="AY307" s="371">
        <f>AI307*'Gas parameters'!$H$10</f>
        <v>0</v>
      </c>
      <c r="AZ307" s="371">
        <f>AJ307*'Gas parameters'!$I$10</f>
        <v>0</v>
      </c>
      <c r="BA307" s="371">
        <f>AK307*'Gas parameters'!$J$10</f>
        <v>0</v>
      </c>
      <c r="BB307" s="371">
        <f>AL307*'Gas parameters'!$K$10</f>
        <v>0</v>
      </c>
      <c r="BC307" s="371">
        <f>AM307*'Gas parameters'!$L$10</f>
        <v>0</v>
      </c>
      <c r="BD307" s="371">
        <f>AN307*'Gas parameters'!$M$10</f>
        <v>4310.8</v>
      </c>
      <c r="BE307" s="372">
        <f>AO307*'Gas parameters'!$N$10</f>
        <v>0</v>
      </c>
      <c r="BF307" s="373">
        <f>AP307*'Gas parameters'!$O$10</f>
        <v>0</v>
      </c>
      <c r="BG307" s="373">
        <f>AQ307*'Gas parameters'!$P$10</f>
        <v>0</v>
      </c>
      <c r="BH307" s="379">
        <f>AR307*'Gas parameters'!$Q$10</f>
        <v>0</v>
      </c>
      <c r="BI307" s="386">
        <f>AC307*'Gas parameters'!$B$11</f>
        <v>23904</v>
      </c>
      <c r="BJ307" s="387">
        <f>AD307*'Gas parameters'!$C$11</f>
        <v>0</v>
      </c>
      <c r="BK307" s="387">
        <f>AE307*'Gas parameters'!$D$11</f>
        <v>0</v>
      </c>
      <c r="BL307" s="387">
        <f>AF307*'Gas parameters'!$E$11</f>
        <v>0</v>
      </c>
      <c r="BM307" s="387">
        <f>AG307*'Gas parameters'!$F$11</f>
        <v>0</v>
      </c>
      <c r="BN307" s="387">
        <f>AH307*'Gas parameters'!$G$11</f>
        <v>0</v>
      </c>
      <c r="BO307" s="387">
        <f>AI307*'Gas parameters'!$H$11</f>
        <v>0</v>
      </c>
      <c r="BP307" s="387">
        <f>AJ307*'Gas parameters'!$I$11</f>
        <v>0</v>
      </c>
      <c r="BQ307" s="387">
        <f>AK307*'Gas parameters'!$J$11</f>
        <v>0</v>
      </c>
      <c r="BR307" s="387">
        <f>AL307*'Gas parameters'!$K$11</f>
        <v>0</v>
      </c>
      <c r="BS307" s="387">
        <f>AM307*'Gas parameters'!$L$11</f>
        <v>0</v>
      </c>
      <c r="BT307" s="387">
        <f>AN307*'Gas parameters'!$M$11</f>
        <v>5115.2000000000007</v>
      </c>
      <c r="BU307" s="388">
        <f>AO307*'Gas parameters'!$N$11</f>
        <v>0</v>
      </c>
      <c r="BV307" s="389">
        <f>AP307*'Gas parameters'!$O$11</f>
        <v>0</v>
      </c>
      <c r="BW307" s="389">
        <f>AQ307*'Gas parameters'!$P$11</f>
        <v>0</v>
      </c>
      <c r="BX307" s="390">
        <f>AR307*'Gas parameters'!$Q$11</f>
        <v>0</v>
      </c>
      <c r="BY307" s="385">
        <f>AC307*'Gas parameters'!$B$12</f>
        <v>0.43043999999999999</v>
      </c>
      <c r="BZ307" s="374">
        <f>AD307*'Gas parameters'!$C$12</f>
        <v>0</v>
      </c>
      <c r="CA307" s="374">
        <f>AE307*'Gas parameters'!$D$12</f>
        <v>0</v>
      </c>
      <c r="CB307" s="374">
        <f>AF307*'Gas parameters'!$E$12</f>
        <v>0</v>
      </c>
      <c r="CC307" s="374">
        <f>AG307*'Gas parameters'!$F$12</f>
        <v>0</v>
      </c>
      <c r="CD307" s="374">
        <f>AH307*'Gas parameters'!$G$12</f>
        <v>0</v>
      </c>
      <c r="CE307" s="374">
        <f>AI307*'Gas parameters'!$H$12</f>
        <v>0</v>
      </c>
      <c r="CF307" s="374">
        <f>AJ307*'Gas parameters'!$I$12</f>
        <v>0</v>
      </c>
      <c r="CG307" s="374">
        <f>AK307*'Gas parameters'!$J$12</f>
        <v>0</v>
      </c>
      <c r="CH307" s="374">
        <f>AL307*'Gas parameters'!$K$12</f>
        <v>0</v>
      </c>
      <c r="CI307" s="374">
        <f>AM307*'Gas parameters'!$L$12</f>
        <v>0</v>
      </c>
      <c r="CJ307" s="374">
        <f>AN307*'Gas parameters'!$M$12</f>
        <v>3.5999999999999997E-2</v>
      </c>
      <c r="CK307" s="375">
        <f>AO307*'Gas parameters'!$N$12</f>
        <v>0</v>
      </c>
      <c r="CL307" s="376">
        <f>AP307*'Gas parameters'!$O$12</f>
        <v>0</v>
      </c>
      <c r="CM307" s="376">
        <f>AQ307*'Gas parameters'!$P$12</f>
        <v>0</v>
      </c>
      <c r="CN307" s="376">
        <f>AR307*'Gas parameters'!$Q$12</f>
        <v>0</v>
      </c>
      <c r="CO307" s="432">
        <f t="shared" si="2251"/>
        <v>0.6</v>
      </c>
      <c r="CP307" s="432">
        <f t="shared" si="2252"/>
        <v>0</v>
      </c>
      <c r="CQ307" s="432">
        <f t="shared" si="2253"/>
        <v>0</v>
      </c>
      <c r="CR307" s="432">
        <f t="shared" si="2254"/>
        <v>0</v>
      </c>
      <c r="CS307" s="432">
        <f t="shared" si="2255"/>
        <v>0</v>
      </c>
      <c r="CT307" s="432">
        <f t="shared" si="2256"/>
        <v>0</v>
      </c>
      <c r="CU307" s="432">
        <f t="shared" si="2257"/>
        <v>0</v>
      </c>
      <c r="CV307" s="432">
        <f t="shared" si="2258"/>
        <v>0</v>
      </c>
      <c r="CW307" s="432">
        <f t="shared" si="2259"/>
        <v>0</v>
      </c>
      <c r="CX307" s="432">
        <f t="shared" si="2260"/>
        <v>0</v>
      </c>
      <c r="CY307" s="432">
        <f t="shared" si="2261"/>
        <v>0</v>
      </c>
      <c r="CZ307" s="432">
        <f t="shared" si="2262"/>
        <v>0.4</v>
      </c>
      <c r="DA307" s="432">
        <f t="shared" si="2263"/>
        <v>0</v>
      </c>
      <c r="DB307" s="432">
        <f t="shared" si="2264"/>
        <v>0</v>
      </c>
      <c r="DC307" s="432">
        <f t="shared" si="2265"/>
        <v>0</v>
      </c>
      <c r="DD307" s="432">
        <f t="shared" si="2266"/>
        <v>0</v>
      </c>
      <c r="DE307" s="428">
        <f>'DATA SHEET'!CO307*'Gas parameters'!$B$13</f>
        <v>21529.8</v>
      </c>
      <c r="DF307" s="428">
        <f>'DATA SHEET'!CP307*'Gas parameters'!$C$13</f>
        <v>0</v>
      </c>
      <c r="DG307" s="428">
        <f>'DATA SHEET'!CQ307*'Gas parameters'!$D$13</f>
        <v>0</v>
      </c>
      <c r="DH307" s="428">
        <f>'DATA SHEET'!CR307*'Gas parameters'!$E$13</f>
        <v>0</v>
      </c>
      <c r="DI307" s="428">
        <f>'DATA SHEET'!CS307*'Gas parameters'!$F$13</f>
        <v>0</v>
      </c>
      <c r="DJ307" s="428">
        <f>'DATA SHEET'!CT307*'Gas parameters'!$G$13</f>
        <v>0</v>
      </c>
      <c r="DK307" s="428">
        <f>'DATA SHEET'!CU307*'Gas parameters'!$H$13</f>
        <v>0</v>
      </c>
      <c r="DL307" s="428">
        <f>'DATA SHEET'!CV307*'Gas parameters'!$I$13</f>
        <v>0</v>
      </c>
      <c r="DM307" s="428">
        <f>'DATA SHEET'!CW307*'Gas parameters'!$J$13</f>
        <v>0</v>
      </c>
      <c r="DN307" s="428">
        <f>'DATA SHEET'!CX307*'Gas parameters'!$K$13</f>
        <v>0</v>
      </c>
      <c r="DO307" s="428">
        <f>'DATA SHEET'!CY307*'Gas parameters'!$L$13</f>
        <v>0</v>
      </c>
      <c r="DP307" s="428">
        <f>'DATA SHEET'!CZ307*'Gas parameters'!$M$13</f>
        <v>4313.2</v>
      </c>
      <c r="DQ307" s="428">
        <f>'DATA SHEET'!DA307*'Gas parameters'!$N$13</f>
        <v>0</v>
      </c>
      <c r="DR307" s="428">
        <f>'DATA SHEET'!DB307*'Gas parameters'!$O$13</f>
        <v>0</v>
      </c>
      <c r="DS307" s="428">
        <f>'DATA SHEET'!DC307*'Gas parameters'!$P$13</f>
        <v>0</v>
      </c>
      <c r="DT307" s="428">
        <f>'DATA SHEET'!DD307*'Gas parameters'!$Q$13</f>
        <v>0</v>
      </c>
      <c r="DU307" s="431">
        <f>'DATA SHEET'!CO307*'Gas parameters'!$B$14</f>
        <v>23891.399999999998</v>
      </c>
      <c r="DV307" s="431">
        <f>'DATA SHEET'!CP307*'Gas parameters'!$C$14</f>
        <v>0</v>
      </c>
      <c r="DW307" s="431">
        <f>'DATA SHEET'!CQ307*'Gas parameters'!$D$14</f>
        <v>0</v>
      </c>
      <c r="DX307" s="431">
        <f>'DATA SHEET'!CR307*'Gas parameters'!$E$14</f>
        <v>0</v>
      </c>
      <c r="DY307" s="431">
        <f>'DATA SHEET'!CS307*'Gas parameters'!$F$14</f>
        <v>0</v>
      </c>
      <c r="DZ307" s="431">
        <f>'DATA SHEET'!CT307*'Gas parameters'!$G$14</f>
        <v>0</v>
      </c>
      <c r="EA307" s="431">
        <f>'DATA SHEET'!CU307*'Gas parameters'!$H$14</f>
        <v>0</v>
      </c>
      <c r="EB307" s="431">
        <f>'DATA SHEET'!CV307*'Gas parameters'!$I$14</f>
        <v>0</v>
      </c>
      <c r="EC307" s="431">
        <f>'DATA SHEET'!CW307*'Gas parameters'!$J$14</f>
        <v>0</v>
      </c>
      <c r="ED307" s="431">
        <f>'DATA SHEET'!CX307*'Gas parameters'!$K$14</f>
        <v>0</v>
      </c>
      <c r="EE307" s="431">
        <f>'DATA SHEET'!CY307*'Gas parameters'!$L$14</f>
        <v>0</v>
      </c>
      <c r="EF307" s="431">
        <f>'DATA SHEET'!CZ307*'Gas parameters'!$M$14</f>
        <v>5098</v>
      </c>
      <c r="EG307" s="431">
        <f>'DATA SHEET'!DA307*'Gas parameters'!$N$14</f>
        <v>0</v>
      </c>
      <c r="EH307" s="431">
        <f>'DATA SHEET'!DB307*'Gas parameters'!$O$14</f>
        <v>0</v>
      </c>
      <c r="EI307" s="431">
        <f>'DATA SHEET'!DC307*'Gas parameters'!$P$14</f>
        <v>0</v>
      </c>
      <c r="EJ307" s="431">
        <f>'DATA SHEET'!DD307*'Gas parameters'!$Q$14</f>
        <v>0</v>
      </c>
      <c r="EK307" s="425">
        <f>'DATA SHEET'!CO307*'Gas parameters'!$B$15</f>
        <v>1.2018</v>
      </c>
      <c r="EL307" s="434">
        <f>'DATA SHEET'!CP307*'Gas parameters'!$C$15</f>
        <v>0</v>
      </c>
      <c r="EM307" s="434">
        <f>'DATA SHEET'!CQ307*'Gas parameters'!$D$15</f>
        <v>0</v>
      </c>
      <c r="EN307" s="434">
        <f>'DATA SHEET'!CR307*'Gas parameters'!$E$15</f>
        <v>0</v>
      </c>
      <c r="EO307" s="434">
        <f>'DATA SHEET'!CS307*'Gas parameters'!$F$15</f>
        <v>0</v>
      </c>
      <c r="EP307" s="434">
        <f>'DATA SHEET'!CT307*'Gas parameters'!$G$15</f>
        <v>0</v>
      </c>
      <c r="EQ307" s="434">
        <f>'DATA SHEET'!CU307*'Gas parameters'!$H$15</f>
        <v>0</v>
      </c>
      <c r="ER307" s="434">
        <f>'DATA SHEET'!CV307*'Gas parameters'!$I$15</f>
        <v>0</v>
      </c>
      <c r="ES307" s="434">
        <f>'DATA SHEET'!CW307*'Gas parameters'!$J$15</f>
        <v>0</v>
      </c>
      <c r="ET307" s="434">
        <f>'DATA SHEET'!CX307*'Gas parameters'!$K$15</f>
        <v>0</v>
      </c>
      <c r="EU307" s="434">
        <f>'DATA SHEET'!CY307*'Gas parameters'!$L$15</f>
        <v>0</v>
      </c>
      <c r="EV307" s="434">
        <f>'DATA SHEET'!CZ307*'Gas parameters'!$M$15</f>
        <v>0.1996</v>
      </c>
      <c r="EW307" s="434">
        <f>'DATA SHEET'!DA307*'Gas parameters'!$N$15</f>
        <v>0</v>
      </c>
      <c r="EX307" s="434">
        <f>'DATA SHEET'!DB307*'Gas parameters'!$O$15</f>
        <v>0</v>
      </c>
      <c r="EY307" s="434">
        <f>'DATA SHEET'!DC307*'Gas parameters'!$P$15</f>
        <v>0</v>
      </c>
      <c r="EZ307" s="434">
        <f>'DATA SHEET'!DD307*'Gas parameters'!$Q$15</f>
        <v>0</v>
      </c>
      <c r="FA307" s="429">
        <f>'DATA SHEET'!CO307*'Gas parameters'!$B$16</f>
        <v>0.59760000000000002</v>
      </c>
      <c r="FB307" s="429">
        <f>'DATA SHEET'!CP307*'Gas parameters'!$C$16</f>
        <v>0</v>
      </c>
      <c r="FC307" s="429">
        <f>'DATA SHEET'!CQ307*'Gas parameters'!$D$16</f>
        <v>0</v>
      </c>
      <c r="FD307" s="429">
        <f>'DATA SHEET'!CR307*'Gas parameters'!$E$16</f>
        <v>0</v>
      </c>
      <c r="FE307" s="429">
        <f>'DATA SHEET'!CS307*'Gas parameters'!$F$16</f>
        <v>0</v>
      </c>
      <c r="FF307" s="429">
        <f>'DATA SHEET'!CT307*'Gas parameters'!$G$16</f>
        <v>0</v>
      </c>
      <c r="FG307" s="429">
        <f>'DATA SHEET'!CU307*'Gas parameters'!$H$16</f>
        <v>0</v>
      </c>
      <c r="FH307" s="429">
        <f>'DATA SHEET'!CV307*'Gas parameters'!$I$16</f>
        <v>0</v>
      </c>
      <c r="FI307" s="429">
        <f>'DATA SHEET'!CW307*'Gas parameters'!$J$16</f>
        <v>0</v>
      </c>
      <c r="FJ307" s="429">
        <f>'DATA SHEET'!CX307*'Gas parameters'!$K$16</f>
        <v>0</v>
      </c>
      <c r="FK307" s="429">
        <f>'DATA SHEET'!CY307*'Gas parameters'!$L$16</f>
        <v>0</v>
      </c>
      <c r="FL307" s="429">
        <f>'DATA SHEET'!CZ307*'Gas parameters'!$M$16</f>
        <v>0</v>
      </c>
      <c r="FM307" s="429">
        <f>'DATA SHEET'!DA307*'Gas parameters'!$N$16</f>
        <v>0</v>
      </c>
      <c r="FN307" s="429">
        <f>'DATA SHEET'!DB307*'Gas parameters'!$O$16</f>
        <v>0</v>
      </c>
      <c r="FO307" s="429">
        <f>'DATA SHEET'!DC307*'Gas parameters'!$P$16</f>
        <v>0</v>
      </c>
      <c r="FP307" s="429">
        <f>'DATA SHEET'!DD307*'Gas parameters'!$Q$16</f>
        <v>0</v>
      </c>
      <c r="FQ307" s="457">
        <f>'DATA SHEET'!CO307*'Gas parameters'!$B$17</f>
        <v>1.1639999999999999</v>
      </c>
      <c r="FR307" s="457">
        <f>'DATA SHEET'!CP307*'Gas parameters'!$C$17</f>
        <v>0</v>
      </c>
      <c r="FS307" s="457">
        <f>'DATA SHEET'!CQ307*'Gas parameters'!$D$17</f>
        <v>0</v>
      </c>
      <c r="FT307" s="457">
        <f>'DATA SHEET'!CR307*'Gas parameters'!$E$17</f>
        <v>0</v>
      </c>
      <c r="FU307" s="457">
        <f>'DATA SHEET'!CS307*'Gas parameters'!$F$17</f>
        <v>0</v>
      </c>
      <c r="FV307" s="457">
        <f>'DATA SHEET'!CT307*'Gas parameters'!$G$17</f>
        <v>0</v>
      </c>
      <c r="FW307" s="457">
        <f>'DATA SHEET'!CU307*'Gas parameters'!$H$17</f>
        <v>0</v>
      </c>
      <c r="FX307" s="457">
        <f>'DATA SHEET'!CV307*'Gas parameters'!$I$17</f>
        <v>0</v>
      </c>
      <c r="FY307" s="457">
        <f>'DATA SHEET'!CW307*'Gas parameters'!$J$17</f>
        <v>0</v>
      </c>
      <c r="FZ307" s="457">
        <f>'DATA SHEET'!CX307*'Gas parameters'!$K$17</f>
        <v>0</v>
      </c>
      <c r="GA307" s="457">
        <f>'DATA SHEET'!CY307*'Gas parameters'!$L$17</f>
        <v>0</v>
      </c>
      <c r="GB307" s="457">
        <f>'DATA SHEET'!CZ307*'Gas parameters'!$M$17</f>
        <v>0.38680000000000003</v>
      </c>
      <c r="GC307" s="457">
        <f>'DATA SHEET'!DA307*'Gas parameters'!$N$17</f>
        <v>0</v>
      </c>
      <c r="GD307" s="457">
        <f>'DATA SHEET'!DB307*'Gas parameters'!$O$17</f>
        <v>0</v>
      </c>
      <c r="GE307" s="457">
        <f>'DATA SHEET'!DC307*'Gas parameters'!$P$17</f>
        <v>0</v>
      </c>
      <c r="GF307" s="457">
        <f>'DATA SHEET'!DD307*'Gas parameters'!$Q$17</f>
        <v>0</v>
      </c>
      <c r="GG307" s="429">
        <f>'DATA SHEET'!CO307*'Gas parameters'!$B$18</f>
        <v>0.43043999999999999</v>
      </c>
      <c r="GH307" s="429">
        <f>'DATA SHEET'!CP307*'Gas parameters'!$C$18</f>
        <v>0</v>
      </c>
      <c r="GI307" s="429">
        <f>'DATA SHEET'!CQ307*'Gas parameters'!$D$18</f>
        <v>0</v>
      </c>
      <c r="GJ307" s="429">
        <f>'DATA SHEET'!CR307*'Gas parameters'!$E$18</f>
        <v>0</v>
      </c>
      <c r="GK307" s="429">
        <f>'DATA SHEET'!CS307*'Gas parameters'!$F$18</f>
        <v>0</v>
      </c>
      <c r="GL307" s="429">
        <f>'DATA SHEET'!CT307*'Gas parameters'!$G$18</f>
        <v>0</v>
      </c>
      <c r="GM307" s="429">
        <f>'DATA SHEET'!CU307*'Gas parameters'!$H$18</f>
        <v>0</v>
      </c>
      <c r="GN307" s="429">
        <f>'DATA SHEET'!CV307*'Gas parameters'!$I$18</f>
        <v>0</v>
      </c>
      <c r="GO307" s="429">
        <f>'DATA SHEET'!CW307*'Gas parameters'!$J$18</f>
        <v>0</v>
      </c>
      <c r="GP307" s="429">
        <f>'DATA SHEET'!CX307*'Gas parameters'!$K$18</f>
        <v>0</v>
      </c>
      <c r="GQ307" s="429">
        <f>'DATA SHEET'!CY307*'Gas parameters'!$L$18</f>
        <v>0</v>
      </c>
      <c r="GR307" s="429">
        <f>'DATA SHEET'!CZ307*'Gas parameters'!$M$18</f>
        <v>3.5999999999999997E-2</v>
      </c>
      <c r="GS307" s="429">
        <f>'DATA SHEET'!DA307*'Gas parameters'!$N$18</f>
        <v>0</v>
      </c>
      <c r="GT307" s="429">
        <f>'DATA SHEET'!DB307*'Gas parameters'!$O$18</f>
        <v>0</v>
      </c>
      <c r="GU307" s="429">
        <f>'DATA SHEET'!DC307*'Gas parameters'!$P$18</f>
        <v>0</v>
      </c>
      <c r="GV307" s="429">
        <f>'DATA SHEET'!DD307*'Gas parameters'!$Q$18</f>
        <v>0</v>
      </c>
      <c r="GW307" s="430">
        <v>7</v>
      </c>
      <c r="GX307" s="430">
        <v>1E-3</v>
      </c>
      <c r="GY307" s="435">
        <f t="shared" si="2267"/>
        <v>6.6924546322827121</v>
      </c>
      <c r="GZ307" s="435">
        <f t="shared" si="2268"/>
        <v>10.148328222950017</v>
      </c>
      <c r="HA307" s="433">
        <f t="shared" si="2269"/>
        <v>1</v>
      </c>
      <c r="HB307" s="433">
        <f t="shared" si="2270"/>
        <v>7.4502201757506663</v>
      </c>
      <c r="HC307" s="433">
        <f t="shared" si="2271"/>
        <v>20.959991874476575</v>
      </c>
      <c r="HD307" s="433">
        <f t="shared" si="2272"/>
        <v>1.3246768628986172</v>
      </c>
      <c r="HE307" s="433">
        <f t="shared" si="2273"/>
        <v>1.2155011147590387</v>
      </c>
      <c r="HF307" s="436">
        <f t="shared" si="2274"/>
        <v>0</v>
      </c>
      <c r="HG307" s="433">
        <f t="shared" si="2275"/>
        <v>5.8886546322827122</v>
      </c>
      <c r="HH307" s="435">
        <f>GY307*0.7906+'DATA SHEET'!CW307/100+HN307</f>
        <v>5.8886546322827122</v>
      </c>
      <c r="HI307" s="433">
        <f t="shared" si="2276"/>
        <v>1.5615655434679541</v>
      </c>
      <c r="HJ307" s="433">
        <f t="shared" si="2277"/>
        <v>10.148328222950017</v>
      </c>
      <c r="HK307" s="437">
        <f t="shared" si="2278"/>
        <v>25843</v>
      </c>
      <c r="HL307" s="437">
        <f t="shared" si="2279"/>
        <v>28989.399999999998</v>
      </c>
      <c r="HM307" s="438">
        <f t="shared" si="2280"/>
        <v>1.4014</v>
      </c>
      <c r="HN307" s="439">
        <f t="shared" si="2281"/>
        <v>0.59760000000000002</v>
      </c>
      <c r="HO307" s="436">
        <f t="shared" si="2282"/>
        <v>1.5508</v>
      </c>
      <c r="HP307" s="427">
        <f t="shared" si="2283"/>
        <v>0.46643999999999997</v>
      </c>
      <c r="HQ307" s="357">
        <f t="shared" si="2284"/>
        <v>25801.599999999999</v>
      </c>
      <c r="HR307" s="358">
        <f t="shared" si="2285"/>
        <v>29019.200000000001</v>
      </c>
      <c r="HS307" s="712">
        <f t="shared" si="2286"/>
        <v>0.46643999999999997</v>
      </c>
      <c r="HT307" s="713">
        <f t="shared" si="2287"/>
        <v>0.36094603788418017</v>
      </c>
      <c r="HU307" s="711">
        <f t="shared" si="2288"/>
        <v>0.44215889640812073</v>
      </c>
      <c r="HV307" s="711">
        <f t="shared" si="2289"/>
        <v>24.454174959719456</v>
      </c>
      <c r="HW307" s="711">
        <f t="shared" si="2290"/>
        <v>27.464698088207459</v>
      </c>
      <c r="HX307" s="711">
        <f t="shared" si="2291"/>
        <v>45.714470083951518</v>
      </c>
      <c r="HY307" s="714">
        <f t="shared" si="2292"/>
        <v>25.801599999999997</v>
      </c>
      <c r="HZ307" s="359">
        <f t="shared" si="2293"/>
        <v>29.019200000000001</v>
      </c>
      <c r="IA307" s="360">
        <f t="shared" si="2294"/>
        <v>48.30190909070317</v>
      </c>
      <c r="IB307" s="75">
        <f t="shared" si="2295"/>
        <v>45.714470083951518</v>
      </c>
      <c r="IC307" s="724">
        <f t="shared" si="2296"/>
        <v>0.36094603788418017</v>
      </c>
      <c r="ID307" s="724">
        <f t="shared" si="2297"/>
        <v>25.801599999999997</v>
      </c>
      <c r="IE307" s="724">
        <f t="shared" si="2298"/>
        <v>29.019200000000001</v>
      </c>
      <c r="IF307" s="76">
        <f t="shared" si="2299"/>
        <v>10.148328222950017</v>
      </c>
      <c r="IG307" s="168"/>
      <c r="IH307" s="168"/>
      <c r="II307" s="168"/>
      <c r="IJ307" s="700">
        <f t="shared" si="2300"/>
        <v>0</v>
      </c>
      <c r="IK307" s="529"/>
      <c r="IL307" s="529"/>
      <c r="IM307" s="529"/>
      <c r="IN307" s="529"/>
      <c r="IO307" s="529"/>
      <c r="IP307" s="529"/>
      <c r="IQ307" s="529"/>
      <c r="IR307" s="529"/>
      <c r="IS307" s="23" t="s">
        <v>88</v>
      </c>
      <c r="IT307" s="23" t="s">
        <v>88</v>
      </c>
      <c r="IU307" s="23"/>
      <c r="IV307" s="23" t="s">
        <v>88</v>
      </c>
      <c r="IW307" s="23"/>
      <c r="IX307" s="23"/>
      <c r="IZ307" s="529"/>
      <c r="JA307" s="529"/>
      <c r="JB307" s="143"/>
      <c r="JC307" s="64"/>
      <c r="JD307" s="22" t="str">
        <f>IF(IN307&lt;&gt;0,IP307*IF307/IN307,"NM")</f>
        <v>NM</v>
      </c>
      <c r="JE307" s="22" t="str">
        <f>IF(IN307&lt;&gt;0,IQ307*IF307/IN307,"NM")</f>
        <v>NM</v>
      </c>
      <c r="JF307" s="22" t="str">
        <f>IF(IN307&lt;&gt;0,JD307*1.07,"NM")</f>
        <v>NM</v>
      </c>
      <c r="JG307" s="22" t="str">
        <f>IF(IN307&lt;&gt;0,JE307*1.76,"NM")</f>
        <v>NM</v>
      </c>
      <c r="JH307" s="21" t="str">
        <f>IF(IN307&lt;&gt;0,(21/(21-IO307)),"NM")</f>
        <v>NM</v>
      </c>
      <c r="JI307" s="21"/>
      <c r="JJ307" s="21"/>
      <c r="JK307" s="21"/>
      <c r="JL307" s="529"/>
      <c r="JM307" s="529"/>
      <c r="JN307" s="529"/>
      <c r="JO307" s="529"/>
      <c r="JP307" s="529"/>
      <c r="JR307" s="29"/>
      <c r="JS307" s="29"/>
      <c r="JT307" s="529"/>
      <c r="JU307" s="529"/>
      <c r="JV307" s="142"/>
      <c r="JW307" s="142"/>
      <c r="JX307" s="142"/>
      <c r="JY307" s="142"/>
      <c r="JZ307" s="142"/>
      <c r="KA307" s="23"/>
      <c r="KB307" s="24"/>
      <c r="KC307" s="175"/>
      <c r="KD307" s="175"/>
      <c r="KE307" s="175"/>
      <c r="KF307" s="175"/>
      <c r="KG307" s="175"/>
      <c r="KH307" s="175"/>
      <c r="KI307" s="175"/>
      <c r="KJ307" s="175"/>
      <c r="KK307" s="48"/>
      <c r="KL307" s="32" t="s">
        <v>88</v>
      </c>
      <c r="KM307" s="48"/>
      <c r="KN307" s="48"/>
      <c r="KO307" s="48"/>
      <c r="KP307" s="48"/>
      <c r="KQ307" s="49"/>
      <c r="KR307" s="49"/>
      <c r="KS307" s="49"/>
      <c r="KT307" s="49"/>
      <c r="KU307" s="49"/>
      <c r="KV307" s="49"/>
      <c r="KX307" s="540">
        <f t="shared" si="2238"/>
        <v>100</v>
      </c>
      <c r="NC307" s="5"/>
    </row>
    <row r="308" spans="1:367" ht="16.5" thickTop="1" thickBot="1" x14ac:dyDescent="0.3">
      <c r="A308" s="81"/>
      <c r="B308" s="81"/>
      <c r="C308" s="81"/>
      <c r="D308" s="2179"/>
      <c r="E308" s="11">
        <f>E307+1</f>
        <v>142</v>
      </c>
      <c r="F308" s="2128"/>
      <c r="G308" s="1831"/>
      <c r="H308" s="23" t="s">
        <v>88</v>
      </c>
      <c r="I308" s="23" t="s">
        <v>88</v>
      </c>
      <c r="J308" s="23" t="s">
        <v>88</v>
      </c>
      <c r="K308" s="38"/>
      <c r="L308" s="39" t="str">
        <f>L307</f>
        <v>EU high</v>
      </c>
      <c r="M308" s="39" t="s">
        <v>65</v>
      </c>
      <c r="N308" s="1905"/>
      <c r="O308" s="528"/>
      <c r="P308" s="544"/>
      <c r="Q308" s="726">
        <v>60</v>
      </c>
      <c r="R308" s="727"/>
      <c r="S308" s="727"/>
      <c r="T308" s="727"/>
      <c r="U308" s="727"/>
      <c r="V308" s="727"/>
      <c r="W308" s="727"/>
      <c r="X308" s="727"/>
      <c r="Y308" s="727"/>
      <c r="Z308" s="727"/>
      <c r="AA308" s="727"/>
      <c r="AB308" s="727">
        <v>40</v>
      </c>
      <c r="AC308" s="368">
        <f t="shared" si="2239"/>
        <v>0.6</v>
      </c>
      <c r="AD308" s="368">
        <f t="shared" si="2240"/>
        <v>0</v>
      </c>
      <c r="AE308" s="368">
        <f t="shared" si="2241"/>
        <v>0</v>
      </c>
      <c r="AF308" s="368">
        <f t="shared" si="2242"/>
        <v>0</v>
      </c>
      <c r="AG308" s="368">
        <f t="shared" si="2243"/>
        <v>0</v>
      </c>
      <c r="AH308" s="368">
        <f t="shared" si="2244"/>
        <v>0</v>
      </c>
      <c r="AI308" s="368">
        <f t="shared" si="2245"/>
        <v>0</v>
      </c>
      <c r="AJ308" s="368">
        <f t="shared" si="2246"/>
        <v>0</v>
      </c>
      <c r="AK308" s="368">
        <f t="shared" si="2247"/>
        <v>0</v>
      </c>
      <c r="AL308" s="368">
        <f t="shared" si="2248"/>
        <v>0</v>
      </c>
      <c r="AM308" s="368">
        <f t="shared" si="2249"/>
        <v>0</v>
      </c>
      <c r="AN308" s="368">
        <f t="shared" si="2250"/>
        <v>0.4</v>
      </c>
      <c r="AO308" s="369">
        <v>0</v>
      </c>
      <c r="AP308" s="370">
        <v>0</v>
      </c>
      <c r="AQ308" s="370">
        <v>0</v>
      </c>
      <c r="AR308" s="370">
        <v>0</v>
      </c>
      <c r="AS308" s="378">
        <f>AC308*'Gas parameters'!$B$10</f>
        <v>21490.799999999999</v>
      </c>
      <c r="AT308" s="371">
        <f>AD308*'Gas parameters'!$C$10</f>
        <v>0</v>
      </c>
      <c r="AU308" s="371">
        <f>AE308*'Gas parameters'!$D$10</f>
        <v>0</v>
      </c>
      <c r="AV308" s="371">
        <f>AF308*'Gas parameters'!$E$10</f>
        <v>0</v>
      </c>
      <c r="AW308" s="371">
        <f>AG308*'Gas parameters'!$F$10</f>
        <v>0</v>
      </c>
      <c r="AX308" s="371">
        <f>AH308*'Gas parameters'!$G$10</f>
        <v>0</v>
      </c>
      <c r="AY308" s="371">
        <f>AI308*'Gas parameters'!$H$10</f>
        <v>0</v>
      </c>
      <c r="AZ308" s="371">
        <f>AJ308*'Gas parameters'!$I$10</f>
        <v>0</v>
      </c>
      <c r="BA308" s="371">
        <f>AK308*'Gas parameters'!$J$10</f>
        <v>0</v>
      </c>
      <c r="BB308" s="371">
        <f>AL308*'Gas parameters'!$K$10</f>
        <v>0</v>
      </c>
      <c r="BC308" s="371">
        <f>AM308*'Gas parameters'!$L$10</f>
        <v>0</v>
      </c>
      <c r="BD308" s="371">
        <f>AN308*'Gas parameters'!$M$10</f>
        <v>4310.8</v>
      </c>
      <c r="BE308" s="372">
        <f>AO308*'Gas parameters'!$N$10</f>
        <v>0</v>
      </c>
      <c r="BF308" s="373">
        <f>AP308*'Gas parameters'!$O$10</f>
        <v>0</v>
      </c>
      <c r="BG308" s="373">
        <f>AQ308*'Gas parameters'!$P$10</f>
        <v>0</v>
      </c>
      <c r="BH308" s="379">
        <f>AR308*'Gas parameters'!$Q$10</f>
        <v>0</v>
      </c>
      <c r="BI308" s="386">
        <f>AC308*'Gas parameters'!$B$11</f>
        <v>23904</v>
      </c>
      <c r="BJ308" s="387">
        <f>AD308*'Gas parameters'!$C$11</f>
        <v>0</v>
      </c>
      <c r="BK308" s="387">
        <f>AE308*'Gas parameters'!$D$11</f>
        <v>0</v>
      </c>
      <c r="BL308" s="387">
        <f>AF308*'Gas parameters'!$E$11</f>
        <v>0</v>
      </c>
      <c r="BM308" s="387">
        <f>AG308*'Gas parameters'!$F$11</f>
        <v>0</v>
      </c>
      <c r="BN308" s="387">
        <f>AH308*'Gas parameters'!$G$11</f>
        <v>0</v>
      </c>
      <c r="BO308" s="387">
        <f>AI308*'Gas parameters'!$H$11</f>
        <v>0</v>
      </c>
      <c r="BP308" s="387">
        <f>AJ308*'Gas parameters'!$I$11</f>
        <v>0</v>
      </c>
      <c r="BQ308" s="387">
        <f>AK308*'Gas parameters'!$J$11</f>
        <v>0</v>
      </c>
      <c r="BR308" s="387">
        <f>AL308*'Gas parameters'!$K$11</f>
        <v>0</v>
      </c>
      <c r="BS308" s="387">
        <f>AM308*'Gas parameters'!$L$11</f>
        <v>0</v>
      </c>
      <c r="BT308" s="387">
        <f>AN308*'Gas parameters'!$M$11</f>
        <v>5115.2000000000007</v>
      </c>
      <c r="BU308" s="388">
        <f>AO308*'Gas parameters'!$N$11</f>
        <v>0</v>
      </c>
      <c r="BV308" s="389">
        <f>AP308*'Gas parameters'!$O$11</f>
        <v>0</v>
      </c>
      <c r="BW308" s="389">
        <f>AQ308*'Gas parameters'!$P$11</f>
        <v>0</v>
      </c>
      <c r="BX308" s="390">
        <f>AR308*'Gas parameters'!$Q$11</f>
        <v>0</v>
      </c>
      <c r="BY308" s="385">
        <f>AC308*'Gas parameters'!$B$12</f>
        <v>0.43043999999999999</v>
      </c>
      <c r="BZ308" s="374">
        <f>AD308*'Gas parameters'!$C$12</f>
        <v>0</v>
      </c>
      <c r="CA308" s="374">
        <f>AE308*'Gas parameters'!$D$12</f>
        <v>0</v>
      </c>
      <c r="CB308" s="374">
        <f>AF308*'Gas parameters'!$E$12</f>
        <v>0</v>
      </c>
      <c r="CC308" s="374">
        <f>AG308*'Gas parameters'!$F$12</f>
        <v>0</v>
      </c>
      <c r="CD308" s="374">
        <f>AH308*'Gas parameters'!$G$12</f>
        <v>0</v>
      </c>
      <c r="CE308" s="374">
        <f>AI308*'Gas parameters'!$H$12</f>
        <v>0</v>
      </c>
      <c r="CF308" s="374">
        <f>AJ308*'Gas parameters'!$I$12</f>
        <v>0</v>
      </c>
      <c r="CG308" s="374">
        <f>AK308*'Gas parameters'!$J$12</f>
        <v>0</v>
      </c>
      <c r="CH308" s="374">
        <f>AL308*'Gas parameters'!$K$12</f>
        <v>0</v>
      </c>
      <c r="CI308" s="374">
        <f>AM308*'Gas parameters'!$L$12</f>
        <v>0</v>
      </c>
      <c r="CJ308" s="374">
        <f>AN308*'Gas parameters'!$M$12</f>
        <v>3.5999999999999997E-2</v>
      </c>
      <c r="CK308" s="375">
        <f>AO308*'Gas parameters'!$N$12</f>
        <v>0</v>
      </c>
      <c r="CL308" s="376">
        <f>AP308*'Gas parameters'!$O$12</f>
        <v>0</v>
      </c>
      <c r="CM308" s="376">
        <f>AQ308*'Gas parameters'!$P$12</f>
        <v>0</v>
      </c>
      <c r="CN308" s="376">
        <f>AR308*'Gas parameters'!$Q$12</f>
        <v>0</v>
      </c>
      <c r="CO308" s="432">
        <f t="shared" si="2251"/>
        <v>0.6</v>
      </c>
      <c r="CP308" s="432">
        <f t="shared" si="2252"/>
        <v>0</v>
      </c>
      <c r="CQ308" s="432">
        <f t="shared" si="2253"/>
        <v>0</v>
      </c>
      <c r="CR308" s="432">
        <f t="shared" si="2254"/>
        <v>0</v>
      </c>
      <c r="CS308" s="432">
        <f t="shared" si="2255"/>
        <v>0</v>
      </c>
      <c r="CT308" s="432">
        <f t="shared" si="2256"/>
        <v>0</v>
      </c>
      <c r="CU308" s="432">
        <f t="shared" si="2257"/>
        <v>0</v>
      </c>
      <c r="CV308" s="432">
        <f t="shared" si="2258"/>
        <v>0</v>
      </c>
      <c r="CW308" s="432">
        <f t="shared" si="2259"/>
        <v>0</v>
      </c>
      <c r="CX308" s="432">
        <f t="shared" si="2260"/>
        <v>0</v>
      </c>
      <c r="CY308" s="432">
        <f t="shared" si="2261"/>
        <v>0</v>
      </c>
      <c r="CZ308" s="432">
        <f t="shared" si="2262"/>
        <v>0.4</v>
      </c>
      <c r="DA308" s="432">
        <f t="shared" si="2263"/>
        <v>0</v>
      </c>
      <c r="DB308" s="432">
        <f t="shared" si="2264"/>
        <v>0</v>
      </c>
      <c r="DC308" s="432">
        <f t="shared" si="2265"/>
        <v>0</v>
      </c>
      <c r="DD308" s="432">
        <f t="shared" si="2266"/>
        <v>0</v>
      </c>
      <c r="DE308" s="428">
        <f>'DATA SHEET'!CO308*'Gas parameters'!$B$13</f>
        <v>21529.8</v>
      </c>
      <c r="DF308" s="428">
        <f>'DATA SHEET'!CP308*'Gas parameters'!$C$13</f>
        <v>0</v>
      </c>
      <c r="DG308" s="428">
        <f>'DATA SHEET'!CQ308*'Gas parameters'!$D$13</f>
        <v>0</v>
      </c>
      <c r="DH308" s="428">
        <f>'DATA SHEET'!CR308*'Gas parameters'!$E$13</f>
        <v>0</v>
      </c>
      <c r="DI308" s="428">
        <f>'DATA SHEET'!CS308*'Gas parameters'!$F$13</f>
        <v>0</v>
      </c>
      <c r="DJ308" s="428">
        <f>'DATA SHEET'!CT308*'Gas parameters'!$G$13</f>
        <v>0</v>
      </c>
      <c r="DK308" s="428">
        <f>'DATA SHEET'!CU308*'Gas parameters'!$H$13</f>
        <v>0</v>
      </c>
      <c r="DL308" s="428">
        <f>'DATA SHEET'!CV308*'Gas parameters'!$I$13</f>
        <v>0</v>
      </c>
      <c r="DM308" s="428">
        <f>'DATA SHEET'!CW308*'Gas parameters'!$J$13</f>
        <v>0</v>
      </c>
      <c r="DN308" s="428">
        <f>'DATA SHEET'!CX308*'Gas parameters'!$K$13</f>
        <v>0</v>
      </c>
      <c r="DO308" s="428">
        <f>'DATA SHEET'!CY308*'Gas parameters'!$L$13</f>
        <v>0</v>
      </c>
      <c r="DP308" s="428">
        <f>'DATA SHEET'!CZ308*'Gas parameters'!$M$13</f>
        <v>4313.2</v>
      </c>
      <c r="DQ308" s="428">
        <f>'DATA SHEET'!DA308*'Gas parameters'!$N$13</f>
        <v>0</v>
      </c>
      <c r="DR308" s="428">
        <f>'DATA SHEET'!DB308*'Gas parameters'!$O$13</f>
        <v>0</v>
      </c>
      <c r="DS308" s="428">
        <f>'DATA SHEET'!DC308*'Gas parameters'!$P$13</f>
        <v>0</v>
      </c>
      <c r="DT308" s="428">
        <f>'DATA SHEET'!DD308*'Gas parameters'!$Q$13</f>
        <v>0</v>
      </c>
      <c r="DU308" s="431">
        <f>'DATA SHEET'!CO308*'Gas parameters'!$B$14</f>
        <v>23891.399999999998</v>
      </c>
      <c r="DV308" s="431">
        <f>'DATA SHEET'!CP308*'Gas parameters'!$C$14</f>
        <v>0</v>
      </c>
      <c r="DW308" s="431">
        <f>'DATA SHEET'!CQ308*'Gas parameters'!$D$14</f>
        <v>0</v>
      </c>
      <c r="DX308" s="431">
        <f>'DATA SHEET'!CR308*'Gas parameters'!$E$14</f>
        <v>0</v>
      </c>
      <c r="DY308" s="431">
        <f>'DATA SHEET'!CS308*'Gas parameters'!$F$14</f>
        <v>0</v>
      </c>
      <c r="DZ308" s="431">
        <f>'DATA SHEET'!CT308*'Gas parameters'!$G$14</f>
        <v>0</v>
      </c>
      <c r="EA308" s="431">
        <f>'DATA SHEET'!CU308*'Gas parameters'!$H$14</f>
        <v>0</v>
      </c>
      <c r="EB308" s="431">
        <f>'DATA SHEET'!CV308*'Gas parameters'!$I$14</f>
        <v>0</v>
      </c>
      <c r="EC308" s="431">
        <f>'DATA SHEET'!CW308*'Gas parameters'!$J$14</f>
        <v>0</v>
      </c>
      <c r="ED308" s="431">
        <f>'DATA SHEET'!CX308*'Gas parameters'!$K$14</f>
        <v>0</v>
      </c>
      <c r="EE308" s="431">
        <f>'DATA SHEET'!CY308*'Gas parameters'!$L$14</f>
        <v>0</v>
      </c>
      <c r="EF308" s="431">
        <f>'DATA SHEET'!CZ308*'Gas parameters'!$M$14</f>
        <v>5098</v>
      </c>
      <c r="EG308" s="431">
        <f>'DATA SHEET'!DA308*'Gas parameters'!$N$14</f>
        <v>0</v>
      </c>
      <c r="EH308" s="431">
        <f>'DATA SHEET'!DB308*'Gas parameters'!$O$14</f>
        <v>0</v>
      </c>
      <c r="EI308" s="431">
        <f>'DATA SHEET'!DC308*'Gas parameters'!$P$14</f>
        <v>0</v>
      </c>
      <c r="EJ308" s="431">
        <f>'DATA SHEET'!DD308*'Gas parameters'!$Q$14</f>
        <v>0</v>
      </c>
      <c r="EK308" s="425">
        <f>'DATA SHEET'!CO308*'Gas parameters'!$B$15</f>
        <v>1.2018</v>
      </c>
      <c r="EL308" s="434">
        <f>'DATA SHEET'!CP308*'Gas parameters'!$C$15</f>
        <v>0</v>
      </c>
      <c r="EM308" s="434">
        <f>'DATA SHEET'!CQ308*'Gas parameters'!$D$15</f>
        <v>0</v>
      </c>
      <c r="EN308" s="434">
        <f>'DATA SHEET'!CR308*'Gas parameters'!$E$15</f>
        <v>0</v>
      </c>
      <c r="EO308" s="434">
        <f>'DATA SHEET'!CS308*'Gas parameters'!$F$15</f>
        <v>0</v>
      </c>
      <c r="EP308" s="434">
        <f>'DATA SHEET'!CT308*'Gas parameters'!$G$15</f>
        <v>0</v>
      </c>
      <c r="EQ308" s="434">
        <f>'DATA SHEET'!CU308*'Gas parameters'!$H$15</f>
        <v>0</v>
      </c>
      <c r="ER308" s="434">
        <f>'DATA SHEET'!CV308*'Gas parameters'!$I$15</f>
        <v>0</v>
      </c>
      <c r="ES308" s="434">
        <f>'DATA SHEET'!CW308*'Gas parameters'!$J$15</f>
        <v>0</v>
      </c>
      <c r="ET308" s="434">
        <f>'DATA SHEET'!CX308*'Gas parameters'!$K$15</f>
        <v>0</v>
      </c>
      <c r="EU308" s="434">
        <f>'DATA SHEET'!CY308*'Gas parameters'!$L$15</f>
        <v>0</v>
      </c>
      <c r="EV308" s="434">
        <f>'DATA SHEET'!CZ308*'Gas parameters'!$M$15</f>
        <v>0.1996</v>
      </c>
      <c r="EW308" s="434">
        <f>'DATA SHEET'!DA308*'Gas parameters'!$N$15</f>
        <v>0</v>
      </c>
      <c r="EX308" s="434">
        <f>'DATA SHEET'!DB308*'Gas parameters'!$O$15</f>
        <v>0</v>
      </c>
      <c r="EY308" s="434">
        <f>'DATA SHEET'!DC308*'Gas parameters'!$P$15</f>
        <v>0</v>
      </c>
      <c r="EZ308" s="434">
        <f>'DATA SHEET'!DD308*'Gas parameters'!$Q$15</f>
        <v>0</v>
      </c>
      <c r="FA308" s="429">
        <f>'DATA SHEET'!CO308*'Gas parameters'!$B$16</f>
        <v>0.59760000000000002</v>
      </c>
      <c r="FB308" s="429">
        <f>'DATA SHEET'!CP308*'Gas parameters'!$C$16</f>
        <v>0</v>
      </c>
      <c r="FC308" s="429">
        <f>'DATA SHEET'!CQ308*'Gas parameters'!$D$16</f>
        <v>0</v>
      </c>
      <c r="FD308" s="429">
        <f>'DATA SHEET'!CR308*'Gas parameters'!$E$16</f>
        <v>0</v>
      </c>
      <c r="FE308" s="429">
        <f>'DATA SHEET'!CS308*'Gas parameters'!$F$16</f>
        <v>0</v>
      </c>
      <c r="FF308" s="429">
        <f>'DATA SHEET'!CT308*'Gas parameters'!$G$16</f>
        <v>0</v>
      </c>
      <c r="FG308" s="429">
        <f>'DATA SHEET'!CU308*'Gas parameters'!$H$16</f>
        <v>0</v>
      </c>
      <c r="FH308" s="429">
        <f>'DATA SHEET'!CV308*'Gas parameters'!$I$16</f>
        <v>0</v>
      </c>
      <c r="FI308" s="429">
        <f>'DATA SHEET'!CW308*'Gas parameters'!$J$16</f>
        <v>0</v>
      </c>
      <c r="FJ308" s="429">
        <f>'DATA SHEET'!CX308*'Gas parameters'!$K$16</f>
        <v>0</v>
      </c>
      <c r="FK308" s="429">
        <f>'DATA SHEET'!CY308*'Gas parameters'!$L$16</f>
        <v>0</v>
      </c>
      <c r="FL308" s="429">
        <f>'DATA SHEET'!CZ308*'Gas parameters'!$M$16</f>
        <v>0</v>
      </c>
      <c r="FM308" s="429">
        <f>'DATA SHEET'!DA308*'Gas parameters'!$N$16</f>
        <v>0</v>
      </c>
      <c r="FN308" s="429">
        <f>'DATA SHEET'!DB308*'Gas parameters'!$O$16</f>
        <v>0</v>
      </c>
      <c r="FO308" s="429">
        <f>'DATA SHEET'!DC308*'Gas parameters'!$P$16</f>
        <v>0</v>
      </c>
      <c r="FP308" s="429">
        <f>'DATA SHEET'!DD308*'Gas parameters'!$Q$16</f>
        <v>0</v>
      </c>
      <c r="FQ308" s="457">
        <f>'DATA SHEET'!CO308*'Gas parameters'!$B$17</f>
        <v>1.1639999999999999</v>
      </c>
      <c r="FR308" s="457">
        <f>'DATA SHEET'!CP308*'Gas parameters'!$C$17</f>
        <v>0</v>
      </c>
      <c r="FS308" s="457">
        <f>'DATA SHEET'!CQ308*'Gas parameters'!$D$17</f>
        <v>0</v>
      </c>
      <c r="FT308" s="457">
        <f>'DATA SHEET'!CR308*'Gas parameters'!$E$17</f>
        <v>0</v>
      </c>
      <c r="FU308" s="457">
        <f>'DATA SHEET'!CS308*'Gas parameters'!$F$17</f>
        <v>0</v>
      </c>
      <c r="FV308" s="457">
        <f>'DATA SHEET'!CT308*'Gas parameters'!$G$17</f>
        <v>0</v>
      </c>
      <c r="FW308" s="457">
        <f>'DATA SHEET'!CU308*'Gas parameters'!$H$17</f>
        <v>0</v>
      </c>
      <c r="FX308" s="457">
        <f>'DATA SHEET'!CV308*'Gas parameters'!$I$17</f>
        <v>0</v>
      </c>
      <c r="FY308" s="457">
        <f>'DATA SHEET'!CW308*'Gas parameters'!$J$17</f>
        <v>0</v>
      </c>
      <c r="FZ308" s="457">
        <f>'DATA SHEET'!CX308*'Gas parameters'!$K$17</f>
        <v>0</v>
      </c>
      <c r="GA308" s="457">
        <f>'DATA SHEET'!CY308*'Gas parameters'!$L$17</f>
        <v>0</v>
      </c>
      <c r="GB308" s="457">
        <f>'DATA SHEET'!CZ308*'Gas parameters'!$M$17</f>
        <v>0.38680000000000003</v>
      </c>
      <c r="GC308" s="457">
        <f>'DATA SHEET'!DA308*'Gas parameters'!$N$17</f>
        <v>0</v>
      </c>
      <c r="GD308" s="457">
        <f>'DATA SHEET'!DB308*'Gas parameters'!$O$17</f>
        <v>0</v>
      </c>
      <c r="GE308" s="457">
        <f>'DATA SHEET'!DC308*'Gas parameters'!$P$17</f>
        <v>0</v>
      </c>
      <c r="GF308" s="457">
        <f>'DATA SHEET'!DD308*'Gas parameters'!$Q$17</f>
        <v>0</v>
      </c>
      <c r="GG308" s="429">
        <f>'DATA SHEET'!CO308*'Gas parameters'!$B$18</f>
        <v>0.43043999999999999</v>
      </c>
      <c r="GH308" s="429">
        <f>'DATA SHEET'!CP308*'Gas parameters'!$C$18</f>
        <v>0</v>
      </c>
      <c r="GI308" s="429">
        <f>'DATA SHEET'!CQ308*'Gas parameters'!$D$18</f>
        <v>0</v>
      </c>
      <c r="GJ308" s="429">
        <f>'DATA SHEET'!CR308*'Gas parameters'!$E$18</f>
        <v>0</v>
      </c>
      <c r="GK308" s="429">
        <f>'DATA SHEET'!CS308*'Gas parameters'!$F$18</f>
        <v>0</v>
      </c>
      <c r="GL308" s="429">
        <f>'DATA SHEET'!CT308*'Gas parameters'!$G$18</f>
        <v>0</v>
      </c>
      <c r="GM308" s="429">
        <f>'DATA SHEET'!CU308*'Gas parameters'!$H$18</f>
        <v>0</v>
      </c>
      <c r="GN308" s="429">
        <f>'DATA SHEET'!CV308*'Gas parameters'!$I$18</f>
        <v>0</v>
      </c>
      <c r="GO308" s="429">
        <f>'DATA SHEET'!CW308*'Gas parameters'!$J$18</f>
        <v>0</v>
      </c>
      <c r="GP308" s="429">
        <f>'DATA SHEET'!CX308*'Gas parameters'!$K$18</f>
        <v>0</v>
      </c>
      <c r="GQ308" s="429">
        <f>'DATA SHEET'!CY308*'Gas parameters'!$L$18</f>
        <v>0</v>
      </c>
      <c r="GR308" s="429">
        <f>'DATA SHEET'!CZ308*'Gas parameters'!$M$18</f>
        <v>3.5999999999999997E-2</v>
      </c>
      <c r="GS308" s="429">
        <f>'DATA SHEET'!DA308*'Gas parameters'!$N$18</f>
        <v>0</v>
      </c>
      <c r="GT308" s="429">
        <f>'DATA SHEET'!DB308*'Gas parameters'!$O$18</f>
        <v>0</v>
      </c>
      <c r="GU308" s="429">
        <f>'DATA SHEET'!DC308*'Gas parameters'!$P$18</f>
        <v>0</v>
      </c>
      <c r="GV308" s="429">
        <f>'DATA SHEET'!DD308*'Gas parameters'!$Q$18</f>
        <v>0</v>
      </c>
      <c r="GW308" s="430">
        <v>7</v>
      </c>
      <c r="GX308" s="430">
        <v>1E-3</v>
      </c>
      <c r="GY308" s="435">
        <f t="shared" si="2267"/>
        <v>6.6924546322827121</v>
      </c>
      <c r="GZ308" s="435">
        <f t="shared" si="2268"/>
        <v>10.148328222950017</v>
      </c>
      <c r="HA308" s="433">
        <f t="shared" si="2269"/>
        <v>1</v>
      </c>
      <c r="HB308" s="433">
        <f t="shared" si="2270"/>
        <v>7.4502201757506663</v>
      </c>
      <c r="HC308" s="433">
        <f t="shared" si="2271"/>
        <v>20.959991874476575</v>
      </c>
      <c r="HD308" s="433">
        <f t="shared" si="2272"/>
        <v>1.3246768628986172</v>
      </c>
      <c r="HE308" s="433">
        <f t="shared" si="2273"/>
        <v>1.2155011147590387</v>
      </c>
      <c r="HF308" s="436">
        <f t="shared" si="2274"/>
        <v>0</v>
      </c>
      <c r="HG308" s="433">
        <f t="shared" si="2275"/>
        <v>5.8886546322827122</v>
      </c>
      <c r="HH308" s="435">
        <f>GY308*0.7906+'DATA SHEET'!CW308/100+HN308</f>
        <v>5.8886546322827122</v>
      </c>
      <c r="HI308" s="433">
        <f t="shared" si="2276"/>
        <v>1.5615655434679541</v>
      </c>
      <c r="HJ308" s="433">
        <f t="shared" si="2277"/>
        <v>10.148328222950017</v>
      </c>
      <c r="HK308" s="437">
        <f t="shared" si="2278"/>
        <v>25843</v>
      </c>
      <c r="HL308" s="437">
        <f t="shared" si="2279"/>
        <v>28989.399999999998</v>
      </c>
      <c r="HM308" s="438">
        <f t="shared" si="2280"/>
        <v>1.4014</v>
      </c>
      <c r="HN308" s="439">
        <f t="shared" si="2281"/>
        <v>0.59760000000000002</v>
      </c>
      <c r="HO308" s="436">
        <f t="shared" si="2282"/>
        <v>1.5508</v>
      </c>
      <c r="HP308" s="427">
        <f t="shared" si="2283"/>
        <v>0.46643999999999997</v>
      </c>
      <c r="HQ308" s="357">
        <f t="shared" si="2284"/>
        <v>25801.599999999999</v>
      </c>
      <c r="HR308" s="358">
        <f t="shared" si="2285"/>
        <v>29019.200000000001</v>
      </c>
      <c r="HS308" s="712">
        <f t="shared" si="2286"/>
        <v>0.46643999999999997</v>
      </c>
      <c r="HT308" s="713">
        <f t="shared" si="2287"/>
        <v>0.36094603788418017</v>
      </c>
      <c r="HU308" s="711">
        <f t="shared" si="2288"/>
        <v>0.44215889640812073</v>
      </c>
      <c r="HV308" s="711">
        <f t="shared" si="2289"/>
        <v>24.454174959719456</v>
      </c>
      <c r="HW308" s="711">
        <f t="shared" si="2290"/>
        <v>27.464698088207459</v>
      </c>
      <c r="HX308" s="711">
        <f t="shared" si="2291"/>
        <v>45.714470083951518</v>
      </c>
      <c r="HY308" s="714">
        <f t="shared" si="2292"/>
        <v>25.801599999999997</v>
      </c>
      <c r="HZ308" s="359">
        <f t="shared" si="2293"/>
        <v>29.019200000000001</v>
      </c>
      <c r="IA308" s="360">
        <f t="shared" si="2294"/>
        <v>48.30190909070317</v>
      </c>
      <c r="IB308" s="75">
        <f t="shared" si="2295"/>
        <v>45.714470083951518</v>
      </c>
      <c r="IC308" s="724">
        <f t="shared" si="2296"/>
        <v>0.36094603788418017</v>
      </c>
      <c r="ID308" s="724">
        <f t="shared" si="2297"/>
        <v>25.801599999999997</v>
      </c>
      <c r="IE308" s="724">
        <f t="shared" si="2298"/>
        <v>29.019200000000001</v>
      </c>
      <c r="IF308" s="76">
        <f t="shared" si="2299"/>
        <v>10.148328222950017</v>
      </c>
      <c r="IG308" s="168"/>
      <c r="IH308" s="168"/>
      <c r="II308" s="168"/>
      <c r="IJ308" s="700">
        <f t="shared" si="2300"/>
        <v>0</v>
      </c>
      <c r="IK308" s="529"/>
      <c r="IL308" s="529"/>
      <c r="IM308" s="529"/>
      <c r="IN308" s="529"/>
      <c r="IO308" s="529"/>
      <c r="IP308" s="529"/>
      <c r="IQ308" s="529"/>
      <c r="IR308" s="529"/>
      <c r="IS308" s="23" t="s">
        <v>88</v>
      </c>
      <c r="IT308" s="23" t="s">
        <v>88</v>
      </c>
      <c r="IU308" s="23"/>
      <c r="IV308" s="23" t="s">
        <v>88</v>
      </c>
      <c r="IW308" s="23"/>
      <c r="IX308" s="23"/>
      <c r="IZ308" s="529"/>
      <c r="JA308" s="529"/>
      <c r="JB308" s="143"/>
      <c r="JC308" s="64"/>
      <c r="JD308" s="22" t="str">
        <f>IF(IN308&lt;&gt;0,IP308*IF308/IN308,"NM")</f>
        <v>NM</v>
      </c>
      <c r="JE308" s="22" t="str">
        <f>IF(IN308&lt;&gt;0,IQ308*IF308/IN308,"NM")</f>
        <v>NM</v>
      </c>
      <c r="JF308" s="22" t="str">
        <f>IF(IN308&lt;&gt;0,JD308*1.07,"NM")</f>
        <v>NM</v>
      </c>
      <c r="JG308" s="22" t="str">
        <f>IF(IN308&lt;&gt;0,JE308*1.76,"NM")</f>
        <v>NM</v>
      </c>
      <c r="JH308" s="21" t="str">
        <f>IF(IN308&lt;&gt;0,(21/(21-IO308)),"NM")</f>
        <v>NM</v>
      </c>
      <c r="JI308" s="21"/>
      <c r="JJ308" s="21"/>
      <c r="JK308" s="21"/>
      <c r="JL308" s="529"/>
      <c r="JM308" s="529"/>
      <c r="JN308" s="529"/>
      <c r="JO308" s="529"/>
      <c r="JP308" s="529"/>
      <c r="JR308" s="29"/>
      <c r="JS308" s="29"/>
      <c r="JT308" s="529"/>
      <c r="JU308" s="529"/>
      <c r="JV308" s="142"/>
      <c r="JW308" s="142"/>
      <c r="JX308" s="142"/>
      <c r="JY308" s="142"/>
      <c r="JZ308" s="142"/>
      <c r="KA308" s="23"/>
      <c r="KB308" s="24"/>
      <c r="KC308" s="175"/>
      <c r="KD308" s="175"/>
      <c r="KE308" s="175"/>
      <c r="KF308" s="175"/>
      <c r="KG308" s="175"/>
      <c r="KH308" s="175"/>
      <c r="KI308" s="175"/>
      <c r="KJ308" s="175"/>
      <c r="KK308" s="48"/>
      <c r="KL308" s="32" t="s">
        <v>88</v>
      </c>
      <c r="KM308" s="48"/>
      <c r="KN308" s="48"/>
      <c r="KO308" s="48"/>
      <c r="KP308" s="48"/>
      <c r="KQ308" s="49"/>
      <c r="KR308" s="49"/>
      <c r="KS308" s="49"/>
      <c r="KT308" s="49"/>
      <c r="KU308" s="49"/>
      <c r="KV308" s="49"/>
      <c r="KX308" s="540">
        <f t="shared" si="2238"/>
        <v>100</v>
      </c>
      <c r="NC308" s="5"/>
    </row>
    <row r="309" spans="1:367" ht="16.5" thickTop="1" thickBot="1" x14ac:dyDescent="0.3">
      <c r="A309" s="81"/>
      <c r="B309" s="81"/>
      <c r="C309" s="81"/>
      <c r="D309" s="2179"/>
      <c r="E309" s="11">
        <f>E308+1</f>
        <v>143</v>
      </c>
      <c r="F309" s="2128"/>
      <c r="G309" s="1831"/>
      <c r="H309" s="23" t="s">
        <v>88</v>
      </c>
      <c r="I309" s="23" t="s">
        <v>88</v>
      </c>
      <c r="J309" s="23" t="s">
        <v>88</v>
      </c>
      <c r="K309" s="38"/>
      <c r="L309" s="39" t="str">
        <f>L308</f>
        <v>EU high</v>
      </c>
      <c r="M309" s="39" t="s">
        <v>56</v>
      </c>
      <c r="N309" s="1905"/>
      <c r="O309" s="528"/>
      <c r="P309" s="544"/>
      <c r="Q309" s="726">
        <v>60</v>
      </c>
      <c r="R309" s="727"/>
      <c r="S309" s="727"/>
      <c r="T309" s="727"/>
      <c r="U309" s="727"/>
      <c r="V309" s="727"/>
      <c r="W309" s="727"/>
      <c r="X309" s="727"/>
      <c r="Y309" s="727"/>
      <c r="Z309" s="727"/>
      <c r="AA309" s="727"/>
      <c r="AB309" s="727">
        <v>40</v>
      </c>
      <c r="AC309" s="368">
        <f t="shared" si="2239"/>
        <v>0.6</v>
      </c>
      <c r="AD309" s="368">
        <f t="shared" si="2240"/>
        <v>0</v>
      </c>
      <c r="AE309" s="368">
        <f t="shared" si="2241"/>
        <v>0</v>
      </c>
      <c r="AF309" s="368">
        <f t="shared" si="2242"/>
        <v>0</v>
      </c>
      <c r="AG309" s="368">
        <f t="shared" si="2243"/>
        <v>0</v>
      </c>
      <c r="AH309" s="368">
        <f t="shared" si="2244"/>
        <v>0</v>
      </c>
      <c r="AI309" s="368">
        <f t="shared" si="2245"/>
        <v>0</v>
      </c>
      <c r="AJ309" s="368">
        <f t="shared" si="2246"/>
        <v>0</v>
      </c>
      <c r="AK309" s="368">
        <f t="shared" si="2247"/>
        <v>0</v>
      </c>
      <c r="AL309" s="368">
        <f t="shared" si="2248"/>
        <v>0</v>
      </c>
      <c r="AM309" s="368">
        <f t="shared" si="2249"/>
        <v>0</v>
      </c>
      <c r="AN309" s="368">
        <f t="shared" si="2250"/>
        <v>0.4</v>
      </c>
      <c r="AO309" s="369">
        <v>0</v>
      </c>
      <c r="AP309" s="370">
        <v>0</v>
      </c>
      <c r="AQ309" s="370">
        <v>0</v>
      </c>
      <c r="AR309" s="370">
        <v>0</v>
      </c>
      <c r="AS309" s="378">
        <f>AC309*'Gas parameters'!$B$10</f>
        <v>21490.799999999999</v>
      </c>
      <c r="AT309" s="371">
        <f>AD309*'Gas parameters'!$C$10</f>
        <v>0</v>
      </c>
      <c r="AU309" s="371">
        <f>AE309*'Gas parameters'!$D$10</f>
        <v>0</v>
      </c>
      <c r="AV309" s="371">
        <f>AF309*'Gas parameters'!$E$10</f>
        <v>0</v>
      </c>
      <c r="AW309" s="371">
        <f>AG309*'Gas parameters'!$F$10</f>
        <v>0</v>
      </c>
      <c r="AX309" s="371">
        <f>AH309*'Gas parameters'!$G$10</f>
        <v>0</v>
      </c>
      <c r="AY309" s="371">
        <f>AI309*'Gas parameters'!$H$10</f>
        <v>0</v>
      </c>
      <c r="AZ309" s="371">
        <f>AJ309*'Gas parameters'!$I$10</f>
        <v>0</v>
      </c>
      <c r="BA309" s="371">
        <f>AK309*'Gas parameters'!$J$10</f>
        <v>0</v>
      </c>
      <c r="BB309" s="371">
        <f>AL309*'Gas parameters'!$K$10</f>
        <v>0</v>
      </c>
      <c r="BC309" s="371">
        <f>AM309*'Gas parameters'!$L$10</f>
        <v>0</v>
      </c>
      <c r="BD309" s="371">
        <f>AN309*'Gas parameters'!$M$10</f>
        <v>4310.8</v>
      </c>
      <c r="BE309" s="372">
        <f>AO309*'Gas parameters'!$N$10</f>
        <v>0</v>
      </c>
      <c r="BF309" s="373">
        <f>AP309*'Gas parameters'!$O$10</f>
        <v>0</v>
      </c>
      <c r="BG309" s="373">
        <f>AQ309*'Gas parameters'!$P$10</f>
        <v>0</v>
      </c>
      <c r="BH309" s="379">
        <f>AR309*'Gas parameters'!$Q$10</f>
        <v>0</v>
      </c>
      <c r="BI309" s="386">
        <f>AC309*'Gas parameters'!$B$11</f>
        <v>23904</v>
      </c>
      <c r="BJ309" s="387">
        <f>AD309*'Gas parameters'!$C$11</f>
        <v>0</v>
      </c>
      <c r="BK309" s="387">
        <f>AE309*'Gas parameters'!$D$11</f>
        <v>0</v>
      </c>
      <c r="BL309" s="387">
        <f>AF309*'Gas parameters'!$E$11</f>
        <v>0</v>
      </c>
      <c r="BM309" s="387">
        <f>AG309*'Gas parameters'!$F$11</f>
        <v>0</v>
      </c>
      <c r="BN309" s="387">
        <f>AH309*'Gas parameters'!$G$11</f>
        <v>0</v>
      </c>
      <c r="BO309" s="387">
        <f>AI309*'Gas parameters'!$H$11</f>
        <v>0</v>
      </c>
      <c r="BP309" s="387">
        <f>AJ309*'Gas parameters'!$I$11</f>
        <v>0</v>
      </c>
      <c r="BQ309" s="387">
        <f>AK309*'Gas parameters'!$J$11</f>
        <v>0</v>
      </c>
      <c r="BR309" s="387">
        <f>AL309*'Gas parameters'!$K$11</f>
        <v>0</v>
      </c>
      <c r="BS309" s="387">
        <f>AM309*'Gas parameters'!$L$11</f>
        <v>0</v>
      </c>
      <c r="BT309" s="387">
        <f>AN309*'Gas parameters'!$M$11</f>
        <v>5115.2000000000007</v>
      </c>
      <c r="BU309" s="388">
        <f>AO309*'Gas parameters'!$N$11</f>
        <v>0</v>
      </c>
      <c r="BV309" s="389">
        <f>AP309*'Gas parameters'!$O$11</f>
        <v>0</v>
      </c>
      <c r="BW309" s="389">
        <f>AQ309*'Gas parameters'!$P$11</f>
        <v>0</v>
      </c>
      <c r="BX309" s="390">
        <f>AR309*'Gas parameters'!$Q$11</f>
        <v>0</v>
      </c>
      <c r="BY309" s="385">
        <f>AC309*'Gas parameters'!$B$12</f>
        <v>0.43043999999999999</v>
      </c>
      <c r="BZ309" s="374">
        <f>AD309*'Gas parameters'!$C$12</f>
        <v>0</v>
      </c>
      <c r="CA309" s="374">
        <f>AE309*'Gas parameters'!$D$12</f>
        <v>0</v>
      </c>
      <c r="CB309" s="374">
        <f>AF309*'Gas parameters'!$E$12</f>
        <v>0</v>
      </c>
      <c r="CC309" s="374">
        <f>AG309*'Gas parameters'!$F$12</f>
        <v>0</v>
      </c>
      <c r="CD309" s="374">
        <f>AH309*'Gas parameters'!$G$12</f>
        <v>0</v>
      </c>
      <c r="CE309" s="374">
        <f>AI309*'Gas parameters'!$H$12</f>
        <v>0</v>
      </c>
      <c r="CF309" s="374">
        <f>AJ309*'Gas parameters'!$I$12</f>
        <v>0</v>
      </c>
      <c r="CG309" s="374">
        <f>AK309*'Gas parameters'!$J$12</f>
        <v>0</v>
      </c>
      <c r="CH309" s="374">
        <f>AL309*'Gas parameters'!$K$12</f>
        <v>0</v>
      </c>
      <c r="CI309" s="374">
        <f>AM309*'Gas parameters'!$L$12</f>
        <v>0</v>
      </c>
      <c r="CJ309" s="374">
        <f>AN309*'Gas parameters'!$M$12</f>
        <v>3.5999999999999997E-2</v>
      </c>
      <c r="CK309" s="375">
        <f>AO309*'Gas parameters'!$N$12</f>
        <v>0</v>
      </c>
      <c r="CL309" s="376">
        <f>AP309*'Gas parameters'!$O$12</f>
        <v>0</v>
      </c>
      <c r="CM309" s="376">
        <f>AQ309*'Gas parameters'!$P$12</f>
        <v>0</v>
      </c>
      <c r="CN309" s="376">
        <f>AR309*'Gas parameters'!$Q$12</f>
        <v>0</v>
      </c>
      <c r="CO309" s="432">
        <f t="shared" si="2251"/>
        <v>0.6</v>
      </c>
      <c r="CP309" s="432">
        <f t="shared" si="2252"/>
        <v>0</v>
      </c>
      <c r="CQ309" s="432">
        <f t="shared" si="2253"/>
        <v>0</v>
      </c>
      <c r="CR309" s="432">
        <f t="shared" si="2254"/>
        <v>0</v>
      </c>
      <c r="CS309" s="432">
        <f t="shared" si="2255"/>
        <v>0</v>
      </c>
      <c r="CT309" s="432">
        <f t="shared" si="2256"/>
        <v>0</v>
      </c>
      <c r="CU309" s="432">
        <f t="shared" si="2257"/>
        <v>0</v>
      </c>
      <c r="CV309" s="432">
        <f t="shared" si="2258"/>
        <v>0</v>
      </c>
      <c r="CW309" s="432">
        <f t="shared" si="2259"/>
        <v>0</v>
      </c>
      <c r="CX309" s="432">
        <f t="shared" si="2260"/>
        <v>0</v>
      </c>
      <c r="CY309" s="432">
        <f t="shared" si="2261"/>
        <v>0</v>
      </c>
      <c r="CZ309" s="432">
        <f t="shared" si="2262"/>
        <v>0.4</v>
      </c>
      <c r="DA309" s="432">
        <f t="shared" si="2263"/>
        <v>0</v>
      </c>
      <c r="DB309" s="432">
        <f t="shared" si="2264"/>
        <v>0</v>
      </c>
      <c r="DC309" s="432">
        <f t="shared" si="2265"/>
        <v>0</v>
      </c>
      <c r="DD309" s="432">
        <f t="shared" si="2266"/>
        <v>0</v>
      </c>
      <c r="DE309" s="428">
        <f>'DATA SHEET'!CO309*'Gas parameters'!$B$13</f>
        <v>21529.8</v>
      </c>
      <c r="DF309" s="428">
        <f>'DATA SHEET'!CP309*'Gas parameters'!$C$13</f>
        <v>0</v>
      </c>
      <c r="DG309" s="428">
        <f>'DATA SHEET'!CQ309*'Gas parameters'!$D$13</f>
        <v>0</v>
      </c>
      <c r="DH309" s="428">
        <f>'DATA SHEET'!CR309*'Gas parameters'!$E$13</f>
        <v>0</v>
      </c>
      <c r="DI309" s="428">
        <f>'DATA SHEET'!CS309*'Gas parameters'!$F$13</f>
        <v>0</v>
      </c>
      <c r="DJ309" s="428">
        <f>'DATA SHEET'!CT309*'Gas parameters'!$G$13</f>
        <v>0</v>
      </c>
      <c r="DK309" s="428">
        <f>'DATA SHEET'!CU309*'Gas parameters'!$H$13</f>
        <v>0</v>
      </c>
      <c r="DL309" s="428">
        <f>'DATA SHEET'!CV309*'Gas parameters'!$I$13</f>
        <v>0</v>
      </c>
      <c r="DM309" s="428">
        <f>'DATA SHEET'!CW309*'Gas parameters'!$J$13</f>
        <v>0</v>
      </c>
      <c r="DN309" s="428">
        <f>'DATA SHEET'!CX309*'Gas parameters'!$K$13</f>
        <v>0</v>
      </c>
      <c r="DO309" s="428">
        <f>'DATA SHEET'!CY309*'Gas parameters'!$L$13</f>
        <v>0</v>
      </c>
      <c r="DP309" s="428">
        <f>'DATA SHEET'!CZ309*'Gas parameters'!$M$13</f>
        <v>4313.2</v>
      </c>
      <c r="DQ309" s="428">
        <f>'DATA SHEET'!DA309*'Gas parameters'!$N$13</f>
        <v>0</v>
      </c>
      <c r="DR309" s="428">
        <f>'DATA SHEET'!DB309*'Gas parameters'!$O$13</f>
        <v>0</v>
      </c>
      <c r="DS309" s="428">
        <f>'DATA SHEET'!DC309*'Gas parameters'!$P$13</f>
        <v>0</v>
      </c>
      <c r="DT309" s="428">
        <f>'DATA SHEET'!DD309*'Gas parameters'!$Q$13</f>
        <v>0</v>
      </c>
      <c r="DU309" s="431">
        <f>'DATA SHEET'!CO309*'Gas parameters'!$B$14</f>
        <v>23891.399999999998</v>
      </c>
      <c r="DV309" s="431">
        <f>'DATA SHEET'!CP309*'Gas parameters'!$C$14</f>
        <v>0</v>
      </c>
      <c r="DW309" s="431">
        <f>'DATA SHEET'!CQ309*'Gas parameters'!$D$14</f>
        <v>0</v>
      </c>
      <c r="DX309" s="431">
        <f>'DATA SHEET'!CR309*'Gas parameters'!$E$14</f>
        <v>0</v>
      </c>
      <c r="DY309" s="431">
        <f>'DATA SHEET'!CS309*'Gas parameters'!$F$14</f>
        <v>0</v>
      </c>
      <c r="DZ309" s="431">
        <f>'DATA SHEET'!CT309*'Gas parameters'!$G$14</f>
        <v>0</v>
      </c>
      <c r="EA309" s="431">
        <f>'DATA SHEET'!CU309*'Gas parameters'!$H$14</f>
        <v>0</v>
      </c>
      <c r="EB309" s="431">
        <f>'DATA SHEET'!CV309*'Gas parameters'!$I$14</f>
        <v>0</v>
      </c>
      <c r="EC309" s="431">
        <f>'DATA SHEET'!CW309*'Gas parameters'!$J$14</f>
        <v>0</v>
      </c>
      <c r="ED309" s="431">
        <f>'DATA SHEET'!CX309*'Gas parameters'!$K$14</f>
        <v>0</v>
      </c>
      <c r="EE309" s="431">
        <f>'DATA SHEET'!CY309*'Gas parameters'!$L$14</f>
        <v>0</v>
      </c>
      <c r="EF309" s="431">
        <f>'DATA SHEET'!CZ309*'Gas parameters'!$M$14</f>
        <v>5098</v>
      </c>
      <c r="EG309" s="431">
        <f>'DATA SHEET'!DA309*'Gas parameters'!$N$14</f>
        <v>0</v>
      </c>
      <c r="EH309" s="431">
        <f>'DATA SHEET'!DB309*'Gas parameters'!$O$14</f>
        <v>0</v>
      </c>
      <c r="EI309" s="431">
        <f>'DATA SHEET'!DC309*'Gas parameters'!$P$14</f>
        <v>0</v>
      </c>
      <c r="EJ309" s="431">
        <f>'DATA SHEET'!DD309*'Gas parameters'!$Q$14</f>
        <v>0</v>
      </c>
      <c r="EK309" s="425">
        <f>'DATA SHEET'!CO309*'Gas parameters'!$B$15</f>
        <v>1.2018</v>
      </c>
      <c r="EL309" s="434">
        <f>'DATA SHEET'!CP309*'Gas parameters'!$C$15</f>
        <v>0</v>
      </c>
      <c r="EM309" s="434">
        <f>'DATA SHEET'!CQ309*'Gas parameters'!$D$15</f>
        <v>0</v>
      </c>
      <c r="EN309" s="434">
        <f>'DATA SHEET'!CR309*'Gas parameters'!$E$15</f>
        <v>0</v>
      </c>
      <c r="EO309" s="434">
        <f>'DATA SHEET'!CS309*'Gas parameters'!$F$15</f>
        <v>0</v>
      </c>
      <c r="EP309" s="434">
        <f>'DATA SHEET'!CT309*'Gas parameters'!$G$15</f>
        <v>0</v>
      </c>
      <c r="EQ309" s="434">
        <f>'DATA SHEET'!CU309*'Gas parameters'!$H$15</f>
        <v>0</v>
      </c>
      <c r="ER309" s="434">
        <f>'DATA SHEET'!CV309*'Gas parameters'!$I$15</f>
        <v>0</v>
      </c>
      <c r="ES309" s="434">
        <f>'DATA SHEET'!CW309*'Gas parameters'!$J$15</f>
        <v>0</v>
      </c>
      <c r="ET309" s="434">
        <f>'DATA SHEET'!CX309*'Gas parameters'!$K$15</f>
        <v>0</v>
      </c>
      <c r="EU309" s="434">
        <f>'DATA SHEET'!CY309*'Gas parameters'!$L$15</f>
        <v>0</v>
      </c>
      <c r="EV309" s="434">
        <f>'DATA SHEET'!CZ309*'Gas parameters'!$M$15</f>
        <v>0.1996</v>
      </c>
      <c r="EW309" s="434">
        <f>'DATA SHEET'!DA309*'Gas parameters'!$N$15</f>
        <v>0</v>
      </c>
      <c r="EX309" s="434">
        <f>'DATA SHEET'!DB309*'Gas parameters'!$O$15</f>
        <v>0</v>
      </c>
      <c r="EY309" s="434">
        <f>'DATA SHEET'!DC309*'Gas parameters'!$P$15</f>
        <v>0</v>
      </c>
      <c r="EZ309" s="434">
        <f>'DATA SHEET'!DD309*'Gas parameters'!$Q$15</f>
        <v>0</v>
      </c>
      <c r="FA309" s="429">
        <f>'DATA SHEET'!CO309*'Gas parameters'!$B$16</f>
        <v>0.59760000000000002</v>
      </c>
      <c r="FB309" s="429">
        <f>'DATA SHEET'!CP309*'Gas parameters'!$C$16</f>
        <v>0</v>
      </c>
      <c r="FC309" s="429">
        <f>'DATA SHEET'!CQ309*'Gas parameters'!$D$16</f>
        <v>0</v>
      </c>
      <c r="FD309" s="429">
        <f>'DATA SHEET'!CR309*'Gas parameters'!$E$16</f>
        <v>0</v>
      </c>
      <c r="FE309" s="429">
        <f>'DATA SHEET'!CS309*'Gas parameters'!$F$16</f>
        <v>0</v>
      </c>
      <c r="FF309" s="429">
        <f>'DATA SHEET'!CT309*'Gas parameters'!$G$16</f>
        <v>0</v>
      </c>
      <c r="FG309" s="429">
        <f>'DATA SHEET'!CU309*'Gas parameters'!$H$16</f>
        <v>0</v>
      </c>
      <c r="FH309" s="429">
        <f>'DATA SHEET'!CV309*'Gas parameters'!$I$16</f>
        <v>0</v>
      </c>
      <c r="FI309" s="429">
        <f>'DATA SHEET'!CW309*'Gas parameters'!$J$16</f>
        <v>0</v>
      </c>
      <c r="FJ309" s="429">
        <f>'DATA SHEET'!CX309*'Gas parameters'!$K$16</f>
        <v>0</v>
      </c>
      <c r="FK309" s="429">
        <f>'DATA SHEET'!CY309*'Gas parameters'!$L$16</f>
        <v>0</v>
      </c>
      <c r="FL309" s="429">
        <f>'DATA SHEET'!CZ309*'Gas parameters'!$M$16</f>
        <v>0</v>
      </c>
      <c r="FM309" s="429">
        <f>'DATA SHEET'!DA309*'Gas parameters'!$N$16</f>
        <v>0</v>
      </c>
      <c r="FN309" s="429">
        <f>'DATA SHEET'!DB309*'Gas parameters'!$O$16</f>
        <v>0</v>
      </c>
      <c r="FO309" s="429">
        <f>'DATA SHEET'!DC309*'Gas parameters'!$P$16</f>
        <v>0</v>
      </c>
      <c r="FP309" s="429">
        <f>'DATA SHEET'!DD309*'Gas parameters'!$Q$16</f>
        <v>0</v>
      </c>
      <c r="FQ309" s="457">
        <f>'DATA SHEET'!CO309*'Gas parameters'!$B$17</f>
        <v>1.1639999999999999</v>
      </c>
      <c r="FR309" s="457">
        <f>'DATA SHEET'!CP309*'Gas parameters'!$C$17</f>
        <v>0</v>
      </c>
      <c r="FS309" s="457">
        <f>'DATA SHEET'!CQ309*'Gas parameters'!$D$17</f>
        <v>0</v>
      </c>
      <c r="FT309" s="457">
        <f>'DATA SHEET'!CR309*'Gas parameters'!$E$17</f>
        <v>0</v>
      </c>
      <c r="FU309" s="457">
        <f>'DATA SHEET'!CS309*'Gas parameters'!$F$17</f>
        <v>0</v>
      </c>
      <c r="FV309" s="457">
        <f>'DATA SHEET'!CT309*'Gas parameters'!$G$17</f>
        <v>0</v>
      </c>
      <c r="FW309" s="457">
        <f>'DATA SHEET'!CU309*'Gas parameters'!$H$17</f>
        <v>0</v>
      </c>
      <c r="FX309" s="457">
        <f>'DATA SHEET'!CV309*'Gas parameters'!$I$17</f>
        <v>0</v>
      </c>
      <c r="FY309" s="457">
        <f>'DATA SHEET'!CW309*'Gas parameters'!$J$17</f>
        <v>0</v>
      </c>
      <c r="FZ309" s="457">
        <f>'DATA SHEET'!CX309*'Gas parameters'!$K$17</f>
        <v>0</v>
      </c>
      <c r="GA309" s="457">
        <f>'DATA SHEET'!CY309*'Gas parameters'!$L$17</f>
        <v>0</v>
      </c>
      <c r="GB309" s="457">
        <f>'DATA SHEET'!CZ309*'Gas parameters'!$M$17</f>
        <v>0.38680000000000003</v>
      </c>
      <c r="GC309" s="457">
        <f>'DATA SHEET'!DA309*'Gas parameters'!$N$17</f>
        <v>0</v>
      </c>
      <c r="GD309" s="457">
        <f>'DATA SHEET'!DB309*'Gas parameters'!$O$17</f>
        <v>0</v>
      </c>
      <c r="GE309" s="457">
        <f>'DATA SHEET'!DC309*'Gas parameters'!$P$17</f>
        <v>0</v>
      </c>
      <c r="GF309" s="457">
        <f>'DATA SHEET'!DD309*'Gas parameters'!$Q$17</f>
        <v>0</v>
      </c>
      <c r="GG309" s="429">
        <f>'DATA SHEET'!CO309*'Gas parameters'!$B$18</f>
        <v>0.43043999999999999</v>
      </c>
      <c r="GH309" s="429">
        <f>'DATA SHEET'!CP309*'Gas parameters'!$C$18</f>
        <v>0</v>
      </c>
      <c r="GI309" s="429">
        <f>'DATA SHEET'!CQ309*'Gas parameters'!$D$18</f>
        <v>0</v>
      </c>
      <c r="GJ309" s="429">
        <f>'DATA SHEET'!CR309*'Gas parameters'!$E$18</f>
        <v>0</v>
      </c>
      <c r="GK309" s="429">
        <f>'DATA SHEET'!CS309*'Gas parameters'!$F$18</f>
        <v>0</v>
      </c>
      <c r="GL309" s="429">
        <f>'DATA SHEET'!CT309*'Gas parameters'!$G$18</f>
        <v>0</v>
      </c>
      <c r="GM309" s="429">
        <f>'DATA SHEET'!CU309*'Gas parameters'!$H$18</f>
        <v>0</v>
      </c>
      <c r="GN309" s="429">
        <f>'DATA SHEET'!CV309*'Gas parameters'!$I$18</f>
        <v>0</v>
      </c>
      <c r="GO309" s="429">
        <f>'DATA SHEET'!CW309*'Gas parameters'!$J$18</f>
        <v>0</v>
      </c>
      <c r="GP309" s="429">
        <f>'DATA SHEET'!CX309*'Gas parameters'!$K$18</f>
        <v>0</v>
      </c>
      <c r="GQ309" s="429">
        <f>'DATA SHEET'!CY309*'Gas parameters'!$L$18</f>
        <v>0</v>
      </c>
      <c r="GR309" s="429">
        <f>'DATA SHEET'!CZ309*'Gas parameters'!$M$18</f>
        <v>3.5999999999999997E-2</v>
      </c>
      <c r="GS309" s="429">
        <f>'DATA SHEET'!DA309*'Gas parameters'!$N$18</f>
        <v>0</v>
      </c>
      <c r="GT309" s="429">
        <f>'DATA SHEET'!DB309*'Gas parameters'!$O$18</f>
        <v>0</v>
      </c>
      <c r="GU309" s="429">
        <f>'DATA SHEET'!DC309*'Gas parameters'!$P$18</f>
        <v>0</v>
      </c>
      <c r="GV309" s="429">
        <f>'DATA SHEET'!DD309*'Gas parameters'!$Q$18</f>
        <v>0</v>
      </c>
      <c r="GW309" s="430">
        <v>7</v>
      </c>
      <c r="GX309" s="430">
        <v>1E-3</v>
      </c>
      <c r="GY309" s="435">
        <f t="shared" si="2267"/>
        <v>6.6924546322827121</v>
      </c>
      <c r="GZ309" s="435">
        <f t="shared" si="2268"/>
        <v>10.148328222950017</v>
      </c>
      <c r="HA309" s="433">
        <f t="shared" si="2269"/>
        <v>1</v>
      </c>
      <c r="HB309" s="433">
        <f t="shared" si="2270"/>
        <v>7.4502201757506663</v>
      </c>
      <c r="HC309" s="433">
        <f t="shared" si="2271"/>
        <v>20.959991874476575</v>
      </c>
      <c r="HD309" s="433">
        <f t="shared" si="2272"/>
        <v>1.3246768628986172</v>
      </c>
      <c r="HE309" s="433">
        <f t="shared" si="2273"/>
        <v>1.2155011147590387</v>
      </c>
      <c r="HF309" s="436">
        <f t="shared" si="2274"/>
        <v>0</v>
      </c>
      <c r="HG309" s="433">
        <f t="shared" si="2275"/>
        <v>5.8886546322827122</v>
      </c>
      <c r="HH309" s="435">
        <f>GY309*0.7906+'DATA SHEET'!CW309/100+HN309</f>
        <v>5.8886546322827122</v>
      </c>
      <c r="HI309" s="433">
        <f t="shared" si="2276"/>
        <v>1.5615655434679541</v>
      </c>
      <c r="HJ309" s="433">
        <f t="shared" si="2277"/>
        <v>10.148328222950017</v>
      </c>
      <c r="HK309" s="437">
        <f t="shared" si="2278"/>
        <v>25843</v>
      </c>
      <c r="HL309" s="437">
        <f t="shared" si="2279"/>
        <v>28989.399999999998</v>
      </c>
      <c r="HM309" s="438">
        <f t="shared" si="2280"/>
        <v>1.4014</v>
      </c>
      <c r="HN309" s="439">
        <f t="shared" si="2281"/>
        <v>0.59760000000000002</v>
      </c>
      <c r="HO309" s="436">
        <f t="shared" si="2282"/>
        <v>1.5508</v>
      </c>
      <c r="HP309" s="427">
        <f t="shared" si="2283"/>
        <v>0.46643999999999997</v>
      </c>
      <c r="HQ309" s="357">
        <f t="shared" si="2284"/>
        <v>25801.599999999999</v>
      </c>
      <c r="HR309" s="358">
        <f t="shared" si="2285"/>
        <v>29019.200000000001</v>
      </c>
      <c r="HS309" s="712">
        <f t="shared" si="2286"/>
        <v>0.46643999999999997</v>
      </c>
      <c r="HT309" s="713">
        <f t="shared" si="2287"/>
        <v>0.36094603788418017</v>
      </c>
      <c r="HU309" s="711">
        <f t="shared" si="2288"/>
        <v>0.44215889640812073</v>
      </c>
      <c r="HV309" s="711">
        <f t="shared" si="2289"/>
        <v>24.454174959719456</v>
      </c>
      <c r="HW309" s="711">
        <f t="shared" si="2290"/>
        <v>27.464698088207459</v>
      </c>
      <c r="HX309" s="711">
        <f t="shared" si="2291"/>
        <v>45.714470083951518</v>
      </c>
      <c r="HY309" s="714">
        <f t="shared" si="2292"/>
        <v>25.801599999999997</v>
      </c>
      <c r="HZ309" s="359">
        <f t="shared" si="2293"/>
        <v>29.019200000000001</v>
      </c>
      <c r="IA309" s="360">
        <f t="shared" si="2294"/>
        <v>48.30190909070317</v>
      </c>
      <c r="IB309" s="75">
        <f t="shared" si="2295"/>
        <v>45.714470083951518</v>
      </c>
      <c r="IC309" s="724">
        <f t="shared" si="2296"/>
        <v>0.36094603788418017</v>
      </c>
      <c r="ID309" s="724">
        <f t="shared" si="2297"/>
        <v>25.801599999999997</v>
      </c>
      <c r="IE309" s="724">
        <f t="shared" si="2298"/>
        <v>29.019200000000001</v>
      </c>
      <c r="IF309" s="76">
        <f t="shared" si="2299"/>
        <v>10.148328222950017</v>
      </c>
      <c r="IG309" s="168"/>
      <c r="IH309" s="168"/>
      <c r="II309" s="168"/>
      <c r="IJ309" s="700">
        <f t="shared" si="2300"/>
        <v>0</v>
      </c>
      <c r="IK309" s="529"/>
      <c r="IL309" s="529"/>
      <c r="IM309" s="529"/>
      <c r="IN309" s="529"/>
      <c r="IO309" s="529"/>
      <c r="IP309" s="529"/>
      <c r="IQ309" s="529"/>
      <c r="IR309" s="529"/>
      <c r="IS309" s="23" t="s">
        <v>88</v>
      </c>
      <c r="IT309" s="23" t="s">
        <v>88</v>
      </c>
      <c r="IU309" s="23"/>
      <c r="IV309" s="23" t="s">
        <v>88</v>
      </c>
      <c r="IW309" s="23"/>
      <c r="IX309" s="23"/>
      <c r="IZ309" s="529"/>
      <c r="JA309" s="529"/>
      <c r="JB309" s="143"/>
      <c r="JC309" s="64"/>
      <c r="JD309" s="22" t="str">
        <f>IF(IN309&lt;&gt;0,IP309*IF309/IN309,"NM")</f>
        <v>NM</v>
      </c>
      <c r="JE309" s="22" t="str">
        <f>IF(IN309&lt;&gt;0,IQ309*IF309/IN309,"NM")</f>
        <v>NM</v>
      </c>
      <c r="JF309" s="22" t="str">
        <f>IF(IN309&lt;&gt;0,JD309*1.07,"NM")</f>
        <v>NM</v>
      </c>
      <c r="JG309" s="22" t="str">
        <f>IF(IN309&lt;&gt;0,JE309*1.76,"NM")</f>
        <v>NM</v>
      </c>
      <c r="JH309" s="21" t="str">
        <f>IF(IN309&lt;&gt;0,(21/(21-IO309)),"NM")</f>
        <v>NM</v>
      </c>
      <c r="JI309" s="21"/>
      <c r="JJ309" s="21"/>
      <c r="JK309" s="21"/>
      <c r="JL309" s="529"/>
      <c r="JM309" s="529"/>
      <c r="JN309" s="529"/>
      <c r="JO309" s="529"/>
      <c r="JP309" s="529"/>
      <c r="JR309" s="29"/>
      <c r="JS309" s="29"/>
      <c r="JT309" s="529"/>
      <c r="JU309" s="529"/>
      <c r="JV309" s="142"/>
      <c r="JW309" s="142"/>
      <c r="JX309" s="142"/>
      <c r="JY309" s="142"/>
      <c r="JZ309" s="142"/>
      <c r="KA309" s="23"/>
      <c r="KB309" s="24"/>
      <c r="KC309" s="175"/>
      <c r="KD309" s="175"/>
      <c r="KE309" s="175"/>
      <c r="KF309" s="175"/>
      <c r="KG309" s="175"/>
      <c r="KH309" s="175"/>
      <c r="KI309" s="175"/>
      <c r="KJ309" s="175"/>
      <c r="KK309" s="48"/>
      <c r="KL309" s="32" t="s">
        <v>88</v>
      </c>
      <c r="KM309" s="48"/>
      <c r="KN309" s="48"/>
      <c r="KO309" s="48"/>
      <c r="KP309" s="48"/>
      <c r="KQ309" s="49"/>
      <c r="KR309" s="49"/>
      <c r="KS309" s="49"/>
      <c r="KT309" s="49"/>
      <c r="KU309" s="49"/>
      <c r="KV309" s="49"/>
      <c r="KX309" s="540">
        <f t="shared" si="2238"/>
        <v>100</v>
      </c>
      <c r="NC309" s="5"/>
    </row>
    <row r="310" spans="1:367" ht="16.5" thickTop="1" thickBot="1" x14ac:dyDescent="0.3">
      <c r="A310" s="81"/>
      <c r="B310" s="81"/>
      <c r="C310" s="81"/>
      <c r="D310" s="2179"/>
      <c r="E310" s="11">
        <f>E309+1</f>
        <v>144</v>
      </c>
      <c r="F310" s="2129"/>
      <c r="G310" s="1832"/>
      <c r="H310" s="23" t="s">
        <v>88</v>
      </c>
      <c r="I310" s="23" t="s">
        <v>88</v>
      </c>
      <c r="J310" s="23" t="s">
        <v>88</v>
      </c>
      <c r="K310" s="38"/>
      <c r="L310" s="39" t="str">
        <f>L309</f>
        <v>EU high</v>
      </c>
      <c r="M310" s="196" t="s">
        <v>191</v>
      </c>
      <c r="N310" s="1906"/>
      <c r="O310" s="528"/>
      <c r="P310" s="544"/>
      <c r="Q310" s="726">
        <v>60</v>
      </c>
      <c r="R310" s="727"/>
      <c r="S310" s="727"/>
      <c r="T310" s="727"/>
      <c r="U310" s="727"/>
      <c r="V310" s="727"/>
      <c r="W310" s="727"/>
      <c r="X310" s="727"/>
      <c r="Y310" s="727"/>
      <c r="Z310" s="727"/>
      <c r="AA310" s="727"/>
      <c r="AB310" s="727">
        <v>40</v>
      </c>
      <c r="AC310" s="368">
        <f t="shared" si="2239"/>
        <v>0.6</v>
      </c>
      <c r="AD310" s="368">
        <f t="shared" si="2240"/>
        <v>0</v>
      </c>
      <c r="AE310" s="368">
        <f t="shared" si="2241"/>
        <v>0</v>
      </c>
      <c r="AF310" s="368">
        <f t="shared" si="2242"/>
        <v>0</v>
      </c>
      <c r="AG310" s="368">
        <f t="shared" si="2243"/>
        <v>0</v>
      </c>
      <c r="AH310" s="368">
        <f t="shared" si="2244"/>
        <v>0</v>
      </c>
      <c r="AI310" s="368">
        <f t="shared" si="2245"/>
        <v>0</v>
      </c>
      <c r="AJ310" s="368">
        <f t="shared" si="2246"/>
        <v>0</v>
      </c>
      <c r="AK310" s="368">
        <f t="shared" si="2247"/>
        <v>0</v>
      </c>
      <c r="AL310" s="368">
        <f t="shared" si="2248"/>
        <v>0</v>
      </c>
      <c r="AM310" s="368">
        <f t="shared" si="2249"/>
        <v>0</v>
      </c>
      <c r="AN310" s="368">
        <f t="shared" si="2250"/>
        <v>0.4</v>
      </c>
      <c r="AO310" s="369">
        <v>0</v>
      </c>
      <c r="AP310" s="370">
        <v>0</v>
      </c>
      <c r="AQ310" s="370">
        <v>0</v>
      </c>
      <c r="AR310" s="370">
        <v>0</v>
      </c>
      <c r="AS310" s="378">
        <f>AC310*'Gas parameters'!$B$10</f>
        <v>21490.799999999999</v>
      </c>
      <c r="AT310" s="371">
        <f>AD310*'Gas parameters'!$C$10</f>
        <v>0</v>
      </c>
      <c r="AU310" s="371">
        <f>AE310*'Gas parameters'!$D$10</f>
        <v>0</v>
      </c>
      <c r="AV310" s="371">
        <f>AF310*'Gas parameters'!$E$10</f>
        <v>0</v>
      </c>
      <c r="AW310" s="371">
        <f>AG310*'Gas parameters'!$F$10</f>
        <v>0</v>
      </c>
      <c r="AX310" s="371">
        <f>AH310*'Gas parameters'!$G$10</f>
        <v>0</v>
      </c>
      <c r="AY310" s="371">
        <f>AI310*'Gas parameters'!$H$10</f>
        <v>0</v>
      </c>
      <c r="AZ310" s="371">
        <f>AJ310*'Gas parameters'!$I$10</f>
        <v>0</v>
      </c>
      <c r="BA310" s="371">
        <f>AK310*'Gas parameters'!$J$10</f>
        <v>0</v>
      </c>
      <c r="BB310" s="371">
        <f>AL310*'Gas parameters'!$K$10</f>
        <v>0</v>
      </c>
      <c r="BC310" s="371">
        <f>AM310*'Gas parameters'!$L$10</f>
        <v>0</v>
      </c>
      <c r="BD310" s="371">
        <f>AN310*'Gas parameters'!$M$10</f>
        <v>4310.8</v>
      </c>
      <c r="BE310" s="372">
        <f>AO310*'Gas parameters'!$N$10</f>
        <v>0</v>
      </c>
      <c r="BF310" s="373">
        <f>AP310*'Gas parameters'!$O$10</f>
        <v>0</v>
      </c>
      <c r="BG310" s="373">
        <f>AQ310*'Gas parameters'!$P$10</f>
        <v>0</v>
      </c>
      <c r="BH310" s="379">
        <f>AR310*'Gas parameters'!$Q$10</f>
        <v>0</v>
      </c>
      <c r="BI310" s="386">
        <f>AC310*'Gas parameters'!$B$11</f>
        <v>23904</v>
      </c>
      <c r="BJ310" s="387">
        <f>AD310*'Gas parameters'!$C$11</f>
        <v>0</v>
      </c>
      <c r="BK310" s="387">
        <f>AE310*'Gas parameters'!$D$11</f>
        <v>0</v>
      </c>
      <c r="BL310" s="387">
        <f>AF310*'Gas parameters'!$E$11</f>
        <v>0</v>
      </c>
      <c r="BM310" s="387">
        <f>AG310*'Gas parameters'!$F$11</f>
        <v>0</v>
      </c>
      <c r="BN310" s="387">
        <f>AH310*'Gas parameters'!$G$11</f>
        <v>0</v>
      </c>
      <c r="BO310" s="387">
        <f>AI310*'Gas parameters'!$H$11</f>
        <v>0</v>
      </c>
      <c r="BP310" s="387">
        <f>AJ310*'Gas parameters'!$I$11</f>
        <v>0</v>
      </c>
      <c r="BQ310" s="387">
        <f>AK310*'Gas parameters'!$J$11</f>
        <v>0</v>
      </c>
      <c r="BR310" s="387">
        <f>AL310*'Gas parameters'!$K$11</f>
        <v>0</v>
      </c>
      <c r="BS310" s="387">
        <f>AM310*'Gas parameters'!$L$11</f>
        <v>0</v>
      </c>
      <c r="BT310" s="387">
        <f>AN310*'Gas parameters'!$M$11</f>
        <v>5115.2000000000007</v>
      </c>
      <c r="BU310" s="388">
        <f>AO310*'Gas parameters'!$N$11</f>
        <v>0</v>
      </c>
      <c r="BV310" s="389">
        <f>AP310*'Gas parameters'!$O$11</f>
        <v>0</v>
      </c>
      <c r="BW310" s="389">
        <f>AQ310*'Gas parameters'!$P$11</f>
        <v>0</v>
      </c>
      <c r="BX310" s="390">
        <f>AR310*'Gas parameters'!$Q$11</f>
        <v>0</v>
      </c>
      <c r="BY310" s="385">
        <f>AC310*'Gas parameters'!$B$12</f>
        <v>0.43043999999999999</v>
      </c>
      <c r="BZ310" s="374">
        <f>AD310*'Gas parameters'!$C$12</f>
        <v>0</v>
      </c>
      <c r="CA310" s="374">
        <f>AE310*'Gas parameters'!$D$12</f>
        <v>0</v>
      </c>
      <c r="CB310" s="374">
        <f>AF310*'Gas parameters'!$E$12</f>
        <v>0</v>
      </c>
      <c r="CC310" s="374">
        <f>AG310*'Gas parameters'!$F$12</f>
        <v>0</v>
      </c>
      <c r="CD310" s="374">
        <f>AH310*'Gas parameters'!$G$12</f>
        <v>0</v>
      </c>
      <c r="CE310" s="374">
        <f>AI310*'Gas parameters'!$H$12</f>
        <v>0</v>
      </c>
      <c r="CF310" s="374">
        <f>AJ310*'Gas parameters'!$I$12</f>
        <v>0</v>
      </c>
      <c r="CG310" s="374">
        <f>AK310*'Gas parameters'!$J$12</f>
        <v>0</v>
      </c>
      <c r="CH310" s="374">
        <f>AL310*'Gas parameters'!$K$12</f>
        <v>0</v>
      </c>
      <c r="CI310" s="374">
        <f>AM310*'Gas parameters'!$L$12</f>
        <v>0</v>
      </c>
      <c r="CJ310" s="374">
        <f>AN310*'Gas parameters'!$M$12</f>
        <v>3.5999999999999997E-2</v>
      </c>
      <c r="CK310" s="375">
        <f>AO310*'Gas parameters'!$N$12</f>
        <v>0</v>
      </c>
      <c r="CL310" s="376">
        <f>AP310*'Gas parameters'!$O$12</f>
        <v>0</v>
      </c>
      <c r="CM310" s="376">
        <f>AQ310*'Gas parameters'!$P$12</f>
        <v>0</v>
      </c>
      <c r="CN310" s="376">
        <f>AR310*'Gas parameters'!$Q$12</f>
        <v>0</v>
      </c>
      <c r="CO310" s="432">
        <f t="shared" si="2251"/>
        <v>0.6</v>
      </c>
      <c r="CP310" s="432">
        <f t="shared" si="2252"/>
        <v>0</v>
      </c>
      <c r="CQ310" s="432">
        <f t="shared" si="2253"/>
        <v>0</v>
      </c>
      <c r="CR310" s="432">
        <f t="shared" si="2254"/>
        <v>0</v>
      </c>
      <c r="CS310" s="432">
        <f t="shared" si="2255"/>
        <v>0</v>
      </c>
      <c r="CT310" s="432">
        <f t="shared" si="2256"/>
        <v>0</v>
      </c>
      <c r="CU310" s="432">
        <f t="shared" si="2257"/>
        <v>0</v>
      </c>
      <c r="CV310" s="432">
        <f t="shared" si="2258"/>
        <v>0</v>
      </c>
      <c r="CW310" s="432">
        <f t="shared" si="2259"/>
        <v>0</v>
      </c>
      <c r="CX310" s="432">
        <f t="shared" si="2260"/>
        <v>0</v>
      </c>
      <c r="CY310" s="432">
        <f t="shared" si="2261"/>
        <v>0</v>
      </c>
      <c r="CZ310" s="432">
        <f t="shared" si="2262"/>
        <v>0.4</v>
      </c>
      <c r="DA310" s="432">
        <f t="shared" si="2263"/>
        <v>0</v>
      </c>
      <c r="DB310" s="432">
        <f t="shared" si="2264"/>
        <v>0</v>
      </c>
      <c r="DC310" s="432">
        <f t="shared" si="2265"/>
        <v>0</v>
      </c>
      <c r="DD310" s="432">
        <f t="shared" si="2266"/>
        <v>0</v>
      </c>
      <c r="DE310" s="428">
        <f>'DATA SHEET'!CO310*'Gas parameters'!$B$13</f>
        <v>21529.8</v>
      </c>
      <c r="DF310" s="428">
        <f>'DATA SHEET'!CP310*'Gas parameters'!$C$13</f>
        <v>0</v>
      </c>
      <c r="DG310" s="428">
        <f>'DATA SHEET'!CQ310*'Gas parameters'!$D$13</f>
        <v>0</v>
      </c>
      <c r="DH310" s="428">
        <f>'DATA SHEET'!CR310*'Gas parameters'!$E$13</f>
        <v>0</v>
      </c>
      <c r="DI310" s="428">
        <f>'DATA SHEET'!CS310*'Gas parameters'!$F$13</f>
        <v>0</v>
      </c>
      <c r="DJ310" s="428">
        <f>'DATA SHEET'!CT310*'Gas parameters'!$G$13</f>
        <v>0</v>
      </c>
      <c r="DK310" s="428">
        <f>'DATA SHEET'!CU310*'Gas parameters'!$H$13</f>
        <v>0</v>
      </c>
      <c r="DL310" s="428">
        <f>'DATA SHEET'!CV310*'Gas parameters'!$I$13</f>
        <v>0</v>
      </c>
      <c r="DM310" s="428">
        <f>'DATA SHEET'!CW310*'Gas parameters'!$J$13</f>
        <v>0</v>
      </c>
      <c r="DN310" s="428">
        <f>'DATA SHEET'!CX310*'Gas parameters'!$K$13</f>
        <v>0</v>
      </c>
      <c r="DO310" s="428">
        <f>'DATA SHEET'!CY310*'Gas parameters'!$L$13</f>
        <v>0</v>
      </c>
      <c r="DP310" s="428">
        <f>'DATA SHEET'!CZ310*'Gas parameters'!$M$13</f>
        <v>4313.2</v>
      </c>
      <c r="DQ310" s="428">
        <f>'DATA SHEET'!DA310*'Gas parameters'!$N$13</f>
        <v>0</v>
      </c>
      <c r="DR310" s="428">
        <f>'DATA SHEET'!DB310*'Gas parameters'!$O$13</f>
        <v>0</v>
      </c>
      <c r="DS310" s="428">
        <f>'DATA SHEET'!DC310*'Gas parameters'!$P$13</f>
        <v>0</v>
      </c>
      <c r="DT310" s="428">
        <f>'DATA SHEET'!DD310*'Gas parameters'!$Q$13</f>
        <v>0</v>
      </c>
      <c r="DU310" s="431">
        <f>'DATA SHEET'!CO310*'Gas parameters'!$B$14</f>
        <v>23891.399999999998</v>
      </c>
      <c r="DV310" s="431">
        <f>'DATA SHEET'!CP310*'Gas parameters'!$C$14</f>
        <v>0</v>
      </c>
      <c r="DW310" s="431">
        <f>'DATA SHEET'!CQ310*'Gas parameters'!$D$14</f>
        <v>0</v>
      </c>
      <c r="DX310" s="431">
        <f>'DATA SHEET'!CR310*'Gas parameters'!$E$14</f>
        <v>0</v>
      </c>
      <c r="DY310" s="431">
        <f>'DATA SHEET'!CS310*'Gas parameters'!$F$14</f>
        <v>0</v>
      </c>
      <c r="DZ310" s="431">
        <f>'DATA SHEET'!CT310*'Gas parameters'!$G$14</f>
        <v>0</v>
      </c>
      <c r="EA310" s="431">
        <f>'DATA SHEET'!CU310*'Gas parameters'!$H$14</f>
        <v>0</v>
      </c>
      <c r="EB310" s="431">
        <f>'DATA SHEET'!CV310*'Gas parameters'!$I$14</f>
        <v>0</v>
      </c>
      <c r="EC310" s="431">
        <f>'DATA SHEET'!CW310*'Gas parameters'!$J$14</f>
        <v>0</v>
      </c>
      <c r="ED310" s="431">
        <f>'DATA SHEET'!CX310*'Gas parameters'!$K$14</f>
        <v>0</v>
      </c>
      <c r="EE310" s="431">
        <f>'DATA SHEET'!CY310*'Gas parameters'!$L$14</f>
        <v>0</v>
      </c>
      <c r="EF310" s="431">
        <f>'DATA SHEET'!CZ310*'Gas parameters'!$M$14</f>
        <v>5098</v>
      </c>
      <c r="EG310" s="431">
        <f>'DATA SHEET'!DA310*'Gas parameters'!$N$14</f>
        <v>0</v>
      </c>
      <c r="EH310" s="431">
        <f>'DATA SHEET'!DB310*'Gas parameters'!$O$14</f>
        <v>0</v>
      </c>
      <c r="EI310" s="431">
        <f>'DATA SHEET'!DC310*'Gas parameters'!$P$14</f>
        <v>0</v>
      </c>
      <c r="EJ310" s="431">
        <f>'DATA SHEET'!DD310*'Gas parameters'!$Q$14</f>
        <v>0</v>
      </c>
      <c r="EK310" s="425">
        <f>'DATA SHEET'!CO310*'Gas parameters'!$B$15</f>
        <v>1.2018</v>
      </c>
      <c r="EL310" s="434">
        <f>'DATA SHEET'!CP310*'Gas parameters'!$C$15</f>
        <v>0</v>
      </c>
      <c r="EM310" s="434">
        <f>'DATA SHEET'!CQ310*'Gas parameters'!$D$15</f>
        <v>0</v>
      </c>
      <c r="EN310" s="434">
        <f>'DATA SHEET'!CR310*'Gas parameters'!$E$15</f>
        <v>0</v>
      </c>
      <c r="EO310" s="434">
        <f>'DATA SHEET'!CS310*'Gas parameters'!$F$15</f>
        <v>0</v>
      </c>
      <c r="EP310" s="434">
        <f>'DATA SHEET'!CT310*'Gas parameters'!$G$15</f>
        <v>0</v>
      </c>
      <c r="EQ310" s="434">
        <f>'DATA SHEET'!CU310*'Gas parameters'!$H$15</f>
        <v>0</v>
      </c>
      <c r="ER310" s="434">
        <f>'DATA SHEET'!CV310*'Gas parameters'!$I$15</f>
        <v>0</v>
      </c>
      <c r="ES310" s="434">
        <f>'DATA SHEET'!CW310*'Gas parameters'!$J$15</f>
        <v>0</v>
      </c>
      <c r="ET310" s="434">
        <f>'DATA SHEET'!CX310*'Gas parameters'!$K$15</f>
        <v>0</v>
      </c>
      <c r="EU310" s="434">
        <f>'DATA SHEET'!CY310*'Gas parameters'!$L$15</f>
        <v>0</v>
      </c>
      <c r="EV310" s="434">
        <f>'DATA SHEET'!CZ310*'Gas parameters'!$M$15</f>
        <v>0.1996</v>
      </c>
      <c r="EW310" s="434">
        <f>'DATA SHEET'!DA310*'Gas parameters'!$N$15</f>
        <v>0</v>
      </c>
      <c r="EX310" s="434">
        <f>'DATA SHEET'!DB310*'Gas parameters'!$O$15</f>
        <v>0</v>
      </c>
      <c r="EY310" s="434">
        <f>'DATA SHEET'!DC310*'Gas parameters'!$P$15</f>
        <v>0</v>
      </c>
      <c r="EZ310" s="434">
        <f>'DATA SHEET'!DD310*'Gas parameters'!$Q$15</f>
        <v>0</v>
      </c>
      <c r="FA310" s="429">
        <f>'DATA SHEET'!CO310*'Gas parameters'!$B$16</f>
        <v>0.59760000000000002</v>
      </c>
      <c r="FB310" s="429">
        <f>'DATA SHEET'!CP310*'Gas parameters'!$C$16</f>
        <v>0</v>
      </c>
      <c r="FC310" s="429">
        <f>'DATA SHEET'!CQ310*'Gas parameters'!$D$16</f>
        <v>0</v>
      </c>
      <c r="FD310" s="429">
        <f>'DATA SHEET'!CR310*'Gas parameters'!$E$16</f>
        <v>0</v>
      </c>
      <c r="FE310" s="429">
        <f>'DATA SHEET'!CS310*'Gas parameters'!$F$16</f>
        <v>0</v>
      </c>
      <c r="FF310" s="429">
        <f>'DATA SHEET'!CT310*'Gas parameters'!$G$16</f>
        <v>0</v>
      </c>
      <c r="FG310" s="429">
        <f>'DATA SHEET'!CU310*'Gas parameters'!$H$16</f>
        <v>0</v>
      </c>
      <c r="FH310" s="429">
        <f>'DATA SHEET'!CV310*'Gas parameters'!$I$16</f>
        <v>0</v>
      </c>
      <c r="FI310" s="429">
        <f>'DATA SHEET'!CW310*'Gas parameters'!$J$16</f>
        <v>0</v>
      </c>
      <c r="FJ310" s="429">
        <f>'DATA SHEET'!CX310*'Gas parameters'!$K$16</f>
        <v>0</v>
      </c>
      <c r="FK310" s="429">
        <f>'DATA SHEET'!CY310*'Gas parameters'!$L$16</f>
        <v>0</v>
      </c>
      <c r="FL310" s="429">
        <f>'DATA SHEET'!CZ310*'Gas parameters'!$M$16</f>
        <v>0</v>
      </c>
      <c r="FM310" s="429">
        <f>'DATA SHEET'!DA310*'Gas parameters'!$N$16</f>
        <v>0</v>
      </c>
      <c r="FN310" s="429">
        <f>'DATA SHEET'!DB310*'Gas parameters'!$O$16</f>
        <v>0</v>
      </c>
      <c r="FO310" s="429">
        <f>'DATA SHEET'!DC310*'Gas parameters'!$P$16</f>
        <v>0</v>
      </c>
      <c r="FP310" s="429">
        <f>'DATA SHEET'!DD310*'Gas parameters'!$Q$16</f>
        <v>0</v>
      </c>
      <c r="FQ310" s="457">
        <f>'DATA SHEET'!CO310*'Gas parameters'!$B$17</f>
        <v>1.1639999999999999</v>
      </c>
      <c r="FR310" s="457">
        <f>'DATA SHEET'!CP310*'Gas parameters'!$C$17</f>
        <v>0</v>
      </c>
      <c r="FS310" s="457">
        <f>'DATA SHEET'!CQ310*'Gas parameters'!$D$17</f>
        <v>0</v>
      </c>
      <c r="FT310" s="457">
        <f>'DATA SHEET'!CR310*'Gas parameters'!$E$17</f>
        <v>0</v>
      </c>
      <c r="FU310" s="457">
        <f>'DATA SHEET'!CS310*'Gas parameters'!$F$17</f>
        <v>0</v>
      </c>
      <c r="FV310" s="457">
        <f>'DATA SHEET'!CT310*'Gas parameters'!$G$17</f>
        <v>0</v>
      </c>
      <c r="FW310" s="457">
        <f>'DATA SHEET'!CU310*'Gas parameters'!$H$17</f>
        <v>0</v>
      </c>
      <c r="FX310" s="457">
        <f>'DATA SHEET'!CV310*'Gas parameters'!$I$17</f>
        <v>0</v>
      </c>
      <c r="FY310" s="457">
        <f>'DATA SHEET'!CW310*'Gas parameters'!$J$17</f>
        <v>0</v>
      </c>
      <c r="FZ310" s="457">
        <f>'DATA SHEET'!CX310*'Gas parameters'!$K$17</f>
        <v>0</v>
      </c>
      <c r="GA310" s="457">
        <f>'DATA SHEET'!CY310*'Gas parameters'!$L$17</f>
        <v>0</v>
      </c>
      <c r="GB310" s="457">
        <f>'DATA SHEET'!CZ310*'Gas parameters'!$M$17</f>
        <v>0.38680000000000003</v>
      </c>
      <c r="GC310" s="457">
        <f>'DATA SHEET'!DA310*'Gas parameters'!$N$17</f>
        <v>0</v>
      </c>
      <c r="GD310" s="457">
        <f>'DATA SHEET'!DB310*'Gas parameters'!$O$17</f>
        <v>0</v>
      </c>
      <c r="GE310" s="457">
        <f>'DATA SHEET'!DC310*'Gas parameters'!$P$17</f>
        <v>0</v>
      </c>
      <c r="GF310" s="457">
        <f>'DATA SHEET'!DD310*'Gas parameters'!$Q$17</f>
        <v>0</v>
      </c>
      <c r="GG310" s="429">
        <f>'DATA SHEET'!CO310*'Gas parameters'!$B$18</f>
        <v>0.43043999999999999</v>
      </c>
      <c r="GH310" s="429">
        <f>'DATA SHEET'!CP310*'Gas parameters'!$C$18</f>
        <v>0</v>
      </c>
      <c r="GI310" s="429">
        <f>'DATA SHEET'!CQ310*'Gas parameters'!$D$18</f>
        <v>0</v>
      </c>
      <c r="GJ310" s="429">
        <f>'DATA SHEET'!CR310*'Gas parameters'!$E$18</f>
        <v>0</v>
      </c>
      <c r="GK310" s="429">
        <f>'DATA SHEET'!CS310*'Gas parameters'!$F$18</f>
        <v>0</v>
      </c>
      <c r="GL310" s="429">
        <f>'DATA SHEET'!CT310*'Gas parameters'!$G$18</f>
        <v>0</v>
      </c>
      <c r="GM310" s="429">
        <f>'DATA SHEET'!CU310*'Gas parameters'!$H$18</f>
        <v>0</v>
      </c>
      <c r="GN310" s="429">
        <f>'DATA SHEET'!CV310*'Gas parameters'!$I$18</f>
        <v>0</v>
      </c>
      <c r="GO310" s="429">
        <f>'DATA SHEET'!CW310*'Gas parameters'!$J$18</f>
        <v>0</v>
      </c>
      <c r="GP310" s="429">
        <f>'DATA SHEET'!CX310*'Gas parameters'!$K$18</f>
        <v>0</v>
      </c>
      <c r="GQ310" s="429">
        <f>'DATA SHEET'!CY310*'Gas parameters'!$L$18</f>
        <v>0</v>
      </c>
      <c r="GR310" s="429">
        <f>'DATA SHEET'!CZ310*'Gas parameters'!$M$18</f>
        <v>3.5999999999999997E-2</v>
      </c>
      <c r="GS310" s="429">
        <f>'DATA SHEET'!DA310*'Gas parameters'!$N$18</f>
        <v>0</v>
      </c>
      <c r="GT310" s="429">
        <f>'DATA SHEET'!DB310*'Gas parameters'!$O$18</f>
        <v>0</v>
      </c>
      <c r="GU310" s="429">
        <f>'DATA SHEET'!DC310*'Gas parameters'!$P$18</f>
        <v>0</v>
      </c>
      <c r="GV310" s="429">
        <f>'DATA SHEET'!DD310*'Gas parameters'!$Q$18</f>
        <v>0</v>
      </c>
      <c r="GW310" s="430">
        <v>7</v>
      </c>
      <c r="GX310" s="430">
        <v>1E-3</v>
      </c>
      <c r="GY310" s="435">
        <f t="shared" si="2267"/>
        <v>6.6924546322827121</v>
      </c>
      <c r="GZ310" s="435">
        <f t="shared" si="2268"/>
        <v>10.148328222950017</v>
      </c>
      <c r="HA310" s="433">
        <f t="shared" si="2269"/>
        <v>1</v>
      </c>
      <c r="HB310" s="433">
        <f t="shared" si="2270"/>
        <v>7.4502201757506663</v>
      </c>
      <c r="HC310" s="433">
        <f t="shared" si="2271"/>
        <v>20.959991874476575</v>
      </c>
      <c r="HD310" s="433">
        <f t="shared" si="2272"/>
        <v>1.3246768628986172</v>
      </c>
      <c r="HE310" s="433">
        <f t="shared" si="2273"/>
        <v>1.2155011147590387</v>
      </c>
      <c r="HF310" s="436">
        <f t="shared" si="2274"/>
        <v>0</v>
      </c>
      <c r="HG310" s="433">
        <f t="shared" si="2275"/>
        <v>5.8886546322827122</v>
      </c>
      <c r="HH310" s="435">
        <f>GY310*0.7906+'DATA SHEET'!CW310/100+HN310</f>
        <v>5.8886546322827122</v>
      </c>
      <c r="HI310" s="433">
        <f t="shared" si="2276"/>
        <v>1.5615655434679541</v>
      </c>
      <c r="HJ310" s="433">
        <f t="shared" si="2277"/>
        <v>10.148328222950017</v>
      </c>
      <c r="HK310" s="437">
        <f t="shared" si="2278"/>
        <v>25843</v>
      </c>
      <c r="HL310" s="437">
        <f t="shared" si="2279"/>
        <v>28989.399999999998</v>
      </c>
      <c r="HM310" s="438">
        <f t="shared" si="2280"/>
        <v>1.4014</v>
      </c>
      <c r="HN310" s="439">
        <f t="shared" si="2281"/>
        <v>0.59760000000000002</v>
      </c>
      <c r="HO310" s="436">
        <f t="shared" si="2282"/>
        <v>1.5508</v>
      </c>
      <c r="HP310" s="427">
        <f t="shared" si="2283"/>
        <v>0.46643999999999997</v>
      </c>
      <c r="HQ310" s="357">
        <f t="shared" si="2284"/>
        <v>25801.599999999999</v>
      </c>
      <c r="HR310" s="358">
        <f t="shared" si="2285"/>
        <v>29019.200000000001</v>
      </c>
      <c r="HS310" s="712">
        <f t="shared" si="2286"/>
        <v>0.46643999999999997</v>
      </c>
      <c r="HT310" s="713">
        <f t="shared" si="2287"/>
        <v>0.36094603788418017</v>
      </c>
      <c r="HU310" s="711">
        <f t="shared" si="2288"/>
        <v>0.44215889640812073</v>
      </c>
      <c r="HV310" s="711">
        <f t="shared" si="2289"/>
        <v>24.454174959719456</v>
      </c>
      <c r="HW310" s="711">
        <f t="shared" si="2290"/>
        <v>27.464698088207459</v>
      </c>
      <c r="HX310" s="711">
        <f t="shared" si="2291"/>
        <v>45.714470083951518</v>
      </c>
      <c r="HY310" s="714">
        <f t="shared" si="2292"/>
        <v>25.801599999999997</v>
      </c>
      <c r="HZ310" s="359">
        <f t="shared" si="2293"/>
        <v>29.019200000000001</v>
      </c>
      <c r="IA310" s="360">
        <f t="shared" si="2294"/>
        <v>48.30190909070317</v>
      </c>
      <c r="IB310" s="75">
        <f t="shared" si="2295"/>
        <v>45.714470083951518</v>
      </c>
      <c r="IC310" s="724">
        <f t="shared" si="2296"/>
        <v>0.36094603788418017</v>
      </c>
      <c r="ID310" s="724">
        <f t="shared" si="2297"/>
        <v>25.801599999999997</v>
      </c>
      <c r="IE310" s="724">
        <f t="shared" si="2298"/>
        <v>29.019200000000001</v>
      </c>
      <c r="IF310" s="76">
        <f t="shared" si="2299"/>
        <v>10.148328222950017</v>
      </c>
      <c r="IG310" s="168"/>
      <c r="IH310" s="168"/>
      <c r="II310" s="168"/>
      <c r="IJ310" s="700">
        <f t="shared" si="2300"/>
        <v>0</v>
      </c>
      <c r="IK310" s="529"/>
      <c r="IL310" s="529"/>
      <c r="IM310" s="529"/>
      <c r="IN310" s="529"/>
      <c r="IO310" s="529"/>
      <c r="IP310" s="529"/>
      <c r="IQ310" s="529"/>
      <c r="IR310" s="529"/>
      <c r="IS310" s="23" t="s">
        <v>88</v>
      </c>
      <c r="IT310" s="23" t="s">
        <v>88</v>
      </c>
      <c r="IU310" s="23"/>
      <c r="IV310" s="23" t="s">
        <v>88</v>
      </c>
      <c r="IW310" s="23"/>
      <c r="IX310" s="23"/>
      <c r="IZ310" s="529"/>
      <c r="JA310" s="529"/>
      <c r="JB310" s="143"/>
      <c r="JC310" s="64"/>
      <c r="JD310" s="22" t="str">
        <f>IF(IN310&lt;&gt;0,IP310*IF310/IN310,"NM")</f>
        <v>NM</v>
      </c>
      <c r="JE310" s="22" t="str">
        <f>IF(IN310&lt;&gt;0,IQ310*IF310/IN310,"NM")</f>
        <v>NM</v>
      </c>
      <c r="JF310" s="22" t="str">
        <f>IF(IN310&lt;&gt;0,JD310*1.07,"NM")</f>
        <v>NM</v>
      </c>
      <c r="JG310" s="22" t="str">
        <f>IF(IN310&lt;&gt;0,JE310*1.76,"NM")</f>
        <v>NM</v>
      </c>
      <c r="JH310" s="21" t="str">
        <f>IF(IN310&lt;&gt;0,(21/(21-IO310)),"NM")</f>
        <v>NM</v>
      </c>
      <c r="JI310" s="21"/>
      <c r="JJ310" s="21"/>
      <c r="JK310" s="21"/>
      <c r="JL310" s="529"/>
      <c r="JM310" s="529"/>
      <c r="JN310" s="529"/>
      <c r="JO310" s="529"/>
      <c r="JP310" s="529"/>
      <c r="JR310" s="29"/>
      <c r="JS310" s="29"/>
      <c r="JT310" s="529"/>
      <c r="JU310" s="529"/>
      <c r="JV310" s="142"/>
      <c r="JW310" s="142"/>
      <c r="JX310" s="142"/>
      <c r="JY310" s="142"/>
      <c r="JZ310" s="142"/>
      <c r="KA310" s="23"/>
      <c r="KB310" s="24"/>
      <c r="KC310" s="175"/>
      <c r="KD310" s="175"/>
      <c r="KE310" s="175"/>
      <c r="KF310" s="175"/>
      <c r="KG310" s="175"/>
      <c r="KH310" s="175"/>
      <c r="KI310" s="175"/>
      <c r="KJ310" s="175"/>
      <c r="KK310" s="48"/>
      <c r="KL310" s="32" t="s">
        <v>88</v>
      </c>
      <c r="KM310" s="48"/>
      <c r="KN310" s="48"/>
      <c r="KO310" s="48"/>
      <c r="KP310" s="48"/>
      <c r="KQ310" s="49"/>
      <c r="KR310" s="49"/>
      <c r="KS310" s="49"/>
      <c r="KT310" s="49"/>
      <c r="KU310" s="49"/>
      <c r="KV310" s="49"/>
      <c r="KX310" s="540">
        <f t="shared" si="2238"/>
        <v>100</v>
      </c>
      <c r="NC310" s="5"/>
    </row>
    <row r="311" spans="1:367" ht="15.75" thickBot="1" x14ac:dyDescent="0.3">
      <c r="A311" s="81"/>
      <c r="B311" s="81"/>
      <c r="C311" s="81"/>
      <c r="D311" s="2179"/>
      <c r="E311" s="50" t="s">
        <v>77</v>
      </c>
      <c r="F311" s="40"/>
      <c r="G311" s="40"/>
      <c r="H311" s="40"/>
      <c r="I311" s="40"/>
      <c r="J311" s="40"/>
      <c r="K311" s="40"/>
      <c r="L311" s="40"/>
      <c r="M311" s="40"/>
      <c r="N311" s="40"/>
      <c r="O311" s="794">
        <f>P310-P306</f>
        <v>0</v>
      </c>
      <c r="P311" s="550"/>
      <c r="Q311" s="728"/>
      <c r="R311" s="728"/>
      <c r="S311" s="728"/>
      <c r="T311" s="728"/>
      <c r="U311" s="728"/>
      <c r="V311" s="728"/>
      <c r="W311" s="728"/>
      <c r="X311" s="728"/>
      <c r="Y311" s="728"/>
      <c r="Z311" s="728"/>
      <c r="AA311" s="728"/>
      <c r="AB311" s="728"/>
      <c r="AC311" s="40"/>
      <c r="AD311" s="40"/>
      <c r="AE311" s="40"/>
      <c r="AF311" s="40"/>
      <c r="AG311" s="40"/>
      <c r="AH311" s="40"/>
      <c r="AI311" s="40"/>
      <c r="AJ311" s="40"/>
      <c r="AK311" s="40"/>
      <c r="AL311" s="40"/>
      <c r="AM311" s="40"/>
      <c r="AN311" s="40"/>
      <c r="AO311" s="40"/>
      <c r="AP311" s="40"/>
      <c r="AQ311" s="40"/>
      <c r="AR311" s="40"/>
      <c r="AS311" s="40"/>
      <c r="AT311" s="40"/>
      <c r="AU311" s="40"/>
      <c r="AV311" s="40"/>
      <c r="AW311" s="40"/>
      <c r="AX311" s="40"/>
      <c r="AY311" s="40"/>
      <c r="AZ311" s="40"/>
      <c r="BA311" s="40"/>
      <c r="BB311" s="40"/>
      <c r="BC311" s="40"/>
      <c r="BD311" s="40"/>
      <c r="BE311" s="40"/>
      <c r="BF311" s="40"/>
      <c r="BG311" s="40"/>
      <c r="BH311" s="40"/>
      <c r="BI311" s="40"/>
      <c r="BJ311" s="40"/>
      <c r="BK311" s="40"/>
      <c r="BL311" s="40"/>
      <c r="BM311" s="40"/>
      <c r="BN311" s="40"/>
      <c r="BO311" s="40"/>
      <c r="BP311" s="40"/>
      <c r="BQ311" s="40"/>
      <c r="BR311" s="40"/>
      <c r="BS311" s="40"/>
      <c r="BT311" s="40"/>
      <c r="BU311" s="40"/>
      <c r="BV311" s="40"/>
      <c r="BW311" s="40"/>
      <c r="BX311" s="40"/>
      <c r="BY311" s="40"/>
      <c r="BZ311" s="40"/>
      <c r="CA311" s="40"/>
      <c r="CB311" s="40"/>
      <c r="CC311" s="40"/>
      <c r="CD311" s="40"/>
      <c r="CE311" s="40"/>
      <c r="CF311" s="40"/>
      <c r="CG311" s="40"/>
      <c r="CH311" s="40"/>
      <c r="CI311" s="40"/>
      <c r="CJ311" s="40"/>
      <c r="CK311" s="40"/>
      <c r="CL311" s="40"/>
      <c r="CM311" s="40"/>
      <c r="CN311" s="40"/>
      <c r="CO311" s="40"/>
      <c r="CP311" s="40"/>
      <c r="CQ311" s="40"/>
      <c r="CR311" s="40"/>
      <c r="CS311" s="40"/>
      <c r="CT311" s="40"/>
      <c r="CU311" s="40"/>
      <c r="CV311" s="40"/>
      <c r="CW311" s="40"/>
      <c r="CX311" s="40"/>
      <c r="CY311" s="40"/>
      <c r="CZ311" s="40"/>
      <c r="DA311" s="40"/>
      <c r="DB311" s="40"/>
      <c r="DC311" s="40"/>
      <c r="DD311" s="40"/>
      <c r="DE311" s="40"/>
      <c r="DF311" s="40"/>
      <c r="DG311" s="40"/>
      <c r="DH311" s="40"/>
      <c r="DI311" s="40"/>
      <c r="DJ311" s="40"/>
      <c r="DK311" s="40"/>
      <c r="DL311" s="40"/>
      <c r="DM311" s="40"/>
      <c r="DN311" s="40"/>
      <c r="DO311" s="40"/>
      <c r="DP311" s="40"/>
      <c r="DQ311" s="40"/>
      <c r="DR311" s="40"/>
      <c r="DS311" s="40"/>
      <c r="DT311" s="40"/>
      <c r="DU311" s="40"/>
      <c r="DV311" s="40"/>
      <c r="DW311" s="40"/>
      <c r="DX311" s="40"/>
      <c r="DY311" s="40"/>
      <c r="DZ311" s="40"/>
      <c r="EA311" s="40"/>
      <c r="EB311" s="40"/>
      <c r="EC311" s="40"/>
      <c r="ED311" s="40"/>
      <c r="EE311" s="40"/>
      <c r="EF311" s="40"/>
      <c r="EG311" s="40"/>
      <c r="EH311" s="40"/>
      <c r="EI311" s="40"/>
      <c r="EJ311" s="40"/>
      <c r="EK311" s="40"/>
      <c r="EL311" s="40"/>
      <c r="EM311" s="40"/>
      <c r="EN311" s="40"/>
      <c r="EO311" s="40"/>
      <c r="EP311" s="40"/>
      <c r="EQ311" s="40"/>
      <c r="ER311" s="40"/>
      <c r="ES311" s="40"/>
      <c r="ET311" s="40"/>
      <c r="EU311" s="40"/>
      <c r="EV311" s="40"/>
      <c r="EW311" s="40"/>
      <c r="EX311" s="40"/>
      <c r="EY311" s="40"/>
      <c r="EZ311" s="40"/>
      <c r="FA311" s="40"/>
      <c r="FB311" s="40"/>
      <c r="FC311" s="40"/>
      <c r="FD311" s="40"/>
      <c r="FE311" s="40"/>
      <c r="FF311" s="40"/>
      <c r="FG311" s="40"/>
      <c r="FH311" s="40"/>
      <c r="FI311" s="40"/>
      <c r="FJ311" s="40"/>
      <c r="FK311" s="40"/>
      <c r="FL311" s="40"/>
      <c r="FM311" s="40"/>
      <c r="FN311" s="40"/>
      <c r="FO311" s="40"/>
      <c r="FP311" s="40"/>
      <c r="FQ311" s="40"/>
      <c r="FR311" s="40"/>
      <c r="FS311" s="40"/>
      <c r="FT311" s="40"/>
      <c r="FU311" s="40"/>
      <c r="FV311" s="40"/>
      <c r="FW311" s="40"/>
      <c r="FX311" s="40"/>
      <c r="FY311" s="40"/>
      <c r="FZ311" s="40"/>
      <c r="GA311" s="40"/>
      <c r="GB311" s="40"/>
      <c r="GC311" s="40"/>
      <c r="GD311" s="40"/>
      <c r="GE311" s="40"/>
      <c r="GF311" s="40"/>
      <c r="GG311" s="40"/>
      <c r="GH311" s="40"/>
      <c r="GI311" s="40"/>
      <c r="GJ311" s="40"/>
      <c r="GK311" s="40"/>
      <c r="GL311" s="40"/>
      <c r="GM311" s="40"/>
      <c r="GN311" s="40"/>
      <c r="GO311" s="40"/>
      <c r="GP311" s="40"/>
      <c r="GQ311" s="40"/>
      <c r="GR311" s="40"/>
      <c r="GS311" s="40"/>
      <c r="GT311" s="40"/>
      <c r="GU311" s="40"/>
      <c r="GV311" s="40"/>
      <c r="GW311" s="40"/>
      <c r="GX311" s="40"/>
      <c r="GY311" s="40"/>
      <c r="GZ311" s="40"/>
      <c r="HA311" s="40"/>
      <c r="HB311" s="40"/>
      <c r="HC311" s="40"/>
      <c r="HD311" s="40"/>
      <c r="HE311" s="40"/>
      <c r="HF311" s="40"/>
      <c r="HG311" s="40"/>
      <c r="HH311" s="40"/>
      <c r="HI311" s="40"/>
      <c r="HJ311" s="40"/>
      <c r="HK311" s="40"/>
      <c r="HL311" s="40"/>
      <c r="HM311" s="40"/>
      <c r="HN311" s="40"/>
      <c r="HO311" s="40"/>
      <c r="HP311" s="40"/>
      <c r="HQ311" s="40"/>
      <c r="HR311" s="40"/>
      <c r="HS311" s="40"/>
      <c r="HT311" s="40"/>
      <c r="HU311" s="40"/>
      <c r="HV311" s="40"/>
      <c r="HW311" s="40"/>
      <c r="HX311" s="40"/>
      <c r="HY311" s="40"/>
      <c r="HZ311" s="40"/>
      <c r="IA311" s="40"/>
      <c r="IB311" s="40"/>
      <c r="IC311" s="40"/>
      <c r="ID311" s="40"/>
      <c r="IE311" s="40"/>
      <c r="IF311" s="40"/>
      <c r="IG311" s="40"/>
      <c r="IH311" s="40"/>
      <c r="II311" s="40"/>
      <c r="IJ311" s="40"/>
      <c r="IK311" s="40"/>
      <c r="IL311" s="40"/>
      <c r="IM311" s="40"/>
      <c r="IN311" s="40"/>
      <c r="IO311" s="40"/>
      <c r="IP311" s="40"/>
      <c r="IQ311" s="40"/>
      <c r="IR311" s="40"/>
      <c r="IS311" s="40"/>
      <c r="IT311" s="40"/>
      <c r="IU311" s="40"/>
      <c r="IV311" s="40"/>
      <c r="IW311" s="40"/>
      <c r="IX311" s="40"/>
      <c r="IZ311" s="40"/>
      <c r="JA311" s="40"/>
      <c r="JB311" s="40"/>
      <c r="JC311" s="40"/>
      <c r="JD311" s="40"/>
      <c r="JE311" s="40"/>
      <c r="JF311" s="40"/>
      <c r="JG311" s="40"/>
      <c r="JH311" s="40"/>
      <c r="JI311" s="40"/>
      <c r="JJ311" s="40"/>
      <c r="JK311" s="40"/>
      <c r="JL311" s="83"/>
      <c r="JM311" s="83"/>
      <c r="JN311" s="83"/>
      <c r="JO311" s="83"/>
      <c r="JP311" s="40"/>
      <c r="JQ311" s="40"/>
      <c r="JR311" s="40"/>
      <c r="JS311" s="40"/>
      <c r="JT311" s="83"/>
      <c r="JU311" s="83"/>
      <c r="JV311" s="83"/>
      <c r="JW311" s="83"/>
      <c r="JX311" s="83"/>
      <c r="JY311" s="83"/>
      <c r="JZ311" s="83"/>
      <c r="KA311" s="40"/>
      <c r="KB311" s="40"/>
      <c r="KC311" s="83"/>
      <c r="KD311" s="83"/>
      <c r="KE311" s="83"/>
      <c r="KF311" s="83"/>
      <c r="KG311" s="83"/>
      <c r="KH311" s="83"/>
      <c r="KI311" s="83"/>
      <c r="KJ311" s="83"/>
      <c r="KK311" s="40"/>
      <c r="KL311" s="40"/>
      <c r="KM311" s="40"/>
      <c r="KN311" s="40"/>
      <c r="KO311" s="40"/>
      <c r="KP311" s="40"/>
      <c r="KQ311" s="41"/>
      <c r="KR311" s="41"/>
      <c r="KS311" s="41"/>
      <c r="KT311" s="41"/>
      <c r="KU311" s="41"/>
      <c r="KV311" s="41"/>
      <c r="KX311" s="540">
        <f t="shared" si="2238"/>
        <v>0</v>
      </c>
      <c r="NC311" s="5"/>
    </row>
    <row r="312" spans="1:367" ht="24.75" thickTop="1" thickBot="1" x14ac:dyDescent="0.3">
      <c r="A312" s="81"/>
      <c r="B312" s="81"/>
      <c r="C312" s="81"/>
      <c r="D312" s="2179"/>
      <c r="E312" s="11">
        <f>E310+1</f>
        <v>145</v>
      </c>
      <c r="F312" s="2127" t="s">
        <v>30</v>
      </c>
      <c r="G312" s="1830" t="s">
        <v>50</v>
      </c>
      <c r="H312" s="23" t="s">
        <v>88</v>
      </c>
      <c r="I312" s="23" t="s">
        <v>88</v>
      </c>
      <c r="J312" s="23" t="s">
        <v>88</v>
      </c>
      <c r="K312" s="38"/>
      <c r="L312" s="39" t="s">
        <v>79</v>
      </c>
      <c r="M312" s="39" t="s">
        <v>58</v>
      </c>
      <c r="N312" s="775" t="s">
        <v>59</v>
      </c>
      <c r="O312" s="44"/>
      <c r="P312" s="549"/>
      <c r="Q312" s="726">
        <v>60</v>
      </c>
      <c r="R312" s="727"/>
      <c r="S312" s="727"/>
      <c r="T312" s="727"/>
      <c r="U312" s="727"/>
      <c r="V312" s="727"/>
      <c r="W312" s="727"/>
      <c r="X312" s="727"/>
      <c r="Y312" s="727"/>
      <c r="Z312" s="727"/>
      <c r="AA312" s="727"/>
      <c r="AB312" s="727">
        <v>40</v>
      </c>
      <c r="AC312" s="368">
        <f t="shared" ref="AC312:AC313" si="2301">Q312/100</f>
        <v>0.6</v>
      </c>
      <c r="AD312" s="368">
        <f t="shared" ref="AD312:AD313" si="2302">R312/100</f>
        <v>0</v>
      </c>
      <c r="AE312" s="368">
        <f t="shared" ref="AE312:AE313" si="2303">S312/100</f>
        <v>0</v>
      </c>
      <c r="AF312" s="368">
        <f t="shared" ref="AF312:AF313" si="2304">T312/100</f>
        <v>0</v>
      </c>
      <c r="AG312" s="368">
        <f t="shared" ref="AG312:AG313" si="2305">U312/100</f>
        <v>0</v>
      </c>
      <c r="AH312" s="368">
        <f t="shared" ref="AH312:AH313" si="2306">V312/100</f>
        <v>0</v>
      </c>
      <c r="AI312" s="368">
        <f t="shared" ref="AI312:AI313" si="2307">W312/100</f>
        <v>0</v>
      </c>
      <c r="AJ312" s="368">
        <f t="shared" ref="AJ312:AJ313" si="2308">X312/100</f>
        <v>0</v>
      </c>
      <c r="AK312" s="368">
        <f t="shared" ref="AK312:AK313" si="2309">Y312/100</f>
        <v>0</v>
      </c>
      <c r="AL312" s="368">
        <f t="shared" ref="AL312:AL313" si="2310">Z312/100</f>
        <v>0</v>
      </c>
      <c r="AM312" s="368">
        <f t="shared" ref="AM312:AM313" si="2311">AA312/100</f>
        <v>0</v>
      </c>
      <c r="AN312" s="368">
        <f t="shared" ref="AN312:AN313" si="2312">AB312/100</f>
        <v>0.4</v>
      </c>
      <c r="AO312" s="369">
        <v>0</v>
      </c>
      <c r="AP312" s="370">
        <v>0</v>
      </c>
      <c r="AQ312" s="370">
        <v>0</v>
      </c>
      <c r="AR312" s="370">
        <v>0</v>
      </c>
      <c r="AS312" s="378">
        <f>AC312*'Gas parameters'!$B$10</f>
        <v>21490.799999999999</v>
      </c>
      <c r="AT312" s="371">
        <f>AD312*'Gas parameters'!$C$10</f>
        <v>0</v>
      </c>
      <c r="AU312" s="371">
        <f>AE312*'Gas parameters'!$D$10</f>
        <v>0</v>
      </c>
      <c r="AV312" s="371">
        <f>AF312*'Gas parameters'!$E$10</f>
        <v>0</v>
      </c>
      <c r="AW312" s="371">
        <f>AG312*'Gas parameters'!$F$10</f>
        <v>0</v>
      </c>
      <c r="AX312" s="371">
        <f>AH312*'Gas parameters'!$G$10</f>
        <v>0</v>
      </c>
      <c r="AY312" s="371">
        <f>AI312*'Gas parameters'!$H$10</f>
        <v>0</v>
      </c>
      <c r="AZ312" s="371">
        <f>AJ312*'Gas parameters'!$I$10</f>
        <v>0</v>
      </c>
      <c r="BA312" s="371">
        <f>AK312*'Gas parameters'!$J$10</f>
        <v>0</v>
      </c>
      <c r="BB312" s="371">
        <f>AL312*'Gas parameters'!$K$10</f>
        <v>0</v>
      </c>
      <c r="BC312" s="371">
        <f>AM312*'Gas parameters'!$L$10</f>
        <v>0</v>
      </c>
      <c r="BD312" s="371">
        <f>AN312*'Gas parameters'!$M$10</f>
        <v>4310.8</v>
      </c>
      <c r="BE312" s="372">
        <f>AO312*'Gas parameters'!$N$10</f>
        <v>0</v>
      </c>
      <c r="BF312" s="373">
        <f>AP312*'Gas parameters'!$O$10</f>
        <v>0</v>
      </c>
      <c r="BG312" s="373">
        <f>AQ312*'Gas parameters'!$P$10</f>
        <v>0</v>
      </c>
      <c r="BH312" s="379">
        <f>AR312*'Gas parameters'!$Q$10</f>
        <v>0</v>
      </c>
      <c r="BI312" s="386">
        <f>AC312*'Gas parameters'!$B$11</f>
        <v>23904</v>
      </c>
      <c r="BJ312" s="387">
        <f>AD312*'Gas parameters'!$C$11</f>
        <v>0</v>
      </c>
      <c r="BK312" s="387">
        <f>AE312*'Gas parameters'!$D$11</f>
        <v>0</v>
      </c>
      <c r="BL312" s="387">
        <f>AF312*'Gas parameters'!$E$11</f>
        <v>0</v>
      </c>
      <c r="BM312" s="387">
        <f>AG312*'Gas parameters'!$F$11</f>
        <v>0</v>
      </c>
      <c r="BN312" s="387">
        <f>AH312*'Gas parameters'!$G$11</f>
        <v>0</v>
      </c>
      <c r="BO312" s="387">
        <f>AI312*'Gas parameters'!$H$11</f>
        <v>0</v>
      </c>
      <c r="BP312" s="387">
        <f>AJ312*'Gas parameters'!$I$11</f>
        <v>0</v>
      </c>
      <c r="BQ312" s="387">
        <f>AK312*'Gas parameters'!$J$11</f>
        <v>0</v>
      </c>
      <c r="BR312" s="387">
        <f>AL312*'Gas parameters'!$K$11</f>
        <v>0</v>
      </c>
      <c r="BS312" s="387">
        <f>AM312*'Gas parameters'!$L$11</f>
        <v>0</v>
      </c>
      <c r="BT312" s="387">
        <f>AN312*'Gas parameters'!$M$11</f>
        <v>5115.2000000000007</v>
      </c>
      <c r="BU312" s="388">
        <f>AO312*'Gas parameters'!$N$11</f>
        <v>0</v>
      </c>
      <c r="BV312" s="389">
        <f>AP312*'Gas parameters'!$O$11</f>
        <v>0</v>
      </c>
      <c r="BW312" s="389">
        <f>AQ312*'Gas parameters'!$P$11</f>
        <v>0</v>
      </c>
      <c r="BX312" s="390">
        <f>AR312*'Gas parameters'!$Q$11</f>
        <v>0</v>
      </c>
      <c r="BY312" s="385">
        <f>AC312*'Gas parameters'!$B$12</f>
        <v>0.43043999999999999</v>
      </c>
      <c r="BZ312" s="374">
        <f>AD312*'Gas parameters'!$C$12</f>
        <v>0</v>
      </c>
      <c r="CA312" s="374">
        <f>AE312*'Gas parameters'!$D$12</f>
        <v>0</v>
      </c>
      <c r="CB312" s="374">
        <f>AF312*'Gas parameters'!$E$12</f>
        <v>0</v>
      </c>
      <c r="CC312" s="374">
        <f>AG312*'Gas parameters'!$F$12</f>
        <v>0</v>
      </c>
      <c r="CD312" s="374">
        <f>AH312*'Gas parameters'!$G$12</f>
        <v>0</v>
      </c>
      <c r="CE312" s="374">
        <f>AI312*'Gas parameters'!$H$12</f>
        <v>0</v>
      </c>
      <c r="CF312" s="374">
        <f>AJ312*'Gas parameters'!$I$12</f>
        <v>0</v>
      </c>
      <c r="CG312" s="374">
        <f>AK312*'Gas parameters'!$J$12</f>
        <v>0</v>
      </c>
      <c r="CH312" s="374">
        <f>AL312*'Gas parameters'!$K$12</f>
        <v>0</v>
      </c>
      <c r="CI312" s="374">
        <f>AM312*'Gas parameters'!$L$12</f>
        <v>0</v>
      </c>
      <c r="CJ312" s="374">
        <f>AN312*'Gas parameters'!$M$12</f>
        <v>3.5999999999999997E-2</v>
      </c>
      <c r="CK312" s="375">
        <f>AO312*'Gas parameters'!$N$12</f>
        <v>0</v>
      </c>
      <c r="CL312" s="376">
        <f>AP312*'Gas parameters'!$O$12</f>
        <v>0</v>
      </c>
      <c r="CM312" s="376">
        <f>AQ312*'Gas parameters'!$P$12</f>
        <v>0</v>
      </c>
      <c r="CN312" s="376">
        <f>AR312*'Gas parameters'!$Q$12</f>
        <v>0</v>
      </c>
      <c r="CO312" s="432">
        <f t="shared" ref="CO312:CO313" si="2313">AC312</f>
        <v>0.6</v>
      </c>
      <c r="CP312" s="432">
        <f t="shared" ref="CP312:CP313" si="2314">AD312</f>
        <v>0</v>
      </c>
      <c r="CQ312" s="432">
        <f t="shared" ref="CQ312:CQ313" si="2315">AE312</f>
        <v>0</v>
      </c>
      <c r="CR312" s="432">
        <f t="shared" ref="CR312:CR313" si="2316">AF312</f>
        <v>0</v>
      </c>
      <c r="CS312" s="432">
        <f t="shared" ref="CS312:CS313" si="2317">AG312</f>
        <v>0</v>
      </c>
      <c r="CT312" s="432">
        <f t="shared" ref="CT312:CT313" si="2318">AH312</f>
        <v>0</v>
      </c>
      <c r="CU312" s="432">
        <f t="shared" ref="CU312:CU313" si="2319">AI312</f>
        <v>0</v>
      </c>
      <c r="CV312" s="432">
        <f t="shared" ref="CV312:CV313" si="2320">AJ312</f>
        <v>0</v>
      </c>
      <c r="CW312" s="432">
        <f t="shared" ref="CW312:CW313" si="2321">AK312</f>
        <v>0</v>
      </c>
      <c r="CX312" s="432">
        <f t="shared" ref="CX312:CX313" si="2322">AL312</f>
        <v>0</v>
      </c>
      <c r="CY312" s="432">
        <f t="shared" ref="CY312:CY313" si="2323">AM312</f>
        <v>0</v>
      </c>
      <c r="CZ312" s="432">
        <f t="shared" ref="CZ312:CZ313" si="2324">AN312</f>
        <v>0.4</v>
      </c>
      <c r="DA312" s="432">
        <f t="shared" ref="DA312:DA313" si="2325">AO312</f>
        <v>0</v>
      </c>
      <c r="DB312" s="432">
        <f t="shared" ref="DB312:DB313" si="2326">AP312</f>
        <v>0</v>
      </c>
      <c r="DC312" s="432">
        <f t="shared" ref="DC312:DC313" si="2327">AQ312</f>
        <v>0</v>
      </c>
      <c r="DD312" s="432">
        <f t="shared" ref="DD312:DD313" si="2328">AR312</f>
        <v>0</v>
      </c>
      <c r="DE312" s="428">
        <f>'DATA SHEET'!CO312*'Gas parameters'!$B$13</f>
        <v>21529.8</v>
      </c>
      <c r="DF312" s="428">
        <f>'DATA SHEET'!CP312*'Gas parameters'!$C$13</f>
        <v>0</v>
      </c>
      <c r="DG312" s="428">
        <f>'DATA SHEET'!CQ312*'Gas parameters'!$D$13</f>
        <v>0</v>
      </c>
      <c r="DH312" s="428">
        <f>'DATA SHEET'!CR312*'Gas parameters'!$E$13</f>
        <v>0</v>
      </c>
      <c r="DI312" s="428">
        <f>'DATA SHEET'!CS312*'Gas parameters'!$F$13</f>
        <v>0</v>
      </c>
      <c r="DJ312" s="428">
        <f>'DATA SHEET'!CT312*'Gas parameters'!$G$13</f>
        <v>0</v>
      </c>
      <c r="DK312" s="428">
        <f>'DATA SHEET'!CU312*'Gas parameters'!$H$13</f>
        <v>0</v>
      </c>
      <c r="DL312" s="428">
        <f>'DATA SHEET'!CV312*'Gas parameters'!$I$13</f>
        <v>0</v>
      </c>
      <c r="DM312" s="428">
        <f>'DATA SHEET'!CW312*'Gas parameters'!$J$13</f>
        <v>0</v>
      </c>
      <c r="DN312" s="428">
        <f>'DATA SHEET'!CX312*'Gas parameters'!$K$13</f>
        <v>0</v>
      </c>
      <c r="DO312" s="428">
        <f>'DATA SHEET'!CY312*'Gas parameters'!$L$13</f>
        <v>0</v>
      </c>
      <c r="DP312" s="428">
        <f>'DATA SHEET'!CZ312*'Gas parameters'!$M$13</f>
        <v>4313.2</v>
      </c>
      <c r="DQ312" s="428">
        <f>'DATA SHEET'!DA312*'Gas parameters'!$N$13</f>
        <v>0</v>
      </c>
      <c r="DR312" s="428">
        <f>'DATA SHEET'!DB312*'Gas parameters'!$O$13</f>
        <v>0</v>
      </c>
      <c r="DS312" s="428">
        <f>'DATA SHEET'!DC312*'Gas parameters'!$P$13</f>
        <v>0</v>
      </c>
      <c r="DT312" s="428">
        <f>'DATA SHEET'!DD312*'Gas parameters'!$Q$13</f>
        <v>0</v>
      </c>
      <c r="DU312" s="431">
        <f>'DATA SHEET'!CO312*'Gas parameters'!$B$14</f>
        <v>23891.399999999998</v>
      </c>
      <c r="DV312" s="431">
        <f>'DATA SHEET'!CP312*'Gas parameters'!$C$14</f>
        <v>0</v>
      </c>
      <c r="DW312" s="431">
        <f>'DATA SHEET'!CQ312*'Gas parameters'!$D$14</f>
        <v>0</v>
      </c>
      <c r="DX312" s="431">
        <f>'DATA SHEET'!CR312*'Gas parameters'!$E$14</f>
        <v>0</v>
      </c>
      <c r="DY312" s="431">
        <f>'DATA SHEET'!CS312*'Gas parameters'!$F$14</f>
        <v>0</v>
      </c>
      <c r="DZ312" s="431">
        <f>'DATA SHEET'!CT312*'Gas parameters'!$G$14</f>
        <v>0</v>
      </c>
      <c r="EA312" s="431">
        <f>'DATA SHEET'!CU312*'Gas parameters'!$H$14</f>
        <v>0</v>
      </c>
      <c r="EB312" s="431">
        <f>'DATA SHEET'!CV312*'Gas parameters'!$I$14</f>
        <v>0</v>
      </c>
      <c r="EC312" s="431">
        <f>'DATA SHEET'!CW312*'Gas parameters'!$J$14</f>
        <v>0</v>
      </c>
      <c r="ED312" s="431">
        <f>'DATA SHEET'!CX312*'Gas parameters'!$K$14</f>
        <v>0</v>
      </c>
      <c r="EE312" s="431">
        <f>'DATA SHEET'!CY312*'Gas parameters'!$L$14</f>
        <v>0</v>
      </c>
      <c r="EF312" s="431">
        <f>'DATA SHEET'!CZ312*'Gas parameters'!$M$14</f>
        <v>5098</v>
      </c>
      <c r="EG312" s="431">
        <f>'DATA SHEET'!DA312*'Gas parameters'!$N$14</f>
        <v>0</v>
      </c>
      <c r="EH312" s="431">
        <f>'DATA SHEET'!DB312*'Gas parameters'!$O$14</f>
        <v>0</v>
      </c>
      <c r="EI312" s="431">
        <f>'DATA SHEET'!DC312*'Gas parameters'!$P$14</f>
        <v>0</v>
      </c>
      <c r="EJ312" s="431">
        <f>'DATA SHEET'!DD312*'Gas parameters'!$Q$14</f>
        <v>0</v>
      </c>
      <c r="EK312" s="425">
        <f>'DATA SHEET'!CO312*'Gas parameters'!$B$15</f>
        <v>1.2018</v>
      </c>
      <c r="EL312" s="434">
        <f>'DATA SHEET'!CP312*'Gas parameters'!$C$15</f>
        <v>0</v>
      </c>
      <c r="EM312" s="434">
        <f>'DATA SHEET'!CQ312*'Gas parameters'!$D$15</f>
        <v>0</v>
      </c>
      <c r="EN312" s="434">
        <f>'DATA SHEET'!CR312*'Gas parameters'!$E$15</f>
        <v>0</v>
      </c>
      <c r="EO312" s="434">
        <f>'DATA SHEET'!CS312*'Gas parameters'!$F$15</f>
        <v>0</v>
      </c>
      <c r="EP312" s="434">
        <f>'DATA SHEET'!CT312*'Gas parameters'!$G$15</f>
        <v>0</v>
      </c>
      <c r="EQ312" s="434">
        <f>'DATA SHEET'!CU312*'Gas parameters'!$H$15</f>
        <v>0</v>
      </c>
      <c r="ER312" s="434">
        <f>'DATA SHEET'!CV312*'Gas parameters'!$I$15</f>
        <v>0</v>
      </c>
      <c r="ES312" s="434">
        <f>'DATA SHEET'!CW312*'Gas parameters'!$J$15</f>
        <v>0</v>
      </c>
      <c r="ET312" s="434">
        <f>'DATA SHEET'!CX312*'Gas parameters'!$K$15</f>
        <v>0</v>
      </c>
      <c r="EU312" s="434">
        <f>'DATA SHEET'!CY312*'Gas parameters'!$L$15</f>
        <v>0</v>
      </c>
      <c r="EV312" s="434">
        <f>'DATA SHEET'!CZ312*'Gas parameters'!$M$15</f>
        <v>0.1996</v>
      </c>
      <c r="EW312" s="434">
        <f>'DATA SHEET'!DA312*'Gas parameters'!$N$15</f>
        <v>0</v>
      </c>
      <c r="EX312" s="434">
        <f>'DATA SHEET'!DB312*'Gas parameters'!$O$15</f>
        <v>0</v>
      </c>
      <c r="EY312" s="434">
        <f>'DATA SHEET'!DC312*'Gas parameters'!$P$15</f>
        <v>0</v>
      </c>
      <c r="EZ312" s="434">
        <f>'DATA SHEET'!DD312*'Gas parameters'!$Q$15</f>
        <v>0</v>
      </c>
      <c r="FA312" s="429">
        <f>'DATA SHEET'!CO312*'Gas parameters'!$B$16</f>
        <v>0.59760000000000002</v>
      </c>
      <c r="FB312" s="429">
        <f>'DATA SHEET'!CP312*'Gas parameters'!$C$16</f>
        <v>0</v>
      </c>
      <c r="FC312" s="429">
        <f>'DATA SHEET'!CQ312*'Gas parameters'!$D$16</f>
        <v>0</v>
      </c>
      <c r="FD312" s="429">
        <f>'DATA SHEET'!CR312*'Gas parameters'!$E$16</f>
        <v>0</v>
      </c>
      <c r="FE312" s="429">
        <f>'DATA SHEET'!CS312*'Gas parameters'!$F$16</f>
        <v>0</v>
      </c>
      <c r="FF312" s="429">
        <f>'DATA SHEET'!CT312*'Gas parameters'!$G$16</f>
        <v>0</v>
      </c>
      <c r="FG312" s="429">
        <f>'DATA SHEET'!CU312*'Gas parameters'!$H$16</f>
        <v>0</v>
      </c>
      <c r="FH312" s="429">
        <f>'DATA SHEET'!CV312*'Gas parameters'!$I$16</f>
        <v>0</v>
      </c>
      <c r="FI312" s="429">
        <f>'DATA SHEET'!CW312*'Gas parameters'!$J$16</f>
        <v>0</v>
      </c>
      <c r="FJ312" s="429">
        <f>'DATA SHEET'!CX312*'Gas parameters'!$K$16</f>
        <v>0</v>
      </c>
      <c r="FK312" s="429">
        <f>'DATA SHEET'!CY312*'Gas parameters'!$L$16</f>
        <v>0</v>
      </c>
      <c r="FL312" s="429">
        <f>'DATA SHEET'!CZ312*'Gas parameters'!$M$16</f>
        <v>0</v>
      </c>
      <c r="FM312" s="429">
        <f>'DATA SHEET'!DA312*'Gas parameters'!$N$16</f>
        <v>0</v>
      </c>
      <c r="FN312" s="429">
        <f>'DATA SHEET'!DB312*'Gas parameters'!$O$16</f>
        <v>0</v>
      </c>
      <c r="FO312" s="429">
        <f>'DATA SHEET'!DC312*'Gas parameters'!$P$16</f>
        <v>0</v>
      </c>
      <c r="FP312" s="429">
        <f>'DATA SHEET'!DD312*'Gas parameters'!$Q$16</f>
        <v>0</v>
      </c>
      <c r="FQ312" s="457">
        <f>'DATA SHEET'!CO312*'Gas parameters'!$B$17</f>
        <v>1.1639999999999999</v>
      </c>
      <c r="FR312" s="457">
        <f>'DATA SHEET'!CP312*'Gas parameters'!$C$17</f>
        <v>0</v>
      </c>
      <c r="FS312" s="457">
        <f>'DATA SHEET'!CQ312*'Gas parameters'!$D$17</f>
        <v>0</v>
      </c>
      <c r="FT312" s="457">
        <f>'DATA SHEET'!CR312*'Gas parameters'!$E$17</f>
        <v>0</v>
      </c>
      <c r="FU312" s="457">
        <f>'DATA SHEET'!CS312*'Gas parameters'!$F$17</f>
        <v>0</v>
      </c>
      <c r="FV312" s="457">
        <f>'DATA SHEET'!CT312*'Gas parameters'!$G$17</f>
        <v>0</v>
      </c>
      <c r="FW312" s="457">
        <f>'DATA SHEET'!CU312*'Gas parameters'!$H$17</f>
        <v>0</v>
      </c>
      <c r="FX312" s="457">
        <f>'DATA SHEET'!CV312*'Gas parameters'!$I$17</f>
        <v>0</v>
      </c>
      <c r="FY312" s="457">
        <f>'DATA SHEET'!CW312*'Gas parameters'!$J$17</f>
        <v>0</v>
      </c>
      <c r="FZ312" s="457">
        <f>'DATA SHEET'!CX312*'Gas parameters'!$K$17</f>
        <v>0</v>
      </c>
      <c r="GA312" s="457">
        <f>'DATA SHEET'!CY312*'Gas parameters'!$L$17</f>
        <v>0</v>
      </c>
      <c r="GB312" s="457">
        <f>'DATA SHEET'!CZ312*'Gas parameters'!$M$17</f>
        <v>0.38680000000000003</v>
      </c>
      <c r="GC312" s="457">
        <f>'DATA SHEET'!DA312*'Gas parameters'!$N$17</f>
        <v>0</v>
      </c>
      <c r="GD312" s="457">
        <f>'DATA SHEET'!DB312*'Gas parameters'!$O$17</f>
        <v>0</v>
      </c>
      <c r="GE312" s="457">
        <f>'DATA SHEET'!DC312*'Gas parameters'!$P$17</f>
        <v>0</v>
      </c>
      <c r="GF312" s="457">
        <f>'DATA SHEET'!DD312*'Gas parameters'!$Q$17</f>
        <v>0</v>
      </c>
      <c r="GG312" s="429">
        <f>'DATA SHEET'!CO312*'Gas parameters'!$B$18</f>
        <v>0.43043999999999999</v>
      </c>
      <c r="GH312" s="429">
        <f>'DATA SHEET'!CP312*'Gas parameters'!$C$18</f>
        <v>0</v>
      </c>
      <c r="GI312" s="429">
        <f>'DATA SHEET'!CQ312*'Gas parameters'!$D$18</f>
        <v>0</v>
      </c>
      <c r="GJ312" s="429">
        <f>'DATA SHEET'!CR312*'Gas parameters'!$E$18</f>
        <v>0</v>
      </c>
      <c r="GK312" s="429">
        <f>'DATA SHEET'!CS312*'Gas parameters'!$F$18</f>
        <v>0</v>
      </c>
      <c r="GL312" s="429">
        <f>'DATA SHEET'!CT312*'Gas parameters'!$G$18</f>
        <v>0</v>
      </c>
      <c r="GM312" s="429">
        <f>'DATA SHEET'!CU312*'Gas parameters'!$H$18</f>
        <v>0</v>
      </c>
      <c r="GN312" s="429">
        <f>'DATA SHEET'!CV312*'Gas parameters'!$I$18</f>
        <v>0</v>
      </c>
      <c r="GO312" s="429">
        <f>'DATA SHEET'!CW312*'Gas parameters'!$J$18</f>
        <v>0</v>
      </c>
      <c r="GP312" s="429">
        <f>'DATA SHEET'!CX312*'Gas parameters'!$K$18</f>
        <v>0</v>
      </c>
      <c r="GQ312" s="429">
        <f>'DATA SHEET'!CY312*'Gas parameters'!$L$18</f>
        <v>0</v>
      </c>
      <c r="GR312" s="429">
        <f>'DATA SHEET'!CZ312*'Gas parameters'!$M$18</f>
        <v>3.5999999999999997E-2</v>
      </c>
      <c r="GS312" s="429">
        <f>'DATA SHEET'!DA312*'Gas parameters'!$N$18</f>
        <v>0</v>
      </c>
      <c r="GT312" s="429">
        <f>'DATA SHEET'!DB312*'Gas parameters'!$O$18</f>
        <v>0</v>
      </c>
      <c r="GU312" s="429">
        <f>'DATA SHEET'!DC312*'Gas parameters'!$P$18</f>
        <v>0</v>
      </c>
      <c r="GV312" s="429">
        <f>'DATA SHEET'!DD312*'Gas parameters'!$Q$18</f>
        <v>0</v>
      </c>
      <c r="GW312" s="430">
        <v>7</v>
      </c>
      <c r="GX312" s="430">
        <v>1E-3</v>
      </c>
      <c r="GY312" s="435">
        <f t="shared" ref="GY312:GY313" si="2329">HM312/0.2094</f>
        <v>6.6924546322827121</v>
      </c>
      <c r="GZ312" s="435">
        <f t="shared" ref="GZ312:GZ313" si="2330">HN312/HH312*100</f>
        <v>10.148328222950017</v>
      </c>
      <c r="HA312" s="433">
        <f t="shared" ref="HA312:HA313" si="2331">(HG312-HH312)/GY312+1</f>
        <v>1</v>
      </c>
      <c r="HB312" s="433">
        <f t="shared" ref="HB312:HB313" si="2332">HG312+HI312</f>
        <v>7.4502201757506663</v>
      </c>
      <c r="HC312" s="433">
        <f t="shared" ref="HC312:HC313" si="2333">HI312/HB312*100</f>
        <v>20.959991874476575</v>
      </c>
      <c r="HD312" s="433">
        <f t="shared" ref="HD312:HD313" si="2334">HJ312*0.01977+HF312*0.01429+(100-HF312-HJ312)*0.01251</f>
        <v>1.3246768628986172</v>
      </c>
      <c r="HE312" s="433">
        <f t="shared" ref="HE312:HE313" si="2335">(HD312+HI312*0.8038/HG312)/(HI312/HG312+1)</f>
        <v>1.2155011147590387</v>
      </c>
      <c r="HF312" s="436">
        <f t="shared" ref="HF312:HF313" si="2336">IO312</f>
        <v>0</v>
      </c>
      <c r="HG312" s="433">
        <f t="shared" ref="HG312:HG313" si="2337">HN312/HJ312*100</f>
        <v>5.8886546322827122</v>
      </c>
      <c r="HH312" s="435">
        <f>GY312*0.7906+'DATA SHEET'!CW312/100+HN312</f>
        <v>5.8886546322827122</v>
      </c>
      <c r="HI312" s="433">
        <f t="shared" ref="HI312:HI313" si="2338">GX312/0.8038*1.293*HA312*GY312+HO312</f>
        <v>1.5615655434679541</v>
      </c>
      <c r="HJ312" s="433">
        <f t="shared" ref="HJ312:HJ313" si="2339">(1-HF312/20.94)*GZ312</f>
        <v>10.148328222950017</v>
      </c>
      <c r="HK312" s="437">
        <f t="shared" ref="HK312:HK313" si="2340">SUM(DE312:DT312)</f>
        <v>25843</v>
      </c>
      <c r="HL312" s="437">
        <f t="shared" ref="HL312:HL313" si="2341">SUM(DU312:EJ312)</f>
        <v>28989.399999999998</v>
      </c>
      <c r="HM312" s="438">
        <f t="shared" ref="HM312:HM313" si="2342">SUM(EK312:EZ312)</f>
        <v>1.4014</v>
      </c>
      <c r="HN312" s="439">
        <f t="shared" ref="HN312:HN313" si="2343">SUM(FA312:FP312)</f>
        <v>0.59760000000000002</v>
      </c>
      <c r="HO312" s="436">
        <f t="shared" ref="HO312:HO313" si="2344">SUM(FQ312:GF312)</f>
        <v>1.5508</v>
      </c>
      <c r="HP312" s="427">
        <f t="shared" ref="HP312:HP313" si="2345">SUM(GG312:GV312)</f>
        <v>0.46643999999999997</v>
      </c>
      <c r="HQ312" s="357">
        <f t="shared" ref="HQ312:HQ313" si="2346">SUM(AS312:BH312)</f>
        <v>25801.599999999999</v>
      </c>
      <c r="HR312" s="358">
        <f t="shared" ref="HR312:HR313" si="2347">SUM(BI312:BX312)</f>
        <v>29019.200000000001</v>
      </c>
      <c r="HS312" s="712">
        <f t="shared" ref="HS312:HS313" si="2348">SUM(BY312:CN312)</f>
        <v>0.46643999999999997</v>
      </c>
      <c r="HT312" s="713">
        <f t="shared" ref="HT312:HT313" si="2349">HU312/$HR$14</f>
        <v>0.36094603788418017</v>
      </c>
      <c r="HU312" s="711">
        <f t="shared" ref="HU312:HU313" si="2350">HS312/$HU$14</f>
        <v>0.44215889640812073</v>
      </c>
      <c r="HV312" s="711">
        <f t="shared" ref="HV312:HV313" si="2351">HY312/$HV$14</f>
        <v>24.454174959719456</v>
      </c>
      <c r="HW312" s="711">
        <f t="shared" ref="HW312:HW313" si="2352">HZ312/$HW$14</f>
        <v>27.464698088207459</v>
      </c>
      <c r="HX312" s="711">
        <f t="shared" ref="HX312:HX313" si="2353">IA312/$HX$14</f>
        <v>45.714470083951518</v>
      </c>
      <c r="HY312" s="714">
        <f t="shared" ref="HY312:HY313" si="2354">HQ312/1000</f>
        <v>25.801599999999997</v>
      </c>
      <c r="HZ312" s="359">
        <f t="shared" ref="HZ312:HZ313" si="2355">HR312/1000</f>
        <v>29.019200000000001</v>
      </c>
      <c r="IA312" s="360">
        <f t="shared" ref="IA312:IA313" si="2356">HR312/SQRT(HT312)/1000</f>
        <v>48.30190909070317</v>
      </c>
      <c r="IB312" s="75">
        <f t="shared" ref="IB312:IB313" si="2357">HX312</f>
        <v>45.714470083951518</v>
      </c>
      <c r="IC312" s="724">
        <f t="shared" ref="IC312:IC313" si="2358">HT312</f>
        <v>0.36094603788418017</v>
      </c>
      <c r="ID312" s="724">
        <f t="shared" ref="ID312:ID313" si="2359">HY312</f>
        <v>25.801599999999997</v>
      </c>
      <c r="IE312" s="724">
        <f t="shared" ref="IE312:IE313" si="2360">HZ312</f>
        <v>29.019200000000001</v>
      </c>
      <c r="IF312" s="76">
        <f t="shared" ref="IF312:IF313" si="2361">GZ312</f>
        <v>10.148328222950017</v>
      </c>
      <c r="IG312" s="168"/>
      <c r="IH312" s="168"/>
      <c r="II312" s="168"/>
      <c r="IJ312" s="700">
        <f t="shared" ref="IJ312:IJ313" si="2362">II312*(273.15/(273.15+15))*ID312/3.6</f>
        <v>0</v>
      </c>
      <c r="IK312" s="8"/>
      <c r="IL312" s="8"/>
      <c r="IM312" s="8"/>
      <c r="IN312" s="8"/>
      <c r="IO312" s="8"/>
      <c r="IP312" s="8"/>
      <c r="IQ312" s="8"/>
      <c r="IR312" s="8"/>
      <c r="IS312" s="23" t="s">
        <v>88</v>
      </c>
      <c r="IT312" s="23" t="s">
        <v>88</v>
      </c>
      <c r="IU312" s="23"/>
      <c r="IV312" s="23" t="s">
        <v>88</v>
      </c>
      <c r="IW312" s="23"/>
      <c r="IX312" s="23"/>
      <c r="IZ312" s="8"/>
      <c r="JA312" s="8"/>
      <c r="JB312" s="43"/>
      <c r="JC312" s="64"/>
      <c r="JD312" s="22" t="str">
        <f>IF(IN312&lt;&gt;0,IP312*IF312/IN312,"NM")</f>
        <v>NM</v>
      </c>
      <c r="JE312" s="22" t="str">
        <f>IF(IN312&lt;&gt;0,IQ312*IF312/IN312,"NM")</f>
        <v>NM</v>
      </c>
      <c r="JF312" s="22" t="str">
        <f>IF(IN312&lt;&gt;0,JD312*1.07,"NM")</f>
        <v>NM</v>
      </c>
      <c r="JG312" s="22" t="str">
        <f>IF(IN312&lt;&gt;0,JE312*1.76,"NM")</f>
        <v>NM</v>
      </c>
      <c r="JH312" s="21" t="str">
        <f>IF(IN312&lt;&gt;0,(21/(21-IO312)),"NM")</f>
        <v>NM</v>
      </c>
      <c r="JI312" s="21"/>
      <c r="JJ312" s="21"/>
      <c r="JK312" s="21"/>
      <c r="JL312" s="79"/>
      <c r="JM312" s="140"/>
      <c r="JN312" s="140"/>
      <c r="JO312" s="140"/>
      <c r="JP312" s="29"/>
      <c r="JQ312" s="29"/>
      <c r="JR312" s="29"/>
      <c r="JS312" s="29"/>
      <c r="JT312" s="142"/>
      <c r="JU312" s="142"/>
      <c r="JV312" s="142"/>
      <c r="JW312" s="142"/>
      <c r="JX312" s="142"/>
      <c r="JY312" s="142"/>
      <c r="JZ312" s="142"/>
      <c r="KA312" s="26"/>
      <c r="KB312" s="27"/>
      <c r="KC312" s="175"/>
      <c r="KD312" s="175"/>
      <c r="KE312" s="175"/>
      <c r="KF312" s="175"/>
      <c r="KG312" s="175"/>
      <c r="KH312" s="175"/>
      <c r="KI312" s="175"/>
      <c r="KJ312" s="175"/>
      <c r="KK312" s="48"/>
      <c r="KL312" s="32" t="s">
        <v>88</v>
      </c>
      <c r="KM312" s="48"/>
      <c r="KN312" s="48"/>
      <c r="KO312" s="48"/>
      <c r="KP312" s="48"/>
      <c r="KQ312" s="49"/>
      <c r="KR312" s="49"/>
      <c r="KS312" s="49"/>
      <c r="KT312" s="49"/>
      <c r="KU312" s="49"/>
      <c r="KV312" s="49"/>
      <c r="KX312" s="540">
        <f t="shared" si="2238"/>
        <v>100</v>
      </c>
      <c r="NC312" s="5"/>
    </row>
    <row r="313" spans="1:367" ht="24.75" thickTop="1" thickBot="1" x14ac:dyDescent="0.3">
      <c r="A313" s="81"/>
      <c r="B313" s="81"/>
      <c r="C313" s="81"/>
      <c r="D313" s="2179"/>
      <c r="E313" s="11">
        <f>E312+1</f>
        <v>146</v>
      </c>
      <c r="F313" s="2157"/>
      <c r="G313" s="2136"/>
      <c r="H313" s="23" t="s">
        <v>88</v>
      </c>
      <c r="I313" s="23" t="s">
        <v>88</v>
      </c>
      <c r="J313" s="23" t="s">
        <v>88</v>
      </c>
      <c r="K313" s="38"/>
      <c r="L313" s="39" t="s">
        <v>79</v>
      </c>
      <c r="M313" s="39" t="s">
        <v>76</v>
      </c>
      <c r="N313" s="775" t="s">
        <v>59</v>
      </c>
      <c r="O313" s="42"/>
      <c r="P313" s="546"/>
      <c r="Q313" s="726">
        <v>60</v>
      </c>
      <c r="R313" s="727"/>
      <c r="S313" s="727"/>
      <c r="T313" s="727"/>
      <c r="U313" s="727"/>
      <c r="V313" s="727"/>
      <c r="W313" s="727"/>
      <c r="X313" s="727"/>
      <c r="Y313" s="727"/>
      <c r="Z313" s="727"/>
      <c r="AA313" s="727"/>
      <c r="AB313" s="727">
        <v>40</v>
      </c>
      <c r="AC313" s="368">
        <f t="shared" si="2301"/>
        <v>0.6</v>
      </c>
      <c r="AD313" s="368">
        <f t="shared" si="2302"/>
        <v>0</v>
      </c>
      <c r="AE313" s="368">
        <f t="shared" si="2303"/>
        <v>0</v>
      </c>
      <c r="AF313" s="368">
        <f t="shared" si="2304"/>
        <v>0</v>
      </c>
      <c r="AG313" s="368">
        <f t="shared" si="2305"/>
        <v>0</v>
      </c>
      <c r="AH313" s="368">
        <f t="shared" si="2306"/>
        <v>0</v>
      </c>
      <c r="AI313" s="368">
        <f t="shared" si="2307"/>
        <v>0</v>
      </c>
      <c r="AJ313" s="368">
        <f t="shared" si="2308"/>
        <v>0</v>
      </c>
      <c r="AK313" s="368">
        <f t="shared" si="2309"/>
        <v>0</v>
      </c>
      <c r="AL313" s="368">
        <f t="shared" si="2310"/>
        <v>0</v>
      </c>
      <c r="AM313" s="368">
        <f t="shared" si="2311"/>
        <v>0</v>
      </c>
      <c r="AN313" s="368">
        <f t="shared" si="2312"/>
        <v>0.4</v>
      </c>
      <c r="AO313" s="369">
        <v>0</v>
      </c>
      <c r="AP313" s="370">
        <v>0</v>
      </c>
      <c r="AQ313" s="370">
        <v>0</v>
      </c>
      <c r="AR313" s="370">
        <v>0</v>
      </c>
      <c r="AS313" s="378">
        <f>AC313*'Gas parameters'!$B$10</f>
        <v>21490.799999999999</v>
      </c>
      <c r="AT313" s="371">
        <f>AD313*'Gas parameters'!$C$10</f>
        <v>0</v>
      </c>
      <c r="AU313" s="371">
        <f>AE313*'Gas parameters'!$D$10</f>
        <v>0</v>
      </c>
      <c r="AV313" s="371">
        <f>AF313*'Gas parameters'!$E$10</f>
        <v>0</v>
      </c>
      <c r="AW313" s="371">
        <f>AG313*'Gas parameters'!$F$10</f>
        <v>0</v>
      </c>
      <c r="AX313" s="371">
        <f>AH313*'Gas parameters'!$G$10</f>
        <v>0</v>
      </c>
      <c r="AY313" s="371">
        <f>AI313*'Gas parameters'!$H$10</f>
        <v>0</v>
      </c>
      <c r="AZ313" s="371">
        <f>AJ313*'Gas parameters'!$I$10</f>
        <v>0</v>
      </c>
      <c r="BA313" s="371">
        <f>AK313*'Gas parameters'!$J$10</f>
        <v>0</v>
      </c>
      <c r="BB313" s="371">
        <f>AL313*'Gas parameters'!$K$10</f>
        <v>0</v>
      </c>
      <c r="BC313" s="371">
        <f>AM313*'Gas parameters'!$L$10</f>
        <v>0</v>
      </c>
      <c r="BD313" s="371">
        <f>AN313*'Gas parameters'!$M$10</f>
        <v>4310.8</v>
      </c>
      <c r="BE313" s="372">
        <f>AO313*'Gas parameters'!$N$10</f>
        <v>0</v>
      </c>
      <c r="BF313" s="373">
        <f>AP313*'Gas parameters'!$O$10</f>
        <v>0</v>
      </c>
      <c r="BG313" s="373">
        <f>AQ313*'Gas parameters'!$P$10</f>
        <v>0</v>
      </c>
      <c r="BH313" s="379">
        <f>AR313*'Gas parameters'!$Q$10</f>
        <v>0</v>
      </c>
      <c r="BI313" s="386">
        <f>AC313*'Gas parameters'!$B$11</f>
        <v>23904</v>
      </c>
      <c r="BJ313" s="387">
        <f>AD313*'Gas parameters'!$C$11</f>
        <v>0</v>
      </c>
      <c r="BK313" s="387">
        <f>AE313*'Gas parameters'!$D$11</f>
        <v>0</v>
      </c>
      <c r="BL313" s="387">
        <f>AF313*'Gas parameters'!$E$11</f>
        <v>0</v>
      </c>
      <c r="BM313" s="387">
        <f>AG313*'Gas parameters'!$F$11</f>
        <v>0</v>
      </c>
      <c r="BN313" s="387">
        <f>AH313*'Gas parameters'!$G$11</f>
        <v>0</v>
      </c>
      <c r="BO313" s="387">
        <f>AI313*'Gas parameters'!$H$11</f>
        <v>0</v>
      </c>
      <c r="BP313" s="387">
        <f>AJ313*'Gas parameters'!$I$11</f>
        <v>0</v>
      </c>
      <c r="BQ313" s="387">
        <f>AK313*'Gas parameters'!$J$11</f>
        <v>0</v>
      </c>
      <c r="BR313" s="387">
        <f>AL313*'Gas parameters'!$K$11</f>
        <v>0</v>
      </c>
      <c r="BS313" s="387">
        <f>AM313*'Gas parameters'!$L$11</f>
        <v>0</v>
      </c>
      <c r="BT313" s="387">
        <f>AN313*'Gas parameters'!$M$11</f>
        <v>5115.2000000000007</v>
      </c>
      <c r="BU313" s="388">
        <f>AO313*'Gas parameters'!$N$11</f>
        <v>0</v>
      </c>
      <c r="BV313" s="389">
        <f>AP313*'Gas parameters'!$O$11</f>
        <v>0</v>
      </c>
      <c r="BW313" s="389">
        <f>AQ313*'Gas parameters'!$P$11</f>
        <v>0</v>
      </c>
      <c r="BX313" s="390">
        <f>AR313*'Gas parameters'!$Q$11</f>
        <v>0</v>
      </c>
      <c r="BY313" s="385">
        <f>AC313*'Gas parameters'!$B$12</f>
        <v>0.43043999999999999</v>
      </c>
      <c r="BZ313" s="374">
        <f>AD313*'Gas parameters'!$C$12</f>
        <v>0</v>
      </c>
      <c r="CA313" s="374">
        <f>AE313*'Gas parameters'!$D$12</f>
        <v>0</v>
      </c>
      <c r="CB313" s="374">
        <f>AF313*'Gas parameters'!$E$12</f>
        <v>0</v>
      </c>
      <c r="CC313" s="374">
        <f>AG313*'Gas parameters'!$F$12</f>
        <v>0</v>
      </c>
      <c r="CD313" s="374">
        <f>AH313*'Gas parameters'!$G$12</f>
        <v>0</v>
      </c>
      <c r="CE313" s="374">
        <f>AI313*'Gas parameters'!$H$12</f>
        <v>0</v>
      </c>
      <c r="CF313" s="374">
        <f>AJ313*'Gas parameters'!$I$12</f>
        <v>0</v>
      </c>
      <c r="CG313" s="374">
        <f>AK313*'Gas parameters'!$J$12</f>
        <v>0</v>
      </c>
      <c r="CH313" s="374">
        <f>AL313*'Gas parameters'!$K$12</f>
        <v>0</v>
      </c>
      <c r="CI313" s="374">
        <f>AM313*'Gas parameters'!$L$12</f>
        <v>0</v>
      </c>
      <c r="CJ313" s="374">
        <f>AN313*'Gas parameters'!$M$12</f>
        <v>3.5999999999999997E-2</v>
      </c>
      <c r="CK313" s="375">
        <f>AO313*'Gas parameters'!$N$12</f>
        <v>0</v>
      </c>
      <c r="CL313" s="376">
        <f>AP313*'Gas parameters'!$O$12</f>
        <v>0</v>
      </c>
      <c r="CM313" s="376">
        <f>AQ313*'Gas parameters'!$P$12</f>
        <v>0</v>
      </c>
      <c r="CN313" s="376">
        <f>AR313*'Gas parameters'!$Q$12</f>
        <v>0</v>
      </c>
      <c r="CO313" s="432">
        <f t="shared" si="2313"/>
        <v>0.6</v>
      </c>
      <c r="CP313" s="432">
        <f t="shared" si="2314"/>
        <v>0</v>
      </c>
      <c r="CQ313" s="432">
        <f t="shared" si="2315"/>
        <v>0</v>
      </c>
      <c r="CR313" s="432">
        <f t="shared" si="2316"/>
        <v>0</v>
      </c>
      <c r="CS313" s="432">
        <f t="shared" si="2317"/>
        <v>0</v>
      </c>
      <c r="CT313" s="432">
        <f t="shared" si="2318"/>
        <v>0</v>
      </c>
      <c r="CU313" s="432">
        <f t="shared" si="2319"/>
        <v>0</v>
      </c>
      <c r="CV313" s="432">
        <f t="shared" si="2320"/>
        <v>0</v>
      </c>
      <c r="CW313" s="432">
        <f t="shared" si="2321"/>
        <v>0</v>
      </c>
      <c r="CX313" s="432">
        <f t="shared" si="2322"/>
        <v>0</v>
      </c>
      <c r="CY313" s="432">
        <f t="shared" si="2323"/>
        <v>0</v>
      </c>
      <c r="CZ313" s="432">
        <f t="shared" si="2324"/>
        <v>0.4</v>
      </c>
      <c r="DA313" s="432">
        <f t="shared" si="2325"/>
        <v>0</v>
      </c>
      <c r="DB313" s="432">
        <f t="shared" si="2326"/>
        <v>0</v>
      </c>
      <c r="DC313" s="432">
        <f t="shared" si="2327"/>
        <v>0</v>
      </c>
      <c r="DD313" s="432">
        <f t="shared" si="2328"/>
        <v>0</v>
      </c>
      <c r="DE313" s="428">
        <f>'DATA SHEET'!CO313*'Gas parameters'!$B$13</f>
        <v>21529.8</v>
      </c>
      <c r="DF313" s="428">
        <f>'DATA SHEET'!CP313*'Gas parameters'!$C$13</f>
        <v>0</v>
      </c>
      <c r="DG313" s="428">
        <f>'DATA SHEET'!CQ313*'Gas parameters'!$D$13</f>
        <v>0</v>
      </c>
      <c r="DH313" s="428">
        <f>'DATA SHEET'!CR313*'Gas parameters'!$E$13</f>
        <v>0</v>
      </c>
      <c r="DI313" s="428">
        <f>'DATA SHEET'!CS313*'Gas parameters'!$F$13</f>
        <v>0</v>
      </c>
      <c r="DJ313" s="428">
        <f>'DATA SHEET'!CT313*'Gas parameters'!$G$13</f>
        <v>0</v>
      </c>
      <c r="DK313" s="428">
        <f>'DATA SHEET'!CU313*'Gas parameters'!$H$13</f>
        <v>0</v>
      </c>
      <c r="DL313" s="428">
        <f>'DATA SHEET'!CV313*'Gas parameters'!$I$13</f>
        <v>0</v>
      </c>
      <c r="DM313" s="428">
        <f>'DATA SHEET'!CW313*'Gas parameters'!$J$13</f>
        <v>0</v>
      </c>
      <c r="DN313" s="428">
        <f>'DATA SHEET'!CX313*'Gas parameters'!$K$13</f>
        <v>0</v>
      </c>
      <c r="DO313" s="428">
        <f>'DATA SHEET'!CY313*'Gas parameters'!$L$13</f>
        <v>0</v>
      </c>
      <c r="DP313" s="428">
        <f>'DATA SHEET'!CZ313*'Gas parameters'!$M$13</f>
        <v>4313.2</v>
      </c>
      <c r="DQ313" s="428">
        <f>'DATA SHEET'!DA313*'Gas parameters'!$N$13</f>
        <v>0</v>
      </c>
      <c r="DR313" s="428">
        <f>'DATA SHEET'!DB313*'Gas parameters'!$O$13</f>
        <v>0</v>
      </c>
      <c r="DS313" s="428">
        <f>'DATA SHEET'!DC313*'Gas parameters'!$P$13</f>
        <v>0</v>
      </c>
      <c r="DT313" s="428">
        <f>'DATA SHEET'!DD313*'Gas parameters'!$Q$13</f>
        <v>0</v>
      </c>
      <c r="DU313" s="431">
        <f>'DATA SHEET'!CO313*'Gas parameters'!$B$14</f>
        <v>23891.399999999998</v>
      </c>
      <c r="DV313" s="431">
        <f>'DATA SHEET'!CP313*'Gas parameters'!$C$14</f>
        <v>0</v>
      </c>
      <c r="DW313" s="431">
        <f>'DATA SHEET'!CQ313*'Gas parameters'!$D$14</f>
        <v>0</v>
      </c>
      <c r="DX313" s="431">
        <f>'DATA SHEET'!CR313*'Gas parameters'!$E$14</f>
        <v>0</v>
      </c>
      <c r="DY313" s="431">
        <f>'DATA SHEET'!CS313*'Gas parameters'!$F$14</f>
        <v>0</v>
      </c>
      <c r="DZ313" s="431">
        <f>'DATA SHEET'!CT313*'Gas parameters'!$G$14</f>
        <v>0</v>
      </c>
      <c r="EA313" s="431">
        <f>'DATA SHEET'!CU313*'Gas parameters'!$H$14</f>
        <v>0</v>
      </c>
      <c r="EB313" s="431">
        <f>'DATA SHEET'!CV313*'Gas parameters'!$I$14</f>
        <v>0</v>
      </c>
      <c r="EC313" s="431">
        <f>'DATA SHEET'!CW313*'Gas parameters'!$J$14</f>
        <v>0</v>
      </c>
      <c r="ED313" s="431">
        <f>'DATA SHEET'!CX313*'Gas parameters'!$K$14</f>
        <v>0</v>
      </c>
      <c r="EE313" s="431">
        <f>'DATA SHEET'!CY313*'Gas parameters'!$L$14</f>
        <v>0</v>
      </c>
      <c r="EF313" s="431">
        <f>'DATA SHEET'!CZ313*'Gas parameters'!$M$14</f>
        <v>5098</v>
      </c>
      <c r="EG313" s="431">
        <f>'DATA SHEET'!DA313*'Gas parameters'!$N$14</f>
        <v>0</v>
      </c>
      <c r="EH313" s="431">
        <f>'DATA SHEET'!DB313*'Gas parameters'!$O$14</f>
        <v>0</v>
      </c>
      <c r="EI313" s="431">
        <f>'DATA SHEET'!DC313*'Gas parameters'!$P$14</f>
        <v>0</v>
      </c>
      <c r="EJ313" s="431">
        <f>'DATA SHEET'!DD313*'Gas parameters'!$Q$14</f>
        <v>0</v>
      </c>
      <c r="EK313" s="425">
        <f>'DATA SHEET'!CO313*'Gas parameters'!$B$15</f>
        <v>1.2018</v>
      </c>
      <c r="EL313" s="434">
        <f>'DATA SHEET'!CP313*'Gas parameters'!$C$15</f>
        <v>0</v>
      </c>
      <c r="EM313" s="434">
        <f>'DATA SHEET'!CQ313*'Gas parameters'!$D$15</f>
        <v>0</v>
      </c>
      <c r="EN313" s="434">
        <f>'DATA SHEET'!CR313*'Gas parameters'!$E$15</f>
        <v>0</v>
      </c>
      <c r="EO313" s="434">
        <f>'DATA SHEET'!CS313*'Gas parameters'!$F$15</f>
        <v>0</v>
      </c>
      <c r="EP313" s="434">
        <f>'DATA SHEET'!CT313*'Gas parameters'!$G$15</f>
        <v>0</v>
      </c>
      <c r="EQ313" s="434">
        <f>'DATA SHEET'!CU313*'Gas parameters'!$H$15</f>
        <v>0</v>
      </c>
      <c r="ER313" s="434">
        <f>'DATA SHEET'!CV313*'Gas parameters'!$I$15</f>
        <v>0</v>
      </c>
      <c r="ES313" s="434">
        <f>'DATA SHEET'!CW313*'Gas parameters'!$J$15</f>
        <v>0</v>
      </c>
      <c r="ET313" s="434">
        <f>'DATA SHEET'!CX313*'Gas parameters'!$K$15</f>
        <v>0</v>
      </c>
      <c r="EU313" s="434">
        <f>'DATA SHEET'!CY313*'Gas parameters'!$L$15</f>
        <v>0</v>
      </c>
      <c r="EV313" s="434">
        <f>'DATA SHEET'!CZ313*'Gas parameters'!$M$15</f>
        <v>0.1996</v>
      </c>
      <c r="EW313" s="434">
        <f>'DATA SHEET'!DA313*'Gas parameters'!$N$15</f>
        <v>0</v>
      </c>
      <c r="EX313" s="434">
        <f>'DATA SHEET'!DB313*'Gas parameters'!$O$15</f>
        <v>0</v>
      </c>
      <c r="EY313" s="434">
        <f>'DATA SHEET'!DC313*'Gas parameters'!$P$15</f>
        <v>0</v>
      </c>
      <c r="EZ313" s="434">
        <f>'DATA SHEET'!DD313*'Gas parameters'!$Q$15</f>
        <v>0</v>
      </c>
      <c r="FA313" s="429">
        <f>'DATA SHEET'!CO313*'Gas parameters'!$B$16</f>
        <v>0.59760000000000002</v>
      </c>
      <c r="FB313" s="429">
        <f>'DATA SHEET'!CP313*'Gas parameters'!$C$16</f>
        <v>0</v>
      </c>
      <c r="FC313" s="429">
        <f>'DATA SHEET'!CQ313*'Gas parameters'!$D$16</f>
        <v>0</v>
      </c>
      <c r="FD313" s="429">
        <f>'DATA SHEET'!CR313*'Gas parameters'!$E$16</f>
        <v>0</v>
      </c>
      <c r="FE313" s="429">
        <f>'DATA SHEET'!CS313*'Gas parameters'!$F$16</f>
        <v>0</v>
      </c>
      <c r="FF313" s="429">
        <f>'DATA SHEET'!CT313*'Gas parameters'!$G$16</f>
        <v>0</v>
      </c>
      <c r="FG313" s="429">
        <f>'DATA SHEET'!CU313*'Gas parameters'!$H$16</f>
        <v>0</v>
      </c>
      <c r="FH313" s="429">
        <f>'DATA SHEET'!CV313*'Gas parameters'!$I$16</f>
        <v>0</v>
      </c>
      <c r="FI313" s="429">
        <f>'DATA SHEET'!CW313*'Gas parameters'!$J$16</f>
        <v>0</v>
      </c>
      <c r="FJ313" s="429">
        <f>'DATA SHEET'!CX313*'Gas parameters'!$K$16</f>
        <v>0</v>
      </c>
      <c r="FK313" s="429">
        <f>'DATA SHEET'!CY313*'Gas parameters'!$L$16</f>
        <v>0</v>
      </c>
      <c r="FL313" s="429">
        <f>'DATA SHEET'!CZ313*'Gas parameters'!$M$16</f>
        <v>0</v>
      </c>
      <c r="FM313" s="429">
        <f>'DATA SHEET'!DA313*'Gas parameters'!$N$16</f>
        <v>0</v>
      </c>
      <c r="FN313" s="429">
        <f>'DATA SHEET'!DB313*'Gas parameters'!$O$16</f>
        <v>0</v>
      </c>
      <c r="FO313" s="429">
        <f>'DATA SHEET'!DC313*'Gas parameters'!$P$16</f>
        <v>0</v>
      </c>
      <c r="FP313" s="429">
        <f>'DATA SHEET'!DD313*'Gas parameters'!$Q$16</f>
        <v>0</v>
      </c>
      <c r="FQ313" s="457">
        <f>'DATA SHEET'!CO313*'Gas parameters'!$B$17</f>
        <v>1.1639999999999999</v>
      </c>
      <c r="FR313" s="457">
        <f>'DATA SHEET'!CP313*'Gas parameters'!$C$17</f>
        <v>0</v>
      </c>
      <c r="FS313" s="457">
        <f>'DATA SHEET'!CQ313*'Gas parameters'!$D$17</f>
        <v>0</v>
      </c>
      <c r="FT313" s="457">
        <f>'DATA SHEET'!CR313*'Gas parameters'!$E$17</f>
        <v>0</v>
      </c>
      <c r="FU313" s="457">
        <f>'DATA SHEET'!CS313*'Gas parameters'!$F$17</f>
        <v>0</v>
      </c>
      <c r="FV313" s="457">
        <f>'DATA SHEET'!CT313*'Gas parameters'!$G$17</f>
        <v>0</v>
      </c>
      <c r="FW313" s="457">
        <f>'DATA SHEET'!CU313*'Gas parameters'!$H$17</f>
        <v>0</v>
      </c>
      <c r="FX313" s="457">
        <f>'DATA SHEET'!CV313*'Gas parameters'!$I$17</f>
        <v>0</v>
      </c>
      <c r="FY313" s="457">
        <f>'DATA SHEET'!CW313*'Gas parameters'!$J$17</f>
        <v>0</v>
      </c>
      <c r="FZ313" s="457">
        <f>'DATA SHEET'!CX313*'Gas parameters'!$K$17</f>
        <v>0</v>
      </c>
      <c r="GA313" s="457">
        <f>'DATA SHEET'!CY313*'Gas parameters'!$L$17</f>
        <v>0</v>
      </c>
      <c r="GB313" s="457">
        <f>'DATA SHEET'!CZ313*'Gas parameters'!$M$17</f>
        <v>0.38680000000000003</v>
      </c>
      <c r="GC313" s="457">
        <f>'DATA SHEET'!DA313*'Gas parameters'!$N$17</f>
        <v>0</v>
      </c>
      <c r="GD313" s="457">
        <f>'DATA SHEET'!DB313*'Gas parameters'!$O$17</f>
        <v>0</v>
      </c>
      <c r="GE313" s="457">
        <f>'DATA SHEET'!DC313*'Gas parameters'!$P$17</f>
        <v>0</v>
      </c>
      <c r="GF313" s="457">
        <f>'DATA SHEET'!DD313*'Gas parameters'!$Q$17</f>
        <v>0</v>
      </c>
      <c r="GG313" s="429">
        <f>'DATA SHEET'!CO313*'Gas parameters'!$B$18</f>
        <v>0.43043999999999999</v>
      </c>
      <c r="GH313" s="429">
        <f>'DATA SHEET'!CP313*'Gas parameters'!$C$18</f>
        <v>0</v>
      </c>
      <c r="GI313" s="429">
        <f>'DATA SHEET'!CQ313*'Gas parameters'!$D$18</f>
        <v>0</v>
      </c>
      <c r="GJ313" s="429">
        <f>'DATA SHEET'!CR313*'Gas parameters'!$E$18</f>
        <v>0</v>
      </c>
      <c r="GK313" s="429">
        <f>'DATA SHEET'!CS313*'Gas parameters'!$F$18</f>
        <v>0</v>
      </c>
      <c r="GL313" s="429">
        <f>'DATA SHEET'!CT313*'Gas parameters'!$G$18</f>
        <v>0</v>
      </c>
      <c r="GM313" s="429">
        <f>'DATA SHEET'!CU313*'Gas parameters'!$H$18</f>
        <v>0</v>
      </c>
      <c r="GN313" s="429">
        <f>'DATA SHEET'!CV313*'Gas parameters'!$I$18</f>
        <v>0</v>
      </c>
      <c r="GO313" s="429">
        <f>'DATA SHEET'!CW313*'Gas parameters'!$J$18</f>
        <v>0</v>
      </c>
      <c r="GP313" s="429">
        <f>'DATA SHEET'!CX313*'Gas parameters'!$K$18</f>
        <v>0</v>
      </c>
      <c r="GQ313" s="429">
        <f>'DATA SHEET'!CY313*'Gas parameters'!$L$18</f>
        <v>0</v>
      </c>
      <c r="GR313" s="429">
        <f>'DATA SHEET'!CZ313*'Gas parameters'!$M$18</f>
        <v>3.5999999999999997E-2</v>
      </c>
      <c r="GS313" s="429">
        <f>'DATA SHEET'!DA313*'Gas parameters'!$N$18</f>
        <v>0</v>
      </c>
      <c r="GT313" s="429">
        <f>'DATA SHEET'!DB313*'Gas parameters'!$O$18</f>
        <v>0</v>
      </c>
      <c r="GU313" s="429">
        <f>'DATA SHEET'!DC313*'Gas parameters'!$P$18</f>
        <v>0</v>
      </c>
      <c r="GV313" s="429">
        <f>'DATA SHEET'!DD313*'Gas parameters'!$Q$18</f>
        <v>0</v>
      </c>
      <c r="GW313" s="430">
        <v>7</v>
      </c>
      <c r="GX313" s="430">
        <v>1E-3</v>
      </c>
      <c r="GY313" s="435">
        <f t="shared" si="2329"/>
        <v>6.6924546322827121</v>
      </c>
      <c r="GZ313" s="435">
        <f t="shared" si="2330"/>
        <v>10.148328222950017</v>
      </c>
      <c r="HA313" s="433">
        <f t="shared" si="2331"/>
        <v>1</v>
      </c>
      <c r="HB313" s="433">
        <f t="shared" si="2332"/>
        <v>7.4502201757506663</v>
      </c>
      <c r="HC313" s="433">
        <f t="shared" si="2333"/>
        <v>20.959991874476575</v>
      </c>
      <c r="HD313" s="433">
        <f t="shared" si="2334"/>
        <v>1.3246768628986172</v>
      </c>
      <c r="HE313" s="433">
        <f t="shared" si="2335"/>
        <v>1.2155011147590387</v>
      </c>
      <c r="HF313" s="436">
        <f t="shared" si="2336"/>
        <v>0</v>
      </c>
      <c r="HG313" s="433">
        <f t="shared" si="2337"/>
        <v>5.8886546322827122</v>
      </c>
      <c r="HH313" s="435">
        <f>GY313*0.7906+'DATA SHEET'!CW313/100+HN313</f>
        <v>5.8886546322827122</v>
      </c>
      <c r="HI313" s="433">
        <f t="shared" si="2338"/>
        <v>1.5615655434679541</v>
      </c>
      <c r="HJ313" s="433">
        <f t="shared" si="2339"/>
        <v>10.148328222950017</v>
      </c>
      <c r="HK313" s="437">
        <f t="shared" si="2340"/>
        <v>25843</v>
      </c>
      <c r="HL313" s="437">
        <f t="shared" si="2341"/>
        <v>28989.399999999998</v>
      </c>
      <c r="HM313" s="438">
        <f t="shared" si="2342"/>
        <v>1.4014</v>
      </c>
      <c r="HN313" s="439">
        <f t="shared" si="2343"/>
        <v>0.59760000000000002</v>
      </c>
      <c r="HO313" s="436">
        <f t="shared" si="2344"/>
        <v>1.5508</v>
      </c>
      <c r="HP313" s="427">
        <f t="shared" si="2345"/>
        <v>0.46643999999999997</v>
      </c>
      <c r="HQ313" s="357">
        <f t="shared" si="2346"/>
        <v>25801.599999999999</v>
      </c>
      <c r="HR313" s="358">
        <f t="shared" si="2347"/>
        <v>29019.200000000001</v>
      </c>
      <c r="HS313" s="712">
        <f t="shared" si="2348"/>
        <v>0.46643999999999997</v>
      </c>
      <c r="HT313" s="713">
        <f t="shared" si="2349"/>
        <v>0.36094603788418017</v>
      </c>
      <c r="HU313" s="711">
        <f t="shared" si="2350"/>
        <v>0.44215889640812073</v>
      </c>
      <c r="HV313" s="711">
        <f t="shared" si="2351"/>
        <v>24.454174959719456</v>
      </c>
      <c r="HW313" s="711">
        <f t="shared" si="2352"/>
        <v>27.464698088207459</v>
      </c>
      <c r="HX313" s="711">
        <f t="shared" si="2353"/>
        <v>45.714470083951518</v>
      </c>
      <c r="HY313" s="714">
        <f t="shared" si="2354"/>
        <v>25.801599999999997</v>
      </c>
      <c r="HZ313" s="359">
        <f t="shared" si="2355"/>
        <v>29.019200000000001</v>
      </c>
      <c r="IA313" s="360">
        <f t="shared" si="2356"/>
        <v>48.30190909070317</v>
      </c>
      <c r="IB313" s="75">
        <f t="shared" si="2357"/>
        <v>45.714470083951518</v>
      </c>
      <c r="IC313" s="724">
        <f t="shared" si="2358"/>
        <v>0.36094603788418017</v>
      </c>
      <c r="ID313" s="724">
        <f t="shared" si="2359"/>
        <v>25.801599999999997</v>
      </c>
      <c r="IE313" s="724">
        <f t="shared" si="2360"/>
        <v>29.019200000000001</v>
      </c>
      <c r="IF313" s="76">
        <f t="shared" si="2361"/>
        <v>10.148328222950017</v>
      </c>
      <c r="IG313" s="168"/>
      <c r="IH313" s="168"/>
      <c r="II313" s="168"/>
      <c r="IJ313" s="700">
        <f t="shared" si="2362"/>
        <v>0</v>
      </c>
      <c r="IK313" s="8"/>
      <c r="IL313" s="8"/>
      <c r="IM313" s="8"/>
      <c r="IN313" s="8"/>
      <c r="IO313" s="8"/>
      <c r="IP313" s="8"/>
      <c r="IQ313" s="8"/>
      <c r="IR313" s="8"/>
      <c r="IS313" s="23" t="s">
        <v>88</v>
      </c>
      <c r="IT313" s="23" t="s">
        <v>88</v>
      </c>
      <c r="IU313" s="23"/>
      <c r="IV313" s="23" t="s">
        <v>88</v>
      </c>
      <c r="IW313" s="23"/>
      <c r="IX313" s="23"/>
      <c r="IZ313" s="8"/>
      <c r="JA313" s="8"/>
      <c r="JB313" s="43"/>
      <c r="JC313" s="64"/>
      <c r="JD313" s="22" t="str">
        <f>IF(IN313&lt;&gt;0,IP313*IF313/IN313,"NM")</f>
        <v>NM</v>
      </c>
      <c r="JE313" s="22" t="str">
        <f>IF(IN313&lt;&gt;0,IQ313*IF313/IN313,"NM")</f>
        <v>NM</v>
      </c>
      <c r="JF313" s="22" t="str">
        <f>IF(IN313&lt;&gt;0,JD313*1.07,"NM")</f>
        <v>NM</v>
      </c>
      <c r="JG313" s="22" t="str">
        <f>IF(IN313&lt;&gt;0,JE313*1.76,"NM")</f>
        <v>NM</v>
      </c>
      <c r="JH313" s="21" t="str">
        <f>IF(IN313&lt;&gt;0,(21/(21-IO313)),"NM")</f>
        <v>NM</v>
      </c>
      <c r="JI313" s="21"/>
      <c r="JJ313" s="21"/>
      <c r="JK313" s="21"/>
      <c r="JL313" s="79"/>
      <c r="JM313" s="140"/>
      <c r="JN313" s="140"/>
      <c r="JO313" s="140"/>
      <c r="JP313" s="29"/>
      <c r="JQ313" s="29"/>
      <c r="JR313" s="29"/>
      <c r="JS313" s="29"/>
      <c r="JT313" s="142"/>
      <c r="JU313" s="142"/>
      <c r="JV313" s="142"/>
      <c r="JW313" s="142"/>
      <c r="JX313" s="142"/>
      <c r="JY313" s="142"/>
      <c r="JZ313" s="142"/>
      <c r="KA313" s="26"/>
      <c r="KB313" s="27"/>
      <c r="KC313" s="175"/>
      <c r="KD313" s="175"/>
      <c r="KE313" s="175"/>
      <c r="KF313" s="175"/>
      <c r="KG313" s="175"/>
      <c r="KH313" s="175"/>
      <c r="KI313" s="175"/>
      <c r="KJ313" s="175"/>
      <c r="KK313" s="48"/>
      <c r="KL313" s="32" t="s">
        <v>88</v>
      </c>
      <c r="KM313" s="48"/>
      <c r="KN313" s="48"/>
      <c r="KO313" s="48"/>
      <c r="KP313" s="48"/>
      <c r="KQ313" s="49"/>
      <c r="KR313" s="49"/>
      <c r="KS313" s="49"/>
      <c r="KT313" s="49"/>
      <c r="KU313" s="49"/>
      <c r="KV313" s="49"/>
      <c r="KX313" s="540">
        <f t="shared" si="2238"/>
        <v>100</v>
      </c>
      <c r="NC313" s="5"/>
    </row>
    <row r="314" spans="1:367" ht="16.5" thickTop="1" thickBot="1" x14ac:dyDescent="0.3">
      <c r="A314" s="81"/>
      <c r="B314" s="81"/>
      <c r="C314" s="81"/>
      <c r="D314" s="2179"/>
      <c r="E314" s="52" t="s">
        <v>685</v>
      </c>
      <c r="F314" s="53"/>
      <c r="G314" s="53"/>
      <c r="H314" s="53"/>
      <c r="I314" s="53"/>
      <c r="J314" s="53"/>
      <c r="K314" s="53"/>
      <c r="L314" s="53"/>
      <c r="M314" s="53"/>
      <c r="N314" s="53"/>
      <c r="O314" s="53"/>
      <c r="P314" s="547"/>
      <c r="Q314" s="53"/>
      <c r="R314" s="53"/>
      <c r="S314" s="53"/>
      <c r="T314" s="53"/>
      <c r="U314" s="53"/>
      <c r="V314" s="53"/>
      <c r="W314" s="53"/>
      <c r="X314" s="53"/>
      <c r="Y314" s="53"/>
      <c r="Z314" s="53"/>
      <c r="AA314" s="53"/>
      <c r="AB314" s="53"/>
      <c r="AC314" s="53"/>
      <c r="AD314" s="53"/>
      <c r="AE314" s="53"/>
      <c r="AF314" s="53"/>
      <c r="AG314" s="53"/>
      <c r="AH314" s="53"/>
      <c r="AI314" s="53"/>
      <c r="AJ314" s="53"/>
      <c r="AK314" s="53"/>
      <c r="AL314" s="53"/>
      <c r="AM314" s="53"/>
      <c r="AN314" s="53"/>
      <c r="AO314" s="53"/>
      <c r="AP314" s="53"/>
      <c r="AQ314" s="53"/>
      <c r="AR314" s="53"/>
      <c r="AS314" s="53"/>
      <c r="AT314" s="53"/>
      <c r="AU314" s="53"/>
      <c r="AV314" s="53"/>
      <c r="AW314" s="53"/>
      <c r="AX314" s="53"/>
      <c r="AY314" s="53"/>
      <c r="AZ314" s="53"/>
      <c r="BA314" s="53"/>
      <c r="BB314" s="53"/>
      <c r="BC314" s="53"/>
      <c r="BD314" s="53"/>
      <c r="BE314" s="53"/>
      <c r="BF314" s="53"/>
      <c r="BG314" s="53"/>
      <c r="BH314" s="53"/>
      <c r="BI314" s="53"/>
      <c r="BJ314" s="53"/>
      <c r="BK314" s="53"/>
      <c r="BL314" s="53"/>
      <c r="BM314" s="53"/>
      <c r="BN314" s="53"/>
      <c r="BO314" s="53"/>
      <c r="BP314" s="53"/>
      <c r="BQ314" s="53"/>
      <c r="BR314" s="53"/>
      <c r="BS314" s="53"/>
      <c r="BT314" s="53"/>
      <c r="BU314" s="53"/>
      <c r="BV314" s="53"/>
      <c r="BW314" s="53"/>
      <c r="BX314" s="53"/>
      <c r="BY314" s="53"/>
      <c r="BZ314" s="53"/>
      <c r="CA314" s="53"/>
      <c r="CB314" s="53"/>
      <c r="CC314" s="53"/>
      <c r="CD314" s="53"/>
      <c r="CE314" s="53"/>
      <c r="CF314" s="53"/>
      <c r="CG314" s="53"/>
      <c r="CH314" s="53"/>
      <c r="CI314" s="53"/>
      <c r="CJ314" s="53"/>
      <c r="CK314" s="53"/>
      <c r="CL314" s="53"/>
      <c r="CM314" s="53"/>
      <c r="CN314" s="53"/>
      <c r="CO314" s="53"/>
      <c r="CP314" s="53"/>
      <c r="CQ314" s="53"/>
      <c r="CR314" s="53"/>
      <c r="CS314" s="53"/>
      <c r="CT314" s="53"/>
      <c r="CU314" s="53"/>
      <c r="CV314" s="53"/>
      <c r="CW314" s="53"/>
      <c r="CX314" s="53"/>
      <c r="CY314" s="53"/>
      <c r="CZ314" s="53"/>
      <c r="DA314" s="53"/>
      <c r="DB314" s="53"/>
      <c r="DC314" s="53"/>
      <c r="DD314" s="53"/>
      <c r="DE314" s="53"/>
      <c r="DF314" s="53"/>
      <c r="DG314" s="53"/>
      <c r="DH314" s="53"/>
      <c r="DI314" s="53"/>
      <c r="DJ314" s="53"/>
      <c r="DK314" s="53"/>
      <c r="DL314" s="53"/>
      <c r="DM314" s="53"/>
      <c r="DN314" s="53"/>
      <c r="DO314" s="53"/>
      <c r="DP314" s="53"/>
      <c r="DQ314" s="53"/>
      <c r="DR314" s="53"/>
      <c r="DS314" s="53"/>
      <c r="DT314" s="53"/>
      <c r="DU314" s="53"/>
      <c r="DV314" s="53"/>
      <c r="DW314" s="53"/>
      <c r="DX314" s="53"/>
      <c r="DY314" s="53"/>
      <c r="DZ314" s="53"/>
      <c r="EA314" s="53"/>
      <c r="EB314" s="53"/>
      <c r="EC314" s="53"/>
      <c r="ED314" s="53"/>
      <c r="EE314" s="53"/>
      <c r="EF314" s="53"/>
      <c r="EG314" s="53"/>
      <c r="EH314" s="53"/>
      <c r="EI314" s="53"/>
      <c r="EJ314" s="53"/>
      <c r="EK314" s="53"/>
      <c r="EL314" s="53"/>
      <c r="EM314" s="53"/>
      <c r="EN314" s="53"/>
      <c r="EO314" s="53"/>
      <c r="EP314" s="53"/>
      <c r="EQ314" s="53"/>
      <c r="ER314" s="53"/>
      <c r="ES314" s="53"/>
      <c r="ET314" s="53"/>
      <c r="EU314" s="53"/>
      <c r="EV314" s="53"/>
      <c r="EW314" s="53"/>
      <c r="EX314" s="53"/>
      <c r="EY314" s="53"/>
      <c r="EZ314" s="53"/>
      <c r="FA314" s="53"/>
      <c r="FB314" s="53"/>
      <c r="FC314" s="53"/>
      <c r="FD314" s="53"/>
      <c r="FE314" s="53"/>
      <c r="FF314" s="53"/>
      <c r="FG314" s="53"/>
      <c r="FH314" s="53"/>
      <c r="FI314" s="53"/>
      <c r="FJ314" s="53"/>
      <c r="FK314" s="53"/>
      <c r="FL314" s="53"/>
      <c r="FM314" s="53"/>
      <c r="FN314" s="53"/>
      <c r="FO314" s="53"/>
      <c r="FP314" s="53"/>
      <c r="FQ314" s="53"/>
      <c r="FR314" s="53"/>
      <c r="FS314" s="53"/>
      <c r="FT314" s="53"/>
      <c r="FU314" s="53"/>
      <c r="FV314" s="53"/>
      <c r="FW314" s="53"/>
      <c r="FX314" s="53"/>
      <c r="FY314" s="53"/>
      <c r="FZ314" s="53"/>
      <c r="GA314" s="53"/>
      <c r="GB314" s="53"/>
      <c r="GC314" s="53"/>
      <c r="GD314" s="53"/>
      <c r="GE314" s="53"/>
      <c r="GF314" s="53"/>
      <c r="GG314" s="53"/>
      <c r="GH314" s="53"/>
      <c r="GI314" s="53"/>
      <c r="GJ314" s="53"/>
      <c r="GK314" s="53"/>
      <c r="GL314" s="53"/>
      <c r="GM314" s="53"/>
      <c r="GN314" s="53"/>
      <c r="GO314" s="53"/>
      <c r="GP314" s="53"/>
      <c r="GQ314" s="53"/>
      <c r="GR314" s="53"/>
      <c r="GS314" s="53"/>
      <c r="GT314" s="53"/>
      <c r="GU314" s="53"/>
      <c r="GV314" s="53"/>
      <c r="GW314" s="53"/>
      <c r="GX314" s="53"/>
      <c r="GY314" s="53"/>
      <c r="GZ314" s="53"/>
      <c r="HA314" s="53"/>
      <c r="HB314" s="53"/>
      <c r="HC314" s="53"/>
      <c r="HD314" s="53"/>
      <c r="HE314" s="53"/>
      <c r="HF314" s="436">
        <f t="shared" ref="HF314:HF320" si="2363">IO314</f>
        <v>0</v>
      </c>
      <c r="HG314" s="53"/>
      <c r="HH314" s="53"/>
      <c r="HI314" s="53"/>
      <c r="HJ314" s="53"/>
      <c r="HK314" s="53"/>
      <c r="HL314" s="53"/>
      <c r="HM314" s="53"/>
      <c r="HN314" s="53"/>
      <c r="HO314" s="53"/>
      <c r="HP314" s="53"/>
      <c r="HQ314" s="53"/>
      <c r="HR314" s="53"/>
      <c r="HS314" s="53"/>
      <c r="HT314" s="53"/>
      <c r="HU314" s="53"/>
      <c r="HV314" s="53"/>
      <c r="HW314" s="53"/>
      <c r="HX314" s="53"/>
      <c r="HY314" s="53"/>
      <c r="HZ314" s="53"/>
      <c r="IA314" s="53"/>
      <c r="IB314" s="53"/>
      <c r="IC314" s="53"/>
      <c r="ID314" s="53"/>
      <c r="IE314" s="53"/>
      <c r="IF314" s="53"/>
      <c r="IG314" s="53"/>
      <c r="IH314" s="53"/>
      <c r="II314" s="53"/>
      <c r="IJ314" s="53"/>
      <c r="IK314" s="53"/>
      <c r="IL314" s="53"/>
      <c r="IM314" s="53"/>
      <c r="IN314" s="53"/>
      <c r="IO314" s="53"/>
      <c r="IP314" s="53"/>
      <c r="IQ314" s="53"/>
      <c r="IR314" s="53"/>
      <c r="IS314" s="53"/>
      <c r="IT314" s="53"/>
      <c r="IU314" s="53"/>
      <c r="IV314" s="53"/>
      <c r="IW314" s="53"/>
      <c r="IX314" s="53"/>
      <c r="IZ314" s="53"/>
      <c r="JA314" s="53"/>
      <c r="JB314" s="53"/>
      <c r="JC314" s="53"/>
      <c r="JD314" s="53"/>
      <c r="JE314" s="53"/>
      <c r="JF314" s="53"/>
      <c r="JG314" s="53"/>
      <c r="JH314" s="53"/>
      <c r="JI314" s="53"/>
      <c r="JJ314" s="53"/>
      <c r="JK314" s="53"/>
      <c r="JL314" s="53"/>
      <c r="JM314" s="53"/>
      <c r="JN314" s="53"/>
      <c r="JO314" s="53"/>
      <c r="JP314" s="53"/>
      <c r="JQ314" s="53"/>
      <c r="JR314" s="53"/>
      <c r="JS314" s="53"/>
      <c r="JT314" s="53"/>
      <c r="JU314" s="53"/>
      <c r="JV314" s="53"/>
      <c r="JW314" s="53"/>
      <c r="JX314" s="53"/>
      <c r="JY314" s="53"/>
      <c r="JZ314" s="53"/>
      <c r="KA314" s="53"/>
      <c r="KB314" s="53"/>
      <c r="KC314" s="53"/>
      <c r="KD314" s="53"/>
      <c r="KE314" s="53"/>
      <c r="KF314" s="53"/>
      <c r="KG314" s="53"/>
      <c r="KH314" s="53"/>
      <c r="KI314" s="53"/>
      <c r="KJ314" s="53"/>
      <c r="KK314" s="53"/>
      <c r="KL314" s="53"/>
      <c r="KM314" s="53"/>
      <c r="KN314" s="53"/>
      <c r="KO314" s="53"/>
      <c r="KP314" s="53"/>
      <c r="KQ314" s="54"/>
      <c r="KR314" s="54"/>
      <c r="KS314" s="54"/>
      <c r="KT314" s="54"/>
      <c r="KU314" s="54"/>
      <c r="KV314" s="54"/>
      <c r="KX314" s="540">
        <f t="shared" si="2238"/>
        <v>0</v>
      </c>
      <c r="NC314" s="5"/>
    </row>
    <row r="315" spans="1:367" ht="16.5" thickTop="1" thickBot="1" x14ac:dyDescent="0.3">
      <c r="A315" s="81"/>
      <c r="B315" s="81"/>
      <c r="C315" s="81"/>
      <c r="D315" s="2179"/>
      <c r="E315" s="111" t="s">
        <v>83</v>
      </c>
      <c r="F315" s="109"/>
      <c r="G315" s="109"/>
      <c r="H315" s="51"/>
      <c r="I315" s="51"/>
      <c r="J315" s="51"/>
      <c r="K315" s="51"/>
      <c r="L315" s="51"/>
      <c r="M315" s="51"/>
      <c r="N315" s="123"/>
      <c r="O315" s="74"/>
      <c r="P315" s="548"/>
      <c r="Q315" s="74"/>
      <c r="R315" s="74"/>
      <c r="S315" s="74"/>
      <c r="T315" s="74"/>
      <c r="U315" s="74"/>
      <c r="V315" s="74"/>
      <c r="W315" s="35" t="s">
        <v>78</v>
      </c>
      <c r="X315" s="35"/>
      <c r="Y315" s="35"/>
      <c r="Z315" s="35"/>
      <c r="AA315" s="35"/>
      <c r="AB315" s="35"/>
      <c r="AC315" s="35"/>
      <c r="AD315" s="35"/>
      <c r="AE315" s="35"/>
      <c r="AF315" s="35"/>
      <c r="AG315" s="35"/>
      <c r="AH315" s="35"/>
      <c r="AI315" s="35"/>
      <c r="AJ315" s="35"/>
      <c r="AK315" s="35"/>
      <c r="AL315" s="35"/>
      <c r="AM315" s="35"/>
      <c r="AN315" s="35"/>
      <c r="AO315" s="35"/>
      <c r="AP315" s="35"/>
      <c r="AQ315" s="35"/>
      <c r="AR315" s="35"/>
      <c r="AS315" s="35"/>
      <c r="AT315" s="35"/>
      <c r="AU315" s="35"/>
      <c r="AV315" s="35"/>
      <c r="AW315" s="35"/>
      <c r="AX315" s="35"/>
      <c r="AY315" s="35"/>
      <c r="AZ315" s="35"/>
      <c r="BA315" s="35"/>
      <c r="BB315" s="35"/>
      <c r="BC315" s="35"/>
      <c r="BD315" s="35"/>
      <c r="BE315" s="35"/>
      <c r="BF315" s="35"/>
      <c r="BG315" s="35"/>
      <c r="BH315" s="35"/>
      <c r="BI315" s="35"/>
      <c r="BJ315" s="35"/>
      <c r="BK315" s="35"/>
      <c r="BL315" s="35"/>
      <c r="BM315" s="35"/>
      <c r="BN315" s="35"/>
      <c r="BO315" s="35"/>
      <c r="BP315" s="35"/>
      <c r="BQ315" s="35"/>
      <c r="BR315" s="35"/>
      <c r="BS315" s="35"/>
      <c r="BT315" s="35"/>
      <c r="BU315" s="35"/>
      <c r="BV315" s="35"/>
      <c r="BW315" s="35"/>
      <c r="BX315" s="35"/>
      <c r="BY315" s="35"/>
      <c r="BZ315" s="35"/>
      <c r="CA315" s="35"/>
      <c r="CB315" s="35"/>
      <c r="CC315" s="35"/>
      <c r="CD315" s="35"/>
      <c r="CE315" s="35"/>
      <c r="CF315" s="35"/>
      <c r="CG315" s="35"/>
      <c r="CH315" s="35"/>
      <c r="CI315" s="35"/>
      <c r="CJ315" s="35"/>
      <c r="CK315" s="35"/>
      <c r="CL315" s="35"/>
      <c r="CM315" s="35"/>
      <c r="CN315" s="35"/>
      <c r="CO315" s="35"/>
      <c r="CP315" s="35"/>
      <c r="CQ315" s="35"/>
      <c r="CR315" s="35"/>
      <c r="CS315" s="35"/>
      <c r="CT315" s="35"/>
      <c r="CU315" s="35"/>
      <c r="CV315" s="35"/>
      <c r="CW315" s="35"/>
      <c r="CX315" s="35"/>
      <c r="CY315" s="35"/>
      <c r="CZ315" s="35"/>
      <c r="DA315" s="35"/>
      <c r="DB315" s="35"/>
      <c r="DC315" s="35"/>
      <c r="DD315" s="35"/>
      <c r="DE315" s="35"/>
      <c r="DF315" s="35"/>
      <c r="DG315" s="35"/>
      <c r="DH315" s="35"/>
      <c r="DI315" s="35"/>
      <c r="DJ315" s="35"/>
      <c r="DK315" s="35"/>
      <c r="DL315" s="35"/>
      <c r="DM315" s="35"/>
      <c r="DN315" s="35"/>
      <c r="DO315" s="35"/>
      <c r="DP315" s="35"/>
      <c r="DQ315" s="35"/>
      <c r="DR315" s="35"/>
      <c r="DS315" s="35"/>
      <c r="DT315" s="35"/>
      <c r="DU315" s="35"/>
      <c r="DV315" s="35"/>
      <c r="DW315" s="35"/>
      <c r="DX315" s="35"/>
      <c r="DY315" s="35"/>
      <c r="DZ315" s="35"/>
      <c r="EA315" s="35"/>
      <c r="EB315" s="35"/>
      <c r="EC315" s="35"/>
      <c r="ED315" s="35"/>
      <c r="EE315" s="35"/>
      <c r="EF315" s="35"/>
      <c r="EG315" s="35"/>
      <c r="EH315" s="35"/>
      <c r="EI315" s="35"/>
      <c r="EJ315" s="35"/>
      <c r="EK315" s="35"/>
      <c r="EL315" s="35"/>
      <c r="EM315" s="35"/>
      <c r="EN315" s="35"/>
      <c r="EO315" s="35"/>
      <c r="EP315" s="35"/>
      <c r="EQ315" s="35"/>
      <c r="ER315" s="35"/>
      <c r="ES315" s="35"/>
      <c r="ET315" s="35"/>
      <c r="EU315" s="35"/>
      <c r="EV315" s="35"/>
      <c r="EW315" s="35"/>
      <c r="EX315" s="35"/>
      <c r="EY315" s="35"/>
      <c r="EZ315" s="35"/>
      <c r="FA315" s="35"/>
      <c r="FB315" s="35"/>
      <c r="FC315" s="35"/>
      <c r="FD315" s="35"/>
      <c r="FE315" s="35"/>
      <c r="FF315" s="35"/>
      <c r="FG315" s="35"/>
      <c r="FH315" s="35"/>
      <c r="FI315" s="35"/>
      <c r="FJ315" s="35"/>
      <c r="FK315" s="35"/>
      <c r="FL315" s="35"/>
      <c r="FM315" s="35"/>
      <c r="FN315" s="35"/>
      <c r="FO315" s="35"/>
      <c r="FP315" s="35"/>
      <c r="FQ315" s="35"/>
      <c r="FR315" s="35"/>
      <c r="FS315" s="35"/>
      <c r="FT315" s="35"/>
      <c r="FU315" s="35"/>
      <c r="FV315" s="35"/>
      <c r="FW315" s="35"/>
      <c r="FX315" s="35"/>
      <c r="FY315" s="35"/>
      <c r="FZ315" s="35"/>
      <c r="GA315" s="35"/>
      <c r="GB315" s="35"/>
      <c r="GC315" s="35"/>
      <c r="GD315" s="35"/>
      <c r="GE315" s="35"/>
      <c r="GF315" s="35"/>
      <c r="GG315" s="35"/>
      <c r="GH315" s="35"/>
      <c r="GI315" s="35"/>
      <c r="GJ315" s="35"/>
      <c r="GK315" s="35"/>
      <c r="GL315" s="35"/>
      <c r="GM315" s="35"/>
      <c r="GN315" s="35"/>
      <c r="GO315" s="35"/>
      <c r="GP315" s="35"/>
      <c r="GQ315" s="35"/>
      <c r="GR315" s="35"/>
      <c r="GS315" s="35"/>
      <c r="GT315" s="35"/>
      <c r="GU315" s="35"/>
      <c r="GV315" s="35"/>
      <c r="GW315" s="35"/>
      <c r="GX315" s="35"/>
      <c r="GY315" s="35"/>
      <c r="GZ315" s="35"/>
      <c r="HA315" s="35"/>
      <c r="HB315" s="35"/>
      <c r="HC315" s="35"/>
      <c r="HD315" s="35"/>
      <c r="HE315" s="35"/>
      <c r="HF315" s="436">
        <f t="shared" si="2363"/>
        <v>0</v>
      </c>
      <c r="HG315" s="35"/>
      <c r="HH315" s="35"/>
      <c r="HI315" s="35"/>
      <c r="HJ315" s="35"/>
      <c r="HK315" s="35"/>
      <c r="HL315" s="35"/>
      <c r="HM315" s="35"/>
      <c r="HN315" s="35"/>
      <c r="HO315" s="35"/>
      <c r="HP315" s="35"/>
      <c r="HQ315" s="35"/>
      <c r="HR315" s="35"/>
      <c r="HS315" s="35"/>
      <c r="HT315" s="35"/>
      <c r="HU315" s="35"/>
      <c r="HV315" s="35"/>
      <c r="HW315" s="35"/>
      <c r="HX315" s="35"/>
      <c r="HY315" s="35"/>
      <c r="HZ315" s="35"/>
      <c r="IA315" s="35"/>
      <c r="IB315" s="35"/>
      <c r="IC315" s="35"/>
      <c r="ID315" s="35"/>
      <c r="IE315" s="35"/>
      <c r="IF315" s="35"/>
      <c r="IG315" s="35"/>
      <c r="IH315" s="35"/>
      <c r="II315" s="35"/>
      <c r="IJ315" s="35"/>
      <c r="IK315" s="35"/>
      <c r="IL315" s="35"/>
      <c r="IM315" s="35"/>
      <c r="IN315" s="35"/>
      <c r="IO315" s="35"/>
      <c r="IP315" s="35"/>
      <c r="IQ315" s="35"/>
      <c r="IR315" s="35"/>
      <c r="IS315" s="35"/>
      <c r="IT315" s="35"/>
      <c r="IU315" s="35"/>
      <c r="IV315" s="35"/>
      <c r="IW315" s="35"/>
      <c r="IX315" s="35"/>
      <c r="IZ315" s="35"/>
      <c r="JA315" s="35"/>
      <c r="JB315" s="35"/>
      <c r="JC315" s="35"/>
      <c r="JD315" s="35"/>
      <c r="JE315" s="35"/>
      <c r="JF315" s="35"/>
      <c r="JG315" s="35"/>
      <c r="JH315" s="35"/>
      <c r="JI315" s="35"/>
      <c r="JJ315" s="35"/>
      <c r="JK315" s="35"/>
      <c r="JL315" s="2116"/>
      <c r="JM315" s="2116"/>
      <c r="JN315" s="2116"/>
      <c r="JO315" s="2116"/>
      <c r="JP315" s="2116"/>
      <c r="JQ315" s="460"/>
      <c r="JR315" s="460"/>
      <c r="JS315" s="460"/>
      <c r="JT315" s="35"/>
      <c r="JU315" s="35"/>
      <c r="JV315" s="35"/>
      <c r="JW315" s="35"/>
      <c r="JX315" s="35"/>
      <c r="JY315" s="35"/>
      <c r="JZ315" s="35"/>
      <c r="KA315" s="35"/>
      <c r="KB315" s="35"/>
      <c r="KC315" s="35"/>
      <c r="KD315" s="35"/>
      <c r="KE315" s="35"/>
      <c r="KF315" s="35"/>
      <c r="KG315" s="35"/>
      <c r="KH315" s="35"/>
      <c r="KI315" s="35"/>
      <c r="KJ315" s="35"/>
      <c r="KK315" s="35"/>
      <c r="KL315" s="35"/>
      <c r="KM315" s="35"/>
      <c r="KN315" s="35"/>
      <c r="KO315" s="35"/>
      <c r="KP315" s="35"/>
      <c r="KQ315" s="36"/>
      <c r="KR315" s="36"/>
      <c r="KS315" s="36"/>
      <c r="KT315" s="36"/>
      <c r="KU315" s="36"/>
      <c r="KV315" s="36"/>
      <c r="KX315" s="540">
        <f t="shared" si="2238"/>
        <v>0</v>
      </c>
      <c r="NC315" s="5"/>
    </row>
    <row r="316" spans="1:367" ht="16.5" thickTop="1" thickBot="1" x14ac:dyDescent="0.3">
      <c r="A316" s="81"/>
      <c r="B316" s="81"/>
      <c r="C316" s="81"/>
      <c r="D316" s="2179"/>
      <c r="E316" s="11">
        <f>E313+1</f>
        <v>147</v>
      </c>
      <c r="F316" s="2127" t="s">
        <v>29</v>
      </c>
      <c r="G316" s="1830" t="s">
        <v>50</v>
      </c>
      <c r="H316" s="23" t="s">
        <v>88</v>
      </c>
      <c r="I316" s="23" t="s">
        <v>88</v>
      </c>
      <c r="J316" s="23" t="s">
        <v>88</v>
      </c>
      <c r="K316" s="38"/>
      <c r="L316" s="39" t="s">
        <v>84</v>
      </c>
      <c r="M316" s="196" t="s">
        <v>65</v>
      </c>
      <c r="N316" s="1905" t="s">
        <v>86</v>
      </c>
      <c r="O316" s="528"/>
      <c r="P316" s="544"/>
      <c r="Q316" s="726">
        <v>60</v>
      </c>
      <c r="R316" s="727"/>
      <c r="S316" s="727"/>
      <c r="T316" s="727"/>
      <c r="U316" s="727"/>
      <c r="V316" s="727"/>
      <c r="W316" s="727"/>
      <c r="X316" s="727"/>
      <c r="Y316" s="727"/>
      <c r="Z316" s="727"/>
      <c r="AA316" s="727"/>
      <c r="AB316" s="727">
        <v>40</v>
      </c>
      <c r="AC316" s="368">
        <f t="shared" ref="AC316:AC320" si="2364">Q316/100</f>
        <v>0.6</v>
      </c>
      <c r="AD316" s="368">
        <f t="shared" ref="AD316:AD320" si="2365">R316/100</f>
        <v>0</v>
      </c>
      <c r="AE316" s="368">
        <f t="shared" ref="AE316:AE320" si="2366">S316/100</f>
        <v>0</v>
      </c>
      <c r="AF316" s="368">
        <f t="shared" ref="AF316:AF320" si="2367">T316/100</f>
        <v>0</v>
      </c>
      <c r="AG316" s="368">
        <f t="shared" ref="AG316:AG320" si="2368">U316/100</f>
        <v>0</v>
      </c>
      <c r="AH316" s="368">
        <f t="shared" ref="AH316:AH320" si="2369">V316/100</f>
        <v>0</v>
      </c>
      <c r="AI316" s="368">
        <f t="shared" ref="AI316:AI320" si="2370">W316/100</f>
        <v>0</v>
      </c>
      <c r="AJ316" s="368">
        <f t="shared" ref="AJ316:AJ320" si="2371">X316/100</f>
        <v>0</v>
      </c>
      <c r="AK316" s="368">
        <f t="shared" ref="AK316:AK320" si="2372">Y316/100</f>
        <v>0</v>
      </c>
      <c r="AL316" s="368">
        <f t="shared" ref="AL316:AL320" si="2373">Z316/100</f>
        <v>0</v>
      </c>
      <c r="AM316" s="368">
        <f t="shared" ref="AM316:AM320" si="2374">AA316/100</f>
        <v>0</v>
      </c>
      <c r="AN316" s="368">
        <f t="shared" ref="AN316:AN320" si="2375">AB316/100</f>
        <v>0.4</v>
      </c>
      <c r="AO316" s="369">
        <v>0</v>
      </c>
      <c r="AP316" s="370">
        <v>0</v>
      </c>
      <c r="AQ316" s="370">
        <v>0</v>
      </c>
      <c r="AR316" s="370">
        <v>0</v>
      </c>
      <c r="AS316" s="378">
        <f>AC316*'Gas parameters'!$B$10</f>
        <v>21490.799999999999</v>
      </c>
      <c r="AT316" s="371">
        <f>AD316*'Gas parameters'!$C$10</f>
        <v>0</v>
      </c>
      <c r="AU316" s="371">
        <f>AE316*'Gas parameters'!$D$10</f>
        <v>0</v>
      </c>
      <c r="AV316" s="371">
        <f>AF316*'Gas parameters'!$E$10</f>
        <v>0</v>
      </c>
      <c r="AW316" s="371">
        <f>AG316*'Gas parameters'!$F$10</f>
        <v>0</v>
      </c>
      <c r="AX316" s="371">
        <f>AH316*'Gas parameters'!$G$10</f>
        <v>0</v>
      </c>
      <c r="AY316" s="371">
        <f>AI316*'Gas parameters'!$H$10</f>
        <v>0</v>
      </c>
      <c r="AZ316" s="371">
        <f>AJ316*'Gas parameters'!$I$10</f>
        <v>0</v>
      </c>
      <c r="BA316" s="371">
        <f>AK316*'Gas parameters'!$J$10</f>
        <v>0</v>
      </c>
      <c r="BB316" s="371">
        <f>AL316*'Gas parameters'!$K$10</f>
        <v>0</v>
      </c>
      <c r="BC316" s="371">
        <f>AM316*'Gas parameters'!$L$10</f>
        <v>0</v>
      </c>
      <c r="BD316" s="371">
        <f>AN316*'Gas parameters'!$M$10</f>
        <v>4310.8</v>
      </c>
      <c r="BE316" s="372">
        <f>AO316*'Gas parameters'!$N$10</f>
        <v>0</v>
      </c>
      <c r="BF316" s="373">
        <f>AP316*'Gas parameters'!$O$10</f>
        <v>0</v>
      </c>
      <c r="BG316" s="373">
        <f>AQ316*'Gas parameters'!$P$10</f>
        <v>0</v>
      </c>
      <c r="BH316" s="379">
        <f>AR316*'Gas parameters'!$Q$10</f>
        <v>0</v>
      </c>
      <c r="BI316" s="386">
        <f>AC316*'Gas parameters'!$B$11</f>
        <v>23904</v>
      </c>
      <c r="BJ316" s="387">
        <f>AD316*'Gas parameters'!$C$11</f>
        <v>0</v>
      </c>
      <c r="BK316" s="387">
        <f>AE316*'Gas parameters'!$D$11</f>
        <v>0</v>
      </c>
      <c r="BL316" s="387">
        <f>AF316*'Gas parameters'!$E$11</f>
        <v>0</v>
      </c>
      <c r="BM316" s="387">
        <f>AG316*'Gas parameters'!$F$11</f>
        <v>0</v>
      </c>
      <c r="BN316" s="387">
        <f>AH316*'Gas parameters'!$G$11</f>
        <v>0</v>
      </c>
      <c r="BO316" s="387">
        <f>AI316*'Gas parameters'!$H$11</f>
        <v>0</v>
      </c>
      <c r="BP316" s="387">
        <f>AJ316*'Gas parameters'!$I$11</f>
        <v>0</v>
      </c>
      <c r="BQ316" s="387">
        <f>AK316*'Gas parameters'!$J$11</f>
        <v>0</v>
      </c>
      <c r="BR316" s="387">
        <f>AL316*'Gas parameters'!$K$11</f>
        <v>0</v>
      </c>
      <c r="BS316" s="387">
        <f>AM316*'Gas parameters'!$L$11</f>
        <v>0</v>
      </c>
      <c r="BT316" s="387">
        <f>AN316*'Gas parameters'!$M$11</f>
        <v>5115.2000000000007</v>
      </c>
      <c r="BU316" s="388">
        <f>AO316*'Gas parameters'!$N$11</f>
        <v>0</v>
      </c>
      <c r="BV316" s="389">
        <f>AP316*'Gas parameters'!$O$11</f>
        <v>0</v>
      </c>
      <c r="BW316" s="389">
        <f>AQ316*'Gas parameters'!$P$11</f>
        <v>0</v>
      </c>
      <c r="BX316" s="390">
        <f>AR316*'Gas parameters'!$Q$11</f>
        <v>0</v>
      </c>
      <c r="BY316" s="385">
        <f>AC316*'Gas parameters'!$B$12</f>
        <v>0.43043999999999999</v>
      </c>
      <c r="BZ316" s="374">
        <f>AD316*'Gas parameters'!$C$12</f>
        <v>0</v>
      </c>
      <c r="CA316" s="374">
        <f>AE316*'Gas parameters'!$D$12</f>
        <v>0</v>
      </c>
      <c r="CB316" s="374">
        <f>AF316*'Gas parameters'!$E$12</f>
        <v>0</v>
      </c>
      <c r="CC316" s="374">
        <f>AG316*'Gas parameters'!$F$12</f>
        <v>0</v>
      </c>
      <c r="CD316" s="374">
        <f>AH316*'Gas parameters'!$G$12</f>
        <v>0</v>
      </c>
      <c r="CE316" s="374">
        <f>AI316*'Gas parameters'!$H$12</f>
        <v>0</v>
      </c>
      <c r="CF316" s="374">
        <f>AJ316*'Gas parameters'!$I$12</f>
        <v>0</v>
      </c>
      <c r="CG316" s="374">
        <f>AK316*'Gas parameters'!$J$12</f>
        <v>0</v>
      </c>
      <c r="CH316" s="374">
        <f>AL316*'Gas parameters'!$K$12</f>
        <v>0</v>
      </c>
      <c r="CI316" s="374">
        <f>AM316*'Gas parameters'!$L$12</f>
        <v>0</v>
      </c>
      <c r="CJ316" s="374">
        <f>AN316*'Gas parameters'!$M$12</f>
        <v>3.5999999999999997E-2</v>
      </c>
      <c r="CK316" s="375">
        <f>AO316*'Gas parameters'!$N$12</f>
        <v>0</v>
      </c>
      <c r="CL316" s="376">
        <f>AP316*'Gas parameters'!$O$12</f>
        <v>0</v>
      </c>
      <c r="CM316" s="376">
        <f>AQ316*'Gas parameters'!$P$12</f>
        <v>0</v>
      </c>
      <c r="CN316" s="376">
        <f>AR316*'Gas parameters'!$Q$12</f>
        <v>0</v>
      </c>
      <c r="CO316" s="432">
        <f t="shared" ref="CO316:CO320" si="2376">AC316</f>
        <v>0.6</v>
      </c>
      <c r="CP316" s="432">
        <f t="shared" ref="CP316:CP320" si="2377">AD316</f>
        <v>0</v>
      </c>
      <c r="CQ316" s="432">
        <f t="shared" ref="CQ316:CQ320" si="2378">AE316</f>
        <v>0</v>
      </c>
      <c r="CR316" s="432">
        <f t="shared" ref="CR316:CR320" si="2379">AF316</f>
        <v>0</v>
      </c>
      <c r="CS316" s="432">
        <f t="shared" ref="CS316:CS320" si="2380">AG316</f>
        <v>0</v>
      </c>
      <c r="CT316" s="432">
        <f t="shared" ref="CT316:CT320" si="2381">AH316</f>
        <v>0</v>
      </c>
      <c r="CU316" s="432">
        <f t="shared" ref="CU316:CU320" si="2382">AI316</f>
        <v>0</v>
      </c>
      <c r="CV316" s="432">
        <f t="shared" ref="CV316:CV320" si="2383">AJ316</f>
        <v>0</v>
      </c>
      <c r="CW316" s="432">
        <f t="shared" ref="CW316:CW320" si="2384">AK316</f>
        <v>0</v>
      </c>
      <c r="CX316" s="432">
        <f t="shared" ref="CX316:CX320" si="2385">AL316</f>
        <v>0</v>
      </c>
      <c r="CY316" s="432">
        <f t="shared" ref="CY316:CY320" si="2386">AM316</f>
        <v>0</v>
      </c>
      <c r="CZ316" s="432">
        <f t="shared" ref="CZ316:CZ320" si="2387">AN316</f>
        <v>0.4</v>
      </c>
      <c r="DA316" s="432">
        <f t="shared" ref="DA316:DA320" si="2388">AO316</f>
        <v>0</v>
      </c>
      <c r="DB316" s="432">
        <f t="shared" ref="DB316:DB320" si="2389">AP316</f>
        <v>0</v>
      </c>
      <c r="DC316" s="432">
        <f t="shared" ref="DC316:DC320" si="2390">AQ316</f>
        <v>0</v>
      </c>
      <c r="DD316" s="432">
        <f t="shared" ref="DD316:DD320" si="2391">AR316</f>
        <v>0</v>
      </c>
      <c r="DE316" s="428">
        <f>'DATA SHEET'!CO316*'Gas parameters'!$B$13</f>
        <v>21529.8</v>
      </c>
      <c r="DF316" s="428">
        <f>'DATA SHEET'!CP316*'Gas parameters'!$C$13</f>
        <v>0</v>
      </c>
      <c r="DG316" s="428">
        <f>'DATA SHEET'!CQ316*'Gas parameters'!$D$13</f>
        <v>0</v>
      </c>
      <c r="DH316" s="428">
        <f>'DATA SHEET'!CR316*'Gas parameters'!$E$13</f>
        <v>0</v>
      </c>
      <c r="DI316" s="428">
        <f>'DATA SHEET'!CS316*'Gas parameters'!$F$13</f>
        <v>0</v>
      </c>
      <c r="DJ316" s="428">
        <f>'DATA SHEET'!CT316*'Gas parameters'!$G$13</f>
        <v>0</v>
      </c>
      <c r="DK316" s="428">
        <f>'DATA SHEET'!CU316*'Gas parameters'!$H$13</f>
        <v>0</v>
      </c>
      <c r="DL316" s="428">
        <f>'DATA SHEET'!CV316*'Gas parameters'!$I$13</f>
        <v>0</v>
      </c>
      <c r="DM316" s="428">
        <f>'DATA SHEET'!CW316*'Gas parameters'!$J$13</f>
        <v>0</v>
      </c>
      <c r="DN316" s="428">
        <f>'DATA SHEET'!CX316*'Gas parameters'!$K$13</f>
        <v>0</v>
      </c>
      <c r="DO316" s="428">
        <f>'DATA SHEET'!CY316*'Gas parameters'!$L$13</f>
        <v>0</v>
      </c>
      <c r="DP316" s="428">
        <f>'DATA SHEET'!CZ316*'Gas parameters'!$M$13</f>
        <v>4313.2</v>
      </c>
      <c r="DQ316" s="428">
        <f>'DATA SHEET'!DA316*'Gas parameters'!$N$13</f>
        <v>0</v>
      </c>
      <c r="DR316" s="428">
        <f>'DATA SHEET'!DB316*'Gas parameters'!$O$13</f>
        <v>0</v>
      </c>
      <c r="DS316" s="428">
        <f>'DATA SHEET'!DC316*'Gas parameters'!$P$13</f>
        <v>0</v>
      </c>
      <c r="DT316" s="428">
        <f>'DATA SHEET'!DD316*'Gas parameters'!$Q$13</f>
        <v>0</v>
      </c>
      <c r="DU316" s="431">
        <f>'DATA SHEET'!CO316*'Gas parameters'!$B$14</f>
        <v>23891.399999999998</v>
      </c>
      <c r="DV316" s="431">
        <f>'DATA SHEET'!CP316*'Gas parameters'!$C$14</f>
        <v>0</v>
      </c>
      <c r="DW316" s="431">
        <f>'DATA SHEET'!CQ316*'Gas parameters'!$D$14</f>
        <v>0</v>
      </c>
      <c r="DX316" s="431">
        <f>'DATA SHEET'!CR316*'Gas parameters'!$E$14</f>
        <v>0</v>
      </c>
      <c r="DY316" s="431">
        <f>'DATA SHEET'!CS316*'Gas parameters'!$F$14</f>
        <v>0</v>
      </c>
      <c r="DZ316" s="431">
        <f>'DATA SHEET'!CT316*'Gas parameters'!$G$14</f>
        <v>0</v>
      </c>
      <c r="EA316" s="431">
        <f>'DATA SHEET'!CU316*'Gas parameters'!$H$14</f>
        <v>0</v>
      </c>
      <c r="EB316" s="431">
        <f>'DATA SHEET'!CV316*'Gas parameters'!$I$14</f>
        <v>0</v>
      </c>
      <c r="EC316" s="431">
        <f>'DATA SHEET'!CW316*'Gas parameters'!$J$14</f>
        <v>0</v>
      </c>
      <c r="ED316" s="431">
        <f>'DATA SHEET'!CX316*'Gas parameters'!$K$14</f>
        <v>0</v>
      </c>
      <c r="EE316" s="431">
        <f>'DATA SHEET'!CY316*'Gas parameters'!$L$14</f>
        <v>0</v>
      </c>
      <c r="EF316" s="431">
        <f>'DATA SHEET'!CZ316*'Gas parameters'!$M$14</f>
        <v>5098</v>
      </c>
      <c r="EG316" s="431">
        <f>'DATA SHEET'!DA316*'Gas parameters'!$N$14</f>
        <v>0</v>
      </c>
      <c r="EH316" s="431">
        <f>'DATA SHEET'!DB316*'Gas parameters'!$O$14</f>
        <v>0</v>
      </c>
      <c r="EI316" s="431">
        <f>'DATA SHEET'!DC316*'Gas parameters'!$P$14</f>
        <v>0</v>
      </c>
      <c r="EJ316" s="431">
        <f>'DATA SHEET'!DD316*'Gas parameters'!$Q$14</f>
        <v>0</v>
      </c>
      <c r="EK316" s="425">
        <f>'DATA SHEET'!CO316*'Gas parameters'!$B$15</f>
        <v>1.2018</v>
      </c>
      <c r="EL316" s="434">
        <f>'DATA SHEET'!CP316*'Gas parameters'!$C$15</f>
        <v>0</v>
      </c>
      <c r="EM316" s="434">
        <f>'DATA SHEET'!CQ316*'Gas parameters'!$D$15</f>
        <v>0</v>
      </c>
      <c r="EN316" s="434">
        <f>'DATA SHEET'!CR316*'Gas parameters'!$E$15</f>
        <v>0</v>
      </c>
      <c r="EO316" s="434">
        <f>'DATA SHEET'!CS316*'Gas parameters'!$F$15</f>
        <v>0</v>
      </c>
      <c r="EP316" s="434">
        <f>'DATA SHEET'!CT316*'Gas parameters'!$G$15</f>
        <v>0</v>
      </c>
      <c r="EQ316" s="434">
        <f>'DATA SHEET'!CU316*'Gas parameters'!$H$15</f>
        <v>0</v>
      </c>
      <c r="ER316" s="434">
        <f>'DATA SHEET'!CV316*'Gas parameters'!$I$15</f>
        <v>0</v>
      </c>
      <c r="ES316" s="434">
        <f>'DATA SHEET'!CW316*'Gas parameters'!$J$15</f>
        <v>0</v>
      </c>
      <c r="ET316" s="434">
        <f>'DATA SHEET'!CX316*'Gas parameters'!$K$15</f>
        <v>0</v>
      </c>
      <c r="EU316" s="434">
        <f>'DATA SHEET'!CY316*'Gas parameters'!$L$15</f>
        <v>0</v>
      </c>
      <c r="EV316" s="434">
        <f>'DATA SHEET'!CZ316*'Gas parameters'!$M$15</f>
        <v>0.1996</v>
      </c>
      <c r="EW316" s="434">
        <f>'DATA SHEET'!DA316*'Gas parameters'!$N$15</f>
        <v>0</v>
      </c>
      <c r="EX316" s="434">
        <f>'DATA SHEET'!DB316*'Gas parameters'!$O$15</f>
        <v>0</v>
      </c>
      <c r="EY316" s="434">
        <f>'DATA SHEET'!DC316*'Gas parameters'!$P$15</f>
        <v>0</v>
      </c>
      <c r="EZ316" s="434">
        <f>'DATA SHEET'!DD316*'Gas parameters'!$Q$15</f>
        <v>0</v>
      </c>
      <c r="FA316" s="429">
        <f>'DATA SHEET'!CO316*'Gas parameters'!$B$16</f>
        <v>0.59760000000000002</v>
      </c>
      <c r="FB316" s="429">
        <f>'DATA SHEET'!CP316*'Gas parameters'!$C$16</f>
        <v>0</v>
      </c>
      <c r="FC316" s="429">
        <f>'DATA SHEET'!CQ316*'Gas parameters'!$D$16</f>
        <v>0</v>
      </c>
      <c r="FD316" s="429">
        <f>'DATA SHEET'!CR316*'Gas parameters'!$E$16</f>
        <v>0</v>
      </c>
      <c r="FE316" s="429">
        <f>'DATA SHEET'!CS316*'Gas parameters'!$F$16</f>
        <v>0</v>
      </c>
      <c r="FF316" s="429">
        <f>'DATA SHEET'!CT316*'Gas parameters'!$G$16</f>
        <v>0</v>
      </c>
      <c r="FG316" s="429">
        <f>'DATA SHEET'!CU316*'Gas parameters'!$H$16</f>
        <v>0</v>
      </c>
      <c r="FH316" s="429">
        <f>'DATA SHEET'!CV316*'Gas parameters'!$I$16</f>
        <v>0</v>
      </c>
      <c r="FI316" s="429">
        <f>'DATA SHEET'!CW316*'Gas parameters'!$J$16</f>
        <v>0</v>
      </c>
      <c r="FJ316" s="429">
        <f>'DATA SHEET'!CX316*'Gas parameters'!$K$16</f>
        <v>0</v>
      </c>
      <c r="FK316" s="429">
        <f>'DATA SHEET'!CY316*'Gas parameters'!$L$16</f>
        <v>0</v>
      </c>
      <c r="FL316" s="429">
        <f>'DATA SHEET'!CZ316*'Gas parameters'!$M$16</f>
        <v>0</v>
      </c>
      <c r="FM316" s="429">
        <f>'DATA SHEET'!DA316*'Gas parameters'!$N$16</f>
        <v>0</v>
      </c>
      <c r="FN316" s="429">
        <f>'DATA SHEET'!DB316*'Gas parameters'!$O$16</f>
        <v>0</v>
      </c>
      <c r="FO316" s="429">
        <f>'DATA SHEET'!DC316*'Gas parameters'!$P$16</f>
        <v>0</v>
      </c>
      <c r="FP316" s="429">
        <f>'DATA SHEET'!DD316*'Gas parameters'!$Q$16</f>
        <v>0</v>
      </c>
      <c r="FQ316" s="457">
        <f>'DATA SHEET'!CO316*'Gas parameters'!$B$17</f>
        <v>1.1639999999999999</v>
      </c>
      <c r="FR316" s="457">
        <f>'DATA SHEET'!CP316*'Gas parameters'!$C$17</f>
        <v>0</v>
      </c>
      <c r="FS316" s="457">
        <f>'DATA SHEET'!CQ316*'Gas parameters'!$D$17</f>
        <v>0</v>
      </c>
      <c r="FT316" s="457">
        <f>'DATA SHEET'!CR316*'Gas parameters'!$E$17</f>
        <v>0</v>
      </c>
      <c r="FU316" s="457">
        <f>'DATA SHEET'!CS316*'Gas parameters'!$F$17</f>
        <v>0</v>
      </c>
      <c r="FV316" s="457">
        <f>'DATA SHEET'!CT316*'Gas parameters'!$G$17</f>
        <v>0</v>
      </c>
      <c r="FW316" s="457">
        <f>'DATA SHEET'!CU316*'Gas parameters'!$H$17</f>
        <v>0</v>
      </c>
      <c r="FX316" s="457">
        <f>'DATA SHEET'!CV316*'Gas parameters'!$I$17</f>
        <v>0</v>
      </c>
      <c r="FY316" s="457">
        <f>'DATA SHEET'!CW316*'Gas parameters'!$J$17</f>
        <v>0</v>
      </c>
      <c r="FZ316" s="457">
        <f>'DATA SHEET'!CX316*'Gas parameters'!$K$17</f>
        <v>0</v>
      </c>
      <c r="GA316" s="457">
        <f>'DATA SHEET'!CY316*'Gas parameters'!$L$17</f>
        <v>0</v>
      </c>
      <c r="GB316" s="457">
        <f>'DATA SHEET'!CZ316*'Gas parameters'!$M$17</f>
        <v>0.38680000000000003</v>
      </c>
      <c r="GC316" s="457">
        <f>'DATA SHEET'!DA316*'Gas parameters'!$N$17</f>
        <v>0</v>
      </c>
      <c r="GD316" s="457">
        <f>'DATA SHEET'!DB316*'Gas parameters'!$O$17</f>
        <v>0</v>
      </c>
      <c r="GE316" s="457">
        <f>'DATA SHEET'!DC316*'Gas parameters'!$P$17</f>
        <v>0</v>
      </c>
      <c r="GF316" s="457">
        <f>'DATA SHEET'!DD316*'Gas parameters'!$Q$17</f>
        <v>0</v>
      </c>
      <c r="GG316" s="429">
        <f>'DATA SHEET'!CO316*'Gas parameters'!$B$18</f>
        <v>0.43043999999999999</v>
      </c>
      <c r="GH316" s="429">
        <f>'DATA SHEET'!CP316*'Gas parameters'!$C$18</f>
        <v>0</v>
      </c>
      <c r="GI316" s="429">
        <f>'DATA SHEET'!CQ316*'Gas parameters'!$D$18</f>
        <v>0</v>
      </c>
      <c r="GJ316" s="429">
        <f>'DATA SHEET'!CR316*'Gas parameters'!$E$18</f>
        <v>0</v>
      </c>
      <c r="GK316" s="429">
        <f>'DATA SHEET'!CS316*'Gas parameters'!$F$18</f>
        <v>0</v>
      </c>
      <c r="GL316" s="429">
        <f>'DATA SHEET'!CT316*'Gas parameters'!$G$18</f>
        <v>0</v>
      </c>
      <c r="GM316" s="429">
        <f>'DATA SHEET'!CU316*'Gas parameters'!$H$18</f>
        <v>0</v>
      </c>
      <c r="GN316" s="429">
        <f>'DATA SHEET'!CV316*'Gas parameters'!$I$18</f>
        <v>0</v>
      </c>
      <c r="GO316" s="429">
        <f>'DATA SHEET'!CW316*'Gas parameters'!$J$18</f>
        <v>0</v>
      </c>
      <c r="GP316" s="429">
        <f>'DATA SHEET'!CX316*'Gas parameters'!$K$18</f>
        <v>0</v>
      </c>
      <c r="GQ316" s="429">
        <f>'DATA SHEET'!CY316*'Gas parameters'!$L$18</f>
        <v>0</v>
      </c>
      <c r="GR316" s="429">
        <f>'DATA SHEET'!CZ316*'Gas parameters'!$M$18</f>
        <v>3.5999999999999997E-2</v>
      </c>
      <c r="GS316" s="429">
        <f>'DATA SHEET'!DA316*'Gas parameters'!$N$18</f>
        <v>0</v>
      </c>
      <c r="GT316" s="429">
        <f>'DATA SHEET'!DB316*'Gas parameters'!$O$18</f>
        <v>0</v>
      </c>
      <c r="GU316" s="429">
        <f>'DATA SHEET'!DC316*'Gas parameters'!$P$18</f>
        <v>0</v>
      </c>
      <c r="GV316" s="429">
        <f>'DATA SHEET'!DD316*'Gas parameters'!$Q$18</f>
        <v>0</v>
      </c>
      <c r="GW316" s="430">
        <v>7</v>
      </c>
      <c r="GX316" s="430">
        <v>1E-3</v>
      </c>
      <c r="GY316" s="435">
        <f t="shared" ref="GY316:GY320" si="2392">HM316/0.2094</f>
        <v>6.6924546322827121</v>
      </c>
      <c r="GZ316" s="435">
        <f t="shared" ref="GZ316:GZ320" si="2393">HN316/HH316*100</f>
        <v>10.148328222950017</v>
      </c>
      <c r="HA316" s="433">
        <f t="shared" ref="HA316:HA320" si="2394">(HG316-HH316)/GY316+1</f>
        <v>1</v>
      </c>
      <c r="HB316" s="433">
        <f t="shared" ref="HB316:HB320" si="2395">HG316+HI316</f>
        <v>7.4502201757506663</v>
      </c>
      <c r="HC316" s="433">
        <f t="shared" ref="HC316:HC320" si="2396">HI316/HB316*100</f>
        <v>20.959991874476575</v>
      </c>
      <c r="HD316" s="433">
        <f t="shared" ref="HD316:HD320" si="2397">HJ316*0.01977+HF316*0.01429+(100-HF316-HJ316)*0.01251</f>
        <v>1.3246768628986172</v>
      </c>
      <c r="HE316" s="433">
        <f t="shared" ref="HE316:HE320" si="2398">(HD316+HI316*0.8038/HG316)/(HI316/HG316+1)</f>
        <v>1.2155011147590387</v>
      </c>
      <c r="HF316" s="436">
        <f t="shared" si="2363"/>
        <v>0</v>
      </c>
      <c r="HG316" s="433">
        <f t="shared" ref="HG316:HG320" si="2399">HN316/HJ316*100</f>
        <v>5.8886546322827122</v>
      </c>
      <c r="HH316" s="435">
        <f>GY316*0.7906+'DATA SHEET'!CW316/100+HN316</f>
        <v>5.8886546322827122</v>
      </c>
      <c r="HI316" s="433">
        <f t="shared" ref="HI316:HI320" si="2400">GX316/0.8038*1.293*HA316*GY316+HO316</f>
        <v>1.5615655434679541</v>
      </c>
      <c r="HJ316" s="433">
        <f t="shared" ref="HJ316:HJ320" si="2401">(1-HF316/20.94)*GZ316</f>
        <v>10.148328222950017</v>
      </c>
      <c r="HK316" s="437">
        <f t="shared" ref="HK316:HK320" si="2402">SUM(DE316:DT316)</f>
        <v>25843</v>
      </c>
      <c r="HL316" s="437">
        <f t="shared" ref="HL316:HL320" si="2403">SUM(DU316:EJ316)</f>
        <v>28989.399999999998</v>
      </c>
      <c r="HM316" s="438">
        <f t="shared" ref="HM316:HM320" si="2404">SUM(EK316:EZ316)</f>
        <v>1.4014</v>
      </c>
      <c r="HN316" s="439">
        <f t="shared" ref="HN316:HN320" si="2405">SUM(FA316:FP316)</f>
        <v>0.59760000000000002</v>
      </c>
      <c r="HO316" s="436">
        <f t="shared" ref="HO316:HO320" si="2406">SUM(FQ316:GF316)</f>
        <v>1.5508</v>
      </c>
      <c r="HP316" s="427">
        <f t="shared" ref="HP316:HP320" si="2407">SUM(GG316:GV316)</f>
        <v>0.46643999999999997</v>
      </c>
      <c r="HQ316" s="357">
        <f t="shared" ref="HQ316:HQ320" si="2408">SUM(AS316:BH316)</f>
        <v>25801.599999999999</v>
      </c>
      <c r="HR316" s="358">
        <f t="shared" ref="HR316:HR320" si="2409">SUM(BI316:BX316)</f>
        <v>29019.200000000001</v>
      </c>
      <c r="HS316" s="712">
        <f t="shared" ref="HS316:HS320" si="2410">SUM(BY316:CN316)</f>
        <v>0.46643999999999997</v>
      </c>
      <c r="HT316" s="713">
        <f t="shared" ref="HT316:HT320" si="2411">HU316/$HR$14</f>
        <v>0.36094603788418017</v>
      </c>
      <c r="HU316" s="711">
        <f t="shared" ref="HU316:HU320" si="2412">HS316/$HU$14</f>
        <v>0.44215889640812073</v>
      </c>
      <c r="HV316" s="711">
        <f t="shared" ref="HV316:HV320" si="2413">HY316/$HV$14</f>
        <v>24.454174959719456</v>
      </c>
      <c r="HW316" s="711">
        <f t="shared" ref="HW316:HW320" si="2414">HZ316/$HW$14</f>
        <v>27.464698088207459</v>
      </c>
      <c r="HX316" s="711">
        <f t="shared" ref="HX316:HX320" si="2415">IA316/$HX$14</f>
        <v>45.714470083951518</v>
      </c>
      <c r="HY316" s="714">
        <f t="shared" ref="HY316:HY320" si="2416">HQ316/1000</f>
        <v>25.801599999999997</v>
      </c>
      <c r="HZ316" s="359">
        <f t="shared" ref="HZ316:HZ320" si="2417">HR316/1000</f>
        <v>29.019200000000001</v>
      </c>
      <c r="IA316" s="360">
        <f t="shared" ref="IA316:IA320" si="2418">HR316/SQRT(HT316)/1000</f>
        <v>48.30190909070317</v>
      </c>
      <c r="IB316" s="75">
        <f t="shared" ref="IB316:IB320" si="2419">HX316</f>
        <v>45.714470083951518</v>
      </c>
      <c r="IC316" s="724">
        <f t="shared" ref="IC316:IC320" si="2420">HT316</f>
        <v>0.36094603788418017</v>
      </c>
      <c r="ID316" s="724">
        <f t="shared" ref="ID316:ID320" si="2421">HY316</f>
        <v>25.801599999999997</v>
      </c>
      <c r="IE316" s="724">
        <f t="shared" ref="IE316:IE320" si="2422">HZ316</f>
        <v>29.019200000000001</v>
      </c>
      <c r="IF316" s="76">
        <f t="shared" ref="IF316:IF320" si="2423">GZ316</f>
        <v>10.148328222950017</v>
      </c>
      <c r="IG316" s="168"/>
      <c r="IH316" s="168"/>
      <c r="II316" s="168"/>
      <c r="IJ316" s="700">
        <f t="shared" ref="IJ316:IJ320" si="2424">II316*(273.15/(273.15+15))*ID316/3.6</f>
        <v>0</v>
      </c>
      <c r="IK316" s="529"/>
      <c r="IL316" s="529"/>
      <c r="IM316" s="529"/>
      <c r="IN316" s="529"/>
      <c r="IO316" s="529"/>
      <c r="IP316" s="529"/>
      <c r="IQ316" s="529"/>
      <c r="IR316" s="529"/>
      <c r="IS316" s="23" t="s">
        <v>88</v>
      </c>
      <c r="IT316" s="23" t="s">
        <v>88</v>
      </c>
      <c r="IU316" s="23"/>
      <c r="IV316" s="23" t="s">
        <v>88</v>
      </c>
      <c r="IW316" s="23"/>
      <c r="IX316" s="23"/>
      <c r="IZ316" s="529"/>
      <c r="JA316" s="529"/>
      <c r="JB316" s="143"/>
      <c r="JC316" s="64"/>
      <c r="JD316" s="22" t="str">
        <f>IF(IN316&lt;&gt;0,IP316*IF316/IN316,"NM")</f>
        <v>NM</v>
      </c>
      <c r="JE316" s="22" t="str">
        <f>IF(IN316&lt;&gt;0,IQ316*IF316/IN316,"NM")</f>
        <v>NM</v>
      </c>
      <c r="JF316" s="22" t="str">
        <f>IF(IN316&lt;&gt;0,JD316*1.07,"NM")</f>
        <v>NM</v>
      </c>
      <c r="JG316" s="22" t="str">
        <f>IF(IN316&lt;&gt;0,JE316*1.76,"NM")</f>
        <v>NM</v>
      </c>
      <c r="JH316" s="21" t="str">
        <f>IF(IN316&lt;&gt;0,(21/(21-IO316)),"NM")</f>
        <v>NM</v>
      </c>
      <c r="JI316" s="21"/>
      <c r="JJ316" s="21"/>
      <c r="JK316" s="21"/>
      <c r="JL316" s="529"/>
      <c r="JM316" s="529"/>
      <c r="JN316" s="529"/>
      <c r="JO316" s="529"/>
      <c r="JP316" s="529"/>
      <c r="JR316" s="29"/>
      <c r="JS316" s="29"/>
      <c r="JT316" s="529"/>
      <c r="JU316" s="529"/>
      <c r="JV316" s="142"/>
      <c r="JW316" s="142"/>
      <c r="JX316" s="142"/>
      <c r="JY316" s="142"/>
      <c r="JZ316" s="142"/>
      <c r="KA316" s="23"/>
      <c r="KB316" s="24"/>
      <c r="KC316" s="175"/>
      <c r="KD316" s="175"/>
      <c r="KE316" s="175"/>
      <c r="KF316" s="175"/>
      <c r="KG316" s="175"/>
      <c r="KH316" s="175"/>
      <c r="KI316" s="175"/>
      <c r="KJ316" s="175"/>
      <c r="KK316" s="48"/>
      <c r="KL316" s="32" t="s">
        <v>88</v>
      </c>
      <c r="KM316" s="48"/>
      <c r="KN316" s="48"/>
      <c r="KO316" s="48"/>
      <c r="KP316" s="48"/>
      <c r="KQ316" s="49"/>
      <c r="KR316" s="49"/>
      <c r="KS316" s="49"/>
      <c r="KT316" s="49"/>
      <c r="KU316" s="49"/>
      <c r="KV316" s="49"/>
      <c r="KX316" s="540">
        <f t="shared" si="2238"/>
        <v>100</v>
      </c>
      <c r="NC316" s="5"/>
    </row>
    <row r="317" spans="1:367" ht="16.5" thickTop="1" thickBot="1" x14ac:dyDescent="0.3">
      <c r="A317" s="81"/>
      <c r="B317" s="81"/>
      <c r="C317" s="81"/>
      <c r="D317" s="2179"/>
      <c r="E317" s="11">
        <f>E316+1</f>
        <v>148</v>
      </c>
      <c r="F317" s="2128"/>
      <c r="G317" s="1831"/>
      <c r="H317" s="23" t="s">
        <v>88</v>
      </c>
      <c r="I317" s="23" t="s">
        <v>88</v>
      </c>
      <c r="J317" s="23" t="s">
        <v>88</v>
      </c>
      <c r="K317" s="38"/>
      <c r="L317" s="39" t="s">
        <v>79</v>
      </c>
      <c r="M317" s="39" t="s">
        <v>53</v>
      </c>
      <c r="N317" s="1905"/>
      <c r="O317" s="528"/>
      <c r="P317" s="544"/>
      <c r="Q317" s="726">
        <v>60</v>
      </c>
      <c r="R317" s="727"/>
      <c r="S317" s="727"/>
      <c r="T317" s="727"/>
      <c r="U317" s="727"/>
      <c r="V317" s="727"/>
      <c r="W317" s="727"/>
      <c r="X317" s="727"/>
      <c r="Y317" s="727"/>
      <c r="Z317" s="727"/>
      <c r="AA317" s="727"/>
      <c r="AB317" s="727">
        <v>40</v>
      </c>
      <c r="AC317" s="368">
        <f t="shared" si="2364"/>
        <v>0.6</v>
      </c>
      <c r="AD317" s="368">
        <f t="shared" si="2365"/>
        <v>0</v>
      </c>
      <c r="AE317" s="368">
        <f t="shared" si="2366"/>
        <v>0</v>
      </c>
      <c r="AF317" s="368">
        <f t="shared" si="2367"/>
        <v>0</v>
      </c>
      <c r="AG317" s="368">
        <f t="shared" si="2368"/>
        <v>0</v>
      </c>
      <c r="AH317" s="368">
        <f t="shared" si="2369"/>
        <v>0</v>
      </c>
      <c r="AI317" s="368">
        <f t="shared" si="2370"/>
        <v>0</v>
      </c>
      <c r="AJ317" s="368">
        <f t="shared" si="2371"/>
        <v>0</v>
      </c>
      <c r="AK317" s="368">
        <f t="shared" si="2372"/>
        <v>0</v>
      </c>
      <c r="AL317" s="368">
        <f t="shared" si="2373"/>
        <v>0</v>
      </c>
      <c r="AM317" s="368">
        <f t="shared" si="2374"/>
        <v>0</v>
      </c>
      <c r="AN317" s="368">
        <f t="shared" si="2375"/>
        <v>0.4</v>
      </c>
      <c r="AO317" s="369">
        <v>0</v>
      </c>
      <c r="AP317" s="370">
        <v>0</v>
      </c>
      <c r="AQ317" s="370">
        <v>0</v>
      </c>
      <c r="AR317" s="370">
        <v>0</v>
      </c>
      <c r="AS317" s="378">
        <f>AC317*'Gas parameters'!$B$10</f>
        <v>21490.799999999999</v>
      </c>
      <c r="AT317" s="371">
        <f>AD317*'Gas parameters'!$C$10</f>
        <v>0</v>
      </c>
      <c r="AU317" s="371">
        <f>AE317*'Gas parameters'!$D$10</f>
        <v>0</v>
      </c>
      <c r="AV317" s="371">
        <f>AF317*'Gas parameters'!$E$10</f>
        <v>0</v>
      </c>
      <c r="AW317" s="371">
        <f>AG317*'Gas parameters'!$F$10</f>
        <v>0</v>
      </c>
      <c r="AX317" s="371">
        <f>AH317*'Gas parameters'!$G$10</f>
        <v>0</v>
      </c>
      <c r="AY317" s="371">
        <f>AI317*'Gas parameters'!$H$10</f>
        <v>0</v>
      </c>
      <c r="AZ317" s="371">
        <f>AJ317*'Gas parameters'!$I$10</f>
        <v>0</v>
      </c>
      <c r="BA317" s="371">
        <f>AK317*'Gas parameters'!$J$10</f>
        <v>0</v>
      </c>
      <c r="BB317" s="371">
        <f>AL317*'Gas parameters'!$K$10</f>
        <v>0</v>
      </c>
      <c r="BC317" s="371">
        <f>AM317*'Gas parameters'!$L$10</f>
        <v>0</v>
      </c>
      <c r="BD317" s="371">
        <f>AN317*'Gas parameters'!$M$10</f>
        <v>4310.8</v>
      </c>
      <c r="BE317" s="372">
        <f>AO317*'Gas parameters'!$N$10</f>
        <v>0</v>
      </c>
      <c r="BF317" s="373">
        <f>AP317*'Gas parameters'!$O$10</f>
        <v>0</v>
      </c>
      <c r="BG317" s="373">
        <f>AQ317*'Gas parameters'!$P$10</f>
        <v>0</v>
      </c>
      <c r="BH317" s="379">
        <f>AR317*'Gas parameters'!$Q$10</f>
        <v>0</v>
      </c>
      <c r="BI317" s="386">
        <f>AC317*'Gas parameters'!$B$11</f>
        <v>23904</v>
      </c>
      <c r="BJ317" s="387">
        <f>AD317*'Gas parameters'!$C$11</f>
        <v>0</v>
      </c>
      <c r="BK317" s="387">
        <f>AE317*'Gas parameters'!$D$11</f>
        <v>0</v>
      </c>
      <c r="BL317" s="387">
        <f>AF317*'Gas parameters'!$E$11</f>
        <v>0</v>
      </c>
      <c r="BM317" s="387">
        <f>AG317*'Gas parameters'!$F$11</f>
        <v>0</v>
      </c>
      <c r="BN317" s="387">
        <f>AH317*'Gas parameters'!$G$11</f>
        <v>0</v>
      </c>
      <c r="BO317" s="387">
        <f>AI317*'Gas parameters'!$H$11</f>
        <v>0</v>
      </c>
      <c r="BP317" s="387">
        <f>AJ317*'Gas parameters'!$I$11</f>
        <v>0</v>
      </c>
      <c r="BQ317" s="387">
        <f>AK317*'Gas parameters'!$J$11</f>
        <v>0</v>
      </c>
      <c r="BR317" s="387">
        <f>AL317*'Gas parameters'!$K$11</f>
        <v>0</v>
      </c>
      <c r="BS317" s="387">
        <f>AM317*'Gas parameters'!$L$11</f>
        <v>0</v>
      </c>
      <c r="BT317" s="387">
        <f>AN317*'Gas parameters'!$M$11</f>
        <v>5115.2000000000007</v>
      </c>
      <c r="BU317" s="388">
        <f>AO317*'Gas parameters'!$N$11</f>
        <v>0</v>
      </c>
      <c r="BV317" s="389">
        <f>AP317*'Gas parameters'!$O$11</f>
        <v>0</v>
      </c>
      <c r="BW317" s="389">
        <f>AQ317*'Gas parameters'!$P$11</f>
        <v>0</v>
      </c>
      <c r="BX317" s="390">
        <f>AR317*'Gas parameters'!$Q$11</f>
        <v>0</v>
      </c>
      <c r="BY317" s="385">
        <f>AC317*'Gas parameters'!$B$12</f>
        <v>0.43043999999999999</v>
      </c>
      <c r="BZ317" s="374">
        <f>AD317*'Gas parameters'!$C$12</f>
        <v>0</v>
      </c>
      <c r="CA317" s="374">
        <f>AE317*'Gas parameters'!$D$12</f>
        <v>0</v>
      </c>
      <c r="CB317" s="374">
        <f>AF317*'Gas parameters'!$E$12</f>
        <v>0</v>
      </c>
      <c r="CC317" s="374">
        <f>AG317*'Gas parameters'!$F$12</f>
        <v>0</v>
      </c>
      <c r="CD317" s="374">
        <f>AH317*'Gas parameters'!$G$12</f>
        <v>0</v>
      </c>
      <c r="CE317" s="374">
        <f>AI317*'Gas parameters'!$H$12</f>
        <v>0</v>
      </c>
      <c r="CF317" s="374">
        <f>AJ317*'Gas parameters'!$I$12</f>
        <v>0</v>
      </c>
      <c r="CG317" s="374">
        <f>AK317*'Gas parameters'!$J$12</f>
        <v>0</v>
      </c>
      <c r="CH317" s="374">
        <f>AL317*'Gas parameters'!$K$12</f>
        <v>0</v>
      </c>
      <c r="CI317" s="374">
        <f>AM317*'Gas parameters'!$L$12</f>
        <v>0</v>
      </c>
      <c r="CJ317" s="374">
        <f>AN317*'Gas parameters'!$M$12</f>
        <v>3.5999999999999997E-2</v>
      </c>
      <c r="CK317" s="375">
        <f>AO317*'Gas parameters'!$N$12</f>
        <v>0</v>
      </c>
      <c r="CL317" s="376">
        <f>AP317*'Gas parameters'!$O$12</f>
        <v>0</v>
      </c>
      <c r="CM317" s="376">
        <f>AQ317*'Gas parameters'!$P$12</f>
        <v>0</v>
      </c>
      <c r="CN317" s="376">
        <f>AR317*'Gas parameters'!$Q$12</f>
        <v>0</v>
      </c>
      <c r="CO317" s="432">
        <f t="shared" si="2376"/>
        <v>0.6</v>
      </c>
      <c r="CP317" s="432">
        <f t="shared" si="2377"/>
        <v>0</v>
      </c>
      <c r="CQ317" s="432">
        <f t="shared" si="2378"/>
        <v>0</v>
      </c>
      <c r="CR317" s="432">
        <f t="shared" si="2379"/>
        <v>0</v>
      </c>
      <c r="CS317" s="432">
        <f t="shared" si="2380"/>
        <v>0</v>
      </c>
      <c r="CT317" s="432">
        <f t="shared" si="2381"/>
        <v>0</v>
      </c>
      <c r="CU317" s="432">
        <f t="shared" si="2382"/>
        <v>0</v>
      </c>
      <c r="CV317" s="432">
        <f t="shared" si="2383"/>
        <v>0</v>
      </c>
      <c r="CW317" s="432">
        <f t="shared" si="2384"/>
        <v>0</v>
      </c>
      <c r="CX317" s="432">
        <f t="shared" si="2385"/>
        <v>0</v>
      </c>
      <c r="CY317" s="432">
        <f t="shared" si="2386"/>
        <v>0</v>
      </c>
      <c r="CZ317" s="432">
        <f t="shared" si="2387"/>
        <v>0.4</v>
      </c>
      <c r="DA317" s="432">
        <f t="shared" si="2388"/>
        <v>0</v>
      </c>
      <c r="DB317" s="432">
        <f t="shared" si="2389"/>
        <v>0</v>
      </c>
      <c r="DC317" s="432">
        <f t="shared" si="2390"/>
        <v>0</v>
      </c>
      <c r="DD317" s="432">
        <f t="shared" si="2391"/>
        <v>0</v>
      </c>
      <c r="DE317" s="428">
        <f>'DATA SHEET'!CO317*'Gas parameters'!$B$13</f>
        <v>21529.8</v>
      </c>
      <c r="DF317" s="428">
        <f>'DATA SHEET'!CP317*'Gas parameters'!$C$13</f>
        <v>0</v>
      </c>
      <c r="DG317" s="428">
        <f>'DATA SHEET'!CQ317*'Gas parameters'!$D$13</f>
        <v>0</v>
      </c>
      <c r="DH317" s="428">
        <f>'DATA SHEET'!CR317*'Gas parameters'!$E$13</f>
        <v>0</v>
      </c>
      <c r="DI317" s="428">
        <f>'DATA SHEET'!CS317*'Gas parameters'!$F$13</f>
        <v>0</v>
      </c>
      <c r="DJ317" s="428">
        <f>'DATA SHEET'!CT317*'Gas parameters'!$G$13</f>
        <v>0</v>
      </c>
      <c r="DK317" s="428">
        <f>'DATA SHEET'!CU317*'Gas parameters'!$H$13</f>
        <v>0</v>
      </c>
      <c r="DL317" s="428">
        <f>'DATA SHEET'!CV317*'Gas parameters'!$I$13</f>
        <v>0</v>
      </c>
      <c r="DM317" s="428">
        <f>'DATA SHEET'!CW317*'Gas parameters'!$J$13</f>
        <v>0</v>
      </c>
      <c r="DN317" s="428">
        <f>'DATA SHEET'!CX317*'Gas parameters'!$K$13</f>
        <v>0</v>
      </c>
      <c r="DO317" s="428">
        <f>'DATA SHEET'!CY317*'Gas parameters'!$L$13</f>
        <v>0</v>
      </c>
      <c r="DP317" s="428">
        <f>'DATA SHEET'!CZ317*'Gas parameters'!$M$13</f>
        <v>4313.2</v>
      </c>
      <c r="DQ317" s="428">
        <f>'DATA SHEET'!DA317*'Gas parameters'!$N$13</f>
        <v>0</v>
      </c>
      <c r="DR317" s="428">
        <f>'DATA SHEET'!DB317*'Gas parameters'!$O$13</f>
        <v>0</v>
      </c>
      <c r="DS317" s="428">
        <f>'DATA SHEET'!DC317*'Gas parameters'!$P$13</f>
        <v>0</v>
      </c>
      <c r="DT317" s="428">
        <f>'DATA SHEET'!DD317*'Gas parameters'!$Q$13</f>
        <v>0</v>
      </c>
      <c r="DU317" s="431">
        <f>'DATA SHEET'!CO317*'Gas parameters'!$B$14</f>
        <v>23891.399999999998</v>
      </c>
      <c r="DV317" s="431">
        <f>'DATA SHEET'!CP317*'Gas parameters'!$C$14</f>
        <v>0</v>
      </c>
      <c r="DW317" s="431">
        <f>'DATA SHEET'!CQ317*'Gas parameters'!$D$14</f>
        <v>0</v>
      </c>
      <c r="DX317" s="431">
        <f>'DATA SHEET'!CR317*'Gas parameters'!$E$14</f>
        <v>0</v>
      </c>
      <c r="DY317" s="431">
        <f>'DATA SHEET'!CS317*'Gas parameters'!$F$14</f>
        <v>0</v>
      </c>
      <c r="DZ317" s="431">
        <f>'DATA SHEET'!CT317*'Gas parameters'!$G$14</f>
        <v>0</v>
      </c>
      <c r="EA317" s="431">
        <f>'DATA SHEET'!CU317*'Gas parameters'!$H$14</f>
        <v>0</v>
      </c>
      <c r="EB317" s="431">
        <f>'DATA SHEET'!CV317*'Gas parameters'!$I$14</f>
        <v>0</v>
      </c>
      <c r="EC317" s="431">
        <f>'DATA SHEET'!CW317*'Gas parameters'!$J$14</f>
        <v>0</v>
      </c>
      <c r="ED317" s="431">
        <f>'DATA SHEET'!CX317*'Gas parameters'!$K$14</f>
        <v>0</v>
      </c>
      <c r="EE317" s="431">
        <f>'DATA SHEET'!CY317*'Gas parameters'!$L$14</f>
        <v>0</v>
      </c>
      <c r="EF317" s="431">
        <f>'DATA SHEET'!CZ317*'Gas parameters'!$M$14</f>
        <v>5098</v>
      </c>
      <c r="EG317" s="431">
        <f>'DATA SHEET'!DA317*'Gas parameters'!$N$14</f>
        <v>0</v>
      </c>
      <c r="EH317" s="431">
        <f>'DATA SHEET'!DB317*'Gas parameters'!$O$14</f>
        <v>0</v>
      </c>
      <c r="EI317" s="431">
        <f>'DATA SHEET'!DC317*'Gas parameters'!$P$14</f>
        <v>0</v>
      </c>
      <c r="EJ317" s="431">
        <f>'DATA SHEET'!DD317*'Gas parameters'!$Q$14</f>
        <v>0</v>
      </c>
      <c r="EK317" s="425">
        <f>'DATA SHEET'!CO317*'Gas parameters'!$B$15</f>
        <v>1.2018</v>
      </c>
      <c r="EL317" s="434">
        <f>'DATA SHEET'!CP317*'Gas parameters'!$C$15</f>
        <v>0</v>
      </c>
      <c r="EM317" s="434">
        <f>'DATA SHEET'!CQ317*'Gas parameters'!$D$15</f>
        <v>0</v>
      </c>
      <c r="EN317" s="434">
        <f>'DATA SHEET'!CR317*'Gas parameters'!$E$15</f>
        <v>0</v>
      </c>
      <c r="EO317" s="434">
        <f>'DATA SHEET'!CS317*'Gas parameters'!$F$15</f>
        <v>0</v>
      </c>
      <c r="EP317" s="434">
        <f>'DATA SHEET'!CT317*'Gas parameters'!$G$15</f>
        <v>0</v>
      </c>
      <c r="EQ317" s="434">
        <f>'DATA SHEET'!CU317*'Gas parameters'!$H$15</f>
        <v>0</v>
      </c>
      <c r="ER317" s="434">
        <f>'DATA SHEET'!CV317*'Gas parameters'!$I$15</f>
        <v>0</v>
      </c>
      <c r="ES317" s="434">
        <f>'DATA SHEET'!CW317*'Gas parameters'!$J$15</f>
        <v>0</v>
      </c>
      <c r="ET317" s="434">
        <f>'DATA SHEET'!CX317*'Gas parameters'!$K$15</f>
        <v>0</v>
      </c>
      <c r="EU317" s="434">
        <f>'DATA SHEET'!CY317*'Gas parameters'!$L$15</f>
        <v>0</v>
      </c>
      <c r="EV317" s="434">
        <f>'DATA SHEET'!CZ317*'Gas parameters'!$M$15</f>
        <v>0.1996</v>
      </c>
      <c r="EW317" s="434">
        <f>'DATA SHEET'!DA317*'Gas parameters'!$N$15</f>
        <v>0</v>
      </c>
      <c r="EX317" s="434">
        <f>'DATA SHEET'!DB317*'Gas parameters'!$O$15</f>
        <v>0</v>
      </c>
      <c r="EY317" s="434">
        <f>'DATA SHEET'!DC317*'Gas parameters'!$P$15</f>
        <v>0</v>
      </c>
      <c r="EZ317" s="434">
        <f>'DATA SHEET'!DD317*'Gas parameters'!$Q$15</f>
        <v>0</v>
      </c>
      <c r="FA317" s="429">
        <f>'DATA SHEET'!CO317*'Gas parameters'!$B$16</f>
        <v>0.59760000000000002</v>
      </c>
      <c r="FB317" s="429">
        <f>'DATA SHEET'!CP317*'Gas parameters'!$C$16</f>
        <v>0</v>
      </c>
      <c r="FC317" s="429">
        <f>'DATA SHEET'!CQ317*'Gas parameters'!$D$16</f>
        <v>0</v>
      </c>
      <c r="FD317" s="429">
        <f>'DATA SHEET'!CR317*'Gas parameters'!$E$16</f>
        <v>0</v>
      </c>
      <c r="FE317" s="429">
        <f>'DATA SHEET'!CS317*'Gas parameters'!$F$16</f>
        <v>0</v>
      </c>
      <c r="FF317" s="429">
        <f>'DATA SHEET'!CT317*'Gas parameters'!$G$16</f>
        <v>0</v>
      </c>
      <c r="FG317" s="429">
        <f>'DATA SHEET'!CU317*'Gas parameters'!$H$16</f>
        <v>0</v>
      </c>
      <c r="FH317" s="429">
        <f>'DATA SHEET'!CV317*'Gas parameters'!$I$16</f>
        <v>0</v>
      </c>
      <c r="FI317" s="429">
        <f>'DATA SHEET'!CW317*'Gas parameters'!$J$16</f>
        <v>0</v>
      </c>
      <c r="FJ317" s="429">
        <f>'DATA SHEET'!CX317*'Gas parameters'!$K$16</f>
        <v>0</v>
      </c>
      <c r="FK317" s="429">
        <f>'DATA SHEET'!CY317*'Gas parameters'!$L$16</f>
        <v>0</v>
      </c>
      <c r="FL317" s="429">
        <f>'DATA SHEET'!CZ317*'Gas parameters'!$M$16</f>
        <v>0</v>
      </c>
      <c r="FM317" s="429">
        <f>'DATA SHEET'!DA317*'Gas parameters'!$N$16</f>
        <v>0</v>
      </c>
      <c r="FN317" s="429">
        <f>'DATA SHEET'!DB317*'Gas parameters'!$O$16</f>
        <v>0</v>
      </c>
      <c r="FO317" s="429">
        <f>'DATA SHEET'!DC317*'Gas parameters'!$P$16</f>
        <v>0</v>
      </c>
      <c r="FP317" s="429">
        <f>'DATA SHEET'!DD317*'Gas parameters'!$Q$16</f>
        <v>0</v>
      </c>
      <c r="FQ317" s="457">
        <f>'DATA SHEET'!CO317*'Gas parameters'!$B$17</f>
        <v>1.1639999999999999</v>
      </c>
      <c r="FR317" s="457">
        <f>'DATA SHEET'!CP317*'Gas parameters'!$C$17</f>
        <v>0</v>
      </c>
      <c r="FS317" s="457">
        <f>'DATA SHEET'!CQ317*'Gas parameters'!$D$17</f>
        <v>0</v>
      </c>
      <c r="FT317" s="457">
        <f>'DATA SHEET'!CR317*'Gas parameters'!$E$17</f>
        <v>0</v>
      </c>
      <c r="FU317" s="457">
        <f>'DATA SHEET'!CS317*'Gas parameters'!$F$17</f>
        <v>0</v>
      </c>
      <c r="FV317" s="457">
        <f>'DATA SHEET'!CT317*'Gas parameters'!$G$17</f>
        <v>0</v>
      </c>
      <c r="FW317" s="457">
        <f>'DATA SHEET'!CU317*'Gas parameters'!$H$17</f>
        <v>0</v>
      </c>
      <c r="FX317" s="457">
        <f>'DATA SHEET'!CV317*'Gas parameters'!$I$17</f>
        <v>0</v>
      </c>
      <c r="FY317" s="457">
        <f>'DATA SHEET'!CW317*'Gas parameters'!$J$17</f>
        <v>0</v>
      </c>
      <c r="FZ317" s="457">
        <f>'DATA SHEET'!CX317*'Gas parameters'!$K$17</f>
        <v>0</v>
      </c>
      <c r="GA317" s="457">
        <f>'DATA SHEET'!CY317*'Gas parameters'!$L$17</f>
        <v>0</v>
      </c>
      <c r="GB317" s="457">
        <f>'DATA SHEET'!CZ317*'Gas parameters'!$M$17</f>
        <v>0.38680000000000003</v>
      </c>
      <c r="GC317" s="457">
        <f>'DATA SHEET'!DA317*'Gas parameters'!$N$17</f>
        <v>0</v>
      </c>
      <c r="GD317" s="457">
        <f>'DATA SHEET'!DB317*'Gas parameters'!$O$17</f>
        <v>0</v>
      </c>
      <c r="GE317" s="457">
        <f>'DATA SHEET'!DC317*'Gas parameters'!$P$17</f>
        <v>0</v>
      </c>
      <c r="GF317" s="457">
        <f>'DATA SHEET'!DD317*'Gas parameters'!$Q$17</f>
        <v>0</v>
      </c>
      <c r="GG317" s="429">
        <f>'DATA SHEET'!CO317*'Gas parameters'!$B$18</f>
        <v>0.43043999999999999</v>
      </c>
      <c r="GH317" s="429">
        <f>'DATA SHEET'!CP317*'Gas parameters'!$C$18</f>
        <v>0</v>
      </c>
      <c r="GI317" s="429">
        <f>'DATA SHEET'!CQ317*'Gas parameters'!$D$18</f>
        <v>0</v>
      </c>
      <c r="GJ317" s="429">
        <f>'DATA SHEET'!CR317*'Gas parameters'!$E$18</f>
        <v>0</v>
      </c>
      <c r="GK317" s="429">
        <f>'DATA SHEET'!CS317*'Gas parameters'!$F$18</f>
        <v>0</v>
      </c>
      <c r="GL317" s="429">
        <f>'DATA SHEET'!CT317*'Gas parameters'!$G$18</f>
        <v>0</v>
      </c>
      <c r="GM317" s="429">
        <f>'DATA SHEET'!CU317*'Gas parameters'!$H$18</f>
        <v>0</v>
      </c>
      <c r="GN317" s="429">
        <f>'DATA SHEET'!CV317*'Gas parameters'!$I$18</f>
        <v>0</v>
      </c>
      <c r="GO317" s="429">
        <f>'DATA SHEET'!CW317*'Gas parameters'!$J$18</f>
        <v>0</v>
      </c>
      <c r="GP317" s="429">
        <f>'DATA SHEET'!CX317*'Gas parameters'!$K$18</f>
        <v>0</v>
      </c>
      <c r="GQ317" s="429">
        <f>'DATA SHEET'!CY317*'Gas parameters'!$L$18</f>
        <v>0</v>
      </c>
      <c r="GR317" s="429">
        <f>'DATA SHEET'!CZ317*'Gas parameters'!$M$18</f>
        <v>3.5999999999999997E-2</v>
      </c>
      <c r="GS317" s="429">
        <f>'DATA SHEET'!DA317*'Gas parameters'!$N$18</f>
        <v>0</v>
      </c>
      <c r="GT317" s="429">
        <f>'DATA SHEET'!DB317*'Gas parameters'!$O$18</f>
        <v>0</v>
      </c>
      <c r="GU317" s="429">
        <f>'DATA SHEET'!DC317*'Gas parameters'!$P$18</f>
        <v>0</v>
      </c>
      <c r="GV317" s="429">
        <f>'DATA SHEET'!DD317*'Gas parameters'!$Q$18</f>
        <v>0</v>
      </c>
      <c r="GW317" s="430">
        <v>7</v>
      </c>
      <c r="GX317" s="430">
        <v>1E-3</v>
      </c>
      <c r="GY317" s="435">
        <f t="shared" si="2392"/>
        <v>6.6924546322827121</v>
      </c>
      <c r="GZ317" s="435">
        <f t="shared" si="2393"/>
        <v>10.148328222950017</v>
      </c>
      <c r="HA317" s="433">
        <f t="shared" si="2394"/>
        <v>1</v>
      </c>
      <c r="HB317" s="433">
        <f t="shared" si="2395"/>
        <v>7.4502201757506663</v>
      </c>
      <c r="HC317" s="433">
        <f t="shared" si="2396"/>
        <v>20.959991874476575</v>
      </c>
      <c r="HD317" s="433">
        <f t="shared" si="2397"/>
        <v>1.3246768628986172</v>
      </c>
      <c r="HE317" s="433">
        <f t="shared" si="2398"/>
        <v>1.2155011147590387</v>
      </c>
      <c r="HF317" s="436">
        <f t="shared" si="2363"/>
        <v>0</v>
      </c>
      <c r="HG317" s="433">
        <f t="shared" si="2399"/>
        <v>5.8886546322827122</v>
      </c>
      <c r="HH317" s="435">
        <f>GY317*0.7906+'DATA SHEET'!CW317/100+HN317</f>
        <v>5.8886546322827122</v>
      </c>
      <c r="HI317" s="433">
        <f t="shared" si="2400"/>
        <v>1.5615655434679541</v>
      </c>
      <c r="HJ317" s="433">
        <f t="shared" si="2401"/>
        <v>10.148328222950017</v>
      </c>
      <c r="HK317" s="437">
        <f t="shared" si="2402"/>
        <v>25843</v>
      </c>
      <c r="HL317" s="437">
        <f t="shared" si="2403"/>
        <v>28989.399999999998</v>
      </c>
      <c r="HM317" s="438">
        <f t="shared" si="2404"/>
        <v>1.4014</v>
      </c>
      <c r="HN317" s="439">
        <f t="shared" si="2405"/>
        <v>0.59760000000000002</v>
      </c>
      <c r="HO317" s="436">
        <f t="shared" si="2406"/>
        <v>1.5508</v>
      </c>
      <c r="HP317" s="427">
        <f t="shared" si="2407"/>
        <v>0.46643999999999997</v>
      </c>
      <c r="HQ317" s="357">
        <f t="shared" si="2408"/>
        <v>25801.599999999999</v>
      </c>
      <c r="HR317" s="358">
        <f t="shared" si="2409"/>
        <v>29019.200000000001</v>
      </c>
      <c r="HS317" s="712">
        <f t="shared" si="2410"/>
        <v>0.46643999999999997</v>
      </c>
      <c r="HT317" s="713">
        <f t="shared" si="2411"/>
        <v>0.36094603788418017</v>
      </c>
      <c r="HU317" s="711">
        <f t="shared" si="2412"/>
        <v>0.44215889640812073</v>
      </c>
      <c r="HV317" s="711">
        <f t="shared" si="2413"/>
        <v>24.454174959719456</v>
      </c>
      <c r="HW317" s="711">
        <f t="shared" si="2414"/>
        <v>27.464698088207459</v>
      </c>
      <c r="HX317" s="711">
        <f t="shared" si="2415"/>
        <v>45.714470083951518</v>
      </c>
      <c r="HY317" s="714">
        <f t="shared" si="2416"/>
        <v>25.801599999999997</v>
      </c>
      <c r="HZ317" s="359">
        <f t="shared" si="2417"/>
        <v>29.019200000000001</v>
      </c>
      <c r="IA317" s="360">
        <f t="shared" si="2418"/>
        <v>48.30190909070317</v>
      </c>
      <c r="IB317" s="75">
        <f t="shared" si="2419"/>
        <v>45.714470083951518</v>
      </c>
      <c r="IC317" s="724">
        <f t="shared" si="2420"/>
        <v>0.36094603788418017</v>
      </c>
      <c r="ID317" s="724">
        <f t="shared" si="2421"/>
        <v>25.801599999999997</v>
      </c>
      <c r="IE317" s="724">
        <f t="shared" si="2422"/>
        <v>29.019200000000001</v>
      </c>
      <c r="IF317" s="76">
        <f t="shared" si="2423"/>
        <v>10.148328222950017</v>
      </c>
      <c r="IG317" s="168"/>
      <c r="IH317" s="168"/>
      <c r="II317" s="168"/>
      <c r="IJ317" s="700">
        <f t="shared" si="2424"/>
        <v>0</v>
      </c>
      <c r="IK317" s="529"/>
      <c r="IL317" s="529"/>
      <c r="IM317" s="529"/>
      <c r="IN317" s="529"/>
      <c r="IO317" s="529"/>
      <c r="IP317" s="529"/>
      <c r="IQ317" s="529"/>
      <c r="IR317" s="529"/>
      <c r="IS317" s="23" t="s">
        <v>88</v>
      </c>
      <c r="IT317" s="23" t="s">
        <v>88</v>
      </c>
      <c r="IU317" s="23"/>
      <c r="IV317" s="23" t="s">
        <v>88</v>
      </c>
      <c r="IW317" s="23"/>
      <c r="IX317" s="23"/>
      <c r="IZ317" s="529"/>
      <c r="JA317" s="529"/>
      <c r="JB317" s="143"/>
      <c r="JC317" s="64"/>
      <c r="JD317" s="22" t="str">
        <f>IF(IN317&lt;&gt;0,IP317*IF317/IN317,"NM")</f>
        <v>NM</v>
      </c>
      <c r="JE317" s="22" t="str">
        <f>IF(IN317&lt;&gt;0,IQ317*IF317/IN317,"NM")</f>
        <v>NM</v>
      </c>
      <c r="JF317" s="22" t="str">
        <f>IF(IN317&lt;&gt;0,JD317*1.07,"NM")</f>
        <v>NM</v>
      </c>
      <c r="JG317" s="22" t="str">
        <f>IF(IN317&lt;&gt;0,JE317*1.76,"NM")</f>
        <v>NM</v>
      </c>
      <c r="JH317" s="21" t="str">
        <f>IF(IN317&lt;&gt;0,(21/(21-IO317)),"NM")</f>
        <v>NM</v>
      </c>
      <c r="JI317" s="21"/>
      <c r="JJ317" s="21"/>
      <c r="JK317" s="21"/>
      <c r="JL317" s="529"/>
      <c r="JM317" s="529"/>
      <c r="JN317" s="529"/>
      <c r="JO317" s="529"/>
      <c r="JP317" s="529"/>
      <c r="JR317" s="29"/>
      <c r="JS317" s="29"/>
      <c r="JT317" s="529"/>
      <c r="JU317" s="529"/>
      <c r="JV317" s="142"/>
      <c r="JW317" s="142"/>
      <c r="JX317" s="142"/>
      <c r="JY317" s="142"/>
      <c r="JZ317" s="142"/>
      <c r="KA317" s="23"/>
      <c r="KB317" s="24"/>
      <c r="KC317" s="175"/>
      <c r="KD317" s="175"/>
      <c r="KE317" s="175"/>
      <c r="KF317" s="175"/>
      <c r="KG317" s="175"/>
      <c r="KH317" s="175"/>
      <c r="KI317" s="175"/>
      <c r="KJ317" s="175"/>
      <c r="KK317" s="48"/>
      <c r="KL317" s="32" t="s">
        <v>88</v>
      </c>
      <c r="KM317" s="48"/>
      <c r="KN317" s="48"/>
      <c r="KO317" s="48"/>
      <c r="KP317" s="48"/>
      <c r="KQ317" s="49"/>
      <c r="KR317" s="49"/>
      <c r="KS317" s="49"/>
      <c r="KT317" s="49"/>
      <c r="KU317" s="49"/>
      <c r="KV317" s="49"/>
      <c r="KX317" s="540">
        <f t="shared" si="2238"/>
        <v>100</v>
      </c>
      <c r="NC317" s="5"/>
    </row>
    <row r="318" spans="1:367" ht="16.5" thickTop="1" thickBot="1" x14ac:dyDescent="0.3">
      <c r="A318" s="81"/>
      <c r="B318" s="81"/>
      <c r="C318" s="81"/>
      <c r="D318" s="2179"/>
      <c r="E318" s="11">
        <f>E317+1</f>
        <v>149</v>
      </c>
      <c r="F318" s="2128"/>
      <c r="G318" s="1831"/>
      <c r="H318" s="23" t="s">
        <v>88</v>
      </c>
      <c r="I318" s="23" t="s">
        <v>88</v>
      </c>
      <c r="J318" s="23" t="s">
        <v>88</v>
      </c>
      <c r="K318" s="38"/>
      <c r="L318" s="39" t="str">
        <f>L317</f>
        <v>EU high</v>
      </c>
      <c r="M318" s="39" t="s">
        <v>65</v>
      </c>
      <c r="N318" s="1905"/>
      <c r="O318" s="528"/>
      <c r="P318" s="544"/>
      <c r="Q318" s="726">
        <v>60</v>
      </c>
      <c r="R318" s="727"/>
      <c r="S318" s="727"/>
      <c r="T318" s="727"/>
      <c r="U318" s="727"/>
      <c r="V318" s="727"/>
      <c r="W318" s="727"/>
      <c r="X318" s="727"/>
      <c r="Y318" s="727"/>
      <c r="Z318" s="727"/>
      <c r="AA318" s="727"/>
      <c r="AB318" s="727">
        <v>40</v>
      </c>
      <c r="AC318" s="368">
        <f t="shared" si="2364"/>
        <v>0.6</v>
      </c>
      <c r="AD318" s="368">
        <f t="shared" si="2365"/>
        <v>0</v>
      </c>
      <c r="AE318" s="368">
        <f t="shared" si="2366"/>
        <v>0</v>
      </c>
      <c r="AF318" s="368">
        <f t="shared" si="2367"/>
        <v>0</v>
      </c>
      <c r="AG318" s="368">
        <f t="shared" si="2368"/>
        <v>0</v>
      </c>
      <c r="AH318" s="368">
        <f t="shared" si="2369"/>
        <v>0</v>
      </c>
      <c r="AI318" s="368">
        <f t="shared" si="2370"/>
        <v>0</v>
      </c>
      <c r="AJ318" s="368">
        <f t="shared" si="2371"/>
        <v>0</v>
      </c>
      <c r="AK318" s="368">
        <f t="shared" si="2372"/>
        <v>0</v>
      </c>
      <c r="AL318" s="368">
        <f t="shared" si="2373"/>
        <v>0</v>
      </c>
      <c r="AM318" s="368">
        <f t="shared" si="2374"/>
        <v>0</v>
      </c>
      <c r="AN318" s="368">
        <f t="shared" si="2375"/>
        <v>0.4</v>
      </c>
      <c r="AO318" s="369">
        <v>0</v>
      </c>
      <c r="AP318" s="370">
        <v>0</v>
      </c>
      <c r="AQ318" s="370">
        <v>0</v>
      </c>
      <c r="AR318" s="370">
        <v>0</v>
      </c>
      <c r="AS318" s="378">
        <f>AC318*'Gas parameters'!$B$10</f>
        <v>21490.799999999999</v>
      </c>
      <c r="AT318" s="371">
        <f>AD318*'Gas parameters'!$C$10</f>
        <v>0</v>
      </c>
      <c r="AU318" s="371">
        <f>AE318*'Gas parameters'!$D$10</f>
        <v>0</v>
      </c>
      <c r="AV318" s="371">
        <f>AF318*'Gas parameters'!$E$10</f>
        <v>0</v>
      </c>
      <c r="AW318" s="371">
        <f>AG318*'Gas parameters'!$F$10</f>
        <v>0</v>
      </c>
      <c r="AX318" s="371">
        <f>AH318*'Gas parameters'!$G$10</f>
        <v>0</v>
      </c>
      <c r="AY318" s="371">
        <f>AI318*'Gas parameters'!$H$10</f>
        <v>0</v>
      </c>
      <c r="AZ318" s="371">
        <f>AJ318*'Gas parameters'!$I$10</f>
        <v>0</v>
      </c>
      <c r="BA318" s="371">
        <f>AK318*'Gas parameters'!$J$10</f>
        <v>0</v>
      </c>
      <c r="BB318" s="371">
        <f>AL318*'Gas parameters'!$K$10</f>
        <v>0</v>
      </c>
      <c r="BC318" s="371">
        <f>AM318*'Gas parameters'!$L$10</f>
        <v>0</v>
      </c>
      <c r="BD318" s="371">
        <f>AN318*'Gas parameters'!$M$10</f>
        <v>4310.8</v>
      </c>
      <c r="BE318" s="372">
        <f>AO318*'Gas parameters'!$N$10</f>
        <v>0</v>
      </c>
      <c r="BF318" s="373">
        <f>AP318*'Gas parameters'!$O$10</f>
        <v>0</v>
      </c>
      <c r="BG318" s="373">
        <f>AQ318*'Gas parameters'!$P$10</f>
        <v>0</v>
      </c>
      <c r="BH318" s="379">
        <f>AR318*'Gas parameters'!$Q$10</f>
        <v>0</v>
      </c>
      <c r="BI318" s="386">
        <f>AC318*'Gas parameters'!$B$11</f>
        <v>23904</v>
      </c>
      <c r="BJ318" s="387">
        <f>AD318*'Gas parameters'!$C$11</f>
        <v>0</v>
      </c>
      <c r="BK318" s="387">
        <f>AE318*'Gas parameters'!$D$11</f>
        <v>0</v>
      </c>
      <c r="BL318" s="387">
        <f>AF318*'Gas parameters'!$E$11</f>
        <v>0</v>
      </c>
      <c r="BM318" s="387">
        <f>AG318*'Gas parameters'!$F$11</f>
        <v>0</v>
      </c>
      <c r="BN318" s="387">
        <f>AH318*'Gas parameters'!$G$11</f>
        <v>0</v>
      </c>
      <c r="BO318" s="387">
        <f>AI318*'Gas parameters'!$H$11</f>
        <v>0</v>
      </c>
      <c r="BP318" s="387">
        <f>AJ318*'Gas parameters'!$I$11</f>
        <v>0</v>
      </c>
      <c r="BQ318" s="387">
        <f>AK318*'Gas parameters'!$J$11</f>
        <v>0</v>
      </c>
      <c r="BR318" s="387">
        <f>AL318*'Gas parameters'!$K$11</f>
        <v>0</v>
      </c>
      <c r="BS318" s="387">
        <f>AM318*'Gas parameters'!$L$11</f>
        <v>0</v>
      </c>
      <c r="BT318" s="387">
        <f>AN318*'Gas parameters'!$M$11</f>
        <v>5115.2000000000007</v>
      </c>
      <c r="BU318" s="388">
        <f>AO318*'Gas parameters'!$N$11</f>
        <v>0</v>
      </c>
      <c r="BV318" s="389">
        <f>AP318*'Gas parameters'!$O$11</f>
        <v>0</v>
      </c>
      <c r="BW318" s="389">
        <f>AQ318*'Gas parameters'!$P$11</f>
        <v>0</v>
      </c>
      <c r="BX318" s="390">
        <f>AR318*'Gas parameters'!$Q$11</f>
        <v>0</v>
      </c>
      <c r="BY318" s="385">
        <f>AC318*'Gas parameters'!$B$12</f>
        <v>0.43043999999999999</v>
      </c>
      <c r="BZ318" s="374">
        <f>AD318*'Gas parameters'!$C$12</f>
        <v>0</v>
      </c>
      <c r="CA318" s="374">
        <f>AE318*'Gas parameters'!$D$12</f>
        <v>0</v>
      </c>
      <c r="CB318" s="374">
        <f>AF318*'Gas parameters'!$E$12</f>
        <v>0</v>
      </c>
      <c r="CC318" s="374">
        <f>AG318*'Gas parameters'!$F$12</f>
        <v>0</v>
      </c>
      <c r="CD318" s="374">
        <f>AH318*'Gas parameters'!$G$12</f>
        <v>0</v>
      </c>
      <c r="CE318" s="374">
        <f>AI318*'Gas parameters'!$H$12</f>
        <v>0</v>
      </c>
      <c r="CF318" s="374">
        <f>AJ318*'Gas parameters'!$I$12</f>
        <v>0</v>
      </c>
      <c r="CG318" s="374">
        <f>AK318*'Gas parameters'!$J$12</f>
        <v>0</v>
      </c>
      <c r="CH318" s="374">
        <f>AL318*'Gas parameters'!$K$12</f>
        <v>0</v>
      </c>
      <c r="CI318" s="374">
        <f>AM318*'Gas parameters'!$L$12</f>
        <v>0</v>
      </c>
      <c r="CJ318" s="374">
        <f>AN318*'Gas parameters'!$M$12</f>
        <v>3.5999999999999997E-2</v>
      </c>
      <c r="CK318" s="375">
        <f>AO318*'Gas parameters'!$N$12</f>
        <v>0</v>
      </c>
      <c r="CL318" s="376">
        <f>AP318*'Gas parameters'!$O$12</f>
        <v>0</v>
      </c>
      <c r="CM318" s="376">
        <f>AQ318*'Gas parameters'!$P$12</f>
        <v>0</v>
      </c>
      <c r="CN318" s="376">
        <f>AR318*'Gas parameters'!$Q$12</f>
        <v>0</v>
      </c>
      <c r="CO318" s="432">
        <f t="shared" si="2376"/>
        <v>0.6</v>
      </c>
      <c r="CP318" s="432">
        <f t="shared" si="2377"/>
        <v>0</v>
      </c>
      <c r="CQ318" s="432">
        <f t="shared" si="2378"/>
        <v>0</v>
      </c>
      <c r="CR318" s="432">
        <f t="shared" si="2379"/>
        <v>0</v>
      </c>
      <c r="CS318" s="432">
        <f t="shared" si="2380"/>
        <v>0</v>
      </c>
      <c r="CT318" s="432">
        <f t="shared" si="2381"/>
        <v>0</v>
      </c>
      <c r="CU318" s="432">
        <f t="shared" si="2382"/>
        <v>0</v>
      </c>
      <c r="CV318" s="432">
        <f t="shared" si="2383"/>
        <v>0</v>
      </c>
      <c r="CW318" s="432">
        <f t="shared" si="2384"/>
        <v>0</v>
      </c>
      <c r="CX318" s="432">
        <f t="shared" si="2385"/>
        <v>0</v>
      </c>
      <c r="CY318" s="432">
        <f t="shared" si="2386"/>
        <v>0</v>
      </c>
      <c r="CZ318" s="432">
        <f t="shared" si="2387"/>
        <v>0.4</v>
      </c>
      <c r="DA318" s="432">
        <f t="shared" si="2388"/>
        <v>0</v>
      </c>
      <c r="DB318" s="432">
        <f t="shared" si="2389"/>
        <v>0</v>
      </c>
      <c r="DC318" s="432">
        <f t="shared" si="2390"/>
        <v>0</v>
      </c>
      <c r="DD318" s="432">
        <f t="shared" si="2391"/>
        <v>0</v>
      </c>
      <c r="DE318" s="428">
        <f>'DATA SHEET'!CO318*'Gas parameters'!$B$13</f>
        <v>21529.8</v>
      </c>
      <c r="DF318" s="428">
        <f>'DATA SHEET'!CP318*'Gas parameters'!$C$13</f>
        <v>0</v>
      </c>
      <c r="DG318" s="428">
        <f>'DATA SHEET'!CQ318*'Gas parameters'!$D$13</f>
        <v>0</v>
      </c>
      <c r="DH318" s="428">
        <f>'DATA SHEET'!CR318*'Gas parameters'!$E$13</f>
        <v>0</v>
      </c>
      <c r="DI318" s="428">
        <f>'DATA SHEET'!CS318*'Gas parameters'!$F$13</f>
        <v>0</v>
      </c>
      <c r="DJ318" s="428">
        <f>'DATA SHEET'!CT318*'Gas parameters'!$G$13</f>
        <v>0</v>
      </c>
      <c r="DK318" s="428">
        <f>'DATA SHEET'!CU318*'Gas parameters'!$H$13</f>
        <v>0</v>
      </c>
      <c r="DL318" s="428">
        <f>'DATA SHEET'!CV318*'Gas parameters'!$I$13</f>
        <v>0</v>
      </c>
      <c r="DM318" s="428">
        <f>'DATA SHEET'!CW318*'Gas parameters'!$J$13</f>
        <v>0</v>
      </c>
      <c r="DN318" s="428">
        <f>'DATA SHEET'!CX318*'Gas parameters'!$K$13</f>
        <v>0</v>
      </c>
      <c r="DO318" s="428">
        <f>'DATA SHEET'!CY318*'Gas parameters'!$L$13</f>
        <v>0</v>
      </c>
      <c r="DP318" s="428">
        <f>'DATA SHEET'!CZ318*'Gas parameters'!$M$13</f>
        <v>4313.2</v>
      </c>
      <c r="DQ318" s="428">
        <f>'DATA SHEET'!DA318*'Gas parameters'!$N$13</f>
        <v>0</v>
      </c>
      <c r="DR318" s="428">
        <f>'DATA SHEET'!DB318*'Gas parameters'!$O$13</f>
        <v>0</v>
      </c>
      <c r="DS318" s="428">
        <f>'DATA SHEET'!DC318*'Gas parameters'!$P$13</f>
        <v>0</v>
      </c>
      <c r="DT318" s="428">
        <f>'DATA SHEET'!DD318*'Gas parameters'!$Q$13</f>
        <v>0</v>
      </c>
      <c r="DU318" s="431">
        <f>'DATA SHEET'!CO318*'Gas parameters'!$B$14</f>
        <v>23891.399999999998</v>
      </c>
      <c r="DV318" s="431">
        <f>'DATA SHEET'!CP318*'Gas parameters'!$C$14</f>
        <v>0</v>
      </c>
      <c r="DW318" s="431">
        <f>'DATA SHEET'!CQ318*'Gas parameters'!$D$14</f>
        <v>0</v>
      </c>
      <c r="DX318" s="431">
        <f>'DATA SHEET'!CR318*'Gas parameters'!$E$14</f>
        <v>0</v>
      </c>
      <c r="DY318" s="431">
        <f>'DATA SHEET'!CS318*'Gas parameters'!$F$14</f>
        <v>0</v>
      </c>
      <c r="DZ318" s="431">
        <f>'DATA SHEET'!CT318*'Gas parameters'!$G$14</f>
        <v>0</v>
      </c>
      <c r="EA318" s="431">
        <f>'DATA SHEET'!CU318*'Gas parameters'!$H$14</f>
        <v>0</v>
      </c>
      <c r="EB318" s="431">
        <f>'DATA SHEET'!CV318*'Gas parameters'!$I$14</f>
        <v>0</v>
      </c>
      <c r="EC318" s="431">
        <f>'DATA SHEET'!CW318*'Gas parameters'!$J$14</f>
        <v>0</v>
      </c>
      <c r="ED318" s="431">
        <f>'DATA SHEET'!CX318*'Gas parameters'!$K$14</f>
        <v>0</v>
      </c>
      <c r="EE318" s="431">
        <f>'DATA SHEET'!CY318*'Gas parameters'!$L$14</f>
        <v>0</v>
      </c>
      <c r="EF318" s="431">
        <f>'DATA SHEET'!CZ318*'Gas parameters'!$M$14</f>
        <v>5098</v>
      </c>
      <c r="EG318" s="431">
        <f>'DATA SHEET'!DA318*'Gas parameters'!$N$14</f>
        <v>0</v>
      </c>
      <c r="EH318" s="431">
        <f>'DATA SHEET'!DB318*'Gas parameters'!$O$14</f>
        <v>0</v>
      </c>
      <c r="EI318" s="431">
        <f>'DATA SHEET'!DC318*'Gas parameters'!$P$14</f>
        <v>0</v>
      </c>
      <c r="EJ318" s="431">
        <f>'DATA SHEET'!DD318*'Gas parameters'!$Q$14</f>
        <v>0</v>
      </c>
      <c r="EK318" s="425">
        <f>'DATA SHEET'!CO318*'Gas parameters'!$B$15</f>
        <v>1.2018</v>
      </c>
      <c r="EL318" s="434">
        <f>'DATA SHEET'!CP318*'Gas parameters'!$C$15</f>
        <v>0</v>
      </c>
      <c r="EM318" s="434">
        <f>'DATA SHEET'!CQ318*'Gas parameters'!$D$15</f>
        <v>0</v>
      </c>
      <c r="EN318" s="434">
        <f>'DATA SHEET'!CR318*'Gas parameters'!$E$15</f>
        <v>0</v>
      </c>
      <c r="EO318" s="434">
        <f>'DATA SHEET'!CS318*'Gas parameters'!$F$15</f>
        <v>0</v>
      </c>
      <c r="EP318" s="434">
        <f>'DATA SHEET'!CT318*'Gas parameters'!$G$15</f>
        <v>0</v>
      </c>
      <c r="EQ318" s="434">
        <f>'DATA SHEET'!CU318*'Gas parameters'!$H$15</f>
        <v>0</v>
      </c>
      <c r="ER318" s="434">
        <f>'DATA SHEET'!CV318*'Gas parameters'!$I$15</f>
        <v>0</v>
      </c>
      <c r="ES318" s="434">
        <f>'DATA SHEET'!CW318*'Gas parameters'!$J$15</f>
        <v>0</v>
      </c>
      <c r="ET318" s="434">
        <f>'DATA SHEET'!CX318*'Gas parameters'!$K$15</f>
        <v>0</v>
      </c>
      <c r="EU318" s="434">
        <f>'DATA SHEET'!CY318*'Gas parameters'!$L$15</f>
        <v>0</v>
      </c>
      <c r="EV318" s="434">
        <f>'DATA SHEET'!CZ318*'Gas parameters'!$M$15</f>
        <v>0.1996</v>
      </c>
      <c r="EW318" s="434">
        <f>'DATA SHEET'!DA318*'Gas parameters'!$N$15</f>
        <v>0</v>
      </c>
      <c r="EX318" s="434">
        <f>'DATA SHEET'!DB318*'Gas parameters'!$O$15</f>
        <v>0</v>
      </c>
      <c r="EY318" s="434">
        <f>'DATA SHEET'!DC318*'Gas parameters'!$P$15</f>
        <v>0</v>
      </c>
      <c r="EZ318" s="434">
        <f>'DATA SHEET'!DD318*'Gas parameters'!$Q$15</f>
        <v>0</v>
      </c>
      <c r="FA318" s="429">
        <f>'DATA SHEET'!CO318*'Gas parameters'!$B$16</f>
        <v>0.59760000000000002</v>
      </c>
      <c r="FB318" s="429">
        <f>'DATA SHEET'!CP318*'Gas parameters'!$C$16</f>
        <v>0</v>
      </c>
      <c r="FC318" s="429">
        <f>'DATA SHEET'!CQ318*'Gas parameters'!$D$16</f>
        <v>0</v>
      </c>
      <c r="FD318" s="429">
        <f>'DATA SHEET'!CR318*'Gas parameters'!$E$16</f>
        <v>0</v>
      </c>
      <c r="FE318" s="429">
        <f>'DATA SHEET'!CS318*'Gas parameters'!$F$16</f>
        <v>0</v>
      </c>
      <c r="FF318" s="429">
        <f>'DATA SHEET'!CT318*'Gas parameters'!$G$16</f>
        <v>0</v>
      </c>
      <c r="FG318" s="429">
        <f>'DATA SHEET'!CU318*'Gas parameters'!$H$16</f>
        <v>0</v>
      </c>
      <c r="FH318" s="429">
        <f>'DATA SHEET'!CV318*'Gas parameters'!$I$16</f>
        <v>0</v>
      </c>
      <c r="FI318" s="429">
        <f>'DATA SHEET'!CW318*'Gas parameters'!$J$16</f>
        <v>0</v>
      </c>
      <c r="FJ318" s="429">
        <f>'DATA SHEET'!CX318*'Gas parameters'!$K$16</f>
        <v>0</v>
      </c>
      <c r="FK318" s="429">
        <f>'DATA SHEET'!CY318*'Gas parameters'!$L$16</f>
        <v>0</v>
      </c>
      <c r="FL318" s="429">
        <f>'DATA SHEET'!CZ318*'Gas parameters'!$M$16</f>
        <v>0</v>
      </c>
      <c r="FM318" s="429">
        <f>'DATA SHEET'!DA318*'Gas parameters'!$N$16</f>
        <v>0</v>
      </c>
      <c r="FN318" s="429">
        <f>'DATA SHEET'!DB318*'Gas parameters'!$O$16</f>
        <v>0</v>
      </c>
      <c r="FO318" s="429">
        <f>'DATA SHEET'!DC318*'Gas parameters'!$P$16</f>
        <v>0</v>
      </c>
      <c r="FP318" s="429">
        <f>'DATA SHEET'!DD318*'Gas parameters'!$Q$16</f>
        <v>0</v>
      </c>
      <c r="FQ318" s="457">
        <f>'DATA SHEET'!CO318*'Gas parameters'!$B$17</f>
        <v>1.1639999999999999</v>
      </c>
      <c r="FR318" s="457">
        <f>'DATA SHEET'!CP318*'Gas parameters'!$C$17</f>
        <v>0</v>
      </c>
      <c r="FS318" s="457">
        <f>'DATA SHEET'!CQ318*'Gas parameters'!$D$17</f>
        <v>0</v>
      </c>
      <c r="FT318" s="457">
        <f>'DATA SHEET'!CR318*'Gas parameters'!$E$17</f>
        <v>0</v>
      </c>
      <c r="FU318" s="457">
        <f>'DATA SHEET'!CS318*'Gas parameters'!$F$17</f>
        <v>0</v>
      </c>
      <c r="FV318" s="457">
        <f>'DATA SHEET'!CT318*'Gas parameters'!$G$17</f>
        <v>0</v>
      </c>
      <c r="FW318" s="457">
        <f>'DATA SHEET'!CU318*'Gas parameters'!$H$17</f>
        <v>0</v>
      </c>
      <c r="FX318" s="457">
        <f>'DATA SHEET'!CV318*'Gas parameters'!$I$17</f>
        <v>0</v>
      </c>
      <c r="FY318" s="457">
        <f>'DATA SHEET'!CW318*'Gas parameters'!$J$17</f>
        <v>0</v>
      </c>
      <c r="FZ318" s="457">
        <f>'DATA SHEET'!CX318*'Gas parameters'!$K$17</f>
        <v>0</v>
      </c>
      <c r="GA318" s="457">
        <f>'DATA SHEET'!CY318*'Gas parameters'!$L$17</f>
        <v>0</v>
      </c>
      <c r="GB318" s="457">
        <f>'DATA SHEET'!CZ318*'Gas parameters'!$M$17</f>
        <v>0.38680000000000003</v>
      </c>
      <c r="GC318" s="457">
        <f>'DATA SHEET'!DA318*'Gas parameters'!$N$17</f>
        <v>0</v>
      </c>
      <c r="GD318" s="457">
        <f>'DATA SHEET'!DB318*'Gas parameters'!$O$17</f>
        <v>0</v>
      </c>
      <c r="GE318" s="457">
        <f>'DATA SHEET'!DC318*'Gas parameters'!$P$17</f>
        <v>0</v>
      </c>
      <c r="GF318" s="457">
        <f>'DATA SHEET'!DD318*'Gas parameters'!$Q$17</f>
        <v>0</v>
      </c>
      <c r="GG318" s="429">
        <f>'DATA SHEET'!CO318*'Gas parameters'!$B$18</f>
        <v>0.43043999999999999</v>
      </c>
      <c r="GH318" s="429">
        <f>'DATA SHEET'!CP318*'Gas parameters'!$C$18</f>
        <v>0</v>
      </c>
      <c r="GI318" s="429">
        <f>'DATA SHEET'!CQ318*'Gas parameters'!$D$18</f>
        <v>0</v>
      </c>
      <c r="GJ318" s="429">
        <f>'DATA SHEET'!CR318*'Gas parameters'!$E$18</f>
        <v>0</v>
      </c>
      <c r="GK318" s="429">
        <f>'DATA SHEET'!CS318*'Gas parameters'!$F$18</f>
        <v>0</v>
      </c>
      <c r="GL318" s="429">
        <f>'DATA SHEET'!CT318*'Gas parameters'!$G$18</f>
        <v>0</v>
      </c>
      <c r="GM318" s="429">
        <f>'DATA SHEET'!CU318*'Gas parameters'!$H$18</f>
        <v>0</v>
      </c>
      <c r="GN318" s="429">
        <f>'DATA SHEET'!CV318*'Gas parameters'!$I$18</f>
        <v>0</v>
      </c>
      <c r="GO318" s="429">
        <f>'DATA SHEET'!CW318*'Gas parameters'!$J$18</f>
        <v>0</v>
      </c>
      <c r="GP318" s="429">
        <f>'DATA SHEET'!CX318*'Gas parameters'!$K$18</f>
        <v>0</v>
      </c>
      <c r="GQ318" s="429">
        <f>'DATA SHEET'!CY318*'Gas parameters'!$L$18</f>
        <v>0</v>
      </c>
      <c r="GR318" s="429">
        <f>'DATA SHEET'!CZ318*'Gas parameters'!$M$18</f>
        <v>3.5999999999999997E-2</v>
      </c>
      <c r="GS318" s="429">
        <f>'DATA SHEET'!DA318*'Gas parameters'!$N$18</f>
        <v>0</v>
      </c>
      <c r="GT318" s="429">
        <f>'DATA SHEET'!DB318*'Gas parameters'!$O$18</f>
        <v>0</v>
      </c>
      <c r="GU318" s="429">
        <f>'DATA SHEET'!DC318*'Gas parameters'!$P$18</f>
        <v>0</v>
      </c>
      <c r="GV318" s="429">
        <f>'DATA SHEET'!DD318*'Gas parameters'!$Q$18</f>
        <v>0</v>
      </c>
      <c r="GW318" s="430">
        <v>7</v>
      </c>
      <c r="GX318" s="430">
        <v>1E-3</v>
      </c>
      <c r="GY318" s="435">
        <f t="shared" si="2392"/>
        <v>6.6924546322827121</v>
      </c>
      <c r="GZ318" s="435">
        <f t="shared" si="2393"/>
        <v>10.148328222950017</v>
      </c>
      <c r="HA318" s="433">
        <f t="shared" si="2394"/>
        <v>1</v>
      </c>
      <c r="HB318" s="433">
        <f t="shared" si="2395"/>
        <v>7.4502201757506663</v>
      </c>
      <c r="HC318" s="433">
        <f t="shared" si="2396"/>
        <v>20.959991874476575</v>
      </c>
      <c r="HD318" s="433">
        <f t="shared" si="2397"/>
        <v>1.3246768628986172</v>
      </c>
      <c r="HE318" s="433">
        <f t="shared" si="2398"/>
        <v>1.2155011147590387</v>
      </c>
      <c r="HF318" s="436">
        <f t="shared" si="2363"/>
        <v>0</v>
      </c>
      <c r="HG318" s="433">
        <f t="shared" si="2399"/>
        <v>5.8886546322827122</v>
      </c>
      <c r="HH318" s="435">
        <f>GY318*0.7906+'DATA SHEET'!CW318/100+HN318</f>
        <v>5.8886546322827122</v>
      </c>
      <c r="HI318" s="433">
        <f t="shared" si="2400"/>
        <v>1.5615655434679541</v>
      </c>
      <c r="HJ318" s="433">
        <f t="shared" si="2401"/>
        <v>10.148328222950017</v>
      </c>
      <c r="HK318" s="437">
        <f t="shared" si="2402"/>
        <v>25843</v>
      </c>
      <c r="HL318" s="437">
        <f t="shared" si="2403"/>
        <v>28989.399999999998</v>
      </c>
      <c r="HM318" s="438">
        <f t="shared" si="2404"/>
        <v>1.4014</v>
      </c>
      <c r="HN318" s="439">
        <f t="shared" si="2405"/>
        <v>0.59760000000000002</v>
      </c>
      <c r="HO318" s="436">
        <f t="shared" si="2406"/>
        <v>1.5508</v>
      </c>
      <c r="HP318" s="427">
        <f t="shared" si="2407"/>
        <v>0.46643999999999997</v>
      </c>
      <c r="HQ318" s="357">
        <f t="shared" si="2408"/>
        <v>25801.599999999999</v>
      </c>
      <c r="HR318" s="358">
        <f t="shared" si="2409"/>
        <v>29019.200000000001</v>
      </c>
      <c r="HS318" s="712">
        <f t="shared" si="2410"/>
        <v>0.46643999999999997</v>
      </c>
      <c r="HT318" s="713">
        <f t="shared" si="2411"/>
        <v>0.36094603788418017</v>
      </c>
      <c r="HU318" s="711">
        <f t="shared" si="2412"/>
        <v>0.44215889640812073</v>
      </c>
      <c r="HV318" s="711">
        <f t="shared" si="2413"/>
        <v>24.454174959719456</v>
      </c>
      <c r="HW318" s="711">
        <f t="shared" si="2414"/>
        <v>27.464698088207459</v>
      </c>
      <c r="HX318" s="711">
        <f t="shared" si="2415"/>
        <v>45.714470083951518</v>
      </c>
      <c r="HY318" s="714">
        <f t="shared" si="2416"/>
        <v>25.801599999999997</v>
      </c>
      <c r="HZ318" s="359">
        <f t="shared" si="2417"/>
        <v>29.019200000000001</v>
      </c>
      <c r="IA318" s="360">
        <f t="shared" si="2418"/>
        <v>48.30190909070317</v>
      </c>
      <c r="IB318" s="75">
        <f t="shared" si="2419"/>
        <v>45.714470083951518</v>
      </c>
      <c r="IC318" s="724">
        <f t="shared" si="2420"/>
        <v>0.36094603788418017</v>
      </c>
      <c r="ID318" s="724">
        <f t="shared" si="2421"/>
        <v>25.801599999999997</v>
      </c>
      <c r="IE318" s="724">
        <f t="shared" si="2422"/>
        <v>29.019200000000001</v>
      </c>
      <c r="IF318" s="76">
        <f t="shared" si="2423"/>
        <v>10.148328222950017</v>
      </c>
      <c r="IG318" s="168"/>
      <c r="IH318" s="168"/>
      <c r="II318" s="168"/>
      <c r="IJ318" s="700">
        <f t="shared" si="2424"/>
        <v>0</v>
      </c>
      <c r="IK318" s="529"/>
      <c r="IL318" s="529"/>
      <c r="IM318" s="529"/>
      <c r="IN318" s="529"/>
      <c r="IO318" s="529"/>
      <c r="IP318" s="529"/>
      <c r="IQ318" s="529"/>
      <c r="IR318" s="529"/>
      <c r="IS318" s="23" t="s">
        <v>88</v>
      </c>
      <c r="IT318" s="23" t="s">
        <v>88</v>
      </c>
      <c r="IU318" s="23"/>
      <c r="IV318" s="23" t="s">
        <v>88</v>
      </c>
      <c r="IW318" s="23"/>
      <c r="IX318" s="23"/>
      <c r="IZ318" s="529"/>
      <c r="JA318" s="529"/>
      <c r="JB318" s="143"/>
      <c r="JC318" s="64"/>
      <c r="JD318" s="22" t="str">
        <f>IF(IN318&lt;&gt;0,IP318*IF318/IN318,"NM")</f>
        <v>NM</v>
      </c>
      <c r="JE318" s="22" t="str">
        <f>IF(IN318&lt;&gt;0,IQ318*IF318/IN318,"NM")</f>
        <v>NM</v>
      </c>
      <c r="JF318" s="22" t="str">
        <f>IF(IN318&lt;&gt;0,JD318*1.07,"NM")</f>
        <v>NM</v>
      </c>
      <c r="JG318" s="22" t="str">
        <f>IF(IN318&lt;&gt;0,JE318*1.76,"NM")</f>
        <v>NM</v>
      </c>
      <c r="JH318" s="21" t="str">
        <f>IF(IN318&lt;&gt;0,(21/(21-IO318)),"NM")</f>
        <v>NM</v>
      </c>
      <c r="JI318" s="21"/>
      <c r="JJ318" s="21"/>
      <c r="JK318" s="21"/>
      <c r="JL318" s="529"/>
      <c r="JM318" s="529"/>
      <c r="JN318" s="529"/>
      <c r="JO318" s="529"/>
      <c r="JP318" s="529"/>
      <c r="JR318" s="29"/>
      <c r="JS318" s="29"/>
      <c r="JT318" s="529"/>
      <c r="JU318" s="529"/>
      <c r="JV318" s="142"/>
      <c r="JW318" s="142"/>
      <c r="JX318" s="142"/>
      <c r="JY318" s="142"/>
      <c r="JZ318" s="142"/>
      <c r="KA318" s="23"/>
      <c r="KB318" s="24"/>
      <c r="KC318" s="175"/>
      <c r="KD318" s="175"/>
      <c r="KE318" s="175"/>
      <c r="KF318" s="175"/>
      <c r="KG318" s="175"/>
      <c r="KH318" s="175"/>
      <c r="KI318" s="175"/>
      <c r="KJ318" s="175"/>
      <c r="KK318" s="48"/>
      <c r="KL318" s="32" t="s">
        <v>88</v>
      </c>
      <c r="KM318" s="48"/>
      <c r="KN318" s="48"/>
      <c r="KO318" s="48"/>
      <c r="KP318" s="48"/>
      <c r="KQ318" s="49"/>
      <c r="KR318" s="49"/>
      <c r="KS318" s="49"/>
      <c r="KT318" s="49"/>
      <c r="KU318" s="49"/>
      <c r="KV318" s="49"/>
      <c r="KX318" s="540">
        <f t="shared" si="2238"/>
        <v>100</v>
      </c>
      <c r="NC318" s="5"/>
    </row>
    <row r="319" spans="1:367" ht="16.5" thickTop="1" thickBot="1" x14ac:dyDescent="0.3">
      <c r="A319" s="81"/>
      <c r="B319" s="81"/>
      <c r="C319" s="81"/>
      <c r="D319" s="2179"/>
      <c r="E319" s="11">
        <f>E318+1</f>
        <v>150</v>
      </c>
      <c r="F319" s="2128"/>
      <c r="G319" s="1831"/>
      <c r="H319" s="23" t="s">
        <v>88</v>
      </c>
      <c r="I319" s="23" t="s">
        <v>88</v>
      </c>
      <c r="J319" s="23" t="s">
        <v>88</v>
      </c>
      <c r="K319" s="38"/>
      <c r="L319" s="39" t="str">
        <f>L318</f>
        <v>EU high</v>
      </c>
      <c r="M319" s="39" t="s">
        <v>56</v>
      </c>
      <c r="N319" s="1905"/>
      <c r="O319" s="528"/>
      <c r="P319" s="544"/>
      <c r="Q319" s="726">
        <v>60</v>
      </c>
      <c r="R319" s="727"/>
      <c r="S319" s="727"/>
      <c r="T319" s="727"/>
      <c r="U319" s="727"/>
      <c r="V319" s="727"/>
      <c r="W319" s="727"/>
      <c r="X319" s="727"/>
      <c r="Y319" s="727"/>
      <c r="Z319" s="727"/>
      <c r="AA319" s="727"/>
      <c r="AB319" s="727">
        <v>40</v>
      </c>
      <c r="AC319" s="368">
        <f t="shared" si="2364"/>
        <v>0.6</v>
      </c>
      <c r="AD319" s="368">
        <f t="shared" si="2365"/>
        <v>0</v>
      </c>
      <c r="AE319" s="368">
        <f t="shared" si="2366"/>
        <v>0</v>
      </c>
      <c r="AF319" s="368">
        <f t="shared" si="2367"/>
        <v>0</v>
      </c>
      <c r="AG319" s="368">
        <f t="shared" si="2368"/>
        <v>0</v>
      </c>
      <c r="AH319" s="368">
        <f t="shared" si="2369"/>
        <v>0</v>
      </c>
      <c r="AI319" s="368">
        <f t="shared" si="2370"/>
        <v>0</v>
      </c>
      <c r="AJ319" s="368">
        <f t="shared" si="2371"/>
        <v>0</v>
      </c>
      <c r="AK319" s="368">
        <f t="shared" si="2372"/>
        <v>0</v>
      </c>
      <c r="AL319" s="368">
        <f t="shared" si="2373"/>
        <v>0</v>
      </c>
      <c r="AM319" s="368">
        <f t="shared" si="2374"/>
        <v>0</v>
      </c>
      <c r="AN319" s="368">
        <f t="shared" si="2375"/>
        <v>0.4</v>
      </c>
      <c r="AO319" s="369">
        <v>0</v>
      </c>
      <c r="AP319" s="370">
        <v>0</v>
      </c>
      <c r="AQ319" s="370">
        <v>0</v>
      </c>
      <c r="AR319" s="370">
        <v>0</v>
      </c>
      <c r="AS319" s="378">
        <f>AC319*'Gas parameters'!$B$10</f>
        <v>21490.799999999999</v>
      </c>
      <c r="AT319" s="371">
        <f>AD319*'Gas parameters'!$C$10</f>
        <v>0</v>
      </c>
      <c r="AU319" s="371">
        <f>AE319*'Gas parameters'!$D$10</f>
        <v>0</v>
      </c>
      <c r="AV319" s="371">
        <f>AF319*'Gas parameters'!$E$10</f>
        <v>0</v>
      </c>
      <c r="AW319" s="371">
        <f>AG319*'Gas parameters'!$F$10</f>
        <v>0</v>
      </c>
      <c r="AX319" s="371">
        <f>AH319*'Gas parameters'!$G$10</f>
        <v>0</v>
      </c>
      <c r="AY319" s="371">
        <f>AI319*'Gas parameters'!$H$10</f>
        <v>0</v>
      </c>
      <c r="AZ319" s="371">
        <f>AJ319*'Gas parameters'!$I$10</f>
        <v>0</v>
      </c>
      <c r="BA319" s="371">
        <f>AK319*'Gas parameters'!$J$10</f>
        <v>0</v>
      </c>
      <c r="BB319" s="371">
        <f>AL319*'Gas parameters'!$K$10</f>
        <v>0</v>
      </c>
      <c r="BC319" s="371">
        <f>AM319*'Gas parameters'!$L$10</f>
        <v>0</v>
      </c>
      <c r="BD319" s="371">
        <f>AN319*'Gas parameters'!$M$10</f>
        <v>4310.8</v>
      </c>
      <c r="BE319" s="372">
        <f>AO319*'Gas parameters'!$N$10</f>
        <v>0</v>
      </c>
      <c r="BF319" s="373">
        <f>AP319*'Gas parameters'!$O$10</f>
        <v>0</v>
      </c>
      <c r="BG319" s="373">
        <f>AQ319*'Gas parameters'!$P$10</f>
        <v>0</v>
      </c>
      <c r="BH319" s="379">
        <f>AR319*'Gas parameters'!$Q$10</f>
        <v>0</v>
      </c>
      <c r="BI319" s="386">
        <f>AC319*'Gas parameters'!$B$11</f>
        <v>23904</v>
      </c>
      <c r="BJ319" s="387">
        <f>AD319*'Gas parameters'!$C$11</f>
        <v>0</v>
      </c>
      <c r="BK319" s="387">
        <f>AE319*'Gas parameters'!$D$11</f>
        <v>0</v>
      </c>
      <c r="BL319" s="387">
        <f>AF319*'Gas parameters'!$E$11</f>
        <v>0</v>
      </c>
      <c r="BM319" s="387">
        <f>AG319*'Gas parameters'!$F$11</f>
        <v>0</v>
      </c>
      <c r="BN319" s="387">
        <f>AH319*'Gas parameters'!$G$11</f>
        <v>0</v>
      </c>
      <c r="BO319" s="387">
        <f>AI319*'Gas parameters'!$H$11</f>
        <v>0</v>
      </c>
      <c r="BP319" s="387">
        <f>AJ319*'Gas parameters'!$I$11</f>
        <v>0</v>
      </c>
      <c r="BQ319" s="387">
        <f>AK319*'Gas parameters'!$J$11</f>
        <v>0</v>
      </c>
      <c r="BR319" s="387">
        <f>AL319*'Gas parameters'!$K$11</f>
        <v>0</v>
      </c>
      <c r="BS319" s="387">
        <f>AM319*'Gas parameters'!$L$11</f>
        <v>0</v>
      </c>
      <c r="BT319" s="387">
        <f>AN319*'Gas parameters'!$M$11</f>
        <v>5115.2000000000007</v>
      </c>
      <c r="BU319" s="388">
        <f>AO319*'Gas parameters'!$N$11</f>
        <v>0</v>
      </c>
      <c r="BV319" s="389">
        <f>AP319*'Gas parameters'!$O$11</f>
        <v>0</v>
      </c>
      <c r="BW319" s="389">
        <f>AQ319*'Gas parameters'!$P$11</f>
        <v>0</v>
      </c>
      <c r="BX319" s="390">
        <f>AR319*'Gas parameters'!$Q$11</f>
        <v>0</v>
      </c>
      <c r="BY319" s="385">
        <f>AC319*'Gas parameters'!$B$12</f>
        <v>0.43043999999999999</v>
      </c>
      <c r="BZ319" s="374">
        <f>AD319*'Gas parameters'!$C$12</f>
        <v>0</v>
      </c>
      <c r="CA319" s="374">
        <f>AE319*'Gas parameters'!$D$12</f>
        <v>0</v>
      </c>
      <c r="CB319" s="374">
        <f>AF319*'Gas parameters'!$E$12</f>
        <v>0</v>
      </c>
      <c r="CC319" s="374">
        <f>AG319*'Gas parameters'!$F$12</f>
        <v>0</v>
      </c>
      <c r="CD319" s="374">
        <f>AH319*'Gas parameters'!$G$12</f>
        <v>0</v>
      </c>
      <c r="CE319" s="374">
        <f>AI319*'Gas parameters'!$H$12</f>
        <v>0</v>
      </c>
      <c r="CF319" s="374">
        <f>AJ319*'Gas parameters'!$I$12</f>
        <v>0</v>
      </c>
      <c r="CG319" s="374">
        <f>AK319*'Gas parameters'!$J$12</f>
        <v>0</v>
      </c>
      <c r="CH319" s="374">
        <f>AL319*'Gas parameters'!$K$12</f>
        <v>0</v>
      </c>
      <c r="CI319" s="374">
        <f>AM319*'Gas parameters'!$L$12</f>
        <v>0</v>
      </c>
      <c r="CJ319" s="374">
        <f>AN319*'Gas parameters'!$M$12</f>
        <v>3.5999999999999997E-2</v>
      </c>
      <c r="CK319" s="375">
        <f>AO319*'Gas parameters'!$N$12</f>
        <v>0</v>
      </c>
      <c r="CL319" s="376">
        <f>AP319*'Gas parameters'!$O$12</f>
        <v>0</v>
      </c>
      <c r="CM319" s="376">
        <f>AQ319*'Gas parameters'!$P$12</f>
        <v>0</v>
      </c>
      <c r="CN319" s="376">
        <f>AR319*'Gas parameters'!$Q$12</f>
        <v>0</v>
      </c>
      <c r="CO319" s="432">
        <f t="shared" si="2376"/>
        <v>0.6</v>
      </c>
      <c r="CP319" s="432">
        <f t="shared" si="2377"/>
        <v>0</v>
      </c>
      <c r="CQ319" s="432">
        <f t="shared" si="2378"/>
        <v>0</v>
      </c>
      <c r="CR319" s="432">
        <f t="shared" si="2379"/>
        <v>0</v>
      </c>
      <c r="CS319" s="432">
        <f t="shared" si="2380"/>
        <v>0</v>
      </c>
      <c r="CT319" s="432">
        <f t="shared" si="2381"/>
        <v>0</v>
      </c>
      <c r="CU319" s="432">
        <f t="shared" si="2382"/>
        <v>0</v>
      </c>
      <c r="CV319" s="432">
        <f t="shared" si="2383"/>
        <v>0</v>
      </c>
      <c r="CW319" s="432">
        <f t="shared" si="2384"/>
        <v>0</v>
      </c>
      <c r="CX319" s="432">
        <f t="shared" si="2385"/>
        <v>0</v>
      </c>
      <c r="CY319" s="432">
        <f t="shared" si="2386"/>
        <v>0</v>
      </c>
      <c r="CZ319" s="432">
        <f t="shared" si="2387"/>
        <v>0.4</v>
      </c>
      <c r="DA319" s="432">
        <f t="shared" si="2388"/>
        <v>0</v>
      </c>
      <c r="DB319" s="432">
        <f t="shared" si="2389"/>
        <v>0</v>
      </c>
      <c r="DC319" s="432">
        <f t="shared" si="2390"/>
        <v>0</v>
      </c>
      <c r="DD319" s="432">
        <f t="shared" si="2391"/>
        <v>0</v>
      </c>
      <c r="DE319" s="428">
        <f>'DATA SHEET'!CO319*'Gas parameters'!$B$13</f>
        <v>21529.8</v>
      </c>
      <c r="DF319" s="428">
        <f>'DATA SHEET'!CP319*'Gas parameters'!$C$13</f>
        <v>0</v>
      </c>
      <c r="DG319" s="428">
        <f>'DATA SHEET'!CQ319*'Gas parameters'!$D$13</f>
        <v>0</v>
      </c>
      <c r="DH319" s="428">
        <f>'DATA SHEET'!CR319*'Gas parameters'!$E$13</f>
        <v>0</v>
      </c>
      <c r="DI319" s="428">
        <f>'DATA SHEET'!CS319*'Gas parameters'!$F$13</f>
        <v>0</v>
      </c>
      <c r="DJ319" s="428">
        <f>'DATA SHEET'!CT319*'Gas parameters'!$G$13</f>
        <v>0</v>
      </c>
      <c r="DK319" s="428">
        <f>'DATA SHEET'!CU319*'Gas parameters'!$H$13</f>
        <v>0</v>
      </c>
      <c r="DL319" s="428">
        <f>'DATA SHEET'!CV319*'Gas parameters'!$I$13</f>
        <v>0</v>
      </c>
      <c r="DM319" s="428">
        <f>'DATA SHEET'!CW319*'Gas parameters'!$J$13</f>
        <v>0</v>
      </c>
      <c r="DN319" s="428">
        <f>'DATA SHEET'!CX319*'Gas parameters'!$K$13</f>
        <v>0</v>
      </c>
      <c r="DO319" s="428">
        <f>'DATA SHEET'!CY319*'Gas parameters'!$L$13</f>
        <v>0</v>
      </c>
      <c r="DP319" s="428">
        <f>'DATA SHEET'!CZ319*'Gas parameters'!$M$13</f>
        <v>4313.2</v>
      </c>
      <c r="DQ319" s="428">
        <f>'DATA SHEET'!DA319*'Gas parameters'!$N$13</f>
        <v>0</v>
      </c>
      <c r="DR319" s="428">
        <f>'DATA SHEET'!DB319*'Gas parameters'!$O$13</f>
        <v>0</v>
      </c>
      <c r="DS319" s="428">
        <f>'DATA SHEET'!DC319*'Gas parameters'!$P$13</f>
        <v>0</v>
      </c>
      <c r="DT319" s="428">
        <f>'DATA SHEET'!DD319*'Gas parameters'!$Q$13</f>
        <v>0</v>
      </c>
      <c r="DU319" s="431">
        <f>'DATA SHEET'!CO319*'Gas parameters'!$B$14</f>
        <v>23891.399999999998</v>
      </c>
      <c r="DV319" s="431">
        <f>'DATA SHEET'!CP319*'Gas parameters'!$C$14</f>
        <v>0</v>
      </c>
      <c r="DW319" s="431">
        <f>'DATA SHEET'!CQ319*'Gas parameters'!$D$14</f>
        <v>0</v>
      </c>
      <c r="DX319" s="431">
        <f>'DATA SHEET'!CR319*'Gas parameters'!$E$14</f>
        <v>0</v>
      </c>
      <c r="DY319" s="431">
        <f>'DATA SHEET'!CS319*'Gas parameters'!$F$14</f>
        <v>0</v>
      </c>
      <c r="DZ319" s="431">
        <f>'DATA SHEET'!CT319*'Gas parameters'!$G$14</f>
        <v>0</v>
      </c>
      <c r="EA319" s="431">
        <f>'DATA SHEET'!CU319*'Gas parameters'!$H$14</f>
        <v>0</v>
      </c>
      <c r="EB319" s="431">
        <f>'DATA SHEET'!CV319*'Gas parameters'!$I$14</f>
        <v>0</v>
      </c>
      <c r="EC319" s="431">
        <f>'DATA SHEET'!CW319*'Gas parameters'!$J$14</f>
        <v>0</v>
      </c>
      <c r="ED319" s="431">
        <f>'DATA SHEET'!CX319*'Gas parameters'!$K$14</f>
        <v>0</v>
      </c>
      <c r="EE319" s="431">
        <f>'DATA SHEET'!CY319*'Gas parameters'!$L$14</f>
        <v>0</v>
      </c>
      <c r="EF319" s="431">
        <f>'DATA SHEET'!CZ319*'Gas parameters'!$M$14</f>
        <v>5098</v>
      </c>
      <c r="EG319" s="431">
        <f>'DATA SHEET'!DA319*'Gas parameters'!$N$14</f>
        <v>0</v>
      </c>
      <c r="EH319" s="431">
        <f>'DATA SHEET'!DB319*'Gas parameters'!$O$14</f>
        <v>0</v>
      </c>
      <c r="EI319" s="431">
        <f>'DATA SHEET'!DC319*'Gas parameters'!$P$14</f>
        <v>0</v>
      </c>
      <c r="EJ319" s="431">
        <f>'DATA SHEET'!DD319*'Gas parameters'!$Q$14</f>
        <v>0</v>
      </c>
      <c r="EK319" s="425">
        <f>'DATA SHEET'!CO319*'Gas parameters'!$B$15</f>
        <v>1.2018</v>
      </c>
      <c r="EL319" s="434">
        <f>'DATA SHEET'!CP319*'Gas parameters'!$C$15</f>
        <v>0</v>
      </c>
      <c r="EM319" s="434">
        <f>'DATA SHEET'!CQ319*'Gas parameters'!$D$15</f>
        <v>0</v>
      </c>
      <c r="EN319" s="434">
        <f>'DATA SHEET'!CR319*'Gas parameters'!$E$15</f>
        <v>0</v>
      </c>
      <c r="EO319" s="434">
        <f>'DATA SHEET'!CS319*'Gas parameters'!$F$15</f>
        <v>0</v>
      </c>
      <c r="EP319" s="434">
        <f>'DATA SHEET'!CT319*'Gas parameters'!$G$15</f>
        <v>0</v>
      </c>
      <c r="EQ319" s="434">
        <f>'DATA SHEET'!CU319*'Gas parameters'!$H$15</f>
        <v>0</v>
      </c>
      <c r="ER319" s="434">
        <f>'DATA SHEET'!CV319*'Gas parameters'!$I$15</f>
        <v>0</v>
      </c>
      <c r="ES319" s="434">
        <f>'DATA SHEET'!CW319*'Gas parameters'!$J$15</f>
        <v>0</v>
      </c>
      <c r="ET319" s="434">
        <f>'DATA SHEET'!CX319*'Gas parameters'!$K$15</f>
        <v>0</v>
      </c>
      <c r="EU319" s="434">
        <f>'DATA SHEET'!CY319*'Gas parameters'!$L$15</f>
        <v>0</v>
      </c>
      <c r="EV319" s="434">
        <f>'DATA SHEET'!CZ319*'Gas parameters'!$M$15</f>
        <v>0.1996</v>
      </c>
      <c r="EW319" s="434">
        <f>'DATA SHEET'!DA319*'Gas parameters'!$N$15</f>
        <v>0</v>
      </c>
      <c r="EX319" s="434">
        <f>'DATA SHEET'!DB319*'Gas parameters'!$O$15</f>
        <v>0</v>
      </c>
      <c r="EY319" s="434">
        <f>'DATA SHEET'!DC319*'Gas parameters'!$P$15</f>
        <v>0</v>
      </c>
      <c r="EZ319" s="434">
        <f>'DATA SHEET'!DD319*'Gas parameters'!$Q$15</f>
        <v>0</v>
      </c>
      <c r="FA319" s="429">
        <f>'DATA SHEET'!CO319*'Gas parameters'!$B$16</f>
        <v>0.59760000000000002</v>
      </c>
      <c r="FB319" s="429">
        <f>'DATA SHEET'!CP319*'Gas parameters'!$C$16</f>
        <v>0</v>
      </c>
      <c r="FC319" s="429">
        <f>'DATA SHEET'!CQ319*'Gas parameters'!$D$16</f>
        <v>0</v>
      </c>
      <c r="FD319" s="429">
        <f>'DATA SHEET'!CR319*'Gas parameters'!$E$16</f>
        <v>0</v>
      </c>
      <c r="FE319" s="429">
        <f>'DATA SHEET'!CS319*'Gas parameters'!$F$16</f>
        <v>0</v>
      </c>
      <c r="FF319" s="429">
        <f>'DATA SHEET'!CT319*'Gas parameters'!$G$16</f>
        <v>0</v>
      </c>
      <c r="FG319" s="429">
        <f>'DATA SHEET'!CU319*'Gas parameters'!$H$16</f>
        <v>0</v>
      </c>
      <c r="FH319" s="429">
        <f>'DATA SHEET'!CV319*'Gas parameters'!$I$16</f>
        <v>0</v>
      </c>
      <c r="FI319" s="429">
        <f>'DATA SHEET'!CW319*'Gas parameters'!$J$16</f>
        <v>0</v>
      </c>
      <c r="FJ319" s="429">
        <f>'DATA SHEET'!CX319*'Gas parameters'!$K$16</f>
        <v>0</v>
      </c>
      <c r="FK319" s="429">
        <f>'DATA SHEET'!CY319*'Gas parameters'!$L$16</f>
        <v>0</v>
      </c>
      <c r="FL319" s="429">
        <f>'DATA SHEET'!CZ319*'Gas parameters'!$M$16</f>
        <v>0</v>
      </c>
      <c r="FM319" s="429">
        <f>'DATA SHEET'!DA319*'Gas parameters'!$N$16</f>
        <v>0</v>
      </c>
      <c r="FN319" s="429">
        <f>'DATA SHEET'!DB319*'Gas parameters'!$O$16</f>
        <v>0</v>
      </c>
      <c r="FO319" s="429">
        <f>'DATA SHEET'!DC319*'Gas parameters'!$P$16</f>
        <v>0</v>
      </c>
      <c r="FP319" s="429">
        <f>'DATA SHEET'!DD319*'Gas parameters'!$Q$16</f>
        <v>0</v>
      </c>
      <c r="FQ319" s="457">
        <f>'DATA SHEET'!CO319*'Gas parameters'!$B$17</f>
        <v>1.1639999999999999</v>
      </c>
      <c r="FR319" s="457">
        <f>'DATA SHEET'!CP319*'Gas parameters'!$C$17</f>
        <v>0</v>
      </c>
      <c r="FS319" s="457">
        <f>'DATA SHEET'!CQ319*'Gas parameters'!$D$17</f>
        <v>0</v>
      </c>
      <c r="FT319" s="457">
        <f>'DATA SHEET'!CR319*'Gas parameters'!$E$17</f>
        <v>0</v>
      </c>
      <c r="FU319" s="457">
        <f>'DATA SHEET'!CS319*'Gas parameters'!$F$17</f>
        <v>0</v>
      </c>
      <c r="FV319" s="457">
        <f>'DATA SHEET'!CT319*'Gas parameters'!$G$17</f>
        <v>0</v>
      </c>
      <c r="FW319" s="457">
        <f>'DATA SHEET'!CU319*'Gas parameters'!$H$17</f>
        <v>0</v>
      </c>
      <c r="FX319" s="457">
        <f>'DATA SHEET'!CV319*'Gas parameters'!$I$17</f>
        <v>0</v>
      </c>
      <c r="FY319" s="457">
        <f>'DATA SHEET'!CW319*'Gas parameters'!$J$17</f>
        <v>0</v>
      </c>
      <c r="FZ319" s="457">
        <f>'DATA SHEET'!CX319*'Gas parameters'!$K$17</f>
        <v>0</v>
      </c>
      <c r="GA319" s="457">
        <f>'DATA SHEET'!CY319*'Gas parameters'!$L$17</f>
        <v>0</v>
      </c>
      <c r="GB319" s="457">
        <f>'DATA SHEET'!CZ319*'Gas parameters'!$M$17</f>
        <v>0.38680000000000003</v>
      </c>
      <c r="GC319" s="457">
        <f>'DATA SHEET'!DA319*'Gas parameters'!$N$17</f>
        <v>0</v>
      </c>
      <c r="GD319" s="457">
        <f>'DATA SHEET'!DB319*'Gas parameters'!$O$17</f>
        <v>0</v>
      </c>
      <c r="GE319" s="457">
        <f>'DATA SHEET'!DC319*'Gas parameters'!$P$17</f>
        <v>0</v>
      </c>
      <c r="GF319" s="457">
        <f>'DATA SHEET'!DD319*'Gas parameters'!$Q$17</f>
        <v>0</v>
      </c>
      <c r="GG319" s="429">
        <f>'DATA SHEET'!CO319*'Gas parameters'!$B$18</f>
        <v>0.43043999999999999</v>
      </c>
      <c r="GH319" s="429">
        <f>'DATA SHEET'!CP319*'Gas parameters'!$C$18</f>
        <v>0</v>
      </c>
      <c r="GI319" s="429">
        <f>'DATA SHEET'!CQ319*'Gas parameters'!$D$18</f>
        <v>0</v>
      </c>
      <c r="GJ319" s="429">
        <f>'DATA SHEET'!CR319*'Gas parameters'!$E$18</f>
        <v>0</v>
      </c>
      <c r="GK319" s="429">
        <f>'DATA SHEET'!CS319*'Gas parameters'!$F$18</f>
        <v>0</v>
      </c>
      <c r="GL319" s="429">
        <f>'DATA SHEET'!CT319*'Gas parameters'!$G$18</f>
        <v>0</v>
      </c>
      <c r="GM319" s="429">
        <f>'DATA SHEET'!CU319*'Gas parameters'!$H$18</f>
        <v>0</v>
      </c>
      <c r="GN319" s="429">
        <f>'DATA SHEET'!CV319*'Gas parameters'!$I$18</f>
        <v>0</v>
      </c>
      <c r="GO319" s="429">
        <f>'DATA SHEET'!CW319*'Gas parameters'!$J$18</f>
        <v>0</v>
      </c>
      <c r="GP319" s="429">
        <f>'DATA SHEET'!CX319*'Gas parameters'!$K$18</f>
        <v>0</v>
      </c>
      <c r="GQ319" s="429">
        <f>'DATA SHEET'!CY319*'Gas parameters'!$L$18</f>
        <v>0</v>
      </c>
      <c r="GR319" s="429">
        <f>'DATA SHEET'!CZ319*'Gas parameters'!$M$18</f>
        <v>3.5999999999999997E-2</v>
      </c>
      <c r="GS319" s="429">
        <f>'DATA SHEET'!DA319*'Gas parameters'!$N$18</f>
        <v>0</v>
      </c>
      <c r="GT319" s="429">
        <f>'DATA SHEET'!DB319*'Gas parameters'!$O$18</f>
        <v>0</v>
      </c>
      <c r="GU319" s="429">
        <f>'DATA SHEET'!DC319*'Gas parameters'!$P$18</f>
        <v>0</v>
      </c>
      <c r="GV319" s="429">
        <f>'DATA SHEET'!DD319*'Gas parameters'!$Q$18</f>
        <v>0</v>
      </c>
      <c r="GW319" s="430">
        <v>7</v>
      </c>
      <c r="GX319" s="430">
        <v>1E-3</v>
      </c>
      <c r="GY319" s="435">
        <f t="shared" si="2392"/>
        <v>6.6924546322827121</v>
      </c>
      <c r="GZ319" s="435">
        <f t="shared" si="2393"/>
        <v>10.148328222950017</v>
      </c>
      <c r="HA319" s="433">
        <f t="shared" si="2394"/>
        <v>1</v>
      </c>
      <c r="HB319" s="433">
        <f t="shared" si="2395"/>
        <v>7.4502201757506663</v>
      </c>
      <c r="HC319" s="433">
        <f t="shared" si="2396"/>
        <v>20.959991874476575</v>
      </c>
      <c r="HD319" s="433">
        <f t="shared" si="2397"/>
        <v>1.3246768628986172</v>
      </c>
      <c r="HE319" s="433">
        <f t="shared" si="2398"/>
        <v>1.2155011147590387</v>
      </c>
      <c r="HF319" s="436">
        <f t="shared" si="2363"/>
        <v>0</v>
      </c>
      <c r="HG319" s="433">
        <f t="shared" si="2399"/>
        <v>5.8886546322827122</v>
      </c>
      <c r="HH319" s="435">
        <f>GY319*0.7906+'DATA SHEET'!CW319/100+HN319</f>
        <v>5.8886546322827122</v>
      </c>
      <c r="HI319" s="433">
        <f t="shared" si="2400"/>
        <v>1.5615655434679541</v>
      </c>
      <c r="HJ319" s="433">
        <f t="shared" si="2401"/>
        <v>10.148328222950017</v>
      </c>
      <c r="HK319" s="437">
        <f t="shared" si="2402"/>
        <v>25843</v>
      </c>
      <c r="HL319" s="437">
        <f t="shared" si="2403"/>
        <v>28989.399999999998</v>
      </c>
      <c r="HM319" s="438">
        <f t="shared" si="2404"/>
        <v>1.4014</v>
      </c>
      <c r="HN319" s="439">
        <f t="shared" si="2405"/>
        <v>0.59760000000000002</v>
      </c>
      <c r="HO319" s="436">
        <f t="shared" si="2406"/>
        <v>1.5508</v>
      </c>
      <c r="HP319" s="427">
        <f t="shared" si="2407"/>
        <v>0.46643999999999997</v>
      </c>
      <c r="HQ319" s="357">
        <f t="shared" si="2408"/>
        <v>25801.599999999999</v>
      </c>
      <c r="HR319" s="358">
        <f t="shared" si="2409"/>
        <v>29019.200000000001</v>
      </c>
      <c r="HS319" s="712">
        <f t="shared" si="2410"/>
        <v>0.46643999999999997</v>
      </c>
      <c r="HT319" s="713">
        <f t="shared" si="2411"/>
        <v>0.36094603788418017</v>
      </c>
      <c r="HU319" s="711">
        <f t="shared" si="2412"/>
        <v>0.44215889640812073</v>
      </c>
      <c r="HV319" s="711">
        <f t="shared" si="2413"/>
        <v>24.454174959719456</v>
      </c>
      <c r="HW319" s="711">
        <f t="shared" si="2414"/>
        <v>27.464698088207459</v>
      </c>
      <c r="HX319" s="711">
        <f t="shared" si="2415"/>
        <v>45.714470083951518</v>
      </c>
      <c r="HY319" s="714">
        <f t="shared" si="2416"/>
        <v>25.801599999999997</v>
      </c>
      <c r="HZ319" s="359">
        <f t="shared" si="2417"/>
        <v>29.019200000000001</v>
      </c>
      <c r="IA319" s="360">
        <f t="shared" si="2418"/>
        <v>48.30190909070317</v>
      </c>
      <c r="IB319" s="75">
        <f t="shared" si="2419"/>
        <v>45.714470083951518</v>
      </c>
      <c r="IC319" s="724">
        <f t="shared" si="2420"/>
        <v>0.36094603788418017</v>
      </c>
      <c r="ID319" s="724">
        <f t="shared" si="2421"/>
        <v>25.801599999999997</v>
      </c>
      <c r="IE319" s="724">
        <f t="shared" si="2422"/>
        <v>29.019200000000001</v>
      </c>
      <c r="IF319" s="76">
        <f t="shared" si="2423"/>
        <v>10.148328222950017</v>
      </c>
      <c r="IG319" s="168"/>
      <c r="IH319" s="168"/>
      <c r="II319" s="168"/>
      <c r="IJ319" s="700">
        <f t="shared" si="2424"/>
        <v>0</v>
      </c>
      <c r="IK319" s="529"/>
      <c r="IL319" s="529"/>
      <c r="IM319" s="529"/>
      <c r="IN319" s="529"/>
      <c r="IO319" s="529"/>
      <c r="IP319" s="529"/>
      <c r="IQ319" s="529"/>
      <c r="IR319" s="529"/>
      <c r="IS319" s="23" t="s">
        <v>88</v>
      </c>
      <c r="IT319" s="23" t="s">
        <v>88</v>
      </c>
      <c r="IU319" s="23"/>
      <c r="IV319" s="23" t="s">
        <v>88</v>
      </c>
      <c r="IW319" s="23"/>
      <c r="IX319" s="23"/>
      <c r="IZ319" s="529"/>
      <c r="JA319" s="529"/>
      <c r="JB319" s="143"/>
      <c r="JC319" s="64"/>
      <c r="JD319" s="22" t="str">
        <f>IF(IN319&lt;&gt;0,IP319*IF319/IN319,"NM")</f>
        <v>NM</v>
      </c>
      <c r="JE319" s="22" t="str">
        <f>IF(IN319&lt;&gt;0,IQ319*IF319/IN319,"NM")</f>
        <v>NM</v>
      </c>
      <c r="JF319" s="22" t="str">
        <f>IF(IN319&lt;&gt;0,JD319*1.07,"NM")</f>
        <v>NM</v>
      </c>
      <c r="JG319" s="22" t="str">
        <f>IF(IN319&lt;&gt;0,JE319*1.76,"NM")</f>
        <v>NM</v>
      </c>
      <c r="JH319" s="21" t="str">
        <f>IF(IN319&lt;&gt;0,(21/(21-IO319)),"NM")</f>
        <v>NM</v>
      </c>
      <c r="JI319" s="21"/>
      <c r="JJ319" s="21"/>
      <c r="JK319" s="21"/>
      <c r="JL319" s="529"/>
      <c r="JM319" s="529"/>
      <c r="JN319" s="529"/>
      <c r="JO319" s="529"/>
      <c r="JP319" s="529"/>
      <c r="JR319" s="29"/>
      <c r="JS319" s="29"/>
      <c r="JT319" s="529"/>
      <c r="JU319" s="529"/>
      <c r="JV319" s="142"/>
      <c r="JW319" s="142"/>
      <c r="JX319" s="142"/>
      <c r="JY319" s="142"/>
      <c r="JZ319" s="142"/>
      <c r="KA319" s="23"/>
      <c r="KB319" s="24"/>
      <c r="KC319" s="175"/>
      <c r="KD319" s="175"/>
      <c r="KE319" s="175"/>
      <c r="KF319" s="175"/>
      <c r="KG319" s="175"/>
      <c r="KH319" s="175"/>
      <c r="KI319" s="175"/>
      <c r="KJ319" s="175"/>
      <c r="KK319" s="48"/>
      <c r="KL319" s="32" t="s">
        <v>88</v>
      </c>
      <c r="KM319" s="48"/>
      <c r="KN319" s="48"/>
      <c r="KO319" s="48"/>
      <c r="KP319" s="48"/>
      <c r="KQ319" s="49"/>
      <c r="KR319" s="49"/>
      <c r="KS319" s="49"/>
      <c r="KT319" s="49"/>
      <c r="KU319" s="49"/>
      <c r="KV319" s="49"/>
      <c r="KX319" s="540">
        <f t="shared" si="2238"/>
        <v>100</v>
      </c>
      <c r="NC319" s="5"/>
    </row>
    <row r="320" spans="1:367" ht="16.5" thickTop="1" thickBot="1" x14ac:dyDescent="0.3">
      <c r="A320" s="81"/>
      <c r="B320" s="81"/>
      <c r="C320" s="81"/>
      <c r="D320" s="2179"/>
      <c r="E320" s="11">
        <f>E319+1</f>
        <v>151</v>
      </c>
      <c r="F320" s="2129"/>
      <c r="G320" s="1832"/>
      <c r="H320" s="23" t="s">
        <v>88</v>
      </c>
      <c r="I320" s="23" t="s">
        <v>88</v>
      </c>
      <c r="J320" s="23" t="s">
        <v>88</v>
      </c>
      <c r="K320" s="38"/>
      <c r="L320" s="39" t="str">
        <f>L319</f>
        <v>EU high</v>
      </c>
      <c r="M320" s="196" t="s">
        <v>191</v>
      </c>
      <c r="N320" s="1906"/>
      <c r="O320" s="528"/>
      <c r="P320" s="544"/>
      <c r="Q320" s="726">
        <v>60</v>
      </c>
      <c r="R320" s="727"/>
      <c r="S320" s="727"/>
      <c r="T320" s="727"/>
      <c r="U320" s="727"/>
      <c r="V320" s="727"/>
      <c r="W320" s="727"/>
      <c r="X320" s="727"/>
      <c r="Y320" s="727"/>
      <c r="Z320" s="727"/>
      <c r="AA320" s="727"/>
      <c r="AB320" s="727">
        <v>40</v>
      </c>
      <c r="AC320" s="368">
        <f t="shared" si="2364"/>
        <v>0.6</v>
      </c>
      <c r="AD320" s="368">
        <f t="shared" si="2365"/>
        <v>0</v>
      </c>
      <c r="AE320" s="368">
        <f t="shared" si="2366"/>
        <v>0</v>
      </c>
      <c r="AF320" s="368">
        <f t="shared" si="2367"/>
        <v>0</v>
      </c>
      <c r="AG320" s="368">
        <f t="shared" si="2368"/>
        <v>0</v>
      </c>
      <c r="AH320" s="368">
        <f t="shared" si="2369"/>
        <v>0</v>
      </c>
      <c r="AI320" s="368">
        <f t="shared" si="2370"/>
        <v>0</v>
      </c>
      <c r="AJ320" s="368">
        <f t="shared" si="2371"/>
        <v>0</v>
      </c>
      <c r="AK320" s="368">
        <f t="shared" si="2372"/>
        <v>0</v>
      </c>
      <c r="AL320" s="368">
        <f t="shared" si="2373"/>
        <v>0</v>
      </c>
      <c r="AM320" s="368">
        <f t="shared" si="2374"/>
        <v>0</v>
      </c>
      <c r="AN320" s="368">
        <f t="shared" si="2375"/>
        <v>0.4</v>
      </c>
      <c r="AO320" s="369">
        <v>0</v>
      </c>
      <c r="AP320" s="370">
        <v>0</v>
      </c>
      <c r="AQ320" s="370">
        <v>0</v>
      </c>
      <c r="AR320" s="370">
        <v>0</v>
      </c>
      <c r="AS320" s="378">
        <f>AC320*'Gas parameters'!$B$10</f>
        <v>21490.799999999999</v>
      </c>
      <c r="AT320" s="371">
        <f>AD320*'Gas parameters'!$C$10</f>
        <v>0</v>
      </c>
      <c r="AU320" s="371">
        <f>AE320*'Gas parameters'!$D$10</f>
        <v>0</v>
      </c>
      <c r="AV320" s="371">
        <f>AF320*'Gas parameters'!$E$10</f>
        <v>0</v>
      </c>
      <c r="AW320" s="371">
        <f>AG320*'Gas parameters'!$F$10</f>
        <v>0</v>
      </c>
      <c r="AX320" s="371">
        <f>AH320*'Gas parameters'!$G$10</f>
        <v>0</v>
      </c>
      <c r="AY320" s="371">
        <f>AI320*'Gas parameters'!$H$10</f>
        <v>0</v>
      </c>
      <c r="AZ320" s="371">
        <f>AJ320*'Gas parameters'!$I$10</f>
        <v>0</v>
      </c>
      <c r="BA320" s="371">
        <f>AK320*'Gas parameters'!$J$10</f>
        <v>0</v>
      </c>
      <c r="BB320" s="371">
        <f>AL320*'Gas parameters'!$K$10</f>
        <v>0</v>
      </c>
      <c r="BC320" s="371">
        <f>AM320*'Gas parameters'!$L$10</f>
        <v>0</v>
      </c>
      <c r="BD320" s="371">
        <f>AN320*'Gas parameters'!$M$10</f>
        <v>4310.8</v>
      </c>
      <c r="BE320" s="372">
        <f>AO320*'Gas parameters'!$N$10</f>
        <v>0</v>
      </c>
      <c r="BF320" s="373">
        <f>AP320*'Gas parameters'!$O$10</f>
        <v>0</v>
      </c>
      <c r="BG320" s="373">
        <f>AQ320*'Gas parameters'!$P$10</f>
        <v>0</v>
      </c>
      <c r="BH320" s="379">
        <f>AR320*'Gas parameters'!$Q$10</f>
        <v>0</v>
      </c>
      <c r="BI320" s="386">
        <f>AC320*'Gas parameters'!$B$11</f>
        <v>23904</v>
      </c>
      <c r="BJ320" s="387">
        <f>AD320*'Gas parameters'!$C$11</f>
        <v>0</v>
      </c>
      <c r="BK320" s="387">
        <f>AE320*'Gas parameters'!$D$11</f>
        <v>0</v>
      </c>
      <c r="BL320" s="387">
        <f>AF320*'Gas parameters'!$E$11</f>
        <v>0</v>
      </c>
      <c r="BM320" s="387">
        <f>AG320*'Gas parameters'!$F$11</f>
        <v>0</v>
      </c>
      <c r="BN320" s="387">
        <f>AH320*'Gas parameters'!$G$11</f>
        <v>0</v>
      </c>
      <c r="BO320" s="387">
        <f>AI320*'Gas parameters'!$H$11</f>
        <v>0</v>
      </c>
      <c r="BP320" s="387">
        <f>AJ320*'Gas parameters'!$I$11</f>
        <v>0</v>
      </c>
      <c r="BQ320" s="387">
        <f>AK320*'Gas parameters'!$J$11</f>
        <v>0</v>
      </c>
      <c r="BR320" s="387">
        <f>AL320*'Gas parameters'!$K$11</f>
        <v>0</v>
      </c>
      <c r="BS320" s="387">
        <f>AM320*'Gas parameters'!$L$11</f>
        <v>0</v>
      </c>
      <c r="BT320" s="387">
        <f>AN320*'Gas parameters'!$M$11</f>
        <v>5115.2000000000007</v>
      </c>
      <c r="BU320" s="388">
        <f>AO320*'Gas parameters'!$N$11</f>
        <v>0</v>
      </c>
      <c r="BV320" s="389">
        <f>AP320*'Gas parameters'!$O$11</f>
        <v>0</v>
      </c>
      <c r="BW320" s="389">
        <f>AQ320*'Gas parameters'!$P$11</f>
        <v>0</v>
      </c>
      <c r="BX320" s="390">
        <f>AR320*'Gas parameters'!$Q$11</f>
        <v>0</v>
      </c>
      <c r="BY320" s="385">
        <f>AC320*'Gas parameters'!$B$12</f>
        <v>0.43043999999999999</v>
      </c>
      <c r="BZ320" s="374">
        <f>AD320*'Gas parameters'!$C$12</f>
        <v>0</v>
      </c>
      <c r="CA320" s="374">
        <f>AE320*'Gas parameters'!$D$12</f>
        <v>0</v>
      </c>
      <c r="CB320" s="374">
        <f>AF320*'Gas parameters'!$E$12</f>
        <v>0</v>
      </c>
      <c r="CC320" s="374">
        <f>AG320*'Gas parameters'!$F$12</f>
        <v>0</v>
      </c>
      <c r="CD320" s="374">
        <f>AH320*'Gas parameters'!$G$12</f>
        <v>0</v>
      </c>
      <c r="CE320" s="374">
        <f>AI320*'Gas parameters'!$H$12</f>
        <v>0</v>
      </c>
      <c r="CF320" s="374">
        <f>AJ320*'Gas parameters'!$I$12</f>
        <v>0</v>
      </c>
      <c r="CG320" s="374">
        <f>AK320*'Gas parameters'!$J$12</f>
        <v>0</v>
      </c>
      <c r="CH320" s="374">
        <f>AL320*'Gas parameters'!$K$12</f>
        <v>0</v>
      </c>
      <c r="CI320" s="374">
        <f>AM320*'Gas parameters'!$L$12</f>
        <v>0</v>
      </c>
      <c r="CJ320" s="374">
        <f>AN320*'Gas parameters'!$M$12</f>
        <v>3.5999999999999997E-2</v>
      </c>
      <c r="CK320" s="375">
        <f>AO320*'Gas parameters'!$N$12</f>
        <v>0</v>
      </c>
      <c r="CL320" s="376">
        <f>AP320*'Gas parameters'!$O$12</f>
        <v>0</v>
      </c>
      <c r="CM320" s="376">
        <f>AQ320*'Gas parameters'!$P$12</f>
        <v>0</v>
      </c>
      <c r="CN320" s="376">
        <f>AR320*'Gas parameters'!$Q$12</f>
        <v>0</v>
      </c>
      <c r="CO320" s="432">
        <f t="shared" si="2376"/>
        <v>0.6</v>
      </c>
      <c r="CP320" s="432">
        <f t="shared" si="2377"/>
        <v>0</v>
      </c>
      <c r="CQ320" s="432">
        <f t="shared" si="2378"/>
        <v>0</v>
      </c>
      <c r="CR320" s="432">
        <f t="shared" si="2379"/>
        <v>0</v>
      </c>
      <c r="CS320" s="432">
        <f t="shared" si="2380"/>
        <v>0</v>
      </c>
      <c r="CT320" s="432">
        <f t="shared" si="2381"/>
        <v>0</v>
      </c>
      <c r="CU320" s="432">
        <f t="shared" si="2382"/>
        <v>0</v>
      </c>
      <c r="CV320" s="432">
        <f t="shared" si="2383"/>
        <v>0</v>
      </c>
      <c r="CW320" s="432">
        <f t="shared" si="2384"/>
        <v>0</v>
      </c>
      <c r="CX320" s="432">
        <f t="shared" si="2385"/>
        <v>0</v>
      </c>
      <c r="CY320" s="432">
        <f t="shared" si="2386"/>
        <v>0</v>
      </c>
      <c r="CZ320" s="432">
        <f t="shared" si="2387"/>
        <v>0.4</v>
      </c>
      <c r="DA320" s="432">
        <f t="shared" si="2388"/>
        <v>0</v>
      </c>
      <c r="DB320" s="432">
        <f t="shared" si="2389"/>
        <v>0</v>
      </c>
      <c r="DC320" s="432">
        <f t="shared" si="2390"/>
        <v>0</v>
      </c>
      <c r="DD320" s="432">
        <f t="shared" si="2391"/>
        <v>0</v>
      </c>
      <c r="DE320" s="428">
        <f>'DATA SHEET'!CO320*'Gas parameters'!$B$13</f>
        <v>21529.8</v>
      </c>
      <c r="DF320" s="428">
        <f>'DATA SHEET'!CP320*'Gas parameters'!$C$13</f>
        <v>0</v>
      </c>
      <c r="DG320" s="428">
        <f>'DATA SHEET'!CQ320*'Gas parameters'!$D$13</f>
        <v>0</v>
      </c>
      <c r="DH320" s="428">
        <f>'DATA SHEET'!CR320*'Gas parameters'!$E$13</f>
        <v>0</v>
      </c>
      <c r="DI320" s="428">
        <f>'DATA SHEET'!CS320*'Gas parameters'!$F$13</f>
        <v>0</v>
      </c>
      <c r="DJ320" s="428">
        <f>'DATA SHEET'!CT320*'Gas parameters'!$G$13</f>
        <v>0</v>
      </c>
      <c r="DK320" s="428">
        <f>'DATA SHEET'!CU320*'Gas parameters'!$H$13</f>
        <v>0</v>
      </c>
      <c r="DL320" s="428">
        <f>'DATA SHEET'!CV320*'Gas parameters'!$I$13</f>
        <v>0</v>
      </c>
      <c r="DM320" s="428">
        <f>'DATA SHEET'!CW320*'Gas parameters'!$J$13</f>
        <v>0</v>
      </c>
      <c r="DN320" s="428">
        <f>'DATA SHEET'!CX320*'Gas parameters'!$K$13</f>
        <v>0</v>
      </c>
      <c r="DO320" s="428">
        <f>'DATA SHEET'!CY320*'Gas parameters'!$L$13</f>
        <v>0</v>
      </c>
      <c r="DP320" s="428">
        <f>'DATA SHEET'!CZ320*'Gas parameters'!$M$13</f>
        <v>4313.2</v>
      </c>
      <c r="DQ320" s="428">
        <f>'DATA SHEET'!DA320*'Gas parameters'!$N$13</f>
        <v>0</v>
      </c>
      <c r="DR320" s="428">
        <f>'DATA SHEET'!DB320*'Gas parameters'!$O$13</f>
        <v>0</v>
      </c>
      <c r="DS320" s="428">
        <f>'DATA SHEET'!DC320*'Gas parameters'!$P$13</f>
        <v>0</v>
      </c>
      <c r="DT320" s="428">
        <f>'DATA SHEET'!DD320*'Gas parameters'!$Q$13</f>
        <v>0</v>
      </c>
      <c r="DU320" s="431">
        <f>'DATA SHEET'!CO320*'Gas parameters'!$B$14</f>
        <v>23891.399999999998</v>
      </c>
      <c r="DV320" s="431">
        <f>'DATA SHEET'!CP320*'Gas parameters'!$C$14</f>
        <v>0</v>
      </c>
      <c r="DW320" s="431">
        <f>'DATA SHEET'!CQ320*'Gas parameters'!$D$14</f>
        <v>0</v>
      </c>
      <c r="DX320" s="431">
        <f>'DATA SHEET'!CR320*'Gas parameters'!$E$14</f>
        <v>0</v>
      </c>
      <c r="DY320" s="431">
        <f>'DATA SHEET'!CS320*'Gas parameters'!$F$14</f>
        <v>0</v>
      </c>
      <c r="DZ320" s="431">
        <f>'DATA SHEET'!CT320*'Gas parameters'!$G$14</f>
        <v>0</v>
      </c>
      <c r="EA320" s="431">
        <f>'DATA SHEET'!CU320*'Gas parameters'!$H$14</f>
        <v>0</v>
      </c>
      <c r="EB320" s="431">
        <f>'DATA SHEET'!CV320*'Gas parameters'!$I$14</f>
        <v>0</v>
      </c>
      <c r="EC320" s="431">
        <f>'DATA SHEET'!CW320*'Gas parameters'!$J$14</f>
        <v>0</v>
      </c>
      <c r="ED320" s="431">
        <f>'DATA SHEET'!CX320*'Gas parameters'!$K$14</f>
        <v>0</v>
      </c>
      <c r="EE320" s="431">
        <f>'DATA SHEET'!CY320*'Gas parameters'!$L$14</f>
        <v>0</v>
      </c>
      <c r="EF320" s="431">
        <f>'DATA SHEET'!CZ320*'Gas parameters'!$M$14</f>
        <v>5098</v>
      </c>
      <c r="EG320" s="431">
        <f>'DATA SHEET'!DA320*'Gas parameters'!$N$14</f>
        <v>0</v>
      </c>
      <c r="EH320" s="431">
        <f>'DATA SHEET'!DB320*'Gas parameters'!$O$14</f>
        <v>0</v>
      </c>
      <c r="EI320" s="431">
        <f>'DATA SHEET'!DC320*'Gas parameters'!$P$14</f>
        <v>0</v>
      </c>
      <c r="EJ320" s="431">
        <f>'DATA SHEET'!DD320*'Gas parameters'!$Q$14</f>
        <v>0</v>
      </c>
      <c r="EK320" s="425">
        <f>'DATA SHEET'!CO320*'Gas parameters'!$B$15</f>
        <v>1.2018</v>
      </c>
      <c r="EL320" s="434">
        <f>'DATA SHEET'!CP320*'Gas parameters'!$C$15</f>
        <v>0</v>
      </c>
      <c r="EM320" s="434">
        <f>'DATA SHEET'!CQ320*'Gas parameters'!$D$15</f>
        <v>0</v>
      </c>
      <c r="EN320" s="434">
        <f>'DATA SHEET'!CR320*'Gas parameters'!$E$15</f>
        <v>0</v>
      </c>
      <c r="EO320" s="434">
        <f>'DATA SHEET'!CS320*'Gas parameters'!$F$15</f>
        <v>0</v>
      </c>
      <c r="EP320" s="434">
        <f>'DATA SHEET'!CT320*'Gas parameters'!$G$15</f>
        <v>0</v>
      </c>
      <c r="EQ320" s="434">
        <f>'DATA SHEET'!CU320*'Gas parameters'!$H$15</f>
        <v>0</v>
      </c>
      <c r="ER320" s="434">
        <f>'DATA SHEET'!CV320*'Gas parameters'!$I$15</f>
        <v>0</v>
      </c>
      <c r="ES320" s="434">
        <f>'DATA SHEET'!CW320*'Gas parameters'!$J$15</f>
        <v>0</v>
      </c>
      <c r="ET320" s="434">
        <f>'DATA SHEET'!CX320*'Gas parameters'!$K$15</f>
        <v>0</v>
      </c>
      <c r="EU320" s="434">
        <f>'DATA SHEET'!CY320*'Gas parameters'!$L$15</f>
        <v>0</v>
      </c>
      <c r="EV320" s="434">
        <f>'DATA SHEET'!CZ320*'Gas parameters'!$M$15</f>
        <v>0.1996</v>
      </c>
      <c r="EW320" s="434">
        <f>'DATA SHEET'!DA320*'Gas parameters'!$N$15</f>
        <v>0</v>
      </c>
      <c r="EX320" s="434">
        <f>'DATA SHEET'!DB320*'Gas parameters'!$O$15</f>
        <v>0</v>
      </c>
      <c r="EY320" s="434">
        <f>'DATA SHEET'!DC320*'Gas parameters'!$P$15</f>
        <v>0</v>
      </c>
      <c r="EZ320" s="434">
        <f>'DATA SHEET'!DD320*'Gas parameters'!$Q$15</f>
        <v>0</v>
      </c>
      <c r="FA320" s="429">
        <f>'DATA SHEET'!CO320*'Gas parameters'!$B$16</f>
        <v>0.59760000000000002</v>
      </c>
      <c r="FB320" s="429">
        <f>'DATA SHEET'!CP320*'Gas parameters'!$C$16</f>
        <v>0</v>
      </c>
      <c r="FC320" s="429">
        <f>'DATA SHEET'!CQ320*'Gas parameters'!$D$16</f>
        <v>0</v>
      </c>
      <c r="FD320" s="429">
        <f>'DATA SHEET'!CR320*'Gas parameters'!$E$16</f>
        <v>0</v>
      </c>
      <c r="FE320" s="429">
        <f>'DATA SHEET'!CS320*'Gas parameters'!$F$16</f>
        <v>0</v>
      </c>
      <c r="FF320" s="429">
        <f>'DATA SHEET'!CT320*'Gas parameters'!$G$16</f>
        <v>0</v>
      </c>
      <c r="FG320" s="429">
        <f>'DATA SHEET'!CU320*'Gas parameters'!$H$16</f>
        <v>0</v>
      </c>
      <c r="FH320" s="429">
        <f>'DATA SHEET'!CV320*'Gas parameters'!$I$16</f>
        <v>0</v>
      </c>
      <c r="FI320" s="429">
        <f>'DATA SHEET'!CW320*'Gas parameters'!$J$16</f>
        <v>0</v>
      </c>
      <c r="FJ320" s="429">
        <f>'DATA SHEET'!CX320*'Gas parameters'!$K$16</f>
        <v>0</v>
      </c>
      <c r="FK320" s="429">
        <f>'DATA SHEET'!CY320*'Gas parameters'!$L$16</f>
        <v>0</v>
      </c>
      <c r="FL320" s="429">
        <f>'DATA SHEET'!CZ320*'Gas parameters'!$M$16</f>
        <v>0</v>
      </c>
      <c r="FM320" s="429">
        <f>'DATA SHEET'!DA320*'Gas parameters'!$N$16</f>
        <v>0</v>
      </c>
      <c r="FN320" s="429">
        <f>'DATA SHEET'!DB320*'Gas parameters'!$O$16</f>
        <v>0</v>
      </c>
      <c r="FO320" s="429">
        <f>'DATA SHEET'!DC320*'Gas parameters'!$P$16</f>
        <v>0</v>
      </c>
      <c r="FP320" s="429">
        <f>'DATA SHEET'!DD320*'Gas parameters'!$Q$16</f>
        <v>0</v>
      </c>
      <c r="FQ320" s="457">
        <f>'DATA SHEET'!CO320*'Gas parameters'!$B$17</f>
        <v>1.1639999999999999</v>
      </c>
      <c r="FR320" s="457">
        <f>'DATA SHEET'!CP320*'Gas parameters'!$C$17</f>
        <v>0</v>
      </c>
      <c r="FS320" s="457">
        <f>'DATA SHEET'!CQ320*'Gas parameters'!$D$17</f>
        <v>0</v>
      </c>
      <c r="FT320" s="457">
        <f>'DATA SHEET'!CR320*'Gas parameters'!$E$17</f>
        <v>0</v>
      </c>
      <c r="FU320" s="457">
        <f>'DATA SHEET'!CS320*'Gas parameters'!$F$17</f>
        <v>0</v>
      </c>
      <c r="FV320" s="457">
        <f>'DATA SHEET'!CT320*'Gas parameters'!$G$17</f>
        <v>0</v>
      </c>
      <c r="FW320" s="457">
        <f>'DATA SHEET'!CU320*'Gas parameters'!$H$17</f>
        <v>0</v>
      </c>
      <c r="FX320" s="457">
        <f>'DATA SHEET'!CV320*'Gas parameters'!$I$17</f>
        <v>0</v>
      </c>
      <c r="FY320" s="457">
        <f>'DATA SHEET'!CW320*'Gas parameters'!$J$17</f>
        <v>0</v>
      </c>
      <c r="FZ320" s="457">
        <f>'DATA SHEET'!CX320*'Gas parameters'!$K$17</f>
        <v>0</v>
      </c>
      <c r="GA320" s="457">
        <f>'DATA SHEET'!CY320*'Gas parameters'!$L$17</f>
        <v>0</v>
      </c>
      <c r="GB320" s="457">
        <f>'DATA SHEET'!CZ320*'Gas parameters'!$M$17</f>
        <v>0.38680000000000003</v>
      </c>
      <c r="GC320" s="457">
        <f>'DATA SHEET'!DA320*'Gas parameters'!$N$17</f>
        <v>0</v>
      </c>
      <c r="GD320" s="457">
        <f>'DATA SHEET'!DB320*'Gas parameters'!$O$17</f>
        <v>0</v>
      </c>
      <c r="GE320" s="457">
        <f>'DATA SHEET'!DC320*'Gas parameters'!$P$17</f>
        <v>0</v>
      </c>
      <c r="GF320" s="457">
        <f>'DATA SHEET'!DD320*'Gas parameters'!$Q$17</f>
        <v>0</v>
      </c>
      <c r="GG320" s="429">
        <f>'DATA SHEET'!CO320*'Gas parameters'!$B$18</f>
        <v>0.43043999999999999</v>
      </c>
      <c r="GH320" s="429">
        <f>'DATA SHEET'!CP320*'Gas parameters'!$C$18</f>
        <v>0</v>
      </c>
      <c r="GI320" s="429">
        <f>'DATA SHEET'!CQ320*'Gas parameters'!$D$18</f>
        <v>0</v>
      </c>
      <c r="GJ320" s="429">
        <f>'DATA SHEET'!CR320*'Gas parameters'!$E$18</f>
        <v>0</v>
      </c>
      <c r="GK320" s="429">
        <f>'DATA SHEET'!CS320*'Gas parameters'!$F$18</f>
        <v>0</v>
      </c>
      <c r="GL320" s="429">
        <f>'DATA SHEET'!CT320*'Gas parameters'!$G$18</f>
        <v>0</v>
      </c>
      <c r="GM320" s="429">
        <f>'DATA SHEET'!CU320*'Gas parameters'!$H$18</f>
        <v>0</v>
      </c>
      <c r="GN320" s="429">
        <f>'DATA SHEET'!CV320*'Gas parameters'!$I$18</f>
        <v>0</v>
      </c>
      <c r="GO320" s="429">
        <f>'DATA SHEET'!CW320*'Gas parameters'!$J$18</f>
        <v>0</v>
      </c>
      <c r="GP320" s="429">
        <f>'DATA SHEET'!CX320*'Gas parameters'!$K$18</f>
        <v>0</v>
      </c>
      <c r="GQ320" s="429">
        <f>'DATA SHEET'!CY320*'Gas parameters'!$L$18</f>
        <v>0</v>
      </c>
      <c r="GR320" s="429">
        <f>'DATA SHEET'!CZ320*'Gas parameters'!$M$18</f>
        <v>3.5999999999999997E-2</v>
      </c>
      <c r="GS320" s="429">
        <f>'DATA SHEET'!DA320*'Gas parameters'!$N$18</f>
        <v>0</v>
      </c>
      <c r="GT320" s="429">
        <f>'DATA SHEET'!DB320*'Gas parameters'!$O$18</f>
        <v>0</v>
      </c>
      <c r="GU320" s="429">
        <f>'DATA SHEET'!DC320*'Gas parameters'!$P$18</f>
        <v>0</v>
      </c>
      <c r="GV320" s="429">
        <f>'DATA SHEET'!DD320*'Gas parameters'!$Q$18</f>
        <v>0</v>
      </c>
      <c r="GW320" s="430">
        <v>7</v>
      </c>
      <c r="GX320" s="430">
        <v>1E-3</v>
      </c>
      <c r="GY320" s="435">
        <f t="shared" si="2392"/>
        <v>6.6924546322827121</v>
      </c>
      <c r="GZ320" s="435">
        <f t="shared" si="2393"/>
        <v>10.148328222950017</v>
      </c>
      <c r="HA320" s="433">
        <f t="shared" si="2394"/>
        <v>1</v>
      </c>
      <c r="HB320" s="433">
        <f t="shared" si="2395"/>
        <v>7.4502201757506663</v>
      </c>
      <c r="HC320" s="433">
        <f t="shared" si="2396"/>
        <v>20.959991874476575</v>
      </c>
      <c r="HD320" s="433">
        <f t="shared" si="2397"/>
        <v>1.3246768628986172</v>
      </c>
      <c r="HE320" s="433">
        <f t="shared" si="2398"/>
        <v>1.2155011147590387</v>
      </c>
      <c r="HF320" s="436">
        <f t="shared" si="2363"/>
        <v>0</v>
      </c>
      <c r="HG320" s="433">
        <f t="shared" si="2399"/>
        <v>5.8886546322827122</v>
      </c>
      <c r="HH320" s="435">
        <f>GY320*0.7906+'DATA SHEET'!CW320/100+HN320</f>
        <v>5.8886546322827122</v>
      </c>
      <c r="HI320" s="433">
        <f t="shared" si="2400"/>
        <v>1.5615655434679541</v>
      </c>
      <c r="HJ320" s="433">
        <f t="shared" si="2401"/>
        <v>10.148328222950017</v>
      </c>
      <c r="HK320" s="437">
        <f t="shared" si="2402"/>
        <v>25843</v>
      </c>
      <c r="HL320" s="437">
        <f t="shared" si="2403"/>
        <v>28989.399999999998</v>
      </c>
      <c r="HM320" s="438">
        <f t="shared" si="2404"/>
        <v>1.4014</v>
      </c>
      <c r="HN320" s="439">
        <f t="shared" si="2405"/>
        <v>0.59760000000000002</v>
      </c>
      <c r="HO320" s="436">
        <f t="shared" si="2406"/>
        <v>1.5508</v>
      </c>
      <c r="HP320" s="427">
        <f t="shared" si="2407"/>
        <v>0.46643999999999997</v>
      </c>
      <c r="HQ320" s="357">
        <f t="shared" si="2408"/>
        <v>25801.599999999999</v>
      </c>
      <c r="HR320" s="358">
        <f t="shared" si="2409"/>
        <v>29019.200000000001</v>
      </c>
      <c r="HS320" s="712">
        <f t="shared" si="2410"/>
        <v>0.46643999999999997</v>
      </c>
      <c r="HT320" s="713">
        <f t="shared" si="2411"/>
        <v>0.36094603788418017</v>
      </c>
      <c r="HU320" s="711">
        <f t="shared" si="2412"/>
        <v>0.44215889640812073</v>
      </c>
      <c r="HV320" s="711">
        <f t="shared" si="2413"/>
        <v>24.454174959719456</v>
      </c>
      <c r="HW320" s="711">
        <f t="shared" si="2414"/>
        <v>27.464698088207459</v>
      </c>
      <c r="HX320" s="711">
        <f t="shared" si="2415"/>
        <v>45.714470083951518</v>
      </c>
      <c r="HY320" s="714">
        <f t="shared" si="2416"/>
        <v>25.801599999999997</v>
      </c>
      <c r="HZ320" s="359">
        <f t="shared" si="2417"/>
        <v>29.019200000000001</v>
      </c>
      <c r="IA320" s="360">
        <f t="shared" si="2418"/>
        <v>48.30190909070317</v>
      </c>
      <c r="IB320" s="75">
        <f t="shared" si="2419"/>
        <v>45.714470083951518</v>
      </c>
      <c r="IC320" s="724">
        <f t="shared" si="2420"/>
        <v>0.36094603788418017</v>
      </c>
      <c r="ID320" s="724">
        <f t="shared" si="2421"/>
        <v>25.801599999999997</v>
      </c>
      <c r="IE320" s="724">
        <f t="shared" si="2422"/>
        <v>29.019200000000001</v>
      </c>
      <c r="IF320" s="76">
        <f t="shared" si="2423"/>
        <v>10.148328222950017</v>
      </c>
      <c r="IG320" s="168"/>
      <c r="IH320" s="168"/>
      <c r="II320" s="168"/>
      <c r="IJ320" s="700">
        <f t="shared" si="2424"/>
        <v>0</v>
      </c>
      <c r="IK320" s="529"/>
      <c r="IL320" s="529"/>
      <c r="IM320" s="529"/>
      <c r="IN320" s="529"/>
      <c r="IO320" s="529"/>
      <c r="IP320" s="529"/>
      <c r="IQ320" s="529"/>
      <c r="IR320" s="529"/>
      <c r="IS320" s="23" t="s">
        <v>88</v>
      </c>
      <c r="IT320" s="23" t="s">
        <v>88</v>
      </c>
      <c r="IU320" s="23"/>
      <c r="IV320" s="23" t="s">
        <v>88</v>
      </c>
      <c r="IW320" s="23"/>
      <c r="IX320" s="23"/>
      <c r="IZ320" s="529"/>
      <c r="JA320" s="529"/>
      <c r="JB320" s="143"/>
      <c r="JC320" s="64"/>
      <c r="JD320" s="22" t="str">
        <f>IF(IN320&lt;&gt;0,IP320*IF320/IN320,"NM")</f>
        <v>NM</v>
      </c>
      <c r="JE320" s="22" t="str">
        <f>IF(IN320&lt;&gt;0,IQ320*IF320/IN320,"NM")</f>
        <v>NM</v>
      </c>
      <c r="JF320" s="22" t="str">
        <f>IF(IN320&lt;&gt;0,JD320*1.07,"NM")</f>
        <v>NM</v>
      </c>
      <c r="JG320" s="22" t="str">
        <f>IF(IN320&lt;&gt;0,JE320*1.76,"NM")</f>
        <v>NM</v>
      </c>
      <c r="JH320" s="21" t="str">
        <f>IF(IN320&lt;&gt;0,(21/(21-IO320)),"NM")</f>
        <v>NM</v>
      </c>
      <c r="JI320" s="21"/>
      <c r="JJ320" s="21"/>
      <c r="JK320" s="21"/>
      <c r="JL320" s="529"/>
      <c r="JM320" s="529"/>
      <c r="JN320" s="529"/>
      <c r="JO320" s="529"/>
      <c r="JP320" s="529"/>
      <c r="JR320" s="29"/>
      <c r="JS320" s="29"/>
      <c r="JT320" s="529"/>
      <c r="JU320" s="529"/>
      <c r="JV320" s="142"/>
      <c r="JW320" s="142"/>
      <c r="JX320" s="142"/>
      <c r="JY320" s="142"/>
      <c r="JZ320" s="142"/>
      <c r="KA320" s="23"/>
      <c r="KB320" s="24"/>
      <c r="KC320" s="175"/>
      <c r="KD320" s="175"/>
      <c r="KE320" s="175"/>
      <c r="KF320" s="175"/>
      <c r="KG320" s="175"/>
      <c r="KH320" s="175"/>
      <c r="KI320" s="175"/>
      <c r="KJ320" s="175"/>
      <c r="KK320" s="48"/>
      <c r="KL320" s="32" t="s">
        <v>88</v>
      </c>
      <c r="KM320" s="48"/>
      <c r="KN320" s="48"/>
      <c r="KO320" s="48"/>
      <c r="KP320" s="48"/>
      <c r="KQ320" s="49"/>
      <c r="KR320" s="49"/>
      <c r="KS320" s="49"/>
      <c r="KT320" s="49"/>
      <c r="KU320" s="49"/>
      <c r="KV320" s="49"/>
      <c r="KX320" s="540">
        <f t="shared" si="2238"/>
        <v>100</v>
      </c>
      <c r="NC320" s="5"/>
    </row>
    <row r="321" spans="1:367" ht="15.75" thickBot="1" x14ac:dyDescent="0.3">
      <c r="A321" s="81"/>
      <c r="B321" s="81"/>
      <c r="C321" s="81"/>
      <c r="D321" s="2179"/>
      <c r="E321" s="50" t="s">
        <v>77</v>
      </c>
      <c r="F321" s="40"/>
      <c r="G321" s="40"/>
      <c r="H321" s="40"/>
      <c r="I321" s="40"/>
      <c r="J321" s="40"/>
      <c r="K321" s="40"/>
      <c r="L321" s="40"/>
      <c r="M321" s="40"/>
      <c r="N321" s="40"/>
      <c r="O321" s="552">
        <f>P320-P316</f>
        <v>0</v>
      </c>
      <c r="P321" s="545"/>
      <c r="Q321" s="728"/>
      <c r="R321" s="728"/>
      <c r="S321" s="728"/>
      <c r="T321" s="728"/>
      <c r="U321" s="728"/>
      <c r="V321" s="728"/>
      <c r="W321" s="728"/>
      <c r="X321" s="728"/>
      <c r="Y321" s="728"/>
      <c r="Z321" s="728"/>
      <c r="AA321" s="728"/>
      <c r="AB321" s="728"/>
      <c r="AC321" s="40"/>
      <c r="AD321" s="40"/>
      <c r="AE321" s="40"/>
      <c r="AF321" s="40"/>
      <c r="AG321" s="40"/>
      <c r="AH321" s="40"/>
      <c r="AI321" s="40"/>
      <c r="AJ321" s="40"/>
      <c r="AK321" s="40"/>
      <c r="AL321" s="40"/>
      <c r="AM321" s="40"/>
      <c r="AN321" s="40"/>
      <c r="AO321" s="40"/>
      <c r="AP321" s="40"/>
      <c r="AQ321" s="40"/>
      <c r="AR321" s="40"/>
      <c r="AS321" s="40"/>
      <c r="AT321" s="40"/>
      <c r="AU321" s="40"/>
      <c r="AV321" s="40"/>
      <c r="AW321" s="40"/>
      <c r="AX321" s="40"/>
      <c r="AY321" s="40"/>
      <c r="AZ321" s="40"/>
      <c r="BA321" s="40"/>
      <c r="BB321" s="40"/>
      <c r="BC321" s="40"/>
      <c r="BD321" s="40"/>
      <c r="BE321" s="40"/>
      <c r="BF321" s="40"/>
      <c r="BG321" s="40"/>
      <c r="BH321" s="40"/>
      <c r="BI321" s="40"/>
      <c r="BJ321" s="40"/>
      <c r="BK321" s="40"/>
      <c r="BL321" s="40"/>
      <c r="BM321" s="40"/>
      <c r="BN321" s="40"/>
      <c r="BO321" s="40"/>
      <c r="BP321" s="40"/>
      <c r="BQ321" s="40"/>
      <c r="BR321" s="40"/>
      <c r="BS321" s="40"/>
      <c r="BT321" s="40"/>
      <c r="BU321" s="40"/>
      <c r="BV321" s="40"/>
      <c r="BW321" s="40"/>
      <c r="BX321" s="40"/>
      <c r="BY321" s="40"/>
      <c r="BZ321" s="40"/>
      <c r="CA321" s="40"/>
      <c r="CB321" s="40"/>
      <c r="CC321" s="40"/>
      <c r="CD321" s="40"/>
      <c r="CE321" s="40"/>
      <c r="CF321" s="40"/>
      <c r="CG321" s="40"/>
      <c r="CH321" s="40"/>
      <c r="CI321" s="40"/>
      <c r="CJ321" s="40"/>
      <c r="CK321" s="40"/>
      <c r="CL321" s="40"/>
      <c r="CM321" s="40"/>
      <c r="CN321" s="40"/>
      <c r="CO321" s="40"/>
      <c r="CP321" s="40"/>
      <c r="CQ321" s="40"/>
      <c r="CR321" s="40"/>
      <c r="CS321" s="40"/>
      <c r="CT321" s="40"/>
      <c r="CU321" s="40"/>
      <c r="CV321" s="40"/>
      <c r="CW321" s="40"/>
      <c r="CX321" s="40"/>
      <c r="CY321" s="40"/>
      <c r="CZ321" s="40"/>
      <c r="DA321" s="40"/>
      <c r="DB321" s="40"/>
      <c r="DC321" s="40"/>
      <c r="DD321" s="40"/>
      <c r="DE321" s="40"/>
      <c r="DF321" s="40"/>
      <c r="DG321" s="40"/>
      <c r="DH321" s="40"/>
      <c r="DI321" s="40"/>
      <c r="DJ321" s="40"/>
      <c r="DK321" s="40"/>
      <c r="DL321" s="40"/>
      <c r="DM321" s="40"/>
      <c r="DN321" s="40"/>
      <c r="DO321" s="40"/>
      <c r="DP321" s="40"/>
      <c r="DQ321" s="40"/>
      <c r="DR321" s="40"/>
      <c r="DS321" s="40"/>
      <c r="DT321" s="40"/>
      <c r="DU321" s="40"/>
      <c r="DV321" s="40"/>
      <c r="DW321" s="40"/>
      <c r="DX321" s="40"/>
      <c r="DY321" s="40"/>
      <c r="DZ321" s="40"/>
      <c r="EA321" s="40"/>
      <c r="EB321" s="40"/>
      <c r="EC321" s="40"/>
      <c r="ED321" s="40"/>
      <c r="EE321" s="40"/>
      <c r="EF321" s="40"/>
      <c r="EG321" s="40"/>
      <c r="EH321" s="40"/>
      <c r="EI321" s="40"/>
      <c r="EJ321" s="40"/>
      <c r="EK321" s="40"/>
      <c r="EL321" s="40"/>
      <c r="EM321" s="40"/>
      <c r="EN321" s="40"/>
      <c r="EO321" s="40"/>
      <c r="EP321" s="40"/>
      <c r="EQ321" s="40"/>
      <c r="ER321" s="40"/>
      <c r="ES321" s="40"/>
      <c r="ET321" s="40"/>
      <c r="EU321" s="40"/>
      <c r="EV321" s="40"/>
      <c r="EW321" s="40"/>
      <c r="EX321" s="40"/>
      <c r="EY321" s="40"/>
      <c r="EZ321" s="40"/>
      <c r="FA321" s="40"/>
      <c r="FB321" s="40"/>
      <c r="FC321" s="40"/>
      <c r="FD321" s="40"/>
      <c r="FE321" s="40"/>
      <c r="FF321" s="40"/>
      <c r="FG321" s="40"/>
      <c r="FH321" s="40"/>
      <c r="FI321" s="40"/>
      <c r="FJ321" s="40"/>
      <c r="FK321" s="40"/>
      <c r="FL321" s="40"/>
      <c r="FM321" s="40"/>
      <c r="FN321" s="40"/>
      <c r="FO321" s="40"/>
      <c r="FP321" s="40"/>
      <c r="FQ321" s="40"/>
      <c r="FR321" s="40"/>
      <c r="FS321" s="40"/>
      <c r="FT321" s="40"/>
      <c r="FU321" s="40"/>
      <c r="FV321" s="40"/>
      <c r="FW321" s="40"/>
      <c r="FX321" s="40"/>
      <c r="FY321" s="40"/>
      <c r="FZ321" s="40"/>
      <c r="GA321" s="40"/>
      <c r="GB321" s="40"/>
      <c r="GC321" s="40"/>
      <c r="GD321" s="40"/>
      <c r="GE321" s="40"/>
      <c r="GF321" s="40"/>
      <c r="GG321" s="40"/>
      <c r="GH321" s="40"/>
      <c r="GI321" s="40"/>
      <c r="GJ321" s="40"/>
      <c r="GK321" s="40"/>
      <c r="GL321" s="40"/>
      <c r="GM321" s="40"/>
      <c r="GN321" s="40"/>
      <c r="GO321" s="40"/>
      <c r="GP321" s="40"/>
      <c r="GQ321" s="40"/>
      <c r="GR321" s="40"/>
      <c r="GS321" s="40"/>
      <c r="GT321" s="40"/>
      <c r="GU321" s="40"/>
      <c r="GV321" s="40"/>
      <c r="GW321" s="40"/>
      <c r="GX321" s="40"/>
      <c r="GY321" s="40"/>
      <c r="GZ321" s="40"/>
      <c r="HA321" s="40"/>
      <c r="HB321" s="40"/>
      <c r="HC321" s="40"/>
      <c r="HD321" s="40"/>
      <c r="HE321" s="40"/>
      <c r="HF321" s="40"/>
      <c r="HG321" s="40"/>
      <c r="HH321" s="40"/>
      <c r="HI321" s="40"/>
      <c r="HJ321" s="40"/>
      <c r="HK321" s="40"/>
      <c r="HL321" s="40"/>
      <c r="HM321" s="40"/>
      <c r="HN321" s="40"/>
      <c r="HO321" s="40"/>
      <c r="HP321" s="40"/>
      <c r="HQ321" s="40"/>
      <c r="HR321" s="40"/>
      <c r="HS321" s="40"/>
      <c r="HT321" s="40"/>
      <c r="HU321" s="40"/>
      <c r="HV321" s="40"/>
      <c r="HW321" s="40"/>
      <c r="HX321" s="40"/>
      <c r="HY321" s="40"/>
      <c r="HZ321" s="40"/>
      <c r="IA321" s="40"/>
      <c r="IB321" s="40"/>
      <c r="IC321" s="40"/>
      <c r="ID321" s="40"/>
      <c r="IE321" s="40"/>
      <c r="IF321" s="40"/>
      <c r="IG321" s="40"/>
      <c r="IH321" s="40"/>
      <c r="II321" s="40"/>
      <c r="IJ321" s="40"/>
      <c r="IK321" s="40"/>
      <c r="IL321" s="40"/>
      <c r="IM321" s="40"/>
      <c r="IN321" s="40"/>
      <c r="IO321" s="40"/>
      <c r="IP321" s="40"/>
      <c r="IQ321" s="40"/>
      <c r="IR321" s="40"/>
      <c r="IS321" s="40"/>
      <c r="IT321" s="40"/>
      <c r="IU321" s="40"/>
      <c r="IV321" s="40"/>
      <c r="IW321" s="40"/>
      <c r="IX321" s="40"/>
      <c r="IZ321" s="40"/>
      <c r="JA321" s="40"/>
      <c r="JB321" s="40"/>
      <c r="JC321" s="40"/>
      <c r="JD321" s="40"/>
      <c r="JE321" s="40"/>
      <c r="JF321" s="40"/>
      <c r="JG321" s="40"/>
      <c r="JH321" s="40"/>
      <c r="JI321" s="40"/>
      <c r="JJ321" s="40"/>
      <c r="JK321" s="40"/>
      <c r="JL321" s="83"/>
      <c r="JM321" s="83"/>
      <c r="JN321" s="83"/>
      <c r="JO321" s="83"/>
      <c r="JP321" s="40"/>
      <c r="JQ321" s="40"/>
      <c r="JR321" s="40"/>
      <c r="JS321" s="40"/>
      <c r="JT321" s="83"/>
      <c r="JU321" s="83"/>
      <c r="JV321" s="83"/>
      <c r="JW321" s="83"/>
      <c r="JX321" s="83"/>
      <c r="JY321" s="83"/>
      <c r="JZ321" s="83"/>
      <c r="KA321" s="40"/>
      <c r="KB321" s="40"/>
      <c r="KC321" s="83"/>
      <c r="KD321" s="83"/>
      <c r="KE321" s="83"/>
      <c r="KF321" s="83"/>
      <c r="KG321" s="83"/>
      <c r="KH321" s="83"/>
      <c r="KI321" s="83"/>
      <c r="KJ321" s="83"/>
      <c r="KK321" s="40"/>
      <c r="KL321" s="40"/>
      <c r="KM321" s="40"/>
      <c r="KN321" s="40"/>
      <c r="KO321" s="40"/>
      <c r="KP321" s="40"/>
      <c r="KQ321" s="41"/>
      <c r="KR321" s="41"/>
      <c r="KS321" s="41"/>
      <c r="KT321" s="41"/>
      <c r="KU321" s="41"/>
      <c r="KV321" s="41"/>
      <c r="KX321" s="540">
        <f t="shared" si="2238"/>
        <v>0</v>
      </c>
      <c r="NC321" s="5"/>
    </row>
    <row r="322" spans="1:367" ht="24.75" thickTop="1" thickBot="1" x14ac:dyDescent="0.3">
      <c r="A322" s="81"/>
      <c r="B322" s="81"/>
      <c r="C322" s="81"/>
      <c r="D322" s="2179"/>
      <c r="E322" s="11">
        <f>E320+1</f>
        <v>152</v>
      </c>
      <c r="F322" s="2127" t="s">
        <v>29</v>
      </c>
      <c r="G322" s="1830" t="s">
        <v>50</v>
      </c>
      <c r="H322" s="23" t="s">
        <v>88</v>
      </c>
      <c r="I322" s="23" t="s">
        <v>88</v>
      </c>
      <c r="J322" s="23" t="s">
        <v>88</v>
      </c>
      <c r="K322" s="38"/>
      <c r="L322" s="39" t="s">
        <v>79</v>
      </c>
      <c r="M322" s="39" t="s">
        <v>58</v>
      </c>
      <c r="N322" s="775" t="s">
        <v>59</v>
      </c>
      <c r="O322" s="44"/>
      <c r="P322" s="549"/>
      <c r="Q322" s="726">
        <v>60</v>
      </c>
      <c r="R322" s="727"/>
      <c r="S322" s="727"/>
      <c r="T322" s="727"/>
      <c r="U322" s="727"/>
      <c r="V322" s="727"/>
      <c r="W322" s="727"/>
      <c r="X322" s="727"/>
      <c r="Y322" s="727"/>
      <c r="Z322" s="727"/>
      <c r="AA322" s="727"/>
      <c r="AB322" s="727">
        <v>40</v>
      </c>
      <c r="AC322" s="368">
        <f t="shared" ref="AC322:AC323" si="2425">Q322/100</f>
        <v>0.6</v>
      </c>
      <c r="AD322" s="368">
        <f t="shared" ref="AD322:AD323" si="2426">R322/100</f>
        <v>0</v>
      </c>
      <c r="AE322" s="368">
        <f t="shared" ref="AE322:AE323" si="2427">S322/100</f>
        <v>0</v>
      </c>
      <c r="AF322" s="368">
        <f t="shared" ref="AF322:AF323" si="2428">T322/100</f>
        <v>0</v>
      </c>
      <c r="AG322" s="368">
        <f t="shared" ref="AG322:AG323" si="2429">U322/100</f>
        <v>0</v>
      </c>
      <c r="AH322" s="368">
        <f t="shared" ref="AH322:AH323" si="2430">V322/100</f>
        <v>0</v>
      </c>
      <c r="AI322" s="368">
        <f t="shared" ref="AI322:AI323" si="2431">W322/100</f>
        <v>0</v>
      </c>
      <c r="AJ322" s="368">
        <f t="shared" ref="AJ322:AJ323" si="2432">X322/100</f>
        <v>0</v>
      </c>
      <c r="AK322" s="368">
        <f t="shared" ref="AK322:AK323" si="2433">Y322/100</f>
        <v>0</v>
      </c>
      <c r="AL322" s="368">
        <f t="shared" ref="AL322:AL323" si="2434">Z322/100</f>
        <v>0</v>
      </c>
      <c r="AM322" s="368">
        <f t="shared" ref="AM322:AM323" si="2435">AA322/100</f>
        <v>0</v>
      </c>
      <c r="AN322" s="368">
        <f t="shared" ref="AN322:AN323" si="2436">AB322/100</f>
        <v>0.4</v>
      </c>
      <c r="AO322" s="369">
        <v>0</v>
      </c>
      <c r="AP322" s="370">
        <v>0</v>
      </c>
      <c r="AQ322" s="370">
        <v>0</v>
      </c>
      <c r="AR322" s="370">
        <v>0</v>
      </c>
      <c r="AS322" s="378">
        <f>AC322*'Gas parameters'!$B$10</f>
        <v>21490.799999999999</v>
      </c>
      <c r="AT322" s="371">
        <f>AD322*'Gas parameters'!$C$10</f>
        <v>0</v>
      </c>
      <c r="AU322" s="371">
        <f>AE322*'Gas parameters'!$D$10</f>
        <v>0</v>
      </c>
      <c r="AV322" s="371">
        <f>AF322*'Gas parameters'!$E$10</f>
        <v>0</v>
      </c>
      <c r="AW322" s="371">
        <f>AG322*'Gas parameters'!$F$10</f>
        <v>0</v>
      </c>
      <c r="AX322" s="371">
        <f>AH322*'Gas parameters'!$G$10</f>
        <v>0</v>
      </c>
      <c r="AY322" s="371">
        <f>AI322*'Gas parameters'!$H$10</f>
        <v>0</v>
      </c>
      <c r="AZ322" s="371">
        <f>AJ322*'Gas parameters'!$I$10</f>
        <v>0</v>
      </c>
      <c r="BA322" s="371">
        <f>AK322*'Gas parameters'!$J$10</f>
        <v>0</v>
      </c>
      <c r="BB322" s="371">
        <f>AL322*'Gas parameters'!$K$10</f>
        <v>0</v>
      </c>
      <c r="BC322" s="371">
        <f>AM322*'Gas parameters'!$L$10</f>
        <v>0</v>
      </c>
      <c r="BD322" s="371">
        <f>AN322*'Gas parameters'!$M$10</f>
        <v>4310.8</v>
      </c>
      <c r="BE322" s="372">
        <f>AO322*'Gas parameters'!$N$10</f>
        <v>0</v>
      </c>
      <c r="BF322" s="373">
        <f>AP322*'Gas parameters'!$O$10</f>
        <v>0</v>
      </c>
      <c r="BG322" s="373">
        <f>AQ322*'Gas parameters'!$P$10</f>
        <v>0</v>
      </c>
      <c r="BH322" s="379">
        <f>AR322*'Gas parameters'!$Q$10</f>
        <v>0</v>
      </c>
      <c r="BI322" s="386">
        <f>AC322*'Gas parameters'!$B$11</f>
        <v>23904</v>
      </c>
      <c r="BJ322" s="387">
        <f>AD322*'Gas parameters'!$C$11</f>
        <v>0</v>
      </c>
      <c r="BK322" s="387">
        <f>AE322*'Gas parameters'!$D$11</f>
        <v>0</v>
      </c>
      <c r="BL322" s="387">
        <f>AF322*'Gas parameters'!$E$11</f>
        <v>0</v>
      </c>
      <c r="BM322" s="387">
        <f>AG322*'Gas parameters'!$F$11</f>
        <v>0</v>
      </c>
      <c r="BN322" s="387">
        <f>AH322*'Gas parameters'!$G$11</f>
        <v>0</v>
      </c>
      <c r="BO322" s="387">
        <f>AI322*'Gas parameters'!$H$11</f>
        <v>0</v>
      </c>
      <c r="BP322" s="387">
        <f>AJ322*'Gas parameters'!$I$11</f>
        <v>0</v>
      </c>
      <c r="BQ322" s="387">
        <f>AK322*'Gas parameters'!$J$11</f>
        <v>0</v>
      </c>
      <c r="BR322" s="387">
        <f>AL322*'Gas parameters'!$K$11</f>
        <v>0</v>
      </c>
      <c r="BS322" s="387">
        <f>AM322*'Gas parameters'!$L$11</f>
        <v>0</v>
      </c>
      <c r="BT322" s="387">
        <f>AN322*'Gas parameters'!$M$11</f>
        <v>5115.2000000000007</v>
      </c>
      <c r="BU322" s="388">
        <f>AO322*'Gas parameters'!$N$11</f>
        <v>0</v>
      </c>
      <c r="BV322" s="389">
        <f>AP322*'Gas parameters'!$O$11</f>
        <v>0</v>
      </c>
      <c r="BW322" s="389">
        <f>AQ322*'Gas parameters'!$P$11</f>
        <v>0</v>
      </c>
      <c r="BX322" s="390">
        <f>AR322*'Gas parameters'!$Q$11</f>
        <v>0</v>
      </c>
      <c r="BY322" s="385">
        <f>AC322*'Gas parameters'!$B$12</f>
        <v>0.43043999999999999</v>
      </c>
      <c r="BZ322" s="374">
        <f>AD322*'Gas parameters'!$C$12</f>
        <v>0</v>
      </c>
      <c r="CA322" s="374">
        <f>AE322*'Gas parameters'!$D$12</f>
        <v>0</v>
      </c>
      <c r="CB322" s="374">
        <f>AF322*'Gas parameters'!$E$12</f>
        <v>0</v>
      </c>
      <c r="CC322" s="374">
        <f>AG322*'Gas parameters'!$F$12</f>
        <v>0</v>
      </c>
      <c r="CD322" s="374">
        <f>AH322*'Gas parameters'!$G$12</f>
        <v>0</v>
      </c>
      <c r="CE322" s="374">
        <f>AI322*'Gas parameters'!$H$12</f>
        <v>0</v>
      </c>
      <c r="CF322" s="374">
        <f>AJ322*'Gas parameters'!$I$12</f>
        <v>0</v>
      </c>
      <c r="CG322" s="374">
        <f>AK322*'Gas parameters'!$J$12</f>
        <v>0</v>
      </c>
      <c r="CH322" s="374">
        <f>AL322*'Gas parameters'!$K$12</f>
        <v>0</v>
      </c>
      <c r="CI322" s="374">
        <f>AM322*'Gas parameters'!$L$12</f>
        <v>0</v>
      </c>
      <c r="CJ322" s="374">
        <f>AN322*'Gas parameters'!$M$12</f>
        <v>3.5999999999999997E-2</v>
      </c>
      <c r="CK322" s="375">
        <f>AO322*'Gas parameters'!$N$12</f>
        <v>0</v>
      </c>
      <c r="CL322" s="376">
        <f>AP322*'Gas parameters'!$O$12</f>
        <v>0</v>
      </c>
      <c r="CM322" s="376">
        <f>AQ322*'Gas parameters'!$P$12</f>
        <v>0</v>
      </c>
      <c r="CN322" s="376">
        <f>AR322*'Gas parameters'!$Q$12</f>
        <v>0</v>
      </c>
      <c r="CO322" s="432">
        <f t="shared" ref="CO322:CO323" si="2437">AC322</f>
        <v>0.6</v>
      </c>
      <c r="CP322" s="432">
        <f t="shared" ref="CP322:CP323" si="2438">AD322</f>
        <v>0</v>
      </c>
      <c r="CQ322" s="432">
        <f t="shared" ref="CQ322:CQ323" si="2439">AE322</f>
        <v>0</v>
      </c>
      <c r="CR322" s="432">
        <f t="shared" ref="CR322:CR323" si="2440">AF322</f>
        <v>0</v>
      </c>
      <c r="CS322" s="432">
        <f t="shared" ref="CS322:CS323" si="2441">AG322</f>
        <v>0</v>
      </c>
      <c r="CT322" s="432">
        <f t="shared" ref="CT322:CT323" si="2442">AH322</f>
        <v>0</v>
      </c>
      <c r="CU322" s="432">
        <f t="shared" ref="CU322:CU323" si="2443">AI322</f>
        <v>0</v>
      </c>
      <c r="CV322" s="432">
        <f t="shared" ref="CV322:CV323" si="2444">AJ322</f>
        <v>0</v>
      </c>
      <c r="CW322" s="432">
        <f t="shared" ref="CW322:CW323" si="2445">AK322</f>
        <v>0</v>
      </c>
      <c r="CX322" s="432">
        <f t="shared" ref="CX322:CX323" si="2446">AL322</f>
        <v>0</v>
      </c>
      <c r="CY322" s="432">
        <f t="shared" ref="CY322:CY323" si="2447">AM322</f>
        <v>0</v>
      </c>
      <c r="CZ322" s="432">
        <f t="shared" ref="CZ322:CZ323" si="2448">AN322</f>
        <v>0.4</v>
      </c>
      <c r="DA322" s="432">
        <f t="shared" ref="DA322:DA323" si="2449">AO322</f>
        <v>0</v>
      </c>
      <c r="DB322" s="432">
        <f t="shared" ref="DB322:DB323" si="2450">AP322</f>
        <v>0</v>
      </c>
      <c r="DC322" s="432">
        <f t="shared" ref="DC322:DC323" si="2451">AQ322</f>
        <v>0</v>
      </c>
      <c r="DD322" s="432">
        <f t="shared" ref="DD322:DD323" si="2452">AR322</f>
        <v>0</v>
      </c>
      <c r="DE322" s="428">
        <f>'DATA SHEET'!CO322*'Gas parameters'!$B$13</f>
        <v>21529.8</v>
      </c>
      <c r="DF322" s="428">
        <f>'DATA SHEET'!CP322*'Gas parameters'!$C$13</f>
        <v>0</v>
      </c>
      <c r="DG322" s="428">
        <f>'DATA SHEET'!CQ322*'Gas parameters'!$D$13</f>
        <v>0</v>
      </c>
      <c r="DH322" s="428">
        <f>'DATA SHEET'!CR322*'Gas parameters'!$E$13</f>
        <v>0</v>
      </c>
      <c r="DI322" s="428">
        <f>'DATA SHEET'!CS322*'Gas parameters'!$F$13</f>
        <v>0</v>
      </c>
      <c r="DJ322" s="428">
        <f>'DATA SHEET'!CT322*'Gas parameters'!$G$13</f>
        <v>0</v>
      </c>
      <c r="DK322" s="428">
        <f>'DATA SHEET'!CU322*'Gas parameters'!$H$13</f>
        <v>0</v>
      </c>
      <c r="DL322" s="428">
        <f>'DATA SHEET'!CV322*'Gas parameters'!$I$13</f>
        <v>0</v>
      </c>
      <c r="DM322" s="428">
        <f>'DATA SHEET'!CW322*'Gas parameters'!$J$13</f>
        <v>0</v>
      </c>
      <c r="DN322" s="428">
        <f>'DATA SHEET'!CX322*'Gas parameters'!$K$13</f>
        <v>0</v>
      </c>
      <c r="DO322" s="428">
        <f>'DATA SHEET'!CY322*'Gas parameters'!$L$13</f>
        <v>0</v>
      </c>
      <c r="DP322" s="428">
        <f>'DATA SHEET'!CZ322*'Gas parameters'!$M$13</f>
        <v>4313.2</v>
      </c>
      <c r="DQ322" s="428">
        <f>'DATA SHEET'!DA322*'Gas parameters'!$N$13</f>
        <v>0</v>
      </c>
      <c r="DR322" s="428">
        <f>'DATA SHEET'!DB322*'Gas parameters'!$O$13</f>
        <v>0</v>
      </c>
      <c r="DS322" s="428">
        <f>'DATA SHEET'!DC322*'Gas parameters'!$P$13</f>
        <v>0</v>
      </c>
      <c r="DT322" s="428">
        <f>'DATA SHEET'!DD322*'Gas parameters'!$Q$13</f>
        <v>0</v>
      </c>
      <c r="DU322" s="431">
        <f>'DATA SHEET'!CO322*'Gas parameters'!$B$14</f>
        <v>23891.399999999998</v>
      </c>
      <c r="DV322" s="431">
        <f>'DATA SHEET'!CP322*'Gas parameters'!$C$14</f>
        <v>0</v>
      </c>
      <c r="DW322" s="431">
        <f>'DATA SHEET'!CQ322*'Gas parameters'!$D$14</f>
        <v>0</v>
      </c>
      <c r="DX322" s="431">
        <f>'DATA SHEET'!CR322*'Gas parameters'!$E$14</f>
        <v>0</v>
      </c>
      <c r="DY322" s="431">
        <f>'DATA SHEET'!CS322*'Gas parameters'!$F$14</f>
        <v>0</v>
      </c>
      <c r="DZ322" s="431">
        <f>'DATA SHEET'!CT322*'Gas parameters'!$G$14</f>
        <v>0</v>
      </c>
      <c r="EA322" s="431">
        <f>'DATA SHEET'!CU322*'Gas parameters'!$H$14</f>
        <v>0</v>
      </c>
      <c r="EB322" s="431">
        <f>'DATA SHEET'!CV322*'Gas parameters'!$I$14</f>
        <v>0</v>
      </c>
      <c r="EC322" s="431">
        <f>'DATA SHEET'!CW322*'Gas parameters'!$J$14</f>
        <v>0</v>
      </c>
      <c r="ED322" s="431">
        <f>'DATA SHEET'!CX322*'Gas parameters'!$K$14</f>
        <v>0</v>
      </c>
      <c r="EE322" s="431">
        <f>'DATA SHEET'!CY322*'Gas parameters'!$L$14</f>
        <v>0</v>
      </c>
      <c r="EF322" s="431">
        <f>'DATA SHEET'!CZ322*'Gas parameters'!$M$14</f>
        <v>5098</v>
      </c>
      <c r="EG322" s="431">
        <f>'DATA SHEET'!DA322*'Gas parameters'!$N$14</f>
        <v>0</v>
      </c>
      <c r="EH322" s="431">
        <f>'DATA SHEET'!DB322*'Gas parameters'!$O$14</f>
        <v>0</v>
      </c>
      <c r="EI322" s="431">
        <f>'DATA SHEET'!DC322*'Gas parameters'!$P$14</f>
        <v>0</v>
      </c>
      <c r="EJ322" s="431">
        <f>'DATA SHEET'!DD322*'Gas parameters'!$Q$14</f>
        <v>0</v>
      </c>
      <c r="EK322" s="425">
        <f>'DATA SHEET'!CO322*'Gas parameters'!$B$15</f>
        <v>1.2018</v>
      </c>
      <c r="EL322" s="434">
        <f>'DATA SHEET'!CP322*'Gas parameters'!$C$15</f>
        <v>0</v>
      </c>
      <c r="EM322" s="434">
        <f>'DATA SHEET'!CQ322*'Gas parameters'!$D$15</f>
        <v>0</v>
      </c>
      <c r="EN322" s="434">
        <f>'DATA SHEET'!CR322*'Gas parameters'!$E$15</f>
        <v>0</v>
      </c>
      <c r="EO322" s="434">
        <f>'DATA SHEET'!CS322*'Gas parameters'!$F$15</f>
        <v>0</v>
      </c>
      <c r="EP322" s="434">
        <f>'DATA SHEET'!CT322*'Gas parameters'!$G$15</f>
        <v>0</v>
      </c>
      <c r="EQ322" s="434">
        <f>'DATA SHEET'!CU322*'Gas parameters'!$H$15</f>
        <v>0</v>
      </c>
      <c r="ER322" s="434">
        <f>'DATA SHEET'!CV322*'Gas parameters'!$I$15</f>
        <v>0</v>
      </c>
      <c r="ES322" s="434">
        <f>'DATA SHEET'!CW322*'Gas parameters'!$J$15</f>
        <v>0</v>
      </c>
      <c r="ET322" s="434">
        <f>'DATA SHEET'!CX322*'Gas parameters'!$K$15</f>
        <v>0</v>
      </c>
      <c r="EU322" s="434">
        <f>'DATA SHEET'!CY322*'Gas parameters'!$L$15</f>
        <v>0</v>
      </c>
      <c r="EV322" s="434">
        <f>'DATA SHEET'!CZ322*'Gas parameters'!$M$15</f>
        <v>0.1996</v>
      </c>
      <c r="EW322" s="434">
        <f>'DATA SHEET'!DA322*'Gas parameters'!$N$15</f>
        <v>0</v>
      </c>
      <c r="EX322" s="434">
        <f>'DATA SHEET'!DB322*'Gas parameters'!$O$15</f>
        <v>0</v>
      </c>
      <c r="EY322" s="434">
        <f>'DATA SHEET'!DC322*'Gas parameters'!$P$15</f>
        <v>0</v>
      </c>
      <c r="EZ322" s="434">
        <f>'DATA SHEET'!DD322*'Gas parameters'!$Q$15</f>
        <v>0</v>
      </c>
      <c r="FA322" s="429">
        <f>'DATA SHEET'!CO322*'Gas parameters'!$B$16</f>
        <v>0.59760000000000002</v>
      </c>
      <c r="FB322" s="429">
        <f>'DATA SHEET'!CP322*'Gas parameters'!$C$16</f>
        <v>0</v>
      </c>
      <c r="FC322" s="429">
        <f>'DATA SHEET'!CQ322*'Gas parameters'!$D$16</f>
        <v>0</v>
      </c>
      <c r="FD322" s="429">
        <f>'DATA SHEET'!CR322*'Gas parameters'!$E$16</f>
        <v>0</v>
      </c>
      <c r="FE322" s="429">
        <f>'DATA SHEET'!CS322*'Gas parameters'!$F$16</f>
        <v>0</v>
      </c>
      <c r="FF322" s="429">
        <f>'DATA SHEET'!CT322*'Gas parameters'!$G$16</f>
        <v>0</v>
      </c>
      <c r="FG322" s="429">
        <f>'DATA SHEET'!CU322*'Gas parameters'!$H$16</f>
        <v>0</v>
      </c>
      <c r="FH322" s="429">
        <f>'DATA SHEET'!CV322*'Gas parameters'!$I$16</f>
        <v>0</v>
      </c>
      <c r="FI322" s="429">
        <f>'DATA SHEET'!CW322*'Gas parameters'!$J$16</f>
        <v>0</v>
      </c>
      <c r="FJ322" s="429">
        <f>'DATA SHEET'!CX322*'Gas parameters'!$K$16</f>
        <v>0</v>
      </c>
      <c r="FK322" s="429">
        <f>'DATA SHEET'!CY322*'Gas parameters'!$L$16</f>
        <v>0</v>
      </c>
      <c r="FL322" s="429">
        <f>'DATA SHEET'!CZ322*'Gas parameters'!$M$16</f>
        <v>0</v>
      </c>
      <c r="FM322" s="429">
        <f>'DATA SHEET'!DA322*'Gas parameters'!$N$16</f>
        <v>0</v>
      </c>
      <c r="FN322" s="429">
        <f>'DATA SHEET'!DB322*'Gas parameters'!$O$16</f>
        <v>0</v>
      </c>
      <c r="FO322" s="429">
        <f>'DATA SHEET'!DC322*'Gas parameters'!$P$16</f>
        <v>0</v>
      </c>
      <c r="FP322" s="429">
        <f>'DATA SHEET'!DD322*'Gas parameters'!$Q$16</f>
        <v>0</v>
      </c>
      <c r="FQ322" s="457">
        <f>'DATA SHEET'!CO322*'Gas parameters'!$B$17</f>
        <v>1.1639999999999999</v>
      </c>
      <c r="FR322" s="457">
        <f>'DATA SHEET'!CP322*'Gas parameters'!$C$17</f>
        <v>0</v>
      </c>
      <c r="FS322" s="457">
        <f>'DATA SHEET'!CQ322*'Gas parameters'!$D$17</f>
        <v>0</v>
      </c>
      <c r="FT322" s="457">
        <f>'DATA SHEET'!CR322*'Gas parameters'!$E$17</f>
        <v>0</v>
      </c>
      <c r="FU322" s="457">
        <f>'DATA SHEET'!CS322*'Gas parameters'!$F$17</f>
        <v>0</v>
      </c>
      <c r="FV322" s="457">
        <f>'DATA SHEET'!CT322*'Gas parameters'!$G$17</f>
        <v>0</v>
      </c>
      <c r="FW322" s="457">
        <f>'DATA SHEET'!CU322*'Gas parameters'!$H$17</f>
        <v>0</v>
      </c>
      <c r="FX322" s="457">
        <f>'DATA SHEET'!CV322*'Gas parameters'!$I$17</f>
        <v>0</v>
      </c>
      <c r="FY322" s="457">
        <f>'DATA SHEET'!CW322*'Gas parameters'!$J$17</f>
        <v>0</v>
      </c>
      <c r="FZ322" s="457">
        <f>'DATA SHEET'!CX322*'Gas parameters'!$K$17</f>
        <v>0</v>
      </c>
      <c r="GA322" s="457">
        <f>'DATA SHEET'!CY322*'Gas parameters'!$L$17</f>
        <v>0</v>
      </c>
      <c r="GB322" s="457">
        <f>'DATA SHEET'!CZ322*'Gas parameters'!$M$17</f>
        <v>0.38680000000000003</v>
      </c>
      <c r="GC322" s="457">
        <f>'DATA SHEET'!DA322*'Gas parameters'!$N$17</f>
        <v>0</v>
      </c>
      <c r="GD322" s="457">
        <f>'DATA SHEET'!DB322*'Gas parameters'!$O$17</f>
        <v>0</v>
      </c>
      <c r="GE322" s="457">
        <f>'DATA SHEET'!DC322*'Gas parameters'!$P$17</f>
        <v>0</v>
      </c>
      <c r="GF322" s="457">
        <f>'DATA SHEET'!DD322*'Gas parameters'!$Q$17</f>
        <v>0</v>
      </c>
      <c r="GG322" s="429">
        <f>'DATA SHEET'!CO322*'Gas parameters'!$B$18</f>
        <v>0.43043999999999999</v>
      </c>
      <c r="GH322" s="429">
        <f>'DATA SHEET'!CP322*'Gas parameters'!$C$18</f>
        <v>0</v>
      </c>
      <c r="GI322" s="429">
        <f>'DATA SHEET'!CQ322*'Gas parameters'!$D$18</f>
        <v>0</v>
      </c>
      <c r="GJ322" s="429">
        <f>'DATA SHEET'!CR322*'Gas parameters'!$E$18</f>
        <v>0</v>
      </c>
      <c r="GK322" s="429">
        <f>'DATA SHEET'!CS322*'Gas parameters'!$F$18</f>
        <v>0</v>
      </c>
      <c r="GL322" s="429">
        <f>'DATA SHEET'!CT322*'Gas parameters'!$G$18</f>
        <v>0</v>
      </c>
      <c r="GM322" s="429">
        <f>'DATA SHEET'!CU322*'Gas parameters'!$H$18</f>
        <v>0</v>
      </c>
      <c r="GN322" s="429">
        <f>'DATA SHEET'!CV322*'Gas parameters'!$I$18</f>
        <v>0</v>
      </c>
      <c r="GO322" s="429">
        <f>'DATA SHEET'!CW322*'Gas parameters'!$J$18</f>
        <v>0</v>
      </c>
      <c r="GP322" s="429">
        <f>'DATA SHEET'!CX322*'Gas parameters'!$K$18</f>
        <v>0</v>
      </c>
      <c r="GQ322" s="429">
        <f>'DATA SHEET'!CY322*'Gas parameters'!$L$18</f>
        <v>0</v>
      </c>
      <c r="GR322" s="429">
        <f>'DATA SHEET'!CZ322*'Gas parameters'!$M$18</f>
        <v>3.5999999999999997E-2</v>
      </c>
      <c r="GS322" s="429">
        <f>'DATA SHEET'!DA322*'Gas parameters'!$N$18</f>
        <v>0</v>
      </c>
      <c r="GT322" s="429">
        <f>'DATA SHEET'!DB322*'Gas parameters'!$O$18</f>
        <v>0</v>
      </c>
      <c r="GU322" s="429">
        <f>'DATA SHEET'!DC322*'Gas parameters'!$P$18</f>
        <v>0</v>
      </c>
      <c r="GV322" s="429">
        <f>'DATA SHEET'!DD322*'Gas parameters'!$Q$18</f>
        <v>0</v>
      </c>
      <c r="GW322" s="430">
        <v>7</v>
      </c>
      <c r="GX322" s="430">
        <v>1E-3</v>
      </c>
      <c r="GY322" s="435">
        <f t="shared" ref="GY322:GY323" si="2453">HM322/0.2094</f>
        <v>6.6924546322827121</v>
      </c>
      <c r="GZ322" s="435">
        <f t="shared" ref="GZ322:GZ323" si="2454">HN322/HH322*100</f>
        <v>10.148328222950017</v>
      </c>
      <c r="HA322" s="433">
        <f t="shared" ref="HA322:HA323" si="2455">(HG322-HH322)/GY322+1</f>
        <v>1</v>
      </c>
      <c r="HB322" s="433">
        <f t="shared" ref="HB322:HB323" si="2456">HG322+HI322</f>
        <v>7.4502201757506663</v>
      </c>
      <c r="HC322" s="433">
        <f t="shared" ref="HC322:HC323" si="2457">HI322/HB322*100</f>
        <v>20.959991874476575</v>
      </c>
      <c r="HD322" s="433">
        <f t="shared" ref="HD322:HD323" si="2458">HJ322*0.01977+HF322*0.01429+(100-HF322-HJ322)*0.01251</f>
        <v>1.3246768628986172</v>
      </c>
      <c r="HE322" s="433">
        <f t="shared" ref="HE322:HE323" si="2459">(HD322+HI322*0.8038/HG322)/(HI322/HG322+1)</f>
        <v>1.2155011147590387</v>
      </c>
      <c r="HF322" s="436">
        <f t="shared" ref="HF322:HF323" si="2460">IO322</f>
        <v>0</v>
      </c>
      <c r="HG322" s="433">
        <f t="shared" ref="HG322:HG323" si="2461">HN322/HJ322*100</f>
        <v>5.8886546322827122</v>
      </c>
      <c r="HH322" s="435">
        <f>GY322*0.7906+'DATA SHEET'!CW322/100+HN322</f>
        <v>5.8886546322827122</v>
      </c>
      <c r="HI322" s="433">
        <f t="shared" ref="HI322:HI323" si="2462">GX322/0.8038*1.293*HA322*GY322+HO322</f>
        <v>1.5615655434679541</v>
      </c>
      <c r="HJ322" s="433">
        <f t="shared" ref="HJ322:HJ323" si="2463">(1-HF322/20.94)*GZ322</f>
        <v>10.148328222950017</v>
      </c>
      <c r="HK322" s="437">
        <f t="shared" ref="HK322:HK323" si="2464">SUM(DE322:DT322)</f>
        <v>25843</v>
      </c>
      <c r="HL322" s="437">
        <f t="shared" ref="HL322:HL323" si="2465">SUM(DU322:EJ322)</f>
        <v>28989.399999999998</v>
      </c>
      <c r="HM322" s="438">
        <f t="shared" ref="HM322:HM323" si="2466">SUM(EK322:EZ322)</f>
        <v>1.4014</v>
      </c>
      <c r="HN322" s="439">
        <f t="shared" ref="HN322:HN323" si="2467">SUM(FA322:FP322)</f>
        <v>0.59760000000000002</v>
      </c>
      <c r="HO322" s="436">
        <f t="shared" ref="HO322:HO323" si="2468">SUM(FQ322:GF322)</f>
        <v>1.5508</v>
      </c>
      <c r="HP322" s="427">
        <f t="shared" ref="HP322:HP323" si="2469">SUM(GG322:GV322)</f>
        <v>0.46643999999999997</v>
      </c>
      <c r="HQ322" s="357">
        <f t="shared" ref="HQ322:HQ323" si="2470">SUM(AS322:BH322)</f>
        <v>25801.599999999999</v>
      </c>
      <c r="HR322" s="358">
        <f t="shared" ref="HR322:HR323" si="2471">SUM(BI322:BX322)</f>
        <v>29019.200000000001</v>
      </c>
      <c r="HS322" s="712">
        <f t="shared" ref="HS322:HS323" si="2472">SUM(BY322:CN322)</f>
        <v>0.46643999999999997</v>
      </c>
      <c r="HT322" s="713">
        <f t="shared" ref="HT322:HT323" si="2473">HU322/$HR$14</f>
        <v>0.36094603788418017</v>
      </c>
      <c r="HU322" s="711">
        <f t="shared" ref="HU322:HU323" si="2474">HS322/$HU$14</f>
        <v>0.44215889640812073</v>
      </c>
      <c r="HV322" s="711">
        <f t="shared" ref="HV322:HV323" si="2475">HY322/$HV$14</f>
        <v>24.454174959719456</v>
      </c>
      <c r="HW322" s="711">
        <f t="shared" ref="HW322:HW323" si="2476">HZ322/$HW$14</f>
        <v>27.464698088207459</v>
      </c>
      <c r="HX322" s="711">
        <f t="shared" ref="HX322:HX323" si="2477">IA322/$HX$14</f>
        <v>45.714470083951518</v>
      </c>
      <c r="HY322" s="714">
        <f t="shared" ref="HY322:HY323" si="2478">HQ322/1000</f>
        <v>25.801599999999997</v>
      </c>
      <c r="HZ322" s="359">
        <f t="shared" ref="HZ322:HZ323" si="2479">HR322/1000</f>
        <v>29.019200000000001</v>
      </c>
      <c r="IA322" s="360">
        <f t="shared" ref="IA322:IA323" si="2480">HR322/SQRT(HT322)/1000</f>
        <v>48.30190909070317</v>
      </c>
      <c r="IB322" s="75">
        <f t="shared" ref="IB322:IB323" si="2481">HX322</f>
        <v>45.714470083951518</v>
      </c>
      <c r="IC322" s="724">
        <f t="shared" ref="IC322:IC323" si="2482">HT322</f>
        <v>0.36094603788418017</v>
      </c>
      <c r="ID322" s="724">
        <f t="shared" ref="ID322:ID323" si="2483">HY322</f>
        <v>25.801599999999997</v>
      </c>
      <c r="IE322" s="724">
        <f t="shared" ref="IE322:IE323" si="2484">HZ322</f>
        <v>29.019200000000001</v>
      </c>
      <c r="IF322" s="76">
        <f t="shared" ref="IF322:IF323" si="2485">GZ322</f>
        <v>10.148328222950017</v>
      </c>
      <c r="IG322" s="168"/>
      <c r="IH322" s="168"/>
      <c r="II322" s="168"/>
      <c r="IJ322" s="700">
        <f t="shared" ref="IJ322:IJ323" si="2486">II322*(273.15/(273.15+15))*ID322/3.6</f>
        <v>0</v>
      </c>
      <c r="IK322" s="8"/>
      <c r="IL322" s="8"/>
      <c r="IM322" s="8"/>
      <c r="IN322" s="8"/>
      <c r="IO322" s="8"/>
      <c r="IP322" s="8"/>
      <c r="IQ322" s="8"/>
      <c r="IR322" s="8"/>
      <c r="IS322" s="23" t="s">
        <v>88</v>
      </c>
      <c r="IT322" s="23" t="s">
        <v>88</v>
      </c>
      <c r="IU322" s="23"/>
      <c r="IV322" s="23" t="s">
        <v>88</v>
      </c>
      <c r="IW322" s="23"/>
      <c r="IX322" s="23"/>
      <c r="IZ322" s="8"/>
      <c r="JA322" s="8"/>
      <c r="JB322" s="43"/>
      <c r="JC322" s="64"/>
      <c r="JD322" s="22" t="str">
        <f>IF(IN322&lt;&gt;0,IP322*IF322/IN322,"NM")</f>
        <v>NM</v>
      </c>
      <c r="JE322" s="22" t="str">
        <f>IF(IN322&lt;&gt;0,IQ322*IF322/IN322,"NM")</f>
        <v>NM</v>
      </c>
      <c r="JF322" s="22" t="str">
        <f>IF(IN322&lt;&gt;0,JD322*1.07,"NM")</f>
        <v>NM</v>
      </c>
      <c r="JG322" s="22" t="str">
        <f>IF(IN322&lt;&gt;0,JE322*1.76,"NM")</f>
        <v>NM</v>
      </c>
      <c r="JH322" s="21" t="str">
        <f>IF(IN322&lt;&gt;0,(21/(21-IO322)),"NM")</f>
        <v>NM</v>
      </c>
      <c r="JI322" s="21"/>
      <c r="JJ322" s="21"/>
      <c r="JK322" s="21"/>
      <c r="JL322" s="79"/>
      <c r="JM322" s="140"/>
      <c r="JN322" s="140"/>
      <c r="JO322" s="140"/>
      <c r="JP322" s="29"/>
      <c r="JQ322" s="29"/>
      <c r="JR322" s="29"/>
      <c r="JS322" s="29"/>
      <c r="JT322" s="142"/>
      <c r="JU322" s="142"/>
      <c r="JV322" s="142"/>
      <c r="JW322" s="142"/>
      <c r="JX322" s="142"/>
      <c r="JY322" s="142"/>
      <c r="JZ322" s="142"/>
      <c r="KA322" s="26"/>
      <c r="KB322" s="27"/>
      <c r="KC322" s="175"/>
      <c r="KD322" s="175"/>
      <c r="KE322" s="175"/>
      <c r="KF322" s="175"/>
      <c r="KG322" s="175"/>
      <c r="KH322" s="175"/>
      <c r="KI322" s="175"/>
      <c r="KJ322" s="175"/>
      <c r="KK322" s="48"/>
      <c r="KL322" s="32" t="s">
        <v>88</v>
      </c>
      <c r="KM322" s="48"/>
      <c r="KN322" s="48"/>
      <c r="KO322" s="48"/>
      <c r="KP322" s="48"/>
      <c r="KQ322" s="49"/>
      <c r="KR322" s="49"/>
      <c r="KS322" s="49"/>
      <c r="KT322" s="49"/>
      <c r="KU322" s="49"/>
      <c r="KV322" s="49"/>
      <c r="KX322" s="540">
        <f t="shared" si="2238"/>
        <v>100</v>
      </c>
      <c r="NC322" s="5"/>
    </row>
    <row r="323" spans="1:367" ht="24.75" thickTop="1" thickBot="1" x14ac:dyDescent="0.3">
      <c r="A323" s="81"/>
      <c r="B323" s="81"/>
      <c r="C323" s="81"/>
      <c r="D323" s="2179"/>
      <c r="E323" s="11">
        <f>E322+1</f>
        <v>153</v>
      </c>
      <c r="F323" s="2129"/>
      <c r="G323" s="1832"/>
      <c r="H323" s="23" t="s">
        <v>88</v>
      </c>
      <c r="I323" s="23" t="s">
        <v>88</v>
      </c>
      <c r="J323" s="23" t="s">
        <v>88</v>
      </c>
      <c r="K323" s="38"/>
      <c r="L323" s="39" t="s">
        <v>79</v>
      </c>
      <c r="M323" s="39" t="s">
        <v>76</v>
      </c>
      <c r="N323" s="775" t="s">
        <v>59</v>
      </c>
      <c r="O323" s="44"/>
      <c r="P323" s="549"/>
      <c r="Q323" s="726">
        <v>60</v>
      </c>
      <c r="R323" s="727"/>
      <c r="S323" s="727"/>
      <c r="T323" s="727"/>
      <c r="U323" s="727"/>
      <c r="V323" s="727"/>
      <c r="W323" s="727"/>
      <c r="X323" s="727"/>
      <c r="Y323" s="727"/>
      <c r="Z323" s="727"/>
      <c r="AA323" s="727"/>
      <c r="AB323" s="727">
        <v>40</v>
      </c>
      <c r="AC323" s="368">
        <f t="shared" si="2425"/>
        <v>0.6</v>
      </c>
      <c r="AD323" s="368">
        <f t="shared" si="2426"/>
        <v>0</v>
      </c>
      <c r="AE323" s="368">
        <f t="shared" si="2427"/>
        <v>0</v>
      </c>
      <c r="AF323" s="368">
        <f t="shared" si="2428"/>
        <v>0</v>
      </c>
      <c r="AG323" s="368">
        <f t="shared" si="2429"/>
        <v>0</v>
      </c>
      <c r="AH323" s="368">
        <f t="shared" si="2430"/>
        <v>0</v>
      </c>
      <c r="AI323" s="368">
        <f t="shared" si="2431"/>
        <v>0</v>
      </c>
      <c r="AJ323" s="368">
        <f t="shared" si="2432"/>
        <v>0</v>
      </c>
      <c r="AK323" s="368">
        <f t="shared" si="2433"/>
        <v>0</v>
      </c>
      <c r="AL323" s="368">
        <f t="shared" si="2434"/>
        <v>0</v>
      </c>
      <c r="AM323" s="368">
        <f t="shared" si="2435"/>
        <v>0</v>
      </c>
      <c r="AN323" s="368">
        <f t="shared" si="2436"/>
        <v>0.4</v>
      </c>
      <c r="AO323" s="369">
        <v>0</v>
      </c>
      <c r="AP323" s="370">
        <v>0</v>
      </c>
      <c r="AQ323" s="370">
        <v>0</v>
      </c>
      <c r="AR323" s="370">
        <v>0</v>
      </c>
      <c r="AS323" s="378">
        <f>AC323*'Gas parameters'!$B$10</f>
        <v>21490.799999999999</v>
      </c>
      <c r="AT323" s="371">
        <f>AD323*'Gas parameters'!$C$10</f>
        <v>0</v>
      </c>
      <c r="AU323" s="371">
        <f>AE323*'Gas parameters'!$D$10</f>
        <v>0</v>
      </c>
      <c r="AV323" s="371">
        <f>AF323*'Gas parameters'!$E$10</f>
        <v>0</v>
      </c>
      <c r="AW323" s="371">
        <f>AG323*'Gas parameters'!$F$10</f>
        <v>0</v>
      </c>
      <c r="AX323" s="371">
        <f>AH323*'Gas parameters'!$G$10</f>
        <v>0</v>
      </c>
      <c r="AY323" s="371">
        <f>AI323*'Gas parameters'!$H$10</f>
        <v>0</v>
      </c>
      <c r="AZ323" s="371">
        <f>AJ323*'Gas parameters'!$I$10</f>
        <v>0</v>
      </c>
      <c r="BA323" s="371">
        <f>AK323*'Gas parameters'!$J$10</f>
        <v>0</v>
      </c>
      <c r="BB323" s="371">
        <f>AL323*'Gas parameters'!$K$10</f>
        <v>0</v>
      </c>
      <c r="BC323" s="371">
        <f>AM323*'Gas parameters'!$L$10</f>
        <v>0</v>
      </c>
      <c r="BD323" s="371">
        <f>AN323*'Gas parameters'!$M$10</f>
        <v>4310.8</v>
      </c>
      <c r="BE323" s="372">
        <f>AO323*'Gas parameters'!$N$10</f>
        <v>0</v>
      </c>
      <c r="BF323" s="373">
        <f>AP323*'Gas parameters'!$O$10</f>
        <v>0</v>
      </c>
      <c r="BG323" s="373">
        <f>AQ323*'Gas parameters'!$P$10</f>
        <v>0</v>
      </c>
      <c r="BH323" s="379">
        <f>AR323*'Gas parameters'!$Q$10</f>
        <v>0</v>
      </c>
      <c r="BI323" s="386">
        <f>AC323*'Gas parameters'!$B$11</f>
        <v>23904</v>
      </c>
      <c r="BJ323" s="387">
        <f>AD323*'Gas parameters'!$C$11</f>
        <v>0</v>
      </c>
      <c r="BK323" s="387">
        <f>AE323*'Gas parameters'!$D$11</f>
        <v>0</v>
      </c>
      <c r="BL323" s="387">
        <f>AF323*'Gas parameters'!$E$11</f>
        <v>0</v>
      </c>
      <c r="BM323" s="387">
        <f>AG323*'Gas parameters'!$F$11</f>
        <v>0</v>
      </c>
      <c r="BN323" s="387">
        <f>AH323*'Gas parameters'!$G$11</f>
        <v>0</v>
      </c>
      <c r="BO323" s="387">
        <f>AI323*'Gas parameters'!$H$11</f>
        <v>0</v>
      </c>
      <c r="BP323" s="387">
        <f>AJ323*'Gas parameters'!$I$11</f>
        <v>0</v>
      </c>
      <c r="BQ323" s="387">
        <f>AK323*'Gas parameters'!$J$11</f>
        <v>0</v>
      </c>
      <c r="BR323" s="387">
        <f>AL323*'Gas parameters'!$K$11</f>
        <v>0</v>
      </c>
      <c r="BS323" s="387">
        <f>AM323*'Gas parameters'!$L$11</f>
        <v>0</v>
      </c>
      <c r="BT323" s="387">
        <f>AN323*'Gas parameters'!$M$11</f>
        <v>5115.2000000000007</v>
      </c>
      <c r="BU323" s="388">
        <f>AO323*'Gas parameters'!$N$11</f>
        <v>0</v>
      </c>
      <c r="BV323" s="389">
        <f>AP323*'Gas parameters'!$O$11</f>
        <v>0</v>
      </c>
      <c r="BW323" s="389">
        <f>AQ323*'Gas parameters'!$P$11</f>
        <v>0</v>
      </c>
      <c r="BX323" s="390">
        <f>AR323*'Gas parameters'!$Q$11</f>
        <v>0</v>
      </c>
      <c r="BY323" s="385">
        <f>AC323*'Gas parameters'!$B$12</f>
        <v>0.43043999999999999</v>
      </c>
      <c r="BZ323" s="374">
        <f>AD323*'Gas parameters'!$C$12</f>
        <v>0</v>
      </c>
      <c r="CA323" s="374">
        <f>AE323*'Gas parameters'!$D$12</f>
        <v>0</v>
      </c>
      <c r="CB323" s="374">
        <f>AF323*'Gas parameters'!$E$12</f>
        <v>0</v>
      </c>
      <c r="CC323" s="374">
        <f>AG323*'Gas parameters'!$F$12</f>
        <v>0</v>
      </c>
      <c r="CD323" s="374">
        <f>AH323*'Gas parameters'!$G$12</f>
        <v>0</v>
      </c>
      <c r="CE323" s="374">
        <f>AI323*'Gas parameters'!$H$12</f>
        <v>0</v>
      </c>
      <c r="CF323" s="374">
        <f>AJ323*'Gas parameters'!$I$12</f>
        <v>0</v>
      </c>
      <c r="CG323" s="374">
        <f>AK323*'Gas parameters'!$J$12</f>
        <v>0</v>
      </c>
      <c r="CH323" s="374">
        <f>AL323*'Gas parameters'!$K$12</f>
        <v>0</v>
      </c>
      <c r="CI323" s="374">
        <f>AM323*'Gas parameters'!$L$12</f>
        <v>0</v>
      </c>
      <c r="CJ323" s="374">
        <f>AN323*'Gas parameters'!$M$12</f>
        <v>3.5999999999999997E-2</v>
      </c>
      <c r="CK323" s="375">
        <f>AO323*'Gas parameters'!$N$12</f>
        <v>0</v>
      </c>
      <c r="CL323" s="376">
        <f>AP323*'Gas parameters'!$O$12</f>
        <v>0</v>
      </c>
      <c r="CM323" s="376">
        <f>AQ323*'Gas parameters'!$P$12</f>
        <v>0</v>
      </c>
      <c r="CN323" s="376">
        <f>AR323*'Gas parameters'!$Q$12</f>
        <v>0</v>
      </c>
      <c r="CO323" s="432">
        <f t="shared" si="2437"/>
        <v>0.6</v>
      </c>
      <c r="CP323" s="432">
        <f t="shared" si="2438"/>
        <v>0</v>
      </c>
      <c r="CQ323" s="432">
        <f t="shared" si="2439"/>
        <v>0</v>
      </c>
      <c r="CR323" s="432">
        <f t="shared" si="2440"/>
        <v>0</v>
      </c>
      <c r="CS323" s="432">
        <f t="shared" si="2441"/>
        <v>0</v>
      </c>
      <c r="CT323" s="432">
        <f t="shared" si="2442"/>
        <v>0</v>
      </c>
      <c r="CU323" s="432">
        <f t="shared" si="2443"/>
        <v>0</v>
      </c>
      <c r="CV323" s="432">
        <f t="shared" si="2444"/>
        <v>0</v>
      </c>
      <c r="CW323" s="432">
        <f t="shared" si="2445"/>
        <v>0</v>
      </c>
      <c r="CX323" s="432">
        <f t="shared" si="2446"/>
        <v>0</v>
      </c>
      <c r="CY323" s="432">
        <f t="shared" si="2447"/>
        <v>0</v>
      </c>
      <c r="CZ323" s="432">
        <f t="shared" si="2448"/>
        <v>0.4</v>
      </c>
      <c r="DA323" s="432">
        <f t="shared" si="2449"/>
        <v>0</v>
      </c>
      <c r="DB323" s="432">
        <f t="shared" si="2450"/>
        <v>0</v>
      </c>
      <c r="DC323" s="432">
        <f t="shared" si="2451"/>
        <v>0</v>
      </c>
      <c r="DD323" s="432">
        <f t="shared" si="2452"/>
        <v>0</v>
      </c>
      <c r="DE323" s="428">
        <f>'DATA SHEET'!CO323*'Gas parameters'!$B$13</f>
        <v>21529.8</v>
      </c>
      <c r="DF323" s="428">
        <f>'DATA SHEET'!CP323*'Gas parameters'!$C$13</f>
        <v>0</v>
      </c>
      <c r="DG323" s="428">
        <f>'DATA SHEET'!CQ323*'Gas parameters'!$D$13</f>
        <v>0</v>
      </c>
      <c r="DH323" s="428">
        <f>'DATA SHEET'!CR323*'Gas parameters'!$E$13</f>
        <v>0</v>
      </c>
      <c r="DI323" s="428">
        <f>'DATA SHEET'!CS323*'Gas parameters'!$F$13</f>
        <v>0</v>
      </c>
      <c r="DJ323" s="428">
        <f>'DATA SHEET'!CT323*'Gas parameters'!$G$13</f>
        <v>0</v>
      </c>
      <c r="DK323" s="428">
        <f>'DATA SHEET'!CU323*'Gas parameters'!$H$13</f>
        <v>0</v>
      </c>
      <c r="DL323" s="428">
        <f>'DATA SHEET'!CV323*'Gas parameters'!$I$13</f>
        <v>0</v>
      </c>
      <c r="DM323" s="428">
        <f>'DATA SHEET'!CW323*'Gas parameters'!$J$13</f>
        <v>0</v>
      </c>
      <c r="DN323" s="428">
        <f>'DATA SHEET'!CX323*'Gas parameters'!$K$13</f>
        <v>0</v>
      </c>
      <c r="DO323" s="428">
        <f>'DATA SHEET'!CY323*'Gas parameters'!$L$13</f>
        <v>0</v>
      </c>
      <c r="DP323" s="428">
        <f>'DATA SHEET'!CZ323*'Gas parameters'!$M$13</f>
        <v>4313.2</v>
      </c>
      <c r="DQ323" s="428">
        <f>'DATA SHEET'!DA323*'Gas parameters'!$N$13</f>
        <v>0</v>
      </c>
      <c r="DR323" s="428">
        <f>'DATA SHEET'!DB323*'Gas parameters'!$O$13</f>
        <v>0</v>
      </c>
      <c r="DS323" s="428">
        <f>'DATA SHEET'!DC323*'Gas parameters'!$P$13</f>
        <v>0</v>
      </c>
      <c r="DT323" s="428">
        <f>'DATA SHEET'!DD323*'Gas parameters'!$Q$13</f>
        <v>0</v>
      </c>
      <c r="DU323" s="431">
        <f>'DATA SHEET'!CO323*'Gas parameters'!$B$14</f>
        <v>23891.399999999998</v>
      </c>
      <c r="DV323" s="431">
        <f>'DATA SHEET'!CP323*'Gas parameters'!$C$14</f>
        <v>0</v>
      </c>
      <c r="DW323" s="431">
        <f>'DATA SHEET'!CQ323*'Gas parameters'!$D$14</f>
        <v>0</v>
      </c>
      <c r="DX323" s="431">
        <f>'DATA SHEET'!CR323*'Gas parameters'!$E$14</f>
        <v>0</v>
      </c>
      <c r="DY323" s="431">
        <f>'DATA SHEET'!CS323*'Gas parameters'!$F$14</f>
        <v>0</v>
      </c>
      <c r="DZ323" s="431">
        <f>'DATA SHEET'!CT323*'Gas parameters'!$G$14</f>
        <v>0</v>
      </c>
      <c r="EA323" s="431">
        <f>'DATA SHEET'!CU323*'Gas parameters'!$H$14</f>
        <v>0</v>
      </c>
      <c r="EB323" s="431">
        <f>'DATA SHEET'!CV323*'Gas parameters'!$I$14</f>
        <v>0</v>
      </c>
      <c r="EC323" s="431">
        <f>'DATA SHEET'!CW323*'Gas parameters'!$J$14</f>
        <v>0</v>
      </c>
      <c r="ED323" s="431">
        <f>'DATA SHEET'!CX323*'Gas parameters'!$K$14</f>
        <v>0</v>
      </c>
      <c r="EE323" s="431">
        <f>'DATA SHEET'!CY323*'Gas parameters'!$L$14</f>
        <v>0</v>
      </c>
      <c r="EF323" s="431">
        <f>'DATA SHEET'!CZ323*'Gas parameters'!$M$14</f>
        <v>5098</v>
      </c>
      <c r="EG323" s="431">
        <f>'DATA SHEET'!DA323*'Gas parameters'!$N$14</f>
        <v>0</v>
      </c>
      <c r="EH323" s="431">
        <f>'DATA SHEET'!DB323*'Gas parameters'!$O$14</f>
        <v>0</v>
      </c>
      <c r="EI323" s="431">
        <f>'DATA SHEET'!DC323*'Gas parameters'!$P$14</f>
        <v>0</v>
      </c>
      <c r="EJ323" s="431">
        <f>'DATA SHEET'!DD323*'Gas parameters'!$Q$14</f>
        <v>0</v>
      </c>
      <c r="EK323" s="425">
        <f>'DATA SHEET'!CO323*'Gas parameters'!$B$15</f>
        <v>1.2018</v>
      </c>
      <c r="EL323" s="434">
        <f>'DATA SHEET'!CP323*'Gas parameters'!$C$15</f>
        <v>0</v>
      </c>
      <c r="EM323" s="434">
        <f>'DATA SHEET'!CQ323*'Gas parameters'!$D$15</f>
        <v>0</v>
      </c>
      <c r="EN323" s="434">
        <f>'DATA SHEET'!CR323*'Gas parameters'!$E$15</f>
        <v>0</v>
      </c>
      <c r="EO323" s="434">
        <f>'DATA SHEET'!CS323*'Gas parameters'!$F$15</f>
        <v>0</v>
      </c>
      <c r="EP323" s="434">
        <f>'DATA SHEET'!CT323*'Gas parameters'!$G$15</f>
        <v>0</v>
      </c>
      <c r="EQ323" s="434">
        <f>'DATA SHEET'!CU323*'Gas parameters'!$H$15</f>
        <v>0</v>
      </c>
      <c r="ER323" s="434">
        <f>'DATA SHEET'!CV323*'Gas parameters'!$I$15</f>
        <v>0</v>
      </c>
      <c r="ES323" s="434">
        <f>'DATA SHEET'!CW323*'Gas parameters'!$J$15</f>
        <v>0</v>
      </c>
      <c r="ET323" s="434">
        <f>'DATA SHEET'!CX323*'Gas parameters'!$K$15</f>
        <v>0</v>
      </c>
      <c r="EU323" s="434">
        <f>'DATA SHEET'!CY323*'Gas parameters'!$L$15</f>
        <v>0</v>
      </c>
      <c r="EV323" s="434">
        <f>'DATA SHEET'!CZ323*'Gas parameters'!$M$15</f>
        <v>0.1996</v>
      </c>
      <c r="EW323" s="434">
        <f>'DATA SHEET'!DA323*'Gas parameters'!$N$15</f>
        <v>0</v>
      </c>
      <c r="EX323" s="434">
        <f>'DATA SHEET'!DB323*'Gas parameters'!$O$15</f>
        <v>0</v>
      </c>
      <c r="EY323" s="434">
        <f>'DATA SHEET'!DC323*'Gas parameters'!$P$15</f>
        <v>0</v>
      </c>
      <c r="EZ323" s="434">
        <f>'DATA SHEET'!DD323*'Gas parameters'!$Q$15</f>
        <v>0</v>
      </c>
      <c r="FA323" s="429">
        <f>'DATA SHEET'!CO323*'Gas parameters'!$B$16</f>
        <v>0.59760000000000002</v>
      </c>
      <c r="FB323" s="429">
        <f>'DATA SHEET'!CP323*'Gas parameters'!$C$16</f>
        <v>0</v>
      </c>
      <c r="FC323" s="429">
        <f>'DATA SHEET'!CQ323*'Gas parameters'!$D$16</f>
        <v>0</v>
      </c>
      <c r="FD323" s="429">
        <f>'DATA SHEET'!CR323*'Gas parameters'!$E$16</f>
        <v>0</v>
      </c>
      <c r="FE323" s="429">
        <f>'DATA SHEET'!CS323*'Gas parameters'!$F$16</f>
        <v>0</v>
      </c>
      <c r="FF323" s="429">
        <f>'DATA SHEET'!CT323*'Gas parameters'!$G$16</f>
        <v>0</v>
      </c>
      <c r="FG323" s="429">
        <f>'DATA SHEET'!CU323*'Gas parameters'!$H$16</f>
        <v>0</v>
      </c>
      <c r="FH323" s="429">
        <f>'DATA SHEET'!CV323*'Gas parameters'!$I$16</f>
        <v>0</v>
      </c>
      <c r="FI323" s="429">
        <f>'DATA SHEET'!CW323*'Gas parameters'!$J$16</f>
        <v>0</v>
      </c>
      <c r="FJ323" s="429">
        <f>'DATA SHEET'!CX323*'Gas parameters'!$K$16</f>
        <v>0</v>
      </c>
      <c r="FK323" s="429">
        <f>'DATA SHEET'!CY323*'Gas parameters'!$L$16</f>
        <v>0</v>
      </c>
      <c r="FL323" s="429">
        <f>'DATA SHEET'!CZ323*'Gas parameters'!$M$16</f>
        <v>0</v>
      </c>
      <c r="FM323" s="429">
        <f>'DATA SHEET'!DA323*'Gas parameters'!$N$16</f>
        <v>0</v>
      </c>
      <c r="FN323" s="429">
        <f>'DATA SHEET'!DB323*'Gas parameters'!$O$16</f>
        <v>0</v>
      </c>
      <c r="FO323" s="429">
        <f>'DATA SHEET'!DC323*'Gas parameters'!$P$16</f>
        <v>0</v>
      </c>
      <c r="FP323" s="429">
        <f>'DATA SHEET'!DD323*'Gas parameters'!$Q$16</f>
        <v>0</v>
      </c>
      <c r="FQ323" s="457">
        <f>'DATA SHEET'!CO323*'Gas parameters'!$B$17</f>
        <v>1.1639999999999999</v>
      </c>
      <c r="FR323" s="457">
        <f>'DATA SHEET'!CP323*'Gas parameters'!$C$17</f>
        <v>0</v>
      </c>
      <c r="FS323" s="457">
        <f>'DATA SHEET'!CQ323*'Gas parameters'!$D$17</f>
        <v>0</v>
      </c>
      <c r="FT323" s="457">
        <f>'DATA SHEET'!CR323*'Gas parameters'!$E$17</f>
        <v>0</v>
      </c>
      <c r="FU323" s="457">
        <f>'DATA SHEET'!CS323*'Gas parameters'!$F$17</f>
        <v>0</v>
      </c>
      <c r="FV323" s="457">
        <f>'DATA SHEET'!CT323*'Gas parameters'!$G$17</f>
        <v>0</v>
      </c>
      <c r="FW323" s="457">
        <f>'DATA SHEET'!CU323*'Gas parameters'!$H$17</f>
        <v>0</v>
      </c>
      <c r="FX323" s="457">
        <f>'DATA SHEET'!CV323*'Gas parameters'!$I$17</f>
        <v>0</v>
      </c>
      <c r="FY323" s="457">
        <f>'DATA SHEET'!CW323*'Gas parameters'!$J$17</f>
        <v>0</v>
      </c>
      <c r="FZ323" s="457">
        <f>'DATA SHEET'!CX323*'Gas parameters'!$K$17</f>
        <v>0</v>
      </c>
      <c r="GA323" s="457">
        <f>'DATA SHEET'!CY323*'Gas parameters'!$L$17</f>
        <v>0</v>
      </c>
      <c r="GB323" s="457">
        <f>'DATA SHEET'!CZ323*'Gas parameters'!$M$17</f>
        <v>0.38680000000000003</v>
      </c>
      <c r="GC323" s="457">
        <f>'DATA SHEET'!DA323*'Gas parameters'!$N$17</f>
        <v>0</v>
      </c>
      <c r="GD323" s="457">
        <f>'DATA SHEET'!DB323*'Gas parameters'!$O$17</f>
        <v>0</v>
      </c>
      <c r="GE323" s="457">
        <f>'DATA SHEET'!DC323*'Gas parameters'!$P$17</f>
        <v>0</v>
      </c>
      <c r="GF323" s="457">
        <f>'DATA SHEET'!DD323*'Gas parameters'!$Q$17</f>
        <v>0</v>
      </c>
      <c r="GG323" s="429">
        <f>'DATA SHEET'!CO323*'Gas parameters'!$B$18</f>
        <v>0.43043999999999999</v>
      </c>
      <c r="GH323" s="429">
        <f>'DATA SHEET'!CP323*'Gas parameters'!$C$18</f>
        <v>0</v>
      </c>
      <c r="GI323" s="429">
        <f>'DATA SHEET'!CQ323*'Gas parameters'!$D$18</f>
        <v>0</v>
      </c>
      <c r="GJ323" s="429">
        <f>'DATA SHEET'!CR323*'Gas parameters'!$E$18</f>
        <v>0</v>
      </c>
      <c r="GK323" s="429">
        <f>'DATA SHEET'!CS323*'Gas parameters'!$F$18</f>
        <v>0</v>
      </c>
      <c r="GL323" s="429">
        <f>'DATA SHEET'!CT323*'Gas parameters'!$G$18</f>
        <v>0</v>
      </c>
      <c r="GM323" s="429">
        <f>'DATA SHEET'!CU323*'Gas parameters'!$H$18</f>
        <v>0</v>
      </c>
      <c r="GN323" s="429">
        <f>'DATA SHEET'!CV323*'Gas parameters'!$I$18</f>
        <v>0</v>
      </c>
      <c r="GO323" s="429">
        <f>'DATA SHEET'!CW323*'Gas parameters'!$J$18</f>
        <v>0</v>
      </c>
      <c r="GP323" s="429">
        <f>'DATA SHEET'!CX323*'Gas parameters'!$K$18</f>
        <v>0</v>
      </c>
      <c r="GQ323" s="429">
        <f>'DATA SHEET'!CY323*'Gas parameters'!$L$18</f>
        <v>0</v>
      </c>
      <c r="GR323" s="429">
        <f>'DATA SHEET'!CZ323*'Gas parameters'!$M$18</f>
        <v>3.5999999999999997E-2</v>
      </c>
      <c r="GS323" s="429">
        <f>'DATA SHEET'!DA323*'Gas parameters'!$N$18</f>
        <v>0</v>
      </c>
      <c r="GT323" s="429">
        <f>'DATA SHEET'!DB323*'Gas parameters'!$O$18</f>
        <v>0</v>
      </c>
      <c r="GU323" s="429">
        <f>'DATA SHEET'!DC323*'Gas parameters'!$P$18</f>
        <v>0</v>
      </c>
      <c r="GV323" s="429">
        <f>'DATA SHEET'!DD323*'Gas parameters'!$Q$18</f>
        <v>0</v>
      </c>
      <c r="GW323" s="430">
        <v>7</v>
      </c>
      <c r="GX323" s="430">
        <v>1E-3</v>
      </c>
      <c r="GY323" s="435">
        <f t="shared" si="2453"/>
        <v>6.6924546322827121</v>
      </c>
      <c r="GZ323" s="435">
        <f t="shared" si="2454"/>
        <v>10.148328222950017</v>
      </c>
      <c r="HA323" s="433">
        <f t="shared" si="2455"/>
        <v>1</v>
      </c>
      <c r="HB323" s="433">
        <f t="shared" si="2456"/>
        <v>7.4502201757506663</v>
      </c>
      <c r="HC323" s="433">
        <f t="shared" si="2457"/>
        <v>20.959991874476575</v>
      </c>
      <c r="HD323" s="433">
        <f t="shared" si="2458"/>
        <v>1.3246768628986172</v>
      </c>
      <c r="HE323" s="433">
        <f t="shared" si="2459"/>
        <v>1.2155011147590387</v>
      </c>
      <c r="HF323" s="436">
        <f t="shared" si="2460"/>
        <v>0</v>
      </c>
      <c r="HG323" s="433">
        <f t="shared" si="2461"/>
        <v>5.8886546322827122</v>
      </c>
      <c r="HH323" s="435">
        <f>GY323*0.7906+'DATA SHEET'!CW323/100+HN323</f>
        <v>5.8886546322827122</v>
      </c>
      <c r="HI323" s="433">
        <f t="shared" si="2462"/>
        <v>1.5615655434679541</v>
      </c>
      <c r="HJ323" s="433">
        <f t="shared" si="2463"/>
        <v>10.148328222950017</v>
      </c>
      <c r="HK323" s="437">
        <f t="shared" si="2464"/>
        <v>25843</v>
      </c>
      <c r="HL323" s="437">
        <f t="shared" si="2465"/>
        <v>28989.399999999998</v>
      </c>
      <c r="HM323" s="438">
        <f t="shared" si="2466"/>
        <v>1.4014</v>
      </c>
      <c r="HN323" s="439">
        <f t="shared" si="2467"/>
        <v>0.59760000000000002</v>
      </c>
      <c r="HO323" s="436">
        <f t="shared" si="2468"/>
        <v>1.5508</v>
      </c>
      <c r="HP323" s="427">
        <f t="shared" si="2469"/>
        <v>0.46643999999999997</v>
      </c>
      <c r="HQ323" s="357">
        <f t="shared" si="2470"/>
        <v>25801.599999999999</v>
      </c>
      <c r="HR323" s="358">
        <f t="shared" si="2471"/>
        <v>29019.200000000001</v>
      </c>
      <c r="HS323" s="712">
        <f t="shared" si="2472"/>
        <v>0.46643999999999997</v>
      </c>
      <c r="HT323" s="713">
        <f t="shared" si="2473"/>
        <v>0.36094603788418017</v>
      </c>
      <c r="HU323" s="711">
        <f t="shared" si="2474"/>
        <v>0.44215889640812073</v>
      </c>
      <c r="HV323" s="711">
        <f t="shared" si="2475"/>
        <v>24.454174959719456</v>
      </c>
      <c r="HW323" s="711">
        <f t="shared" si="2476"/>
        <v>27.464698088207459</v>
      </c>
      <c r="HX323" s="711">
        <f t="shared" si="2477"/>
        <v>45.714470083951518</v>
      </c>
      <c r="HY323" s="714">
        <f t="shared" si="2478"/>
        <v>25.801599999999997</v>
      </c>
      <c r="HZ323" s="359">
        <f t="shared" si="2479"/>
        <v>29.019200000000001</v>
      </c>
      <c r="IA323" s="360">
        <f t="shared" si="2480"/>
        <v>48.30190909070317</v>
      </c>
      <c r="IB323" s="75">
        <f t="shared" si="2481"/>
        <v>45.714470083951518</v>
      </c>
      <c r="IC323" s="724">
        <f t="shared" si="2482"/>
        <v>0.36094603788418017</v>
      </c>
      <c r="ID323" s="724">
        <f t="shared" si="2483"/>
        <v>25.801599999999997</v>
      </c>
      <c r="IE323" s="724">
        <f t="shared" si="2484"/>
        <v>29.019200000000001</v>
      </c>
      <c r="IF323" s="76">
        <f t="shared" si="2485"/>
        <v>10.148328222950017</v>
      </c>
      <c r="IG323" s="168"/>
      <c r="IH323" s="168"/>
      <c r="II323" s="168"/>
      <c r="IJ323" s="700">
        <f t="shared" si="2486"/>
        <v>0</v>
      </c>
      <c r="IK323" s="97"/>
      <c r="IL323" s="97"/>
      <c r="IM323" s="97"/>
      <c r="IN323" s="97"/>
      <c r="IO323" s="97"/>
      <c r="IP323" s="97"/>
      <c r="IQ323" s="97"/>
      <c r="IR323" s="97"/>
      <c r="IS323" s="23" t="s">
        <v>88</v>
      </c>
      <c r="IT323" s="23" t="s">
        <v>88</v>
      </c>
      <c r="IU323" s="23"/>
      <c r="IV323" s="23" t="s">
        <v>88</v>
      </c>
      <c r="IW323" s="23"/>
      <c r="IX323" s="23"/>
      <c r="JB323" s="43"/>
      <c r="JC323" s="64"/>
      <c r="JD323" s="22" t="str">
        <f>IF(IN323&lt;&gt;0,IP323*IF323/IN323,"NM")</f>
        <v>NM</v>
      </c>
      <c r="JE323" s="22" t="str">
        <f>IF(IN323&lt;&gt;0,IQ323*IF323/IN323,"NM")</f>
        <v>NM</v>
      </c>
      <c r="JF323" s="22" t="str">
        <f>IF(IN323&lt;&gt;0,JD323*1.07,"NM")</f>
        <v>NM</v>
      </c>
      <c r="JG323" s="22" t="str">
        <f>IF(IN323&lt;&gt;0,JE323*1.76,"NM")</f>
        <v>NM</v>
      </c>
      <c r="JH323" s="21" t="str">
        <f>IF(IN323&lt;&gt;0,(21/(21-IO323)),"NM")</f>
        <v>NM</v>
      </c>
      <c r="JI323" s="21"/>
      <c r="JJ323" s="21"/>
      <c r="JK323" s="21"/>
      <c r="JL323" s="79"/>
      <c r="JM323" s="140"/>
      <c r="JN323" s="140"/>
      <c r="JO323" s="140"/>
      <c r="JP323" s="29"/>
      <c r="JQ323" s="29"/>
      <c r="JR323" s="29"/>
      <c r="JS323" s="29"/>
      <c r="JT323" s="142"/>
      <c r="JU323" s="142"/>
      <c r="JV323" s="142"/>
      <c r="JW323" s="142"/>
      <c r="JX323" s="142"/>
      <c r="JY323" s="142"/>
      <c r="JZ323" s="142"/>
      <c r="KA323" s="26"/>
      <c r="KB323" s="27"/>
      <c r="KC323" s="175"/>
      <c r="KD323" s="175"/>
      <c r="KE323" s="175"/>
      <c r="KF323" s="175"/>
      <c r="KG323" s="175"/>
      <c r="KH323" s="175"/>
      <c r="KI323" s="175"/>
      <c r="KJ323" s="175"/>
      <c r="KK323" s="48"/>
      <c r="KL323" s="32" t="s">
        <v>88</v>
      </c>
      <c r="KM323" s="48"/>
      <c r="KN323" s="48"/>
      <c r="KO323" s="48"/>
      <c r="KP323" s="48"/>
      <c r="KQ323" s="49"/>
      <c r="KR323" s="49"/>
      <c r="KS323" s="49"/>
      <c r="KT323" s="49"/>
      <c r="KU323" s="49"/>
      <c r="KV323" s="49"/>
      <c r="KX323" s="540">
        <f t="shared" si="2238"/>
        <v>100</v>
      </c>
      <c r="NC323" s="5"/>
    </row>
    <row r="324" spans="1:367" ht="15" x14ac:dyDescent="0.25">
      <c r="A324" s="81"/>
      <c r="B324" s="81"/>
      <c r="C324" s="81"/>
      <c r="P324" s="550"/>
      <c r="IB324" s="3"/>
      <c r="IC324" s="3"/>
      <c r="ID324" s="3"/>
      <c r="IE324" s="3"/>
      <c r="IF324" s="3"/>
      <c r="IK324" s="5"/>
      <c r="IL324" s="5"/>
      <c r="IM324" s="5"/>
      <c r="IN324" s="5"/>
      <c r="IO324" s="5"/>
      <c r="IP324" s="5"/>
      <c r="IQ324" s="5"/>
      <c r="IR324" s="5"/>
      <c r="IZ324" s="5"/>
      <c r="JA324" s="5"/>
      <c r="JK324" s="3"/>
      <c r="KL324" s="3"/>
      <c r="KX324" s="540"/>
      <c r="NC324" s="5"/>
    </row>
    <row r="325" spans="1:367" ht="15" x14ac:dyDescent="0.25">
      <c r="A325" s="81"/>
      <c r="B325" s="81"/>
      <c r="C325" s="81"/>
      <c r="P325" s="550"/>
      <c r="IB325" s="3"/>
      <c r="IC325" s="3"/>
      <c r="ID325" s="3"/>
      <c r="IE325" s="3"/>
      <c r="IF325" s="3"/>
      <c r="IK325" s="5"/>
      <c r="IL325" s="5"/>
      <c r="IM325" s="5"/>
      <c r="IN325" s="5"/>
      <c r="IO325" s="5"/>
      <c r="IP325" s="5"/>
      <c r="IQ325" s="5"/>
      <c r="IR325" s="5"/>
      <c r="IZ325" s="5"/>
      <c r="JA325" s="5"/>
      <c r="JK325" s="3"/>
      <c r="KL325" s="3"/>
      <c r="KX325" s="540"/>
      <c r="NC325" s="5"/>
    </row>
    <row r="326" spans="1:367" ht="15.75" thickBot="1" x14ac:dyDescent="0.3">
      <c r="A326" s="81"/>
      <c r="B326" s="81"/>
      <c r="C326" s="81"/>
      <c r="P326" s="550"/>
      <c r="IB326" s="3"/>
      <c r="IC326" s="3"/>
      <c r="ID326" s="3"/>
      <c r="IE326" s="3"/>
      <c r="IF326" s="3"/>
      <c r="IK326" s="5"/>
      <c r="IL326" s="5"/>
      <c r="IM326" s="5"/>
      <c r="IN326" s="5"/>
      <c r="IO326" s="5"/>
      <c r="IP326" s="5"/>
      <c r="IQ326" s="5"/>
      <c r="IR326" s="5"/>
      <c r="IZ326" s="5"/>
      <c r="JA326" s="5"/>
      <c r="JK326" s="3"/>
      <c r="KL326" s="3"/>
      <c r="KX326" s="540"/>
      <c r="NC326" s="5"/>
    </row>
    <row r="327" spans="1:367" ht="24" thickBot="1" x14ac:dyDescent="0.4">
      <c r="A327" s="81"/>
      <c r="B327" s="81"/>
      <c r="C327" s="81"/>
      <c r="E327" s="55" t="s">
        <v>760</v>
      </c>
      <c r="F327" s="56"/>
      <c r="G327" s="56"/>
      <c r="H327" s="56"/>
      <c r="I327" s="56"/>
      <c r="J327" s="56"/>
      <c r="K327" s="56"/>
      <c r="L327" s="56"/>
      <c r="M327" s="56"/>
      <c r="N327" s="56"/>
      <c r="O327" s="56"/>
      <c r="P327" s="551"/>
      <c r="Q327" s="56"/>
      <c r="R327" s="56"/>
      <c r="S327" s="56"/>
      <c r="T327" s="56"/>
      <c r="U327" s="56"/>
      <c r="V327" s="56"/>
      <c r="W327" s="56"/>
      <c r="X327" s="56"/>
      <c r="Y327" s="56"/>
      <c r="Z327" s="56"/>
      <c r="AA327" s="56"/>
      <c r="AB327" s="56"/>
      <c r="AC327" s="56"/>
      <c r="AD327" s="56"/>
      <c r="AE327" s="56"/>
      <c r="AF327" s="56"/>
      <c r="AG327" s="56"/>
      <c r="AH327" s="56"/>
      <c r="AI327" s="56"/>
      <c r="AJ327" s="56"/>
      <c r="AK327" s="56"/>
      <c r="AL327" s="56"/>
      <c r="AM327" s="56"/>
      <c r="AN327" s="56"/>
      <c r="AO327" s="56"/>
      <c r="AP327" s="56"/>
      <c r="AQ327" s="56"/>
      <c r="AR327" s="56"/>
      <c r="AS327" s="56"/>
      <c r="AT327" s="56"/>
      <c r="AU327" s="56"/>
      <c r="AV327" s="56"/>
      <c r="AW327" s="56"/>
      <c r="AX327" s="56"/>
      <c r="AY327" s="56"/>
      <c r="AZ327" s="56"/>
      <c r="BA327" s="56"/>
      <c r="BB327" s="56"/>
      <c r="BC327" s="56"/>
      <c r="BD327" s="56"/>
      <c r="BE327" s="56"/>
      <c r="BF327" s="56"/>
      <c r="BG327" s="56"/>
      <c r="BH327" s="56"/>
      <c r="BI327" s="56"/>
      <c r="BJ327" s="56"/>
      <c r="BK327" s="56"/>
      <c r="BL327" s="56"/>
      <c r="BM327" s="56"/>
      <c r="BN327" s="56"/>
      <c r="BO327" s="56"/>
      <c r="BP327" s="56"/>
      <c r="BQ327" s="56"/>
      <c r="BR327" s="56"/>
      <c r="BS327" s="56"/>
      <c r="BT327" s="56"/>
      <c r="BU327" s="56"/>
      <c r="BV327" s="56"/>
      <c r="BW327" s="56"/>
      <c r="BX327" s="56"/>
      <c r="BY327" s="56"/>
      <c r="BZ327" s="56"/>
      <c r="CA327" s="56"/>
      <c r="CB327" s="56"/>
      <c r="CC327" s="56"/>
      <c r="CD327" s="56"/>
      <c r="CE327" s="56"/>
      <c r="CF327" s="56"/>
      <c r="CG327" s="56"/>
      <c r="CH327" s="56"/>
      <c r="CI327" s="56"/>
      <c r="CJ327" s="56"/>
      <c r="CK327" s="56"/>
      <c r="CL327" s="56"/>
      <c r="CM327" s="56"/>
      <c r="CN327" s="56"/>
      <c r="CO327" s="56"/>
      <c r="CP327" s="56"/>
      <c r="CQ327" s="56"/>
      <c r="CR327" s="56"/>
      <c r="CS327" s="56"/>
      <c r="CT327" s="56"/>
      <c r="CU327" s="56"/>
      <c r="CV327" s="56"/>
      <c r="CW327" s="56"/>
      <c r="CX327" s="56"/>
      <c r="CY327" s="56"/>
      <c r="CZ327" s="56"/>
      <c r="DA327" s="56"/>
      <c r="DB327" s="56"/>
      <c r="DC327" s="56"/>
      <c r="DD327" s="56"/>
      <c r="DE327" s="56"/>
      <c r="DF327" s="56"/>
      <c r="DG327" s="56"/>
      <c r="DH327" s="56"/>
      <c r="DI327" s="56"/>
      <c r="DJ327" s="56"/>
      <c r="DK327" s="56"/>
      <c r="DL327" s="56"/>
      <c r="DM327" s="56"/>
      <c r="DN327" s="56"/>
      <c r="DO327" s="56"/>
      <c r="DP327" s="56"/>
      <c r="DQ327" s="56"/>
      <c r="DR327" s="56"/>
      <c r="DS327" s="56"/>
      <c r="DT327" s="56"/>
      <c r="DU327" s="56"/>
      <c r="DV327" s="56"/>
      <c r="DW327" s="56"/>
      <c r="DX327" s="56"/>
      <c r="DY327" s="56"/>
      <c r="DZ327" s="56"/>
      <c r="EA327" s="56"/>
      <c r="EB327" s="56"/>
      <c r="EC327" s="56"/>
      <c r="ED327" s="56"/>
      <c r="EE327" s="56"/>
      <c r="EF327" s="56"/>
      <c r="EG327" s="56"/>
      <c r="EH327" s="56"/>
      <c r="EI327" s="56"/>
      <c r="EJ327" s="56"/>
      <c r="EK327" s="56"/>
      <c r="EL327" s="56"/>
      <c r="EM327" s="56"/>
      <c r="EN327" s="56"/>
      <c r="EO327" s="56"/>
      <c r="EP327" s="56"/>
      <c r="EQ327" s="56"/>
      <c r="ER327" s="56"/>
      <c r="ES327" s="56"/>
      <c r="ET327" s="56"/>
      <c r="EU327" s="56"/>
      <c r="EV327" s="56"/>
      <c r="EW327" s="56"/>
      <c r="EX327" s="56"/>
      <c r="EY327" s="56"/>
      <c r="EZ327" s="56"/>
      <c r="FA327" s="56"/>
      <c r="FB327" s="56"/>
      <c r="FC327" s="56"/>
      <c r="FD327" s="56"/>
      <c r="FE327" s="56"/>
      <c r="FF327" s="56"/>
      <c r="FG327" s="56"/>
      <c r="FH327" s="56"/>
      <c r="FI327" s="56"/>
      <c r="FJ327" s="56"/>
      <c r="FK327" s="56"/>
      <c r="FL327" s="56"/>
      <c r="FM327" s="56"/>
      <c r="FN327" s="56"/>
      <c r="FO327" s="56"/>
      <c r="FP327" s="56"/>
      <c r="FQ327" s="56"/>
      <c r="FR327" s="56"/>
      <c r="FS327" s="56"/>
      <c r="FT327" s="56"/>
      <c r="FU327" s="56"/>
      <c r="FV327" s="56"/>
      <c r="FW327" s="56"/>
      <c r="FX327" s="56"/>
      <c r="FY327" s="56"/>
      <c r="FZ327" s="56"/>
      <c r="GA327" s="56"/>
      <c r="GB327" s="56"/>
      <c r="GC327" s="56"/>
      <c r="GD327" s="56"/>
      <c r="GE327" s="56"/>
      <c r="GF327" s="56"/>
      <c r="GG327" s="56"/>
      <c r="GH327" s="56"/>
      <c r="GI327" s="56"/>
      <c r="GJ327" s="56"/>
      <c r="GK327" s="56"/>
      <c r="GL327" s="56"/>
      <c r="GM327" s="56"/>
      <c r="GN327" s="56"/>
      <c r="GO327" s="56"/>
      <c r="GP327" s="56"/>
      <c r="GQ327" s="56"/>
      <c r="GR327" s="56"/>
      <c r="GS327" s="56"/>
      <c r="GT327" s="56"/>
      <c r="GU327" s="56"/>
      <c r="GV327" s="56"/>
      <c r="GW327" s="56"/>
      <c r="GX327" s="56"/>
      <c r="GY327" s="56"/>
      <c r="GZ327" s="56"/>
      <c r="HA327" s="56"/>
      <c r="HB327" s="56"/>
      <c r="HC327" s="56"/>
      <c r="HD327" s="56"/>
      <c r="HE327" s="56"/>
      <c r="HF327" s="56"/>
      <c r="HG327" s="56"/>
      <c r="HH327" s="56"/>
      <c r="HI327" s="56"/>
      <c r="HJ327" s="56"/>
      <c r="HK327" s="56"/>
      <c r="HL327" s="56"/>
      <c r="HM327" s="56"/>
      <c r="HN327" s="56"/>
      <c r="HO327" s="56"/>
      <c r="HP327" s="56"/>
      <c r="HQ327" s="56"/>
      <c r="HR327" s="56"/>
      <c r="HS327" s="56"/>
      <c r="HT327" s="56"/>
      <c r="HU327" s="56"/>
      <c r="HV327" s="56"/>
      <c r="HW327" s="56"/>
      <c r="HX327" s="56"/>
      <c r="HY327" s="56"/>
      <c r="HZ327" s="56"/>
      <c r="IA327" s="56"/>
      <c r="IB327" s="56"/>
      <c r="IC327" s="56"/>
      <c r="ID327" s="56"/>
      <c r="IE327" s="56"/>
      <c r="IF327" s="56"/>
      <c r="IG327" s="56"/>
      <c r="IH327" s="56"/>
      <c r="II327" s="56"/>
      <c r="IJ327" s="56"/>
      <c r="IK327" s="56"/>
      <c r="IL327" s="56"/>
      <c r="IM327" s="56"/>
      <c r="IN327" s="56"/>
      <c r="IO327" s="56"/>
      <c r="IP327" s="56"/>
      <c r="IQ327" s="56"/>
      <c r="IR327" s="56"/>
      <c r="IS327" s="56"/>
      <c r="IT327" s="56"/>
      <c r="IU327" s="56"/>
      <c r="IV327" s="56"/>
      <c r="IW327" s="56"/>
      <c r="IX327" s="56"/>
      <c r="IZ327" s="56"/>
      <c r="JA327" s="56"/>
      <c r="JB327" s="56"/>
      <c r="JC327" s="56"/>
      <c r="JD327" s="56"/>
      <c r="JE327" s="56"/>
      <c r="JF327" s="56"/>
      <c r="JG327" s="56"/>
      <c r="JH327" s="56"/>
      <c r="JI327" s="56"/>
      <c r="JJ327" s="56"/>
      <c r="JK327" s="56"/>
      <c r="JL327" s="56"/>
      <c r="JM327" s="56"/>
      <c r="JN327" s="56"/>
      <c r="JO327" s="56"/>
      <c r="JP327" s="56"/>
      <c r="JQ327" s="56"/>
      <c r="JR327" s="56"/>
      <c r="JS327" s="56"/>
      <c r="JT327" s="56"/>
      <c r="JU327" s="56"/>
      <c r="JV327" s="56"/>
      <c r="JW327" s="56"/>
      <c r="JX327" s="56"/>
      <c r="JY327" s="56"/>
      <c r="JZ327" s="56"/>
      <c r="KA327" s="56"/>
      <c r="KB327" s="56"/>
      <c r="KC327" s="56"/>
      <c r="KD327" s="56"/>
      <c r="KE327" s="56"/>
      <c r="KF327" s="56"/>
      <c r="KG327" s="56"/>
      <c r="KH327" s="56"/>
      <c r="KI327" s="56"/>
      <c r="KJ327" s="56"/>
      <c r="KK327" s="56"/>
      <c r="KL327" s="56"/>
      <c r="KM327" s="56"/>
      <c r="KN327" s="56"/>
      <c r="KO327" s="56"/>
      <c r="KP327" s="56"/>
      <c r="KQ327" s="57"/>
      <c r="KR327" s="57"/>
      <c r="KS327" s="57"/>
      <c r="KT327" s="57"/>
      <c r="KU327" s="57"/>
      <c r="KV327" s="57"/>
      <c r="KX327" s="540">
        <f t="shared" ref="KX327:KX348" si="2487">SUM(Q327:AB327)</f>
        <v>0</v>
      </c>
      <c r="NC327" s="56"/>
    </row>
    <row r="328" spans="1:367" ht="15" x14ac:dyDescent="0.25">
      <c r="A328" s="81"/>
      <c r="B328" s="81"/>
      <c r="C328" s="81"/>
      <c r="E328" s="52" t="s">
        <v>686</v>
      </c>
      <c r="F328" s="53"/>
      <c r="G328" s="53"/>
      <c r="H328" s="53"/>
      <c r="I328" s="53"/>
      <c r="J328" s="53"/>
      <c r="K328" s="53"/>
      <c r="L328" s="53"/>
      <c r="M328" s="53"/>
      <c r="N328" s="53"/>
      <c r="O328" s="53"/>
      <c r="P328" s="547"/>
      <c r="Q328" s="53"/>
      <c r="R328" s="53"/>
      <c r="S328" s="53"/>
      <c r="T328" s="864" t="s">
        <v>658</v>
      </c>
      <c r="U328" s="863"/>
      <c r="V328" s="863"/>
      <c r="W328" s="863"/>
      <c r="X328" s="863"/>
      <c r="Y328" s="863"/>
      <c r="Z328" s="863"/>
      <c r="AA328" s="863"/>
      <c r="AB328" s="863"/>
      <c r="AC328" s="863"/>
      <c r="AD328" s="863"/>
      <c r="AE328" s="863"/>
      <c r="AF328" s="863"/>
      <c r="AG328" s="863"/>
      <c r="AH328" s="863"/>
      <c r="AI328" s="629"/>
      <c r="AJ328" s="629"/>
      <c r="AK328" s="629"/>
      <c r="AL328" s="629"/>
      <c r="AM328" s="629"/>
      <c r="AN328" s="629"/>
      <c r="AO328" s="629"/>
      <c r="AP328" s="629"/>
      <c r="AQ328" s="629"/>
      <c r="AR328" s="629"/>
      <c r="AS328" s="629"/>
      <c r="AT328" s="629"/>
      <c r="AU328" s="629"/>
      <c r="AV328" s="629"/>
      <c r="AW328" s="629"/>
      <c r="AX328" s="629"/>
      <c r="AY328" s="629"/>
      <c r="AZ328" s="629"/>
      <c r="BA328" s="629"/>
      <c r="BB328" s="629"/>
      <c r="BC328" s="629"/>
      <c r="BD328" s="629"/>
      <c r="BE328" s="629"/>
      <c r="BF328" s="629"/>
      <c r="BG328" s="629"/>
      <c r="BH328" s="629"/>
      <c r="BI328" s="629"/>
      <c r="BJ328" s="629"/>
      <c r="BK328" s="629"/>
      <c r="BL328" s="629"/>
      <c r="BM328" s="629"/>
      <c r="BN328" s="629"/>
      <c r="BO328" s="629"/>
      <c r="BP328" s="629"/>
      <c r="BQ328" s="629"/>
      <c r="BR328" s="629"/>
      <c r="BS328" s="629"/>
      <c r="BT328" s="629"/>
      <c r="BU328" s="629"/>
      <c r="BV328" s="629"/>
      <c r="BW328" s="629"/>
      <c r="BX328" s="629"/>
      <c r="BY328" s="629"/>
      <c r="BZ328" s="629"/>
      <c r="CA328" s="629"/>
      <c r="CB328" s="629"/>
      <c r="CC328" s="629"/>
      <c r="CD328" s="629"/>
      <c r="CE328" s="629"/>
      <c r="CF328" s="629"/>
      <c r="CG328" s="629"/>
      <c r="CH328" s="629"/>
      <c r="CI328" s="629"/>
      <c r="CJ328" s="629"/>
      <c r="CK328" s="629"/>
      <c r="CL328" s="629"/>
      <c r="CM328" s="629"/>
      <c r="CN328" s="629"/>
      <c r="CO328" s="629"/>
      <c r="CP328" s="629"/>
      <c r="CQ328" s="629"/>
      <c r="CR328" s="629"/>
      <c r="CS328" s="629"/>
      <c r="CT328" s="629"/>
      <c r="CU328" s="629"/>
      <c r="CV328" s="629"/>
      <c r="CW328" s="629"/>
      <c r="CX328" s="629"/>
      <c r="CY328" s="629"/>
      <c r="CZ328" s="629"/>
      <c r="DA328" s="629"/>
      <c r="DB328" s="629"/>
      <c r="DC328" s="629"/>
      <c r="DD328" s="629"/>
      <c r="DE328" s="629"/>
      <c r="DF328" s="629"/>
      <c r="DG328" s="629"/>
      <c r="DH328" s="629"/>
      <c r="DI328" s="629"/>
      <c r="DJ328" s="629"/>
      <c r="DK328" s="629"/>
      <c r="DL328" s="629"/>
      <c r="DM328" s="629"/>
      <c r="DN328" s="629"/>
      <c r="DO328" s="629"/>
      <c r="DP328" s="629"/>
      <c r="DQ328" s="629"/>
      <c r="DR328" s="629"/>
      <c r="DS328" s="629"/>
      <c r="DT328" s="629"/>
      <c r="DU328" s="629"/>
      <c r="DV328" s="629"/>
      <c r="DW328" s="629"/>
      <c r="DX328" s="629"/>
      <c r="DY328" s="629"/>
      <c r="DZ328" s="629"/>
      <c r="EA328" s="629"/>
      <c r="EB328" s="629"/>
      <c r="EC328" s="629"/>
      <c r="ED328" s="629"/>
      <c r="EE328" s="629"/>
      <c r="EF328" s="629"/>
      <c r="EG328" s="629"/>
      <c r="EH328" s="629"/>
      <c r="EI328" s="629"/>
      <c r="EJ328" s="629"/>
      <c r="EK328" s="629"/>
      <c r="EL328" s="629"/>
      <c r="EM328" s="629"/>
      <c r="EN328" s="629"/>
      <c r="EO328" s="629"/>
      <c r="EP328" s="629"/>
      <c r="EQ328" s="629"/>
      <c r="ER328" s="629"/>
      <c r="ES328" s="629"/>
      <c r="ET328" s="629"/>
      <c r="EU328" s="629"/>
      <c r="EV328" s="629"/>
      <c r="EW328" s="629"/>
      <c r="EX328" s="629"/>
      <c r="EY328" s="629"/>
      <c r="EZ328" s="629"/>
      <c r="FA328" s="629"/>
      <c r="FB328" s="629"/>
      <c r="FC328" s="629"/>
      <c r="FD328" s="629"/>
      <c r="FE328" s="629"/>
      <c r="FF328" s="629"/>
      <c r="FG328" s="629"/>
      <c r="FH328" s="629"/>
      <c r="FI328" s="629"/>
      <c r="FJ328" s="629"/>
      <c r="FK328" s="629"/>
      <c r="FL328" s="629"/>
      <c r="FM328" s="629"/>
      <c r="FN328" s="629"/>
      <c r="FO328" s="629"/>
      <c r="FP328" s="629"/>
      <c r="FQ328" s="629"/>
      <c r="FR328" s="629"/>
      <c r="FS328" s="629"/>
      <c r="FT328" s="629"/>
      <c r="FU328" s="629"/>
      <c r="FV328" s="629"/>
      <c r="FW328" s="629"/>
      <c r="FX328" s="629"/>
      <c r="FY328" s="629"/>
      <c r="FZ328" s="629"/>
      <c r="GA328" s="629"/>
      <c r="GB328" s="629"/>
      <c r="GC328" s="629"/>
      <c r="GD328" s="629"/>
      <c r="GE328" s="629"/>
      <c r="GF328" s="629"/>
      <c r="GG328" s="629"/>
      <c r="GH328" s="629"/>
      <c r="GI328" s="629"/>
      <c r="GJ328" s="629"/>
      <c r="GK328" s="629"/>
      <c r="GL328" s="629"/>
      <c r="GM328" s="629"/>
      <c r="GN328" s="629"/>
      <c r="GO328" s="629"/>
      <c r="GP328" s="629"/>
      <c r="GQ328" s="629"/>
      <c r="GR328" s="629"/>
      <c r="GS328" s="629"/>
      <c r="GT328" s="629"/>
      <c r="GU328" s="629"/>
      <c r="GV328" s="629"/>
      <c r="GW328" s="629"/>
      <c r="GX328" s="629"/>
      <c r="GY328" s="629"/>
      <c r="GZ328" s="629"/>
      <c r="HA328" s="629"/>
      <c r="HB328" s="629"/>
      <c r="HC328" s="629"/>
      <c r="HD328" s="629"/>
      <c r="HE328" s="629"/>
      <c r="HF328" s="629"/>
      <c r="HG328" s="629"/>
      <c r="HH328" s="629"/>
      <c r="HI328" s="629"/>
      <c r="HJ328" s="629"/>
      <c r="HK328" s="629"/>
      <c r="HL328" s="629"/>
      <c r="HM328" s="629"/>
      <c r="HN328" s="629"/>
      <c r="HO328" s="629"/>
      <c r="HP328" s="629"/>
      <c r="HQ328" s="629"/>
      <c r="HR328" s="629"/>
      <c r="HS328" s="629"/>
      <c r="HT328" s="629"/>
      <c r="HU328" s="629"/>
      <c r="HV328" s="629"/>
      <c r="HW328" s="629"/>
      <c r="HX328" s="629"/>
      <c r="HY328" s="629"/>
      <c r="HZ328" s="629"/>
      <c r="IA328" s="629"/>
      <c r="IB328" s="629"/>
      <c r="IC328" s="629"/>
      <c r="ID328" s="629"/>
      <c r="IE328" s="629"/>
      <c r="IF328" s="629"/>
      <c r="IG328" s="629"/>
      <c r="IH328" s="629"/>
      <c r="II328" s="629"/>
      <c r="IJ328" s="629"/>
      <c r="IK328" s="629"/>
      <c r="IL328" s="629"/>
      <c r="IM328" s="629"/>
      <c r="IN328" s="629"/>
      <c r="IO328" s="629"/>
      <c r="IP328" s="629"/>
      <c r="IQ328" s="629"/>
      <c r="IR328" s="629"/>
      <c r="IS328" s="629"/>
      <c r="IT328" s="627"/>
      <c r="IU328" s="627"/>
      <c r="IV328" s="627"/>
      <c r="IW328" s="627"/>
      <c r="IX328" s="627"/>
      <c r="IY328" s="627"/>
      <c r="IZ328" s="627"/>
      <c r="JA328" s="627"/>
      <c r="JB328" s="627"/>
      <c r="JC328" s="627"/>
      <c r="JD328" s="627"/>
      <c r="JE328" s="627"/>
      <c r="JF328" s="627"/>
      <c r="JG328" s="627"/>
      <c r="JH328" s="627"/>
      <c r="JI328" s="53"/>
      <c r="JJ328" s="53"/>
      <c r="JK328" s="53"/>
      <c r="JL328" s="53"/>
      <c r="JM328" s="53"/>
      <c r="JN328" s="53"/>
      <c r="JO328" s="53"/>
      <c r="JP328" s="53"/>
      <c r="JQ328" s="53"/>
      <c r="JR328" s="53"/>
      <c r="JS328" s="53"/>
      <c r="JT328" s="53"/>
      <c r="JU328" s="53"/>
      <c r="JV328" s="53"/>
      <c r="JW328" s="53"/>
      <c r="JX328" s="53"/>
      <c r="JY328" s="53"/>
      <c r="JZ328" s="53"/>
      <c r="KA328" s="53"/>
      <c r="KB328" s="53"/>
      <c r="KC328" s="53"/>
      <c r="KD328" s="53"/>
      <c r="KE328" s="53"/>
      <c r="KF328" s="53"/>
      <c r="KG328" s="53"/>
      <c r="KH328" s="53"/>
      <c r="KI328" s="53"/>
      <c r="KJ328" s="53"/>
      <c r="KK328" s="53"/>
      <c r="KL328" s="53"/>
      <c r="KM328" s="53"/>
      <c r="KN328" s="53"/>
      <c r="KO328" s="53"/>
      <c r="KP328" s="53"/>
      <c r="KQ328" s="54"/>
      <c r="KR328" s="54"/>
      <c r="KS328" s="54"/>
      <c r="KT328" s="54"/>
      <c r="KU328" s="54"/>
      <c r="KV328" s="54"/>
      <c r="KX328" s="540">
        <f t="shared" si="2487"/>
        <v>0</v>
      </c>
      <c r="NC328" s="53"/>
    </row>
    <row r="329" spans="1:367" ht="15.75" thickBot="1" x14ac:dyDescent="0.3">
      <c r="A329" s="423" t="s">
        <v>183</v>
      </c>
      <c r="B329" s="80" t="e">
        <f>IF(A329="X",IF(#REF!="F",#REF!,IF(#REF!="C",#REF!,IF(#REF!="WH",#REF!,IF(#REF!="B",#REF!,"")))),"")</f>
        <v>#REF!</v>
      </c>
      <c r="C329" s="120"/>
      <c r="D329" s="2178" t="s">
        <v>227</v>
      </c>
      <c r="E329" s="108" t="s">
        <v>83</v>
      </c>
      <c r="F329" s="109"/>
      <c r="G329" s="109"/>
      <c r="H329" s="109"/>
      <c r="I329" s="109"/>
      <c r="J329" s="109"/>
      <c r="K329" s="109"/>
      <c r="L329" s="109"/>
      <c r="M329" s="109"/>
      <c r="N329" s="123"/>
      <c r="O329" s="74"/>
      <c r="P329" s="548"/>
      <c r="Q329" s="74"/>
      <c r="R329" s="74"/>
      <c r="S329" s="74"/>
      <c r="T329" s="74"/>
      <c r="U329" s="74"/>
      <c r="V329" s="74"/>
      <c r="W329" s="35" t="s">
        <v>78</v>
      </c>
      <c r="X329" s="35"/>
      <c r="Y329" s="35"/>
      <c r="Z329" s="35"/>
      <c r="AA329" s="35"/>
      <c r="AB329" s="35"/>
      <c r="AC329" s="35"/>
      <c r="AD329" s="35"/>
      <c r="AE329" s="35"/>
      <c r="AF329" s="35"/>
      <c r="AG329" s="35"/>
      <c r="AH329" s="35"/>
      <c r="AI329" s="35"/>
      <c r="AJ329" s="35"/>
      <c r="AK329" s="35"/>
      <c r="AL329" s="35"/>
      <c r="AM329" s="35"/>
      <c r="AN329" s="35"/>
      <c r="AO329" s="35"/>
      <c r="AP329" s="35"/>
      <c r="AQ329" s="35"/>
      <c r="AR329" s="35"/>
      <c r="AS329" s="35"/>
      <c r="AT329" s="35"/>
      <c r="AU329" s="35"/>
      <c r="AV329" s="35"/>
      <c r="AW329" s="35"/>
      <c r="AX329" s="35"/>
      <c r="AY329" s="35"/>
      <c r="AZ329" s="35"/>
      <c r="BA329" s="35"/>
      <c r="BB329" s="35"/>
      <c r="BC329" s="35"/>
      <c r="BD329" s="35"/>
      <c r="BE329" s="35"/>
      <c r="BF329" s="35"/>
      <c r="BG329" s="35"/>
      <c r="BH329" s="35"/>
      <c r="BI329" s="35"/>
      <c r="BJ329" s="35"/>
      <c r="BK329" s="35"/>
      <c r="BL329" s="35"/>
      <c r="BM329" s="35"/>
      <c r="BN329" s="35"/>
      <c r="BO329" s="35"/>
      <c r="BP329" s="35"/>
      <c r="BQ329" s="35"/>
      <c r="BR329" s="35"/>
      <c r="BS329" s="35"/>
      <c r="BT329" s="35"/>
      <c r="BU329" s="35"/>
      <c r="BV329" s="35"/>
      <c r="BW329" s="35"/>
      <c r="BX329" s="35"/>
      <c r="BY329" s="35"/>
      <c r="BZ329" s="35"/>
      <c r="CA329" s="35"/>
      <c r="CB329" s="35"/>
      <c r="CC329" s="35"/>
      <c r="CD329" s="35"/>
      <c r="CE329" s="35"/>
      <c r="CF329" s="35"/>
      <c r="CG329" s="35"/>
      <c r="CH329" s="35"/>
      <c r="CI329" s="35"/>
      <c r="CJ329" s="35"/>
      <c r="CK329" s="35"/>
      <c r="CL329" s="35"/>
      <c r="CM329" s="35"/>
      <c r="CN329" s="35"/>
      <c r="CO329" s="35"/>
      <c r="CP329" s="35"/>
      <c r="CQ329" s="35"/>
      <c r="CR329" s="35"/>
      <c r="CS329" s="35"/>
      <c r="CT329" s="35"/>
      <c r="CU329" s="35"/>
      <c r="CV329" s="35"/>
      <c r="CW329" s="35"/>
      <c r="CX329" s="35"/>
      <c r="CY329" s="35"/>
      <c r="CZ329" s="35"/>
      <c r="DA329" s="35"/>
      <c r="DB329" s="35"/>
      <c r="DC329" s="35"/>
      <c r="DD329" s="35"/>
      <c r="DE329" s="35"/>
      <c r="DF329" s="35"/>
      <c r="DG329" s="35"/>
      <c r="DH329" s="35"/>
      <c r="DI329" s="35"/>
      <c r="DJ329" s="35"/>
      <c r="DK329" s="35"/>
      <c r="DL329" s="35"/>
      <c r="DM329" s="35"/>
      <c r="DN329" s="35"/>
      <c r="DO329" s="35"/>
      <c r="DP329" s="35"/>
      <c r="DQ329" s="35"/>
      <c r="DR329" s="35"/>
      <c r="DS329" s="35"/>
      <c r="DT329" s="35"/>
      <c r="DU329" s="35"/>
      <c r="DV329" s="35"/>
      <c r="DW329" s="35"/>
      <c r="DX329" s="35"/>
      <c r="DY329" s="35"/>
      <c r="DZ329" s="35"/>
      <c r="EA329" s="35"/>
      <c r="EB329" s="35"/>
      <c r="EC329" s="35"/>
      <c r="ED329" s="35"/>
      <c r="EE329" s="35"/>
      <c r="EF329" s="35"/>
      <c r="EG329" s="35"/>
      <c r="EH329" s="35"/>
      <c r="EI329" s="35"/>
      <c r="EJ329" s="35"/>
      <c r="EK329" s="35"/>
      <c r="EL329" s="35"/>
      <c r="EM329" s="35"/>
      <c r="EN329" s="35"/>
      <c r="EO329" s="35"/>
      <c r="EP329" s="35"/>
      <c r="EQ329" s="35"/>
      <c r="ER329" s="35"/>
      <c r="ES329" s="35"/>
      <c r="ET329" s="35"/>
      <c r="EU329" s="35"/>
      <c r="EV329" s="35"/>
      <c r="EW329" s="35"/>
      <c r="EX329" s="35"/>
      <c r="EY329" s="35"/>
      <c r="EZ329" s="35"/>
      <c r="FA329" s="35"/>
      <c r="FB329" s="35"/>
      <c r="FC329" s="35"/>
      <c r="FD329" s="35"/>
      <c r="FE329" s="35"/>
      <c r="FF329" s="35"/>
      <c r="FG329" s="35"/>
      <c r="FH329" s="35"/>
      <c r="FI329" s="35"/>
      <c r="FJ329" s="35"/>
      <c r="FK329" s="35"/>
      <c r="FL329" s="35"/>
      <c r="FM329" s="35"/>
      <c r="FN329" s="35"/>
      <c r="FO329" s="35"/>
      <c r="FP329" s="35"/>
      <c r="FQ329" s="35"/>
      <c r="FR329" s="35"/>
      <c r="FS329" s="35"/>
      <c r="FT329" s="35"/>
      <c r="FU329" s="35"/>
      <c r="FV329" s="35"/>
      <c r="FW329" s="35"/>
      <c r="FX329" s="35"/>
      <c r="FY329" s="35"/>
      <c r="FZ329" s="35"/>
      <c r="GA329" s="35"/>
      <c r="GB329" s="35"/>
      <c r="GC329" s="35"/>
      <c r="GD329" s="35"/>
      <c r="GE329" s="35"/>
      <c r="GF329" s="35"/>
      <c r="GG329" s="35"/>
      <c r="GH329" s="35"/>
      <c r="GI329" s="35"/>
      <c r="GJ329" s="35"/>
      <c r="GK329" s="35"/>
      <c r="GL329" s="35"/>
      <c r="GM329" s="35"/>
      <c r="GN329" s="35"/>
      <c r="GO329" s="35"/>
      <c r="GP329" s="35"/>
      <c r="GQ329" s="35"/>
      <c r="GR329" s="35"/>
      <c r="GS329" s="35"/>
      <c r="GT329" s="35"/>
      <c r="GU329" s="35"/>
      <c r="GV329" s="35"/>
      <c r="GW329" s="35"/>
      <c r="GX329" s="35"/>
      <c r="GY329" s="35"/>
      <c r="GZ329" s="35"/>
      <c r="HA329" s="35"/>
      <c r="HB329" s="35"/>
      <c r="HC329" s="35"/>
      <c r="HD329" s="35"/>
      <c r="HE329" s="35"/>
      <c r="HF329" s="35"/>
      <c r="HG329" s="35"/>
      <c r="HH329" s="35"/>
      <c r="HI329" s="35"/>
      <c r="HJ329" s="35"/>
      <c r="HK329" s="35"/>
      <c r="HL329" s="35"/>
      <c r="HM329" s="35"/>
      <c r="HN329" s="35"/>
      <c r="HO329" s="35"/>
      <c r="HP329" s="35"/>
      <c r="HQ329" s="35"/>
      <c r="HR329" s="35"/>
      <c r="HS329" s="35"/>
      <c r="HT329" s="35"/>
      <c r="HU329" s="35"/>
      <c r="HV329" s="35"/>
      <c r="HW329" s="35"/>
      <c r="HX329" s="35"/>
      <c r="HY329" s="35"/>
      <c r="HZ329" s="35"/>
      <c r="IA329" s="35"/>
      <c r="IB329" s="35"/>
      <c r="IC329" s="35"/>
      <c r="ID329" s="35"/>
      <c r="IE329" s="35"/>
      <c r="IF329" s="35"/>
      <c r="IG329" s="35"/>
      <c r="IH329" s="35"/>
      <c r="II329" s="35"/>
      <c r="IJ329" s="35"/>
      <c r="IK329" s="35"/>
      <c r="IL329" s="35"/>
      <c r="IM329" s="35"/>
      <c r="IN329" s="35"/>
      <c r="IO329" s="35"/>
      <c r="IP329" s="35"/>
      <c r="IQ329" s="35"/>
      <c r="IR329" s="35"/>
      <c r="IS329" s="35"/>
      <c r="IT329" s="35"/>
      <c r="IU329" s="35"/>
      <c r="IV329" s="35"/>
      <c r="IW329" s="35"/>
      <c r="IX329" s="35"/>
      <c r="IZ329" s="35"/>
      <c r="JA329" s="35"/>
      <c r="JB329" s="35"/>
      <c r="JC329" s="35"/>
      <c r="JD329" s="35"/>
      <c r="JE329" s="35"/>
      <c r="JF329" s="35"/>
      <c r="JG329" s="35"/>
      <c r="JH329" s="35"/>
      <c r="JI329" s="35"/>
      <c r="JJ329" s="35"/>
      <c r="JK329" s="35"/>
      <c r="JL329" s="2116"/>
      <c r="JM329" s="2116"/>
      <c r="JN329" s="2116"/>
      <c r="JO329" s="2116"/>
      <c r="JP329" s="2116"/>
      <c r="JQ329" s="460"/>
      <c r="JR329" s="460"/>
      <c r="JS329" s="460"/>
      <c r="JT329" s="35"/>
      <c r="JU329" s="35"/>
      <c r="JV329" s="35"/>
      <c r="JW329" s="35"/>
      <c r="JX329" s="35"/>
      <c r="JY329" s="35"/>
      <c r="JZ329" s="35"/>
      <c r="KA329" s="35"/>
      <c r="KB329" s="35"/>
      <c r="KC329" s="35"/>
      <c r="KD329" s="35"/>
      <c r="KE329" s="35"/>
      <c r="KF329" s="35"/>
      <c r="KG329" s="35"/>
      <c r="KH329" s="35"/>
      <c r="KI329" s="35"/>
      <c r="KJ329" s="35"/>
      <c r="KK329" s="35"/>
      <c r="KL329" s="35"/>
      <c r="KM329" s="35"/>
      <c r="KN329" s="35"/>
      <c r="KO329" s="35"/>
      <c r="KP329" s="35"/>
      <c r="KQ329" s="36"/>
      <c r="KR329" s="36"/>
      <c r="KS329" s="36"/>
      <c r="KT329" s="36"/>
      <c r="KU329" s="36"/>
      <c r="KV329" s="36"/>
      <c r="KX329" s="540">
        <f t="shared" si="2487"/>
        <v>0</v>
      </c>
      <c r="NC329" s="35"/>
    </row>
    <row r="330" spans="1:367" ht="15.75" customHeight="1" thickTop="1" thickBot="1" x14ac:dyDescent="0.3">
      <c r="A330" s="423" t="s">
        <v>183</v>
      </c>
      <c r="B330" s="80" t="e">
        <f>IF(A330="X",IF(#REF!="F",#REF!,IF(#REF!="C",#REF!,IF(#REF!="WH",#REF!,IF(#REF!="B",#REF!,"")))),"")</f>
        <v>#REF!</v>
      </c>
      <c r="C330" s="120"/>
      <c r="D330" s="2178"/>
      <c r="E330" s="11">
        <f>E323+1</f>
        <v>154</v>
      </c>
      <c r="F330" s="2127" t="s">
        <v>30</v>
      </c>
      <c r="G330" s="1830" t="s">
        <v>50</v>
      </c>
      <c r="H330" s="23" t="s">
        <v>88</v>
      </c>
      <c r="I330" s="23" t="s">
        <v>88</v>
      </c>
      <c r="J330" s="23" t="s">
        <v>88</v>
      </c>
      <c r="K330" s="38"/>
      <c r="L330" s="39" t="s">
        <v>84</v>
      </c>
      <c r="M330" s="196" t="s">
        <v>64</v>
      </c>
      <c r="N330" s="1905" t="s">
        <v>86</v>
      </c>
      <c r="O330" s="528"/>
      <c r="P330" s="544"/>
      <c r="Q330" s="726">
        <v>60</v>
      </c>
      <c r="R330" s="727"/>
      <c r="S330" s="727"/>
      <c r="T330" s="727"/>
      <c r="U330" s="727"/>
      <c r="V330" s="727"/>
      <c r="W330" s="727"/>
      <c r="X330" s="727"/>
      <c r="Y330" s="727"/>
      <c r="Z330" s="727"/>
      <c r="AA330" s="727"/>
      <c r="AB330" s="727">
        <v>40</v>
      </c>
      <c r="AC330" s="368">
        <f t="shared" ref="AC330:AC334" si="2488">Q330/100</f>
        <v>0.6</v>
      </c>
      <c r="AD330" s="368">
        <f t="shared" ref="AD330:AD334" si="2489">R330/100</f>
        <v>0</v>
      </c>
      <c r="AE330" s="368">
        <f t="shared" ref="AE330:AE334" si="2490">S330/100</f>
        <v>0</v>
      </c>
      <c r="AF330" s="368">
        <f t="shared" ref="AF330:AF334" si="2491">T330/100</f>
        <v>0</v>
      </c>
      <c r="AG330" s="368">
        <f t="shared" ref="AG330:AG334" si="2492">U330/100</f>
        <v>0</v>
      </c>
      <c r="AH330" s="368">
        <f t="shared" ref="AH330:AH334" si="2493">V330/100</f>
        <v>0</v>
      </c>
      <c r="AI330" s="368">
        <f t="shared" ref="AI330:AI334" si="2494">W330/100</f>
        <v>0</v>
      </c>
      <c r="AJ330" s="368">
        <f t="shared" ref="AJ330:AJ334" si="2495">X330/100</f>
        <v>0</v>
      </c>
      <c r="AK330" s="368">
        <f t="shared" ref="AK330:AK334" si="2496">Y330/100</f>
        <v>0</v>
      </c>
      <c r="AL330" s="368">
        <f t="shared" ref="AL330:AL334" si="2497">Z330/100</f>
        <v>0</v>
      </c>
      <c r="AM330" s="368">
        <f t="shared" ref="AM330:AM334" si="2498">AA330/100</f>
        <v>0</v>
      </c>
      <c r="AN330" s="368">
        <f t="shared" ref="AN330:AN334" si="2499">AB330/100</f>
        <v>0.4</v>
      </c>
      <c r="AO330" s="369">
        <v>0</v>
      </c>
      <c r="AP330" s="370">
        <v>0</v>
      </c>
      <c r="AQ330" s="370">
        <v>0</v>
      </c>
      <c r="AR330" s="370">
        <v>0</v>
      </c>
      <c r="AS330" s="378">
        <f>AC330*'Gas parameters'!$B$10</f>
        <v>21490.799999999999</v>
      </c>
      <c r="AT330" s="371">
        <f>AD330*'Gas parameters'!$C$10</f>
        <v>0</v>
      </c>
      <c r="AU330" s="371">
        <f>AE330*'Gas parameters'!$D$10</f>
        <v>0</v>
      </c>
      <c r="AV330" s="371">
        <f>AF330*'Gas parameters'!$E$10</f>
        <v>0</v>
      </c>
      <c r="AW330" s="371">
        <f>AG330*'Gas parameters'!$F$10</f>
        <v>0</v>
      </c>
      <c r="AX330" s="371">
        <f>AH330*'Gas parameters'!$G$10</f>
        <v>0</v>
      </c>
      <c r="AY330" s="371">
        <f>AI330*'Gas parameters'!$H$10</f>
        <v>0</v>
      </c>
      <c r="AZ330" s="371">
        <f>AJ330*'Gas parameters'!$I$10</f>
        <v>0</v>
      </c>
      <c r="BA330" s="371">
        <f>AK330*'Gas parameters'!$J$10</f>
        <v>0</v>
      </c>
      <c r="BB330" s="371">
        <f>AL330*'Gas parameters'!$K$10</f>
        <v>0</v>
      </c>
      <c r="BC330" s="371">
        <f>AM330*'Gas parameters'!$L$10</f>
        <v>0</v>
      </c>
      <c r="BD330" s="371">
        <f>AN330*'Gas parameters'!$M$10</f>
        <v>4310.8</v>
      </c>
      <c r="BE330" s="372">
        <f>AO330*'Gas parameters'!$N$10</f>
        <v>0</v>
      </c>
      <c r="BF330" s="373">
        <f>AP330*'Gas parameters'!$O$10</f>
        <v>0</v>
      </c>
      <c r="BG330" s="373">
        <f>AQ330*'Gas parameters'!$P$10</f>
        <v>0</v>
      </c>
      <c r="BH330" s="379">
        <f>AR330*'Gas parameters'!$Q$10</f>
        <v>0</v>
      </c>
      <c r="BI330" s="386">
        <f>AC330*'Gas parameters'!$B$11</f>
        <v>23904</v>
      </c>
      <c r="BJ330" s="387">
        <f>AD330*'Gas parameters'!$C$11</f>
        <v>0</v>
      </c>
      <c r="BK330" s="387">
        <f>AE330*'Gas parameters'!$D$11</f>
        <v>0</v>
      </c>
      <c r="BL330" s="387">
        <f>AF330*'Gas parameters'!$E$11</f>
        <v>0</v>
      </c>
      <c r="BM330" s="387">
        <f>AG330*'Gas parameters'!$F$11</f>
        <v>0</v>
      </c>
      <c r="BN330" s="387">
        <f>AH330*'Gas parameters'!$G$11</f>
        <v>0</v>
      </c>
      <c r="BO330" s="387">
        <f>AI330*'Gas parameters'!$H$11</f>
        <v>0</v>
      </c>
      <c r="BP330" s="387">
        <f>AJ330*'Gas parameters'!$I$11</f>
        <v>0</v>
      </c>
      <c r="BQ330" s="387">
        <f>AK330*'Gas parameters'!$J$11</f>
        <v>0</v>
      </c>
      <c r="BR330" s="387">
        <f>AL330*'Gas parameters'!$K$11</f>
        <v>0</v>
      </c>
      <c r="BS330" s="387">
        <f>AM330*'Gas parameters'!$L$11</f>
        <v>0</v>
      </c>
      <c r="BT330" s="387">
        <f>AN330*'Gas parameters'!$M$11</f>
        <v>5115.2000000000007</v>
      </c>
      <c r="BU330" s="388">
        <f>AO330*'Gas parameters'!$N$11</f>
        <v>0</v>
      </c>
      <c r="BV330" s="389">
        <f>AP330*'Gas parameters'!$O$11</f>
        <v>0</v>
      </c>
      <c r="BW330" s="389">
        <f>AQ330*'Gas parameters'!$P$11</f>
        <v>0</v>
      </c>
      <c r="BX330" s="390">
        <f>AR330*'Gas parameters'!$Q$11</f>
        <v>0</v>
      </c>
      <c r="BY330" s="385">
        <f>AC330*'Gas parameters'!$B$12</f>
        <v>0.43043999999999999</v>
      </c>
      <c r="BZ330" s="374">
        <f>AD330*'Gas parameters'!$C$12</f>
        <v>0</v>
      </c>
      <c r="CA330" s="374">
        <f>AE330*'Gas parameters'!$D$12</f>
        <v>0</v>
      </c>
      <c r="CB330" s="374">
        <f>AF330*'Gas parameters'!$E$12</f>
        <v>0</v>
      </c>
      <c r="CC330" s="374">
        <f>AG330*'Gas parameters'!$F$12</f>
        <v>0</v>
      </c>
      <c r="CD330" s="374">
        <f>AH330*'Gas parameters'!$G$12</f>
        <v>0</v>
      </c>
      <c r="CE330" s="374">
        <f>AI330*'Gas parameters'!$H$12</f>
        <v>0</v>
      </c>
      <c r="CF330" s="374">
        <f>AJ330*'Gas parameters'!$I$12</f>
        <v>0</v>
      </c>
      <c r="CG330" s="374">
        <f>AK330*'Gas parameters'!$J$12</f>
        <v>0</v>
      </c>
      <c r="CH330" s="374">
        <f>AL330*'Gas parameters'!$K$12</f>
        <v>0</v>
      </c>
      <c r="CI330" s="374">
        <f>AM330*'Gas parameters'!$L$12</f>
        <v>0</v>
      </c>
      <c r="CJ330" s="374">
        <f>AN330*'Gas parameters'!$M$12</f>
        <v>3.5999999999999997E-2</v>
      </c>
      <c r="CK330" s="375">
        <f>AO330*'Gas parameters'!$N$12</f>
        <v>0</v>
      </c>
      <c r="CL330" s="376">
        <f>AP330*'Gas parameters'!$O$12</f>
        <v>0</v>
      </c>
      <c r="CM330" s="376">
        <f>AQ330*'Gas parameters'!$P$12</f>
        <v>0</v>
      </c>
      <c r="CN330" s="376">
        <f>AR330*'Gas parameters'!$Q$12</f>
        <v>0</v>
      </c>
      <c r="CO330" s="432">
        <f t="shared" ref="CO330:CO334" si="2500">AC330</f>
        <v>0.6</v>
      </c>
      <c r="CP330" s="432">
        <f t="shared" ref="CP330:CP334" si="2501">AD330</f>
        <v>0</v>
      </c>
      <c r="CQ330" s="432">
        <f t="shared" ref="CQ330:CQ334" si="2502">AE330</f>
        <v>0</v>
      </c>
      <c r="CR330" s="432">
        <f t="shared" ref="CR330:CR334" si="2503">AF330</f>
        <v>0</v>
      </c>
      <c r="CS330" s="432">
        <f t="shared" ref="CS330:CS334" si="2504">AG330</f>
        <v>0</v>
      </c>
      <c r="CT330" s="432">
        <f t="shared" ref="CT330:CT334" si="2505">AH330</f>
        <v>0</v>
      </c>
      <c r="CU330" s="432">
        <f t="shared" ref="CU330:CU334" si="2506">AI330</f>
        <v>0</v>
      </c>
      <c r="CV330" s="432">
        <f t="shared" ref="CV330:CV334" si="2507">AJ330</f>
        <v>0</v>
      </c>
      <c r="CW330" s="432">
        <f t="shared" ref="CW330:CW334" si="2508">AK330</f>
        <v>0</v>
      </c>
      <c r="CX330" s="432">
        <f t="shared" ref="CX330:CX334" si="2509">AL330</f>
        <v>0</v>
      </c>
      <c r="CY330" s="432">
        <f t="shared" ref="CY330:CY334" si="2510">AM330</f>
        <v>0</v>
      </c>
      <c r="CZ330" s="432">
        <f t="shared" ref="CZ330:CZ334" si="2511">AN330</f>
        <v>0.4</v>
      </c>
      <c r="DA330" s="432">
        <f t="shared" ref="DA330:DA334" si="2512">AO330</f>
        <v>0</v>
      </c>
      <c r="DB330" s="432">
        <f t="shared" ref="DB330:DB334" si="2513">AP330</f>
        <v>0</v>
      </c>
      <c r="DC330" s="432">
        <f t="shared" ref="DC330:DC334" si="2514">AQ330</f>
        <v>0</v>
      </c>
      <c r="DD330" s="432">
        <f t="shared" ref="DD330:DD334" si="2515">AR330</f>
        <v>0</v>
      </c>
      <c r="DE330" s="428">
        <f>'DATA SHEET'!CO330*'Gas parameters'!$B$13</f>
        <v>21529.8</v>
      </c>
      <c r="DF330" s="428">
        <f>'DATA SHEET'!CP330*'Gas parameters'!$C$13</f>
        <v>0</v>
      </c>
      <c r="DG330" s="428">
        <f>'DATA SHEET'!CQ330*'Gas parameters'!$D$13</f>
        <v>0</v>
      </c>
      <c r="DH330" s="428">
        <f>'DATA SHEET'!CR330*'Gas parameters'!$E$13</f>
        <v>0</v>
      </c>
      <c r="DI330" s="428">
        <f>'DATA SHEET'!CS330*'Gas parameters'!$F$13</f>
        <v>0</v>
      </c>
      <c r="DJ330" s="428">
        <f>'DATA SHEET'!CT330*'Gas parameters'!$G$13</f>
        <v>0</v>
      </c>
      <c r="DK330" s="428">
        <f>'DATA SHEET'!CU330*'Gas parameters'!$H$13</f>
        <v>0</v>
      </c>
      <c r="DL330" s="428">
        <f>'DATA SHEET'!CV330*'Gas parameters'!$I$13</f>
        <v>0</v>
      </c>
      <c r="DM330" s="428">
        <f>'DATA SHEET'!CW330*'Gas parameters'!$J$13</f>
        <v>0</v>
      </c>
      <c r="DN330" s="428">
        <f>'DATA SHEET'!CX330*'Gas parameters'!$K$13</f>
        <v>0</v>
      </c>
      <c r="DO330" s="428">
        <f>'DATA SHEET'!CY330*'Gas parameters'!$L$13</f>
        <v>0</v>
      </c>
      <c r="DP330" s="428">
        <f>'DATA SHEET'!CZ330*'Gas parameters'!$M$13</f>
        <v>4313.2</v>
      </c>
      <c r="DQ330" s="428">
        <f>'DATA SHEET'!DA330*'Gas parameters'!$N$13</f>
        <v>0</v>
      </c>
      <c r="DR330" s="428">
        <f>'DATA SHEET'!DB330*'Gas parameters'!$O$13</f>
        <v>0</v>
      </c>
      <c r="DS330" s="428">
        <f>'DATA SHEET'!DC330*'Gas parameters'!$P$13</f>
        <v>0</v>
      </c>
      <c r="DT330" s="428">
        <f>'DATA SHEET'!DD330*'Gas parameters'!$Q$13</f>
        <v>0</v>
      </c>
      <c r="DU330" s="431">
        <f>'DATA SHEET'!CO330*'Gas parameters'!$B$14</f>
        <v>23891.399999999998</v>
      </c>
      <c r="DV330" s="431">
        <f>'DATA SHEET'!CP330*'Gas parameters'!$C$14</f>
        <v>0</v>
      </c>
      <c r="DW330" s="431">
        <f>'DATA SHEET'!CQ330*'Gas parameters'!$D$14</f>
        <v>0</v>
      </c>
      <c r="DX330" s="431">
        <f>'DATA SHEET'!CR330*'Gas parameters'!$E$14</f>
        <v>0</v>
      </c>
      <c r="DY330" s="431">
        <f>'DATA SHEET'!CS330*'Gas parameters'!$F$14</f>
        <v>0</v>
      </c>
      <c r="DZ330" s="431">
        <f>'DATA SHEET'!CT330*'Gas parameters'!$G$14</f>
        <v>0</v>
      </c>
      <c r="EA330" s="431">
        <f>'DATA SHEET'!CU330*'Gas parameters'!$H$14</f>
        <v>0</v>
      </c>
      <c r="EB330" s="431">
        <f>'DATA SHEET'!CV330*'Gas parameters'!$I$14</f>
        <v>0</v>
      </c>
      <c r="EC330" s="431">
        <f>'DATA SHEET'!CW330*'Gas parameters'!$J$14</f>
        <v>0</v>
      </c>
      <c r="ED330" s="431">
        <f>'DATA SHEET'!CX330*'Gas parameters'!$K$14</f>
        <v>0</v>
      </c>
      <c r="EE330" s="431">
        <f>'DATA SHEET'!CY330*'Gas parameters'!$L$14</f>
        <v>0</v>
      </c>
      <c r="EF330" s="431">
        <f>'DATA SHEET'!CZ330*'Gas parameters'!$M$14</f>
        <v>5098</v>
      </c>
      <c r="EG330" s="431">
        <f>'DATA SHEET'!DA330*'Gas parameters'!$N$14</f>
        <v>0</v>
      </c>
      <c r="EH330" s="431">
        <f>'DATA SHEET'!DB330*'Gas parameters'!$O$14</f>
        <v>0</v>
      </c>
      <c r="EI330" s="431">
        <f>'DATA SHEET'!DC330*'Gas parameters'!$P$14</f>
        <v>0</v>
      </c>
      <c r="EJ330" s="431">
        <f>'DATA SHEET'!DD330*'Gas parameters'!$Q$14</f>
        <v>0</v>
      </c>
      <c r="EK330" s="425">
        <f>'DATA SHEET'!CO330*'Gas parameters'!$B$15</f>
        <v>1.2018</v>
      </c>
      <c r="EL330" s="434">
        <f>'DATA SHEET'!CP330*'Gas parameters'!$C$15</f>
        <v>0</v>
      </c>
      <c r="EM330" s="434">
        <f>'DATA SHEET'!CQ330*'Gas parameters'!$D$15</f>
        <v>0</v>
      </c>
      <c r="EN330" s="434">
        <f>'DATA SHEET'!CR330*'Gas parameters'!$E$15</f>
        <v>0</v>
      </c>
      <c r="EO330" s="434">
        <f>'DATA SHEET'!CS330*'Gas parameters'!$F$15</f>
        <v>0</v>
      </c>
      <c r="EP330" s="434">
        <f>'DATA SHEET'!CT330*'Gas parameters'!$G$15</f>
        <v>0</v>
      </c>
      <c r="EQ330" s="434">
        <f>'DATA SHEET'!CU330*'Gas parameters'!$H$15</f>
        <v>0</v>
      </c>
      <c r="ER330" s="434">
        <f>'DATA SHEET'!CV330*'Gas parameters'!$I$15</f>
        <v>0</v>
      </c>
      <c r="ES330" s="434">
        <f>'DATA SHEET'!CW330*'Gas parameters'!$J$15</f>
        <v>0</v>
      </c>
      <c r="ET330" s="434">
        <f>'DATA SHEET'!CX330*'Gas parameters'!$K$15</f>
        <v>0</v>
      </c>
      <c r="EU330" s="434">
        <f>'DATA SHEET'!CY330*'Gas parameters'!$L$15</f>
        <v>0</v>
      </c>
      <c r="EV330" s="434">
        <f>'DATA SHEET'!CZ330*'Gas parameters'!$M$15</f>
        <v>0.1996</v>
      </c>
      <c r="EW330" s="434">
        <f>'DATA SHEET'!DA330*'Gas parameters'!$N$15</f>
        <v>0</v>
      </c>
      <c r="EX330" s="434">
        <f>'DATA SHEET'!DB330*'Gas parameters'!$O$15</f>
        <v>0</v>
      </c>
      <c r="EY330" s="434">
        <f>'DATA SHEET'!DC330*'Gas parameters'!$P$15</f>
        <v>0</v>
      </c>
      <c r="EZ330" s="434">
        <f>'DATA SHEET'!DD330*'Gas parameters'!$Q$15</f>
        <v>0</v>
      </c>
      <c r="FA330" s="429">
        <f>'DATA SHEET'!CO330*'Gas parameters'!$B$16</f>
        <v>0.59760000000000002</v>
      </c>
      <c r="FB330" s="429">
        <f>'DATA SHEET'!CP330*'Gas parameters'!$C$16</f>
        <v>0</v>
      </c>
      <c r="FC330" s="429">
        <f>'DATA SHEET'!CQ330*'Gas parameters'!$D$16</f>
        <v>0</v>
      </c>
      <c r="FD330" s="429">
        <f>'DATA SHEET'!CR330*'Gas parameters'!$E$16</f>
        <v>0</v>
      </c>
      <c r="FE330" s="429">
        <f>'DATA SHEET'!CS330*'Gas parameters'!$F$16</f>
        <v>0</v>
      </c>
      <c r="FF330" s="429">
        <f>'DATA SHEET'!CT330*'Gas parameters'!$G$16</f>
        <v>0</v>
      </c>
      <c r="FG330" s="429">
        <f>'DATA SHEET'!CU330*'Gas parameters'!$H$16</f>
        <v>0</v>
      </c>
      <c r="FH330" s="429">
        <f>'DATA SHEET'!CV330*'Gas parameters'!$I$16</f>
        <v>0</v>
      </c>
      <c r="FI330" s="429">
        <f>'DATA SHEET'!CW330*'Gas parameters'!$J$16</f>
        <v>0</v>
      </c>
      <c r="FJ330" s="429">
        <f>'DATA SHEET'!CX330*'Gas parameters'!$K$16</f>
        <v>0</v>
      </c>
      <c r="FK330" s="429">
        <f>'DATA SHEET'!CY330*'Gas parameters'!$L$16</f>
        <v>0</v>
      </c>
      <c r="FL330" s="429">
        <f>'DATA SHEET'!CZ330*'Gas parameters'!$M$16</f>
        <v>0</v>
      </c>
      <c r="FM330" s="429">
        <f>'DATA SHEET'!DA330*'Gas parameters'!$N$16</f>
        <v>0</v>
      </c>
      <c r="FN330" s="429">
        <f>'DATA SHEET'!DB330*'Gas parameters'!$O$16</f>
        <v>0</v>
      </c>
      <c r="FO330" s="429">
        <f>'DATA SHEET'!DC330*'Gas parameters'!$P$16</f>
        <v>0</v>
      </c>
      <c r="FP330" s="429">
        <f>'DATA SHEET'!DD330*'Gas parameters'!$Q$16</f>
        <v>0</v>
      </c>
      <c r="FQ330" s="457">
        <f>'DATA SHEET'!CO330*'Gas parameters'!$B$17</f>
        <v>1.1639999999999999</v>
      </c>
      <c r="FR330" s="457">
        <f>'DATA SHEET'!CP330*'Gas parameters'!$C$17</f>
        <v>0</v>
      </c>
      <c r="FS330" s="457">
        <f>'DATA SHEET'!CQ330*'Gas parameters'!$D$17</f>
        <v>0</v>
      </c>
      <c r="FT330" s="457">
        <f>'DATA SHEET'!CR330*'Gas parameters'!$E$17</f>
        <v>0</v>
      </c>
      <c r="FU330" s="457">
        <f>'DATA SHEET'!CS330*'Gas parameters'!$F$17</f>
        <v>0</v>
      </c>
      <c r="FV330" s="457">
        <f>'DATA SHEET'!CT330*'Gas parameters'!$G$17</f>
        <v>0</v>
      </c>
      <c r="FW330" s="457">
        <f>'DATA SHEET'!CU330*'Gas parameters'!$H$17</f>
        <v>0</v>
      </c>
      <c r="FX330" s="457">
        <f>'DATA SHEET'!CV330*'Gas parameters'!$I$17</f>
        <v>0</v>
      </c>
      <c r="FY330" s="457">
        <f>'DATA SHEET'!CW330*'Gas parameters'!$J$17</f>
        <v>0</v>
      </c>
      <c r="FZ330" s="457">
        <f>'DATA SHEET'!CX330*'Gas parameters'!$K$17</f>
        <v>0</v>
      </c>
      <c r="GA330" s="457">
        <f>'DATA SHEET'!CY330*'Gas parameters'!$L$17</f>
        <v>0</v>
      </c>
      <c r="GB330" s="457">
        <f>'DATA SHEET'!CZ330*'Gas parameters'!$M$17</f>
        <v>0.38680000000000003</v>
      </c>
      <c r="GC330" s="457">
        <f>'DATA SHEET'!DA330*'Gas parameters'!$N$17</f>
        <v>0</v>
      </c>
      <c r="GD330" s="457">
        <f>'DATA SHEET'!DB330*'Gas parameters'!$O$17</f>
        <v>0</v>
      </c>
      <c r="GE330" s="457">
        <f>'DATA SHEET'!DC330*'Gas parameters'!$P$17</f>
        <v>0</v>
      </c>
      <c r="GF330" s="457">
        <f>'DATA SHEET'!DD330*'Gas parameters'!$Q$17</f>
        <v>0</v>
      </c>
      <c r="GG330" s="429">
        <f>'DATA SHEET'!CO330*'Gas parameters'!$B$18</f>
        <v>0.43043999999999999</v>
      </c>
      <c r="GH330" s="429">
        <f>'DATA SHEET'!CP330*'Gas parameters'!$C$18</f>
        <v>0</v>
      </c>
      <c r="GI330" s="429">
        <f>'DATA SHEET'!CQ330*'Gas parameters'!$D$18</f>
        <v>0</v>
      </c>
      <c r="GJ330" s="429">
        <f>'DATA SHEET'!CR330*'Gas parameters'!$E$18</f>
        <v>0</v>
      </c>
      <c r="GK330" s="429">
        <f>'DATA SHEET'!CS330*'Gas parameters'!$F$18</f>
        <v>0</v>
      </c>
      <c r="GL330" s="429">
        <f>'DATA SHEET'!CT330*'Gas parameters'!$G$18</f>
        <v>0</v>
      </c>
      <c r="GM330" s="429">
        <f>'DATA SHEET'!CU330*'Gas parameters'!$H$18</f>
        <v>0</v>
      </c>
      <c r="GN330" s="429">
        <f>'DATA SHEET'!CV330*'Gas parameters'!$I$18</f>
        <v>0</v>
      </c>
      <c r="GO330" s="429">
        <f>'DATA SHEET'!CW330*'Gas parameters'!$J$18</f>
        <v>0</v>
      </c>
      <c r="GP330" s="429">
        <f>'DATA SHEET'!CX330*'Gas parameters'!$K$18</f>
        <v>0</v>
      </c>
      <c r="GQ330" s="429">
        <f>'DATA SHEET'!CY330*'Gas parameters'!$L$18</f>
        <v>0</v>
      </c>
      <c r="GR330" s="429">
        <f>'DATA SHEET'!CZ330*'Gas parameters'!$M$18</f>
        <v>3.5999999999999997E-2</v>
      </c>
      <c r="GS330" s="429">
        <f>'DATA SHEET'!DA330*'Gas parameters'!$N$18</f>
        <v>0</v>
      </c>
      <c r="GT330" s="429">
        <f>'DATA SHEET'!DB330*'Gas parameters'!$O$18</f>
        <v>0</v>
      </c>
      <c r="GU330" s="429">
        <f>'DATA SHEET'!DC330*'Gas parameters'!$P$18</f>
        <v>0</v>
      </c>
      <c r="GV330" s="429">
        <f>'DATA SHEET'!DD330*'Gas parameters'!$Q$18</f>
        <v>0</v>
      </c>
      <c r="GW330" s="430">
        <v>7</v>
      </c>
      <c r="GX330" s="430">
        <v>1E-3</v>
      </c>
      <c r="GY330" s="435">
        <f t="shared" ref="GY330:GY334" si="2516">HM330/0.2094</f>
        <v>6.6924546322827121</v>
      </c>
      <c r="GZ330" s="435">
        <f t="shared" ref="GZ330:GZ334" si="2517">HN330/HH330*100</f>
        <v>10.148328222950017</v>
      </c>
      <c r="HA330" s="433">
        <f t="shared" ref="HA330:HA334" si="2518">(HG330-HH330)/GY330+1</f>
        <v>1</v>
      </c>
      <c r="HB330" s="433">
        <f t="shared" ref="HB330:HB334" si="2519">HG330+HI330</f>
        <v>7.4502201757506663</v>
      </c>
      <c r="HC330" s="433">
        <f t="shared" ref="HC330:HC334" si="2520">HI330/HB330*100</f>
        <v>20.959991874476575</v>
      </c>
      <c r="HD330" s="433">
        <f t="shared" ref="HD330:HD334" si="2521">HJ330*0.01977+HF330*0.01429+(100-HF330-HJ330)*0.01251</f>
        <v>1.3246768628986172</v>
      </c>
      <c r="HE330" s="433">
        <f t="shared" ref="HE330:HE334" si="2522">(HD330+HI330*0.8038/HG330)/(HI330/HG330+1)</f>
        <v>1.2155011147590387</v>
      </c>
      <c r="HF330" s="436">
        <f t="shared" ref="HF330:HF334" si="2523">IO330</f>
        <v>0</v>
      </c>
      <c r="HG330" s="433">
        <f t="shared" ref="HG330:HG334" si="2524">HN330/HJ330*100</f>
        <v>5.8886546322827122</v>
      </c>
      <c r="HH330" s="435">
        <f>GY330*0.7906+'DATA SHEET'!CW330/100+HN330</f>
        <v>5.8886546322827122</v>
      </c>
      <c r="HI330" s="433">
        <f t="shared" ref="HI330:HI334" si="2525">GX330/0.8038*1.293*HA330*GY330+HO330</f>
        <v>1.5615655434679541</v>
      </c>
      <c r="HJ330" s="433">
        <f t="shared" ref="HJ330:HJ334" si="2526">(1-HF330/20.94)*GZ330</f>
        <v>10.148328222950017</v>
      </c>
      <c r="HK330" s="437">
        <f t="shared" ref="HK330:HK334" si="2527">SUM(DE330:DT330)</f>
        <v>25843</v>
      </c>
      <c r="HL330" s="437">
        <f t="shared" ref="HL330:HL334" si="2528">SUM(DU330:EJ330)</f>
        <v>28989.399999999998</v>
      </c>
      <c r="HM330" s="438">
        <f t="shared" ref="HM330:HM334" si="2529">SUM(EK330:EZ330)</f>
        <v>1.4014</v>
      </c>
      <c r="HN330" s="439">
        <f t="shared" ref="HN330:HN334" si="2530">SUM(FA330:FP330)</f>
        <v>0.59760000000000002</v>
      </c>
      <c r="HO330" s="436">
        <f t="shared" ref="HO330:HO334" si="2531">SUM(FQ330:GF330)</f>
        <v>1.5508</v>
      </c>
      <c r="HP330" s="427">
        <f t="shared" ref="HP330:HP334" si="2532">SUM(GG330:GV330)</f>
        <v>0.46643999999999997</v>
      </c>
      <c r="HQ330" s="357">
        <f t="shared" ref="HQ330:HQ334" si="2533">SUM(AS330:BH330)</f>
        <v>25801.599999999999</v>
      </c>
      <c r="HR330" s="358">
        <f t="shared" ref="HR330:HR334" si="2534">SUM(BI330:BX330)</f>
        <v>29019.200000000001</v>
      </c>
      <c r="HS330" s="712">
        <f t="shared" ref="HS330:HS334" si="2535">SUM(BY330:CN330)</f>
        <v>0.46643999999999997</v>
      </c>
      <c r="HT330" s="713">
        <f t="shared" ref="HT330:HT334" si="2536">HU330/$HR$14</f>
        <v>0.36094603788418017</v>
      </c>
      <c r="HU330" s="711">
        <f t="shared" ref="HU330:HU334" si="2537">HS330/$HU$14</f>
        <v>0.44215889640812073</v>
      </c>
      <c r="HV330" s="711">
        <f t="shared" ref="HV330:HV334" si="2538">HY330/$HV$14</f>
        <v>24.454174959719456</v>
      </c>
      <c r="HW330" s="711">
        <f t="shared" ref="HW330:HW334" si="2539">HZ330/$HW$14</f>
        <v>27.464698088207459</v>
      </c>
      <c r="HX330" s="711">
        <f t="shared" ref="HX330:HX334" si="2540">IA330/$HX$14</f>
        <v>45.714470083951518</v>
      </c>
      <c r="HY330" s="714">
        <f t="shared" ref="HY330:HY334" si="2541">HQ330/1000</f>
        <v>25.801599999999997</v>
      </c>
      <c r="HZ330" s="359">
        <f t="shared" ref="HZ330:HZ334" si="2542">HR330/1000</f>
        <v>29.019200000000001</v>
      </c>
      <c r="IA330" s="360">
        <f t="shared" ref="IA330:IA334" si="2543">HR330/SQRT(HT330)/1000</f>
        <v>48.30190909070317</v>
      </c>
      <c r="IB330" s="75">
        <f t="shared" ref="IB330:IB334" si="2544">HX330</f>
        <v>45.714470083951518</v>
      </c>
      <c r="IC330" s="724">
        <f t="shared" ref="IC330:IC334" si="2545">HT330</f>
        <v>0.36094603788418017</v>
      </c>
      <c r="ID330" s="724">
        <f t="shared" ref="ID330:ID334" si="2546">HY330</f>
        <v>25.801599999999997</v>
      </c>
      <c r="IE330" s="724">
        <f t="shared" ref="IE330:IE334" si="2547">HZ330</f>
        <v>29.019200000000001</v>
      </c>
      <c r="IF330" s="76">
        <f t="shared" ref="IF330:IF334" si="2548">GZ330</f>
        <v>10.148328222950017</v>
      </c>
      <c r="IG330" s="168"/>
      <c r="IH330" s="168"/>
      <c r="II330" s="168"/>
      <c r="IJ330" s="700">
        <f t="shared" ref="IJ330:IJ334" si="2549">II330*(273.15/(273.15+15))*ID330/3.6</f>
        <v>0</v>
      </c>
      <c r="IK330" s="529"/>
      <c r="IL330" s="529"/>
      <c r="IM330" s="529"/>
      <c r="IN330" s="529"/>
      <c r="IO330" s="529"/>
      <c r="IP330" s="529"/>
      <c r="IQ330" s="529"/>
      <c r="IR330" s="529"/>
      <c r="IS330" s="23" t="s">
        <v>88</v>
      </c>
      <c r="IT330" s="23" t="s">
        <v>88</v>
      </c>
      <c r="IU330" s="23"/>
      <c r="IV330" s="23" t="s">
        <v>88</v>
      </c>
      <c r="IW330" s="23"/>
      <c r="IX330" s="23"/>
      <c r="IZ330" s="529"/>
      <c r="JA330" s="529"/>
      <c r="JB330" s="143"/>
      <c r="JC330" s="64"/>
      <c r="JD330" s="22" t="str">
        <f>IF(IN330&lt;&gt;0,IP330*IF330/IN330,"NM")</f>
        <v>NM</v>
      </c>
      <c r="JE330" s="22" t="str">
        <f>IF(IN330&lt;&gt;0,IQ330*IF330/IN330,"NM")</f>
        <v>NM</v>
      </c>
      <c r="JF330" s="22" t="str">
        <f>IF(IN330&lt;&gt;0,JD330*1.07,"NM")</f>
        <v>NM</v>
      </c>
      <c r="JG330" s="22" t="str">
        <f>IF(IN330&lt;&gt;0,JE330*1.76,"NM")</f>
        <v>NM</v>
      </c>
      <c r="JH330" s="21" t="str">
        <f>IF(IN330&lt;&gt;0,(21/(21-IO330)),"NM")</f>
        <v>NM</v>
      </c>
      <c r="JI330" s="21"/>
      <c r="JJ330" s="21"/>
      <c r="JK330" s="21"/>
      <c r="JL330" s="529"/>
      <c r="JM330" s="529"/>
      <c r="JN330" s="529"/>
      <c r="JO330" s="529"/>
      <c r="JP330" s="529"/>
      <c r="JR330" s="29"/>
      <c r="JS330" s="29"/>
      <c r="JT330" s="529"/>
      <c r="JU330" s="529"/>
      <c r="JV330" s="142"/>
      <c r="JW330" s="142"/>
      <c r="JX330" s="142"/>
      <c r="JY330" s="142"/>
      <c r="JZ330" s="142"/>
      <c r="KA330" s="23"/>
      <c r="KB330" s="24"/>
      <c r="KC330" s="175"/>
      <c r="KD330" s="175"/>
      <c r="KE330" s="175"/>
      <c r="KF330" s="175"/>
      <c r="KG330" s="175"/>
      <c r="KH330" s="175"/>
      <c r="KI330" s="175"/>
      <c r="KJ330" s="175"/>
      <c r="KK330" s="48"/>
      <c r="KL330" s="32" t="s">
        <v>88</v>
      </c>
      <c r="KM330" s="48"/>
      <c r="KN330" s="48"/>
      <c r="KO330" s="48"/>
      <c r="KP330" s="48"/>
      <c r="KQ330" s="49"/>
      <c r="KR330" s="49"/>
      <c r="KS330" s="49"/>
      <c r="KT330" s="49"/>
      <c r="KU330" s="49"/>
      <c r="KV330" s="49"/>
      <c r="KX330" s="540">
        <f t="shared" si="2487"/>
        <v>100</v>
      </c>
      <c r="NC330" s="529">
        <v>0</v>
      </c>
    </row>
    <row r="331" spans="1:367" ht="16.5" thickTop="1" thickBot="1" x14ac:dyDescent="0.3">
      <c r="A331" s="423" t="s">
        <v>183</v>
      </c>
      <c r="B331" s="80" t="e">
        <f>IF(A331="X",IF(#REF!="F",#REF!,IF(#REF!="C",#REF!,IF(#REF!="WH",#REF!,IF(#REF!="B",#REF!,"")))),"")</f>
        <v>#REF!</v>
      </c>
      <c r="C331" s="120"/>
      <c r="D331" s="2178"/>
      <c r="E331" s="11">
        <f>E330+1</f>
        <v>155</v>
      </c>
      <c r="F331" s="2128"/>
      <c r="G331" s="1831"/>
      <c r="H331" s="23" t="s">
        <v>88</v>
      </c>
      <c r="I331" s="23" t="s">
        <v>88</v>
      </c>
      <c r="J331" s="23" t="s">
        <v>88</v>
      </c>
      <c r="K331" s="38"/>
      <c r="L331" s="39" t="s">
        <v>79</v>
      </c>
      <c r="M331" s="39" t="s">
        <v>53</v>
      </c>
      <c r="N331" s="1905"/>
      <c r="O331" s="528"/>
      <c r="P331" s="544"/>
      <c r="Q331" s="726">
        <v>60</v>
      </c>
      <c r="R331" s="727"/>
      <c r="S331" s="727"/>
      <c r="T331" s="727"/>
      <c r="U331" s="727"/>
      <c r="V331" s="727"/>
      <c r="W331" s="727"/>
      <c r="X331" s="727"/>
      <c r="Y331" s="727"/>
      <c r="Z331" s="727"/>
      <c r="AA331" s="727"/>
      <c r="AB331" s="727">
        <v>40</v>
      </c>
      <c r="AC331" s="368">
        <f t="shared" si="2488"/>
        <v>0.6</v>
      </c>
      <c r="AD331" s="368">
        <f t="shared" si="2489"/>
        <v>0</v>
      </c>
      <c r="AE331" s="368">
        <f t="shared" si="2490"/>
        <v>0</v>
      </c>
      <c r="AF331" s="368">
        <f t="shared" si="2491"/>
        <v>0</v>
      </c>
      <c r="AG331" s="368">
        <f t="shared" si="2492"/>
        <v>0</v>
      </c>
      <c r="AH331" s="368">
        <f t="shared" si="2493"/>
        <v>0</v>
      </c>
      <c r="AI331" s="368">
        <f t="shared" si="2494"/>
        <v>0</v>
      </c>
      <c r="AJ331" s="368">
        <f t="shared" si="2495"/>
        <v>0</v>
      </c>
      <c r="AK331" s="368">
        <f t="shared" si="2496"/>
        <v>0</v>
      </c>
      <c r="AL331" s="368">
        <f t="shared" si="2497"/>
        <v>0</v>
      </c>
      <c r="AM331" s="368">
        <f t="shared" si="2498"/>
        <v>0</v>
      </c>
      <c r="AN331" s="368">
        <f t="shared" si="2499"/>
        <v>0.4</v>
      </c>
      <c r="AO331" s="369">
        <v>0</v>
      </c>
      <c r="AP331" s="370">
        <v>0</v>
      </c>
      <c r="AQ331" s="370">
        <v>0</v>
      </c>
      <c r="AR331" s="370">
        <v>0</v>
      </c>
      <c r="AS331" s="378">
        <f>AC331*'Gas parameters'!$B$10</f>
        <v>21490.799999999999</v>
      </c>
      <c r="AT331" s="371">
        <f>AD331*'Gas parameters'!$C$10</f>
        <v>0</v>
      </c>
      <c r="AU331" s="371">
        <f>AE331*'Gas parameters'!$D$10</f>
        <v>0</v>
      </c>
      <c r="AV331" s="371">
        <f>AF331*'Gas parameters'!$E$10</f>
        <v>0</v>
      </c>
      <c r="AW331" s="371">
        <f>AG331*'Gas parameters'!$F$10</f>
        <v>0</v>
      </c>
      <c r="AX331" s="371">
        <f>AH331*'Gas parameters'!$G$10</f>
        <v>0</v>
      </c>
      <c r="AY331" s="371">
        <f>AI331*'Gas parameters'!$H$10</f>
        <v>0</v>
      </c>
      <c r="AZ331" s="371">
        <f>AJ331*'Gas parameters'!$I$10</f>
        <v>0</v>
      </c>
      <c r="BA331" s="371">
        <f>AK331*'Gas parameters'!$J$10</f>
        <v>0</v>
      </c>
      <c r="BB331" s="371">
        <f>AL331*'Gas parameters'!$K$10</f>
        <v>0</v>
      </c>
      <c r="BC331" s="371">
        <f>AM331*'Gas parameters'!$L$10</f>
        <v>0</v>
      </c>
      <c r="BD331" s="371">
        <f>AN331*'Gas parameters'!$M$10</f>
        <v>4310.8</v>
      </c>
      <c r="BE331" s="372">
        <f>AO331*'Gas parameters'!$N$10</f>
        <v>0</v>
      </c>
      <c r="BF331" s="373">
        <f>AP331*'Gas parameters'!$O$10</f>
        <v>0</v>
      </c>
      <c r="BG331" s="373">
        <f>AQ331*'Gas parameters'!$P$10</f>
        <v>0</v>
      </c>
      <c r="BH331" s="379">
        <f>AR331*'Gas parameters'!$Q$10</f>
        <v>0</v>
      </c>
      <c r="BI331" s="386">
        <f>AC331*'Gas parameters'!$B$11</f>
        <v>23904</v>
      </c>
      <c r="BJ331" s="387">
        <f>AD331*'Gas parameters'!$C$11</f>
        <v>0</v>
      </c>
      <c r="BK331" s="387">
        <f>AE331*'Gas parameters'!$D$11</f>
        <v>0</v>
      </c>
      <c r="BL331" s="387">
        <f>AF331*'Gas parameters'!$E$11</f>
        <v>0</v>
      </c>
      <c r="BM331" s="387">
        <f>AG331*'Gas parameters'!$F$11</f>
        <v>0</v>
      </c>
      <c r="BN331" s="387">
        <f>AH331*'Gas parameters'!$G$11</f>
        <v>0</v>
      </c>
      <c r="BO331" s="387">
        <f>AI331*'Gas parameters'!$H$11</f>
        <v>0</v>
      </c>
      <c r="BP331" s="387">
        <f>AJ331*'Gas parameters'!$I$11</f>
        <v>0</v>
      </c>
      <c r="BQ331" s="387">
        <f>AK331*'Gas parameters'!$J$11</f>
        <v>0</v>
      </c>
      <c r="BR331" s="387">
        <f>AL331*'Gas parameters'!$K$11</f>
        <v>0</v>
      </c>
      <c r="BS331" s="387">
        <f>AM331*'Gas parameters'!$L$11</f>
        <v>0</v>
      </c>
      <c r="BT331" s="387">
        <f>AN331*'Gas parameters'!$M$11</f>
        <v>5115.2000000000007</v>
      </c>
      <c r="BU331" s="388">
        <f>AO331*'Gas parameters'!$N$11</f>
        <v>0</v>
      </c>
      <c r="BV331" s="389">
        <f>AP331*'Gas parameters'!$O$11</f>
        <v>0</v>
      </c>
      <c r="BW331" s="389">
        <f>AQ331*'Gas parameters'!$P$11</f>
        <v>0</v>
      </c>
      <c r="BX331" s="390">
        <f>AR331*'Gas parameters'!$Q$11</f>
        <v>0</v>
      </c>
      <c r="BY331" s="385">
        <f>AC331*'Gas parameters'!$B$12</f>
        <v>0.43043999999999999</v>
      </c>
      <c r="BZ331" s="374">
        <f>AD331*'Gas parameters'!$C$12</f>
        <v>0</v>
      </c>
      <c r="CA331" s="374">
        <f>AE331*'Gas parameters'!$D$12</f>
        <v>0</v>
      </c>
      <c r="CB331" s="374">
        <f>AF331*'Gas parameters'!$E$12</f>
        <v>0</v>
      </c>
      <c r="CC331" s="374">
        <f>AG331*'Gas parameters'!$F$12</f>
        <v>0</v>
      </c>
      <c r="CD331" s="374">
        <f>AH331*'Gas parameters'!$G$12</f>
        <v>0</v>
      </c>
      <c r="CE331" s="374">
        <f>AI331*'Gas parameters'!$H$12</f>
        <v>0</v>
      </c>
      <c r="CF331" s="374">
        <f>AJ331*'Gas parameters'!$I$12</f>
        <v>0</v>
      </c>
      <c r="CG331" s="374">
        <f>AK331*'Gas parameters'!$J$12</f>
        <v>0</v>
      </c>
      <c r="CH331" s="374">
        <f>AL331*'Gas parameters'!$K$12</f>
        <v>0</v>
      </c>
      <c r="CI331" s="374">
        <f>AM331*'Gas parameters'!$L$12</f>
        <v>0</v>
      </c>
      <c r="CJ331" s="374">
        <f>AN331*'Gas parameters'!$M$12</f>
        <v>3.5999999999999997E-2</v>
      </c>
      <c r="CK331" s="375">
        <f>AO331*'Gas parameters'!$N$12</f>
        <v>0</v>
      </c>
      <c r="CL331" s="376">
        <f>AP331*'Gas parameters'!$O$12</f>
        <v>0</v>
      </c>
      <c r="CM331" s="376">
        <f>AQ331*'Gas parameters'!$P$12</f>
        <v>0</v>
      </c>
      <c r="CN331" s="376">
        <f>AR331*'Gas parameters'!$Q$12</f>
        <v>0</v>
      </c>
      <c r="CO331" s="432">
        <f t="shared" si="2500"/>
        <v>0.6</v>
      </c>
      <c r="CP331" s="432">
        <f t="shared" si="2501"/>
        <v>0</v>
      </c>
      <c r="CQ331" s="432">
        <f t="shared" si="2502"/>
        <v>0</v>
      </c>
      <c r="CR331" s="432">
        <f t="shared" si="2503"/>
        <v>0</v>
      </c>
      <c r="CS331" s="432">
        <f t="shared" si="2504"/>
        <v>0</v>
      </c>
      <c r="CT331" s="432">
        <f t="shared" si="2505"/>
        <v>0</v>
      </c>
      <c r="CU331" s="432">
        <f t="shared" si="2506"/>
        <v>0</v>
      </c>
      <c r="CV331" s="432">
        <f t="shared" si="2507"/>
        <v>0</v>
      </c>
      <c r="CW331" s="432">
        <f t="shared" si="2508"/>
        <v>0</v>
      </c>
      <c r="CX331" s="432">
        <f t="shared" si="2509"/>
        <v>0</v>
      </c>
      <c r="CY331" s="432">
        <f t="shared" si="2510"/>
        <v>0</v>
      </c>
      <c r="CZ331" s="432">
        <f t="shared" si="2511"/>
        <v>0.4</v>
      </c>
      <c r="DA331" s="432">
        <f t="shared" si="2512"/>
        <v>0</v>
      </c>
      <c r="DB331" s="432">
        <f t="shared" si="2513"/>
        <v>0</v>
      </c>
      <c r="DC331" s="432">
        <f t="shared" si="2514"/>
        <v>0</v>
      </c>
      <c r="DD331" s="432">
        <f t="shared" si="2515"/>
        <v>0</v>
      </c>
      <c r="DE331" s="428">
        <f>'DATA SHEET'!CO331*'Gas parameters'!$B$13</f>
        <v>21529.8</v>
      </c>
      <c r="DF331" s="428">
        <f>'DATA SHEET'!CP331*'Gas parameters'!$C$13</f>
        <v>0</v>
      </c>
      <c r="DG331" s="428">
        <f>'DATA SHEET'!CQ331*'Gas parameters'!$D$13</f>
        <v>0</v>
      </c>
      <c r="DH331" s="428">
        <f>'DATA SHEET'!CR331*'Gas parameters'!$E$13</f>
        <v>0</v>
      </c>
      <c r="DI331" s="428">
        <f>'DATA SHEET'!CS331*'Gas parameters'!$F$13</f>
        <v>0</v>
      </c>
      <c r="DJ331" s="428">
        <f>'DATA SHEET'!CT331*'Gas parameters'!$G$13</f>
        <v>0</v>
      </c>
      <c r="DK331" s="428">
        <f>'DATA SHEET'!CU331*'Gas parameters'!$H$13</f>
        <v>0</v>
      </c>
      <c r="DL331" s="428">
        <f>'DATA SHEET'!CV331*'Gas parameters'!$I$13</f>
        <v>0</v>
      </c>
      <c r="DM331" s="428">
        <f>'DATA SHEET'!CW331*'Gas parameters'!$J$13</f>
        <v>0</v>
      </c>
      <c r="DN331" s="428">
        <f>'DATA SHEET'!CX331*'Gas parameters'!$K$13</f>
        <v>0</v>
      </c>
      <c r="DO331" s="428">
        <f>'DATA SHEET'!CY331*'Gas parameters'!$L$13</f>
        <v>0</v>
      </c>
      <c r="DP331" s="428">
        <f>'DATA SHEET'!CZ331*'Gas parameters'!$M$13</f>
        <v>4313.2</v>
      </c>
      <c r="DQ331" s="428">
        <f>'DATA SHEET'!DA331*'Gas parameters'!$N$13</f>
        <v>0</v>
      </c>
      <c r="DR331" s="428">
        <f>'DATA SHEET'!DB331*'Gas parameters'!$O$13</f>
        <v>0</v>
      </c>
      <c r="DS331" s="428">
        <f>'DATA SHEET'!DC331*'Gas parameters'!$P$13</f>
        <v>0</v>
      </c>
      <c r="DT331" s="428">
        <f>'DATA SHEET'!DD331*'Gas parameters'!$Q$13</f>
        <v>0</v>
      </c>
      <c r="DU331" s="431">
        <f>'DATA SHEET'!CO331*'Gas parameters'!$B$14</f>
        <v>23891.399999999998</v>
      </c>
      <c r="DV331" s="431">
        <f>'DATA SHEET'!CP331*'Gas parameters'!$C$14</f>
        <v>0</v>
      </c>
      <c r="DW331" s="431">
        <f>'DATA SHEET'!CQ331*'Gas parameters'!$D$14</f>
        <v>0</v>
      </c>
      <c r="DX331" s="431">
        <f>'DATA SHEET'!CR331*'Gas parameters'!$E$14</f>
        <v>0</v>
      </c>
      <c r="DY331" s="431">
        <f>'DATA SHEET'!CS331*'Gas parameters'!$F$14</f>
        <v>0</v>
      </c>
      <c r="DZ331" s="431">
        <f>'DATA SHEET'!CT331*'Gas parameters'!$G$14</f>
        <v>0</v>
      </c>
      <c r="EA331" s="431">
        <f>'DATA SHEET'!CU331*'Gas parameters'!$H$14</f>
        <v>0</v>
      </c>
      <c r="EB331" s="431">
        <f>'DATA SHEET'!CV331*'Gas parameters'!$I$14</f>
        <v>0</v>
      </c>
      <c r="EC331" s="431">
        <f>'DATA SHEET'!CW331*'Gas parameters'!$J$14</f>
        <v>0</v>
      </c>
      <c r="ED331" s="431">
        <f>'DATA SHEET'!CX331*'Gas parameters'!$K$14</f>
        <v>0</v>
      </c>
      <c r="EE331" s="431">
        <f>'DATA SHEET'!CY331*'Gas parameters'!$L$14</f>
        <v>0</v>
      </c>
      <c r="EF331" s="431">
        <f>'DATA SHEET'!CZ331*'Gas parameters'!$M$14</f>
        <v>5098</v>
      </c>
      <c r="EG331" s="431">
        <f>'DATA SHEET'!DA331*'Gas parameters'!$N$14</f>
        <v>0</v>
      </c>
      <c r="EH331" s="431">
        <f>'DATA SHEET'!DB331*'Gas parameters'!$O$14</f>
        <v>0</v>
      </c>
      <c r="EI331" s="431">
        <f>'DATA SHEET'!DC331*'Gas parameters'!$P$14</f>
        <v>0</v>
      </c>
      <c r="EJ331" s="431">
        <f>'DATA SHEET'!DD331*'Gas parameters'!$Q$14</f>
        <v>0</v>
      </c>
      <c r="EK331" s="425">
        <f>'DATA SHEET'!CO331*'Gas parameters'!$B$15</f>
        <v>1.2018</v>
      </c>
      <c r="EL331" s="434">
        <f>'DATA SHEET'!CP331*'Gas parameters'!$C$15</f>
        <v>0</v>
      </c>
      <c r="EM331" s="434">
        <f>'DATA SHEET'!CQ331*'Gas parameters'!$D$15</f>
        <v>0</v>
      </c>
      <c r="EN331" s="434">
        <f>'DATA SHEET'!CR331*'Gas parameters'!$E$15</f>
        <v>0</v>
      </c>
      <c r="EO331" s="434">
        <f>'DATA SHEET'!CS331*'Gas parameters'!$F$15</f>
        <v>0</v>
      </c>
      <c r="EP331" s="434">
        <f>'DATA SHEET'!CT331*'Gas parameters'!$G$15</f>
        <v>0</v>
      </c>
      <c r="EQ331" s="434">
        <f>'DATA SHEET'!CU331*'Gas parameters'!$H$15</f>
        <v>0</v>
      </c>
      <c r="ER331" s="434">
        <f>'DATA SHEET'!CV331*'Gas parameters'!$I$15</f>
        <v>0</v>
      </c>
      <c r="ES331" s="434">
        <f>'DATA SHEET'!CW331*'Gas parameters'!$J$15</f>
        <v>0</v>
      </c>
      <c r="ET331" s="434">
        <f>'DATA SHEET'!CX331*'Gas parameters'!$K$15</f>
        <v>0</v>
      </c>
      <c r="EU331" s="434">
        <f>'DATA SHEET'!CY331*'Gas parameters'!$L$15</f>
        <v>0</v>
      </c>
      <c r="EV331" s="434">
        <f>'DATA SHEET'!CZ331*'Gas parameters'!$M$15</f>
        <v>0.1996</v>
      </c>
      <c r="EW331" s="434">
        <f>'DATA SHEET'!DA331*'Gas parameters'!$N$15</f>
        <v>0</v>
      </c>
      <c r="EX331" s="434">
        <f>'DATA SHEET'!DB331*'Gas parameters'!$O$15</f>
        <v>0</v>
      </c>
      <c r="EY331" s="434">
        <f>'DATA SHEET'!DC331*'Gas parameters'!$P$15</f>
        <v>0</v>
      </c>
      <c r="EZ331" s="434">
        <f>'DATA SHEET'!DD331*'Gas parameters'!$Q$15</f>
        <v>0</v>
      </c>
      <c r="FA331" s="429">
        <f>'DATA SHEET'!CO331*'Gas parameters'!$B$16</f>
        <v>0.59760000000000002</v>
      </c>
      <c r="FB331" s="429">
        <f>'DATA SHEET'!CP331*'Gas parameters'!$C$16</f>
        <v>0</v>
      </c>
      <c r="FC331" s="429">
        <f>'DATA SHEET'!CQ331*'Gas parameters'!$D$16</f>
        <v>0</v>
      </c>
      <c r="FD331" s="429">
        <f>'DATA SHEET'!CR331*'Gas parameters'!$E$16</f>
        <v>0</v>
      </c>
      <c r="FE331" s="429">
        <f>'DATA SHEET'!CS331*'Gas parameters'!$F$16</f>
        <v>0</v>
      </c>
      <c r="FF331" s="429">
        <f>'DATA SHEET'!CT331*'Gas parameters'!$G$16</f>
        <v>0</v>
      </c>
      <c r="FG331" s="429">
        <f>'DATA SHEET'!CU331*'Gas parameters'!$H$16</f>
        <v>0</v>
      </c>
      <c r="FH331" s="429">
        <f>'DATA SHEET'!CV331*'Gas parameters'!$I$16</f>
        <v>0</v>
      </c>
      <c r="FI331" s="429">
        <f>'DATA SHEET'!CW331*'Gas parameters'!$J$16</f>
        <v>0</v>
      </c>
      <c r="FJ331" s="429">
        <f>'DATA SHEET'!CX331*'Gas parameters'!$K$16</f>
        <v>0</v>
      </c>
      <c r="FK331" s="429">
        <f>'DATA SHEET'!CY331*'Gas parameters'!$L$16</f>
        <v>0</v>
      </c>
      <c r="FL331" s="429">
        <f>'DATA SHEET'!CZ331*'Gas parameters'!$M$16</f>
        <v>0</v>
      </c>
      <c r="FM331" s="429">
        <f>'DATA SHEET'!DA331*'Gas parameters'!$N$16</f>
        <v>0</v>
      </c>
      <c r="FN331" s="429">
        <f>'DATA SHEET'!DB331*'Gas parameters'!$O$16</f>
        <v>0</v>
      </c>
      <c r="FO331" s="429">
        <f>'DATA SHEET'!DC331*'Gas parameters'!$P$16</f>
        <v>0</v>
      </c>
      <c r="FP331" s="429">
        <f>'DATA SHEET'!DD331*'Gas parameters'!$Q$16</f>
        <v>0</v>
      </c>
      <c r="FQ331" s="457">
        <f>'DATA SHEET'!CO331*'Gas parameters'!$B$17</f>
        <v>1.1639999999999999</v>
      </c>
      <c r="FR331" s="457">
        <f>'DATA SHEET'!CP331*'Gas parameters'!$C$17</f>
        <v>0</v>
      </c>
      <c r="FS331" s="457">
        <f>'DATA SHEET'!CQ331*'Gas parameters'!$D$17</f>
        <v>0</v>
      </c>
      <c r="FT331" s="457">
        <f>'DATA SHEET'!CR331*'Gas parameters'!$E$17</f>
        <v>0</v>
      </c>
      <c r="FU331" s="457">
        <f>'DATA SHEET'!CS331*'Gas parameters'!$F$17</f>
        <v>0</v>
      </c>
      <c r="FV331" s="457">
        <f>'DATA SHEET'!CT331*'Gas parameters'!$G$17</f>
        <v>0</v>
      </c>
      <c r="FW331" s="457">
        <f>'DATA SHEET'!CU331*'Gas parameters'!$H$17</f>
        <v>0</v>
      </c>
      <c r="FX331" s="457">
        <f>'DATA SHEET'!CV331*'Gas parameters'!$I$17</f>
        <v>0</v>
      </c>
      <c r="FY331" s="457">
        <f>'DATA SHEET'!CW331*'Gas parameters'!$J$17</f>
        <v>0</v>
      </c>
      <c r="FZ331" s="457">
        <f>'DATA SHEET'!CX331*'Gas parameters'!$K$17</f>
        <v>0</v>
      </c>
      <c r="GA331" s="457">
        <f>'DATA SHEET'!CY331*'Gas parameters'!$L$17</f>
        <v>0</v>
      </c>
      <c r="GB331" s="457">
        <f>'DATA SHEET'!CZ331*'Gas parameters'!$M$17</f>
        <v>0.38680000000000003</v>
      </c>
      <c r="GC331" s="457">
        <f>'DATA SHEET'!DA331*'Gas parameters'!$N$17</f>
        <v>0</v>
      </c>
      <c r="GD331" s="457">
        <f>'DATA SHEET'!DB331*'Gas parameters'!$O$17</f>
        <v>0</v>
      </c>
      <c r="GE331" s="457">
        <f>'DATA SHEET'!DC331*'Gas parameters'!$P$17</f>
        <v>0</v>
      </c>
      <c r="GF331" s="457">
        <f>'DATA SHEET'!DD331*'Gas parameters'!$Q$17</f>
        <v>0</v>
      </c>
      <c r="GG331" s="429">
        <f>'DATA SHEET'!CO331*'Gas parameters'!$B$18</f>
        <v>0.43043999999999999</v>
      </c>
      <c r="GH331" s="429">
        <f>'DATA SHEET'!CP331*'Gas parameters'!$C$18</f>
        <v>0</v>
      </c>
      <c r="GI331" s="429">
        <f>'DATA SHEET'!CQ331*'Gas parameters'!$D$18</f>
        <v>0</v>
      </c>
      <c r="GJ331" s="429">
        <f>'DATA SHEET'!CR331*'Gas parameters'!$E$18</f>
        <v>0</v>
      </c>
      <c r="GK331" s="429">
        <f>'DATA SHEET'!CS331*'Gas parameters'!$F$18</f>
        <v>0</v>
      </c>
      <c r="GL331" s="429">
        <f>'DATA SHEET'!CT331*'Gas parameters'!$G$18</f>
        <v>0</v>
      </c>
      <c r="GM331" s="429">
        <f>'DATA SHEET'!CU331*'Gas parameters'!$H$18</f>
        <v>0</v>
      </c>
      <c r="GN331" s="429">
        <f>'DATA SHEET'!CV331*'Gas parameters'!$I$18</f>
        <v>0</v>
      </c>
      <c r="GO331" s="429">
        <f>'DATA SHEET'!CW331*'Gas parameters'!$J$18</f>
        <v>0</v>
      </c>
      <c r="GP331" s="429">
        <f>'DATA SHEET'!CX331*'Gas parameters'!$K$18</f>
        <v>0</v>
      </c>
      <c r="GQ331" s="429">
        <f>'DATA SHEET'!CY331*'Gas parameters'!$L$18</f>
        <v>0</v>
      </c>
      <c r="GR331" s="429">
        <f>'DATA SHEET'!CZ331*'Gas parameters'!$M$18</f>
        <v>3.5999999999999997E-2</v>
      </c>
      <c r="GS331" s="429">
        <f>'DATA SHEET'!DA331*'Gas parameters'!$N$18</f>
        <v>0</v>
      </c>
      <c r="GT331" s="429">
        <f>'DATA SHEET'!DB331*'Gas parameters'!$O$18</f>
        <v>0</v>
      </c>
      <c r="GU331" s="429">
        <f>'DATA SHEET'!DC331*'Gas parameters'!$P$18</f>
        <v>0</v>
      </c>
      <c r="GV331" s="429">
        <f>'DATA SHEET'!DD331*'Gas parameters'!$Q$18</f>
        <v>0</v>
      </c>
      <c r="GW331" s="430">
        <v>7</v>
      </c>
      <c r="GX331" s="430">
        <v>1E-3</v>
      </c>
      <c r="GY331" s="435">
        <f t="shared" si="2516"/>
        <v>6.6924546322827121</v>
      </c>
      <c r="GZ331" s="435">
        <f t="shared" si="2517"/>
        <v>10.148328222950017</v>
      </c>
      <c r="HA331" s="433">
        <f t="shared" si="2518"/>
        <v>1</v>
      </c>
      <c r="HB331" s="433">
        <f t="shared" si="2519"/>
        <v>7.4502201757506663</v>
      </c>
      <c r="HC331" s="433">
        <f t="shared" si="2520"/>
        <v>20.959991874476575</v>
      </c>
      <c r="HD331" s="433">
        <f t="shared" si="2521"/>
        <v>1.3246768628986172</v>
      </c>
      <c r="HE331" s="433">
        <f t="shared" si="2522"/>
        <v>1.2155011147590387</v>
      </c>
      <c r="HF331" s="436">
        <f t="shared" si="2523"/>
        <v>0</v>
      </c>
      <c r="HG331" s="433">
        <f t="shared" si="2524"/>
        <v>5.8886546322827122</v>
      </c>
      <c r="HH331" s="435">
        <f>GY331*0.7906+'DATA SHEET'!CW331/100+HN331</f>
        <v>5.8886546322827122</v>
      </c>
      <c r="HI331" s="433">
        <f t="shared" si="2525"/>
        <v>1.5615655434679541</v>
      </c>
      <c r="HJ331" s="433">
        <f t="shared" si="2526"/>
        <v>10.148328222950017</v>
      </c>
      <c r="HK331" s="437">
        <f t="shared" si="2527"/>
        <v>25843</v>
      </c>
      <c r="HL331" s="437">
        <f t="shared" si="2528"/>
        <v>28989.399999999998</v>
      </c>
      <c r="HM331" s="438">
        <f t="shared" si="2529"/>
        <v>1.4014</v>
      </c>
      <c r="HN331" s="439">
        <f t="shared" si="2530"/>
        <v>0.59760000000000002</v>
      </c>
      <c r="HO331" s="436">
        <f t="shared" si="2531"/>
        <v>1.5508</v>
      </c>
      <c r="HP331" s="427">
        <f t="shared" si="2532"/>
        <v>0.46643999999999997</v>
      </c>
      <c r="HQ331" s="357">
        <f t="shared" si="2533"/>
        <v>25801.599999999999</v>
      </c>
      <c r="HR331" s="358">
        <f t="shared" si="2534"/>
        <v>29019.200000000001</v>
      </c>
      <c r="HS331" s="712">
        <f t="shared" si="2535"/>
        <v>0.46643999999999997</v>
      </c>
      <c r="HT331" s="713">
        <f t="shared" si="2536"/>
        <v>0.36094603788418017</v>
      </c>
      <c r="HU331" s="711">
        <f t="shared" si="2537"/>
        <v>0.44215889640812073</v>
      </c>
      <c r="HV331" s="711">
        <f t="shared" si="2538"/>
        <v>24.454174959719456</v>
      </c>
      <c r="HW331" s="711">
        <f t="shared" si="2539"/>
        <v>27.464698088207459</v>
      </c>
      <c r="HX331" s="711">
        <f t="shared" si="2540"/>
        <v>45.714470083951518</v>
      </c>
      <c r="HY331" s="714">
        <f t="shared" si="2541"/>
        <v>25.801599999999997</v>
      </c>
      <c r="HZ331" s="359">
        <f t="shared" si="2542"/>
        <v>29.019200000000001</v>
      </c>
      <c r="IA331" s="360">
        <f t="shared" si="2543"/>
        <v>48.30190909070317</v>
      </c>
      <c r="IB331" s="75">
        <f t="shared" si="2544"/>
        <v>45.714470083951518</v>
      </c>
      <c r="IC331" s="724">
        <f t="shared" si="2545"/>
        <v>0.36094603788418017</v>
      </c>
      <c r="ID331" s="724">
        <f t="shared" si="2546"/>
        <v>25.801599999999997</v>
      </c>
      <c r="IE331" s="724">
        <f t="shared" si="2547"/>
        <v>29.019200000000001</v>
      </c>
      <c r="IF331" s="76">
        <f t="shared" si="2548"/>
        <v>10.148328222950017</v>
      </c>
      <c r="IG331" s="168"/>
      <c r="IH331" s="168"/>
      <c r="II331" s="168"/>
      <c r="IJ331" s="700">
        <f t="shared" si="2549"/>
        <v>0</v>
      </c>
      <c r="IK331" s="529"/>
      <c r="IL331" s="529"/>
      <c r="IM331" s="529"/>
      <c r="IN331" s="529"/>
      <c r="IO331" s="529"/>
      <c r="IP331" s="529"/>
      <c r="IQ331" s="529"/>
      <c r="IR331" s="529"/>
      <c r="IS331" s="23" t="s">
        <v>88</v>
      </c>
      <c r="IT331" s="23" t="s">
        <v>88</v>
      </c>
      <c r="IU331" s="23"/>
      <c r="IV331" s="23" t="s">
        <v>88</v>
      </c>
      <c r="IW331" s="23"/>
      <c r="IX331" s="23"/>
      <c r="IZ331" s="529"/>
      <c r="JA331" s="529"/>
      <c r="JB331" s="143"/>
      <c r="JC331" s="64"/>
      <c r="JD331" s="22" t="str">
        <f>IF(IN331&lt;&gt;0,IP331*IF331/IN331,"NM")</f>
        <v>NM</v>
      </c>
      <c r="JE331" s="22" t="str">
        <f>IF(IN331&lt;&gt;0,IQ331*IF331/IN331,"NM")</f>
        <v>NM</v>
      </c>
      <c r="JF331" s="22" t="str">
        <f>IF(IN331&lt;&gt;0,JD331*1.07,"NM")</f>
        <v>NM</v>
      </c>
      <c r="JG331" s="22" t="str">
        <f>IF(IN331&lt;&gt;0,JE331*1.76,"NM")</f>
        <v>NM</v>
      </c>
      <c r="JH331" s="21" t="str">
        <f>IF(IN331&lt;&gt;0,(21/(21-IO331)),"NM")</f>
        <v>NM</v>
      </c>
      <c r="JI331" s="21"/>
      <c r="JJ331" s="21"/>
      <c r="JK331" s="21"/>
      <c r="JL331" s="529"/>
      <c r="JM331" s="529"/>
      <c r="JN331" s="529"/>
      <c r="JO331" s="529"/>
      <c r="JP331" s="529"/>
      <c r="JR331" s="29"/>
      <c r="JS331" s="29"/>
      <c r="JT331" s="529"/>
      <c r="JU331" s="529"/>
      <c r="JV331" s="142"/>
      <c r="JW331" s="142"/>
      <c r="JX331" s="142"/>
      <c r="JY331" s="142"/>
      <c r="JZ331" s="142"/>
      <c r="KA331" s="23"/>
      <c r="KB331" s="24"/>
      <c r="KC331" s="175"/>
      <c r="KD331" s="175"/>
      <c r="KE331" s="175"/>
      <c r="KF331" s="175"/>
      <c r="KG331" s="175"/>
      <c r="KH331" s="175"/>
      <c r="KI331" s="175"/>
      <c r="KJ331" s="175"/>
      <c r="KK331" s="48"/>
      <c r="KL331" s="32" t="s">
        <v>88</v>
      </c>
      <c r="KM331" s="48"/>
      <c r="KN331" s="48"/>
      <c r="KO331" s="48"/>
      <c r="KP331" s="48"/>
      <c r="KQ331" s="49"/>
      <c r="KR331" s="49"/>
      <c r="KS331" s="49"/>
      <c r="KT331" s="49"/>
      <c r="KU331" s="49"/>
      <c r="KV331" s="49"/>
      <c r="KX331" s="540">
        <f t="shared" si="2487"/>
        <v>100</v>
      </c>
      <c r="NC331" s="529">
        <v>0</v>
      </c>
    </row>
    <row r="332" spans="1:367" ht="16.5" thickTop="1" thickBot="1" x14ac:dyDescent="0.3">
      <c r="A332" s="423" t="s">
        <v>183</v>
      </c>
      <c r="B332" s="80" t="e">
        <f>IF(A332="X",IF(#REF!="F",#REF!,IF(#REF!="C",#REF!,IF(#REF!="WH",#REF!,IF(#REF!="B",#REF!,"")))),"")</f>
        <v>#REF!</v>
      </c>
      <c r="C332" s="120"/>
      <c r="D332" s="2178"/>
      <c r="E332" s="11">
        <f>E331+1</f>
        <v>156</v>
      </c>
      <c r="F332" s="2128"/>
      <c r="G332" s="1831"/>
      <c r="H332" s="23" t="s">
        <v>88</v>
      </c>
      <c r="I332" s="23" t="s">
        <v>88</v>
      </c>
      <c r="J332" s="23" t="s">
        <v>88</v>
      </c>
      <c r="K332" s="38"/>
      <c r="L332" s="39" t="str">
        <f>L331</f>
        <v>EU high</v>
      </c>
      <c r="M332" s="39" t="s">
        <v>65</v>
      </c>
      <c r="N332" s="1905"/>
      <c r="O332" s="528"/>
      <c r="P332" s="544"/>
      <c r="Q332" s="726">
        <v>60</v>
      </c>
      <c r="R332" s="727"/>
      <c r="S332" s="727"/>
      <c r="T332" s="727"/>
      <c r="U332" s="727"/>
      <c r="V332" s="727"/>
      <c r="W332" s="727"/>
      <c r="X332" s="727"/>
      <c r="Y332" s="727"/>
      <c r="Z332" s="727"/>
      <c r="AA332" s="727"/>
      <c r="AB332" s="727">
        <v>40</v>
      </c>
      <c r="AC332" s="368">
        <f t="shared" si="2488"/>
        <v>0.6</v>
      </c>
      <c r="AD332" s="368">
        <f t="shared" si="2489"/>
        <v>0</v>
      </c>
      <c r="AE332" s="368">
        <f t="shared" si="2490"/>
        <v>0</v>
      </c>
      <c r="AF332" s="368">
        <f t="shared" si="2491"/>
        <v>0</v>
      </c>
      <c r="AG332" s="368">
        <f t="shared" si="2492"/>
        <v>0</v>
      </c>
      <c r="AH332" s="368">
        <f t="shared" si="2493"/>
        <v>0</v>
      </c>
      <c r="AI332" s="368">
        <f t="shared" si="2494"/>
        <v>0</v>
      </c>
      <c r="AJ332" s="368">
        <f t="shared" si="2495"/>
        <v>0</v>
      </c>
      <c r="AK332" s="368">
        <f t="shared" si="2496"/>
        <v>0</v>
      </c>
      <c r="AL332" s="368">
        <f t="shared" si="2497"/>
        <v>0</v>
      </c>
      <c r="AM332" s="368">
        <f t="shared" si="2498"/>
        <v>0</v>
      </c>
      <c r="AN332" s="368">
        <f t="shared" si="2499"/>
        <v>0.4</v>
      </c>
      <c r="AO332" s="369">
        <v>0</v>
      </c>
      <c r="AP332" s="370">
        <v>0</v>
      </c>
      <c r="AQ332" s="370">
        <v>0</v>
      </c>
      <c r="AR332" s="370">
        <v>0</v>
      </c>
      <c r="AS332" s="378">
        <f>AC332*'Gas parameters'!$B$10</f>
        <v>21490.799999999999</v>
      </c>
      <c r="AT332" s="371">
        <f>AD332*'Gas parameters'!$C$10</f>
        <v>0</v>
      </c>
      <c r="AU332" s="371">
        <f>AE332*'Gas parameters'!$D$10</f>
        <v>0</v>
      </c>
      <c r="AV332" s="371">
        <f>AF332*'Gas parameters'!$E$10</f>
        <v>0</v>
      </c>
      <c r="AW332" s="371">
        <f>AG332*'Gas parameters'!$F$10</f>
        <v>0</v>
      </c>
      <c r="AX332" s="371">
        <f>AH332*'Gas parameters'!$G$10</f>
        <v>0</v>
      </c>
      <c r="AY332" s="371">
        <f>AI332*'Gas parameters'!$H$10</f>
        <v>0</v>
      </c>
      <c r="AZ332" s="371">
        <f>AJ332*'Gas parameters'!$I$10</f>
        <v>0</v>
      </c>
      <c r="BA332" s="371">
        <f>AK332*'Gas parameters'!$J$10</f>
        <v>0</v>
      </c>
      <c r="BB332" s="371">
        <f>AL332*'Gas parameters'!$K$10</f>
        <v>0</v>
      </c>
      <c r="BC332" s="371">
        <f>AM332*'Gas parameters'!$L$10</f>
        <v>0</v>
      </c>
      <c r="BD332" s="371">
        <f>AN332*'Gas parameters'!$M$10</f>
        <v>4310.8</v>
      </c>
      <c r="BE332" s="372">
        <f>AO332*'Gas parameters'!$N$10</f>
        <v>0</v>
      </c>
      <c r="BF332" s="373">
        <f>AP332*'Gas parameters'!$O$10</f>
        <v>0</v>
      </c>
      <c r="BG332" s="373">
        <f>AQ332*'Gas parameters'!$P$10</f>
        <v>0</v>
      </c>
      <c r="BH332" s="379">
        <f>AR332*'Gas parameters'!$Q$10</f>
        <v>0</v>
      </c>
      <c r="BI332" s="386">
        <f>AC332*'Gas parameters'!$B$11</f>
        <v>23904</v>
      </c>
      <c r="BJ332" s="387">
        <f>AD332*'Gas parameters'!$C$11</f>
        <v>0</v>
      </c>
      <c r="BK332" s="387">
        <f>AE332*'Gas parameters'!$D$11</f>
        <v>0</v>
      </c>
      <c r="BL332" s="387">
        <f>AF332*'Gas parameters'!$E$11</f>
        <v>0</v>
      </c>
      <c r="BM332" s="387">
        <f>AG332*'Gas parameters'!$F$11</f>
        <v>0</v>
      </c>
      <c r="BN332" s="387">
        <f>AH332*'Gas parameters'!$G$11</f>
        <v>0</v>
      </c>
      <c r="BO332" s="387">
        <f>AI332*'Gas parameters'!$H$11</f>
        <v>0</v>
      </c>
      <c r="BP332" s="387">
        <f>AJ332*'Gas parameters'!$I$11</f>
        <v>0</v>
      </c>
      <c r="BQ332" s="387">
        <f>AK332*'Gas parameters'!$J$11</f>
        <v>0</v>
      </c>
      <c r="BR332" s="387">
        <f>AL332*'Gas parameters'!$K$11</f>
        <v>0</v>
      </c>
      <c r="BS332" s="387">
        <f>AM332*'Gas parameters'!$L$11</f>
        <v>0</v>
      </c>
      <c r="BT332" s="387">
        <f>AN332*'Gas parameters'!$M$11</f>
        <v>5115.2000000000007</v>
      </c>
      <c r="BU332" s="388">
        <f>AO332*'Gas parameters'!$N$11</f>
        <v>0</v>
      </c>
      <c r="BV332" s="389">
        <f>AP332*'Gas parameters'!$O$11</f>
        <v>0</v>
      </c>
      <c r="BW332" s="389">
        <f>AQ332*'Gas parameters'!$P$11</f>
        <v>0</v>
      </c>
      <c r="BX332" s="390">
        <f>AR332*'Gas parameters'!$Q$11</f>
        <v>0</v>
      </c>
      <c r="BY332" s="385">
        <f>AC332*'Gas parameters'!$B$12</f>
        <v>0.43043999999999999</v>
      </c>
      <c r="BZ332" s="374">
        <f>AD332*'Gas parameters'!$C$12</f>
        <v>0</v>
      </c>
      <c r="CA332" s="374">
        <f>AE332*'Gas parameters'!$D$12</f>
        <v>0</v>
      </c>
      <c r="CB332" s="374">
        <f>AF332*'Gas parameters'!$E$12</f>
        <v>0</v>
      </c>
      <c r="CC332" s="374">
        <f>AG332*'Gas parameters'!$F$12</f>
        <v>0</v>
      </c>
      <c r="CD332" s="374">
        <f>AH332*'Gas parameters'!$G$12</f>
        <v>0</v>
      </c>
      <c r="CE332" s="374">
        <f>AI332*'Gas parameters'!$H$12</f>
        <v>0</v>
      </c>
      <c r="CF332" s="374">
        <f>AJ332*'Gas parameters'!$I$12</f>
        <v>0</v>
      </c>
      <c r="CG332" s="374">
        <f>AK332*'Gas parameters'!$J$12</f>
        <v>0</v>
      </c>
      <c r="CH332" s="374">
        <f>AL332*'Gas parameters'!$K$12</f>
        <v>0</v>
      </c>
      <c r="CI332" s="374">
        <f>AM332*'Gas parameters'!$L$12</f>
        <v>0</v>
      </c>
      <c r="CJ332" s="374">
        <f>AN332*'Gas parameters'!$M$12</f>
        <v>3.5999999999999997E-2</v>
      </c>
      <c r="CK332" s="375">
        <f>AO332*'Gas parameters'!$N$12</f>
        <v>0</v>
      </c>
      <c r="CL332" s="376">
        <f>AP332*'Gas parameters'!$O$12</f>
        <v>0</v>
      </c>
      <c r="CM332" s="376">
        <f>AQ332*'Gas parameters'!$P$12</f>
        <v>0</v>
      </c>
      <c r="CN332" s="376">
        <f>AR332*'Gas parameters'!$Q$12</f>
        <v>0</v>
      </c>
      <c r="CO332" s="432">
        <f t="shared" si="2500"/>
        <v>0.6</v>
      </c>
      <c r="CP332" s="432">
        <f t="shared" si="2501"/>
        <v>0</v>
      </c>
      <c r="CQ332" s="432">
        <f t="shared" si="2502"/>
        <v>0</v>
      </c>
      <c r="CR332" s="432">
        <f t="shared" si="2503"/>
        <v>0</v>
      </c>
      <c r="CS332" s="432">
        <f t="shared" si="2504"/>
        <v>0</v>
      </c>
      <c r="CT332" s="432">
        <f t="shared" si="2505"/>
        <v>0</v>
      </c>
      <c r="CU332" s="432">
        <f t="shared" si="2506"/>
        <v>0</v>
      </c>
      <c r="CV332" s="432">
        <f t="shared" si="2507"/>
        <v>0</v>
      </c>
      <c r="CW332" s="432">
        <f t="shared" si="2508"/>
        <v>0</v>
      </c>
      <c r="CX332" s="432">
        <f t="shared" si="2509"/>
        <v>0</v>
      </c>
      <c r="CY332" s="432">
        <f t="shared" si="2510"/>
        <v>0</v>
      </c>
      <c r="CZ332" s="432">
        <f t="shared" si="2511"/>
        <v>0.4</v>
      </c>
      <c r="DA332" s="432">
        <f t="shared" si="2512"/>
        <v>0</v>
      </c>
      <c r="DB332" s="432">
        <f t="shared" si="2513"/>
        <v>0</v>
      </c>
      <c r="DC332" s="432">
        <f t="shared" si="2514"/>
        <v>0</v>
      </c>
      <c r="DD332" s="432">
        <f t="shared" si="2515"/>
        <v>0</v>
      </c>
      <c r="DE332" s="428">
        <f>'DATA SHEET'!CO332*'Gas parameters'!$B$13</f>
        <v>21529.8</v>
      </c>
      <c r="DF332" s="428">
        <f>'DATA SHEET'!CP332*'Gas parameters'!$C$13</f>
        <v>0</v>
      </c>
      <c r="DG332" s="428">
        <f>'DATA SHEET'!CQ332*'Gas parameters'!$D$13</f>
        <v>0</v>
      </c>
      <c r="DH332" s="428">
        <f>'DATA SHEET'!CR332*'Gas parameters'!$E$13</f>
        <v>0</v>
      </c>
      <c r="DI332" s="428">
        <f>'DATA SHEET'!CS332*'Gas parameters'!$F$13</f>
        <v>0</v>
      </c>
      <c r="DJ332" s="428">
        <f>'DATA SHEET'!CT332*'Gas parameters'!$G$13</f>
        <v>0</v>
      </c>
      <c r="DK332" s="428">
        <f>'DATA SHEET'!CU332*'Gas parameters'!$H$13</f>
        <v>0</v>
      </c>
      <c r="DL332" s="428">
        <f>'DATA SHEET'!CV332*'Gas parameters'!$I$13</f>
        <v>0</v>
      </c>
      <c r="DM332" s="428">
        <f>'DATA SHEET'!CW332*'Gas parameters'!$J$13</f>
        <v>0</v>
      </c>
      <c r="DN332" s="428">
        <f>'DATA SHEET'!CX332*'Gas parameters'!$K$13</f>
        <v>0</v>
      </c>
      <c r="DO332" s="428">
        <f>'DATA SHEET'!CY332*'Gas parameters'!$L$13</f>
        <v>0</v>
      </c>
      <c r="DP332" s="428">
        <f>'DATA SHEET'!CZ332*'Gas parameters'!$M$13</f>
        <v>4313.2</v>
      </c>
      <c r="DQ332" s="428">
        <f>'DATA SHEET'!DA332*'Gas parameters'!$N$13</f>
        <v>0</v>
      </c>
      <c r="DR332" s="428">
        <f>'DATA SHEET'!DB332*'Gas parameters'!$O$13</f>
        <v>0</v>
      </c>
      <c r="DS332" s="428">
        <f>'DATA SHEET'!DC332*'Gas parameters'!$P$13</f>
        <v>0</v>
      </c>
      <c r="DT332" s="428">
        <f>'DATA SHEET'!DD332*'Gas parameters'!$Q$13</f>
        <v>0</v>
      </c>
      <c r="DU332" s="431">
        <f>'DATA SHEET'!CO332*'Gas parameters'!$B$14</f>
        <v>23891.399999999998</v>
      </c>
      <c r="DV332" s="431">
        <f>'DATA SHEET'!CP332*'Gas parameters'!$C$14</f>
        <v>0</v>
      </c>
      <c r="DW332" s="431">
        <f>'DATA SHEET'!CQ332*'Gas parameters'!$D$14</f>
        <v>0</v>
      </c>
      <c r="DX332" s="431">
        <f>'DATA SHEET'!CR332*'Gas parameters'!$E$14</f>
        <v>0</v>
      </c>
      <c r="DY332" s="431">
        <f>'DATA SHEET'!CS332*'Gas parameters'!$F$14</f>
        <v>0</v>
      </c>
      <c r="DZ332" s="431">
        <f>'DATA SHEET'!CT332*'Gas parameters'!$G$14</f>
        <v>0</v>
      </c>
      <c r="EA332" s="431">
        <f>'DATA SHEET'!CU332*'Gas parameters'!$H$14</f>
        <v>0</v>
      </c>
      <c r="EB332" s="431">
        <f>'DATA SHEET'!CV332*'Gas parameters'!$I$14</f>
        <v>0</v>
      </c>
      <c r="EC332" s="431">
        <f>'DATA SHEET'!CW332*'Gas parameters'!$J$14</f>
        <v>0</v>
      </c>
      <c r="ED332" s="431">
        <f>'DATA SHEET'!CX332*'Gas parameters'!$K$14</f>
        <v>0</v>
      </c>
      <c r="EE332" s="431">
        <f>'DATA SHEET'!CY332*'Gas parameters'!$L$14</f>
        <v>0</v>
      </c>
      <c r="EF332" s="431">
        <f>'DATA SHEET'!CZ332*'Gas parameters'!$M$14</f>
        <v>5098</v>
      </c>
      <c r="EG332" s="431">
        <f>'DATA SHEET'!DA332*'Gas parameters'!$N$14</f>
        <v>0</v>
      </c>
      <c r="EH332" s="431">
        <f>'DATA SHEET'!DB332*'Gas parameters'!$O$14</f>
        <v>0</v>
      </c>
      <c r="EI332" s="431">
        <f>'DATA SHEET'!DC332*'Gas parameters'!$P$14</f>
        <v>0</v>
      </c>
      <c r="EJ332" s="431">
        <f>'DATA SHEET'!DD332*'Gas parameters'!$Q$14</f>
        <v>0</v>
      </c>
      <c r="EK332" s="425">
        <f>'DATA SHEET'!CO332*'Gas parameters'!$B$15</f>
        <v>1.2018</v>
      </c>
      <c r="EL332" s="434">
        <f>'DATA SHEET'!CP332*'Gas parameters'!$C$15</f>
        <v>0</v>
      </c>
      <c r="EM332" s="434">
        <f>'DATA SHEET'!CQ332*'Gas parameters'!$D$15</f>
        <v>0</v>
      </c>
      <c r="EN332" s="434">
        <f>'DATA SHEET'!CR332*'Gas parameters'!$E$15</f>
        <v>0</v>
      </c>
      <c r="EO332" s="434">
        <f>'DATA SHEET'!CS332*'Gas parameters'!$F$15</f>
        <v>0</v>
      </c>
      <c r="EP332" s="434">
        <f>'DATA SHEET'!CT332*'Gas parameters'!$G$15</f>
        <v>0</v>
      </c>
      <c r="EQ332" s="434">
        <f>'DATA SHEET'!CU332*'Gas parameters'!$H$15</f>
        <v>0</v>
      </c>
      <c r="ER332" s="434">
        <f>'DATA SHEET'!CV332*'Gas parameters'!$I$15</f>
        <v>0</v>
      </c>
      <c r="ES332" s="434">
        <f>'DATA SHEET'!CW332*'Gas parameters'!$J$15</f>
        <v>0</v>
      </c>
      <c r="ET332" s="434">
        <f>'DATA SHEET'!CX332*'Gas parameters'!$K$15</f>
        <v>0</v>
      </c>
      <c r="EU332" s="434">
        <f>'DATA SHEET'!CY332*'Gas parameters'!$L$15</f>
        <v>0</v>
      </c>
      <c r="EV332" s="434">
        <f>'DATA SHEET'!CZ332*'Gas parameters'!$M$15</f>
        <v>0.1996</v>
      </c>
      <c r="EW332" s="434">
        <f>'DATA SHEET'!DA332*'Gas parameters'!$N$15</f>
        <v>0</v>
      </c>
      <c r="EX332" s="434">
        <f>'DATA SHEET'!DB332*'Gas parameters'!$O$15</f>
        <v>0</v>
      </c>
      <c r="EY332" s="434">
        <f>'DATA SHEET'!DC332*'Gas parameters'!$P$15</f>
        <v>0</v>
      </c>
      <c r="EZ332" s="434">
        <f>'DATA SHEET'!DD332*'Gas parameters'!$Q$15</f>
        <v>0</v>
      </c>
      <c r="FA332" s="429">
        <f>'DATA SHEET'!CO332*'Gas parameters'!$B$16</f>
        <v>0.59760000000000002</v>
      </c>
      <c r="FB332" s="429">
        <f>'DATA SHEET'!CP332*'Gas parameters'!$C$16</f>
        <v>0</v>
      </c>
      <c r="FC332" s="429">
        <f>'DATA SHEET'!CQ332*'Gas parameters'!$D$16</f>
        <v>0</v>
      </c>
      <c r="FD332" s="429">
        <f>'DATA SHEET'!CR332*'Gas parameters'!$E$16</f>
        <v>0</v>
      </c>
      <c r="FE332" s="429">
        <f>'DATA SHEET'!CS332*'Gas parameters'!$F$16</f>
        <v>0</v>
      </c>
      <c r="FF332" s="429">
        <f>'DATA SHEET'!CT332*'Gas parameters'!$G$16</f>
        <v>0</v>
      </c>
      <c r="FG332" s="429">
        <f>'DATA SHEET'!CU332*'Gas parameters'!$H$16</f>
        <v>0</v>
      </c>
      <c r="FH332" s="429">
        <f>'DATA SHEET'!CV332*'Gas parameters'!$I$16</f>
        <v>0</v>
      </c>
      <c r="FI332" s="429">
        <f>'DATA SHEET'!CW332*'Gas parameters'!$J$16</f>
        <v>0</v>
      </c>
      <c r="FJ332" s="429">
        <f>'DATA SHEET'!CX332*'Gas parameters'!$K$16</f>
        <v>0</v>
      </c>
      <c r="FK332" s="429">
        <f>'DATA SHEET'!CY332*'Gas parameters'!$L$16</f>
        <v>0</v>
      </c>
      <c r="FL332" s="429">
        <f>'DATA SHEET'!CZ332*'Gas parameters'!$M$16</f>
        <v>0</v>
      </c>
      <c r="FM332" s="429">
        <f>'DATA SHEET'!DA332*'Gas parameters'!$N$16</f>
        <v>0</v>
      </c>
      <c r="FN332" s="429">
        <f>'DATA SHEET'!DB332*'Gas parameters'!$O$16</f>
        <v>0</v>
      </c>
      <c r="FO332" s="429">
        <f>'DATA SHEET'!DC332*'Gas parameters'!$P$16</f>
        <v>0</v>
      </c>
      <c r="FP332" s="429">
        <f>'DATA SHEET'!DD332*'Gas parameters'!$Q$16</f>
        <v>0</v>
      </c>
      <c r="FQ332" s="457">
        <f>'DATA SHEET'!CO332*'Gas parameters'!$B$17</f>
        <v>1.1639999999999999</v>
      </c>
      <c r="FR332" s="457">
        <f>'DATA SHEET'!CP332*'Gas parameters'!$C$17</f>
        <v>0</v>
      </c>
      <c r="FS332" s="457">
        <f>'DATA SHEET'!CQ332*'Gas parameters'!$D$17</f>
        <v>0</v>
      </c>
      <c r="FT332" s="457">
        <f>'DATA SHEET'!CR332*'Gas parameters'!$E$17</f>
        <v>0</v>
      </c>
      <c r="FU332" s="457">
        <f>'DATA SHEET'!CS332*'Gas parameters'!$F$17</f>
        <v>0</v>
      </c>
      <c r="FV332" s="457">
        <f>'DATA SHEET'!CT332*'Gas parameters'!$G$17</f>
        <v>0</v>
      </c>
      <c r="FW332" s="457">
        <f>'DATA SHEET'!CU332*'Gas parameters'!$H$17</f>
        <v>0</v>
      </c>
      <c r="FX332" s="457">
        <f>'DATA SHEET'!CV332*'Gas parameters'!$I$17</f>
        <v>0</v>
      </c>
      <c r="FY332" s="457">
        <f>'DATA SHEET'!CW332*'Gas parameters'!$J$17</f>
        <v>0</v>
      </c>
      <c r="FZ332" s="457">
        <f>'DATA SHEET'!CX332*'Gas parameters'!$K$17</f>
        <v>0</v>
      </c>
      <c r="GA332" s="457">
        <f>'DATA SHEET'!CY332*'Gas parameters'!$L$17</f>
        <v>0</v>
      </c>
      <c r="GB332" s="457">
        <f>'DATA SHEET'!CZ332*'Gas parameters'!$M$17</f>
        <v>0.38680000000000003</v>
      </c>
      <c r="GC332" s="457">
        <f>'DATA SHEET'!DA332*'Gas parameters'!$N$17</f>
        <v>0</v>
      </c>
      <c r="GD332" s="457">
        <f>'DATA SHEET'!DB332*'Gas parameters'!$O$17</f>
        <v>0</v>
      </c>
      <c r="GE332" s="457">
        <f>'DATA SHEET'!DC332*'Gas parameters'!$P$17</f>
        <v>0</v>
      </c>
      <c r="GF332" s="457">
        <f>'DATA SHEET'!DD332*'Gas parameters'!$Q$17</f>
        <v>0</v>
      </c>
      <c r="GG332" s="429">
        <f>'DATA SHEET'!CO332*'Gas parameters'!$B$18</f>
        <v>0.43043999999999999</v>
      </c>
      <c r="GH332" s="429">
        <f>'DATA SHEET'!CP332*'Gas parameters'!$C$18</f>
        <v>0</v>
      </c>
      <c r="GI332" s="429">
        <f>'DATA SHEET'!CQ332*'Gas parameters'!$D$18</f>
        <v>0</v>
      </c>
      <c r="GJ332" s="429">
        <f>'DATA SHEET'!CR332*'Gas parameters'!$E$18</f>
        <v>0</v>
      </c>
      <c r="GK332" s="429">
        <f>'DATA SHEET'!CS332*'Gas parameters'!$F$18</f>
        <v>0</v>
      </c>
      <c r="GL332" s="429">
        <f>'DATA SHEET'!CT332*'Gas parameters'!$G$18</f>
        <v>0</v>
      </c>
      <c r="GM332" s="429">
        <f>'DATA SHEET'!CU332*'Gas parameters'!$H$18</f>
        <v>0</v>
      </c>
      <c r="GN332" s="429">
        <f>'DATA SHEET'!CV332*'Gas parameters'!$I$18</f>
        <v>0</v>
      </c>
      <c r="GO332" s="429">
        <f>'DATA SHEET'!CW332*'Gas parameters'!$J$18</f>
        <v>0</v>
      </c>
      <c r="GP332" s="429">
        <f>'DATA SHEET'!CX332*'Gas parameters'!$K$18</f>
        <v>0</v>
      </c>
      <c r="GQ332" s="429">
        <f>'DATA SHEET'!CY332*'Gas parameters'!$L$18</f>
        <v>0</v>
      </c>
      <c r="GR332" s="429">
        <f>'DATA SHEET'!CZ332*'Gas parameters'!$M$18</f>
        <v>3.5999999999999997E-2</v>
      </c>
      <c r="GS332" s="429">
        <f>'DATA SHEET'!DA332*'Gas parameters'!$N$18</f>
        <v>0</v>
      </c>
      <c r="GT332" s="429">
        <f>'DATA SHEET'!DB332*'Gas parameters'!$O$18</f>
        <v>0</v>
      </c>
      <c r="GU332" s="429">
        <f>'DATA SHEET'!DC332*'Gas parameters'!$P$18</f>
        <v>0</v>
      </c>
      <c r="GV332" s="429">
        <f>'DATA SHEET'!DD332*'Gas parameters'!$Q$18</f>
        <v>0</v>
      </c>
      <c r="GW332" s="430">
        <v>7</v>
      </c>
      <c r="GX332" s="430">
        <v>1E-3</v>
      </c>
      <c r="GY332" s="435">
        <f t="shared" si="2516"/>
        <v>6.6924546322827121</v>
      </c>
      <c r="GZ332" s="435">
        <f t="shared" si="2517"/>
        <v>10.148328222950017</v>
      </c>
      <c r="HA332" s="433">
        <f t="shared" si="2518"/>
        <v>1</v>
      </c>
      <c r="HB332" s="433">
        <f t="shared" si="2519"/>
        <v>7.4502201757506663</v>
      </c>
      <c r="HC332" s="433">
        <f t="shared" si="2520"/>
        <v>20.959991874476575</v>
      </c>
      <c r="HD332" s="433">
        <f t="shared" si="2521"/>
        <v>1.3246768628986172</v>
      </c>
      <c r="HE332" s="433">
        <f t="shared" si="2522"/>
        <v>1.2155011147590387</v>
      </c>
      <c r="HF332" s="436">
        <f t="shared" si="2523"/>
        <v>0</v>
      </c>
      <c r="HG332" s="433">
        <f t="shared" si="2524"/>
        <v>5.8886546322827122</v>
      </c>
      <c r="HH332" s="435">
        <f>GY332*0.7906+'DATA SHEET'!CW332/100+HN332</f>
        <v>5.8886546322827122</v>
      </c>
      <c r="HI332" s="433">
        <f t="shared" si="2525"/>
        <v>1.5615655434679541</v>
      </c>
      <c r="HJ332" s="433">
        <f t="shared" si="2526"/>
        <v>10.148328222950017</v>
      </c>
      <c r="HK332" s="437">
        <f t="shared" si="2527"/>
        <v>25843</v>
      </c>
      <c r="HL332" s="437">
        <f t="shared" si="2528"/>
        <v>28989.399999999998</v>
      </c>
      <c r="HM332" s="438">
        <f t="shared" si="2529"/>
        <v>1.4014</v>
      </c>
      <c r="HN332" s="439">
        <f t="shared" si="2530"/>
        <v>0.59760000000000002</v>
      </c>
      <c r="HO332" s="436">
        <f t="shared" si="2531"/>
        <v>1.5508</v>
      </c>
      <c r="HP332" s="427">
        <f t="shared" si="2532"/>
        <v>0.46643999999999997</v>
      </c>
      <c r="HQ332" s="357">
        <f t="shared" si="2533"/>
        <v>25801.599999999999</v>
      </c>
      <c r="HR332" s="358">
        <f t="shared" si="2534"/>
        <v>29019.200000000001</v>
      </c>
      <c r="HS332" s="712">
        <f t="shared" si="2535"/>
        <v>0.46643999999999997</v>
      </c>
      <c r="HT332" s="713">
        <f t="shared" si="2536"/>
        <v>0.36094603788418017</v>
      </c>
      <c r="HU332" s="711">
        <f t="shared" si="2537"/>
        <v>0.44215889640812073</v>
      </c>
      <c r="HV332" s="711">
        <f t="shared" si="2538"/>
        <v>24.454174959719456</v>
      </c>
      <c r="HW332" s="711">
        <f t="shared" si="2539"/>
        <v>27.464698088207459</v>
      </c>
      <c r="HX332" s="711">
        <f t="shared" si="2540"/>
        <v>45.714470083951518</v>
      </c>
      <c r="HY332" s="714">
        <f t="shared" si="2541"/>
        <v>25.801599999999997</v>
      </c>
      <c r="HZ332" s="359">
        <f t="shared" si="2542"/>
        <v>29.019200000000001</v>
      </c>
      <c r="IA332" s="360">
        <f t="shared" si="2543"/>
        <v>48.30190909070317</v>
      </c>
      <c r="IB332" s="75">
        <f t="shared" si="2544"/>
        <v>45.714470083951518</v>
      </c>
      <c r="IC332" s="724">
        <f t="shared" si="2545"/>
        <v>0.36094603788418017</v>
      </c>
      <c r="ID332" s="724">
        <f t="shared" si="2546"/>
        <v>25.801599999999997</v>
      </c>
      <c r="IE332" s="724">
        <f t="shared" si="2547"/>
        <v>29.019200000000001</v>
      </c>
      <c r="IF332" s="76">
        <f t="shared" si="2548"/>
        <v>10.148328222950017</v>
      </c>
      <c r="IG332" s="168"/>
      <c r="IH332" s="168"/>
      <c r="II332" s="168"/>
      <c r="IJ332" s="700">
        <f t="shared" si="2549"/>
        <v>0</v>
      </c>
      <c r="IK332" s="529"/>
      <c r="IL332" s="529"/>
      <c r="IM332" s="529"/>
      <c r="IN332" s="529"/>
      <c r="IO332" s="529"/>
      <c r="IP332" s="529"/>
      <c r="IQ332" s="529"/>
      <c r="IR332" s="529"/>
      <c r="IS332" s="23" t="s">
        <v>88</v>
      </c>
      <c r="IT332" s="23" t="s">
        <v>88</v>
      </c>
      <c r="IU332" s="23"/>
      <c r="IV332" s="23" t="s">
        <v>88</v>
      </c>
      <c r="IW332" s="23"/>
      <c r="IX332" s="23"/>
      <c r="IZ332" s="529"/>
      <c r="JA332" s="529"/>
      <c r="JB332" s="143"/>
      <c r="JC332" s="64"/>
      <c r="JD332" s="22" t="str">
        <f>IF(IN332&lt;&gt;0,IP332*IF332/IN332,"NM")</f>
        <v>NM</v>
      </c>
      <c r="JE332" s="22" t="str">
        <f>IF(IN332&lt;&gt;0,IQ332*IF332/IN332,"NM")</f>
        <v>NM</v>
      </c>
      <c r="JF332" s="22" t="str">
        <f>IF(IN332&lt;&gt;0,JD332*1.07,"NM")</f>
        <v>NM</v>
      </c>
      <c r="JG332" s="22" t="str">
        <f>IF(IN332&lt;&gt;0,JE332*1.76,"NM")</f>
        <v>NM</v>
      </c>
      <c r="JH332" s="21" t="str">
        <f>IF(IN332&lt;&gt;0,(21/(21-IO332)),"NM")</f>
        <v>NM</v>
      </c>
      <c r="JI332" s="21"/>
      <c r="JJ332" s="21"/>
      <c r="JK332" s="21"/>
      <c r="JL332" s="529"/>
      <c r="JM332" s="529"/>
      <c r="JN332" s="529"/>
      <c r="JO332" s="529"/>
      <c r="JP332" s="529"/>
      <c r="JR332" s="29"/>
      <c r="JS332" s="29"/>
      <c r="JT332" s="529"/>
      <c r="JU332" s="529"/>
      <c r="JV332" s="142"/>
      <c r="JW332" s="142"/>
      <c r="JX332" s="142"/>
      <c r="JY332" s="142"/>
      <c r="JZ332" s="142"/>
      <c r="KA332" s="23"/>
      <c r="KB332" s="24"/>
      <c r="KC332" s="175"/>
      <c r="KD332" s="175"/>
      <c r="KE332" s="175"/>
      <c r="KF332" s="175"/>
      <c r="KG332" s="175"/>
      <c r="KH332" s="175"/>
      <c r="KI332" s="175"/>
      <c r="KJ332" s="175"/>
      <c r="KK332" s="48"/>
      <c r="KL332" s="32" t="s">
        <v>88</v>
      </c>
      <c r="KM332" s="48"/>
      <c r="KN332" s="48"/>
      <c r="KO332" s="48"/>
      <c r="KP332" s="48"/>
      <c r="KQ332" s="49"/>
      <c r="KR332" s="49"/>
      <c r="KS332" s="49"/>
      <c r="KT332" s="49"/>
      <c r="KU332" s="49"/>
      <c r="KV332" s="49"/>
      <c r="KX332" s="540">
        <f t="shared" si="2487"/>
        <v>100</v>
      </c>
      <c r="NC332" s="529">
        <v>0</v>
      </c>
    </row>
    <row r="333" spans="1:367" ht="16.5" thickTop="1" thickBot="1" x14ac:dyDescent="0.3">
      <c r="A333" s="423" t="s">
        <v>183</v>
      </c>
      <c r="B333" s="80" t="e">
        <f>IF(A333="X",IF(#REF!="F",#REF!,IF(#REF!="C",#REF!,IF(#REF!="WH",#REF!,IF(#REF!="B",#REF!,"")))),"")</f>
        <v>#REF!</v>
      </c>
      <c r="C333" s="120"/>
      <c r="D333" s="2178"/>
      <c r="E333" s="11">
        <f>E332+1</f>
        <v>157</v>
      </c>
      <c r="F333" s="2128"/>
      <c r="G333" s="1831"/>
      <c r="H333" s="23" t="s">
        <v>88</v>
      </c>
      <c r="I333" s="23" t="s">
        <v>88</v>
      </c>
      <c r="J333" s="23" t="s">
        <v>88</v>
      </c>
      <c r="K333" s="38"/>
      <c r="L333" s="39" t="str">
        <f>L332</f>
        <v>EU high</v>
      </c>
      <c r="M333" s="39" t="s">
        <v>56</v>
      </c>
      <c r="N333" s="1905"/>
      <c r="O333" s="528"/>
      <c r="P333" s="544"/>
      <c r="Q333" s="726">
        <v>60</v>
      </c>
      <c r="R333" s="727"/>
      <c r="S333" s="727"/>
      <c r="T333" s="727"/>
      <c r="U333" s="727"/>
      <c r="V333" s="727"/>
      <c r="W333" s="727"/>
      <c r="X333" s="727"/>
      <c r="Y333" s="727"/>
      <c r="Z333" s="727"/>
      <c r="AA333" s="727"/>
      <c r="AB333" s="727">
        <v>40</v>
      </c>
      <c r="AC333" s="368">
        <f t="shared" si="2488"/>
        <v>0.6</v>
      </c>
      <c r="AD333" s="368">
        <f t="shared" si="2489"/>
        <v>0</v>
      </c>
      <c r="AE333" s="368">
        <f t="shared" si="2490"/>
        <v>0</v>
      </c>
      <c r="AF333" s="368">
        <f t="shared" si="2491"/>
        <v>0</v>
      </c>
      <c r="AG333" s="368">
        <f t="shared" si="2492"/>
        <v>0</v>
      </c>
      <c r="AH333" s="368">
        <f t="shared" si="2493"/>
        <v>0</v>
      </c>
      <c r="AI333" s="368">
        <f t="shared" si="2494"/>
        <v>0</v>
      </c>
      <c r="AJ333" s="368">
        <f t="shared" si="2495"/>
        <v>0</v>
      </c>
      <c r="AK333" s="368">
        <f t="shared" si="2496"/>
        <v>0</v>
      </c>
      <c r="AL333" s="368">
        <f t="shared" si="2497"/>
        <v>0</v>
      </c>
      <c r="AM333" s="368">
        <f t="shared" si="2498"/>
        <v>0</v>
      </c>
      <c r="AN333" s="368">
        <f t="shared" si="2499"/>
        <v>0.4</v>
      </c>
      <c r="AO333" s="369">
        <v>0</v>
      </c>
      <c r="AP333" s="370">
        <v>0</v>
      </c>
      <c r="AQ333" s="370">
        <v>0</v>
      </c>
      <c r="AR333" s="370">
        <v>0</v>
      </c>
      <c r="AS333" s="378">
        <f>AC333*'Gas parameters'!$B$10</f>
        <v>21490.799999999999</v>
      </c>
      <c r="AT333" s="371">
        <f>AD333*'Gas parameters'!$C$10</f>
        <v>0</v>
      </c>
      <c r="AU333" s="371">
        <f>AE333*'Gas parameters'!$D$10</f>
        <v>0</v>
      </c>
      <c r="AV333" s="371">
        <f>AF333*'Gas parameters'!$E$10</f>
        <v>0</v>
      </c>
      <c r="AW333" s="371">
        <f>AG333*'Gas parameters'!$F$10</f>
        <v>0</v>
      </c>
      <c r="AX333" s="371">
        <f>AH333*'Gas parameters'!$G$10</f>
        <v>0</v>
      </c>
      <c r="AY333" s="371">
        <f>AI333*'Gas parameters'!$H$10</f>
        <v>0</v>
      </c>
      <c r="AZ333" s="371">
        <f>AJ333*'Gas parameters'!$I$10</f>
        <v>0</v>
      </c>
      <c r="BA333" s="371">
        <f>AK333*'Gas parameters'!$J$10</f>
        <v>0</v>
      </c>
      <c r="BB333" s="371">
        <f>AL333*'Gas parameters'!$K$10</f>
        <v>0</v>
      </c>
      <c r="BC333" s="371">
        <f>AM333*'Gas parameters'!$L$10</f>
        <v>0</v>
      </c>
      <c r="BD333" s="371">
        <f>AN333*'Gas parameters'!$M$10</f>
        <v>4310.8</v>
      </c>
      <c r="BE333" s="372">
        <f>AO333*'Gas parameters'!$N$10</f>
        <v>0</v>
      </c>
      <c r="BF333" s="373">
        <f>AP333*'Gas parameters'!$O$10</f>
        <v>0</v>
      </c>
      <c r="BG333" s="373">
        <f>AQ333*'Gas parameters'!$P$10</f>
        <v>0</v>
      </c>
      <c r="BH333" s="379">
        <f>AR333*'Gas parameters'!$Q$10</f>
        <v>0</v>
      </c>
      <c r="BI333" s="386">
        <f>AC333*'Gas parameters'!$B$11</f>
        <v>23904</v>
      </c>
      <c r="BJ333" s="387">
        <f>AD333*'Gas parameters'!$C$11</f>
        <v>0</v>
      </c>
      <c r="BK333" s="387">
        <f>AE333*'Gas parameters'!$D$11</f>
        <v>0</v>
      </c>
      <c r="BL333" s="387">
        <f>AF333*'Gas parameters'!$E$11</f>
        <v>0</v>
      </c>
      <c r="BM333" s="387">
        <f>AG333*'Gas parameters'!$F$11</f>
        <v>0</v>
      </c>
      <c r="BN333" s="387">
        <f>AH333*'Gas parameters'!$G$11</f>
        <v>0</v>
      </c>
      <c r="BO333" s="387">
        <f>AI333*'Gas parameters'!$H$11</f>
        <v>0</v>
      </c>
      <c r="BP333" s="387">
        <f>AJ333*'Gas parameters'!$I$11</f>
        <v>0</v>
      </c>
      <c r="BQ333" s="387">
        <f>AK333*'Gas parameters'!$J$11</f>
        <v>0</v>
      </c>
      <c r="BR333" s="387">
        <f>AL333*'Gas parameters'!$K$11</f>
        <v>0</v>
      </c>
      <c r="BS333" s="387">
        <f>AM333*'Gas parameters'!$L$11</f>
        <v>0</v>
      </c>
      <c r="BT333" s="387">
        <f>AN333*'Gas parameters'!$M$11</f>
        <v>5115.2000000000007</v>
      </c>
      <c r="BU333" s="388">
        <f>AO333*'Gas parameters'!$N$11</f>
        <v>0</v>
      </c>
      <c r="BV333" s="389">
        <f>AP333*'Gas parameters'!$O$11</f>
        <v>0</v>
      </c>
      <c r="BW333" s="389">
        <f>AQ333*'Gas parameters'!$P$11</f>
        <v>0</v>
      </c>
      <c r="BX333" s="390">
        <f>AR333*'Gas parameters'!$Q$11</f>
        <v>0</v>
      </c>
      <c r="BY333" s="385">
        <f>AC333*'Gas parameters'!$B$12</f>
        <v>0.43043999999999999</v>
      </c>
      <c r="BZ333" s="374">
        <f>AD333*'Gas parameters'!$C$12</f>
        <v>0</v>
      </c>
      <c r="CA333" s="374">
        <f>AE333*'Gas parameters'!$D$12</f>
        <v>0</v>
      </c>
      <c r="CB333" s="374">
        <f>AF333*'Gas parameters'!$E$12</f>
        <v>0</v>
      </c>
      <c r="CC333" s="374">
        <f>AG333*'Gas parameters'!$F$12</f>
        <v>0</v>
      </c>
      <c r="CD333" s="374">
        <f>AH333*'Gas parameters'!$G$12</f>
        <v>0</v>
      </c>
      <c r="CE333" s="374">
        <f>AI333*'Gas parameters'!$H$12</f>
        <v>0</v>
      </c>
      <c r="CF333" s="374">
        <f>AJ333*'Gas parameters'!$I$12</f>
        <v>0</v>
      </c>
      <c r="CG333" s="374">
        <f>AK333*'Gas parameters'!$J$12</f>
        <v>0</v>
      </c>
      <c r="CH333" s="374">
        <f>AL333*'Gas parameters'!$K$12</f>
        <v>0</v>
      </c>
      <c r="CI333" s="374">
        <f>AM333*'Gas parameters'!$L$12</f>
        <v>0</v>
      </c>
      <c r="CJ333" s="374">
        <f>AN333*'Gas parameters'!$M$12</f>
        <v>3.5999999999999997E-2</v>
      </c>
      <c r="CK333" s="375">
        <f>AO333*'Gas parameters'!$N$12</f>
        <v>0</v>
      </c>
      <c r="CL333" s="376">
        <f>AP333*'Gas parameters'!$O$12</f>
        <v>0</v>
      </c>
      <c r="CM333" s="376">
        <f>AQ333*'Gas parameters'!$P$12</f>
        <v>0</v>
      </c>
      <c r="CN333" s="376">
        <f>AR333*'Gas parameters'!$Q$12</f>
        <v>0</v>
      </c>
      <c r="CO333" s="432">
        <f t="shared" si="2500"/>
        <v>0.6</v>
      </c>
      <c r="CP333" s="432">
        <f t="shared" si="2501"/>
        <v>0</v>
      </c>
      <c r="CQ333" s="432">
        <f t="shared" si="2502"/>
        <v>0</v>
      </c>
      <c r="CR333" s="432">
        <f t="shared" si="2503"/>
        <v>0</v>
      </c>
      <c r="CS333" s="432">
        <f t="shared" si="2504"/>
        <v>0</v>
      </c>
      <c r="CT333" s="432">
        <f t="shared" si="2505"/>
        <v>0</v>
      </c>
      <c r="CU333" s="432">
        <f t="shared" si="2506"/>
        <v>0</v>
      </c>
      <c r="CV333" s="432">
        <f t="shared" si="2507"/>
        <v>0</v>
      </c>
      <c r="CW333" s="432">
        <f t="shared" si="2508"/>
        <v>0</v>
      </c>
      <c r="CX333" s="432">
        <f t="shared" si="2509"/>
        <v>0</v>
      </c>
      <c r="CY333" s="432">
        <f t="shared" si="2510"/>
        <v>0</v>
      </c>
      <c r="CZ333" s="432">
        <f t="shared" si="2511"/>
        <v>0.4</v>
      </c>
      <c r="DA333" s="432">
        <f t="shared" si="2512"/>
        <v>0</v>
      </c>
      <c r="DB333" s="432">
        <f t="shared" si="2513"/>
        <v>0</v>
      </c>
      <c r="DC333" s="432">
        <f t="shared" si="2514"/>
        <v>0</v>
      </c>
      <c r="DD333" s="432">
        <f t="shared" si="2515"/>
        <v>0</v>
      </c>
      <c r="DE333" s="428">
        <f>'DATA SHEET'!CO333*'Gas parameters'!$B$13</f>
        <v>21529.8</v>
      </c>
      <c r="DF333" s="428">
        <f>'DATA SHEET'!CP333*'Gas parameters'!$C$13</f>
        <v>0</v>
      </c>
      <c r="DG333" s="428">
        <f>'DATA SHEET'!CQ333*'Gas parameters'!$D$13</f>
        <v>0</v>
      </c>
      <c r="DH333" s="428">
        <f>'DATA SHEET'!CR333*'Gas parameters'!$E$13</f>
        <v>0</v>
      </c>
      <c r="DI333" s="428">
        <f>'DATA SHEET'!CS333*'Gas parameters'!$F$13</f>
        <v>0</v>
      </c>
      <c r="DJ333" s="428">
        <f>'DATA SHEET'!CT333*'Gas parameters'!$G$13</f>
        <v>0</v>
      </c>
      <c r="DK333" s="428">
        <f>'DATA SHEET'!CU333*'Gas parameters'!$H$13</f>
        <v>0</v>
      </c>
      <c r="DL333" s="428">
        <f>'DATA SHEET'!CV333*'Gas parameters'!$I$13</f>
        <v>0</v>
      </c>
      <c r="DM333" s="428">
        <f>'DATA SHEET'!CW333*'Gas parameters'!$J$13</f>
        <v>0</v>
      </c>
      <c r="DN333" s="428">
        <f>'DATA SHEET'!CX333*'Gas parameters'!$K$13</f>
        <v>0</v>
      </c>
      <c r="DO333" s="428">
        <f>'DATA SHEET'!CY333*'Gas parameters'!$L$13</f>
        <v>0</v>
      </c>
      <c r="DP333" s="428">
        <f>'DATA SHEET'!CZ333*'Gas parameters'!$M$13</f>
        <v>4313.2</v>
      </c>
      <c r="DQ333" s="428">
        <f>'DATA SHEET'!DA333*'Gas parameters'!$N$13</f>
        <v>0</v>
      </c>
      <c r="DR333" s="428">
        <f>'DATA SHEET'!DB333*'Gas parameters'!$O$13</f>
        <v>0</v>
      </c>
      <c r="DS333" s="428">
        <f>'DATA SHEET'!DC333*'Gas parameters'!$P$13</f>
        <v>0</v>
      </c>
      <c r="DT333" s="428">
        <f>'DATA SHEET'!DD333*'Gas parameters'!$Q$13</f>
        <v>0</v>
      </c>
      <c r="DU333" s="431">
        <f>'DATA SHEET'!CO333*'Gas parameters'!$B$14</f>
        <v>23891.399999999998</v>
      </c>
      <c r="DV333" s="431">
        <f>'DATA SHEET'!CP333*'Gas parameters'!$C$14</f>
        <v>0</v>
      </c>
      <c r="DW333" s="431">
        <f>'DATA SHEET'!CQ333*'Gas parameters'!$D$14</f>
        <v>0</v>
      </c>
      <c r="DX333" s="431">
        <f>'DATA SHEET'!CR333*'Gas parameters'!$E$14</f>
        <v>0</v>
      </c>
      <c r="DY333" s="431">
        <f>'DATA SHEET'!CS333*'Gas parameters'!$F$14</f>
        <v>0</v>
      </c>
      <c r="DZ333" s="431">
        <f>'DATA SHEET'!CT333*'Gas parameters'!$G$14</f>
        <v>0</v>
      </c>
      <c r="EA333" s="431">
        <f>'DATA SHEET'!CU333*'Gas parameters'!$H$14</f>
        <v>0</v>
      </c>
      <c r="EB333" s="431">
        <f>'DATA SHEET'!CV333*'Gas parameters'!$I$14</f>
        <v>0</v>
      </c>
      <c r="EC333" s="431">
        <f>'DATA SHEET'!CW333*'Gas parameters'!$J$14</f>
        <v>0</v>
      </c>
      <c r="ED333" s="431">
        <f>'DATA SHEET'!CX333*'Gas parameters'!$K$14</f>
        <v>0</v>
      </c>
      <c r="EE333" s="431">
        <f>'DATA SHEET'!CY333*'Gas parameters'!$L$14</f>
        <v>0</v>
      </c>
      <c r="EF333" s="431">
        <f>'DATA SHEET'!CZ333*'Gas parameters'!$M$14</f>
        <v>5098</v>
      </c>
      <c r="EG333" s="431">
        <f>'DATA SHEET'!DA333*'Gas parameters'!$N$14</f>
        <v>0</v>
      </c>
      <c r="EH333" s="431">
        <f>'DATA SHEET'!DB333*'Gas parameters'!$O$14</f>
        <v>0</v>
      </c>
      <c r="EI333" s="431">
        <f>'DATA SHEET'!DC333*'Gas parameters'!$P$14</f>
        <v>0</v>
      </c>
      <c r="EJ333" s="431">
        <f>'DATA SHEET'!DD333*'Gas parameters'!$Q$14</f>
        <v>0</v>
      </c>
      <c r="EK333" s="425">
        <f>'DATA SHEET'!CO333*'Gas parameters'!$B$15</f>
        <v>1.2018</v>
      </c>
      <c r="EL333" s="434">
        <f>'DATA SHEET'!CP333*'Gas parameters'!$C$15</f>
        <v>0</v>
      </c>
      <c r="EM333" s="434">
        <f>'DATA SHEET'!CQ333*'Gas parameters'!$D$15</f>
        <v>0</v>
      </c>
      <c r="EN333" s="434">
        <f>'DATA SHEET'!CR333*'Gas parameters'!$E$15</f>
        <v>0</v>
      </c>
      <c r="EO333" s="434">
        <f>'DATA SHEET'!CS333*'Gas parameters'!$F$15</f>
        <v>0</v>
      </c>
      <c r="EP333" s="434">
        <f>'DATA SHEET'!CT333*'Gas parameters'!$G$15</f>
        <v>0</v>
      </c>
      <c r="EQ333" s="434">
        <f>'DATA SHEET'!CU333*'Gas parameters'!$H$15</f>
        <v>0</v>
      </c>
      <c r="ER333" s="434">
        <f>'DATA SHEET'!CV333*'Gas parameters'!$I$15</f>
        <v>0</v>
      </c>
      <c r="ES333" s="434">
        <f>'DATA SHEET'!CW333*'Gas parameters'!$J$15</f>
        <v>0</v>
      </c>
      <c r="ET333" s="434">
        <f>'DATA SHEET'!CX333*'Gas parameters'!$K$15</f>
        <v>0</v>
      </c>
      <c r="EU333" s="434">
        <f>'DATA SHEET'!CY333*'Gas parameters'!$L$15</f>
        <v>0</v>
      </c>
      <c r="EV333" s="434">
        <f>'DATA SHEET'!CZ333*'Gas parameters'!$M$15</f>
        <v>0.1996</v>
      </c>
      <c r="EW333" s="434">
        <f>'DATA SHEET'!DA333*'Gas parameters'!$N$15</f>
        <v>0</v>
      </c>
      <c r="EX333" s="434">
        <f>'DATA SHEET'!DB333*'Gas parameters'!$O$15</f>
        <v>0</v>
      </c>
      <c r="EY333" s="434">
        <f>'DATA SHEET'!DC333*'Gas parameters'!$P$15</f>
        <v>0</v>
      </c>
      <c r="EZ333" s="434">
        <f>'DATA SHEET'!DD333*'Gas parameters'!$Q$15</f>
        <v>0</v>
      </c>
      <c r="FA333" s="429">
        <f>'DATA SHEET'!CO333*'Gas parameters'!$B$16</f>
        <v>0.59760000000000002</v>
      </c>
      <c r="FB333" s="429">
        <f>'DATA SHEET'!CP333*'Gas parameters'!$C$16</f>
        <v>0</v>
      </c>
      <c r="FC333" s="429">
        <f>'DATA SHEET'!CQ333*'Gas parameters'!$D$16</f>
        <v>0</v>
      </c>
      <c r="FD333" s="429">
        <f>'DATA SHEET'!CR333*'Gas parameters'!$E$16</f>
        <v>0</v>
      </c>
      <c r="FE333" s="429">
        <f>'DATA SHEET'!CS333*'Gas parameters'!$F$16</f>
        <v>0</v>
      </c>
      <c r="FF333" s="429">
        <f>'DATA SHEET'!CT333*'Gas parameters'!$G$16</f>
        <v>0</v>
      </c>
      <c r="FG333" s="429">
        <f>'DATA SHEET'!CU333*'Gas parameters'!$H$16</f>
        <v>0</v>
      </c>
      <c r="FH333" s="429">
        <f>'DATA SHEET'!CV333*'Gas parameters'!$I$16</f>
        <v>0</v>
      </c>
      <c r="FI333" s="429">
        <f>'DATA SHEET'!CW333*'Gas parameters'!$J$16</f>
        <v>0</v>
      </c>
      <c r="FJ333" s="429">
        <f>'DATA SHEET'!CX333*'Gas parameters'!$K$16</f>
        <v>0</v>
      </c>
      <c r="FK333" s="429">
        <f>'DATA SHEET'!CY333*'Gas parameters'!$L$16</f>
        <v>0</v>
      </c>
      <c r="FL333" s="429">
        <f>'DATA SHEET'!CZ333*'Gas parameters'!$M$16</f>
        <v>0</v>
      </c>
      <c r="FM333" s="429">
        <f>'DATA SHEET'!DA333*'Gas parameters'!$N$16</f>
        <v>0</v>
      </c>
      <c r="FN333" s="429">
        <f>'DATA SHEET'!DB333*'Gas parameters'!$O$16</f>
        <v>0</v>
      </c>
      <c r="FO333" s="429">
        <f>'DATA SHEET'!DC333*'Gas parameters'!$P$16</f>
        <v>0</v>
      </c>
      <c r="FP333" s="429">
        <f>'DATA SHEET'!DD333*'Gas parameters'!$Q$16</f>
        <v>0</v>
      </c>
      <c r="FQ333" s="457">
        <f>'DATA SHEET'!CO333*'Gas parameters'!$B$17</f>
        <v>1.1639999999999999</v>
      </c>
      <c r="FR333" s="457">
        <f>'DATA SHEET'!CP333*'Gas parameters'!$C$17</f>
        <v>0</v>
      </c>
      <c r="FS333" s="457">
        <f>'DATA SHEET'!CQ333*'Gas parameters'!$D$17</f>
        <v>0</v>
      </c>
      <c r="FT333" s="457">
        <f>'DATA SHEET'!CR333*'Gas parameters'!$E$17</f>
        <v>0</v>
      </c>
      <c r="FU333" s="457">
        <f>'DATA SHEET'!CS333*'Gas parameters'!$F$17</f>
        <v>0</v>
      </c>
      <c r="FV333" s="457">
        <f>'DATA SHEET'!CT333*'Gas parameters'!$G$17</f>
        <v>0</v>
      </c>
      <c r="FW333" s="457">
        <f>'DATA SHEET'!CU333*'Gas parameters'!$H$17</f>
        <v>0</v>
      </c>
      <c r="FX333" s="457">
        <f>'DATA SHEET'!CV333*'Gas parameters'!$I$17</f>
        <v>0</v>
      </c>
      <c r="FY333" s="457">
        <f>'DATA SHEET'!CW333*'Gas parameters'!$J$17</f>
        <v>0</v>
      </c>
      <c r="FZ333" s="457">
        <f>'DATA SHEET'!CX333*'Gas parameters'!$K$17</f>
        <v>0</v>
      </c>
      <c r="GA333" s="457">
        <f>'DATA SHEET'!CY333*'Gas parameters'!$L$17</f>
        <v>0</v>
      </c>
      <c r="GB333" s="457">
        <f>'DATA SHEET'!CZ333*'Gas parameters'!$M$17</f>
        <v>0.38680000000000003</v>
      </c>
      <c r="GC333" s="457">
        <f>'DATA SHEET'!DA333*'Gas parameters'!$N$17</f>
        <v>0</v>
      </c>
      <c r="GD333" s="457">
        <f>'DATA SHEET'!DB333*'Gas parameters'!$O$17</f>
        <v>0</v>
      </c>
      <c r="GE333" s="457">
        <f>'DATA SHEET'!DC333*'Gas parameters'!$P$17</f>
        <v>0</v>
      </c>
      <c r="GF333" s="457">
        <f>'DATA SHEET'!DD333*'Gas parameters'!$Q$17</f>
        <v>0</v>
      </c>
      <c r="GG333" s="429">
        <f>'DATA SHEET'!CO333*'Gas parameters'!$B$18</f>
        <v>0.43043999999999999</v>
      </c>
      <c r="GH333" s="429">
        <f>'DATA SHEET'!CP333*'Gas parameters'!$C$18</f>
        <v>0</v>
      </c>
      <c r="GI333" s="429">
        <f>'DATA SHEET'!CQ333*'Gas parameters'!$D$18</f>
        <v>0</v>
      </c>
      <c r="GJ333" s="429">
        <f>'DATA SHEET'!CR333*'Gas parameters'!$E$18</f>
        <v>0</v>
      </c>
      <c r="GK333" s="429">
        <f>'DATA SHEET'!CS333*'Gas parameters'!$F$18</f>
        <v>0</v>
      </c>
      <c r="GL333" s="429">
        <f>'DATA SHEET'!CT333*'Gas parameters'!$G$18</f>
        <v>0</v>
      </c>
      <c r="GM333" s="429">
        <f>'DATA SHEET'!CU333*'Gas parameters'!$H$18</f>
        <v>0</v>
      </c>
      <c r="GN333" s="429">
        <f>'DATA SHEET'!CV333*'Gas parameters'!$I$18</f>
        <v>0</v>
      </c>
      <c r="GO333" s="429">
        <f>'DATA SHEET'!CW333*'Gas parameters'!$J$18</f>
        <v>0</v>
      </c>
      <c r="GP333" s="429">
        <f>'DATA SHEET'!CX333*'Gas parameters'!$K$18</f>
        <v>0</v>
      </c>
      <c r="GQ333" s="429">
        <f>'DATA SHEET'!CY333*'Gas parameters'!$L$18</f>
        <v>0</v>
      </c>
      <c r="GR333" s="429">
        <f>'DATA SHEET'!CZ333*'Gas parameters'!$M$18</f>
        <v>3.5999999999999997E-2</v>
      </c>
      <c r="GS333" s="429">
        <f>'DATA SHEET'!DA333*'Gas parameters'!$N$18</f>
        <v>0</v>
      </c>
      <c r="GT333" s="429">
        <f>'DATA SHEET'!DB333*'Gas parameters'!$O$18</f>
        <v>0</v>
      </c>
      <c r="GU333" s="429">
        <f>'DATA SHEET'!DC333*'Gas parameters'!$P$18</f>
        <v>0</v>
      </c>
      <c r="GV333" s="429">
        <f>'DATA SHEET'!DD333*'Gas parameters'!$Q$18</f>
        <v>0</v>
      </c>
      <c r="GW333" s="430">
        <v>7</v>
      </c>
      <c r="GX333" s="430">
        <v>1E-3</v>
      </c>
      <c r="GY333" s="435">
        <f t="shared" si="2516"/>
        <v>6.6924546322827121</v>
      </c>
      <c r="GZ333" s="435">
        <f t="shared" si="2517"/>
        <v>10.148328222950017</v>
      </c>
      <c r="HA333" s="433">
        <f t="shared" si="2518"/>
        <v>1</v>
      </c>
      <c r="HB333" s="433">
        <f t="shared" si="2519"/>
        <v>7.4502201757506663</v>
      </c>
      <c r="HC333" s="433">
        <f t="shared" si="2520"/>
        <v>20.959991874476575</v>
      </c>
      <c r="HD333" s="433">
        <f t="shared" si="2521"/>
        <v>1.3246768628986172</v>
      </c>
      <c r="HE333" s="433">
        <f t="shared" si="2522"/>
        <v>1.2155011147590387</v>
      </c>
      <c r="HF333" s="436">
        <f t="shared" si="2523"/>
        <v>0</v>
      </c>
      <c r="HG333" s="433">
        <f t="shared" si="2524"/>
        <v>5.8886546322827122</v>
      </c>
      <c r="HH333" s="435">
        <f>GY333*0.7906+'DATA SHEET'!CW333/100+HN333</f>
        <v>5.8886546322827122</v>
      </c>
      <c r="HI333" s="433">
        <f t="shared" si="2525"/>
        <v>1.5615655434679541</v>
      </c>
      <c r="HJ333" s="433">
        <f t="shared" si="2526"/>
        <v>10.148328222950017</v>
      </c>
      <c r="HK333" s="437">
        <f t="shared" si="2527"/>
        <v>25843</v>
      </c>
      <c r="HL333" s="437">
        <f t="shared" si="2528"/>
        <v>28989.399999999998</v>
      </c>
      <c r="HM333" s="438">
        <f t="shared" si="2529"/>
        <v>1.4014</v>
      </c>
      <c r="HN333" s="439">
        <f t="shared" si="2530"/>
        <v>0.59760000000000002</v>
      </c>
      <c r="HO333" s="436">
        <f t="shared" si="2531"/>
        <v>1.5508</v>
      </c>
      <c r="HP333" s="427">
        <f t="shared" si="2532"/>
        <v>0.46643999999999997</v>
      </c>
      <c r="HQ333" s="357">
        <f t="shared" si="2533"/>
        <v>25801.599999999999</v>
      </c>
      <c r="HR333" s="358">
        <f t="shared" si="2534"/>
        <v>29019.200000000001</v>
      </c>
      <c r="HS333" s="712">
        <f t="shared" si="2535"/>
        <v>0.46643999999999997</v>
      </c>
      <c r="HT333" s="713">
        <f t="shared" si="2536"/>
        <v>0.36094603788418017</v>
      </c>
      <c r="HU333" s="711">
        <f t="shared" si="2537"/>
        <v>0.44215889640812073</v>
      </c>
      <c r="HV333" s="711">
        <f t="shared" si="2538"/>
        <v>24.454174959719456</v>
      </c>
      <c r="HW333" s="711">
        <f t="shared" si="2539"/>
        <v>27.464698088207459</v>
      </c>
      <c r="HX333" s="711">
        <f t="shared" si="2540"/>
        <v>45.714470083951518</v>
      </c>
      <c r="HY333" s="714">
        <f t="shared" si="2541"/>
        <v>25.801599999999997</v>
      </c>
      <c r="HZ333" s="359">
        <f t="shared" si="2542"/>
        <v>29.019200000000001</v>
      </c>
      <c r="IA333" s="360">
        <f t="shared" si="2543"/>
        <v>48.30190909070317</v>
      </c>
      <c r="IB333" s="75">
        <f t="shared" si="2544"/>
        <v>45.714470083951518</v>
      </c>
      <c r="IC333" s="724">
        <f t="shared" si="2545"/>
        <v>0.36094603788418017</v>
      </c>
      <c r="ID333" s="724">
        <f t="shared" si="2546"/>
        <v>25.801599999999997</v>
      </c>
      <c r="IE333" s="724">
        <f t="shared" si="2547"/>
        <v>29.019200000000001</v>
      </c>
      <c r="IF333" s="76">
        <f t="shared" si="2548"/>
        <v>10.148328222950017</v>
      </c>
      <c r="IG333" s="168"/>
      <c r="IH333" s="168"/>
      <c r="II333" s="168"/>
      <c r="IJ333" s="700">
        <f t="shared" si="2549"/>
        <v>0</v>
      </c>
      <c r="IK333" s="529"/>
      <c r="IL333" s="529"/>
      <c r="IM333" s="529"/>
      <c r="IN333" s="529"/>
      <c r="IO333" s="529"/>
      <c r="IP333" s="529"/>
      <c r="IQ333" s="529"/>
      <c r="IR333" s="529"/>
      <c r="IS333" s="23" t="s">
        <v>88</v>
      </c>
      <c r="IT333" s="23" t="s">
        <v>88</v>
      </c>
      <c r="IU333" s="23"/>
      <c r="IV333" s="23" t="s">
        <v>88</v>
      </c>
      <c r="IW333" s="23"/>
      <c r="IX333" s="23"/>
      <c r="IZ333" s="529"/>
      <c r="JA333" s="529"/>
      <c r="JB333" s="143"/>
      <c r="JC333" s="64"/>
      <c r="JD333" s="22" t="str">
        <f>IF(IN333&lt;&gt;0,IP333*IF333/IN333,"NM")</f>
        <v>NM</v>
      </c>
      <c r="JE333" s="22" t="str">
        <f>IF(IN333&lt;&gt;0,IQ333*IF333/IN333,"NM")</f>
        <v>NM</v>
      </c>
      <c r="JF333" s="22" t="str">
        <f>IF(IN333&lt;&gt;0,JD333*1.07,"NM")</f>
        <v>NM</v>
      </c>
      <c r="JG333" s="22" t="str">
        <f>IF(IN333&lt;&gt;0,JE333*1.76,"NM")</f>
        <v>NM</v>
      </c>
      <c r="JH333" s="21" t="str">
        <f>IF(IN333&lt;&gt;0,(21/(21-IO333)),"NM")</f>
        <v>NM</v>
      </c>
      <c r="JI333" s="21"/>
      <c r="JJ333" s="21"/>
      <c r="JK333" s="21"/>
      <c r="JL333" s="529"/>
      <c r="JM333" s="529"/>
      <c r="JN333" s="529"/>
      <c r="JO333" s="529"/>
      <c r="JP333" s="529"/>
      <c r="JR333" s="29"/>
      <c r="JS333" s="29"/>
      <c r="JT333" s="529"/>
      <c r="JU333" s="529"/>
      <c r="JV333" s="142"/>
      <c r="JW333" s="142"/>
      <c r="JX333" s="142"/>
      <c r="JY333" s="142"/>
      <c r="JZ333" s="142"/>
      <c r="KA333" s="23"/>
      <c r="KB333" s="24"/>
      <c r="KC333" s="175"/>
      <c r="KD333" s="175"/>
      <c r="KE333" s="175"/>
      <c r="KF333" s="175"/>
      <c r="KG333" s="175"/>
      <c r="KH333" s="175"/>
      <c r="KI333" s="175"/>
      <c r="KJ333" s="175"/>
      <c r="KK333" s="48"/>
      <c r="KL333" s="32" t="s">
        <v>88</v>
      </c>
      <c r="KM333" s="48"/>
      <c r="KN333" s="48"/>
      <c r="KO333" s="48"/>
      <c r="KP333" s="48"/>
      <c r="KQ333" s="49"/>
      <c r="KR333" s="49"/>
      <c r="KS333" s="49"/>
      <c r="KT333" s="49"/>
      <c r="KU333" s="49"/>
      <c r="KV333" s="49"/>
      <c r="KX333" s="540">
        <f t="shared" si="2487"/>
        <v>100</v>
      </c>
      <c r="NC333" s="529">
        <v>0</v>
      </c>
    </row>
    <row r="334" spans="1:367" ht="16.5" thickTop="1" thickBot="1" x14ac:dyDescent="0.3">
      <c r="A334" s="423" t="s">
        <v>183</v>
      </c>
      <c r="B334" s="80" t="e">
        <f>IF(A334="X",IF(#REF!="F",#REF!,IF(#REF!="C",#REF!,IF(#REF!="WH",#REF!,IF(#REF!="B",#REF!,"")))),"")</f>
        <v>#REF!</v>
      </c>
      <c r="C334" s="120"/>
      <c r="D334" s="2178"/>
      <c r="E334" s="11">
        <f>E333+1</f>
        <v>158</v>
      </c>
      <c r="F334" s="2129"/>
      <c r="G334" s="1832"/>
      <c r="H334" s="23" t="s">
        <v>88</v>
      </c>
      <c r="I334" s="23" t="s">
        <v>88</v>
      </c>
      <c r="J334" s="23" t="s">
        <v>88</v>
      </c>
      <c r="K334" s="38"/>
      <c r="L334" s="39" t="str">
        <f>L333</f>
        <v>EU high</v>
      </c>
      <c r="M334" s="196" t="s">
        <v>191</v>
      </c>
      <c r="N334" s="1906"/>
      <c r="O334" s="528"/>
      <c r="P334" s="544"/>
      <c r="Q334" s="726">
        <v>60</v>
      </c>
      <c r="R334" s="727"/>
      <c r="S334" s="727"/>
      <c r="T334" s="727"/>
      <c r="U334" s="727"/>
      <c r="V334" s="727"/>
      <c r="W334" s="727"/>
      <c r="X334" s="727"/>
      <c r="Y334" s="727"/>
      <c r="Z334" s="727"/>
      <c r="AA334" s="727"/>
      <c r="AB334" s="727">
        <v>40</v>
      </c>
      <c r="AC334" s="368">
        <f t="shared" si="2488"/>
        <v>0.6</v>
      </c>
      <c r="AD334" s="368">
        <f t="shared" si="2489"/>
        <v>0</v>
      </c>
      <c r="AE334" s="368">
        <f t="shared" si="2490"/>
        <v>0</v>
      </c>
      <c r="AF334" s="368">
        <f t="shared" si="2491"/>
        <v>0</v>
      </c>
      <c r="AG334" s="368">
        <f t="shared" si="2492"/>
        <v>0</v>
      </c>
      <c r="AH334" s="368">
        <f t="shared" si="2493"/>
        <v>0</v>
      </c>
      <c r="AI334" s="368">
        <f t="shared" si="2494"/>
        <v>0</v>
      </c>
      <c r="AJ334" s="368">
        <f t="shared" si="2495"/>
        <v>0</v>
      </c>
      <c r="AK334" s="368">
        <f t="shared" si="2496"/>
        <v>0</v>
      </c>
      <c r="AL334" s="368">
        <f t="shared" si="2497"/>
        <v>0</v>
      </c>
      <c r="AM334" s="368">
        <f t="shared" si="2498"/>
        <v>0</v>
      </c>
      <c r="AN334" s="368">
        <f t="shared" si="2499"/>
        <v>0.4</v>
      </c>
      <c r="AO334" s="369">
        <v>0</v>
      </c>
      <c r="AP334" s="370">
        <v>0</v>
      </c>
      <c r="AQ334" s="370">
        <v>0</v>
      </c>
      <c r="AR334" s="370">
        <v>0</v>
      </c>
      <c r="AS334" s="378">
        <f>AC334*'Gas parameters'!$B$10</f>
        <v>21490.799999999999</v>
      </c>
      <c r="AT334" s="371">
        <f>AD334*'Gas parameters'!$C$10</f>
        <v>0</v>
      </c>
      <c r="AU334" s="371">
        <f>AE334*'Gas parameters'!$D$10</f>
        <v>0</v>
      </c>
      <c r="AV334" s="371">
        <f>AF334*'Gas parameters'!$E$10</f>
        <v>0</v>
      </c>
      <c r="AW334" s="371">
        <f>AG334*'Gas parameters'!$F$10</f>
        <v>0</v>
      </c>
      <c r="AX334" s="371">
        <f>AH334*'Gas parameters'!$G$10</f>
        <v>0</v>
      </c>
      <c r="AY334" s="371">
        <f>AI334*'Gas parameters'!$H$10</f>
        <v>0</v>
      </c>
      <c r="AZ334" s="371">
        <f>AJ334*'Gas parameters'!$I$10</f>
        <v>0</v>
      </c>
      <c r="BA334" s="371">
        <f>AK334*'Gas parameters'!$J$10</f>
        <v>0</v>
      </c>
      <c r="BB334" s="371">
        <f>AL334*'Gas parameters'!$K$10</f>
        <v>0</v>
      </c>
      <c r="BC334" s="371">
        <f>AM334*'Gas parameters'!$L$10</f>
        <v>0</v>
      </c>
      <c r="BD334" s="371">
        <f>AN334*'Gas parameters'!$M$10</f>
        <v>4310.8</v>
      </c>
      <c r="BE334" s="372">
        <f>AO334*'Gas parameters'!$N$10</f>
        <v>0</v>
      </c>
      <c r="BF334" s="373">
        <f>AP334*'Gas parameters'!$O$10</f>
        <v>0</v>
      </c>
      <c r="BG334" s="373">
        <f>AQ334*'Gas parameters'!$P$10</f>
        <v>0</v>
      </c>
      <c r="BH334" s="379">
        <f>AR334*'Gas parameters'!$Q$10</f>
        <v>0</v>
      </c>
      <c r="BI334" s="386">
        <f>AC334*'Gas parameters'!$B$11</f>
        <v>23904</v>
      </c>
      <c r="BJ334" s="387">
        <f>AD334*'Gas parameters'!$C$11</f>
        <v>0</v>
      </c>
      <c r="BK334" s="387">
        <f>AE334*'Gas parameters'!$D$11</f>
        <v>0</v>
      </c>
      <c r="BL334" s="387">
        <f>AF334*'Gas parameters'!$E$11</f>
        <v>0</v>
      </c>
      <c r="BM334" s="387">
        <f>AG334*'Gas parameters'!$F$11</f>
        <v>0</v>
      </c>
      <c r="BN334" s="387">
        <f>AH334*'Gas parameters'!$G$11</f>
        <v>0</v>
      </c>
      <c r="BO334" s="387">
        <f>AI334*'Gas parameters'!$H$11</f>
        <v>0</v>
      </c>
      <c r="BP334" s="387">
        <f>AJ334*'Gas parameters'!$I$11</f>
        <v>0</v>
      </c>
      <c r="BQ334" s="387">
        <f>AK334*'Gas parameters'!$J$11</f>
        <v>0</v>
      </c>
      <c r="BR334" s="387">
        <f>AL334*'Gas parameters'!$K$11</f>
        <v>0</v>
      </c>
      <c r="BS334" s="387">
        <f>AM334*'Gas parameters'!$L$11</f>
        <v>0</v>
      </c>
      <c r="BT334" s="387">
        <f>AN334*'Gas parameters'!$M$11</f>
        <v>5115.2000000000007</v>
      </c>
      <c r="BU334" s="388">
        <f>AO334*'Gas parameters'!$N$11</f>
        <v>0</v>
      </c>
      <c r="BV334" s="389">
        <f>AP334*'Gas parameters'!$O$11</f>
        <v>0</v>
      </c>
      <c r="BW334" s="389">
        <f>AQ334*'Gas parameters'!$P$11</f>
        <v>0</v>
      </c>
      <c r="BX334" s="390">
        <f>AR334*'Gas parameters'!$Q$11</f>
        <v>0</v>
      </c>
      <c r="BY334" s="385">
        <f>AC334*'Gas parameters'!$B$12</f>
        <v>0.43043999999999999</v>
      </c>
      <c r="BZ334" s="374">
        <f>AD334*'Gas parameters'!$C$12</f>
        <v>0</v>
      </c>
      <c r="CA334" s="374">
        <f>AE334*'Gas parameters'!$D$12</f>
        <v>0</v>
      </c>
      <c r="CB334" s="374">
        <f>AF334*'Gas parameters'!$E$12</f>
        <v>0</v>
      </c>
      <c r="CC334" s="374">
        <f>AG334*'Gas parameters'!$F$12</f>
        <v>0</v>
      </c>
      <c r="CD334" s="374">
        <f>AH334*'Gas parameters'!$G$12</f>
        <v>0</v>
      </c>
      <c r="CE334" s="374">
        <f>AI334*'Gas parameters'!$H$12</f>
        <v>0</v>
      </c>
      <c r="CF334" s="374">
        <f>AJ334*'Gas parameters'!$I$12</f>
        <v>0</v>
      </c>
      <c r="CG334" s="374">
        <f>AK334*'Gas parameters'!$J$12</f>
        <v>0</v>
      </c>
      <c r="CH334" s="374">
        <f>AL334*'Gas parameters'!$K$12</f>
        <v>0</v>
      </c>
      <c r="CI334" s="374">
        <f>AM334*'Gas parameters'!$L$12</f>
        <v>0</v>
      </c>
      <c r="CJ334" s="374">
        <f>AN334*'Gas parameters'!$M$12</f>
        <v>3.5999999999999997E-2</v>
      </c>
      <c r="CK334" s="375">
        <f>AO334*'Gas parameters'!$N$12</f>
        <v>0</v>
      </c>
      <c r="CL334" s="376">
        <f>AP334*'Gas parameters'!$O$12</f>
        <v>0</v>
      </c>
      <c r="CM334" s="376">
        <f>AQ334*'Gas parameters'!$P$12</f>
        <v>0</v>
      </c>
      <c r="CN334" s="376">
        <f>AR334*'Gas parameters'!$Q$12</f>
        <v>0</v>
      </c>
      <c r="CO334" s="432">
        <f t="shared" si="2500"/>
        <v>0.6</v>
      </c>
      <c r="CP334" s="432">
        <f t="shared" si="2501"/>
        <v>0</v>
      </c>
      <c r="CQ334" s="432">
        <f t="shared" si="2502"/>
        <v>0</v>
      </c>
      <c r="CR334" s="432">
        <f t="shared" si="2503"/>
        <v>0</v>
      </c>
      <c r="CS334" s="432">
        <f t="shared" si="2504"/>
        <v>0</v>
      </c>
      <c r="CT334" s="432">
        <f t="shared" si="2505"/>
        <v>0</v>
      </c>
      <c r="CU334" s="432">
        <f t="shared" si="2506"/>
        <v>0</v>
      </c>
      <c r="CV334" s="432">
        <f t="shared" si="2507"/>
        <v>0</v>
      </c>
      <c r="CW334" s="432">
        <f t="shared" si="2508"/>
        <v>0</v>
      </c>
      <c r="CX334" s="432">
        <f t="shared" si="2509"/>
        <v>0</v>
      </c>
      <c r="CY334" s="432">
        <f t="shared" si="2510"/>
        <v>0</v>
      </c>
      <c r="CZ334" s="432">
        <f t="shared" si="2511"/>
        <v>0.4</v>
      </c>
      <c r="DA334" s="432">
        <f t="shared" si="2512"/>
        <v>0</v>
      </c>
      <c r="DB334" s="432">
        <f t="shared" si="2513"/>
        <v>0</v>
      </c>
      <c r="DC334" s="432">
        <f t="shared" si="2514"/>
        <v>0</v>
      </c>
      <c r="DD334" s="432">
        <f t="shared" si="2515"/>
        <v>0</v>
      </c>
      <c r="DE334" s="428">
        <f>'DATA SHEET'!CO334*'Gas parameters'!$B$13</f>
        <v>21529.8</v>
      </c>
      <c r="DF334" s="428">
        <f>'DATA SHEET'!CP334*'Gas parameters'!$C$13</f>
        <v>0</v>
      </c>
      <c r="DG334" s="428">
        <f>'DATA SHEET'!CQ334*'Gas parameters'!$D$13</f>
        <v>0</v>
      </c>
      <c r="DH334" s="428">
        <f>'DATA SHEET'!CR334*'Gas parameters'!$E$13</f>
        <v>0</v>
      </c>
      <c r="DI334" s="428">
        <f>'DATA SHEET'!CS334*'Gas parameters'!$F$13</f>
        <v>0</v>
      </c>
      <c r="DJ334" s="428">
        <f>'DATA SHEET'!CT334*'Gas parameters'!$G$13</f>
        <v>0</v>
      </c>
      <c r="DK334" s="428">
        <f>'DATA SHEET'!CU334*'Gas parameters'!$H$13</f>
        <v>0</v>
      </c>
      <c r="DL334" s="428">
        <f>'DATA SHEET'!CV334*'Gas parameters'!$I$13</f>
        <v>0</v>
      </c>
      <c r="DM334" s="428">
        <f>'DATA SHEET'!CW334*'Gas parameters'!$J$13</f>
        <v>0</v>
      </c>
      <c r="DN334" s="428">
        <f>'DATA SHEET'!CX334*'Gas parameters'!$K$13</f>
        <v>0</v>
      </c>
      <c r="DO334" s="428">
        <f>'DATA SHEET'!CY334*'Gas parameters'!$L$13</f>
        <v>0</v>
      </c>
      <c r="DP334" s="428">
        <f>'DATA SHEET'!CZ334*'Gas parameters'!$M$13</f>
        <v>4313.2</v>
      </c>
      <c r="DQ334" s="428">
        <f>'DATA SHEET'!DA334*'Gas parameters'!$N$13</f>
        <v>0</v>
      </c>
      <c r="DR334" s="428">
        <f>'DATA SHEET'!DB334*'Gas parameters'!$O$13</f>
        <v>0</v>
      </c>
      <c r="DS334" s="428">
        <f>'DATA SHEET'!DC334*'Gas parameters'!$P$13</f>
        <v>0</v>
      </c>
      <c r="DT334" s="428">
        <f>'DATA SHEET'!DD334*'Gas parameters'!$Q$13</f>
        <v>0</v>
      </c>
      <c r="DU334" s="431">
        <f>'DATA SHEET'!CO334*'Gas parameters'!$B$14</f>
        <v>23891.399999999998</v>
      </c>
      <c r="DV334" s="431">
        <f>'DATA SHEET'!CP334*'Gas parameters'!$C$14</f>
        <v>0</v>
      </c>
      <c r="DW334" s="431">
        <f>'DATA SHEET'!CQ334*'Gas parameters'!$D$14</f>
        <v>0</v>
      </c>
      <c r="DX334" s="431">
        <f>'DATA SHEET'!CR334*'Gas parameters'!$E$14</f>
        <v>0</v>
      </c>
      <c r="DY334" s="431">
        <f>'DATA SHEET'!CS334*'Gas parameters'!$F$14</f>
        <v>0</v>
      </c>
      <c r="DZ334" s="431">
        <f>'DATA SHEET'!CT334*'Gas parameters'!$G$14</f>
        <v>0</v>
      </c>
      <c r="EA334" s="431">
        <f>'DATA SHEET'!CU334*'Gas parameters'!$H$14</f>
        <v>0</v>
      </c>
      <c r="EB334" s="431">
        <f>'DATA SHEET'!CV334*'Gas parameters'!$I$14</f>
        <v>0</v>
      </c>
      <c r="EC334" s="431">
        <f>'DATA SHEET'!CW334*'Gas parameters'!$J$14</f>
        <v>0</v>
      </c>
      <c r="ED334" s="431">
        <f>'DATA SHEET'!CX334*'Gas parameters'!$K$14</f>
        <v>0</v>
      </c>
      <c r="EE334" s="431">
        <f>'DATA SHEET'!CY334*'Gas parameters'!$L$14</f>
        <v>0</v>
      </c>
      <c r="EF334" s="431">
        <f>'DATA SHEET'!CZ334*'Gas parameters'!$M$14</f>
        <v>5098</v>
      </c>
      <c r="EG334" s="431">
        <f>'DATA SHEET'!DA334*'Gas parameters'!$N$14</f>
        <v>0</v>
      </c>
      <c r="EH334" s="431">
        <f>'DATA SHEET'!DB334*'Gas parameters'!$O$14</f>
        <v>0</v>
      </c>
      <c r="EI334" s="431">
        <f>'DATA SHEET'!DC334*'Gas parameters'!$P$14</f>
        <v>0</v>
      </c>
      <c r="EJ334" s="431">
        <f>'DATA SHEET'!DD334*'Gas parameters'!$Q$14</f>
        <v>0</v>
      </c>
      <c r="EK334" s="425">
        <f>'DATA SHEET'!CO334*'Gas parameters'!$B$15</f>
        <v>1.2018</v>
      </c>
      <c r="EL334" s="434">
        <f>'DATA SHEET'!CP334*'Gas parameters'!$C$15</f>
        <v>0</v>
      </c>
      <c r="EM334" s="434">
        <f>'DATA SHEET'!CQ334*'Gas parameters'!$D$15</f>
        <v>0</v>
      </c>
      <c r="EN334" s="434">
        <f>'DATA SHEET'!CR334*'Gas parameters'!$E$15</f>
        <v>0</v>
      </c>
      <c r="EO334" s="434">
        <f>'DATA SHEET'!CS334*'Gas parameters'!$F$15</f>
        <v>0</v>
      </c>
      <c r="EP334" s="434">
        <f>'DATA SHEET'!CT334*'Gas parameters'!$G$15</f>
        <v>0</v>
      </c>
      <c r="EQ334" s="434">
        <f>'DATA SHEET'!CU334*'Gas parameters'!$H$15</f>
        <v>0</v>
      </c>
      <c r="ER334" s="434">
        <f>'DATA SHEET'!CV334*'Gas parameters'!$I$15</f>
        <v>0</v>
      </c>
      <c r="ES334" s="434">
        <f>'DATA SHEET'!CW334*'Gas parameters'!$J$15</f>
        <v>0</v>
      </c>
      <c r="ET334" s="434">
        <f>'DATA SHEET'!CX334*'Gas parameters'!$K$15</f>
        <v>0</v>
      </c>
      <c r="EU334" s="434">
        <f>'DATA SHEET'!CY334*'Gas parameters'!$L$15</f>
        <v>0</v>
      </c>
      <c r="EV334" s="434">
        <f>'DATA SHEET'!CZ334*'Gas parameters'!$M$15</f>
        <v>0.1996</v>
      </c>
      <c r="EW334" s="434">
        <f>'DATA SHEET'!DA334*'Gas parameters'!$N$15</f>
        <v>0</v>
      </c>
      <c r="EX334" s="434">
        <f>'DATA SHEET'!DB334*'Gas parameters'!$O$15</f>
        <v>0</v>
      </c>
      <c r="EY334" s="434">
        <f>'DATA SHEET'!DC334*'Gas parameters'!$P$15</f>
        <v>0</v>
      </c>
      <c r="EZ334" s="434">
        <f>'DATA SHEET'!DD334*'Gas parameters'!$Q$15</f>
        <v>0</v>
      </c>
      <c r="FA334" s="429">
        <f>'DATA SHEET'!CO334*'Gas parameters'!$B$16</f>
        <v>0.59760000000000002</v>
      </c>
      <c r="FB334" s="429">
        <f>'DATA SHEET'!CP334*'Gas parameters'!$C$16</f>
        <v>0</v>
      </c>
      <c r="FC334" s="429">
        <f>'DATA SHEET'!CQ334*'Gas parameters'!$D$16</f>
        <v>0</v>
      </c>
      <c r="FD334" s="429">
        <f>'DATA SHEET'!CR334*'Gas parameters'!$E$16</f>
        <v>0</v>
      </c>
      <c r="FE334" s="429">
        <f>'DATA SHEET'!CS334*'Gas parameters'!$F$16</f>
        <v>0</v>
      </c>
      <c r="FF334" s="429">
        <f>'DATA SHEET'!CT334*'Gas parameters'!$G$16</f>
        <v>0</v>
      </c>
      <c r="FG334" s="429">
        <f>'DATA SHEET'!CU334*'Gas parameters'!$H$16</f>
        <v>0</v>
      </c>
      <c r="FH334" s="429">
        <f>'DATA SHEET'!CV334*'Gas parameters'!$I$16</f>
        <v>0</v>
      </c>
      <c r="FI334" s="429">
        <f>'DATA SHEET'!CW334*'Gas parameters'!$J$16</f>
        <v>0</v>
      </c>
      <c r="FJ334" s="429">
        <f>'DATA SHEET'!CX334*'Gas parameters'!$K$16</f>
        <v>0</v>
      </c>
      <c r="FK334" s="429">
        <f>'DATA SHEET'!CY334*'Gas parameters'!$L$16</f>
        <v>0</v>
      </c>
      <c r="FL334" s="429">
        <f>'DATA SHEET'!CZ334*'Gas parameters'!$M$16</f>
        <v>0</v>
      </c>
      <c r="FM334" s="429">
        <f>'DATA SHEET'!DA334*'Gas parameters'!$N$16</f>
        <v>0</v>
      </c>
      <c r="FN334" s="429">
        <f>'DATA SHEET'!DB334*'Gas parameters'!$O$16</f>
        <v>0</v>
      </c>
      <c r="FO334" s="429">
        <f>'DATA SHEET'!DC334*'Gas parameters'!$P$16</f>
        <v>0</v>
      </c>
      <c r="FP334" s="429">
        <f>'DATA SHEET'!DD334*'Gas parameters'!$Q$16</f>
        <v>0</v>
      </c>
      <c r="FQ334" s="457">
        <f>'DATA SHEET'!CO334*'Gas parameters'!$B$17</f>
        <v>1.1639999999999999</v>
      </c>
      <c r="FR334" s="457">
        <f>'DATA SHEET'!CP334*'Gas parameters'!$C$17</f>
        <v>0</v>
      </c>
      <c r="FS334" s="457">
        <f>'DATA SHEET'!CQ334*'Gas parameters'!$D$17</f>
        <v>0</v>
      </c>
      <c r="FT334" s="457">
        <f>'DATA SHEET'!CR334*'Gas parameters'!$E$17</f>
        <v>0</v>
      </c>
      <c r="FU334" s="457">
        <f>'DATA SHEET'!CS334*'Gas parameters'!$F$17</f>
        <v>0</v>
      </c>
      <c r="FV334" s="457">
        <f>'DATA SHEET'!CT334*'Gas parameters'!$G$17</f>
        <v>0</v>
      </c>
      <c r="FW334" s="457">
        <f>'DATA SHEET'!CU334*'Gas parameters'!$H$17</f>
        <v>0</v>
      </c>
      <c r="FX334" s="457">
        <f>'DATA SHEET'!CV334*'Gas parameters'!$I$17</f>
        <v>0</v>
      </c>
      <c r="FY334" s="457">
        <f>'DATA SHEET'!CW334*'Gas parameters'!$J$17</f>
        <v>0</v>
      </c>
      <c r="FZ334" s="457">
        <f>'DATA SHEET'!CX334*'Gas parameters'!$K$17</f>
        <v>0</v>
      </c>
      <c r="GA334" s="457">
        <f>'DATA SHEET'!CY334*'Gas parameters'!$L$17</f>
        <v>0</v>
      </c>
      <c r="GB334" s="457">
        <f>'DATA SHEET'!CZ334*'Gas parameters'!$M$17</f>
        <v>0.38680000000000003</v>
      </c>
      <c r="GC334" s="457">
        <f>'DATA SHEET'!DA334*'Gas parameters'!$N$17</f>
        <v>0</v>
      </c>
      <c r="GD334" s="457">
        <f>'DATA SHEET'!DB334*'Gas parameters'!$O$17</f>
        <v>0</v>
      </c>
      <c r="GE334" s="457">
        <f>'DATA SHEET'!DC334*'Gas parameters'!$P$17</f>
        <v>0</v>
      </c>
      <c r="GF334" s="457">
        <f>'DATA SHEET'!DD334*'Gas parameters'!$Q$17</f>
        <v>0</v>
      </c>
      <c r="GG334" s="429">
        <f>'DATA SHEET'!CO334*'Gas parameters'!$B$18</f>
        <v>0.43043999999999999</v>
      </c>
      <c r="GH334" s="429">
        <f>'DATA SHEET'!CP334*'Gas parameters'!$C$18</f>
        <v>0</v>
      </c>
      <c r="GI334" s="429">
        <f>'DATA SHEET'!CQ334*'Gas parameters'!$D$18</f>
        <v>0</v>
      </c>
      <c r="GJ334" s="429">
        <f>'DATA SHEET'!CR334*'Gas parameters'!$E$18</f>
        <v>0</v>
      </c>
      <c r="GK334" s="429">
        <f>'DATA SHEET'!CS334*'Gas parameters'!$F$18</f>
        <v>0</v>
      </c>
      <c r="GL334" s="429">
        <f>'DATA SHEET'!CT334*'Gas parameters'!$G$18</f>
        <v>0</v>
      </c>
      <c r="GM334" s="429">
        <f>'DATA SHEET'!CU334*'Gas parameters'!$H$18</f>
        <v>0</v>
      </c>
      <c r="GN334" s="429">
        <f>'DATA SHEET'!CV334*'Gas parameters'!$I$18</f>
        <v>0</v>
      </c>
      <c r="GO334" s="429">
        <f>'DATA SHEET'!CW334*'Gas parameters'!$J$18</f>
        <v>0</v>
      </c>
      <c r="GP334" s="429">
        <f>'DATA SHEET'!CX334*'Gas parameters'!$K$18</f>
        <v>0</v>
      </c>
      <c r="GQ334" s="429">
        <f>'DATA SHEET'!CY334*'Gas parameters'!$L$18</f>
        <v>0</v>
      </c>
      <c r="GR334" s="429">
        <f>'DATA SHEET'!CZ334*'Gas parameters'!$M$18</f>
        <v>3.5999999999999997E-2</v>
      </c>
      <c r="GS334" s="429">
        <f>'DATA SHEET'!DA334*'Gas parameters'!$N$18</f>
        <v>0</v>
      </c>
      <c r="GT334" s="429">
        <f>'DATA SHEET'!DB334*'Gas parameters'!$O$18</f>
        <v>0</v>
      </c>
      <c r="GU334" s="429">
        <f>'DATA SHEET'!DC334*'Gas parameters'!$P$18</f>
        <v>0</v>
      </c>
      <c r="GV334" s="429">
        <f>'DATA SHEET'!DD334*'Gas parameters'!$Q$18</f>
        <v>0</v>
      </c>
      <c r="GW334" s="430">
        <v>7</v>
      </c>
      <c r="GX334" s="430">
        <v>1E-3</v>
      </c>
      <c r="GY334" s="435">
        <f t="shared" si="2516"/>
        <v>6.6924546322827121</v>
      </c>
      <c r="GZ334" s="435">
        <f t="shared" si="2517"/>
        <v>10.148328222950017</v>
      </c>
      <c r="HA334" s="433">
        <f t="shared" si="2518"/>
        <v>1</v>
      </c>
      <c r="HB334" s="433">
        <f t="shared" si="2519"/>
        <v>7.4502201757506663</v>
      </c>
      <c r="HC334" s="433">
        <f t="shared" si="2520"/>
        <v>20.959991874476575</v>
      </c>
      <c r="HD334" s="433">
        <f t="shared" si="2521"/>
        <v>1.3246768628986172</v>
      </c>
      <c r="HE334" s="433">
        <f t="shared" si="2522"/>
        <v>1.2155011147590387</v>
      </c>
      <c r="HF334" s="436">
        <f t="shared" si="2523"/>
        <v>0</v>
      </c>
      <c r="HG334" s="433">
        <f t="shared" si="2524"/>
        <v>5.8886546322827122</v>
      </c>
      <c r="HH334" s="435">
        <f>GY334*0.7906+'DATA SHEET'!CW334/100+HN334</f>
        <v>5.8886546322827122</v>
      </c>
      <c r="HI334" s="433">
        <f t="shared" si="2525"/>
        <v>1.5615655434679541</v>
      </c>
      <c r="HJ334" s="433">
        <f t="shared" si="2526"/>
        <v>10.148328222950017</v>
      </c>
      <c r="HK334" s="437">
        <f t="shared" si="2527"/>
        <v>25843</v>
      </c>
      <c r="HL334" s="437">
        <f t="shared" si="2528"/>
        <v>28989.399999999998</v>
      </c>
      <c r="HM334" s="438">
        <f t="shared" si="2529"/>
        <v>1.4014</v>
      </c>
      <c r="HN334" s="439">
        <f t="shared" si="2530"/>
        <v>0.59760000000000002</v>
      </c>
      <c r="HO334" s="436">
        <f t="shared" si="2531"/>
        <v>1.5508</v>
      </c>
      <c r="HP334" s="427">
        <f t="shared" si="2532"/>
        <v>0.46643999999999997</v>
      </c>
      <c r="HQ334" s="357">
        <f t="shared" si="2533"/>
        <v>25801.599999999999</v>
      </c>
      <c r="HR334" s="358">
        <f t="shared" si="2534"/>
        <v>29019.200000000001</v>
      </c>
      <c r="HS334" s="712">
        <f t="shared" si="2535"/>
        <v>0.46643999999999997</v>
      </c>
      <c r="HT334" s="713">
        <f t="shared" si="2536"/>
        <v>0.36094603788418017</v>
      </c>
      <c r="HU334" s="711">
        <f t="shared" si="2537"/>
        <v>0.44215889640812073</v>
      </c>
      <c r="HV334" s="711">
        <f t="shared" si="2538"/>
        <v>24.454174959719456</v>
      </c>
      <c r="HW334" s="711">
        <f t="shared" si="2539"/>
        <v>27.464698088207459</v>
      </c>
      <c r="HX334" s="711">
        <f t="shared" si="2540"/>
        <v>45.714470083951518</v>
      </c>
      <c r="HY334" s="714">
        <f t="shared" si="2541"/>
        <v>25.801599999999997</v>
      </c>
      <c r="HZ334" s="359">
        <f t="shared" si="2542"/>
        <v>29.019200000000001</v>
      </c>
      <c r="IA334" s="360">
        <f t="shared" si="2543"/>
        <v>48.30190909070317</v>
      </c>
      <c r="IB334" s="75">
        <f t="shared" si="2544"/>
        <v>45.714470083951518</v>
      </c>
      <c r="IC334" s="724">
        <f t="shared" si="2545"/>
        <v>0.36094603788418017</v>
      </c>
      <c r="ID334" s="724">
        <f t="shared" si="2546"/>
        <v>25.801599999999997</v>
      </c>
      <c r="IE334" s="724">
        <f t="shared" si="2547"/>
        <v>29.019200000000001</v>
      </c>
      <c r="IF334" s="76">
        <f t="shared" si="2548"/>
        <v>10.148328222950017</v>
      </c>
      <c r="IG334" s="168"/>
      <c r="IH334" s="168"/>
      <c r="II334" s="168"/>
      <c r="IJ334" s="700">
        <f t="shared" si="2549"/>
        <v>0</v>
      </c>
      <c r="IK334" s="529"/>
      <c r="IL334" s="529"/>
      <c r="IM334" s="529"/>
      <c r="IN334" s="529"/>
      <c r="IO334" s="529"/>
      <c r="IP334" s="529"/>
      <c r="IQ334" s="529"/>
      <c r="IR334" s="529"/>
      <c r="IS334" s="23" t="s">
        <v>88</v>
      </c>
      <c r="IT334" s="23" t="s">
        <v>88</v>
      </c>
      <c r="IU334" s="23"/>
      <c r="IV334" s="23" t="s">
        <v>88</v>
      </c>
      <c r="IW334" s="23"/>
      <c r="IX334" s="23"/>
      <c r="IZ334" s="529"/>
      <c r="JA334" s="529"/>
      <c r="JB334" s="143"/>
      <c r="JC334" s="64"/>
      <c r="JD334" s="22" t="str">
        <f>IF(IN334&lt;&gt;0,IP334*IF334/IN334,"NM")</f>
        <v>NM</v>
      </c>
      <c r="JE334" s="22" t="str">
        <f>IF(IN334&lt;&gt;0,IQ334*IF334/IN334,"NM")</f>
        <v>NM</v>
      </c>
      <c r="JF334" s="22" t="str">
        <f>IF(IN334&lt;&gt;0,JD334*1.07,"NM")</f>
        <v>NM</v>
      </c>
      <c r="JG334" s="22" t="str">
        <f>IF(IN334&lt;&gt;0,JE334*1.76,"NM")</f>
        <v>NM</v>
      </c>
      <c r="JH334" s="21" t="str">
        <f>IF(IN334&lt;&gt;0,(21/(21-IO334)),"NM")</f>
        <v>NM</v>
      </c>
      <c r="JI334" s="21"/>
      <c r="JJ334" s="21"/>
      <c r="JK334" s="21"/>
      <c r="JL334" s="529"/>
      <c r="JM334" s="529"/>
      <c r="JN334" s="529"/>
      <c r="JO334" s="529"/>
      <c r="JP334" s="529"/>
      <c r="JR334" s="29"/>
      <c r="JS334" s="29"/>
      <c r="JT334" s="529"/>
      <c r="JU334" s="529"/>
      <c r="JV334" s="142"/>
      <c r="JW334" s="142"/>
      <c r="JX334" s="142"/>
      <c r="JY334" s="142"/>
      <c r="JZ334" s="142"/>
      <c r="KA334" s="23"/>
      <c r="KB334" s="24"/>
      <c r="KC334" s="175"/>
      <c r="KD334" s="175"/>
      <c r="KE334" s="175"/>
      <c r="KF334" s="175"/>
      <c r="KG334" s="175"/>
      <c r="KH334" s="175"/>
      <c r="KI334" s="175"/>
      <c r="KJ334" s="175"/>
      <c r="KK334" s="48"/>
      <c r="KL334" s="32" t="s">
        <v>88</v>
      </c>
      <c r="KM334" s="48"/>
      <c r="KN334" s="48"/>
      <c r="KO334" s="48"/>
      <c r="KP334" s="48"/>
      <c r="KQ334" s="49"/>
      <c r="KR334" s="49"/>
      <c r="KS334" s="49"/>
      <c r="KT334" s="49"/>
      <c r="KU334" s="49"/>
      <c r="KV334" s="49"/>
      <c r="KX334" s="540">
        <f t="shared" si="2487"/>
        <v>100</v>
      </c>
      <c r="NC334" s="529">
        <v>0</v>
      </c>
    </row>
    <row r="335" spans="1:367" ht="15.75" thickBot="1" x14ac:dyDescent="0.3">
      <c r="A335" s="423" t="s">
        <v>183</v>
      </c>
      <c r="B335" s="81"/>
      <c r="C335" s="81"/>
      <c r="D335" s="2178"/>
      <c r="E335" s="50" t="s">
        <v>77</v>
      </c>
      <c r="F335" s="40"/>
      <c r="G335" s="40"/>
      <c r="H335" s="40"/>
      <c r="I335" s="40"/>
      <c r="J335" s="40"/>
      <c r="K335" s="40"/>
      <c r="L335" s="40"/>
      <c r="M335" s="40"/>
      <c r="N335" s="40"/>
      <c r="O335" s="552">
        <f>P334-P330</f>
        <v>0</v>
      </c>
      <c r="P335" s="865"/>
      <c r="Q335" s="728"/>
      <c r="R335" s="728"/>
      <c r="S335" s="728"/>
      <c r="T335" s="728"/>
      <c r="U335" s="728"/>
      <c r="V335" s="728"/>
      <c r="W335" s="728"/>
      <c r="X335" s="728"/>
      <c r="Y335" s="728"/>
      <c r="Z335" s="728"/>
      <c r="AA335" s="728"/>
      <c r="AB335" s="728"/>
      <c r="AC335" s="40"/>
      <c r="AD335" s="40"/>
      <c r="AE335" s="40"/>
      <c r="AF335" s="40"/>
      <c r="AG335" s="40"/>
      <c r="AH335" s="40"/>
      <c r="AI335" s="40"/>
      <c r="AJ335" s="40"/>
      <c r="AK335" s="40"/>
      <c r="AL335" s="40"/>
      <c r="AM335" s="40"/>
      <c r="AN335" s="40"/>
      <c r="AO335" s="40"/>
      <c r="AP335" s="40"/>
      <c r="AQ335" s="40"/>
      <c r="AR335" s="40"/>
      <c r="AS335" s="40"/>
      <c r="AT335" s="40"/>
      <c r="AU335" s="40"/>
      <c r="AV335" s="40"/>
      <c r="AW335" s="40"/>
      <c r="AX335" s="40"/>
      <c r="AY335" s="40"/>
      <c r="AZ335" s="40"/>
      <c r="BA335" s="40"/>
      <c r="BB335" s="40"/>
      <c r="BC335" s="40"/>
      <c r="BD335" s="40"/>
      <c r="BE335" s="40"/>
      <c r="BF335" s="40"/>
      <c r="BG335" s="40"/>
      <c r="BH335" s="40"/>
      <c r="BI335" s="40"/>
      <c r="BJ335" s="40"/>
      <c r="BK335" s="40"/>
      <c r="BL335" s="40"/>
      <c r="BM335" s="40"/>
      <c r="BN335" s="40"/>
      <c r="BO335" s="40"/>
      <c r="BP335" s="40"/>
      <c r="BQ335" s="40"/>
      <c r="BR335" s="40"/>
      <c r="BS335" s="40"/>
      <c r="BT335" s="40"/>
      <c r="BU335" s="40"/>
      <c r="BV335" s="40"/>
      <c r="BW335" s="40"/>
      <c r="BX335" s="40"/>
      <c r="BY335" s="40"/>
      <c r="BZ335" s="40"/>
      <c r="CA335" s="40"/>
      <c r="CB335" s="40"/>
      <c r="CC335" s="40"/>
      <c r="CD335" s="40"/>
      <c r="CE335" s="40"/>
      <c r="CF335" s="40"/>
      <c r="CG335" s="40"/>
      <c r="CH335" s="40"/>
      <c r="CI335" s="40"/>
      <c r="CJ335" s="40"/>
      <c r="CK335" s="40"/>
      <c r="CL335" s="40"/>
      <c r="CM335" s="40"/>
      <c r="CN335" s="40"/>
      <c r="CO335" s="40"/>
      <c r="CP335" s="40"/>
      <c r="CQ335" s="40"/>
      <c r="CR335" s="40"/>
      <c r="CS335" s="40"/>
      <c r="CT335" s="40"/>
      <c r="CU335" s="40"/>
      <c r="CV335" s="40"/>
      <c r="CW335" s="40"/>
      <c r="CX335" s="40"/>
      <c r="CY335" s="40"/>
      <c r="CZ335" s="40"/>
      <c r="DA335" s="40"/>
      <c r="DB335" s="40"/>
      <c r="DC335" s="40"/>
      <c r="DD335" s="40"/>
      <c r="DE335" s="40"/>
      <c r="DF335" s="40"/>
      <c r="DG335" s="40"/>
      <c r="DH335" s="40"/>
      <c r="DI335" s="40"/>
      <c r="DJ335" s="40"/>
      <c r="DK335" s="40"/>
      <c r="DL335" s="40"/>
      <c r="DM335" s="40"/>
      <c r="DN335" s="40"/>
      <c r="DO335" s="40"/>
      <c r="DP335" s="40"/>
      <c r="DQ335" s="40"/>
      <c r="DR335" s="40"/>
      <c r="DS335" s="40"/>
      <c r="DT335" s="40"/>
      <c r="DU335" s="40"/>
      <c r="DV335" s="40"/>
      <c r="DW335" s="40"/>
      <c r="DX335" s="40"/>
      <c r="DY335" s="40"/>
      <c r="DZ335" s="40"/>
      <c r="EA335" s="40"/>
      <c r="EB335" s="40"/>
      <c r="EC335" s="40"/>
      <c r="ED335" s="40"/>
      <c r="EE335" s="40"/>
      <c r="EF335" s="40"/>
      <c r="EG335" s="40"/>
      <c r="EH335" s="40"/>
      <c r="EI335" s="40"/>
      <c r="EJ335" s="40"/>
      <c r="EK335" s="40"/>
      <c r="EL335" s="40"/>
      <c r="EM335" s="40"/>
      <c r="EN335" s="40"/>
      <c r="EO335" s="40"/>
      <c r="EP335" s="40"/>
      <c r="EQ335" s="40"/>
      <c r="ER335" s="40"/>
      <c r="ES335" s="40"/>
      <c r="ET335" s="40"/>
      <c r="EU335" s="40"/>
      <c r="EV335" s="40"/>
      <c r="EW335" s="40"/>
      <c r="EX335" s="40"/>
      <c r="EY335" s="40"/>
      <c r="EZ335" s="40"/>
      <c r="FA335" s="40"/>
      <c r="FB335" s="40"/>
      <c r="FC335" s="40"/>
      <c r="FD335" s="40"/>
      <c r="FE335" s="40"/>
      <c r="FF335" s="40"/>
      <c r="FG335" s="40"/>
      <c r="FH335" s="40"/>
      <c r="FI335" s="40"/>
      <c r="FJ335" s="40"/>
      <c r="FK335" s="40"/>
      <c r="FL335" s="40"/>
      <c r="FM335" s="40"/>
      <c r="FN335" s="40"/>
      <c r="FO335" s="40"/>
      <c r="FP335" s="40"/>
      <c r="FQ335" s="40"/>
      <c r="FR335" s="40"/>
      <c r="FS335" s="40"/>
      <c r="FT335" s="40"/>
      <c r="FU335" s="40"/>
      <c r="FV335" s="40"/>
      <c r="FW335" s="40"/>
      <c r="FX335" s="40"/>
      <c r="FY335" s="40"/>
      <c r="FZ335" s="40"/>
      <c r="GA335" s="40"/>
      <c r="GB335" s="40"/>
      <c r="GC335" s="40"/>
      <c r="GD335" s="40"/>
      <c r="GE335" s="40"/>
      <c r="GF335" s="40"/>
      <c r="GG335" s="40"/>
      <c r="GH335" s="40"/>
      <c r="GI335" s="40"/>
      <c r="GJ335" s="40"/>
      <c r="GK335" s="40"/>
      <c r="GL335" s="40"/>
      <c r="GM335" s="40"/>
      <c r="GN335" s="40"/>
      <c r="GO335" s="40"/>
      <c r="GP335" s="40"/>
      <c r="GQ335" s="40"/>
      <c r="GR335" s="40"/>
      <c r="GS335" s="40"/>
      <c r="GT335" s="40"/>
      <c r="GU335" s="40"/>
      <c r="GV335" s="40"/>
      <c r="GW335" s="40"/>
      <c r="GX335" s="40"/>
      <c r="GY335" s="40"/>
      <c r="GZ335" s="40"/>
      <c r="HA335" s="40"/>
      <c r="HB335" s="40"/>
      <c r="HC335" s="40"/>
      <c r="HD335" s="40"/>
      <c r="HE335" s="40"/>
      <c r="HF335" s="40"/>
      <c r="HG335" s="40"/>
      <c r="HH335" s="40"/>
      <c r="HI335" s="40"/>
      <c r="HJ335" s="40"/>
      <c r="HK335" s="40"/>
      <c r="HL335" s="40"/>
      <c r="HM335" s="40"/>
      <c r="HN335" s="40"/>
      <c r="HO335" s="40"/>
      <c r="HP335" s="40"/>
      <c r="HQ335" s="40"/>
      <c r="HR335" s="40"/>
      <c r="HS335" s="40"/>
      <c r="HT335" s="40"/>
      <c r="HU335" s="40"/>
      <c r="HV335" s="40"/>
      <c r="HW335" s="40"/>
      <c r="HX335" s="40"/>
      <c r="HY335" s="40"/>
      <c r="HZ335" s="40"/>
      <c r="IA335" s="40"/>
      <c r="IB335" s="40"/>
      <c r="IC335" s="40"/>
      <c r="ID335" s="40"/>
      <c r="IE335" s="40"/>
      <c r="IF335" s="40"/>
      <c r="IG335" s="40"/>
      <c r="IH335" s="40"/>
      <c r="II335" s="40"/>
      <c r="IJ335" s="40"/>
      <c r="IK335" s="40"/>
      <c r="IL335" s="40"/>
      <c r="IM335" s="40"/>
      <c r="IN335" s="40"/>
      <c r="IO335" s="40"/>
      <c r="IP335" s="40"/>
      <c r="IQ335" s="40"/>
      <c r="IR335" s="40"/>
      <c r="IS335" s="40"/>
      <c r="IT335" s="40"/>
      <c r="IU335" s="40"/>
      <c r="IV335" s="40"/>
      <c r="IW335" s="40"/>
      <c r="IX335" s="40"/>
      <c r="IZ335" s="40"/>
      <c r="JA335" s="40"/>
      <c r="JB335" s="40"/>
      <c r="JC335" s="40"/>
      <c r="JD335" s="40"/>
      <c r="JE335" s="40"/>
      <c r="JF335" s="40"/>
      <c r="JG335" s="40"/>
      <c r="JH335" s="40"/>
      <c r="JI335" s="40"/>
      <c r="JJ335" s="40"/>
      <c r="JK335" s="40"/>
      <c r="JL335" s="83"/>
      <c r="JM335" s="83"/>
      <c r="JN335" s="83"/>
      <c r="JO335" s="83"/>
      <c r="JP335" s="40"/>
      <c r="JQ335" s="40"/>
      <c r="JR335" s="40"/>
      <c r="JS335" s="40"/>
      <c r="JT335" s="83"/>
      <c r="JU335" s="83"/>
      <c r="JV335" s="83"/>
      <c r="JW335" s="83"/>
      <c r="JX335" s="83"/>
      <c r="JY335" s="83"/>
      <c r="JZ335" s="83"/>
      <c r="KA335" s="40"/>
      <c r="KB335" s="40"/>
      <c r="KC335" s="83"/>
      <c r="KD335" s="83"/>
      <c r="KE335" s="83"/>
      <c r="KF335" s="83"/>
      <c r="KG335" s="83"/>
      <c r="KH335" s="83"/>
      <c r="KI335" s="83"/>
      <c r="KJ335" s="83"/>
      <c r="KK335" s="40"/>
      <c r="KL335" s="40"/>
      <c r="KM335" s="40"/>
      <c r="KN335" s="40"/>
      <c r="KO335" s="40"/>
      <c r="KP335" s="40"/>
      <c r="KQ335" s="41"/>
      <c r="KR335" s="41"/>
      <c r="KS335" s="41"/>
      <c r="KT335" s="41"/>
      <c r="KU335" s="41"/>
      <c r="KV335" s="41"/>
      <c r="KX335" s="540">
        <f t="shared" si="2487"/>
        <v>0</v>
      </c>
      <c r="NC335" s="40"/>
    </row>
    <row r="336" spans="1:367" ht="24.75" thickTop="1" thickBot="1" x14ac:dyDescent="0.3">
      <c r="A336" s="423" t="s">
        <v>183</v>
      </c>
      <c r="B336" s="80" t="e">
        <f>IF(A336="X",IF(#REF!="F",#REF!,IF(#REF!="C",#REF!,IF(#REF!="WH",#REF!,IF(#REF!="B",#REF!,"")))),"")</f>
        <v>#REF!</v>
      </c>
      <c r="C336" s="120"/>
      <c r="D336" s="2178"/>
      <c r="E336" s="11">
        <f>E334+1</f>
        <v>159</v>
      </c>
      <c r="F336" s="2127" t="s">
        <v>30</v>
      </c>
      <c r="G336" s="1830" t="s">
        <v>50</v>
      </c>
      <c r="H336" s="23" t="s">
        <v>88</v>
      </c>
      <c r="I336" s="23" t="s">
        <v>88</v>
      </c>
      <c r="J336" s="23" t="s">
        <v>88</v>
      </c>
      <c r="K336" s="38"/>
      <c r="L336" s="39" t="s">
        <v>79</v>
      </c>
      <c r="M336" s="39" t="s">
        <v>58</v>
      </c>
      <c r="N336" s="775" t="s">
        <v>59</v>
      </c>
      <c r="O336" s="8"/>
      <c r="P336" s="8"/>
      <c r="Q336" s="726">
        <v>60</v>
      </c>
      <c r="R336" s="727"/>
      <c r="S336" s="727"/>
      <c r="T336" s="727"/>
      <c r="U336" s="727"/>
      <c r="V336" s="727"/>
      <c r="W336" s="727"/>
      <c r="X336" s="727"/>
      <c r="Y336" s="727"/>
      <c r="Z336" s="727"/>
      <c r="AA336" s="727"/>
      <c r="AB336" s="727">
        <v>40</v>
      </c>
      <c r="AC336" s="368">
        <f t="shared" ref="AC336:AC337" si="2550">Q336/100</f>
        <v>0.6</v>
      </c>
      <c r="AD336" s="368">
        <f t="shared" ref="AD336:AD337" si="2551">R336/100</f>
        <v>0</v>
      </c>
      <c r="AE336" s="368">
        <f t="shared" ref="AE336:AE337" si="2552">S336/100</f>
        <v>0</v>
      </c>
      <c r="AF336" s="368">
        <f t="shared" ref="AF336:AF337" si="2553">T336/100</f>
        <v>0</v>
      </c>
      <c r="AG336" s="368">
        <f t="shared" ref="AG336:AG337" si="2554">U336/100</f>
        <v>0</v>
      </c>
      <c r="AH336" s="368">
        <f t="shared" ref="AH336:AH337" si="2555">V336/100</f>
        <v>0</v>
      </c>
      <c r="AI336" s="368">
        <f t="shared" ref="AI336:AI337" si="2556">W336/100</f>
        <v>0</v>
      </c>
      <c r="AJ336" s="368">
        <f t="shared" ref="AJ336:AJ337" si="2557">X336/100</f>
        <v>0</v>
      </c>
      <c r="AK336" s="368">
        <f t="shared" ref="AK336:AK337" si="2558">Y336/100</f>
        <v>0</v>
      </c>
      <c r="AL336" s="368">
        <f t="shared" ref="AL336:AL337" si="2559">Z336/100</f>
        <v>0</v>
      </c>
      <c r="AM336" s="368">
        <f t="shared" ref="AM336:AM337" si="2560">AA336/100</f>
        <v>0</v>
      </c>
      <c r="AN336" s="368">
        <f t="shared" ref="AN336:AN337" si="2561">AB336/100</f>
        <v>0.4</v>
      </c>
      <c r="AO336" s="369">
        <v>0</v>
      </c>
      <c r="AP336" s="370">
        <v>0</v>
      </c>
      <c r="AQ336" s="370">
        <v>0</v>
      </c>
      <c r="AR336" s="370">
        <v>0</v>
      </c>
      <c r="AS336" s="378">
        <f>AC336*'Gas parameters'!$B$10</f>
        <v>21490.799999999999</v>
      </c>
      <c r="AT336" s="371">
        <f>AD336*'Gas parameters'!$C$10</f>
        <v>0</v>
      </c>
      <c r="AU336" s="371">
        <f>AE336*'Gas parameters'!$D$10</f>
        <v>0</v>
      </c>
      <c r="AV336" s="371">
        <f>AF336*'Gas parameters'!$E$10</f>
        <v>0</v>
      </c>
      <c r="AW336" s="371">
        <f>AG336*'Gas parameters'!$F$10</f>
        <v>0</v>
      </c>
      <c r="AX336" s="371">
        <f>AH336*'Gas parameters'!$G$10</f>
        <v>0</v>
      </c>
      <c r="AY336" s="371">
        <f>AI336*'Gas parameters'!$H$10</f>
        <v>0</v>
      </c>
      <c r="AZ336" s="371">
        <f>AJ336*'Gas parameters'!$I$10</f>
        <v>0</v>
      </c>
      <c r="BA336" s="371">
        <f>AK336*'Gas parameters'!$J$10</f>
        <v>0</v>
      </c>
      <c r="BB336" s="371">
        <f>AL336*'Gas parameters'!$K$10</f>
        <v>0</v>
      </c>
      <c r="BC336" s="371">
        <f>AM336*'Gas parameters'!$L$10</f>
        <v>0</v>
      </c>
      <c r="BD336" s="371">
        <f>AN336*'Gas parameters'!$M$10</f>
        <v>4310.8</v>
      </c>
      <c r="BE336" s="372">
        <f>AO336*'Gas parameters'!$N$10</f>
        <v>0</v>
      </c>
      <c r="BF336" s="373">
        <f>AP336*'Gas parameters'!$O$10</f>
        <v>0</v>
      </c>
      <c r="BG336" s="373">
        <f>AQ336*'Gas parameters'!$P$10</f>
        <v>0</v>
      </c>
      <c r="BH336" s="379">
        <f>AR336*'Gas parameters'!$Q$10</f>
        <v>0</v>
      </c>
      <c r="BI336" s="386">
        <f>AC336*'Gas parameters'!$B$11</f>
        <v>23904</v>
      </c>
      <c r="BJ336" s="387">
        <f>AD336*'Gas parameters'!$C$11</f>
        <v>0</v>
      </c>
      <c r="BK336" s="387">
        <f>AE336*'Gas parameters'!$D$11</f>
        <v>0</v>
      </c>
      <c r="BL336" s="387">
        <f>AF336*'Gas parameters'!$E$11</f>
        <v>0</v>
      </c>
      <c r="BM336" s="387">
        <f>AG336*'Gas parameters'!$F$11</f>
        <v>0</v>
      </c>
      <c r="BN336" s="387">
        <f>AH336*'Gas parameters'!$G$11</f>
        <v>0</v>
      </c>
      <c r="BO336" s="387">
        <f>AI336*'Gas parameters'!$H$11</f>
        <v>0</v>
      </c>
      <c r="BP336" s="387">
        <f>AJ336*'Gas parameters'!$I$11</f>
        <v>0</v>
      </c>
      <c r="BQ336" s="387">
        <f>AK336*'Gas parameters'!$J$11</f>
        <v>0</v>
      </c>
      <c r="BR336" s="387">
        <f>AL336*'Gas parameters'!$K$11</f>
        <v>0</v>
      </c>
      <c r="BS336" s="387">
        <f>AM336*'Gas parameters'!$L$11</f>
        <v>0</v>
      </c>
      <c r="BT336" s="387">
        <f>AN336*'Gas parameters'!$M$11</f>
        <v>5115.2000000000007</v>
      </c>
      <c r="BU336" s="388">
        <f>AO336*'Gas parameters'!$N$11</f>
        <v>0</v>
      </c>
      <c r="BV336" s="389">
        <f>AP336*'Gas parameters'!$O$11</f>
        <v>0</v>
      </c>
      <c r="BW336" s="389">
        <f>AQ336*'Gas parameters'!$P$11</f>
        <v>0</v>
      </c>
      <c r="BX336" s="390">
        <f>AR336*'Gas parameters'!$Q$11</f>
        <v>0</v>
      </c>
      <c r="BY336" s="385">
        <f>AC336*'Gas parameters'!$B$12</f>
        <v>0.43043999999999999</v>
      </c>
      <c r="BZ336" s="374">
        <f>AD336*'Gas parameters'!$C$12</f>
        <v>0</v>
      </c>
      <c r="CA336" s="374">
        <f>AE336*'Gas parameters'!$D$12</f>
        <v>0</v>
      </c>
      <c r="CB336" s="374">
        <f>AF336*'Gas parameters'!$E$12</f>
        <v>0</v>
      </c>
      <c r="CC336" s="374">
        <f>AG336*'Gas parameters'!$F$12</f>
        <v>0</v>
      </c>
      <c r="CD336" s="374">
        <f>AH336*'Gas parameters'!$G$12</f>
        <v>0</v>
      </c>
      <c r="CE336" s="374">
        <f>AI336*'Gas parameters'!$H$12</f>
        <v>0</v>
      </c>
      <c r="CF336" s="374">
        <f>AJ336*'Gas parameters'!$I$12</f>
        <v>0</v>
      </c>
      <c r="CG336" s="374">
        <f>AK336*'Gas parameters'!$J$12</f>
        <v>0</v>
      </c>
      <c r="CH336" s="374">
        <f>AL336*'Gas parameters'!$K$12</f>
        <v>0</v>
      </c>
      <c r="CI336" s="374">
        <f>AM336*'Gas parameters'!$L$12</f>
        <v>0</v>
      </c>
      <c r="CJ336" s="374">
        <f>AN336*'Gas parameters'!$M$12</f>
        <v>3.5999999999999997E-2</v>
      </c>
      <c r="CK336" s="375">
        <f>AO336*'Gas parameters'!$N$12</f>
        <v>0</v>
      </c>
      <c r="CL336" s="376">
        <f>AP336*'Gas parameters'!$O$12</f>
        <v>0</v>
      </c>
      <c r="CM336" s="376">
        <f>AQ336*'Gas parameters'!$P$12</f>
        <v>0</v>
      </c>
      <c r="CN336" s="376">
        <f>AR336*'Gas parameters'!$Q$12</f>
        <v>0</v>
      </c>
      <c r="CO336" s="432">
        <f t="shared" ref="CO336:CO337" si="2562">AC336</f>
        <v>0.6</v>
      </c>
      <c r="CP336" s="432">
        <f t="shared" ref="CP336:CP337" si="2563">AD336</f>
        <v>0</v>
      </c>
      <c r="CQ336" s="432">
        <f t="shared" ref="CQ336:CQ337" si="2564">AE336</f>
        <v>0</v>
      </c>
      <c r="CR336" s="432">
        <f t="shared" ref="CR336:CR337" si="2565">AF336</f>
        <v>0</v>
      </c>
      <c r="CS336" s="432">
        <f t="shared" ref="CS336:CS337" si="2566">AG336</f>
        <v>0</v>
      </c>
      <c r="CT336" s="432">
        <f t="shared" ref="CT336:CT337" si="2567">AH336</f>
        <v>0</v>
      </c>
      <c r="CU336" s="432">
        <f t="shared" ref="CU336:CU337" si="2568">AI336</f>
        <v>0</v>
      </c>
      <c r="CV336" s="432">
        <f t="shared" ref="CV336:CV337" si="2569">AJ336</f>
        <v>0</v>
      </c>
      <c r="CW336" s="432">
        <f t="shared" ref="CW336:CW337" si="2570">AK336</f>
        <v>0</v>
      </c>
      <c r="CX336" s="432">
        <f t="shared" ref="CX336:CX337" si="2571">AL336</f>
        <v>0</v>
      </c>
      <c r="CY336" s="432">
        <f t="shared" ref="CY336:CY337" si="2572">AM336</f>
        <v>0</v>
      </c>
      <c r="CZ336" s="432">
        <f t="shared" ref="CZ336:CZ337" si="2573">AN336</f>
        <v>0.4</v>
      </c>
      <c r="DA336" s="432">
        <f t="shared" ref="DA336:DA337" si="2574">AO336</f>
        <v>0</v>
      </c>
      <c r="DB336" s="432">
        <f t="shared" ref="DB336:DB337" si="2575">AP336</f>
        <v>0</v>
      </c>
      <c r="DC336" s="432">
        <f t="shared" ref="DC336:DC337" si="2576">AQ336</f>
        <v>0</v>
      </c>
      <c r="DD336" s="432">
        <f t="shared" ref="DD336:DD337" si="2577">AR336</f>
        <v>0</v>
      </c>
      <c r="DE336" s="428">
        <f>'DATA SHEET'!CO336*'Gas parameters'!$B$13</f>
        <v>21529.8</v>
      </c>
      <c r="DF336" s="428">
        <f>'DATA SHEET'!CP336*'Gas parameters'!$C$13</f>
        <v>0</v>
      </c>
      <c r="DG336" s="428">
        <f>'DATA SHEET'!CQ336*'Gas parameters'!$D$13</f>
        <v>0</v>
      </c>
      <c r="DH336" s="428">
        <f>'DATA SHEET'!CR336*'Gas parameters'!$E$13</f>
        <v>0</v>
      </c>
      <c r="DI336" s="428">
        <f>'DATA SHEET'!CS336*'Gas parameters'!$F$13</f>
        <v>0</v>
      </c>
      <c r="DJ336" s="428">
        <f>'DATA SHEET'!CT336*'Gas parameters'!$G$13</f>
        <v>0</v>
      </c>
      <c r="DK336" s="428">
        <f>'DATA SHEET'!CU336*'Gas parameters'!$H$13</f>
        <v>0</v>
      </c>
      <c r="DL336" s="428">
        <f>'DATA SHEET'!CV336*'Gas parameters'!$I$13</f>
        <v>0</v>
      </c>
      <c r="DM336" s="428">
        <f>'DATA SHEET'!CW336*'Gas parameters'!$J$13</f>
        <v>0</v>
      </c>
      <c r="DN336" s="428">
        <f>'DATA SHEET'!CX336*'Gas parameters'!$K$13</f>
        <v>0</v>
      </c>
      <c r="DO336" s="428">
        <f>'DATA SHEET'!CY336*'Gas parameters'!$L$13</f>
        <v>0</v>
      </c>
      <c r="DP336" s="428">
        <f>'DATA SHEET'!CZ336*'Gas parameters'!$M$13</f>
        <v>4313.2</v>
      </c>
      <c r="DQ336" s="428">
        <f>'DATA SHEET'!DA336*'Gas parameters'!$N$13</f>
        <v>0</v>
      </c>
      <c r="DR336" s="428">
        <f>'DATA SHEET'!DB336*'Gas parameters'!$O$13</f>
        <v>0</v>
      </c>
      <c r="DS336" s="428">
        <f>'DATA SHEET'!DC336*'Gas parameters'!$P$13</f>
        <v>0</v>
      </c>
      <c r="DT336" s="428">
        <f>'DATA SHEET'!DD336*'Gas parameters'!$Q$13</f>
        <v>0</v>
      </c>
      <c r="DU336" s="431">
        <f>'DATA SHEET'!CO336*'Gas parameters'!$B$14</f>
        <v>23891.399999999998</v>
      </c>
      <c r="DV336" s="431">
        <f>'DATA SHEET'!CP336*'Gas parameters'!$C$14</f>
        <v>0</v>
      </c>
      <c r="DW336" s="431">
        <f>'DATA SHEET'!CQ336*'Gas parameters'!$D$14</f>
        <v>0</v>
      </c>
      <c r="DX336" s="431">
        <f>'DATA SHEET'!CR336*'Gas parameters'!$E$14</f>
        <v>0</v>
      </c>
      <c r="DY336" s="431">
        <f>'DATA SHEET'!CS336*'Gas parameters'!$F$14</f>
        <v>0</v>
      </c>
      <c r="DZ336" s="431">
        <f>'DATA SHEET'!CT336*'Gas parameters'!$G$14</f>
        <v>0</v>
      </c>
      <c r="EA336" s="431">
        <f>'DATA SHEET'!CU336*'Gas parameters'!$H$14</f>
        <v>0</v>
      </c>
      <c r="EB336" s="431">
        <f>'DATA SHEET'!CV336*'Gas parameters'!$I$14</f>
        <v>0</v>
      </c>
      <c r="EC336" s="431">
        <f>'DATA SHEET'!CW336*'Gas parameters'!$J$14</f>
        <v>0</v>
      </c>
      <c r="ED336" s="431">
        <f>'DATA SHEET'!CX336*'Gas parameters'!$K$14</f>
        <v>0</v>
      </c>
      <c r="EE336" s="431">
        <f>'DATA SHEET'!CY336*'Gas parameters'!$L$14</f>
        <v>0</v>
      </c>
      <c r="EF336" s="431">
        <f>'DATA SHEET'!CZ336*'Gas parameters'!$M$14</f>
        <v>5098</v>
      </c>
      <c r="EG336" s="431">
        <f>'DATA SHEET'!DA336*'Gas parameters'!$N$14</f>
        <v>0</v>
      </c>
      <c r="EH336" s="431">
        <f>'DATA SHEET'!DB336*'Gas parameters'!$O$14</f>
        <v>0</v>
      </c>
      <c r="EI336" s="431">
        <f>'DATA SHEET'!DC336*'Gas parameters'!$P$14</f>
        <v>0</v>
      </c>
      <c r="EJ336" s="431">
        <f>'DATA SHEET'!DD336*'Gas parameters'!$Q$14</f>
        <v>0</v>
      </c>
      <c r="EK336" s="425">
        <f>'DATA SHEET'!CO336*'Gas parameters'!$B$15</f>
        <v>1.2018</v>
      </c>
      <c r="EL336" s="434">
        <f>'DATA SHEET'!CP336*'Gas parameters'!$C$15</f>
        <v>0</v>
      </c>
      <c r="EM336" s="434">
        <f>'DATA SHEET'!CQ336*'Gas parameters'!$D$15</f>
        <v>0</v>
      </c>
      <c r="EN336" s="434">
        <f>'DATA SHEET'!CR336*'Gas parameters'!$E$15</f>
        <v>0</v>
      </c>
      <c r="EO336" s="434">
        <f>'DATA SHEET'!CS336*'Gas parameters'!$F$15</f>
        <v>0</v>
      </c>
      <c r="EP336" s="434">
        <f>'DATA SHEET'!CT336*'Gas parameters'!$G$15</f>
        <v>0</v>
      </c>
      <c r="EQ336" s="434">
        <f>'DATA SHEET'!CU336*'Gas parameters'!$H$15</f>
        <v>0</v>
      </c>
      <c r="ER336" s="434">
        <f>'DATA SHEET'!CV336*'Gas parameters'!$I$15</f>
        <v>0</v>
      </c>
      <c r="ES336" s="434">
        <f>'DATA SHEET'!CW336*'Gas parameters'!$J$15</f>
        <v>0</v>
      </c>
      <c r="ET336" s="434">
        <f>'DATA SHEET'!CX336*'Gas parameters'!$K$15</f>
        <v>0</v>
      </c>
      <c r="EU336" s="434">
        <f>'DATA SHEET'!CY336*'Gas parameters'!$L$15</f>
        <v>0</v>
      </c>
      <c r="EV336" s="434">
        <f>'DATA SHEET'!CZ336*'Gas parameters'!$M$15</f>
        <v>0.1996</v>
      </c>
      <c r="EW336" s="434">
        <f>'DATA SHEET'!DA336*'Gas parameters'!$N$15</f>
        <v>0</v>
      </c>
      <c r="EX336" s="434">
        <f>'DATA SHEET'!DB336*'Gas parameters'!$O$15</f>
        <v>0</v>
      </c>
      <c r="EY336" s="434">
        <f>'DATA SHEET'!DC336*'Gas parameters'!$P$15</f>
        <v>0</v>
      </c>
      <c r="EZ336" s="434">
        <f>'DATA SHEET'!DD336*'Gas parameters'!$Q$15</f>
        <v>0</v>
      </c>
      <c r="FA336" s="429">
        <f>'DATA SHEET'!CO336*'Gas parameters'!$B$16</f>
        <v>0.59760000000000002</v>
      </c>
      <c r="FB336" s="429">
        <f>'DATA SHEET'!CP336*'Gas parameters'!$C$16</f>
        <v>0</v>
      </c>
      <c r="FC336" s="429">
        <f>'DATA SHEET'!CQ336*'Gas parameters'!$D$16</f>
        <v>0</v>
      </c>
      <c r="FD336" s="429">
        <f>'DATA SHEET'!CR336*'Gas parameters'!$E$16</f>
        <v>0</v>
      </c>
      <c r="FE336" s="429">
        <f>'DATA SHEET'!CS336*'Gas parameters'!$F$16</f>
        <v>0</v>
      </c>
      <c r="FF336" s="429">
        <f>'DATA SHEET'!CT336*'Gas parameters'!$G$16</f>
        <v>0</v>
      </c>
      <c r="FG336" s="429">
        <f>'DATA SHEET'!CU336*'Gas parameters'!$H$16</f>
        <v>0</v>
      </c>
      <c r="FH336" s="429">
        <f>'DATA SHEET'!CV336*'Gas parameters'!$I$16</f>
        <v>0</v>
      </c>
      <c r="FI336" s="429">
        <f>'DATA SHEET'!CW336*'Gas parameters'!$J$16</f>
        <v>0</v>
      </c>
      <c r="FJ336" s="429">
        <f>'DATA SHEET'!CX336*'Gas parameters'!$K$16</f>
        <v>0</v>
      </c>
      <c r="FK336" s="429">
        <f>'DATA SHEET'!CY336*'Gas parameters'!$L$16</f>
        <v>0</v>
      </c>
      <c r="FL336" s="429">
        <f>'DATA SHEET'!CZ336*'Gas parameters'!$M$16</f>
        <v>0</v>
      </c>
      <c r="FM336" s="429">
        <f>'DATA SHEET'!DA336*'Gas parameters'!$N$16</f>
        <v>0</v>
      </c>
      <c r="FN336" s="429">
        <f>'DATA SHEET'!DB336*'Gas parameters'!$O$16</f>
        <v>0</v>
      </c>
      <c r="FO336" s="429">
        <f>'DATA SHEET'!DC336*'Gas parameters'!$P$16</f>
        <v>0</v>
      </c>
      <c r="FP336" s="429">
        <f>'DATA SHEET'!DD336*'Gas parameters'!$Q$16</f>
        <v>0</v>
      </c>
      <c r="FQ336" s="457">
        <f>'DATA SHEET'!CO336*'Gas parameters'!$B$17</f>
        <v>1.1639999999999999</v>
      </c>
      <c r="FR336" s="457">
        <f>'DATA SHEET'!CP336*'Gas parameters'!$C$17</f>
        <v>0</v>
      </c>
      <c r="FS336" s="457">
        <f>'DATA SHEET'!CQ336*'Gas parameters'!$D$17</f>
        <v>0</v>
      </c>
      <c r="FT336" s="457">
        <f>'DATA SHEET'!CR336*'Gas parameters'!$E$17</f>
        <v>0</v>
      </c>
      <c r="FU336" s="457">
        <f>'DATA SHEET'!CS336*'Gas parameters'!$F$17</f>
        <v>0</v>
      </c>
      <c r="FV336" s="457">
        <f>'DATA SHEET'!CT336*'Gas parameters'!$G$17</f>
        <v>0</v>
      </c>
      <c r="FW336" s="457">
        <f>'DATA SHEET'!CU336*'Gas parameters'!$H$17</f>
        <v>0</v>
      </c>
      <c r="FX336" s="457">
        <f>'DATA SHEET'!CV336*'Gas parameters'!$I$17</f>
        <v>0</v>
      </c>
      <c r="FY336" s="457">
        <f>'DATA SHEET'!CW336*'Gas parameters'!$J$17</f>
        <v>0</v>
      </c>
      <c r="FZ336" s="457">
        <f>'DATA SHEET'!CX336*'Gas parameters'!$K$17</f>
        <v>0</v>
      </c>
      <c r="GA336" s="457">
        <f>'DATA SHEET'!CY336*'Gas parameters'!$L$17</f>
        <v>0</v>
      </c>
      <c r="GB336" s="457">
        <f>'DATA SHEET'!CZ336*'Gas parameters'!$M$17</f>
        <v>0.38680000000000003</v>
      </c>
      <c r="GC336" s="457">
        <f>'DATA SHEET'!DA336*'Gas parameters'!$N$17</f>
        <v>0</v>
      </c>
      <c r="GD336" s="457">
        <f>'DATA SHEET'!DB336*'Gas parameters'!$O$17</f>
        <v>0</v>
      </c>
      <c r="GE336" s="457">
        <f>'DATA SHEET'!DC336*'Gas parameters'!$P$17</f>
        <v>0</v>
      </c>
      <c r="GF336" s="457">
        <f>'DATA SHEET'!DD336*'Gas parameters'!$Q$17</f>
        <v>0</v>
      </c>
      <c r="GG336" s="429">
        <f>'DATA SHEET'!CO336*'Gas parameters'!$B$18</f>
        <v>0.43043999999999999</v>
      </c>
      <c r="GH336" s="429">
        <f>'DATA SHEET'!CP336*'Gas parameters'!$C$18</f>
        <v>0</v>
      </c>
      <c r="GI336" s="429">
        <f>'DATA SHEET'!CQ336*'Gas parameters'!$D$18</f>
        <v>0</v>
      </c>
      <c r="GJ336" s="429">
        <f>'DATA SHEET'!CR336*'Gas parameters'!$E$18</f>
        <v>0</v>
      </c>
      <c r="GK336" s="429">
        <f>'DATA SHEET'!CS336*'Gas parameters'!$F$18</f>
        <v>0</v>
      </c>
      <c r="GL336" s="429">
        <f>'DATA SHEET'!CT336*'Gas parameters'!$G$18</f>
        <v>0</v>
      </c>
      <c r="GM336" s="429">
        <f>'DATA SHEET'!CU336*'Gas parameters'!$H$18</f>
        <v>0</v>
      </c>
      <c r="GN336" s="429">
        <f>'DATA SHEET'!CV336*'Gas parameters'!$I$18</f>
        <v>0</v>
      </c>
      <c r="GO336" s="429">
        <f>'DATA SHEET'!CW336*'Gas parameters'!$J$18</f>
        <v>0</v>
      </c>
      <c r="GP336" s="429">
        <f>'DATA SHEET'!CX336*'Gas parameters'!$K$18</f>
        <v>0</v>
      </c>
      <c r="GQ336" s="429">
        <f>'DATA SHEET'!CY336*'Gas parameters'!$L$18</f>
        <v>0</v>
      </c>
      <c r="GR336" s="429">
        <f>'DATA SHEET'!CZ336*'Gas parameters'!$M$18</f>
        <v>3.5999999999999997E-2</v>
      </c>
      <c r="GS336" s="429">
        <f>'DATA SHEET'!DA336*'Gas parameters'!$N$18</f>
        <v>0</v>
      </c>
      <c r="GT336" s="429">
        <f>'DATA SHEET'!DB336*'Gas parameters'!$O$18</f>
        <v>0</v>
      </c>
      <c r="GU336" s="429">
        <f>'DATA SHEET'!DC336*'Gas parameters'!$P$18</f>
        <v>0</v>
      </c>
      <c r="GV336" s="429">
        <f>'DATA SHEET'!DD336*'Gas parameters'!$Q$18</f>
        <v>0</v>
      </c>
      <c r="GW336" s="430">
        <v>7</v>
      </c>
      <c r="GX336" s="430">
        <v>1E-3</v>
      </c>
      <c r="GY336" s="435">
        <f t="shared" ref="GY336:GY337" si="2578">HM336/0.2094</f>
        <v>6.6924546322827121</v>
      </c>
      <c r="GZ336" s="435">
        <f t="shared" ref="GZ336:GZ337" si="2579">HN336/HH336*100</f>
        <v>10.148328222950017</v>
      </c>
      <c r="HA336" s="433">
        <f t="shared" ref="HA336:HA337" si="2580">(HG336-HH336)/GY336+1</f>
        <v>1</v>
      </c>
      <c r="HB336" s="433">
        <f t="shared" ref="HB336:HB337" si="2581">HG336+HI336</f>
        <v>7.4502201757506663</v>
      </c>
      <c r="HC336" s="433">
        <f t="shared" ref="HC336:HC337" si="2582">HI336/HB336*100</f>
        <v>20.959991874476575</v>
      </c>
      <c r="HD336" s="433">
        <f t="shared" ref="HD336:HD337" si="2583">HJ336*0.01977+HF336*0.01429+(100-HF336-HJ336)*0.01251</f>
        <v>1.3246768628986172</v>
      </c>
      <c r="HE336" s="433">
        <f t="shared" ref="HE336:HE337" si="2584">(HD336+HI336*0.8038/HG336)/(HI336/HG336+1)</f>
        <v>1.2155011147590387</v>
      </c>
      <c r="HF336" s="436">
        <f t="shared" ref="HF336:HF337" si="2585">IO336</f>
        <v>0</v>
      </c>
      <c r="HG336" s="433">
        <f t="shared" ref="HG336:HG337" si="2586">HN336/HJ336*100</f>
        <v>5.8886546322827122</v>
      </c>
      <c r="HH336" s="435">
        <f>GY336*0.7906+'DATA SHEET'!CW336/100+HN336</f>
        <v>5.8886546322827122</v>
      </c>
      <c r="HI336" s="433">
        <f t="shared" ref="HI336:HI337" si="2587">GX336/0.8038*1.293*HA336*GY336+HO336</f>
        <v>1.5615655434679541</v>
      </c>
      <c r="HJ336" s="433">
        <f t="shared" ref="HJ336:HJ337" si="2588">(1-HF336/20.94)*GZ336</f>
        <v>10.148328222950017</v>
      </c>
      <c r="HK336" s="437">
        <f t="shared" ref="HK336:HK337" si="2589">SUM(DE336:DT336)</f>
        <v>25843</v>
      </c>
      <c r="HL336" s="437">
        <f t="shared" ref="HL336:HL337" si="2590">SUM(DU336:EJ336)</f>
        <v>28989.399999999998</v>
      </c>
      <c r="HM336" s="438">
        <f t="shared" ref="HM336:HM337" si="2591">SUM(EK336:EZ336)</f>
        <v>1.4014</v>
      </c>
      <c r="HN336" s="439">
        <f t="shared" ref="HN336:HN337" si="2592">SUM(FA336:FP336)</f>
        <v>0.59760000000000002</v>
      </c>
      <c r="HO336" s="436">
        <f t="shared" ref="HO336:HO337" si="2593">SUM(FQ336:GF336)</f>
        <v>1.5508</v>
      </c>
      <c r="HP336" s="427">
        <f t="shared" ref="HP336:HP337" si="2594">SUM(GG336:GV336)</f>
        <v>0.46643999999999997</v>
      </c>
      <c r="HQ336" s="357">
        <f t="shared" ref="HQ336:HQ337" si="2595">SUM(AS336:BH336)</f>
        <v>25801.599999999999</v>
      </c>
      <c r="HR336" s="358">
        <f t="shared" ref="HR336:HR337" si="2596">SUM(BI336:BX336)</f>
        <v>29019.200000000001</v>
      </c>
      <c r="HS336" s="712">
        <f t="shared" ref="HS336:HS337" si="2597">SUM(BY336:CN336)</f>
        <v>0.46643999999999997</v>
      </c>
      <c r="HT336" s="713">
        <f t="shared" ref="HT336:HT337" si="2598">HU336/$HR$14</f>
        <v>0.36094603788418017</v>
      </c>
      <c r="HU336" s="711">
        <f t="shared" ref="HU336:HU337" si="2599">HS336/$HU$14</f>
        <v>0.44215889640812073</v>
      </c>
      <c r="HV336" s="711">
        <f t="shared" ref="HV336:HV337" si="2600">HY336/$HV$14</f>
        <v>24.454174959719456</v>
      </c>
      <c r="HW336" s="711">
        <f t="shared" ref="HW336:HW337" si="2601">HZ336/$HW$14</f>
        <v>27.464698088207459</v>
      </c>
      <c r="HX336" s="711">
        <f t="shared" ref="HX336:HX337" si="2602">IA336/$HX$14</f>
        <v>45.714470083951518</v>
      </c>
      <c r="HY336" s="714">
        <f t="shared" ref="HY336:HY337" si="2603">HQ336/1000</f>
        <v>25.801599999999997</v>
      </c>
      <c r="HZ336" s="359">
        <f t="shared" ref="HZ336:HZ337" si="2604">HR336/1000</f>
        <v>29.019200000000001</v>
      </c>
      <c r="IA336" s="360">
        <f t="shared" ref="IA336:IA337" si="2605">HR336/SQRT(HT336)/1000</f>
        <v>48.30190909070317</v>
      </c>
      <c r="IB336" s="75">
        <f t="shared" ref="IB336:IB337" si="2606">HX336</f>
        <v>45.714470083951518</v>
      </c>
      <c r="IC336" s="724">
        <f t="shared" ref="IC336:IC337" si="2607">HT336</f>
        <v>0.36094603788418017</v>
      </c>
      <c r="ID336" s="724">
        <f t="shared" ref="ID336:ID337" si="2608">HY336</f>
        <v>25.801599999999997</v>
      </c>
      <c r="IE336" s="724">
        <f t="shared" ref="IE336:IE337" si="2609">HZ336</f>
        <v>29.019200000000001</v>
      </c>
      <c r="IF336" s="76">
        <f t="shared" ref="IF336:IF337" si="2610">GZ336</f>
        <v>10.148328222950017</v>
      </c>
      <c r="IG336" s="168"/>
      <c r="IH336" s="168"/>
      <c r="II336" s="168"/>
      <c r="IJ336" s="700">
        <f t="shared" ref="IJ336:IJ337" si="2611">II336*(273.15/(273.15+15))*ID336/3.6</f>
        <v>0</v>
      </c>
      <c r="IK336" s="8"/>
      <c r="IL336" s="8"/>
      <c r="IM336" s="8"/>
      <c r="IN336" s="8"/>
      <c r="IO336" s="8"/>
      <c r="IP336" s="8"/>
      <c r="IQ336" s="8"/>
      <c r="IR336" s="8"/>
      <c r="IS336" s="23" t="s">
        <v>88</v>
      </c>
      <c r="IT336" s="23" t="s">
        <v>88</v>
      </c>
      <c r="IU336" s="23"/>
      <c r="IV336" s="23" t="s">
        <v>88</v>
      </c>
      <c r="IW336" s="23"/>
      <c r="IX336" s="23"/>
      <c r="IZ336" s="8"/>
      <c r="JA336" s="8"/>
      <c r="JB336" s="43"/>
      <c r="JC336" s="64"/>
      <c r="JD336" s="22" t="str">
        <f>IF(IN336&lt;&gt;0,IP336*IF336/IN336,"NM")</f>
        <v>NM</v>
      </c>
      <c r="JE336" s="22" t="str">
        <f>IF(IN336&lt;&gt;0,IQ336*IF336/IN336,"NM")</f>
        <v>NM</v>
      </c>
      <c r="JF336" s="22" t="str">
        <f>IF(IN336&lt;&gt;0,JD336*1.07,"NM")</f>
        <v>NM</v>
      </c>
      <c r="JG336" s="22" t="str">
        <f>IF(IN336&lt;&gt;0,JE336*1.76,"NM")</f>
        <v>NM</v>
      </c>
      <c r="JH336" s="21" t="str">
        <f>IF(IN336&lt;&gt;0,(21/(21-IO336)),"NM")</f>
        <v>NM</v>
      </c>
      <c r="JI336" s="21"/>
      <c r="JJ336" s="21"/>
      <c r="JK336" s="21"/>
      <c r="JL336" s="79"/>
      <c r="JM336" s="140"/>
      <c r="JN336" s="140"/>
      <c r="JO336" s="140"/>
      <c r="JP336" s="29"/>
      <c r="JQ336" s="29"/>
      <c r="JR336" s="29"/>
      <c r="JS336" s="29"/>
      <c r="JT336" s="142"/>
      <c r="JU336" s="142"/>
      <c r="JV336" s="142"/>
      <c r="JW336" s="142"/>
      <c r="JX336" s="142"/>
      <c r="JY336" s="142"/>
      <c r="JZ336" s="142"/>
      <c r="KA336" s="26"/>
      <c r="KB336" s="27"/>
      <c r="KC336" s="175"/>
      <c r="KD336" s="175"/>
      <c r="KE336" s="175"/>
      <c r="KF336" s="175"/>
      <c r="KG336" s="175"/>
      <c r="KH336" s="175"/>
      <c r="KI336" s="175"/>
      <c r="KJ336" s="175"/>
      <c r="KK336" s="48"/>
      <c r="KL336" s="32" t="s">
        <v>88</v>
      </c>
      <c r="KM336" s="48"/>
      <c r="KN336" s="48"/>
      <c r="KO336" s="48"/>
      <c r="KP336" s="48"/>
      <c r="KQ336" s="49"/>
      <c r="KR336" s="49"/>
      <c r="KS336" s="49"/>
      <c r="KT336" s="49"/>
      <c r="KU336" s="49"/>
      <c r="KV336" s="49"/>
      <c r="KX336" s="540">
        <f t="shared" si="2487"/>
        <v>100</v>
      </c>
      <c r="NC336" s="8"/>
    </row>
    <row r="337" spans="1:367" ht="24.75" thickTop="1" thickBot="1" x14ac:dyDescent="0.3">
      <c r="A337" s="423" t="s">
        <v>183</v>
      </c>
      <c r="B337" s="80" t="e">
        <f>IF(A337="X",IF(#REF!="F",#REF!,IF(#REF!="C",#REF!,IF(#REF!="WH",#REF!,IF(#REF!="B",#REF!,"")))),"")</f>
        <v>#REF!</v>
      </c>
      <c r="C337" s="120"/>
      <c r="D337" s="2178"/>
      <c r="E337" s="11">
        <f>E336+1</f>
        <v>160</v>
      </c>
      <c r="F337" s="2157"/>
      <c r="G337" s="2136"/>
      <c r="H337" s="23" t="s">
        <v>88</v>
      </c>
      <c r="I337" s="23" t="s">
        <v>88</v>
      </c>
      <c r="J337" s="23" t="s">
        <v>88</v>
      </c>
      <c r="K337" s="38"/>
      <c r="L337" s="39" t="s">
        <v>79</v>
      </c>
      <c r="M337" s="39" t="s">
        <v>76</v>
      </c>
      <c r="N337" s="775" t="s">
        <v>59</v>
      </c>
      <c r="O337" s="8"/>
      <c r="P337" s="8"/>
      <c r="Q337" s="726">
        <v>60</v>
      </c>
      <c r="R337" s="727"/>
      <c r="S337" s="727"/>
      <c r="T337" s="727"/>
      <c r="U337" s="727"/>
      <c r="V337" s="727"/>
      <c r="W337" s="727"/>
      <c r="X337" s="727"/>
      <c r="Y337" s="727"/>
      <c r="Z337" s="727"/>
      <c r="AA337" s="727"/>
      <c r="AB337" s="727">
        <v>40</v>
      </c>
      <c r="AC337" s="368">
        <f t="shared" si="2550"/>
        <v>0.6</v>
      </c>
      <c r="AD337" s="368">
        <f t="shared" si="2551"/>
        <v>0</v>
      </c>
      <c r="AE337" s="368">
        <f t="shared" si="2552"/>
        <v>0</v>
      </c>
      <c r="AF337" s="368">
        <f t="shared" si="2553"/>
        <v>0</v>
      </c>
      <c r="AG337" s="368">
        <f t="shared" si="2554"/>
        <v>0</v>
      </c>
      <c r="AH337" s="368">
        <f t="shared" si="2555"/>
        <v>0</v>
      </c>
      <c r="AI337" s="368">
        <f t="shared" si="2556"/>
        <v>0</v>
      </c>
      <c r="AJ337" s="368">
        <f t="shared" si="2557"/>
        <v>0</v>
      </c>
      <c r="AK337" s="368">
        <f t="shared" si="2558"/>
        <v>0</v>
      </c>
      <c r="AL337" s="368">
        <f t="shared" si="2559"/>
        <v>0</v>
      </c>
      <c r="AM337" s="368">
        <f t="shared" si="2560"/>
        <v>0</v>
      </c>
      <c r="AN337" s="368">
        <f t="shared" si="2561"/>
        <v>0.4</v>
      </c>
      <c r="AO337" s="369">
        <v>0</v>
      </c>
      <c r="AP337" s="370">
        <v>0</v>
      </c>
      <c r="AQ337" s="370">
        <v>0</v>
      </c>
      <c r="AR337" s="370">
        <v>0</v>
      </c>
      <c r="AS337" s="378">
        <f>AC337*'Gas parameters'!$B$10</f>
        <v>21490.799999999999</v>
      </c>
      <c r="AT337" s="371">
        <f>AD337*'Gas parameters'!$C$10</f>
        <v>0</v>
      </c>
      <c r="AU337" s="371">
        <f>AE337*'Gas parameters'!$D$10</f>
        <v>0</v>
      </c>
      <c r="AV337" s="371">
        <f>AF337*'Gas parameters'!$E$10</f>
        <v>0</v>
      </c>
      <c r="AW337" s="371">
        <f>AG337*'Gas parameters'!$F$10</f>
        <v>0</v>
      </c>
      <c r="AX337" s="371">
        <f>AH337*'Gas parameters'!$G$10</f>
        <v>0</v>
      </c>
      <c r="AY337" s="371">
        <f>AI337*'Gas parameters'!$H$10</f>
        <v>0</v>
      </c>
      <c r="AZ337" s="371">
        <f>AJ337*'Gas parameters'!$I$10</f>
        <v>0</v>
      </c>
      <c r="BA337" s="371">
        <f>AK337*'Gas parameters'!$J$10</f>
        <v>0</v>
      </c>
      <c r="BB337" s="371">
        <f>AL337*'Gas parameters'!$K$10</f>
        <v>0</v>
      </c>
      <c r="BC337" s="371">
        <f>AM337*'Gas parameters'!$L$10</f>
        <v>0</v>
      </c>
      <c r="BD337" s="371">
        <f>AN337*'Gas parameters'!$M$10</f>
        <v>4310.8</v>
      </c>
      <c r="BE337" s="372">
        <f>AO337*'Gas parameters'!$N$10</f>
        <v>0</v>
      </c>
      <c r="BF337" s="373">
        <f>AP337*'Gas parameters'!$O$10</f>
        <v>0</v>
      </c>
      <c r="BG337" s="373">
        <f>AQ337*'Gas parameters'!$P$10</f>
        <v>0</v>
      </c>
      <c r="BH337" s="379">
        <f>AR337*'Gas parameters'!$Q$10</f>
        <v>0</v>
      </c>
      <c r="BI337" s="386">
        <f>AC337*'Gas parameters'!$B$11</f>
        <v>23904</v>
      </c>
      <c r="BJ337" s="387">
        <f>AD337*'Gas parameters'!$C$11</f>
        <v>0</v>
      </c>
      <c r="BK337" s="387">
        <f>AE337*'Gas parameters'!$D$11</f>
        <v>0</v>
      </c>
      <c r="BL337" s="387">
        <f>AF337*'Gas parameters'!$E$11</f>
        <v>0</v>
      </c>
      <c r="BM337" s="387">
        <f>AG337*'Gas parameters'!$F$11</f>
        <v>0</v>
      </c>
      <c r="BN337" s="387">
        <f>AH337*'Gas parameters'!$G$11</f>
        <v>0</v>
      </c>
      <c r="BO337" s="387">
        <f>AI337*'Gas parameters'!$H$11</f>
        <v>0</v>
      </c>
      <c r="BP337" s="387">
        <f>AJ337*'Gas parameters'!$I$11</f>
        <v>0</v>
      </c>
      <c r="BQ337" s="387">
        <f>AK337*'Gas parameters'!$J$11</f>
        <v>0</v>
      </c>
      <c r="BR337" s="387">
        <f>AL337*'Gas parameters'!$K$11</f>
        <v>0</v>
      </c>
      <c r="BS337" s="387">
        <f>AM337*'Gas parameters'!$L$11</f>
        <v>0</v>
      </c>
      <c r="BT337" s="387">
        <f>AN337*'Gas parameters'!$M$11</f>
        <v>5115.2000000000007</v>
      </c>
      <c r="BU337" s="388">
        <f>AO337*'Gas parameters'!$N$11</f>
        <v>0</v>
      </c>
      <c r="BV337" s="389">
        <f>AP337*'Gas parameters'!$O$11</f>
        <v>0</v>
      </c>
      <c r="BW337" s="389">
        <f>AQ337*'Gas parameters'!$P$11</f>
        <v>0</v>
      </c>
      <c r="BX337" s="390">
        <f>AR337*'Gas parameters'!$Q$11</f>
        <v>0</v>
      </c>
      <c r="BY337" s="385">
        <f>AC337*'Gas parameters'!$B$12</f>
        <v>0.43043999999999999</v>
      </c>
      <c r="BZ337" s="374">
        <f>AD337*'Gas parameters'!$C$12</f>
        <v>0</v>
      </c>
      <c r="CA337" s="374">
        <f>AE337*'Gas parameters'!$D$12</f>
        <v>0</v>
      </c>
      <c r="CB337" s="374">
        <f>AF337*'Gas parameters'!$E$12</f>
        <v>0</v>
      </c>
      <c r="CC337" s="374">
        <f>AG337*'Gas parameters'!$F$12</f>
        <v>0</v>
      </c>
      <c r="CD337" s="374">
        <f>AH337*'Gas parameters'!$G$12</f>
        <v>0</v>
      </c>
      <c r="CE337" s="374">
        <f>AI337*'Gas parameters'!$H$12</f>
        <v>0</v>
      </c>
      <c r="CF337" s="374">
        <f>AJ337*'Gas parameters'!$I$12</f>
        <v>0</v>
      </c>
      <c r="CG337" s="374">
        <f>AK337*'Gas parameters'!$J$12</f>
        <v>0</v>
      </c>
      <c r="CH337" s="374">
        <f>AL337*'Gas parameters'!$K$12</f>
        <v>0</v>
      </c>
      <c r="CI337" s="374">
        <f>AM337*'Gas parameters'!$L$12</f>
        <v>0</v>
      </c>
      <c r="CJ337" s="374">
        <f>AN337*'Gas parameters'!$M$12</f>
        <v>3.5999999999999997E-2</v>
      </c>
      <c r="CK337" s="375">
        <f>AO337*'Gas parameters'!$N$12</f>
        <v>0</v>
      </c>
      <c r="CL337" s="376">
        <f>AP337*'Gas parameters'!$O$12</f>
        <v>0</v>
      </c>
      <c r="CM337" s="376">
        <f>AQ337*'Gas parameters'!$P$12</f>
        <v>0</v>
      </c>
      <c r="CN337" s="376">
        <f>AR337*'Gas parameters'!$Q$12</f>
        <v>0</v>
      </c>
      <c r="CO337" s="432">
        <f t="shared" si="2562"/>
        <v>0.6</v>
      </c>
      <c r="CP337" s="432">
        <f t="shared" si="2563"/>
        <v>0</v>
      </c>
      <c r="CQ337" s="432">
        <f t="shared" si="2564"/>
        <v>0</v>
      </c>
      <c r="CR337" s="432">
        <f t="shared" si="2565"/>
        <v>0</v>
      </c>
      <c r="CS337" s="432">
        <f t="shared" si="2566"/>
        <v>0</v>
      </c>
      <c r="CT337" s="432">
        <f t="shared" si="2567"/>
        <v>0</v>
      </c>
      <c r="CU337" s="432">
        <f t="shared" si="2568"/>
        <v>0</v>
      </c>
      <c r="CV337" s="432">
        <f t="shared" si="2569"/>
        <v>0</v>
      </c>
      <c r="CW337" s="432">
        <f t="shared" si="2570"/>
        <v>0</v>
      </c>
      <c r="CX337" s="432">
        <f t="shared" si="2571"/>
        <v>0</v>
      </c>
      <c r="CY337" s="432">
        <f t="shared" si="2572"/>
        <v>0</v>
      </c>
      <c r="CZ337" s="432">
        <f t="shared" si="2573"/>
        <v>0.4</v>
      </c>
      <c r="DA337" s="432">
        <f t="shared" si="2574"/>
        <v>0</v>
      </c>
      <c r="DB337" s="432">
        <f t="shared" si="2575"/>
        <v>0</v>
      </c>
      <c r="DC337" s="432">
        <f t="shared" si="2576"/>
        <v>0</v>
      </c>
      <c r="DD337" s="432">
        <f t="shared" si="2577"/>
        <v>0</v>
      </c>
      <c r="DE337" s="428">
        <f>'DATA SHEET'!CO337*'Gas parameters'!$B$13</f>
        <v>21529.8</v>
      </c>
      <c r="DF337" s="428">
        <f>'DATA SHEET'!CP337*'Gas parameters'!$C$13</f>
        <v>0</v>
      </c>
      <c r="DG337" s="428">
        <f>'DATA SHEET'!CQ337*'Gas parameters'!$D$13</f>
        <v>0</v>
      </c>
      <c r="DH337" s="428">
        <f>'DATA SHEET'!CR337*'Gas parameters'!$E$13</f>
        <v>0</v>
      </c>
      <c r="DI337" s="428">
        <f>'DATA SHEET'!CS337*'Gas parameters'!$F$13</f>
        <v>0</v>
      </c>
      <c r="DJ337" s="428">
        <f>'DATA SHEET'!CT337*'Gas parameters'!$G$13</f>
        <v>0</v>
      </c>
      <c r="DK337" s="428">
        <f>'DATA SHEET'!CU337*'Gas parameters'!$H$13</f>
        <v>0</v>
      </c>
      <c r="DL337" s="428">
        <f>'DATA SHEET'!CV337*'Gas parameters'!$I$13</f>
        <v>0</v>
      </c>
      <c r="DM337" s="428">
        <f>'DATA SHEET'!CW337*'Gas parameters'!$J$13</f>
        <v>0</v>
      </c>
      <c r="DN337" s="428">
        <f>'DATA SHEET'!CX337*'Gas parameters'!$K$13</f>
        <v>0</v>
      </c>
      <c r="DO337" s="428">
        <f>'DATA SHEET'!CY337*'Gas parameters'!$L$13</f>
        <v>0</v>
      </c>
      <c r="DP337" s="428">
        <f>'DATA SHEET'!CZ337*'Gas parameters'!$M$13</f>
        <v>4313.2</v>
      </c>
      <c r="DQ337" s="428">
        <f>'DATA SHEET'!DA337*'Gas parameters'!$N$13</f>
        <v>0</v>
      </c>
      <c r="DR337" s="428">
        <f>'DATA SHEET'!DB337*'Gas parameters'!$O$13</f>
        <v>0</v>
      </c>
      <c r="DS337" s="428">
        <f>'DATA SHEET'!DC337*'Gas parameters'!$P$13</f>
        <v>0</v>
      </c>
      <c r="DT337" s="428">
        <f>'DATA SHEET'!DD337*'Gas parameters'!$Q$13</f>
        <v>0</v>
      </c>
      <c r="DU337" s="431">
        <f>'DATA SHEET'!CO337*'Gas parameters'!$B$14</f>
        <v>23891.399999999998</v>
      </c>
      <c r="DV337" s="431">
        <f>'DATA SHEET'!CP337*'Gas parameters'!$C$14</f>
        <v>0</v>
      </c>
      <c r="DW337" s="431">
        <f>'DATA SHEET'!CQ337*'Gas parameters'!$D$14</f>
        <v>0</v>
      </c>
      <c r="DX337" s="431">
        <f>'DATA SHEET'!CR337*'Gas parameters'!$E$14</f>
        <v>0</v>
      </c>
      <c r="DY337" s="431">
        <f>'DATA SHEET'!CS337*'Gas parameters'!$F$14</f>
        <v>0</v>
      </c>
      <c r="DZ337" s="431">
        <f>'DATA SHEET'!CT337*'Gas parameters'!$G$14</f>
        <v>0</v>
      </c>
      <c r="EA337" s="431">
        <f>'DATA SHEET'!CU337*'Gas parameters'!$H$14</f>
        <v>0</v>
      </c>
      <c r="EB337" s="431">
        <f>'DATA SHEET'!CV337*'Gas parameters'!$I$14</f>
        <v>0</v>
      </c>
      <c r="EC337" s="431">
        <f>'DATA SHEET'!CW337*'Gas parameters'!$J$14</f>
        <v>0</v>
      </c>
      <c r="ED337" s="431">
        <f>'DATA SHEET'!CX337*'Gas parameters'!$K$14</f>
        <v>0</v>
      </c>
      <c r="EE337" s="431">
        <f>'DATA SHEET'!CY337*'Gas parameters'!$L$14</f>
        <v>0</v>
      </c>
      <c r="EF337" s="431">
        <f>'DATA SHEET'!CZ337*'Gas parameters'!$M$14</f>
        <v>5098</v>
      </c>
      <c r="EG337" s="431">
        <f>'DATA SHEET'!DA337*'Gas parameters'!$N$14</f>
        <v>0</v>
      </c>
      <c r="EH337" s="431">
        <f>'DATA SHEET'!DB337*'Gas parameters'!$O$14</f>
        <v>0</v>
      </c>
      <c r="EI337" s="431">
        <f>'DATA SHEET'!DC337*'Gas parameters'!$P$14</f>
        <v>0</v>
      </c>
      <c r="EJ337" s="431">
        <f>'DATA SHEET'!DD337*'Gas parameters'!$Q$14</f>
        <v>0</v>
      </c>
      <c r="EK337" s="425">
        <f>'DATA SHEET'!CO337*'Gas parameters'!$B$15</f>
        <v>1.2018</v>
      </c>
      <c r="EL337" s="434">
        <f>'DATA SHEET'!CP337*'Gas parameters'!$C$15</f>
        <v>0</v>
      </c>
      <c r="EM337" s="434">
        <f>'DATA SHEET'!CQ337*'Gas parameters'!$D$15</f>
        <v>0</v>
      </c>
      <c r="EN337" s="434">
        <f>'DATA SHEET'!CR337*'Gas parameters'!$E$15</f>
        <v>0</v>
      </c>
      <c r="EO337" s="434">
        <f>'DATA SHEET'!CS337*'Gas parameters'!$F$15</f>
        <v>0</v>
      </c>
      <c r="EP337" s="434">
        <f>'DATA SHEET'!CT337*'Gas parameters'!$G$15</f>
        <v>0</v>
      </c>
      <c r="EQ337" s="434">
        <f>'DATA SHEET'!CU337*'Gas parameters'!$H$15</f>
        <v>0</v>
      </c>
      <c r="ER337" s="434">
        <f>'DATA SHEET'!CV337*'Gas parameters'!$I$15</f>
        <v>0</v>
      </c>
      <c r="ES337" s="434">
        <f>'DATA SHEET'!CW337*'Gas parameters'!$J$15</f>
        <v>0</v>
      </c>
      <c r="ET337" s="434">
        <f>'DATA SHEET'!CX337*'Gas parameters'!$K$15</f>
        <v>0</v>
      </c>
      <c r="EU337" s="434">
        <f>'DATA SHEET'!CY337*'Gas parameters'!$L$15</f>
        <v>0</v>
      </c>
      <c r="EV337" s="434">
        <f>'DATA SHEET'!CZ337*'Gas parameters'!$M$15</f>
        <v>0.1996</v>
      </c>
      <c r="EW337" s="434">
        <f>'DATA SHEET'!DA337*'Gas parameters'!$N$15</f>
        <v>0</v>
      </c>
      <c r="EX337" s="434">
        <f>'DATA SHEET'!DB337*'Gas parameters'!$O$15</f>
        <v>0</v>
      </c>
      <c r="EY337" s="434">
        <f>'DATA SHEET'!DC337*'Gas parameters'!$P$15</f>
        <v>0</v>
      </c>
      <c r="EZ337" s="434">
        <f>'DATA SHEET'!DD337*'Gas parameters'!$Q$15</f>
        <v>0</v>
      </c>
      <c r="FA337" s="429">
        <f>'DATA SHEET'!CO337*'Gas parameters'!$B$16</f>
        <v>0.59760000000000002</v>
      </c>
      <c r="FB337" s="429">
        <f>'DATA SHEET'!CP337*'Gas parameters'!$C$16</f>
        <v>0</v>
      </c>
      <c r="FC337" s="429">
        <f>'DATA SHEET'!CQ337*'Gas parameters'!$D$16</f>
        <v>0</v>
      </c>
      <c r="FD337" s="429">
        <f>'DATA SHEET'!CR337*'Gas parameters'!$E$16</f>
        <v>0</v>
      </c>
      <c r="FE337" s="429">
        <f>'DATA SHEET'!CS337*'Gas parameters'!$F$16</f>
        <v>0</v>
      </c>
      <c r="FF337" s="429">
        <f>'DATA SHEET'!CT337*'Gas parameters'!$G$16</f>
        <v>0</v>
      </c>
      <c r="FG337" s="429">
        <f>'DATA SHEET'!CU337*'Gas parameters'!$H$16</f>
        <v>0</v>
      </c>
      <c r="FH337" s="429">
        <f>'DATA SHEET'!CV337*'Gas parameters'!$I$16</f>
        <v>0</v>
      </c>
      <c r="FI337" s="429">
        <f>'DATA SHEET'!CW337*'Gas parameters'!$J$16</f>
        <v>0</v>
      </c>
      <c r="FJ337" s="429">
        <f>'DATA SHEET'!CX337*'Gas parameters'!$K$16</f>
        <v>0</v>
      </c>
      <c r="FK337" s="429">
        <f>'DATA SHEET'!CY337*'Gas parameters'!$L$16</f>
        <v>0</v>
      </c>
      <c r="FL337" s="429">
        <f>'DATA SHEET'!CZ337*'Gas parameters'!$M$16</f>
        <v>0</v>
      </c>
      <c r="FM337" s="429">
        <f>'DATA SHEET'!DA337*'Gas parameters'!$N$16</f>
        <v>0</v>
      </c>
      <c r="FN337" s="429">
        <f>'DATA SHEET'!DB337*'Gas parameters'!$O$16</f>
        <v>0</v>
      </c>
      <c r="FO337" s="429">
        <f>'DATA SHEET'!DC337*'Gas parameters'!$P$16</f>
        <v>0</v>
      </c>
      <c r="FP337" s="429">
        <f>'DATA SHEET'!DD337*'Gas parameters'!$Q$16</f>
        <v>0</v>
      </c>
      <c r="FQ337" s="457">
        <f>'DATA SHEET'!CO337*'Gas parameters'!$B$17</f>
        <v>1.1639999999999999</v>
      </c>
      <c r="FR337" s="457">
        <f>'DATA SHEET'!CP337*'Gas parameters'!$C$17</f>
        <v>0</v>
      </c>
      <c r="FS337" s="457">
        <f>'DATA SHEET'!CQ337*'Gas parameters'!$D$17</f>
        <v>0</v>
      </c>
      <c r="FT337" s="457">
        <f>'DATA SHEET'!CR337*'Gas parameters'!$E$17</f>
        <v>0</v>
      </c>
      <c r="FU337" s="457">
        <f>'DATA SHEET'!CS337*'Gas parameters'!$F$17</f>
        <v>0</v>
      </c>
      <c r="FV337" s="457">
        <f>'DATA SHEET'!CT337*'Gas parameters'!$G$17</f>
        <v>0</v>
      </c>
      <c r="FW337" s="457">
        <f>'DATA SHEET'!CU337*'Gas parameters'!$H$17</f>
        <v>0</v>
      </c>
      <c r="FX337" s="457">
        <f>'DATA SHEET'!CV337*'Gas parameters'!$I$17</f>
        <v>0</v>
      </c>
      <c r="FY337" s="457">
        <f>'DATA SHEET'!CW337*'Gas parameters'!$J$17</f>
        <v>0</v>
      </c>
      <c r="FZ337" s="457">
        <f>'DATA SHEET'!CX337*'Gas parameters'!$K$17</f>
        <v>0</v>
      </c>
      <c r="GA337" s="457">
        <f>'DATA SHEET'!CY337*'Gas parameters'!$L$17</f>
        <v>0</v>
      </c>
      <c r="GB337" s="457">
        <f>'DATA SHEET'!CZ337*'Gas parameters'!$M$17</f>
        <v>0.38680000000000003</v>
      </c>
      <c r="GC337" s="457">
        <f>'DATA SHEET'!DA337*'Gas parameters'!$N$17</f>
        <v>0</v>
      </c>
      <c r="GD337" s="457">
        <f>'DATA SHEET'!DB337*'Gas parameters'!$O$17</f>
        <v>0</v>
      </c>
      <c r="GE337" s="457">
        <f>'DATA SHEET'!DC337*'Gas parameters'!$P$17</f>
        <v>0</v>
      </c>
      <c r="GF337" s="457">
        <f>'DATA SHEET'!DD337*'Gas parameters'!$Q$17</f>
        <v>0</v>
      </c>
      <c r="GG337" s="429">
        <f>'DATA SHEET'!CO337*'Gas parameters'!$B$18</f>
        <v>0.43043999999999999</v>
      </c>
      <c r="GH337" s="429">
        <f>'DATA SHEET'!CP337*'Gas parameters'!$C$18</f>
        <v>0</v>
      </c>
      <c r="GI337" s="429">
        <f>'DATA SHEET'!CQ337*'Gas parameters'!$D$18</f>
        <v>0</v>
      </c>
      <c r="GJ337" s="429">
        <f>'DATA SHEET'!CR337*'Gas parameters'!$E$18</f>
        <v>0</v>
      </c>
      <c r="GK337" s="429">
        <f>'DATA SHEET'!CS337*'Gas parameters'!$F$18</f>
        <v>0</v>
      </c>
      <c r="GL337" s="429">
        <f>'DATA SHEET'!CT337*'Gas parameters'!$G$18</f>
        <v>0</v>
      </c>
      <c r="GM337" s="429">
        <f>'DATA SHEET'!CU337*'Gas parameters'!$H$18</f>
        <v>0</v>
      </c>
      <c r="GN337" s="429">
        <f>'DATA SHEET'!CV337*'Gas parameters'!$I$18</f>
        <v>0</v>
      </c>
      <c r="GO337" s="429">
        <f>'DATA SHEET'!CW337*'Gas parameters'!$J$18</f>
        <v>0</v>
      </c>
      <c r="GP337" s="429">
        <f>'DATA SHEET'!CX337*'Gas parameters'!$K$18</f>
        <v>0</v>
      </c>
      <c r="GQ337" s="429">
        <f>'DATA SHEET'!CY337*'Gas parameters'!$L$18</f>
        <v>0</v>
      </c>
      <c r="GR337" s="429">
        <f>'DATA SHEET'!CZ337*'Gas parameters'!$M$18</f>
        <v>3.5999999999999997E-2</v>
      </c>
      <c r="GS337" s="429">
        <f>'DATA SHEET'!DA337*'Gas parameters'!$N$18</f>
        <v>0</v>
      </c>
      <c r="GT337" s="429">
        <f>'DATA SHEET'!DB337*'Gas parameters'!$O$18</f>
        <v>0</v>
      </c>
      <c r="GU337" s="429">
        <f>'DATA SHEET'!DC337*'Gas parameters'!$P$18</f>
        <v>0</v>
      </c>
      <c r="GV337" s="429">
        <f>'DATA SHEET'!DD337*'Gas parameters'!$Q$18</f>
        <v>0</v>
      </c>
      <c r="GW337" s="430">
        <v>7</v>
      </c>
      <c r="GX337" s="430">
        <v>1E-3</v>
      </c>
      <c r="GY337" s="435">
        <f t="shared" si="2578"/>
        <v>6.6924546322827121</v>
      </c>
      <c r="GZ337" s="435">
        <f t="shared" si="2579"/>
        <v>10.148328222950017</v>
      </c>
      <c r="HA337" s="433">
        <f t="shared" si="2580"/>
        <v>1</v>
      </c>
      <c r="HB337" s="433">
        <f t="shared" si="2581"/>
        <v>7.4502201757506663</v>
      </c>
      <c r="HC337" s="433">
        <f t="shared" si="2582"/>
        <v>20.959991874476575</v>
      </c>
      <c r="HD337" s="433">
        <f t="shared" si="2583"/>
        <v>1.3246768628986172</v>
      </c>
      <c r="HE337" s="433">
        <f t="shared" si="2584"/>
        <v>1.2155011147590387</v>
      </c>
      <c r="HF337" s="436">
        <f t="shared" si="2585"/>
        <v>0</v>
      </c>
      <c r="HG337" s="433">
        <f t="shared" si="2586"/>
        <v>5.8886546322827122</v>
      </c>
      <c r="HH337" s="435">
        <f>GY337*0.7906+'DATA SHEET'!CW337/100+HN337</f>
        <v>5.8886546322827122</v>
      </c>
      <c r="HI337" s="433">
        <f t="shared" si="2587"/>
        <v>1.5615655434679541</v>
      </c>
      <c r="HJ337" s="433">
        <f t="shared" si="2588"/>
        <v>10.148328222950017</v>
      </c>
      <c r="HK337" s="437">
        <f t="shared" si="2589"/>
        <v>25843</v>
      </c>
      <c r="HL337" s="437">
        <f t="shared" si="2590"/>
        <v>28989.399999999998</v>
      </c>
      <c r="HM337" s="438">
        <f t="shared" si="2591"/>
        <v>1.4014</v>
      </c>
      <c r="HN337" s="439">
        <f t="shared" si="2592"/>
        <v>0.59760000000000002</v>
      </c>
      <c r="HO337" s="436">
        <f t="shared" si="2593"/>
        <v>1.5508</v>
      </c>
      <c r="HP337" s="427">
        <f t="shared" si="2594"/>
        <v>0.46643999999999997</v>
      </c>
      <c r="HQ337" s="357">
        <f t="shared" si="2595"/>
        <v>25801.599999999999</v>
      </c>
      <c r="HR337" s="358">
        <f t="shared" si="2596"/>
        <v>29019.200000000001</v>
      </c>
      <c r="HS337" s="712">
        <f t="shared" si="2597"/>
        <v>0.46643999999999997</v>
      </c>
      <c r="HT337" s="713">
        <f t="shared" si="2598"/>
        <v>0.36094603788418017</v>
      </c>
      <c r="HU337" s="711">
        <f t="shared" si="2599"/>
        <v>0.44215889640812073</v>
      </c>
      <c r="HV337" s="711">
        <f t="shared" si="2600"/>
        <v>24.454174959719456</v>
      </c>
      <c r="HW337" s="711">
        <f t="shared" si="2601"/>
        <v>27.464698088207459</v>
      </c>
      <c r="HX337" s="711">
        <f t="shared" si="2602"/>
        <v>45.714470083951518</v>
      </c>
      <c r="HY337" s="714">
        <f t="shared" si="2603"/>
        <v>25.801599999999997</v>
      </c>
      <c r="HZ337" s="359">
        <f t="shared" si="2604"/>
        <v>29.019200000000001</v>
      </c>
      <c r="IA337" s="360">
        <f t="shared" si="2605"/>
        <v>48.30190909070317</v>
      </c>
      <c r="IB337" s="75">
        <f t="shared" si="2606"/>
        <v>45.714470083951518</v>
      </c>
      <c r="IC337" s="724">
        <f t="shared" si="2607"/>
        <v>0.36094603788418017</v>
      </c>
      <c r="ID337" s="724">
        <f t="shared" si="2608"/>
        <v>25.801599999999997</v>
      </c>
      <c r="IE337" s="724">
        <f t="shared" si="2609"/>
        <v>29.019200000000001</v>
      </c>
      <c r="IF337" s="76">
        <f t="shared" si="2610"/>
        <v>10.148328222950017</v>
      </c>
      <c r="IG337" s="168"/>
      <c r="IH337" s="168"/>
      <c r="II337" s="168"/>
      <c r="IJ337" s="700">
        <f t="shared" si="2611"/>
        <v>0</v>
      </c>
      <c r="IK337" s="8"/>
      <c r="IL337" s="8"/>
      <c r="IM337" s="8"/>
      <c r="IN337" s="8"/>
      <c r="IO337" s="8"/>
      <c r="IP337" s="8"/>
      <c r="IQ337" s="8"/>
      <c r="IR337" s="8"/>
      <c r="IS337" s="23" t="s">
        <v>88</v>
      </c>
      <c r="IT337" s="23" t="s">
        <v>88</v>
      </c>
      <c r="IU337" s="23"/>
      <c r="IV337" s="23" t="s">
        <v>88</v>
      </c>
      <c r="IW337" s="23"/>
      <c r="IX337" s="23"/>
      <c r="IZ337" s="8"/>
      <c r="JA337" s="8"/>
      <c r="JB337" s="43"/>
      <c r="JC337" s="64"/>
      <c r="JD337" s="22" t="str">
        <f>IF(IN337&lt;&gt;0,IP337*IF337/IN337,"NM")</f>
        <v>NM</v>
      </c>
      <c r="JE337" s="22" t="str">
        <f>IF(IN337&lt;&gt;0,IQ337*IF337/IN337,"NM")</f>
        <v>NM</v>
      </c>
      <c r="JF337" s="22" t="str">
        <f>IF(IN337&lt;&gt;0,JD337*1.07,"NM")</f>
        <v>NM</v>
      </c>
      <c r="JG337" s="22" t="str">
        <f>IF(IN337&lt;&gt;0,JE337*1.76,"NM")</f>
        <v>NM</v>
      </c>
      <c r="JH337" s="21" t="str">
        <f>IF(IN337&lt;&gt;0,(21/(21-IO337)),"NM")</f>
        <v>NM</v>
      </c>
      <c r="JI337" s="21"/>
      <c r="JJ337" s="21"/>
      <c r="JK337" s="21"/>
      <c r="JL337" s="79"/>
      <c r="JM337" s="140"/>
      <c r="JN337" s="140"/>
      <c r="JO337" s="140"/>
      <c r="JP337" s="29"/>
      <c r="JQ337" s="29"/>
      <c r="JR337" s="29"/>
      <c r="JS337" s="29"/>
      <c r="JT337" s="142"/>
      <c r="JU337" s="142"/>
      <c r="JV337" s="142"/>
      <c r="JW337" s="142"/>
      <c r="JX337" s="142"/>
      <c r="JY337" s="142"/>
      <c r="JZ337" s="142"/>
      <c r="KA337" s="26"/>
      <c r="KB337" s="27"/>
      <c r="KC337" s="175"/>
      <c r="KD337" s="175"/>
      <c r="KE337" s="175"/>
      <c r="KF337" s="175"/>
      <c r="KG337" s="175"/>
      <c r="KH337" s="175"/>
      <c r="KI337" s="175"/>
      <c r="KJ337" s="175"/>
      <c r="KK337" s="48"/>
      <c r="KL337" s="32" t="s">
        <v>88</v>
      </c>
      <c r="KM337" s="48"/>
      <c r="KN337" s="48"/>
      <c r="KO337" s="48"/>
      <c r="KP337" s="48"/>
      <c r="KQ337" s="49"/>
      <c r="KR337" s="49"/>
      <c r="KS337" s="49"/>
      <c r="KT337" s="49"/>
      <c r="KU337" s="49"/>
      <c r="KV337" s="49"/>
      <c r="KX337" s="540">
        <f t="shared" si="2487"/>
        <v>100</v>
      </c>
      <c r="NC337" s="8"/>
    </row>
    <row r="338" spans="1:367" ht="16.5" thickTop="1" thickBot="1" x14ac:dyDescent="0.3">
      <c r="A338" s="423" t="s">
        <v>183</v>
      </c>
      <c r="B338" s="81"/>
      <c r="C338" s="81"/>
      <c r="D338" s="2178"/>
      <c r="E338" s="52" t="s">
        <v>545</v>
      </c>
      <c r="F338" s="53"/>
      <c r="G338" s="53"/>
      <c r="H338" s="53"/>
      <c r="I338" s="53"/>
      <c r="J338" s="53"/>
      <c r="K338" s="53"/>
      <c r="L338" s="53"/>
      <c r="M338" s="53"/>
      <c r="N338" s="53"/>
      <c r="O338" s="53"/>
      <c r="P338" s="547"/>
      <c r="Q338" s="53"/>
      <c r="R338" s="53"/>
      <c r="S338" s="53"/>
      <c r="T338" s="53"/>
      <c r="U338" s="53"/>
      <c r="V338" s="53"/>
      <c r="W338" s="53"/>
      <c r="X338" s="53"/>
      <c r="Y338" s="53"/>
      <c r="Z338" s="53"/>
      <c r="AA338" s="53"/>
      <c r="AB338" s="53"/>
      <c r="AC338" s="53"/>
      <c r="AD338" s="53"/>
      <c r="AE338" s="53"/>
      <c r="AF338" s="53"/>
      <c r="AG338" s="53"/>
      <c r="AH338" s="53"/>
      <c r="AI338" s="53"/>
      <c r="AJ338" s="53"/>
      <c r="AK338" s="53"/>
      <c r="AL338" s="53"/>
      <c r="AM338" s="53"/>
      <c r="AN338" s="53"/>
      <c r="AO338" s="53"/>
      <c r="AP338" s="53"/>
      <c r="AQ338" s="53"/>
      <c r="AR338" s="53"/>
      <c r="AS338" s="53"/>
      <c r="AT338" s="53"/>
      <c r="AU338" s="53"/>
      <c r="AV338" s="53"/>
      <c r="AW338" s="53"/>
      <c r="AX338" s="53"/>
      <c r="AY338" s="53"/>
      <c r="AZ338" s="53"/>
      <c r="BA338" s="53"/>
      <c r="BB338" s="53"/>
      <c r="BC338" s="53"/>
      <c r="BD338" s="53"/>
      <c r="BE338" s="53"/>
      <c r="BF338" s="53"/>
      <c r="BG338" s="53"/>
      <c r="BH338" s="53"/>
      <c r="BI338" s="53"/>
      <c r="BJ338" s="53"/>
      <c r="BK338" s="53"/>
      <c r="BL338" s="53"/>
      <c r="BM338" s="53"/>
      <c r="BN338" s="53"/>
      <c r="BO338" s="53"/>
      <c r="BP338" s="53"/>
      <c r="BQ338" s="53"/>
      <c r="BR338" s="53"/>
      <c r="BS338" s="53"/>
      <c r="BT338" s="53"/>
      <c r="BU338" s="53"/>
      <c r="BV338" s="53"/>
      <c r="BW338" s="53"/>
      <c r="BX338" s="53"/>
      <c r="BY338" s="53"/>
      <c r="BZ338" s="53"/>
      <c r="CA338" s="53"/>
      <c r="CB338" s="53"/>
      <c r="CC338" s="53"/>
      <c r="CD338" s="53"/>
      <c r="CE338" s="53"/>
      <c r="CF338" s="53"/>
      <c r="CG338" s="53"/>
      <c r="CH338" s="53"/>
      <c r="CI338" s="53"/>
      <c r="CJ338" s="53"/>
      <c r="CK338" s="53"/>
      <c r="CL338" s="53"/>
      <c r="CM338" s="53"/>
      <c r="CN338" s="53"/>
      <c r="CO338" s="53"/>
      <c r="CP338" s="53"/>
      <c r="CQ338" s="53"/>
      <c r="CR338" s="53"/>
      <c r="CS338" s="53"/>
      <c r="CT338" s="53"/>
      <c r="CU338" s="53"/>
      <c r="CV338" s="53"/>
      <c r="CW338" s="53"/>
      <c r="CX338" s="53"/>
      <c r="CY338" s="53"/>
      <c r="CZ338" s="53"/>
      <c r="DA338" s="53"/>
      <c r="DB338" s="53"/>
      <c r="DC338" s="53"/>
      <c r="DD338" s="53"/>
      <c r="DE338" s="53"/>
      <c r="DF338" s="53"/>
      <c r="DG338" s="53"/>
      <c r="DH338" s="53"/>
      <c r="DI338" s="53"/>
      <c r="DJ338" s="53"/>
      <c r="DK338" s="53"/>
      <c r="DL338" s="53"/>
      <c r="DM338" s="53"/>
      <c r="DN338" s="53"/>
      <c r="DO338" s="53"/>
      <c r="DP338" s="53"/>
      <c r="DQ338" s="53"/>
      <c r="DR338" s="53"/>
      <c r="DS338" s="53"/>
      <c r="DT338" s="53"/>
      <c r="DU338" s="53"/>
      <c r="DV338" s="53"/>
      <c r="DW338" s="53"/>
      <c r="DX338" s="53"/>
      <c r="DY338" s="53"/>
      <c r="DZ338" s="53"/>
      <c r="EA338" s="53"/>
      <c r="EB338" s="53"/>
      <c r="EC338" s="53"/>
      <c r="ED338" s="53"/>
      <c r="EE338" s="53"/>
      <c r="EF338" s="53"/>
      <c r="EG338" s="53"/>
      <c r="EH338" s="53"/>
      <c r="EI338" s="53"/>
      <c r="EJ338" s="53"/>
      <c r="EK338" s="53"/>
      <c r="EL338" s="53"/>
      <c r="EM338" s="53"/>
      <c r="EN338" s="53"/>
      <c r="EO338" s="53"/>
      <c r="EP338" s="53"/>
      <c r="EQ338" s="53"/>
      <c r="ER338" s="53"/>
      <c r="ES338" s="53"/>
      <c r="ET338" s="53"/>
      <c r="EU338" s="53"/>
      <c r="EV338" s="53"/>
      <c r="EW338" s="53"/>
      <c r="EX338" s="53"/>
      <c r="EY338" s="53"/>
      <c r="EZ338" s="53"/>
      <c r="FA338" s="53"/>
      <c r="FB338" s="53"/>
      <c r="FC338" s="53"/>
      <c r="FD338" s="53"/>
      <c r="FE338" s="53"/>
      <c r="FF338" s="53"/>
      <c r="FG338" s="53"/>
      <c r="FH338" s="53"/>
      <c r="FI338" s="53"/>
      <c r="FJ338" s="53"/>
      <c r="FK338" s="53"/>
      <c r="FL338" s="53"/>
      <c r="FM338" s="53"/>
      <c r="FN338" s="53"/>
      <c r="FO338" s="53"/>
      <c r="FP338" s="53"/>
      <c r="FQ338" s="53"/>
      <c r="FR338" s="53"/>
      <c r="FS338" s="53"/>
      <c r="FT338" s="53"/>
      <c r="FU338" s="53"/>
      <c r="FV338" s="53"/>
      <c r="FW338" s="53"/>
      <c r="FX338" s="53"/>
      <c r="FY338" s="53"/>
      <c r="FZ338" s="53"/>
      <c r="GA338" s="53"/>
      <c r="GB338" s="53"/>
      <c r="GC338" s="53"/>
      <c r="GD338" s="53"/>
      <c r="GE338" s="53"/>
      <c r="GF338" s="53"/>
      <c r="GG338" s="53"/>
      <c r="GH338" s="53"/>
      <c r="GI338" s="53"/>
      <c r="GJ338" s="53"/>
      <c r="GK338" s="53"/>
      <c r="GL338" s="53"/>
      <c r="GM338" s="53"/>
      <c r="GN338" s="53"/>
      <c r="GO338" s="53"/>
      <c r="GP338" s="53"/>
      <c r="GQ338" s="53"/>
      <c r="GR338" s="53"/>
      <c r="GS338" s="53"/>
      <c r="GT338" s="53"/>
      <c r="GU338" s="53"/>
      <c r="GV338" s="53"/>
      <c r="GW338" s="53"/>
      <c r="GX338" s="53"/>
      <c r="GY338" s="53"/>
      <c r="GZ338" s="53"/>
      <c r="HA338" s="53"/>
      <c r="HB338" s="53"/>
      <c r="HC338" s="53"/>
      <c r="HD338" s="53"/>
      <c r="HE338" s="53"/>
      <c r="HF338" s="436">
        <f t="shared" ref="HF338:HF344" si="2612">IO338</f>
        <v>0</v>
      </c>
      <c r="HG338" s="53"/>
      <c r="HH338" s="53"/>
      <c r="HI338" s="53"/>
      <c r="HJ338" s="53"/>
      <c r="HK338" s="53"/>
      <c r="HL338" s="53"/>
      <c r="HM338" s="53"/>
      <c r="HN338" s="53"/>
      <c r="HO338" s="53"/>
      <c r="HP338" s="53"/>
      <c r="HQ338" s="53"/>
      <c r="HR338" s="53"/>
      <c r="HS338" s="53"/>
      <c r="HT338" s="53"/>
      <c r="HU338" s="53"/>
      <c r="HV338" s="53"/>
      <c r="HW338" s="53"/>
      <c r="HX338" s="53"/>
      <c r="HY338" s="53"/>
      <c r="HZ338" s="53"/>
      <c r="IA338" s="53"/>
      <c r="IB338" s="53"/>
      <c r="IC338" s="53"/>
      <c r="ID338" s="53"/>
      <c r="IE338" s="53"/>
      <c r="IF338" s="53"/>
      <c r="IG338" s="53"/>
      <c r="IH338" s="53"/>
      <c r="II338" s="53"/>
      <c r="IJ338" s="53"/>
      <c r="IK338" s="53"/>
      <c r="IL338" s="53"/>
      <c r="IM338" s="53"/>
      <c r="IN338" s="53"/>
      <c r="IO338" s="53"/>
      <c r="IP338" s="53"/>
      <c r="IQ338" s="53"/>
      <c r="IR338" s="53"/>
      <c r="IS338" s="53"/>
      <c r="IT338" s="53"/>
      <c r="IU338" s="53"/>
      <c r="IV338" s="53"/>
      <c r="IW338" s="53"/>
      <c r="IX338" s="53"/>
      <c r="IZ338" s="53"/>
      <c r="JA338" s="53"/>
      <c r="JB338" s="53"/>
      <c r="JC338" s="53"/>
      <c r="JD338" s="53"/>
      <c r="JE338" s="53"/>
      <c r="JF338" s="53"/>
      <c r="JG338" s="53"/>
      <c r="JH338" s="53"/>
      <c r="JI338" s="53"/>
      <c r="JJ338" s="53"/>
      <c r="JK338" s="53"/>
      <c r="JL338" s="53"/>
      <c r="JM338" s="53"/>
      <c r="JN338" s="53"/>
      <c r="JO338" s="53"/>
      <c r="JP338" s="53"/>
      <c r="JQ338" s="53"/>
      <c r="JR338" s="53"/>
      <c r="JS338" s="53"/>
      <c r="JT338" s="53"/>
      <c r="JU338" s="53"/>
      <c r="JV338" s="53"/>
      <c r="JW338" s="53"/>
      <c r="JX338" s="53"/>
      <c r="JY338" s="53"/>
      <c r="JZ338" s="53"/>
      <c r="KA338" s="53"/>
      <c r="KB338" s="53"/>
      <c r="KC338" s="53"/>
      <c r="KD338" s="53"/>
      <c r="KE338" s="53"/>
      <c r="KF338" s="53"/>
      <c r="KG338" s="53"/>
      <c r="KH338" s="53"/>
      <c r="KI338" s="53"/>
      <c r="KJ338" s="53"/>
      <c r="KK338" s="53"/>
      <c r="KL338" s="53"/>
      <c r="KM338" s="53"/>
      <c r="KN338" s="53"/>
      <c r="KO338" s="53"/>
      <c r="KP338" s="53"/>
      <c r="KQ338" s="54"/>
      <c r="KR338" s="54"/>
      <c r="KS338" s="54"/>
      <c r="KT338" s="54"/>
      <c r="KU338" s="54"/>
      <c r="KV338" s="54"/>
      <c r="KX338" s="540">
        <f t="shared" si="2487"/>
        <v>0</v>
      </c>
      <c r="NC338" s="53"/>
    </row>
    <row r="339" spans="1:367" ht="16.5" thickTop="1" thickBot="1" x14ac:dyDescent="0.3">
      <c r="A339" s="423" t="s">
        <v>183</v>
      </c>
      <c r="B339" s="80" t="e">
        <f>IF(A339="X",IF(#REF!="F",#REF!,IF(#REF!="C",#REF!,IF(#REF!="WH",#REF!,IF(#REF!="B",#REF!,"")))),"")</f>
        <v>#REF!</v>
      </c>
      <c r="C339" s="120"/>
      <c r="D339" s="2178"/>
      <c r="E339" s="111" t="s">
        <v>83</v>
      </c>
      <c r="F339" s="109"/>
      <c r="G339" s="109"/>
      <c r="H339" s="51"/>
      <c r="I339" s="51"/>
      <c r="J339" s="51"/>
      <c r="K339" s="51"/>
      <c r="L339" s="51"/>
      <c r="M339" s="51"/>
      <c r="N339" s="123"/>
      <c r="O339" s="74"/>
      <c r="P339" s="548"/>
      <c r="Q339" s="74"/>
      <c r="R339" s="74"/>
      <c r="S339" s="74"/>
      <c r="T339" s="74"/>
      <c r="U339" s="74"/>
      <c r="V339" s="74"/>
      <c r="W339" s="35" t="s">
        <v>78</v>
      </c>
      <c r="X339" s="35"/>
      <c r="Y339" s="35"/>
      <c r="Z339" s="35"/>
      <c r="AA339" s="35"/>
      <c r="AB339" s="35"/>
      <c r="AC339" s="35"/>
      <c r="AD339" s="35"/>
      <c r="AE339" s="35"/>
      <c r="AF339" s="35"/>
      <c r="AG339" s="35"/>
      <c r="AH339" s="35"/>
      <c r="AI339" s="35"/>
      <c r="AJ339" s="35"/>
      <c r="AK339" s="35"/>
      <c r="AL339" s="35"/>
      <c r="AM339" s="35"/>
      <c r="AN339" s="35"/>
      <c r="AO339" s="35"/>
      <c r="AP339" s="35"/>
      <c r="AQ339" s="35"/>
      <c r="AR339" s="35"/>
      <c r="AS339" s="35"/>
      <c r="AT339" s="35"/>
      <c r="AU339" s="35"/>
      <c r="AV339" s="35"/>
      <c r="AW339" s="35"/>
      <c r="AX339" s="35"/>
      <c r="AY339" s="35"/>
      <c r="AZ339" s="35"/>
      <c r="BA339" s="35"/>
      <c r="BB339" s="35"/>
      <c r="BC339" s="35"/>
      <c r="BD339" s="35"/>
      <c r="BE339" s="35"/>
      <c r="BF339" s="35"/>
      <c r="BG339" s="35"/>
      <c r="BH339" s="35"/>
      <c r="BI339" s="35"/>
      <c r="BJ339" s="35"/>
      <c r="BK339" s="35"/>
      <c r="BL339" s="35"/>
      <c r="BM339" s="35"/>
      <c r="BN339" s="35"/>
      <c r="BO339" s="35"/>
      <c r="BP339" s="35"/>
      <c r="BQ339" s="35"/>
      <c r="BR339" s="35"/>
      <c r="BS339" s="35"/>
      <c r="BT339" s="35"/>
      <c r="BU339" s="35"/>
      <c r="BV339" s="35"/>
      <c r="BW339" s="35"/>
      <c r="BX339" s="35"/>
      <c r="BY339" s="35"/>
      <c r="BZ339" s="35"/>
      <c r="CA339" s="35"/>
      <c r="CB339" s="35"/>
      <c r="CC339" s="35"/>
      <c r="CD339" s="35"/>
      <c r="CE339" s="35"/>
      <c r="CF339" s="35"/>
      <c r="CG339" s="35"/>
      <c r="CH339" s="35"/>
      <c r="CI339" s="35"/>
      <c r="CJ339" s="35"/>
      <c r="CK339" s="35"/>
      <c r="CL339" s="35"/>
      <c r="CM339" s="35"/>
      <c r="CN339" s="35"/>
      <c r="CO339" s="35"/>
      <c r="CP339" s="35"/>
      <c r="CQ339" s="35"/>
      <c r="CR339" s="35"/>
      <c r="CS339" s="35"/>
      <c r="CT339" s="35"/>
      <c r="CU339" s="35"/>
      <c r="CV339" s="35"/>
      <c r="CW339" s="35"/>
      <c r="CX339" s="35"/>
      <c r="CY339" s="35"/>
      <c r="CZ339" s="35"/>
      <c r="DA339" s="35"/>
      <c r="DB339" s="35"/>
      <c r="DC339" s="35"/>
      <c r="DD339" s="35"/>
      <c r="DE339" s="35"/>
      <c r="DF339" s="35"/>
      <c r="DG339" s="35"/>
      <c r="DH339" s="35"/>
      <c r="DI339" s="35"/>
      <c r="DJ339" s="35"/>
      <c r="DK339" s="35"/>
      <c r="DL339" s="35"/>
      <c r="DM339" s="35"/>
      <c r="DN339" s="35"/>
      <c r="DO339" s="35"/>
      <c r="DP339" s="35"/>
      <c r="DQ339" s="35"/>
      <c r="DR339" s="35"/>
      <c r="DS339" s="35"/>
      <c r="DT339" s="35"/>
      <c r="DU339" s="35"/>
      <c r="DV339" s="35"/>
      <c r="DW339" s="35"/>
      <c r="DX339" s="35"/>
      <c r="DY339" s="35"/>
      <c r="DZ339" s="35"/>
      <c r="EA339" s="35"/>
      <c r="EB339" s="35"/>
      <c r="EC339" s="35"/>
      <c r="ED339" s="35"/>
      <c r="EE339" s="35"/>
      <c r="EF339" s="35"/>
      <c r="EG339" s="35"/>
      <c r="EH339" s="35"/>
      <c r="EI339" s="35"/>
      <c r="EJ339" s="35"/>
      <c r="EK339" s="35"/>
      <c r="EL339" s="35"/>
      <c r="EM339" s="35"/>
      <c r="EN339" s="35"/>
      <c r="EO339" s="35"/>
      <c r="EP339" s="35"/>
      <c r="EQ339" s="35"/>
      <c r="ER339" s="35"/>
      <c r="ES339" s="35"/>
      <c r="ET339" s="35"/>
      <c r="EU339" s="35"/>
      <c r="EV339" s="35"/>
      <c r="EW339" s="35"/>
      <c r="EX339" s="35"/>
      <c r="EY339" s="35"/>
      <c r="EZ339" s="35"/>
      <c r="FA339" s="35"/>
      <c r="FB339" s="35"/>
      <c r="FC339" s="35"/>
      <c r="FD339" s="35"/>
      <c r="FE339" s="35"/>
      <c r="FF339" s="35"/>
      <c r="FG339" s="35"/>
      <c r="FH339" s="35"/>
      <c r="FI339" s="35"/>
      <c r="FJ339" s="35"/>
      <c r="FK339" s="35"/>
      <c r="FL339" s="35"/>
      <c r="FM339" s="35"/>
      <c r="FN339" s="35"/>
      <c r="FO339" s="35"/>
      <c r="FP339" s="35"/>
      <c r="FQ339" s="35"/>
      <c r="FR339" s="35"/>
      <c r="FS339" s="35"/>
      <c r="FT339" s="35"/>
      <c r="FU339" s="35"/>
      <c r="FV339" s="35"/>
      <c r="FW339" s="35"/>
      <c r="FX339" s="35"/>
      <c r="FY339" s="35"/>
      <c r="FZ339" s="35"/>
      <c r="GA339" s="35"/>
      <c r="GB339" s="35"/>
      <c r="GC339" s="35"/>
      <c r="GD339" s="35"/>
      <c r="GE339" s="35"/>
      <c r="GF339" s="35"/>
      <c r="GG339" s="35"/>
      <c r="GH339" s="35"/>
      <c r="GI339" s="35"/>
      <c r="GJ339" s="35"/>
      <c r="GK339" s="35"/>
      <c r="GL339" s="35"/>
      <c r="GM339" s="35"/>
      <c r="GN339" s="35"/>
      <c r="GO339" s="35"/>
      <c r="GP339" s="35"/>
      <c r="GQ339" s="35"/>
      <c r="GR339" s="35"/>
      <c r="GS339" s="35"/>
      <c r="GT339" s="35"/>
      <c r="GU339" s="35"/>
      <c r="GV339" s="35"/>
      <c r="GW339" s="35"/>
      <c r="GX339" s="35"/>
      <c r="GY339" s="35"/>
      <c r="GZ339" s="35"/>
      <c r="HA339" s="35"/>
      <c r="HB339" s="35"/>
      <c r="HC339" s="35"/>
      <c r="HD339" s="35"/>
      <c r="HE339" s="35"/>
      <c r="HF339" s="436">
        <f t="shared" si="2612"/>
        <v>0</v>
      </c>
      <c r="HG339" s="35"/>
      <c r="HH339" s="35"/>
      <c r="HI339" s="35"/>
      <c r="HJ339" s="35"/>
      <c r="HK339" s="35"/>
      <c r="HL339" s="35"/>
      <c r="HM339" s="35"/>
      <c r="HN339" s="35"/>
      <c r="HO339" s="35"/>
      <c r="HP339" s="35"/>
      <c r="HQ339" s="35"/>
      <c r="HR339" s="35"/>
      <c r="HS339" s="35"/>
      <c r="HT339" s="35"/>
      <c r="HU339" s="35"/>
      <c r="HV339" s="35"/>
      <c r="HW339" s="35"/>
      <c r="HX339" s="35"/>
      <c r="HY339" s="35"/>
      <c r="HZ339" s="35"/>
      <c r="IA339" s="35"/>
      <c r="IB339" s="35"/>
      <c r="IC339" s="35"/>
      <c r="ID339" s="35"/>
      <c r="IE339" s="35"/>
      <c r="IF339" s="35"/>
      <c r="IG339" s="35"/>
      <c r="IH339" s="35"/>
      <c r="II339" s="35"/>
      <c r="IJ339" s="35"/>
      <c r="IK339" s="35"/>
      <c r="IL339" s="35"/>
      <c r="IM339" s="35"/>
      <c r="IN339" s="35"/>
      <c r="IO339" s="35"/>
      <c r="IP339" s="35"/>
      <c r="IQ339" s="35"/>
      <c r="IR339" s="35"/>
      <c r="IS339" s="35"/>
      <c r="IT339" s="35"/>
      <c r="IU339" s="35"/>
      <c r="IV339" s="35"/>
      <c r="IW339" s="35"/>
      <c r="IX339" s="35"/>
      <c r="IZ339" s="35"/>
      <c r="JA339" s="35"/>
      <c r="JB339" s="35"/>
      <c r="JC339" s="35"/>
      <c r="JD339" s="35"/>
      <c r="JE339" s="35"/>
      <c r="JF339" s="35"/>
      <c r="JG339" s="35"/>
      <c r="JH339" s="35"/>
      <c r="JI339" s="35"/>
      <c r="JJ339" s="35"/>
      <c r="JK339" s="35"/>
      <c r="JL339" s="2116"/>
      <c r="JM339" s="2116"/>
      <c r="JN339" s="2116"/>
      <c r="JO339" s="2116"/>
      <c r="JP339" s="2116"/>
      <c r="JQ339" s="460"/>
      <c r="JR339" s="460"/>
      <c r="JS339" s="460"/>
      <c r="JT339" s="35"/>
      <c r="JU339" s="35"/>
      <c r="JV339" s="35"/>
      <c r="JW339" s="35"/>
      <c r="JX339" s="35"/>
      <c r="JY339" s="35"/>
      <c r="JZ339" s="35"/>
      <c r="KA339" s="35"/>
      <c r="KB339" s="35"/>
      <c r="KC339" s="35"/>
      <c r="KD339" s="35"/>
      <c r="KE339" s="35"/>
      <c r="KF339" s="35"/>
      <c r="KG339" s="35"/>
      <c r="KH339" s="35"/>
      <c r="KI339" s="35"/>
      <c r="KJ339" s="35"/>
      <c r="KK339" s="35"/>
      <c r="KL339" s="35"/>
      <c r="KM339" s="35"/>
      <c r="KN339" s="35"/>
      <c r="KO339" s="35"/>
      <c r="KP339" s="35"/>
      <c r="KQ339" s="36"/>
      <c r="KR339" s="36"/>
      <c r="KS339" s="36"/>
      <c r="KT339" s="36"/>
      <c r="KU339" s="36"/>
      <c r="KV339" s="36"/>
      <c r="KX339" s="540">
        <f t="shared" si="2487"/>
        <v>0</v>
      </c>
      <c r="NC339" s="35"/>
    </row>
    <row r="340" spans="1:367" ht="15.75" customHeight="1" thickTop="1" thickBot="1" x14ac:dyDescent="0.3">
      <c r="A340" s="423" t="s">
        <v>183</v>
      </c>
      <c r="B340" s="80" t="e">
        <f>IF(A340="X",IF(#REF!="F",#REF!,IF(#REF!="C",#REF!,IF(#REF!="WH",#REF!,IF(#REF!="B",#REF!,"")))),"")</f>
        <v>#REF!</v>
      </c>
      <c r="C340" s="120"/>
      <c r="D340" s="2178"/>
      <c r="E340" s="11">
        <f>E337+1</f>
        <v>161</v>
      </c>
      <c r="F340" s="2127" t="s">
        <v>29</v>
      </c>
      <c r="G340" s="1830" t="s">
        <v>50</v>
      </c>
      <c r="H340" s="23" t="s">
        <v>88</v>
      </c>
      <c r="I340" s="23" t="s">
        <v>88</v>
      </c>
      <c r="J340" s="23" t="s">
        <v>88</v>
      </c>
      <c r="K340" s="38"/>
      <c r="L340" s="39" t="s">
        <v>84</v>
      </c>
      <c r="M340" s="196" t="s">
        <v>64</v>
      </c>
      <c r="N340" s="1905" t="s">
        <v>86</v>
      </c>
      <c r="O340" s="528"/>
      <c r="P340" s="544"/>
      <c r="Q340" s="726">
        <v>60</v>
      </c>
      <c r="R340" s="727"/>
      <c r="S340" s="727"/>
      <c r="T340" s="727"/>
      <c r="U340" s="727"/>
      <c r="V340" s="727"/>
      <c r="W340" s="727"/>
      <c r="X340" s="727"/>
      <c r="Y340" s="727"/>
      <c r="Z340" s="727"/>
      <c r="AA340" s="727"/>
      <c r="AB340" s="727">
        <v>40</v>
      </c>
      <c r="AC340" s="368">
        <f t="shared" ref="AC340:AC344" si="2613">Q340/100</f>
        <v>0.6</v>
      </c>
      <c r="AD340" s="368">
        <f t="shared" ref="AD340:AD344" si="2614">R340/100</f>
        <v>0</v>
      </c>
      <c r="AE340" s="368">
        <f t="shared" ref="AE340:AE344" si="2615">S340/100</f>
        <v>0</v>
      </c>
      <c r="AF340" s="368">
        <f t="shared" ref="AF340:AF344" si="2616">T340/100</f>
        <v>0</v>
      </c>
      <c r="AG340" s="368">
        <f t="shared" ref="AG340:AG344" si="2617">U340/100</f>
        <v>0</v>
      </c>
      <c r="AH340" s="368">
        <f t="shared" ref="AH340:AH344" si="2618">V340/100</f>
        <v>0</v>
      </c>
      <c r="AI340" s="368">
        <f t="shared" ref="AI340:AI344" si="2619">W340/100</f>
        <v>0</v>
      </c>
      <c r="AJ340" s="368">
        <f t="shared" ref="AJ340:AJ344" si="2620">X340/100</f>
        <v>0</v>
      </c>
      <c r="AK340" s="368">
        <f t="shared" ref="AK340:AK344" si="2621">Y340/100</f>
        <v>0</v>
      </c>
      <c r="AL340" s="368">
        <f t="shared" ref="AL340:AL344" si="2622">Z340/100</f>
        <v>0</v>
      </c>
      <c r="AM340" s="368">
        <f t="shared" ref="AM340:AM344" si="2623">AA340/100</f>
        <v>0</v>
      </c>
      <c r="AN340" s="368">
        <f t="shared" ref="AN340:AN344" si="2624">AB340/100</f>
        <v>0.4</v>
      </c>
      <c r="AO340" s="369">
        <v>0</v>
      </c>
      <c r="AP340" s="370">
        <v>0</v>
      </c>
      <c r="AQ340" s="370">
        <v>0</v>
      </c>
      <c r="AR340" s="370">
        <v>0</v>
      </c>
      <c r="AS340" s="378">
        <f>AC340*'Gas parameters'!$B$10</f>
        <v>21490.799999999999</v>
      </c>
      <c r="AT340" s="371">
        <f>AD340*'Gas parameters'!$C$10</f>
        <v>0</v>
      </c>
      <c r="AU340" s="371">
        <f>AE340*'Gas parameters'!$D$10</f>
        <v>0</v>
      </c>
      <c r="AV340" s="371">
        <f>AF340*'Gas parameters'!$E$10</f>
        <v>0</v>
      </c>
      <c r="AW340" s="371">
        <f>AG340*'Gas parameters'!$F$10</f>
        <v>0</v>
      </c>
      <c r="AX340" s="371">
        <f>AH340*'Gas parameters'!$G$10</f>
        <v>0</v>
      </c>
      <c r="AY340" s="371">
        <f>AI340*'Gas parameters'!$H$10</f>
        <v>0</v>
      </c>
      <c r="AZ340" s="371">
        <f>AJ340*'Gas parameters'!$I$10</f>
        <v>0</v>
      </c>
      <c r="BA340" s="371">
        <f>AK340*'Gas parameters'!$J$10</f>
        <v>0</v>
      </c>
      <c r="BB340" s="371">
        <f>AL340*'Gas parameters'!$K$10</f>
        <v>0</v>
      </c>
      <c r="BC340" s="371">
        <f>AM340*'Gas parameters'!$L$10</f>
        <v>0</v>
      </c>
      <c r="BD340" s="371">
        <f>AN340*'Gas parameters'!$M$10</f>
        <v>4310.8</v>
      </c>
      <c r="BE340" s="372">
        <f>AO340*'Gas parameters'!$N$10</f>
        <v>0</v>
      </c>
      <c r="BF340" s="373">
        <f>AP340*'Gas parameters'!$O$10</f>
        <v>0</v>
      </c>
      <c r="BG340" s="373">
        <f>AQ340*'Gas parameters'!$P$10</f>
        <v>0</v>
      </c>
      <c r="BH340" s="379">
        <f>AR340*'Gas parameters'!$Q$10</f>
        <v>0</v>
      </c>
      <c r="BI340" s="386">
        <f>AC340*'Gas parameters'!$B$11</f>
        <v>23904</v>
      </c>
      <c r="BJ340" s="387">
        <f>AD340*'Gas parameters'!$C$11</f>
        <v>0</v>
      </c>
      <c r="BK340" s="387">
        <f>AE340*'Gas parameters'!$D$11</f>
        <v>0</v>
      </c>
      <c r="BL340" s="387">
        <f>AF340*'Gas parameters'!$E$11</f>
        <v>0</v>
      </c>
      <c r="BM340" s="387">
        <f>AG340*'Gas parameters'!$F$11</f>
        <v>0</v>
      </c>
      <c r="BN340" s="387">
        <f>AH340*'Gas parameters'!$G$11</f>
        <v>0</v>
      </c>
      <c r="BO340" s="387">
        <f>AI340*'Gas parameters'!$H$11</f>
        <v>0</v>
      </c>
      <c r="BP340" s="387">
        <f>AJ340*'Gas parameters'!$I$11</f>
        <v>0</v>
      </c>
      <c r="BQ340" s="387">
        <f>AK340*'Gas parameters'!$J$11</f>
        <v>0</v>
      </c>
      <c r="BR340" s="387">
        <f>AL340*'Gas parameters'!$K$11</f>
        <v>0</v>
      </c>
      <c r="BS340" s="387">
        <f>AM340*'Gas parameters'!$L$11</f>
        <v>0</v>
      </c>
      <c r="BT340" s="387">
        <f>AN340*'Gas parameters'!$M$11</f>
        <v>5115.2000000000007</v>
      </c>
      <c r="BU340" s="388">
        <f>AO340*'Gas parameters'!$N$11</f>
        <v>0</v>
      </c>
      <c r="BV340" s="389">
        <f>AP340*'Gas parameters'!$O$11</f>
        <v>0</v>
      </c>
      <c r="BW340" s="389">
        <f>AQ340*'Gas parameters'!$P$11</f>
        <v>0</v>
      </c>
      <c r="BX340" s="390">
        <f>AR340*'Gas parameters'!$Q$11</f>
        <v>0</v>
      </c>
      <c r="BY340" s="385">
        <f>AC340*'Gas parameters'!$B$12</f>
        <v>0.43043999999999999</v>
      </c>
      <c r="BZ340" s="374">
        <f>AD340*'Gas parameters'!$C$12</f>
        <v>0</v>
      </c>
      <c r="CA340" s="374">
        <f>AE340*'Gas parameters'!$D$12</f>
        <v>0</v>
      </c>
      <c r="CB340" s="374">
        <f>AF340*'Gas parameters'!$E$12</f>
        <v>0</v>
      </c>
      <c r="CC340" s="374">
        <f>AG340*'Gas parameters'!$F$12</f>
        <v>0</v>
      </c>
      <c r="CD340" s="374">
        <f>AH340*'Gas parameters'!$G$12</f>
        <v>0</v>
      </c>
      <c r="CE340" s="374">
        <f>AI340*'Gas parameters'!$H$12</f>
        <v>0</v>
      </c>
      <c r="CF340" s="374">
        <f>AJ340*'Gas parameters'!$I$12</f>
        <v>0</v>
      </c>
      <c r="CG340" s="374">
        <f>AK340*'Gas parameters'!$J$12</f>
        <v>0</v>
      </c>
      <c r="CH340" s="374">
        <f>AL340*'Gas parameters'!$K$12</f>
        <v>0</v>
      </c>
      <c r="CI340" s="374">
        <f>AM340*'Gas parameters'!$L$12</f>
        <v>0</v>
      </c>
      <c r="CJ340" s="374">
        <f>AN340*'Gas parameters'!$M$12</f>
        <v>3.5999999999999997E-2</v>
      </c>
      <c r="CK340" s="375">
        <f>AO340*'Gas parameters'!$N$12</f>
        <v>0</v>
      </c>
      <c r="CL340" s="376">
        <f>AP340*'Gas parameters'!$O$12</f>
        <v>0</v>
      </c>
      <c r="CM340" s="376">
        <f>AQ340*'Gas parameters'!$P$12</f>
        <v>0</v>
      </c>
      <c r="CN340" s="376">
        <f>AR340*'Gas parameters'!$Q$12</f>
        <v>0</v>
      </c>
      <c r="CO340" s="432">
        <f t="shared" ref="CO340:CO344" si="2625">AC340</f>
        <v>0.6</v>
      </c>
      <c r="CP340" s="432">
        <f t="shared" ref="CP340:CP344" si="2626">AD340</f>
        <v>0</v>
      </c>
      <c r="CQ340" s="432">
        <f t="shared" ref="CQ340:CQ344" si="2627">AE340</f>
        <v>0</v>
      </c>
      <c r="CR340" s="432">
        <f t="shared" ref="CR340:CR344" si="2628">AF340</f>
        <v>0</v>
      </c>
      <c r="CS340" s="432">
        <f t="shared" ref="CS340:CS344" si="2629">AG340</f>
        <v>0</v>
      </c>
      <c r="CT340" s="432">
        <f t="shared" ref="CT340:CT344" si="2630">AH340</f>
        <v>0</v>
      </c>
      <c r="CU340" s="432">
        <f t="shared" ref="CU340:CU344" si="2631">AI340</f>
        <v>0</v>
      </c>
      <c r="CV340" s="432">
        <f t="shared" ref="CV340:CV344" si="2632">AJ340</f>
        <v>0</v>
      </c>
      <c r="CW340" s="432">
        <f t="shared" ref="CW340:CW344" si="2633">AK340</f>
        <v>0</v>
      </c>
      <c r="CX340" s="432">
        <f t="shared" ref="CX340:CX344" si="2634">AL340</f>
        <v>0</v>
      </c>
      <c r="CY340" s="432">
        <f t="shared" ref="CY340:CY344" si="2635">AM340</f>
        <v>0</v>
      </c>
      <c r="CZ340" s="432">
        <f t="shared" ref="CZ340:CZ344" si="2636">AN340</f>
        <v>0.4</v>
      </c>
      <c r="DA340" s="432">
        <f t="shared" ref="DA340:DA344" si="2637">AO340</f>
        <v>0</v>
      </c>
      <c r="DB340" s="432">
        <f t="shared" ref="DB340:DB344" si="2638">AP340</f>
        <v>0</v>
      </c>
      <c r="DC340" s="432">
        <f t="shared" ref="DC340:DC344" si="2639">AQ340</f>
        <v>0</v>
      </c>
      <c r="DD340" s="432">
        <f t="shared" ref="DD340:DD344" si="2640">AR340</f>
        <v>0</v>
      </c>
      <c r="DE340" s="428">
        <f>'DATA SHEET'!CO340*'Gas parameters'!$B$13</f>
        <v>21529.8</v>
      </c>
      <c r="DF340" s="428">
        <f>'DATA SHEET'!CP340*'Gas parameters'!$C$13</f>
        <v>0</v>
      </c>
      <c r="DG340" s="428">
        <f>'DATA SHEET'!CQ340*'Gas parameters'!$D$13</f>
        <v>0</v>
      </c>
      <c r="DH340" s="428">
        <f>'DATA SHEET'!CR340*'Gas parameters'!$E$13</f>
        <v>0</v>
      </c>
      <c r="DI340" s="428">
        <f>'DATA SHEET'!CS340*'Gas parameters'!$F$13</f>
        <v>0</v>
      </c>
      <c r="DJ340" s="428">
        <f>'DATA SHEET'!CT340*'Gas parameters'!$G$13</f>
        <v>0</v>
      </c>
      <c r="DK340" s="428">
        <f>'DATA SHEET'!CU340*'Gas parameters'!$H$13</f>
        <v>0</v>
      </c>
      <c r="DL340" s="428">
        <f>'DATA SHEET'!CV340*'Gas parameters'!$I$13</f>
        <v>0</v>
      </c>
      <c r="DM340" s="428">
        <f>'DATA SHEET'!CW340*'Gas parameters'!$J$13</f>
        <v>0</v>
      </c>
      <c r="DN340" s="428">
        <f>'DATA SHEET'!CX340*'Gas parameters'!$K$13</f>
        <v>0</v>
      </c>
      <c r="DO340" s="428">
        <f>'DATA SHEET'!CY340*'Gas parameters'!$L$13</f>
        <v>0</v>
      </c>
      <c r="DP340" s="428">
        <f>'DATA SHEET'!CZ340*'Gas parameters'!$M$13</f>
        <v>4313.2</v>
      </c>
      <c r="DQ340" s="428">
        <f>'DATA SHEET'!DA340*'Gas parameters'!$N$13</f>
        <v>0</v>
      </c>
      <c r="DR340" s="428">
        <f>'DATA SHEET'!DB340*'Gas parameters'!$O$13</f>
        <v>0</v>
      </c>
      <c r="DS340" s="428">
        <f>'DATA SHEET'!DC340*'Gas parameters'!$P$13</f>
        <v>0</v>
      </c>
      <c r="DT340" s="428">
        <f>'DATA SHEET'!DD340*'Gas parameters'!$Q$13</f>
        <v>0</v>
      </c>
      <c r="DU340" s="431">
        <f>'DATA SHEET'!CO340*'Gas parameters'!$B$14</f>
        <v>23891.399999999998</v>
      </c>
      <c r="DV340" s="431">
        <f>'DATA SHEET'!CP340*'Gas parameters'!$C$14</f>
        <v>0</v>
      </c>
      <c r="DW340" s="431">
        <f>'DATA SHEET'!CQ340*'Gas parameters'!$D$14</f>
        <v>0</v>
      </c>
      <c r="DX340" s="431">
        <f>'DATA SHEET'!CR340*'Gas parameters'!$E$14</f>
        <v>0</v>
      </c>
      <c r="DY340" s="431">
        <f>'DATA SHEET'!CS340*'Gas parameters'!$F$14</f>
        <v>0</v>
      </c>
      <c r="DZ340" s="431">
        <f>'DATA SHEET'!CT340*'Gas parameters'!$G$14</f>
        <v>0</v>
      </c>
      <c r="EA340" s="431">
        <f>'DATA SHEET'!CU340*'Gas parameters'!$H$14</f>
        <v>0</v>
      </c>
      <c r="EB340" s="431">
        <f>'DATA SHEET'!CV340*'Gas parameters'!$I$14</f>
        <v>0</v>
      </c>
      <c r="EC340" s="431">
        <f>'DATA SHEET'!CW340*'Gas parameters'!$J$14</f>
        <v>0</v>
      </c>
      <c r="ED340" s="431">
        <f>'DATA SHEET'!CX340*'Gas parameters'!$K$14</f>
        <v>0</v>
      </c>
      <c r="EE340" s="431">
        <f>'DATA SHEET'!CY340*'Gas parameters'!$L$14</f>
        <v>0</v>
      </c>
      <c r="EF340" s="431">
        <f>'DATA SHEET'!CZ340*'Gas parameters'!$M$14</f>
        <v>5098</v>
      </c>
      <c r="EG340" s="431">
        <f>'DATA SHEET'!DA340*'Gas parameters'!$N$14</f>
        <v>0</v>
      </c>
      <c r="EH340" s="431">
        <f>'DATA SHEET'!DB340*'Gas parameters'!$O$14</f>
        <v>0</v>
      </c>
      <c r="EI340" s="431">
        <f>'DATA SHEET'!DC340*'Gas parameters'!$P$14</f>
        <v>0</v>
      </c>
      <c r="EJ340" s="431">
        <f>'DATA SHEET'!DD340*'Gas parameters'!$Q$14</f>
        <v>0</v>
      </c>
      <c r="EK340" s="425">
        <f>'DATA SHEET'!CO340*'Gas parameters'!$B$15</f>
        <v>1.2018</v>
      </c>
      <c r="EL340" s="434">
        <f>'DATA SHEET'!CP340*'Gas parameters'!$C$15</f>
        <v>0</v>
      </c>
      <c r="EM340" s="434">
        <f>'DATA SHEET'!CQ340*'Gas parameters'!$D$15</f>
        <v>0</v>
      </c>
      <c r="EN340" s="434">
        <f>'DATA SHEET'!CR340*'Gas parameters'!$E$15</f>
        <v>0</v>
      </c>
      <c r="EO340" s="434">
        <f>'DATA SHEET'!CS340*'Gas parameters'!$F$15</f>
        <v>0</v>
      </c>
      <c r="EP340" s="434">
        <f>'DATA SHEET'!CT340*'Gas parameters'!$G$15</f>
        <v>0</v>
      </c>
      <c r="EQ340" s="434">
        <f>'DATA SHEET'!CU340*'Gas parameters'!$H$15</f>
        <v>0</v>
      </c>
      <c r="ER340" s="434">
        <f>'DATA SHEET'!CV340*'Gas parameters'!$I$15</f>
        <v>0</v>
      </c>
      <c r="ES340" s="434">
        <f>'DATA SHEET'!CW340*'Gas parameters'!$J$15</f>
        <v>0</v>
      </c>
      <c r="ET340" s="434">
        <f>'DATA SHEET'!CX340*'Gas parameters'!$K$15</f>
        <v>0</v>
      </c>
      <c r="EU340" s="434">
        <f>'DATA SHEET'!CY340*'Gas parameters'!$L$15</f>
        <v>0</v>
      </c>
      <c r="EV340" s="434">
        <f>'DATA SHEET'!CZ340*'Gas parameters'!$M$15</f>
        <v>0.1996</v>
      </c>
      <c r="EW340" s="434">
        <f>'DATA SHEET'!DA340*'Gas parameters'!$N$15</f>
        <v>0</v>
      </c>
      <c r="EX340" s="434">
        <f>'DATA SHEET'!DB340*'Gas parameters'!$O$15</f>
        <v>0</v>
      </c>
      <c r="EY340" s="434">
        <f>'DATA SHEET'!DC340*'Gas parameters'!$P$15</f>
        <v>0</v>
      </c>
      <c r="EZ340" s="434">
        <f>'DATA SHEET'!DD340*'Gas parameters'!$Q$15</f>
        <v>0</v>
      </c>
      <c r="FA340" s="429">
        <f>'DATA SHEET'!CO340*'Gas parameters'!$B$16</f>
        <v>0.59760000000000002</v>
      </c>
      <c r="FB340" s="429">
        <f>'DATA SHEET'!CP340*'Gas parameters'!$C$16</f>
        <v>0</v>
      </c>
      <c r="FC340" s="429">
        <f>'DATA SHEET'!CQ340*'Gas parameters'!$D$16</f>
        <v>0</v>
      </c>
      <c r="FD340" s="429">
        <f>'DATA SHEET'!CR340*'Gas parameters'!$E$16</f>
        <v>0</v>
      </c>
      <c r="FE340" s="429">
        <f>'DATA SHEET'!CS340*'Gas parameters'!$F$16</f>
        <v>0</v>
      </c>
      <c r="FF340" s="429">
        <f>'DATA SHEET'!CT340*'Gas parameters'!$G$16</f>
        <v>0</v>
      </c>
      <c r="FG340" s="429">
        <f>'DATA SHEET'!CU340*'Gas parameters'!$H$16</f>
        <v>0</v>
      </c>
      <c r="FH340" s="429">
        <f>'DATA SHEET'!CV340*'Gas parameters'!$I$16</f>
        <v>0</v>
      </c>
      <c r="FI340" s="429">
        <f>'DATA SHEET'!CW340*'Gas parameters'!$J$16</f>
        <v>0</v>
      </c>
      <c r="FJ340" s="429">
        <f>'DATA SHEET'!CX340*'Gas parameters'!$K$16</f>
        <v>0</v>
      </c>
      <c r="FK340" s="429">
        <f>'DATA SHEET'!CY340*'Gas parameters'!$L$16</f>
        <v>0</v>
      </c>
      <c r="FL340" s="429">
        <f>'DATA SHEET'!CZ340*'Gas parameters'!$M$16</f>
        <v>0</v>
      </c>
      <c r="FM340" s="429">
        <f>'DATA SHEET'!DA340*'Gas parameters'!$N$16</f>
        <v>0</v>
      </c>
      <c r="FN340" s="429">
        <f>'DATA SHEET'!DB340*'Gas parameters'!$O$16</f>
        <v>0</v>
      </c>
      <c r="FO340" s="429">
        <f>'DATA SHEET'!DC340*'Gas parameters'!$P$16</f>
        <v>0</v>
      </c>
      <c r="FP340" s="429">
        <f>'DATA SHEET'!DD340*'Gas parameters'!$Q$16</f>
        <v>0</v>
      </c>
      <c r="FQ340" s="457">
        <f>'DATA SHEET'!CO340*'Gas parameters'!$B$17</f>
        <v>1.1639999999999999</v>
      </c>
      <c r="FR340" s="457">
        <f>'DATA SHEET'!CP340*'Gas parameters'!$C$17</f>
        <v>0</v>
      </c>
      <c r="FS340" s="457">
        <f>'DATA SHEET'!CQ340*'Gas parameters'!$D$17</f>
        <v>0</v>
      </c>
      <c r="FT340" s="457">
        <f>'DATA SHEET'!CR340*'Gas parameters'!$E$17</f>
        <v>0</v>
      </c>
      <c r="FU340" s="457">
        <f>'DATA SHEET'!CS340*'Gas parameters'!$F$17</f>
        <v>0</v>
      </c>
      <c r="FV340" s="457">
        <f>'DATA SHEET'!CT340*'Gas parameters'!$G$17</f>
        <v>0</v>
      </c>
      <c r="FW340" s="457">
        <f>'DATA SHEET'!CU340*'Gas parameters'!$H$17</f>
        <v>0</v>
      </c>
      <c r="FX340" s="457">
        <f>'DATA SHEET'!CV340*'Gas parameters'!$I$17</f>
        <v>0</v>
      </c>
      <c r="FY340" s="457">
        <f>'DATA SHEET'!CW340*'Gas parameters'!$J$17</f>
        <v>0</v>
      </c>
      <c r="FZ340" s="457">
        <f>'DATA SHEET'!CX340*'Gas parameters'!$K$17</f>
        <v>0</v>
      </c>
      <c r="GA340" s="457">
        <f>'DATA SHEET'!CY340*'Gas parameters'!$L$17</f>
        <v>0</v>
      </c>
      <c r="GB340" s="457">
        <f>'DATA SHEET'!CZ340*'Gas parameters'!$M$17</f>
        <v>0.38680000000000003</v>
      </c>
      <c r="GC340" s="457">
        <f>'DATA SHEET'!DA340*'Gas parameters'!$N$17</f>
        <v>0</v>
      </c>
      <c r="GD340" s="457">
        <f>'DATA SHEET'!DB340*'Gas parameters'!$O$17</f>
        <v>0</v>
      </c>
      <c r="GE340" s="457">
        <f>'DATA SHEET'!DC340*'Gas parameters'!$P$17</f>
        <v>0</v>
      </c>
      <c r="GF340" s="457">
        <f>'DATA SHEET'!DD340*'Gas parameters'!$Q$17</f>
        <v>0</v>
      </c>
      <c r="GG340" s="429">
        <f>'DATA SHEET'!CO340*'Gas parameters'!$B$18</f>
        <v>0.43043999999999999</v>
      </c>
      <c r="GH340" s="429">
        <f>'DATA SHEET'!CP340*'Gas parameters'!$C$18</f>
        <v>0</v>
      </c>
      <c r="GI340" s="429">
        <f>'DATA SHEET'!CQ340*'Gas parameters'!$D$18</f>
        <v>0</v>
      </c>
      <c r="GJ340" s="429">
        <f>'DATA SHEET'!CR340*'Gas parameters'!$E$18</f>
        <v>0</v>
      </c>
      <c r="GK340" s="429">
        <f>'DATA SHEET'!CS340*'Gas parameters'!$F$18</f>
        <v>0</v>
      </c>
      <c r="GL340" s="429">
        <f>'DATA SHEET'!CT340*'Gas parameters'!$G$18</f>
        <v>0</v>
      </c>
      <c r="GM340" s="429">
        <f>'DATA SHEET'!CU340*'Gas parameters'!$H$18</f>
        <v>0</v>
      </c>
      <c r="GN340" s="429">
        <f>'DATA SHEET'!CV340*'Gas parameters'!$I$18</f>
        <v>0</v>
      </c>
      <c r="GO340" s="429">
        <f>'DATA SHEET'!CW340*'Gas parameters'!$J$18</f>
        <v>0</v>
      </c>
      <c r="GP340" s="429">
        <f>'DATA SHEET'!CX340*'Gas parameters'!$K$18</f>
        <v>0</v>
      </c>
      <c r="GQ340" s="429">
        <f>'DATA SHEET'!CY340*'Gas parameters'!$L$18</f>
        <v>0</v>
      </c>
      <c r="GR340" s="429">
        <f>'DATA SHEET'!CZ340*'Gas parameters'!$M$18</f>
        <v>3.5999999999999997E-2</v>
      </c>
      <c r="GS340" s="429">
        <f>'DATA SHEET'!DA340*'Gas parameters'!$N$18</f>
        <v>0</v>
      </c>
      <c r="GT340" s="429">
        <f>'DATA SHEET'!DB340*'Gas parameters'!$O$18</f>
        <v>0</v>
      </c>
      <c r="GU340" s="429">
        <f>'DATA SHEET'!DC340*'Gas parameters'!$P$18</f>
        <v>0</v>
      </c>
      <c r="GV340" s="429">
        <f>'DATA SHEET'!DD340*'Gas parameters'!$Q$18</f>
        <v>0</v>
      </c>
      <c r="GW340" s="430">
        <v>7</v>
      </c>
      <c r="GX340" s="430">
        <v>1E-3</v>
      </c>
      <c r="GY340" s="435">
        <f t="shared" ref="GY340:GY344" si="2641">HM340/0.2094</f>
        <v>6.6924546322827121</v>
      </c>
      <c r="GZ340" s="435">
        <f t="shared" ref="GZ340:GZ344" si="2642">HN340/HH340*100</f>
        <v>10.148328222950017</v>
      </c>
      <c r="HA340" s="433">
        <f t="shared" ref="HA340:HA344" si="2643">(HG340-HH340)/GY340+1</f>
        <v>1</v>
      </c>
      <c r="HB340" s="433">
        <f t="shared" ref="HB340:HB344" si="2644">HG340+HI340</f>
        <v>7.4502201757506663</v>
      </c>
      <c r="HC340" s="433">
        <f t="shared" ref="HC340:HC344" si="2645">HI340/HB340*100</f>
        <v>20.959991874476575</v>
      </c>
      <c r="HD340" s="433">
        <f t="shared" ref="HD340:HD344" si="2646">HJ340*0.01977+HF340*0.01429+(100-HF340-HJ340)*0.01251</f>
        <v>1.3246768628986172</v>
      </c>
      <c r="HE340" s="433">
        <f t="shared" ref="HE340:HE344" si="2647">(HD340+HI340*0.8038/HG340)/(HI340/HG340+1)</f>
        <v>1.2155011147590387</v>
      </c>
      <c r="HF340" s="436">
        <f t="shared" si="2612"/>
        <v>0</v>
      </c>
      <c r="HG340" s="433">
        <f t="shared" ref="HG340:HG344" si="2648">HN340/HJ340*100</f>
        <v>5.8886546322827122</v>
      </c>
      <c r="HH340" s="435">
        <f>GY340*0.7906+'DATA SHEET'!CW340/100+HN340</f>
        <v>5.8886546322827122</v>
      </c>
      <c r="HI340" s="433">
        <f t="shared" ref="HI340:HI344" si="2649">GX340/0.8038*1.293*HA340*GY340+HO340</f>
        <v>1.5615655434679541</v>
      </c>
      <c r="HJ340" s="433">
        <f t="shared" ref="HJ340:HJ344" si="2650">(1-HF340/20.94)*GZ340</f>
        <v>10.148328222950017</v>
      </c>
      <c r="HK340" s="437">
        <f t="shared" ref="HK340:HK344" si="2651">SUM(DE340:DT340)</f>
        <v>25843</v>
      </c>
      <c r="HL340" s="437">
        <f t="shared" ref="HL340:HL344" si="2652">SUM(DU340:EJ340)</f>
        <v>28989.399999999998</v>
      </c>
      <c r="HM340" s="438">
        <f t="shared" ref="HM340:HM344" si="2653">SUM(EK340:EZ340)</f>
        <v>1.4014</v>
      </c>
      <c r="HN340" s="439">
        <f t="shared" ref="HN340:HN344" si="2654">SUM(FA340:FP340)</f>
        <v>0.59760000000000002</v>
      </c>
      <c r="HO340" s="436">
        <f t="shared" ref="HO340:HO344" si="2655">SUM(FQ340:GF340)</f>
        <v>1.5508</v>
      </c>
      <c r="HP340" s="427">
        <f t="shared" ref="HP340:HP344" si="2656">SUM(GG340:GV340)</f>
        <v>0.46643999999999997</v>
      </c>
      <c r="HQ340" s="357">
        <f t="shared" ref="HQ340:HQ344" si="2657">SUM(AS340:BH340)</f>
        <v>25801.599999999999</v>
      </c>
      <c r="HR340" s="358">
        <f t="shared" ref="HR340:HR344" si="2658">SUM(BI340:BX340)</f>
        <v>29019.200000000001</v>
      </c>
      <c r="HS340" s="712">
        <f t="shared" ref="HS340:HS344" si="2659">SUM(BY340:CN340)</f>
        <v>0.46643999999999997</v>
      </c>
      <c r="HT340" s="713">
        <f t="shared" ref="HT340:HT344" si="2660">HU340/$HR$14</f>
        <v>0.36094603788418017</v>
      </c>
      <c r="HU340" s="711">
        <f t="shared" ref="HU340:HU344" si="2661">HS340/$HU$14</f>
        <v>0.44215889640812073</v>
      </c>
      <c r="HV340" s="711">
        <f t="shared" ref="HV340:HV344" si="2662">HY340/$HV$14</f>
        <v>24.454174959719456</v>
      </c>
      <c r="HW340" s="711">
        <f t="shared" ref="HW340:HW344" si="2663">HZ340/$HW$14</f>
        <v>27.464698088207459</v>
      </c>
      <c r="HX340" s="711">
        <f t="shared" ref="HX340:HX344" si="2664">IA340/$HX$14</f>
        <v>45.714470083951518</v>
      </c>
      <c r="HY340" s="714">
        <f t="shared" ref="HY340:HY344" si="2665">HQ340/1000</f>
        <v>25.801599999999997</v>
      </c>
      <c r="HZ340" s="359">
        <f t="shared" ref="HZ340:HZ344" si="2666">HR340/1000</f>
        <v>29.019200000000001</v>
      </c>
      <c r="IA340" s="360">
        <f t="shared" ref="IA340:IA344" si="2667">HR340/SQRT(HT340)/1000</f>
        <v>48.30190909070317</v>
      </c>
      <c r="IB340" s="75">
        <f t="shared" ref="IB340:IB344" si="2668">HX340</f>
        <v>45.714470083951518</v>
      </c>
      <c r="IC340" s="724">
        <f t="shared" ref="IC340:IC344" si="2669">HT340</f>
        <v>0.36094603788418017</v>
      </c>
      <c r="ID340" s="724">
        <f t="shared" ref="ID340:ID344" si="2670">HY340</f>
        <v>25.801599999999997</v>
      </c>
      <c r="IE340" s="724">
        <f t="shared" ref="IE340:IE344" si="2671">HZ340</f>
        <v>29.019200000000001</v>
      </c>
      <c r="IF340" s="76">
        <f t="shared" ref="IF340:IF344" si="2672">GZ340</f>
        <v>10.148328222950017</v>
      </c>
      <c r="IG340" s="168"/>
      <c r="IH340" s="168"/>
      <c r="II340" s="168"/>
      <c r="IJ340" s="700">
        <f t="shared" ref="IJ340:IJ344" si="2673">II340*(273.15/(273.15+15))*ID340/3.6</f>
        <v>0</v>
      </c>
      <c r="IK340" s="529"/>
      <c r="IL340" s="529"/>
      <c r="IM340" s="529"/>
      <c r="IN340" s="529"/>
      <c r="IO340" s="529"/>
      <c r="IP340" s="529"/>
      <c r="IQ340" s="529"/>
      <c r="IR340" s="529"/>
      <c r="IS340" s="23" t="s">
        <v>88</v>
      </c>
      <c r="IT340" s="23" t="s">
        <v>88</v>
      </c>
      <c r="IU340" s="23"/>
      <c r="IV340" s="23" t="s">
        <v>88</v>
      </c>
      <c r="IW340" s="23"/>
      <c r="IX340" s="23"/>
      <c r="IZ340" s="529"/>
      <c r="JA340" s="529"/>
      <c r="JB340" s="143"/>
      <c r="JC340" s="64"/>
      <c r="JD340" s="22" t="str">
        <f>IF(IN340&lt;&gt;0,IP340*IF340/IN340,"NM")</f>
        <v>NM</v>
      </c>
      <c r="JE340" s="22" t="str">
        <f>IF(IN340&lt;&gt;0,IQ340*IF340/IN340,"NM")</f>
        <v>NM</v>
      </c>
      <c r="JF340" s="22" t="str">
        <f>IF(IN340&lt;&gt;0,JD340*1.07,"NM")</f>
        <v>NM</v>
      </c>
      <c r="JG340" s="22" t="str">
        <f>IF(IN340&lt;&gt;0,JE340*1.76,"NM")</f>
        <v>NM</v>
      </c>
      <c r="JH340" s="21" t="str">
        <f>IF(IN340&lt;&gt;0,(21/(21-IO340)),"NM")</f>
        <v>NM</v>
      </c>
      <c r="JI340" s="21"/>
      <c r="JJ340" s="21"/>
      <c r="JK340" s="21"/>
      <c r="JL340" s="529"/>
      <c r="JM340" s="529"/>
      <c r="JN340" s="529"/>
      <c r="JO340" s="529"/>
      <c r="JP340" s="529"/>
      <c r="JR340" s="29"/>
      <c r="JS340" s="29"/>
      <c r="JT340" s="529"/>
      <c r="JU340" s="529"/>
      <c r="JV340" s="142"/>
      <c r="JW340" s="142"/>
      <c r="JX340" s="142"/>
      <c r="JY340" s="142"/>
      <c r="JZ340" s="142"/>
      <c r="KA340" s="23"/>
      <c r="KB340" s="24"/>
      <c r="KC340" s="175"/>
      <c r="KD340" s="175"/>
      <c r="KE340" s="175"/>
      <c r="KF340" s="175"/>
      <c r="KG340" s="175"/>
      <c r="KH340" s="175"/>
      <c r="KI340" s="175"/>
      <c r="KJ340" s="175"/>
      <c r="KK340" s="48"/>
      <c r="KL340" s="32" t="s">
        <v>88</v>
      </c>
      <c r="KM340" s="48"/>
      <c r="KN340" s="48"/>
      <c r="KO340" s="48"/>
      <c r="KP340" s="48"/>
      <c r="KQ340" s="49"/>
      <c r="KR340" s="49"/>
      <c r="KS340" s="49"/>
      <c r="KT340" s="49"/>
      <c r="KU340" s="49"/>
      <c r="KV340" s="49"/>
      <c r="KX340" s="540">
        <f t="shared" si="2487"/>
        <v>100</v>
      </c>
      <c r="NC340" s="529">
        <v>0</v>
      </c>
    </row>
    <row r="341" spans="1:367" ht="16.5" thickTop="1" thickBot="1" x14ac:dyDescent="0.3">
      <c r="A341" s="423" t="s">
        <v>183</v>
      </c>
      <c r="B341" s="80" t="e">
        <f>IF(A341="X",IF(#REF!="F",#REF!,IF(#REF!="C",#REF!,IF(#REF!="WH",#REF!,IF(#REF!="B",#REF!,"")))),"")</f>
        <v>#REF!</v>
      </c>
      <c r="C341" s="120"/>
      <c r="D341" s="2178"/>
      <c r="E341" s="11">
        <f>E340+1</f>
        <v>162</v>
      </c>
      <c r="F341" s="2128"/>
      <c r="G341" s="1831"/>
      <c r="H341" s="23" t="s">
        <v>88</v>
      </c>
      <c r="I341" s="23" t="s">
        <v>88</v>
      </c>
      <c r="J341" s="23" t="s">
        <v>88</v>
      </c>
      <c r="K341" s="38"/>
      <c r="L341" s="39" t="s">
        <v>79</v>
      </c>
      <c r="M341" s="39" t="s">
        <v>53</v>
      </c>
      <c r="N341" s="1905"/>
      <c r="O341" s="528"/>
      <c r="P341" s="544"/>
      <c r="Q341" s="726">
        <v>60</v>
      </c>
      <c r="R341" s="727"/>
      <c r="S341" s="727"/>
      <c r="T341" s="727"/>
      <c r="U341" s="727"/>
      <c r="V341" s="727"/>
      <c r="W341" s="727"/>
      <c r="X341" s="727"/>
      <c r="Y341" s="727"/>
      <c r="Z341" s="727"/>
      <c r="AA341" s="727"/>
      <c r="AB341" s="727">
        <v>40</v>
      </c>
      <c r="AC341" s="368">
        <f t="shared" si="2613"/>
        <v>0.6</v>
      </c>
      <c r="AD341" s="368">
        <f t="shared" si="2614"/>
        <v>0</v>
      </c>
      <c r="AE341" s="368">
        <f t="shared" si="2615"/>
        <v>0</v>
      </c>
      <c r="AF341" s="368">
        <f t="shared" si="2616"/>
        <v>0</v>
      </c>
      <c r="AG341" s="368">
        <f t="shared" si="2617"/>
        <v>0</v>
      </c>
      <c r="AH341" s="368">
        <f t="shared" si="2618"/>
        <v>0</v>
      </c>
      <c r="AI341" s="368">
        <f t="shared" si="2619"/>
        <v>0</v>
      </c>
      <c r="AJ341" s="368">
        <f t="shared" si="2620"/>
        <v>0</v>
      </c>
      <c r="AK341" s="368">
        <f t="shared" si="2621"/>
        <v>0</v>
      </c>
      <c r="AL341" s="368">
        <f t="shared" si="2622"/>
        <v>0</v>
      </c>
      <c r="AM341" s="368">
        <f t="shared" si="2623"/>
        <v>0</v>
      </c>
      <c r="AN341" s="368">
        <f t="shared" si="2624"/>
        <v>0.4</v>
      </c>
      <c r="AO341" s="369">
        <v>0</v>
      </c>
      <c r="AP341" s="370">
        <v>0</v>
      </c>
      <c r="AQ341" s="370">
        <v>0</v>
      </c>
      <c r="AR341" s="370">
        <v>0</v>
      </c>
      <c r="AS341" s="378">
        <f>AC341*'Gas parameters'!$B$10</f>
        <v>21490.799999999999</v>
      </c>
      <c r="AT341" s="371">
        <f>AD341*'Gas parameters'!$C$10</f>
        <v>0</v>
      </c>
      <c r="AU341" s="371">
        <f>AE341*'Gas parameters'!$D$10</f>
        <v>0</v>
      </c>
      <c r="AV341" s="371">
        <f>AF341*'Gas parameters'!$E$10</f>
        <v>0</v>
      </c>
      <c r="AW341" s="371">
        <f>AG341*'Gas parameters'!$F$10</f>
        <v>0</v>
      </c>
      <c r="AX341" s="371">
        <f>AH341*'Gas parameters'!$G$10</f>
        <v>0</v>
      </c>
      <c r="AY341" s="371">
        <f>AI341*'Gas parameters'!$H$10</f>
        <v>0</v>
      </c>
      <c r="AZ341" s="371">
        <f>AJ341*'Gas parameters'!$I$10</f>
        <v>0</v>
      </c>
      <c r="BA341" s="371">
        <f>AK341*'Gas parameters'!$J$10</f>
        <v>0</v>
      </c>
      <c r="BB341" s="371">
        <f>AL341*'Gas parameters'!$K$10</f>
        <v>0</v>
      </c>
      <c r="BC341" s="371">
        <f>AM341*'Gas parameters'!$L$10</f>
        <v>0</v>
      </c>
      <c r="BD341" s="371">
        <f>AN341*'Gas parameters'!$M$10</f>
        <v>4310.8</v>
      </c>
      <c r="BE341" s="372">
        <f>AO341*'Gas parameters'!$N$10</f>
        <v>0</v>
      </c>
      <c r="BF341" s="373">
        <f>AP341*'Gas parameters'!$O$10</f>
        <v>0</v>
      </c>
      <c r="BG341" s="373">
        <f>AQ341*'Gas parameters'!$P$10</f>
        <v>0</v>
      </c>
      <c r="BH341" s="379">
        <f>AR341*'Gas parameters'!$Q$10</f>
        <v>0</v>
      </c>
      <c r="BI341" s="386">
        <f>AC341*'Gas parameters'!$B$11</f>
        <v>23904</v>
      </c>
      <c r="BJ341" s="387">
        <f>AD341*'Gas parameters'!$C$11</f>
        <v>0</v>
      </c>
      <c r="BK341" s="387">
        <f>AE341*'Gas parameters'!$D$11</f>
        <v>0</v>
      </c>
      <c r="BL341" s="387">
        <f>AF341*'Gas parameters'!$E$11</f>
        <v>0</v>
      </c>
      <c r="BM341" s="387">
        <f>AG341*'Gas parameters'!$F$11</f>
        <v>0</v>
      </c>
      <c r="BN341" s="387">
        <f>AH341*'Gas parameters'!$G$11</f>
        <v>0</v>
      </c>
      <c r="BO341" s="387">
        <f>AI341*'Gas parameters'!$H$11</f>
        <v>0</v>
      </c>
      <c r="BP341" s="387">
        <f>AJ341*'Gas parameters'!$I$11</f>
        <v>0</v>
      </c>
      <c r="BQ341" s="387">
        <f>AK341*'Gas parameters'!$J$11</f>
        <v>0</v>
      </c>
      <c r="BR341" s="387">
        <f>AL341*'Gas parameters'!$K$11</f>
        <v>0</v>
      </c>
      <c r="BS341" s="387">
        <f>AM341*'Gas parameters'!$L$11</f>
        <v>0</v>
      </c>
      <c r="BT341" s="387">
        <f>AN341*'Gas parameters'!$M$11</f>
        <v>5115.2000000000007</v>
      </c>
      <c r="BU341" s="388">
        <f>AO341*'Gas parameters'!$N$11</f>
        <v>0</v>
      </c>
      <c r="BV341" s="389">
        <f>AP341*'Gas parameters'!$O$11</f>
        <v>0</v>
      </c>
      <c r="BW341" s="389">
        <f>AQ341*'Gas parameters'!$P$11</f>
        <v>0</v>
      </c>
      <c r="BX341" s="390">
        <f>AR341*'Gas parameters'!$Q$11</f>
        <v>0</v>
      </c>
      <c r="BY341" s="385">
        <f>AC341*'Gas parameters'!$B$12</f>
        <v>0.43043999999999999</v>
      </c>
      <c r="BZ341" s="374">
        <f>AD341*'Gas parameters'!$C$12</f>
        <v>0</v>
      </c>
      <c r="CA341" s="374">
        <f>AE341*'Gas parameters'!$D$12</f>
        <v>0</v>
      </c>
      <c r="CB341" s="374">
        <f>AF341*'Gas parameters'!$E$12</f>
        <v>0</v>
      </c>
      <c r="CC341" s="374">
        <f>AG341*'Gas parameters'!$F$12</f>
        <v>0</v>
      </c>
      <c r="CD341" s="374">
        <f>AH341*'Gas parameters'!$G$12</f>
        <v>0</v>
      </c>
      <c r="CE341" s="374">
        <f>AI341*'Gas parameters'!$H$12</f>
        <v>0</v>
      </c>
      <c r="CF341" s="374">
        <f>AJ341*'Gas parameters'!$I$12</f>
        <v>0</v>
      </c>
      <c r="CG341" s="374">
        <f>AK341*'Gas parameters'!$J$12</f>
        <v>0</v>
      </c>
      <c r="CH341" s="374">
        <f>AL341*'Gas parameters'!$K$12</f>
        <v>0</v>
      </c>
      <c r="CI341" s="374">
        <f>AM341*'Gas parameters'!$L$12</f>
        <v>0</v>
      </c>
      <c r="CJ341" s="374">
        <f>AN341*'Gas parameters'!$M$12</f>
        <v>3.5999999999999997E-2</v>
      </c>
      <c r="CK341" s="375">
        <f>AO341*'Gas parameters'!$N$12</f>
        <v>0</v>
      </c>
      <c r="CL341" s="376">
        <f>AP341*'Gas parameters'!$O$12</f>
        <v>0</v>
      </c>
      <c r="CM341" s="376">
        <f>AQ341*'Gas parameters'!$P$12</f>
        <v>0</v>
      </c>
      <c r="CN341" s="376">
        <f>AR341*'Gas parameters'!$Q$12</f>
        <v>0</v>
      </c>
      <c r="CO341" s="432">
        <f t="shared" si="2625"/>
        <v>0.6</v>
      </c>
      <c r="CP341" s="432">
        <f t="shared" si="2626"/>
        <v>0</v>
      </c>
      <c r="CQ341" s="432">
        <f t="shared" si="2627"/>
        <v>0</v>
      </c>
      <c r="CR341" s="432">
        <f t="shared" si="2628"/>
        <v>0</v>
      </c>
      <c r="CS341" s="432">
        <f t="shared" si="2629"/>
        <v>0</v>
      </c>
      <c r="CT341" s="432">
        <f t="shared" si="2630"/>
        <v>0</v>
      </c>
      <c r="CU341" s="432">
        <f t="shared" si="2631"/>
        <v>0</v>
      </c>
      <c r="CV341" s="432">
        <f t="shared" si="2632"/>
        <v>0</v>
      </c>
      <c r="CW341" s="432">
        <f t="shared" si="2633"/>
        <v>0</v>
      </c>
      <c r="CX341" s="432">
        <f t="shared" si="2634"/>
        <v>0</v>
      </c>
      <c r="CY341" s="432">
        <f t="shared" si="2635"/>
        <v>0</v>
      </c>
      <c r="CZ341" s="432">
        <f t="shared" si="2636"/>
        <v>0.4</v>
      </c>
      <c r="DA341" s="432">
        <f t="shared" si="2637"/>
        <v>0</v>
      </c>
      <c r="DB341" s="432">
        <f t="shared" si="2638"/>
        <v>0</v>
      </c>
      <c r="DC341" s="432">
        <f t="shared" si="2639"/>
        <v>0</v>
      </c>
      <c r="DD341" s="432">
        <f t="shared" si="2640"/>
        <v>0</v>
      </c>
      <c r="DE341" s="428">
        <f>'DATA SHEET'!CO341*'Gas parameters'!$B$13</f>
        <v>21529.8</v>
      </c>
      <c r="DF341" s="428">
        <f>'DATA SHEET'!CP341*'Gas parameters'!$C$13</f>
        <v>0</v>
      </c>
      <c r="DG341" s="428">
        <f>'DATA SHEET'!CQ341*'Gas parameters'!$D$13</f>
        <v>0</v>
      </c>
      <c r="DH341" s="428">
        <f>'DATA SHEET'!CR341*'Gas parameters'!$E$13</f>
        <v>0</v>
      </c>
      <c r="DI341" s="428">
        <f>'DATA SHEET'!CS341*'Gas parameters'!$F$13</f>
        <v>0</v>
      </c>
      <c r="DJ341" s="428">
        <f>'DATA SHEET'!CT341*'Gas parameters'!$G$13</f>
        <v>0</v>
      </c>
      <c r="DK341" s="428">
        <f>'DATA SHEET'!CU341*'Gas parameters'!$H$13</f>
        <v>0</v>
      </c>
      <c r="DL341" s="428">
        <f>'DATA SHEET'!CV341*'Gas parameters'!$I$13</f>
        <v>0</v>
      </c>
      <c r="DM341" s="428">
        <f>'DATA SHEET'!CW341*'Gas parameters'!$J$13</f>
        <v>0</v>
      </c>
      <c r="DN341" s="428">
        <f>'DATA SHEET'!CX341*'Gas parameters'!$K$13</f>
        <v>0</v>
      </c>
      <c r="DO341" s="428">
        <f>'DATA SHEET'!CY341*'Gas parameters'!$L$13</f>
        <v>0</v>
      </c>
      <c r="DP341" s="428">
        <f>'DATA SHEET'!CZ341*'Gas parameters'!$M$13</f>
        <v>4313.2</v>
      </c>
      <c r="DQ341" s="428">
        <f>'DATA SHEET'!DA341*'Gas parameters'!$N$13</f>
        <v>0</v>
      </c>
      <c r="DR341" s="428">
        <f>'DATA SHEET'!DB341*'Gas parameters'!$O$13</f>
        <v>0</v>
      </c>
      <c r="DS341" s="428">
        <f>'DATA SHEET'!DC341*'Gas parameters'!$P$13</f>
        <v>0</v>
      </c>
      <c r="DT341" s="428">
        <f>'DATA SHEET'!DD341*'Gas parameters'!$Q$13</f>
        <v>0</v>
      </c>
      <c r="DU341" s="431">
        <f>'DATA SHEET'!CO341*'Gas parameters'!$B$14</f>
        <v>23891.399999999998</v>
      </c>
      <c r="DV341" s="431">
        <f>'DATA SHEET'!CP341*'Gas parameters'!$C$14</f>
        <v>0</v>
      </c>
      <c r="DW341" s="431">
        <f>'DATA SHEET'!CQ341*'Gas parameters'!$D$14</f>
        <v>0</v>
      </c>
      <c r="DX341" s="431">
        <f>'DATA SHEET'!CR341*'Gas parameters'!$E$14</f>
        <v>0</v>
      </c>
      <c r="DY341" s="431">
        <f>'DATA SHEET'!CS341*'Gas parameters'!$F$14</f>
        <v>0</v>
      </c>
      <c r="DZ341" s="431">
        <f>'DATA SHEET'!CT341*'Gas parameters'!$G$14</f>
        <v>0</v>
      </c>
      <c r="EA341" s="431">
        <f>'DATA SHEET'!CU341*'Gas parameters'!$H$14</f>
        <v>0</v>
      </c>
      <c r="EB341" s="431">
        <f>'DATA SHEET'!CV341*'Gas parameters'!$I$14</f>
        <v>0</v>
      </c>
      <c r="EC341" s="431">
        <f>'DATA SHEET'!CW341*'Gas parameters'!$J$14</f>
        <v>0</v>
      </c>
      <c r="ED341" s="431">
        <f>'DATA SHEET'!CX341*'Gas parameters'!$K$14</f>
        <v>0</v>
      </c>
      <c r="EE341" s="431">
        <f>'DATA SHEET'!CY341*'Gas parameters'!$L$14</f>
        <v>0</v>
      </c>
      <c r="EF341" s="431">
        <f>'DATA SHEET'!CZ341*'Gas parameters'!$M$14</f>
        <v>5098</v>
      </c>
      <c r="EG341" s="431">
        <f>'DATA SHEET'!DA341*'Gas parameters'!$N$14</f>
        <v>0</v>
      </c>
      <c r="EH341" s="431">
        <f>'DATA SHEET'!DB341*'Gas parameters'!$O$14</f>
        <v>0</v>
      </c>
      <c r="EI341" s="431">
        <f>'DATA SHEET'!DC341*'Gas parameters'!$P$14</f>
        <v>0</v>
      </c>
      <c r="EJ341" s="431">
        <f>'DATA SHEET'!DD341*'Gas parameters'!$Q$14</f>
        <v>0</v>
      </c>
      <c r="EK341" s="425">
        <f>'DATA SHEET'!CO341*'Gas parameters'!$B$15</f>
        <v>1.2018</v>
      </c>
      <c r="EL341" s="434">
        <f>'DATA SHEET'!CP341*'Gas parameters'!$C$15</f>
        <v>0</v>
      </c>
      <c r="EM341" s="434">
        <f>'DATA SHEET'!CQ341*'Gas parameters'!$D$15</f>
        <v>0</v>
      </c>
      <c r="EN341" s="434">
        <f>'DATA SHEET'!CR341*'Gas parameters'!$E$15</f>
        <v>0</v>
      </c>
      <c r="EO341" s="434">
        <f>'DATA SHEET'!CS341*'Gas parameters'!$F$15</f>
        <v>0</v>
      </c>
      <c r="EP341" s="434">
        <f>'DATA SHEET'!CT341*'Gas parameters'!$G$15</f>
        <v>0</v>
      </c>
      <c r="EQ341" s="434">
        <f>'DATA SHEET'!CU341*'Gas parameters'!$H$15</f>
        <v>0</v>
      </c>
      <c r="ER341" s="434">
        <f>'DATA SHEET'!CV341*'Gas parameters'!$I$15</f>
        <v>0</v>
      </c>
      <c r="ES341" s="434">
        <f>'DATA SHEET'!CW341*'Gas parameters'!$J$15</f>
        <v>0</v>
      </c>
      <c r="ET341" s="434">
        <f>'DATA SHEET'!CX341*'Gas parameters'!$K$15</f>
        <v>0</v>
      </c>
      <c r="EU341" s="434">
        <f>'DATA SHEET'!CY341*'Gas parameters'!$L$15</f>
        <v>0</v>
      </c>
      <c r="EV341" s="434">
        <f>'DATA SHEET'!CZ341*'Gas parameters'!$M$15</f>
        <v>0.1996</v>
      </c>
      <c r="EW341" s="434">
        <f>'DATA SHEET'!DA341*'Gas parameters'!$N$15</f>
        <v>0</v>
      </c>
      <c r="EX341" s="434">
        <f>'DATA SHEET'!DB341*'Gas parameters'!$O$15</f>
        <v>0</v>
      </c>
      <c r="EY341" s="434">
        <f>'DATA SHEET'!DC341*'Gas parameters'!$P$15</f>
        <v>0</v>
      </c>
      <c r="EZ341" s="434">
        <f>'DATA SHEET'!DD341*'Gas parameters'!$Q$15</f>
        <v>0</v>
      </c>
      <c r="FA341" s="429">
        <f>'DATA SHEET'!CO341*'Gas parameters'!$B$16</f>
        <v>0.59760000000000002</v>
      </c>
      <c r="FB341" s="429">
        <f>'DATA SHEET'!CP341*'Gas parameters'!$C$16</f>
        <v>0</v>
      </c>
      <c r="FC341" s="429">
        <f>'DATA SHEET'!CQ341*'Gas parameters'!$D$16</f>
        <v>0</v>
      </c>
      <c r="FD341" s="429">
        <f>'DATA SHEET'!CR341*'Gas parameters'!$E$16</f>
        <v>0</v>
      </c>
      <c r="FE341" s="429">
        <f>'DATA SHEET'!CS341*'Gas parameters'!$F$16</f>
        <v>0</v>
      </c>
      <c r="FF341" s="429">
        <f>'DATA SHEET'!CT341*'Gas parameters'!$G$16</f>
        <v>0</v>
      </c>
      <c r="FG341" s="429">
        <f>'DATA SHEET'!CU341*'Gas parameters'!$H$16</f>
        <v>0</v>
      </c>
      <c r="FH341" s="429">
        <f>'DATA SHEET'!CV341*'Gas parameters'!$I$16</f>
        <v>0</v>
      </c>
      <c r="FI341" s="429">
        <f>'DATA SHEET'!CW341*'Gas parameters'!$J$16</f>
        <v>0</v>
      </c>
      <c r="FJ341" s="429">
        <f>'DATA SHEET'!CX341*'Gas parameters'!$K$16</f>
        <v>0</v>
      </c>
      <c r="FK341" s="429">
        <f>'DATA SHEET'!CY341*'Gas parameters'!$L$16</f>
        <v>0</v>
      </c>
      <c r="FL341" s="429">
        <f>'DATA SHEET'!CZ341*'Gas parameters'!$M$16</f>
        <v>0</v>
      </c>
      <c r="FM341" s="429">
        <f>'DATA SHEET'!DA341*'Gas parameters'!$N$16</f>
        <v>0</v>
      </c>
      <c r="FN341" s="429">
        <f>'DATA SHEET'!DB341*'Gas parameters'!$O$16</f>
        <v>0</v>
      </c>
      <c r="FO341" s="429">
        <f>'DATA SHEET'!DC341*'Gas parameters'!$P$16</f>
        <v>0</v>
      </c>
      <c r="FP341" s="429">
        <f>'DATA SHEET'!DD341*'Gas parameters'!$Q$16</f>
        <v>0</v>
      </c>
      <c r="FQ341" s="457">
        <f>'DATA SHEET'!CO341*'Gas parameters'!$B$17</f>
        <v>1.1639999999999999</v>
      </c>
      <c r="FR341" s="457">
        <f>'DATA SHEET'!CP341*'Gas parameters'!$C$17</f>
        <v>0</v>
      </c>
      <c r="FS341" s="457">
        <f>'DATA SHEET'!CQ341*'Gas parameters'!$D$17</f>
        <v>0</v>
      </c>
      <c r="FT341" s="457">
        <f>'DATA SHEET'!CR341*'Gas parameters'!$E$17</f>
        <v>0</v>
      </c>
      <c r="FU341" s="457">
        <f>'DATA SHEET'!CS341*'Gas parameters'!$F$17</f>
        <v>0</v>
      </c>
      <c r="FV341" s="457">
        <f>'DATA SHEET'!CT341*'Gas parameters'!$G$17</f>
        <v>0</v>
      </c>
      <c r="FW341" s="457">
        <f>'DATA SHEET'!CU341*'Gas parameters'!$H$17</f>
        <v>0</v>
      </c>
      <c r="FX341" s="457">
        <f>'DATA SHEET'!CV341*'Gas parameters'!$I$17</f>
        <v>0</v>
      </c>
      <c r="FY341" s="457">
        <f>'DATA SHEET'!CW341*'Gas parameters'!$J$17</f>
        <v>0</v>
      </c>
      <c r="FZ341" s="457">
        <f>'DATA SHEET'!CX341*'Gas parameters'!$K$17</f>
        <v>0</v>
      </c>
      <c r="GA341" s="457">
        <f>'DATA SHEET'!CY341*'Gas parameters'!$L$17</f>
        <v>0</v>
      </c>
      <c r="GB341" s="457">
        <f>'DATA SHEET'!CZ341*'Gas parameters'!$M$17</f>
        <v>0.38680000000000003</v>
      </c>
      <c r="GC341" s="457">
        <f>'DATA SHEET'!DA341*'Gas parameters'!$N$17</f>
        <v>0</v>
      </c>
      <c r="GD341" s="457">
        <f>'DATA SHEET'!DB341*'Gas parameters'!$O$17</f>
        <v>0</v>
      </c>
      <c r="GE341" s="457">
        <f>'DATA SHEET'!DC341*'Gas parameters'!$P$17</f>
        <v>0</v>
      </c>
      <c r="GF341" s="457">
        <f>'DATA SHEET'!DD341*'Gas parameters'!$Q$17</f>
        <v>0</v>
      </c>
      <c r="GG341" s="429">
        <f>'DATA SHEET'!CO341*'Gas parameters'!$B$18</f>
        <v>0.43043999999999999</v>
      </c>
      <c r="GH341" s="429">
        <f>'DATA SHEET'!CP341*'Gas parameters'!$C$18</f>
        <v>0</v>
      </c>
      <c r="GI341" s="429">
        <f>'DATA SHEET'!CQ341*'Gas parameters'!$D$18</f>
        <v>0</v>
      </c>
      <c r="GJ341" s="429">
        <f>'DATA SHEET'!CR341*'Gas parameters'!$E$18</f>
        <v>0</v>
      </c>
      <c r="GK341" s="429">
        <f>'DATA SHEET'!CS341*'Gas parameters'!$F$18</f>
        <v>0</v>
      </c>
      <c r="GL341" s="429">
        <f>'DATA SHEET'!CT341*'Gas parameters'!$G$18</f>
        <v>0</v>
      </c>
      <c r="GM341" s="429">
        <f>'DATA SHEET'!CU341*'Gas parameters'!$H$18</f>
        <v>0</v>
      </c>
      <c r="GN341" s="429">
        <f>'DATA SHEET'!CV341*'Gas parameters'!$I$18</f>
        <v>0</v>
      </c>
      <c r="GO341" s="429">
        <f>'DATA SHEET'!CW341*'Gas parameters'!$J$18</f>
        <v>0</v>
      </c>
      <c r="GP341" s="429">
        <f>'DATA SHEET'!CX341*'Gas parameters'!$K$18</f>
        <v>0</v>
      </c>
      <c r="GQ341" s="429">
        <f>'DATA SHEET'!CY341*'Gas parameters'!$L$18</f>
        <v>0</v>
      </c>
      <c r="GR341" s="429">
        <f>'DATA SHEET'!CZ341*'Gas parameters'!$M$18</f>
        <v>3.5999999999999997E-2</v>
      </c>
      <c r="GS341" s="429">
        <f>'DATA SHEET'!DA341*'Gas parameters'!$N$18</f>
        <v>0</v>
      </c>
      <c r="GT341" s="429">
        <f>'DATA SHEET'!DB341*'Gas parameters'!$O$18</f>
        <v>0</v>
      </c>
      <c r="GU341" s="429">
        <f>'DATA SHEET'!DC341*'Gas parameters'!$P$18</f>
        <v>0</v>
      </c>
      <c r="GV341" s="429">
        <f>'DATA SHEET'!DD341*'Gas parameters'!$Q$18</f>
        <v>0</v>
      </c>
      <c r="GW341" s="430">
        <v>7</v>
      </c>
      <c r="GX341" s="430">
        <v>1E-3</v>
      </c>
      <c r="GY341" s="435">
        <f t="shared" si="2641"/>
        <v>6.6924546322827121</v>
      </c>
      <c r="GZ341" s="435">
        <f t="shared" si="2642"/>
        <v>10.148328222950017</v>
      </c>
      <c r="HA341" s="433">
        <f t="shared" si="2643"/>
        <v>1</v>
      </c>
      <c r="HB341" s="433">
        <f t="shared" si="2644"/>
        <v>7.4502201757506663</v>
      </c>
      <c r="HC341" s="433">
        <f t="shared" si="2645"/>
        <v>20.959991874476575</v>
      </c>
      <c r="HD341" s="433">
        <f t="shared" si="2646"/>
        <v>1.3246768628986172</v>
      </c>
      <c r="HE341" s="433">
        <f t="shared" si="2647"/>
        <v>1.2155011147590387</v>
      </c>
      <c r="HF341" s="436">
        <f t="shared" si="2612"/>
        <v>0</v>
      </c>
      <c r="HG341" s="433">
        <f t="shared" si="2648"/>
        <v>5.8886546322827122</v>
      </c>
      <c r="HH341" s="435">
        <f>GY341*0.7906+'DATA SHEET'!CW341/100+HN341</f>
        <v>5.8886546322827122</v>
      </c>
      <c r="HI341" s="433">
        <f t="shared" si="2649"/>
        <v>1.5615655434679541</v>
      </c>
      <c r="HJ341" s="433">
        <f t="shared" si="2650"/>
        <v>10.148328222950017</v>
      </c>
      <c r="HK341" s="437">
        <f t="shared" si="2651"/>
        <v>25843</v>
      </c>
      <c r="HL341" s="437">
        <f t="shared" si="2652"/>
        <v>28989.399999999998</v>
      </c>
      <c r="HM341" s="438">
        <f t="shared" si="2653"/>
        <v>1.4014</v>
      </c>
      <c r="HN341" s="439">
        <f t="shared" si="2654"/>
        <v>0.59760000000000002</v>
      </c>
      <c r="HO341" s="436">
        <f t="shared" si="2655"/>
        <v>1.5508</v>
      </c>
      <c r="HP341" s="427">
        <f t="shared" si="2656"/>
        <v>0.46643999999999997</v>
      </c>
      <c r="HQ341" s="357">
        <f t="shared" si="2657"/>
        <v>25801.599999999999</v>
      </c>
      <c r="HR341" s="358">
        <f t="shared" si="2658"/>
        <v>29019.200000000001</v>
      </c>
      <c r="HS341" s="712">
        <f t="shared" si="2659"/>
        <v>0.46643999999999997</v>
      </c>
      <c r="HT341" s="713">
        <f t="shared" si="2660"/>
        <v>0.36094603788418017</v>
      </c>
      <c r="HU341" s="711">
        <f t="shared" si="2661"/>
        <v>0.44215889640812073</v>
      </c>
      <c r="HV341" s="711">
        <f t="shared" si="2662"/>
        <v>24.454174959719456</v>
      </c>
      <c r="HW341" s="711">
        <f t="shared" si="2663"/>
        <v>27.464698088207459</v>
      </c>
      <c r="HX341" s="711">
        <f t="shared" si="2664"/>
        <v>45.714470083951518</v>
      </c>
      <c r="HY341" s="714">
        <f t="shared" si="2665"/>
        <v>25.801599999999997</v>
      </c>
      <c r="HZ341" s="359">
        <f t="shared" si="2666"/>
        <v>29.019200000000001</v>
      </c>
      <c r="IA341" s="360">
        <f t="shared" si="2667"/>
        <v>48.30190909070317</v>
      </c>
      <c r="IB341" s="75">
        <f t="shared" si="2668"/>
        <v>45.714470083951518</v>
      </c>
      <c r="IC341" s="724">
        <f t="shared" si="2669"/>
        <v>0.36094603788418017</v>
      </c>
      <c r="ID341" s="724">
        <f t="shared" si="2670"/>
        <v>25.801599999999997</v>
      </c>
      <c r="IE341" s="724">
        <f t="shared" si="2671"/>
        <v>29.019200000000001</v>
      </c>
      <c r="IF341" s="76">
        <f t="shared" si="2672"/>
        <v>10.148328222950017</v>
      </c>
      <c r="IG341" s="168"/>
      <c r="IH341" s="168"/>
      <c r="II341" s="168"/>
      <c r="IJ341" s="700">
        <f t="shared" si="2673"/>
        <v>0</v>
      </c>
      <c r="IK341" s="529"/>
      <c r="IL341" s="529"/>
      <c r="IM341" s="529"/>
      <c r="IN341" s="529"/>
      <c r="IO341" s="529"/>
      <c r="IP341" s="529"/>
      <c r="IQ341" s="529"/>
      <c r="IR341" s="529"/>
      <c r="IS341" s="23" t="s">
        <v>88</v>
      </c>
      <c r="IT341" s="23" t="s">
        <v>88</v>
      </c>
      <c r="IU341" s="23"/>
      <c r="IV341" s="23" t="s">
        <v>88</v>
      </c>
      <c r="IW341" s="23"/>
      <c r="IX341" s="23"/>
      <c r="IZ341" s="529"/>
      <c r="JA341" s="529"/>
      <c r="JB341" s="143"/>
      <c r="JC341" s="64"/>
      <c r="JD341" s="22" t="str">
        <f>IF(IN341&lt;&gt;0,IP341*IF341/IN341,"NM")</f>
        <v>NM</v>
      </c>
      <c r="JE341" s="22" t="str">
        <f>IF(IN341&lt;&gt;0,IQ341*IF341/IN341,"NM")</f>
        <v>NM</v>
      </c>
      <c r="JF341" s="22" t="str">
        <f>IF(IN341&lt;&gt;0,JD341*1.07,"NM")</f>
        <v>NM</v>
      </c>
      <c r="JG341" s="22" t="str">
        <f>IF(IN341&lt;&gt;0,JE341*1.76,"NM")</f>
        <v>NM</v>
      </c>
      <c r="JH341" s="21" t="str">
        <f>IF(IN341&lt;&gt;0,(21/(21-IO341)),"NM")</f>
        <v>NM</v>
      </c>
      <c r="JI341" s="21"/>
      <c r="JJ341" s="21"/>
      <c r="JK341" s="21"/>
      <c r="JL341" s="529"/>
      <c r="JM341" s="529"/>
      <c r="JN341" s="529"/>
      <c r="JO341" s="529"/>
      <c r="JP341" s="529"/>
      <c r="JR341" s="29"/>
      <c r="JS341" s="29"/>
      <c r="JT341" s="529"/>
      <c r="JU341" s="529"/>
      <c r="JV341" s="142"/>
      <c r="JW341" s="142"/>
      <c r="JX341" s="142"/>
      <c r="JY341" s="142"/>
      <c r="JZ341" s="142"/>
      <c r="KA341" s="23"/>
      <c r="KB341" s="24"/>
      <c r="KC341" s="175"/>
      <c r="KD341" s="175"/>
      <c r="KE341" s="175"/>
      <c r="KF341" s="175"/>
      <c r="KG341" s="175"/>
      <c r="KH341" s="175"/>
      <c r="KI341" s="175"/>
      <c r="KJ341" s="175"/>
      <c r="KK341" s="48"/>
      <c r="KL341" s="32" t="s">
        <v>88</v>
      </c>
      <c r="KM341" s="48"/>
      <c r="KN341" s="48"/>
      <c r="KO341" s="48"/>
      <c r="KP341" s="48"/>
      <c r="KQ341" s="49"/>
      <c r="KR341" s="49"/>
      <c r="KS341" s="49"/>
      <c r="KT341" s="49"/>
      <c r="KU341" s="49"/>
      <c r="KV341" s="49"/>
      <c r="KX341" s="540">
        <f t="shared" si="2487"/>
        <v>100</v>
      </c>
      <c r="NC341" s="529">
        <v>0</v>
      </c>
    </row>
    <row r="342" spans="1:367" ht="16.5" thickTop="1" thickBot="1" x14ac:dyDescent="0.3">
      <c r="A342" s="423" t="s">
        <v>183</v>
      </c>
      <c r="B342" s="80" t="e">
        <f>IF(A342="X",IF(#REF!="F",#REF!,IF(#REF!="C",#REF!,IF(#REF!="WH",#REF!,IF(#REF!="B",#REF!,"")))),"")</f>
        <v>#REF!</v>
      </c>
      <c r="C342" s="120"/>
      <c r="D342" s="2178"/>
      <c r="E342" s="11">
        <f>E341+1</f>
        <v>163</v>
      </c>
      <c r="F342" s="2128"/>
      <c r="G342" s="1831"/>
      <c r="H342" s="23" t="s">
        <v>88</v>
      </c>
      <c r="I342" s="23" t="s">
        <v>88</v>
      </c>
      <c r="J342" s="23" t="s">
        <v>88</v>
      </c>
      <c r="K342" s="38"/>
      <c r="L342" s="39" t="str">
        <f>L341</f>
        <v>EU high</v>
      </c>
      <c r="M342" s="39" t="s">
        <v>65</v>
      </c>
      <c r="N342" s="1905"/>
      <c r="O342" s="528"/>
      <c r="P342" s="544"/>
      <c r="Q342" s="726">
        <v>60</v>
      </c>
      <c r="R342" s="727"/>
      <c r="S342" s="727"/>
      <c r="T342" s="727"/>
      <c r="U342" s="727"/>
      <c r="V342" s="727"/>
      <c r="W342" s="727"/>
      <c r="X342" s="727"/>
      <c r="Y342" s="727"/>
      <c r="Z342" s="727"/>
      <c r="AA342" s="727"/>
      <c r="AB342" s="727">
        <v>40</v>
      </c>
      <c r="AC342" s="368">
        <f t="shared" si="2613"/>
        <v>0.6</v>
      </c>
      <c r="AD342" s="368">
        <f t="shared" si="2614"/>
        <v>0</v>
      </c>
      <c r="AE342" s="368">
        <f t="shared" si="2615"/>
        <v>0</v>
      </c>
      <c r="AF342" s="368">
        <f t="shared" si="2616"/>
        <v>0</v>
      </c>
      <c r="AG342" s="368">
        <f t="shared" si="2617"/>
        <v>0</v>
      </c>
      <c r="AH342" s="368">
        <f t="shared" si="2618"/>
        <v>0</v>
      </c>
      <c r="AI342" s="368">
        <f t="shared" si="2619"/>
        <v>0</v>
      </c>
      <c r="AJ342" s="368">
        <f t="shared" si="2620"/>
        <v>0</v>
      </c>
      <c r="AK342" s="368">
        <f t="shared" si="2621"/>
        <v>0</v>
      </c>
      <c r="AL342" s="368">
        <f t="shared" si="2622"/>
        <v>0</v>
      </c>
      <c r="AM342" s="368">
        <f t="shared" si="2623"/>
        <v>0</v>
      </c>
      <c r="AN342" s="368">
        <f t="shared" si="2624"/>
        <v>0.4</v>
      </c>
      <c r="AO342" s="369">
        <v>0</v>
      </c>
      <c r="AP342" s="370">
        <v>0</v>
      </c>
      <c r="AQ342" s="370">
        <v>0</v>
      </c>
      <c r="AR342" s="370">
        <v>0</v>
      </c>
      <c r="AS342" s="378">
        <f>AC342*'Gas parameters'!$B$10</f>
        <v>21490.799999999999</v>
      </c>
      <c r="AT342" s="371">
        <f>AD342*'Gas parameters'!$C$10</f>
        <v>0</v>
      </c>
      <c r="AU342" s="371">
        <f>AE342*'Gas parameters'!$D$10</f>
        <v>0</v>
      </c>
      <c r="AV342" s="371">
        <f>AF342*'Gas parameters'!$E$10</f>
        <v>0</v>
      </c>
      <c r="AW342" s="371">
        <f>AG342*'Gas parameters'!$F$10</f>
        <v>0</v>
      </c>
      <c r="AX342" s="371">
        <f>AH342*'Gas parameters'!$G$10</f>
        <v>0</v>
      </c>
      <c r="AY342" s="371">
        <f>AI342*'Gas parameters'!$H$10</f>
        <v>0</v>
      </c>
      <c r="AZ342" s="371">
        <f>AJ342*'Gas parameters'!$I$10</f>
        <v>0</v>
      </c>
      <c r="BA342" s="371">
        <f>AK342*'Gas parameters'!$J$10</f>
        <v>0</v>
      </c>
      <c r="BB342" s="371">
        <f>AL342*'Gas parameters'!$K$10</f>
        <v>0</v>
      </c>
      <c r="BC342" s="371">
        <f>AM342*'Gas parameters'!$L$10</f>
        <v>0</v>
      </c>
      <c r="BD342" s="371">
        <f>AN342*'Gas parameters'!$M$10</f>
        <v>4310.8</v>
      </c>
      <c r="BE342" s="372">
        <f>AO342*'Gas parameters'!$N$10</f>
        <v>0</v>
      </c>
      <c r="BF342" s="373">
        <f>AP342*'Gas parameters'!$O$10</f>
        <v>0</v>
      </c>
      <c r="BG342" s="373">
        <f>AQ342*'Gas parameters'!$P$10</f>
        <v>0</v>
      </c>
      <c r="BH342" s="379">
        <f>AR342*'Gas parameters'!$Q$10</f>
        <v>0</v>
      </c>
      <c r="BI342" s="386">
        <f>AC342*'Gas parameters'!$B$11</f>
        <v>23904</v>
      </c>
      <c r="BJ342" s="387">
        <f>AD342*'Gas parameters'!$C$11</f>
        <v>0</v>
      </c>
      <c r="BK342" s="387">
        <f>AE342*'Gas parameters'!$D$11</f>
        <v>0</v>
      </c>
      <c r="BL342" s="387">
        <f>AF342*'Gas parameters'!$E$11</f>
        <v>0</v>
      </c>
      <c r="BM342" s="387">
        <f>AG342*'Gas parameters'!$F$11</f>
        <v>0</v>
      </c>
      <c r="BN342" s="387">
        <f>AH342*'Gas parameters'!$G$11</f>
        <v>0</v>
      </c>
      <c r="BO342" s="387">
        <f>AI342*'Gas parameters'!$H$11</f>
        <v>0</v>
      </c>
      <c r="BP342" s="387">
        <f>AJ342*'Gas parameters'!$I$11</f>
        <v>0</v>
      </c>
      <c r="BQ342" s="387">
        <f>AK342*'Gas parameters'!$J$11</f>
        <v>0</v>
      </c>
      <c r="BR342" s="387">
        <f>AL342*'Gas parameters'!$K$11</f>
        <v>0</v>
      </c>
      <c r="BS342" s="387">
        <f>AM342*'Gas parameters'!$L$11</f>
        <v>0</v>
      </c>
      <c r="BT342" s="387">
        <f>AN342*'Gas parameters'!$M$11</f>
        <v>5115.2000000000007</v>
      </c>
      <c r="BU342" s="388">
        <f>AO342*'Gas parameters'!$N$11</f>
        <v>0</v>
      </c>
      <c r="BV342" s="389">
        <f>AP342*'Gas parameters'!$O$11</f>
        <v>0</v>
      </c>
      <c r="BW342" s="389">
        <f>AQ342*'Gas parameters'!$P$11</f>
        <v>0</v>
      </c>
      <c r="BX342" s="390">
        <f>AR342*'Gas parameters'!$Q$11</f>
        <v>0</v>
      </c>
      <c r="BY342" s="385">
        <f>AC342*'Gas parameters'!$B$12</f>
        <v>0.43043999999999999</v>
      </c>
      <c r="BZ342" s="374">
        <f>AD342*'Gas parameters'!$C$12</f>
        <v>0</v>
      </c>
      <c r="CA342" s="374">
        <f>AE342*'Gas parameters'!$D$12</f>
        <v>0</v>
      </c>
      <c r="CB342" s="374">
        <f>AF342*'Gas parameters'!$E$12</f>
        <v>0</v>
      </c>
      <c r="CC342" s="374">
        <f>AG342*'Gas parameters'!$F$12</f>
        <v>0</v>
      </c>
      <c r="CD342" s="374">
        <f>AH342*'Gas parameters'!$G$12</f>
        <v>0</v>
      </c>
      <c r="CE342" s="374">
        <f>AI342*'Gas parameters'!$H$12</f>
        <v>0</v>
      </c>
      <c r="CF342" s="374">
        <f>AJ342*'Gas parameters'!$I$12</f>
        <v>0</v>
      </c>
      <c r="CG342" s="374">
        <f>AK342*'Gas parameters'!$J$12</f>
        <v>0</v>
      </c>
      <c r="CH342" s="374">
        <f>AL342*'Gas parameters'!$K$12</f>
        <v>0</v>
      </c>
      <c r="CI342" s="374">
        <f>AM342*'Gas parameters'!$L$12</f>
        <v>0</v>
      </c>
      <c r="CJ342" s="374">
        <f>AN342*'Gas parameters'!$M$12</f>
        <v>3.5999999999999997E-2</v>
      </c>
      <c r="CK342" s="375">
        <f>AO342*'Gas parameters'!$N$12</f>
        <v>0</v>
      </c>
      <c r="CL342" s="376">
        <f>AP342*'Gas parameters'!$O$12</f>
        <v>0</v>
      </c>
      <c r="CM342" s="376">
        <f>AQ342*'Gas parameters'!$P$12</f>
        <v>0</v>
      </c>
      <c r="CN342" s="376">
        <f>AR342*'Gas parameters'!$Q$12</f>
        <v>0</v>
      </c>
      <c r="CO342" s="432">
        <f t="shared" si="2625"/>
        <v>0.6</v>
      </c>
      <c r="CP342" s="432">
        <f t="shared" si="2626"/>
        <v>0</v>
      </c>
      <c r="CQ342" s="432">
        <f t="shared" si="2627"/>
        <v>0</v>
      </c>
      <c r="CR342" s="432">
        <f t="shared" si="2628"/>
        <v>0</v>
      </c>
      <c r="CS342" s="432">
        <f t="shared" si="2629"/>
        <v>0</v>
      </c>
      <c r="CT342" s="432">
        <f t="shared" si="2630"/>
        <v>0</v>
      </c>
      <c r="CU342" s="432">
        <f t="shared" si="2631"/>
        <v>0</v>
      </c>
      <c r="CV342" s="432">
        <f t="shared" si="2632"/>
        <v>0</v>
      </c>
      <c r="CW342" s="432">
        <f t="shared" si="2633"/>
        <v>0</v>
      </c>
      <c r="CX342" s="432">
        <f t="shared" si="2634"/>
        <v>0</v>
      </c>
      <c r="CY342" s="432">
        <f t="shared" si="2635"/>
        <v>0</v>
      </c>
      <c r="CZ342" s="432">
        <f t="shared" si="2636"/>
        <v>0.4</v>
      </c>
      <c r="DA342" s="432">
        <f t="shared" si="2637"/>
        <v>0</v>
      </c>
      <c r="DB342" s="432">
        <f t="shared" si="2638"/>
        <v>0</v>
      </c>
      <c r="DC342" s="432">
        <f t="shared" si="2639"/>
        <v>0</v>
      </c>
      <c r="DD342" s="432">
        <f t="shared" si="2640"/>
        <v>0</v>
      </c>
      <c r="DE342" s="428">
        <f>'DATA SHEET'!CO342*'Gas parameters'!$B$13</f>
        <v>21529.8</v>
      </c>
      <c r="DF342" s="428">
        <f>'DATA SHEET'!CP342*'Gas parameters'!$C$13</f>
        <v>0</v>
      </c>
      <c r="DG342" s="428">
        <f>'DATA SHEET'!CQ342*'Gas parameters'!$D$13</f>
        <v>0</v>
      </c>
      <c r="DH342" s="428">
        <f>'DATA SHEET'!CR342*'Gas parameters'!$E$13</f>
        <v>0</v>
      </c>
      <c r="DI342" s="428">
        <f>'DATA SHEET'!CS342*'Gas parameters'!$F$13</f>
        <v>0</v>
      </c>
      <c r="DJ342" s="428">
        <f>'DATA SHEET'!CT342*'Gas parameters'!$G$13</f>
        <v>0</v>
      </c>
      <c r="DK342" s="428">
        <f>'DATA SHEET'!CU342*'Gas parameters'!$H$13</f>
        <v>0</v>
      </c>
      <c r="DL342" s="428">
        <f>'DATA SHEET'!CV342*'Gas parameters'!$I$13</f>
        <v>0</v>
      </c>
      <c r="DM342" s="428">
        <f>'DATA SHEET'!CW342*'Gas parameters'!$J$13</f>
        <v>0</v>
      </c>
      <c r="DN342" s="428">
        <f>'DATA SHEET'!CX342*'Gas parameters'!$K$13</f>
        <v>0</v>
      </c>
      <c r="DO342" s="428">
        <f>'DATA SHEET'!CY342*'Gas parameters'!$L$13</f>
        <v>0</v>
      </c>
      <c r="DP342" s="428">
        <f>'DATA SHEET'!CZ342*'Gas parameters'!$M$13</f>
        <v>4313.2</v>
      </c>
      <c r="DQ342" s="428">
        <f>'DATA SHEET'!DA342*'Gas parameters'!$N$13</f>
        <v>0</v>
      </c>
      <c r="DR342" s="428">
        <f>'DATA SHEET'!DB342*'Gas parameters'!$O$13</f>
        <v>0</v>
      </c>
      <c r="DS342" s="428">
        <f>'DATA SHEET'!DC342*'Gas parameters'!$P$13</f>
        <v>0</v>
      </c>
      <c r="DT342" s="428">
        <f>'DATA SHEET'!DD342*'Gas parameters'!$Q$13</f>
        <v>0</v>
      </c>
      <c r="DU342" s="431">
        <f>'DATA SHEET'!CO342*'Gas parameters'!$B$14</f>
        <v>23891.399999999998</v>
      </c>
      <c r="DV342" s="431">
        <f>'DATA SHEET'!CP342*'Gas parameters'!$C$14</f>
        <v>0</v>
      </c>
      <c r="DW342" s="431">
        <f>'DATA SHEET'!CQ342*'Gas parameters'!$D$14</f>
        <v>0</v>
      </c>
      <c r="DX342" s="431">
        <f>'DATA SHEET'!CR342*'Gas parameters'!$E$14</f>
        <v>0</v>
      </c>
      <c r="DY342" s="431">
        <f>'DATA SHEET'!CS342*'Gas parameters'!$F$14</f>
        <v>0</v>
      </c>
      <c r="DZ342" s="431">
        <f>'DATA SHEET'!CT342*'Gas parameters'!$G$14</f>
        <v>0</v>
      </c>
      <c r="EA342" s="431">
        <f>'DATA SHEET'!CU342*'Gas parameters'!$H$14</f>
        <v>0</v>
      </c>
      <c r="EB342" s="431">
        <f>'DATA SHEET'!CV342*'Gas parameters'!$I$14</f>
        <v>0</v>
      </c>
      <c r="EC342" s="431">
        <f>'DATA SHEET'!CW342*'Gas parameters'!$J$14</f>
        <v>0</v>
      </c>
      <c r="ED342" s="431">
        <f>'DATA SHEET'!CX342*'Gas parameters'!$K$14</f>
        <v>0</v>
      </c>
      <c r="EE342" s="431">
        <f>'DATA SHEET'!CY342*'Gas parameters'!$L$14</f>
        <v>0</v>
      </c>
      <c r="EF342" s="431">
        <f>'DATA SHEET'!CZ342*'Gas parameters'!$M$14</f>
        <v>5098</v>
      </c>
      <c r="EG342" s="431">
        <f>'DATA SHEET'!DA342*'Gas parameters'!$N$14</f>
        <v>0</v>
      </c>
      <c r="EH342" s="431">
        <f>'DATA SHEET'!DB342*'Gas parameters'!$O$14</f>
        <v>0</v>
      </c>
      <c r="EI342" s="431">
        <f>'DATA SHEET'!DC342*'Gas parameters'!$P$14</f>
        <v>0</v>
      </c>
      <c r="EJ342" s="431">
        <f>'DATA SHEET'!DD342*'Gas parameters'!$Q$14</f>
        <v>0</v>
      </c>
      <c r="EK342" s="425">
        <f>'DATA SHEET'!CO342*'Gas parameters'!$B$15</f>
        <v>1.2018</v>
      </c>
      <c r="EL342" s="434">
        <f>'DATA SHEET'!CP342*'Gas parameters'!$C$15</f>
        <v>0</v>
      </c>
      <c r="EM342" s="434">
        <f>'DATA SHEET'!CQ342*'Gas parameters'!$D$15</f>
        <v>0</v>
      </c>
      <c r="EN342" s="434">
        <f>'DATA SHEET'!CR342*'Gas parameters'!$E$15</f>
        <v>0</v>
      </c>
      <c r="EO342" s="434">
        <f>'DATA SHEET'!CS342*'Gas parameters'!$F$15</f>
        <v>0</v>
      </c>
      <c r="EP342" s="434">
        <f>'DATA SHEET'!CT342*'Gas parameters'!$G$15</f>
        <v>0</v>
      </c>
      <c r="EQ342" s="434">
        <f>'DATA SHEET'!CU342*'Gas parameters'!$H$15</f>
        <v>0</v>
      </c>
      <c r="ER342" s="434">
        <f>'DATA SHEET'!CV342*'Gas parameters'!$I$15</f>
        <v>0</v>
      </c>
      <c r="ES342" s="434">
        <f>'DATA SHEET'!CW342*'Gas parameters'!$J$15</f>
        <v>0</v>
      </c>
      <c r="ET342" s="434">
        <f>'DATA SHEET'!CX342*'Gas parameters'!$K$15</f>
        <v>0</v>
      </c>
      <c r="EU342" s="434">
        <f>'DATA SHEET'!CY342*'Gas parameters'!$L$15</f>
        <v>0</v>
      </c>
      <c r="EV342" s="434">
        <f>'DATA SHEET'!CZ342*'Gas parameters'!$M$15</f>
        <v>0.1996</v>
      </c>
      <c r="EW342" s="434">
        <f>'DATA SHEET'!DA342*'Gas parameters'!$N$15</f>
        <v>0</v>
      </c>
      <c r="EX342" s="434">
        <f>'DATA SHEET'!DB342*'Gas parameters'!$O$15</f>
        <v>0</v>
      </c>
      <c r="EY342" s="434">
        <f>'DATA SHEET'!DC342*'Gas parameters'!$P$15</f>
        <v>0</v>
      </c>
      <c r="EZ342" s="434">
        <f>'DATA SHEET'!DD342*'Gas parameters'!$Q$15</f>
        <v>0</v>
      </c>
      <c r="FA342" s="429">
        <f>'DATA SHEET'!CO342*'Gas parameters'!$B$16</f>
        <v>0.59760000000000002</v>
      </c>
      <c r="FB342" s="429">
        <f>'DATA SHEET'!CP342*'Gas parameters'!$C$16</f>
        <v>0</v>
      </c>
      <c r="FC342" s="429">
        <f>'DATA SHEET'!CQ342*'Gas parameters'!$D$16</f>
        <v>0</v>
      </c>
      <c r="FD342" s="429">
        <f>'DATA SHEET'!CR342*'Gas parameters'!$E$16</f>
        <v>0</v>
      </c>
      <c r="FE342" s="429">
        <f>'DATA SHEET'!CS342*'Gas parameters'!$F$16</f>
        <v>0</v>
      </c>
      <c r="FF342" s="429">
        <f>'DATA SHEET'!CT342*'Gas parameters'!$G$16</f>
        <v>0</v>
      </c>
      <c r="FG342" s="429">
        <f>'DATA SHEET'!CU342*'Gas parameters'!$H$16</f>
        <v>0</v>
      </c>
      <c r="FH342" s="429">
        <f>'DATA SHEET'!CV342*'Gas parameters'!$I$16</f>
        <v>0</v>
      </c>
      <c r="FI342" s="429">
        <f>'DATA SHEET'!CW342*'Gas parameters'!$J$16</f>
        <v>0</v>
      </c>
      <c r="FJ342" s="429">
        <f>'DATA SHEET'!CX342*'Gas parameters'!$K$16</f>
        <v>0</v>
      </c>
      <c r="FK342" s="429">
        <f>'DATA SHEET'!CY342*'Gas parameters'!$L$16</f>
        <v>0</v>
      </c>
      <c r="FL342" s="429">
        <f>'DATA SHEET'!CZ342*'Gas parameters'!$M$16</f>
        <v>0</v>
      </c>
      <c r="FM342" s="429">
        <f>'DATA SHEET'!DA342*'Gas parameters'!$N$16</f>
        <v>0</v>
      </c>
      <c r="FN342" s="429">
        <f>'DATA SHEET'!DB342*'Gas parameters'!$O$16</f>
        <v>0</v>
      </c>
      <c r="FO342" s="429">
        <f>'DATA SHEET'!DC342*'Gas parameters'!$P$16</f>
        <v>0</v>
      </c>
      <c r="FP342" s="429">
        <f>'DATA SHEET'!DD342*'Gas parameters'!$Q$16</f>
        <v>0</v>
      </c>
      <c r="FQ342" s="457">
        <f>'DATA SHEET'!CO342*'Gas parameters'!$B$17</f>
        <v>1.1639999999999999</v>
      </c>
      <c r="FR342" s="457">
        <f>'DATA SHEET'!CP342*'Gas parameters'!$C$17</f>
        <v>0</v>
      </c>
      <c r="FS342" s="457">
        <f>'DATA SHEET'!CQ342*'Gas parameters'!$D$17</f>
        <v>0</v>
      </c>
      <c r="FT342" s="457">
        <f>'DATA SHEET'!CR342*'Gas parameters'!$E$17</f>
        <v>0</v>
      </c>
      <c r="FU342" s="457">
        <f>'DATA SHEET'!CS342*'Gas parameters'!$F$17</f>
        <v>0</v>
      </c>
      <c r="FV342" s="457">
        <f>'DATA SHEET'!CT342*'Gas parameters'!$G$17</f>
        <v>0</v>
      </c>
      <c r="FW342" s="457">
        <f>'DATA SHEET'!CU342*'Gas parameters'!$H$17</f>
        <v>0</v>
      </c>
      <c r="FX342" s="457">
        <f>'DATA SHEET'!CV342*'Gas parameters'!$I$17</f>
        <v>0</v>
      </c>
      <c r="FY342" s="457">
        <f>'DATA SHEET'!CW342*'Gas parameters'!$J$17</f>
        <v>0</v>
      </c>
      <c r="FZ342" s="457">
        <f>'DATA SHEET'!CX342*'Gas parameters'!$K$17</f>
        <v>0</v>
      </c>
      <c r="GA342" s="457">
        <f>'DATA SHEET'!CY342*'Gas parameters'!$L$17</f>
        <v>0</v>
      </c>
      <c r="GB342" s="457">
        <f>'DATA SHEET'!CZ342*'Gas parameters'!$M$17</f>
        <v>0.38680000000000003</v>
      </c>
      <c r="GC342" s="457">
        <f>'DATA SHEET'!DA342*'Gas parameters'!$N$17</f>
        <v>0</v>
      </c>
      <c r="GD342" s="457">
        <f>'DATA SHEET'!DB342*'Gas parameters'!$O$17</f>
        <v>0</v>
      </c>
      <c r="GE342" s="457">
        <f>'DATA SHEET'!DC342*'Gas parameters'!$P$17</f>
        <v>0</v>
      </c>
      <c r="GF342" s="457">
        <f>'DATA SHEET'!DD342*'Gas parameters'!$Q$17</f>
        <v>0</v>
      </c>
      <c r="GG342" s="429">
        <f>'DATA SHEET'!CO342*'Gas parameters'!$B$18</f>
        <v>0.43043999999999999</v>
      </c>
      <c r="GH342" s="429">
        <f>'DATA SHEET'!CP342*'Gas parameters'!$C$18</f>
        <v>0</v>
      </c>
      <c r="GI342" s="429">
        <f>'DATA SHEET'!CQ342*'Gas parameters'!$D$18</f>
        <v>0</v>
      </c>
      <c r="GJ342" s="429">
        <f>'DATA SHEET'!CR342*'Gas parameters'!$E$18</f>
        <v>0</v>
      </c>
      <c r="GK342" s="429">
        <f>'DATA SHEET'!CS342*'Gas parameters'!$F$18</f>
        <v>0</v>
      </c>
      <c r="GL342" s="429">
        <f>'DATA SHEET'!CT342*'Gas parameters'!$G$18</f>
        <v>0</v>
      </c>
      <c r="GM342" s="429">
        <f>'DATA SHEET'!CU342*'Gas parameters'!$H$18</f>
        <v>0</v>
      </c>
      <c r="GN342" s="429">
        <f>'DATA SHEET'!CV342*'Gas parameters'!$I$18</f>
        <v>0</v>
      </c>
      <c r="GO342" s="429">
        <f>'DATA SHEET'!CW342*'Gas parameters'!$J$18</f>
        <v>0</v>
      </c>
      <c r="GP342" s="429">
        <f>'DATA SHEET'!CX342*'Gas parameters'!$K$18</f>
        <v>0</v>
      </c>
      <c r="GQ342" s="429">
        <f>'DATA SHEET'!CY342*'Gas parameters'!$L$18</f>
        <v>0</v>
      </c>
      <c r="GR342" s="429">
        <f>'DATA SHEET'!CZ342*'Gas parameters'!$M$18</f>
        <v>3.5999999999999997E-2</v>
      </c>
      <c r="GS342" s="429">
        <f>'DATA SHEET'!DA342*'Gas parameters'!$N$18</f>
        <v>0</v>
      </c>
      <c r="GT342" s="429">
        <f>'DATA SHEET'!DB342*'Gas parameters'!$O$18</f>
        <v>0</v>
      </c>
      <c r="GU342" s="429">
        <f>'DATA SHEET'!DC342*'Gas parameters'!$P$18</f>
        <v>0</v>
      </c>
      <c r="GV342" s="429">
        <f>'DATA SHEET'!DD342*'Gas parameters'!$Q$18</f>
        <v>0</v>
      </c>
      <c r="GW342" s="430">
        <v>7</v>
      </c>
      <c r="GX342" s="430">
        <v>1E-3</v>
      </c>
      <c r="GY342" s="435">
        <f t="shared" si="2641"/>
        <v>6.6924546322827121</v>
      </c>
      <c r="GZ342" s="435">
        <f t="shared" si="2642"/>
        <v>10.148328222950017</v>
      </c>
      <c r="HA342" s="433">
        <f t="shared" si="2643"/>
        <v>1</v>
      </c>
      <c r="HB342" s="433">
        <f t="shared" si="2644"/>
        <v>7.4502201757506663</v>
      </c>
      <c r="HC342" s="433">
        <f t="shared" si="2645"/>
        <v>20.959991874476575</v>
      </c>
      <c r="HD342" s="433">
        <f t="shared" si="2646"/>
        <v>1.3246768628986172</v>
      </c>
      <c r="HE342" s="433">
        <f t="shared" si="2647"/>
        <v>1.2155011147590387</v>
      </c>
      <c r="HF342" s="436">
        <f t="shared" si="2612"/>
        <v>0</v>
      </c>
      <c r="HG342" s="433">
        <f t="shared" si="2648"/>
        <v>5.8886546322827122</v>
      </c>
      <c r="HH342" s="435">
        <f>GY342*0.7906+'DATA SHEET'!CW342/100+HN342</f>
        <v>5.8886546322827122</v>
      </c>
      <c r="HI342" s="433">
        <f t="shared" si="2649"/>
        <v>1.5615655434679541</v>
      </c>
      <c r="HJ342" s="433">
        <f t="shared" si="2650"/>
        <v>10.148328222950017</v>
      </c>
      <c r="HK342" s="437">
        <f t="shared" si="2651"/>
        <v>25843</v>
      </c>
      <c r="HL342" s="437">
        <f t="shared" si="2652"/>
        <v>28989.399999999998</v>
      </c>
      <c r="HM342" s="438">
        <f t="shared" si="2653"/>
        <v>1.4014</v>
      </c>
      <c r="HN342" s="439">
        <f t="shared" si="2654"/>
        <v>0.59760000000000002</v>
      </c>
      <c r="HO342" s="436">
        <f t="shared" si="2655"/>
        <v>1.5508</v>
      </c>
      <c r="HP342" s="427">
        <f t="shared" si="2656"/>
        <v>0.46643999999999997</v>
      </c>
      <c r="HQ342" s="357">
        <f t="shared" si="2657"/>
        <v>25801.599999999999</v>
      </c>
      <c r="HR342" s="358">
        <f t="shared" si="2658"/>
        <v>29019.200000000001</v>
      </c>
      <c r="HS342" s="712">
        <f t="shared" si="2659"/>
        <v>0.46643999999999997</v>
      </c>
      <c r="HT342" s="713">
        <f t="shared" si="2660"/>
        <v>0.36094603788418017</v>
      </c>
      <c r="HU342" s="711">
        <f t="shared" si="2661"/>
        <v>0.44215889640812073</v>
      </c>
      <c r="HV342" s="711">
        <f t="shared" si="2662"/>
        <v>24.454174959719456</v>
      </c>
      <c r="HW342" s="711">
        <f t="shared" si="2663"/>
        <v>27.464698088207459</v>
      </c>
      <c r="HX342" s="711">
        <f t="shared" si="2664"/>
        <v>45.714470083951518</v>
      </c>
      <c r="HY342" s="714">
        <f t="shared" si="2665"/>
        <v>25.801599999999997</v>
      </c>
      <c r="HZ342" s="359">
        <f t="shared" si="2666"/>
        <v>29.019200000000001</v>
      </c>
      <c r="IA342" s="360">
        <f t="shared" si="2667"/>
        <v>48.30190909070317</v>
      </c>
      <c r="IB342" s="75">
        <f t="shared" si="2668"/>
        <v>45.714470083951518</v>
      </c>
      <c r="IC342" s="724">
        <f t="shared" si="2669"/>
        <v>0.36094603788418017</v>
      </c>
      <c r="ID342" s="724">
        <f t="shared" si="2670"/>
        <v>25.801599999999997</v>
      </c>
      <c r="IE342" s="724">
        <f t="shared" si="2671"/>
        <v>29.019200000000001</v>
      </c>
      <c r="IF342" s="76">
        <f t="shared" si="2672"/>
        <v>10.148328222950017</v>
      </c>
      <c r="IG342" s="168"/>
      <c r="IH342" s="168"/>
      <c r="II342" s="168"/>
      <c r="IJ342" s="700">
        <f t="shared" si="2673"/>
        <v>0</v>
      </c>
      <c r="IK342" s="529"/>
      <c r="IL342" s="529"/>
      <c r="IM342" s="529"/>
      <c r="IN342" s="529"/>
      <c r="IO342" s="529"/>
      <c r="IP342" s="529"/>
      <c r="IQ342" s="529"/>
      <c r="IR342" s="529"/>
      <c r="IS342" s="23" t="s">
        <v>88</v>
      </c>
      <c r="IT342" s="23" t="s">
        <v>88</v>
      </c>
      <c r="IU342" s="23"/>
      <c r="IV342" s="23" t="s">
        <v>88</v>
      </c>
      <c r="IW342" s="23"/>
      <c r="IX342" s="23"/>
      <c r="IZ342" s="529"/>
      <c r="JA342" s="529"/>
      <c r="JB342" s="143"/>
      <c r="JC342" s="64"/>
      <c r="JD342" s="22" t="str">
        <f>IF(IN342&lt;&gt;0,IP342*IF342/IN342,"NM")</f>
        <v>NM</v>
      </c>
      <c r="JE342" s="22" t="str">
        <f>IF(IN342&lt;&gt;0,IQ342*IF342/IN342,"NM")</f>
        <v>NM</v>
      </c>
      <c r="JF342" s="22" t="str">
        <f>IF(IN342&lt;&gt;0,JD342*1.07,"NM")</f>
        <v>NM</v>
      </c>
      <c r="JG342" s="22" t="str">
        <f>IF(IN342&lt;&gt;0,JE342*1.76,"NM")</f>
        <v>NM</v>
      </c>
      <c r="JH342" s="21" t="str">
        <f>IF(IN342&lt;&gt;0,(21/(21-IO342)),"NM")</f>
        <v>NM</v>
      </c>
      <c r="JI342" s="21"/>
      <c r="JJ342" s="21"/>
      <c r="JK342" s="21"/>
      <c r="JL342" s="529"/>
      <c r="JM342" s="529"/>
      <c r="JN342" s="529"/>
      <c r="JO342" s="529"/>
      <c r="JP342" s="529"/>
      <c r="JR342" s="29"/>
      <c r="JS342" s="29"/>
      <c r="JT342" s="529"/>
      <c r="JU342" s="529"/>
      <c r="JV342" s="142"/>
      <c r="JW342" s="142"/>
      <c r="JX342" s="142"/>
      <c r="JY342" s="142"/>
      <c r="JZ342" s="142"/>
      <c r="KA342" s="23"/>
      <c r="KB342" s="24"/>
      <c r="KC342" s="175"/>
      <c r="KD342" s="175"/>
      <c r="KE342" s="175"/>
      <c r="KF342" s="175"/>
      <c r="KG342" s="175"/>
      <c r="KH342" s="175"/>
      <c r="KI342" s="175"/>
      <c r="KJ342" s="175"/>
      <c r="KK342" s="48"/>
      <c r="KL342" s="32" t="s">
        <v>88</v>
      </c>
      <c r="KM342" s="48"/>
      <c r="KN342" s="48"/>
      <c r="KO342" s="48"/>
      <c r="KP342" s="48"/>
      <c r="KQ342" s="49"/>
      <c r="KR342" s="49"/>
      <c r="KS342" s="49"/>
      <c r="KT342" s="49"/>
      <c r="KU342" s="49"/>
      <c r="KV342" s="49"/>
      <c r="KX342" s="540">
        <f t="shared" si="2487"/>
        <v>100</v>
      </c>
      <c r="NC342" s="529">
        <v>0</v>
      </c>
    </row>
    <row r="343" spans="1:367" ht="16.5" thickTop="1" thickBot="1" x14ac:dyDescent="0.3">
      <c r="A343" s="423" t="s">
        <v>183</v>
      </c>
      <c r="B343" s="80" t="e">
        <f>IF(A343="X",IF(#REF!="F",#REF!,IF(#REF!="C",#REF!,IF(#REF!="WH",#REF!,IF(#REF!="B",#REF!,"")))),"")</f>
        <v>#REF!</v>
      </c>
      <c r="C343" s="120"/>
      <c r="D343" s="2178"/>
      <c r="E343" s="11">
        <f>E342+1</f>
        <v>164</v>
      </c>
      <c r="F343" s="2128"/>
      <c r="G343" s="1831"/>
      <c r="H343" s="23" t="s">
        <v>88</v>
      </c>
      <c r="I343" s="23" t="s">
        <v>88</v>
      </c>
      <c r="J343" s="23" t="s">
        <v>88</v>
      </c>
      <c r="K343" s="38"/>
      <c r="L343" s="39" t="str">
        <f>L342</f>
        <v>EU high</v>
      </c>
      <c r="M343" s="39" t="s">
        <v>56</v>
      </c>
      <c r="N343" s="1905"/>
      <c r="O343" s="528"/>
      <c r="P343" s="544"/>
      <c r="Q343" s="726">
        <v>60</v>
      </c>
      <c r="R343" s="727"/>
      <c r="S343" s="727"/>
      <c r="T343" s="727"/>
      <c r="U343" s="727"/>
      <c r="V343" s="727"/>
      <c r="W343" s="727"/>
      <c r="X343" s="727"/>
      <c r="Y343" s="727"/>
      <c r="Z343" s="727"/>
      <c r="AA343" s="727"/>
      <c r="AB343" s="727">
        <v>40</v>
      </c>
      <c r="AC343" s="368">
        <f t="shared" si="2613"/>
        <v>0.6</v>
      </c>
      <c r="AD343" s="368">
        <f t="shared" si="2614"/>
        <v>0</v>
      </c>
      <c r="AE343" s="368">
        <f t="shared" si="2615"/>
        <v>0</v>
      </c>
      <c r="AF343" s="368">
        <f t="shared" si="2616"/>
        <v>0</v>
      </c>
      <c r="AG343" s="368">
        <f t="shared" si="2617"/>
        <v>0</v>
      </c>
      <c r="AH343" s="368">
        <f t="shared" si="2618"/>
        <v>0</v>
      </c>
      <c r="AI343" s="368">
        <f t="shared" si="2619"/>
        <v>0</v>
      </c>
      <c r="AJ343" s="368">
        <f t="shared" si="2620"/>
        <v>0</v>
      </c>
      <c r="AK343" s="368">
        <f t="shared" si="2621"/>
        <v>0</v>
      </c>
      <c r="AL343" s="368">
        <f t="shared" si="2622"/>
        <v>0</v>
      </c>
      <c r="AM343" s="368">
        <f t="shared" si="2623"/>
        <v>0</v>
      </c>
      <c r="AN343" s="368">
        <f t="shared" si="2624"/>
        <v>0.4</v>
      </c>
      <c r="AO343" s="369">
        <v>0</v>
      </c>
      <c r="AP343" s="370">
        <v>0</v>
      </c>
      <c r="AQ343" s="370">
        <v>0</v>
      </c>
      <c r="AR343" s="370">
        <v>0</v>
      </c>
      <c r="AS343" s="378">
        <f>AC343*'Gas parameters'!$B$10</f>
        <v>21490.799999999999</v>
      </c>
      <c r="AT343" s="371">
        <f>AD343*'Gas parameters'!$C$10</f>
        <v>0</v>
      </c>
      <c r="AU343" s="371">
        <f>AE343*'Gas parameters'!$D$10</f>
        <v>0</v>
      </c>
      <c r="AV343" s="371">
        <f>AF343*'Gas parameters'!$E$10</f>
        <v>0</v>
      </c>
      <c r="AW343" s="371">
        <f>AG343*'Gas parameters'!$F$10</f>
        <v>0</v>
      </c>
      <c r="AX343" s="371">
        <f>AH343*'Gas parameters'!$G$10</f>
        <v>0</v>
      </c>
      <c r="AY343" s="371">
        <f>AI343*'Gas parameters'!$H$10</f>
        <v>0</v>
      </c>
      <c r="AZ343" s="371">
        <f>AJ343*'Gas parameters'!$I$10</f>
        <v>0</v>
      </c>
      <c r="BA343" s="371">
        <f>AK343*'Gas parameters'!$J$10</f>
        <v>0</v>
      </c>
      <c r="BB343" s="371">
        <f>AL343*'Gas parameters'!$K$10</f>
        <v>0</v>
      </c>
      <c r="BC343" s="371">
        <f>AM343*'Gas parameters'!$L$10</f>
        <v>0</v>
      </c>
      <c r="BD343" s="371">
        <f>AN343*'Gas parameters'!$M$10</f>
        <v>4310.8</v>
      </c>
      <c r="BE343" s="372">
        <f>AO343*'Gas parameters'!$N$10</f>
        <v>0</v>
      </c>
      <c r="BF343" s="373">
        <f>AP343*'Gas parameters'!$O$10</f>
        <v>0</v>
      </c>
      <c r="BG343" s="373">
        <f>AQ343*'Gas parameters'!$P$10</f>
        <v>0</v>
      </c>
      <c r="BH343" s="379">
        <f>AR343*'Gas parameters'!$Q$10</f>
        <v>0</v>
      </c>
      <c r="BI343" s="386">
        <f>AC343*'Gas parameters'!$B$11</f>
        <v>23904</v>
      </c>
      <c r="BJ343" s="387">
        <f>AD343*'Gas parameters'!$C$11</f>
        <v>0</v>
      </c>
      <c r="BK343" s="387">
        <f>AE343*'Gas parameters'!$D$11</f>
        <v>0</v>
      </c>
      <c r="BL343" s="387">
        <f>AF343*'Gas parameters'!$E$11</f>
        <v>0</v>
      </c>
      <c r="BM343" s="387">
        <f>AG343*'Gas parameters'!$F$11</f>
        <v>0</v>
      </c>
      <c r="BN343" s="387">
        <f>AH343*'Gas parameters'!$G$11</f>
        <v>0</v>
      </c>
      <c r="BO343" s="387">
        <f>AI343*'Gas parameters'!$H$11</f>
        <v>0</v>
      </c>
      <c r="BP343" s="387">
        <f>AJ343*'Gas parameters'!$I$11</f>
        <v>0</v>
      </c>
      <c r="BQ343" s="387">
        <f>AK343*'Gas parameters'!$J$11</f>
        <v>0</v>
      </c>
      <c r="BR343" s="387">
        <f>AL343*'Gas parameters'!$K$11</f>
        <v>0</v>
      </c>
      <c r="BS343" s="387">
        <f>AM343*'Gas parameters'!$L$11</f>
        <v>0</v>
      </c>
      <c r="BT343" s="387">
        <f>AN343*'Gas parameters'!$M$11</f>
        <v>5115.2000000000007</v>
      </c>
      <c r="BU343" s="388">
        <f>AO343*'Gas parameters'!$N$11</f>
        <v>0</v>
      </c>
      <c r="BV343" s="389">
        <f>AP343*'Gas parameters'!$O$11</f>
        <v>0</v>
      </c>
      <c r="BW343" s="389">
        <f>AQ343*'Gas parameters'!$P$11</f>
        <v>0</v>
      </c>
      <c r="BX343" s="390">
        <f>AR343*'Gas parameters'!$Q$11</f>
        <v>0</v>
      </c>
      <c r="BY343" s="385">
        <f>AC343*'Gas parameters'!$B$12</f>
        <v>0.43043999999999999</v>
      </c>
      <c r="BZ343" s="374">
        <f>AD343*'Gas parameters'!$C$12</f>
        <v>0</v>
      </c>
      <c r="CA343" s="374">
        <f>AE343*'Gas parameters'!$D$12</f>
        <v>0</v>
      </c>
      <c r="CB343" s="374">
        <f>AF343*'Gas parameters'!$E$12</f>
        <v>0</v>
      </c>
      <c r="CC343" s="374">
        <f>AG343*'Gas parameters'!$F$12</f>
        <v>0</v>
      </c>
      <c r="CD343" s="374">
        <f>AH343*'Gas parameters'!$G$12</f>
        <v>0</v>
      </c>
      <c r="CE343" s="374">
        <f>AI343*'Gas parameters'!$H$12</f>
        <v>0</v>
      </c>
      <c r="CF343" s="374">
        <f>AJ343*'Gas parameters'!$I$12</f>
        <v>0</v>
      </c>
      <c r="CG343" s="374">
        <f>AK343*'Gas parameters'!$J$12</f>
        <v>0</v>
      </c>
      <c r="CH343" s="374">
        <f>AL343*'Gas parameters'!$K$12</f>
        <v>0</v>
      </c>
      <c r="CI343" s="374">
        <f>AM343*'Gas parameters'!$L$12</f>
        <v>0</v>
      </c>
      <c r="CJ343" s="374">
        <f>AN343*'Gas parameters'!$M$12</f>
        <v>3.5999999999999997E-2</v>
      </c>
      <c r="CK343" s="375">
        <f>AO343*'Gas parameters'!$N$12</f>
        <v>0</v>
      </c>
      <c r="CL343" s="376">
        <f>AP343*'Gas parameters'!$O$12</f>
        <v>0</v>
      </c>
      <c r="CM343" s="376">
        <f>AQ343*'Gas parameters'!$P$12</f>
        <v>0</v>
      </c>
      <c r="CN343" s="376">
        <f>AR343*'Gas parameters'!$Q$12</f>
        <v>0</v>
      </c>
      <c r="CO343" s="432">
        <f t="shared" si="2625"/>
        <v>0.6</v>
      </c>
      <c r="CP343" s="432">
        <f t="shared" si="2626"/>
        <v>0</v>
      </c>
      <c r="CQ343" s="432">
        <f t="shared" si="2627"/>
        <v>0</v>
      </c>
      <c r="CR343" s="432">
        <f t="shared" si="2628"/>
        <v>0</v>
      </c>
      <c r="CS343" s="432">
        <f t="shared" si="2629"/>
        <v>0</v>
      </c>
      <c r="CT343" s="432">
        <f t="shared" si="2630"/>
        <v>0</v>
      </c>
      <c r="CU343" s="432">
        <f t="shared" si="2631"/>
        <v>0</v>
      </c>
      <c r="CV343" s="432">
        <f t="shared" si="2632"/>
        <v>0</v>
      </c>
      <c r="CW343" s="432">
        <f t="shared" si="2633"/>
        <v>0</v>
      </c>
      <c r="CX343" s="432">
        <f t="shared" si="2634"/>
        <v>0</v>
      </c>
      <c r="CY343" s="432">
        <f t="shared" si="2635"/>
        <v>0</v>
      </c>
      <c r="CZ343" s="432">
        <f t="shared" si="2636"/>
        <v>0.4</v>
      </c>
      <c r="DA343" s="432">
        <f t="shared" si="2637"/>
        <v>0</v>
      </c>
      <c r="DB343" s="432">
        <f t="shared" si="2638"/>
        <v>0</v>
      </c>
      <c r="DC343" s="432">
        <f t="shared" si="2639"/>
        <v>0</v>
      </c>
      <c r="DD343" s="432">
        <f t="shared" si="2640"/>
        <v>0</v>
      </c>
      <c r="DE343" s="428">
        <f>'DATA SHEET'!CO343*'Gas parameters'!$B$13</f>
        <v>21529.8</v>
      </c>
      <c r="DF343" s="428">
        <f>'DATA SHEET'!CP343*'Gas parameters'!$C$13</f>
        <v>0</v>
      </c>
      <c r="DG343" s="428">
        <f>'DATA SHEET'!CQ343*'Gas parameters'!$D$13</f>
        <v>0</v>
      </c>
      <c r="DH343" s="428">
        <f>'DATA SHEET'!CR343*'Gas parameters'!$E$13</f>
        <v>0</v>
      </c>
      <c r="DI343" s="428">
        <f>'DATA SHEET'!CS343*'Gas parameters'!$F$13</f>
        <v>0</v>
      </c>
      <c r="DJ343" s="428">
        <f>'DATA SHEET'!CT343*'Gas parameters'!$G$13</f>
        <v>0</v>
      </c>
      <c r="DK343" s="428">
        <f>'DATA SHEET'!CU343*'Gas parameters'!$H$13</f>
        <v>0</v>
      </c>
      <c r="DL343" s="428">
        <f>'DATA SHEET'!CV343*'Gas parameters'!$I$13</f>
        <v>0</v>
      </c>
      <c r="DM343" s="428">
        <f>'DATA SHEET'!CW343*'Gas parameters'!$J$13</f>
        <v>0</v>
      </c>
      <c r="DN343" s="428">
        <f>'DATA SHEET'!CX343*'Gas parameters'!$K$13</f>
        <v>0</v>
      </c>
      <c r="DO343" s="428">
        <f>'DATA SHEET'!CY343*'Gas parameters'!$L$13</f>
        <v>0</v>
      </c>
      <c r="DP343" s="428">
        <f>'DATA SHEET'!CZ343*'Gas parameters'!$M$13</f>
        <v>4313.2</v>
      </c>
      <c r="DQ343" s="428">
        <f>'DATA SHEET'!DA343*'Gas parameters'!$N$13</f>
        <v>0</v>
      </c>
      <c r="DR343" s="428">
        <f>'DATA SHEET'!DB343*'Gas parameters'!$O$13</f>
        <v>0</v>
      </c>
      <c r="DS343" s="428">
        <f>'DATA SHEET'!DC343*'Gas parameters'!$P$13</f>
        <v>0</v>
      </c>
      <c r="DT343" s="428">
        <f>'DATA SHEET'!DD343*'Gas parameters'!$Q$13</f>
        <v>0</v>
      </c>
      <c r="DU343" s="431">
        <f>'DATA SHEET'!CO343*'Gas parameters'!$B$14</f>
        <v>23891.399999999998</v>
      </c>
      <c r="DV343" s="431">
        <f>'DATA SHEET'!CP343*'Gas parameters'!$C$14</f>
        <v>0</v>
      </c>
      <c r="DW343" s="431">
        <f>'DATA SHEET'!CQ343*'Gas parameters'!$D$14</f>
        <v>0</v>
      </c>
      <c r="DX343" s="431">
        <f>'DATA SHEET'!CR343*'Gas parameters'!$E$14</f>
        <v>0</v>
      </c>
      <c r="DY343" s="431">
        <f>'DATA SHEET'!CS343*'Gas parameters'!$F$14</f>
        <v>0</v>
      </c>
      <c r="DZ343" s="431">
        <f>'DATA SHEET'!CT343*'Gas parameters'!$G$14</f>
        <v>0</v>
      </c>
      <c r="EA343" s="431">
        <f>'DATA SHEET'!CU343*'Gas parameters'!$H$14</f>
        <v>0</v>
      </c>
      <c r="EB343" s="431">
        <f>'DATA SHEET'!CV343*'Gas parameters'!$I$14</f>
        <v>0</v>
      </c>
      <c r="EC343" s="431">
        <f>'DATA SHEET'!CW343*'Gas parameters'!$J$14</f>
        <v>0</v>
      </c>
      <c r="ED343" s="431">
        <f>'DATA SHEET'!CX343*'Gas parameters'!$K$14</f>
        <v>0</v>
      </c>
      <c r="EE343" s="431">
        <f>'DATA SHEET'!CY343*'Gas parameters'!$L$14</f>
        <v>0</v>
      </c>
      <c r="EF343" s="431">
        <f>'DATA SHEET'!CZ343*'Gas parameters'!$M$14</f>
        <v>5098</v>
      </c>
      <c r="EG343" s="431">
        <f>'DATA SHEET'!DA343*'Gas parameters'!$N$14</f>
        <v>0</v>
      </c>
      <c r="EH343" s="431">
        <f>'DATA SHEET'!DB343*'Gas parameters'!$O$14</f>
        <v>0</v>
      </c>
      <c r="EI343" s="431">
        <f>'DATA SHEET'!DC343*'Gas parameters'!$P$14</f>
        <v>0</v>
      </c>
      <c r="EJ343" s="431">
        <f>'DATA SHEET'!DD343*'Gas parameters'!$Q$14</f>
        <v>0</v>
      </c>
      <c r="EK343" s="425">
        <f>'DATA SHEET'!CO343*'Gas parameters'!$B$15</f>
        <v>1.2018</v>
      </c>
      <c r="EL343" s="434">
        <f>'DATA SHEET'!CP343*'Gas parameters'!$C$15</f>
        <v>0</v>
      </c>
      <c r="EM343" s="434">
        <f>'DATA SHEET'!CQ343*'Gas parameters'!$D$15</f>
        <v>0</v>
      </c>
      <c r="EN343" s="434">
        <f>'DATA SHEET'!CR343*'Gas parameters'!$E$15</f>
        <v>0</v>
      </c>
      <c r="EO343" s="434">
        <f>'DATA SHEET'!CS343*'Gas parameters'!$F$15</f>
        <v>0</v>
      </c>
      <c r="EP343" s="434">
        <f>'DATA SHEET'!CT343*'Gas parameters'!$G$15</f>
        <v>0</v>
      </c>
      <c r="EQ343" s="434">
        <f>'DATA SHEET'!CU343*'Gas parameters'!$H$15</f>
        <v>0</v>
      </c>
      <c r="ER343" s="434">
        <f>'DATA SHEET'!CV343*'Gas parameters'!$I$15</f>
        <v>0</v>
      </c>
      <c r="ES343" s="434">
        <f>'DATA SHEET'!CW343*'Gas parameters'!$J$15</f>
        <v>0</v>
      </c>
      <c r="ET343" s="434">
        <f>'DATA SHEET'!CX343*'Gas parameters'!$K$15</f>
        <v>0</v>
      </c>
      <c r="EU343" s="434">
        <f>'DATA SHEET'!CY343*'Gas parameters'!$L$15</f>
        <v>0</v>
      </c>
      <c r="EV343" s="434">
        <f>'DATA SHEET'!CZ343*'Gas parameters'!$M$15</f>
        <v>0.1996</v>
      </c>
      <c r="EW343" s="434">
        <f>'DATA SHEET'!DA343*'Gas parameters'!$N$15</f>
        <v>0</v>
      </c>
      <c r="EX343" s="434">
        <f>'DATA SHEET'!DB343*'Gas parameters'!$O$15</f>
        <v>0</v>
      </c>
      <c r="EY343" s="434">
        <f>'DATA SHEET'!DC343*'Gas parameters'!$P$15</f>
        <v>0</v>
      </c>
      <c r="EZ343" s="434">
        <f>'DATA SHEET'!DD343*'Gas parameters'!$Q$15</f>
        <v>0</v>
      </c>
      <c r="FA343" s="429">
        <f>'DATA SHEET'!CO343*'Gas parameters'!$B$16</f>
        <v>0.59760000000000002</v>
      </c>
      <c r="FB343" s="429">
        <f>'DATA SHEET'!CP343*'Gas parameters'!$C$16</f>
        <v>0</v>
      </c>
      <c r="FC343" s="429">
        <f>'DATA SHEET'!CQ343*'Gas parameters'!$D$16</f>
        <v>0</v>
      </c>
      <c r="FD343" s="429">
        <f>'DATA SHEET'!CR343*'Gas parameters'!$E$16</f>
        <v>0</v>
      </c>
      <c r="FE343" s="429">
        <f>'DATA SHEET'!CS343*'Gas parameters'!$F$16</f>
        <v>0</v>
      </c>
      <c r="FF343" s="429">
        <f>'DATA SHEET'!CT343*'Gas parameters'!$G$16</f>
        <v>0</v>
      </c>
      <c r="FG343" s="429">
        <f>'DATA SHEET'!CU343*'Gas parameters'!$H$16</f>
        <v>0</v>
      </c>
      <c r="FH343" s="429">
        <f>'DATA SHEET'!CV343*'Gas parameters'!$I$16</f>
        <v>0</v>
      </c>
      <c r="FI343" s="429">
        <f>'DATA SHEET'!CW343*'Gas parameters'!$J$16</f>
        <v>0</v>
      </c>
      <c r="FJ343" s="429">
        <f>'DATA SHEET'!CX343*'Gas parameters'!$K$16</f>
        <v>0</v>
      </c>
      <c r="FK343" s="429">
        <f>'DATA SHEET'!CY343*'Gas parameters'!$L$16</f>
        <v>0</v>
      </c>
      <c r="FL343" s="429">
        <f>'DATA SHEET'!CZ343*'Gas parameters'!$M$16</f>
        <v>0</v>
      </c>
      <c r="FM343" s="429">
        <f>'DATA SHEET'!DA343*'Gas parameters'!$N$16</f>
        <v>0</v>
      </c>
      <c r="FN343" s="429">
        <f>'DATA SHEET'!DB343*'Gas parameters'!$O$16</f>
        <v>0</v>
      </c>
      <c r="FO343" s="429">
        <f>'DATA SHEET'!DC343*'Gas parameters'!$P$16</f>
        <v>0</v>
      </c>
      <c r="FP343" s="429">
        <f>'DATA SHEET'!DD343*'Gas parameters'!$Q$16</f>
        <v>0</v>
      </c>
      <c r="FQ343" s="457">
        <f>'DATA SHEET'!CO343*'Gas parameters'!$B$17</f>
        <v>1.1639999999999999</v>
      </c>
      <c r="FR343" s="457">
        <f>'DATA SHEET'!CP343*'Gas parameters'!$C$17</f>
        <v>0</v>
      </c>
      <c r="FS343" s="457">
        <f>'DATA SHEET'!CQ343*'Gas parameters'!$D$17</f>
        <v>0</v>
      </c>
      <c r="FT343" s="457">
        <f>'DATA SHEET'!CR343*'Gas parameters'!$E$17</f>
        <v>0</v>
      </c>
      <c r="FU343" s="457">
        <f>'DATA SHEET'!CS343*'Gas parameters'!$F$17</f>
        <v>0</v>
      </c>
      <c r="FV343" s="457">
        <f>'DATA SHEET'!CT343*'Gas parameters'!$G$17</f>
        <v>0</v>
      </c>
      <c r="FW343" s="457">
        <f>'DATA SHEET'!CU343*'Gas parameters'!$H$17</f>
        <v>0</v>
      </c>
      <c r="FX343" s="457">
        <f>'DATA SHEET'!CV343*'Gas parameters'!$I$17</f>
        <v>0</v>
      </c>
      <c r="FY343" s="457">
        <f>'DATA SHEET'!CW343*'Gas parameters'!$J$17</f>
        <v>0</v>
      </c>
      <c r="FZ343" s="457">
        <f>'DATA SHEET'!CX343*'Gas parameters'!$K$17</f>
        <v>0</v>
      </c>
      <c r="GA343" s="457">
        <f>'DATA SHEET'!CY343*'Gas parameters'!$L$17</f>
        <v>0</v>
      </c>
      <c r="GB343" s="457">
        <f>'DATA SHEET'!CZ343*'Gas parameters'!$M$17</f>
        <v>0.38680000000000003</v>
      </c>
      <c r="GC343" s="457">
        <f>'DATA SHEET'!DA343*'Gas parameters'!$N$17</f>
        <v>0</v>
      </c>
      <c r="GD343" s="457">
        <f>'DATA SHEET'!DB343*'Gas parameters'!$O$17</f>
        <v>0</v>
      </c>
      <c r="GE343" s="457">
        <f>'DATA SHEET'!DC343*'Gas parameters'!$P$17</f>
        <v>0</v>
      </c>
      <c r="GF343" s="457">
        <f>'DATA SHEET'!DD343*'Gas parameters'!$Q$17</f>
        <v>0</v>
      </c>
      <c r="GG343" s="429">
        <f>'DATA SHEET'!CO343*'Gas parameters'!$B$18</f>
        <v>0.43043999999999999</v>
      </c>
      <c r="GH343" s="429">
        <f>'DATA SHEET'!CP343*'Gas parameters'!$C$18</f>
        <v>0</v>
      </c>
      <c r="GI343" s="429">
        <f>'DATA SHEET'!CQ343*'Gas parameters'!$D$18</f>
        <v>0</v>
      </c>
      <c r="GJ343" s="429">
        <f>'DATA SHEET'!CR343*'Gas parameters'!$E$18</f>
        <v>0</v>
      </c>
      <c r="GK343" s="429">
        <f>'DATA SHEET'!CS343*'Gas parameters'!$F$18</f>
        <v>0</v>
      </c>
      <c r="GL343" s="429">
        <f>'DATA SHEET'!CT343*'Gas parameters'!$G$18</f>
        <v>0</v>
      </c>
      <c r="GM343" s="429">
        <f>'DATA SHEET'!CU343*'Gas parameters'!$H$18</f>
        <v>0</v>
      </c>
      <c r="GN343" s="429">
        <f>'DATA SHEET'!CV343*'Gas parameters'!$I$18</f>
        <v>0</v>
      </c>
      <c r="GO343" s="429">
        <f>'DATA SHEET'!CW343*'Gas parameters'!$J$18</f>
        <v>0</v>
      </c>
      <c r="GP343" s="429">
        <f>'DATA SHEET'!CX343*'Gas parameters'!$K$18</f>
        <v>0</v>
      </c>
      <c r="GQ343" s="429">
        <f>'DATA SHEET'!CY343*'Gas parameters'!$L$18</f>
        <v>0</v>
      </c>
      <c r="GR343" s="429">
        <f>'DATA SHEET'!CZ343*'Gas parameters'!$M$18</f>
        <v>3.5999999999999997E-2</v>
      </c>
      <c r="GS343" s="429">
        <f>'DATA SHEET'!DA343*'Gas parameters'!$N$18</f>
        <v>0</v>
      </c>
      <c r="GT343" s="429">
        <f>'DATA SHEET'!DB343*'Gas parameters'!$O$18</f>
        <v>0</v>
      </c>
      <c r="GU343" s="429">
        <f>'DATA SHEET'!DC343*'Gas parameters'!$P$18</f>
        <v>0</v>
      </c>
      <c r="GV343" s="429">
        <f>'DATA SHEET'!DD343*'Gas parameters'!$Q$18</f>
        <v>0</v>
      </c>
      <c r="GW343" s="430">
        <v>7</v>
      </c>
      <c r="GX343" s="430">
        <v>1E-3</v>
      </c>
      <c r="GY343" s="435">
        <f t="shared" si="2641"/>
        <v>6.6924546322827121</v>
      </c>
      <c r="GZ343" s="435">
        <f t="shared" si="2642"/>
        <v>10.148328222950017</v>
      </c>
      <c r="HA343" s="433">
        <f t="shared" si="2643"/>
        <v>1</v>
      </c>
      <c r="HB343" s="433">
        <f t="shared" si="2644"/>
        <v>7.4502201757506663</v>
      </c>
      <c r="HC343" s="433">
        <f t="shared" si="2645"/>
        <v>20.959991874476575</v>
      </c>
      <c r="HD343" s="433">
        <f t="shared" si="2646"/>
        <v>1.3246768628986172</v>
      </c>
      <c r="HE343" s="433">
        <f t="shared" si="2647"/>
        <v>1.2155011147590387</v>
      </c>
      <c r="HF343" s="436">
        <f t="shared" si="2612"/>
        <v>0</v>
      </c>
      <c r="HG343" s="433">
        <f t="shared" si="2648"/>
        <v>5.8886546322827122</v>
      </c>
      <c r="HH343" s="435">
        <f>GY343*0.7906+'DATA SHEET'!CW343/100+HN343</f>
        <v>5.8886546322827122</v>
      </c>
      <c r="HI343" s="433">
        <f t="shared" si="2649"/>
        <v>1.5615655434679541</v>
      </c>
      <c r="HJ343" s="433">
        <f t="shared" si="2650"/>
        <v>10.148328222950017</v>
      </c>
      <c r="HK343" s="437">
        <f t="shared" si="2651"/>
        <v>25843</v>
      </c>
      <c r="HL343" s="437">
        <f t="shared" si="2652"/>
        <v>28989.399999999998</v>
      </c>
      <c r="HM343" s="438">
        <f t="shared" si="2653"/>
        <v>1.4014</v>
      </c>
      <c r="HN343" s="439">
        <f t="shared" si="2654"/>
        <v>0.59760000000000002</v>
      </c>
      <c r="HO343" s="436">
        <f t="shared" si="2655"/>
        <v>1.5508</v>
      </c>
      <c r="HP343" s="427">
        <f t="shared" si="2656"/>
        <v>0.46643999999999997</v>
      </c>
      <c r="HQ343" s="357">
        <f t="shared" si="2657"/>
        <v>25801.599999999999</v>
      </c>
      <c r="HR343" s="358">
        <f t="shared" si="2658"/>
        <v>29019.200000000001</v>
      </c>
      <c r="HS343" s="712">
        <f t="shared" si="2659"/>
        <v>0.46643999999999997</v>
      </c>
      <c r="HT343" s="713">
        <f t="shared" si="2660"/>
        <v>0.36094603788418017</v>
      </c>
      <c r="HU343" s="711">
        <f t="shared" si="2661"/>
        <v>0.44215889640812073</v>
      </c>
      <c r="HV343" s="711">
        <f t="shared" si="2662"/>
        <v>24.454174959719456</v>
      </c>
      <c r="HW343" s="711">
        <f t="shared" si="2663"/>
        <v>27.464698088207459</v>
      </c>
      <c r="HX343" s="711">
        <f t="shared" si="2664"/>
        <v>45.714470083951518</v>
      </c>
      <c r="HY343" s="714">
        <f t="shared" si="2665"/>
        <v>25.801599999999997</v>
      </c>
      <c r="HZ343" s="359">
        <f t="shared" si="2666"/>
        <v>29.019200000000001</v>
      </c>
      <c r="IA343" s="360">
        <f t="shared" si="2667"/>
        <v>48.30190909070317</v>
      </c>
      <c r="IB343" s="75">
        <f t="shared" si="2668"/>
        <v>45.714470083951518</v>
      </c>
      <c r="IC343" s="724">
        <f t="shared" si="2669"/>
        <v>0.36094603788418017</v>
      </c>
      <c r="ID343" s="724">
        <f t="shared" si="2670"/>
        <v>25.801599999999997</v>
      </c>
      <c r="IE343" s="724">
        <f t="shared" si="2671"/>
        <v>29.019200000000001</v>
      </c>
      <c r="IF343" s="76">
        <f t="shared" si="2672"/>
        <v>10.148328222950017</v>
      </c>
      <c r="IG343" s="168"/>
      <c r="IH343" s="168"/>
      <c r="II343" s="168"/>
      <c r="IJ343" s="700">
        <f t="shared" si="2673"/>
        <v>0</v>
      </c>
      <c r="IK343" s="529"/>
      <c r="IL343" s="529"/>
      <c r="IM343" s="529"/>
      <c r="IN343" s="529"/>
      <c r="IO343" s="529"/>
      <c r="IP343" s="529"/>
      <c r="IQ343" s="529"/>
      <c r="IR343" s="529"/>
      <c r="IS343" s="23" t="s">
        <v>88</v>
      </c>
      <c r="IT343" s="23" t="s">
        <v>88</v>
      </c>
      <c r="IU343" s="23"/>
      <c r="IV343" s="23" t="s">
        <v>88</v>
      </c>
      <c r="IW343" s="23"/>
      <c r="IX343" s="23"/>
      <c r="IZ343" s="529"/>
      <c r="JA343" s="529"/>
      <c r="JB343" s="143"/>
      <c r="JC343" s="64"/>
      <c r="JD343" s="22" t="str">
        <f>IF(IN343&lt;&gt;0,IP343*IF343/IN343,"NM")</f>
        <v>NM</v>
      </c>
      <c r="JE343" s="22" t="str">
        <f>IF(IN343&lt;&gt;0,IQ343*IF343/IN343,"NM")</f>
        <v>NM</v>
      </c>
      <c r="JF343" s="22" t="str">
        <f>IF(IN343&lt;&gt;0,JD343*1.07,"NM")</f>
        <v>NM</v>
      </c>
      <c r="JG343" s="22" t="str">
        <f>IF(IN343&lt;&gt;0,JE343*1.76,"NM")</f>
        <v>NM</v>
      </c>
      <c r="JH343" s="21" t="str">
        <f>IF(IN343&lt;&gt;0,(21/(21-IO343)),"NM")</f>
        <v>NM</v>
      </c>
      <c r="JI343" s="21"/>
      <c r="JJ343" s="21"/>
      <c r="JK343" s="21"/>
      <c r="JL343" s="529"/>
      <c r="JM343" s="529"/>
      <c r="JN343" s="529"/>
      <c r="JO343" s="529"/>
      <c r="JP343" s="529"/>
      <c r="JR343" s="29"/>
      <c r="JS343" s="29"/>
      <c r="JT343" s="529"/>
      <c r="JU343" s="529"/>
      <c r="JV343" s="142"/>
      <c r="JW343" s="142"/>
      <c r="JX343" s="142"/>
      <c r="JY343" s="142"/>
      <c r="JZ343" s="142"/>
      <c r="KA343" s="23"/>
      <c r="KB343" s="24"/>
      <c r="KC343" s="175"/>
      <c r="KD343" s="175"/>
      <c r="KE343" s="175"/>
      <c r="KF343" s="175"/>
      <c r="KG343" s="175"/>
      <c r="KH343" s="175"/>
      <c r="KI343" s="175"/>
      <c r="KJ343" s="175"/>
      <c r="KK343" s="48"/>
      <c r="KL343" s="32" t="s">
        <v>88</v>
      </c>
      <c r="KM343" s="48"/>
      <c r="KN343" s="48"/>
      <c r="KO343" s="48"/>
      <c r="KP343" s="48"/>
      <c r="KQ343" s="49"/>
      <c r="KR343" s="49"/>
      <c r="KS343" s="49"/>
      <c r="KT343" s="49"/>
      <c r="KU343" s="49"/>
      <c r="KV343" s="49"/>
      <c r="KX343" s="540">
        <f t="shared" si="2487"/>
        <v>100</v>
      </c>
      <c r="NC343" s="529">
        <v>0</v>
      </c>
    </row>
    <row r="344" spans="1:367" ht="16.5" thickTop="1" thickBot="1" x14ac:dyDescent="0.3">
      <c r="A344" s="423" t="s">
        <v>183</v>
      </c>
      <c r="B344" s="80" t="e">
        <f>IF(A344="X",IF(#REF!="F",#REF!,IF(#REF!="C",#REF!,IF(#REF!="WH",#REF!,IF(#REF!="B",#REF!,"")))),"")</f>
        <v>#REF!</v>
      </c>
      <c r="C344" s="120"/>
      <c r="D344" s="2178"/>
      <c r="E344" s="11">
        <f>E343+1</f>
        <v>165</v>
      </c>
      <c r="F344" s="2129"/>
      <c r="G344" s="1832"/>
      <c r="H344" s="23" t="s">
        <v>88</v>
      </c>
      <c r="I344" s="23" t="s">
        <v>88</v>
      </c>
      <c r="J344" s="23" t="s">
        <v>88</v>
      </c>
      <c r="K344" s="38"/>
      <c r="L344" s="39" t="str">
        <f>L343</f>
        <v>EU high</v>
      </c>
      <c r="M344" s="196" t="s">
        <v>191</v>
      </c>
      <c r="N344" s="1906"/>
      <c r="O344" s="528"/>
      <c r="P344" s="544"/>
      <c r="Q344" s="726">
        <v>60</v>
      </c>
      <c r="R344" s="727"/>
      <c r="S344" s="727"/>
      <c r="T344" s="727"/>
      <c r="U344" s="727"/>
      <c r="V344" s="727"/>
      <c r="W344" s="727"/>
      <c r="X344" s="727"/>
      <c r="Y344" s="727"/>
      <c r="Z344" s="727"/>
      <c r="AA344" s="727"/>
      <c r="AB344" s="727">
        <v>40</v>
      </c>
      <c r="AC344" s="368">
        <f t="shared" si="2613"/>
        <v>0.6</v>
      </c>
      <c r="AD344" s="368">
        <f t="shared" si="2614"/>
        <v>0</v>
      </c>
      <c r="AE344" s="368">
        <f t="shared" si="2615"/>
        <v>0</v>
      </c>
      <c r="AF344" s="368">
        <f t="shared" si="2616"/>
        <v>0</v>
      </c>
      <c r="AG344" s="368">
        <f t="shared" si="2617"/>
        <v>0</v>
      </c>
      <c r="AH344" s="368">
        <f t="shared" si="2618"/>
        <v>0</v>
      </c>
      <c r="AI344" s="368">
        <f t="shared" si="2619"/>
        <v>0</v>
      </c>
      <c r="AJ344" s="368">
        <f t="shared" si="2620"/>
        <v>0</v>
      </c>
      <c r="AK344" s="368">
        <f t="shared" si="2621"/>
        <v>0</v>
      </c>
      <c r="AL344" s="368">
        <f t="shared" si="2622"/>
        <v>0</v>
      </c>
      <c r="AM344" s="368">
        <f t="shared" si="2623"/>
        <v>0</v>
      </c>
      <c r="AN344" s="368">
        <f t="shared" si="2624"/>
        <v>0.4</v>
      </c>
      <c r="AO344" s="369">
        <v>0</v>
      </c>
      <c r="AP344" s="370">
        <v>0</v>
      </c>
      <c r="AQ344" s="370">
        <v>0</v>
      </c>
      <c r="AR344" s="370">
        <v>0</v>
      </c>
      <c r="AS344" s="378">
        <f>AC344*'Gas parameters'!$B$10</f>
        <v>21490.799999999999</v>
      </c>
      <c r="AT344" s="371">
        <f>AD344*'Gas parameters'!$C$10</f>
        <v>0</v>
      </c>
      <c r="AU344" s="371">
        <f>AE344*'Gas parameters'!$D$10</f>
        <v>0</v>
      </c>
      <c r="AV344" s="371">
        <f>AF344*'Gas parameters'!$E$10</f>
        <v>0</v>
      </c>
      <c r="AW344" s="371">
        <f>AG344*'Gas parameters'!$F$10</f>
        <v>0</v>
      </c>
      <c r="AX344" s="371">
        <f>AH344*'Gas parameters'!$G$10</f>
        <v>0</v>
      </c>
      <c r="AY344" s="371">
        <f>AI344*'Gas parameters'!$H$10</f>
        <v>0</v>
      </c>
      <c r="AZ344" s="371">
        <f>AJ344*'Gas parameters'!$I$10</f>
        <v>0</v>
      </c>
      <c r="BA344" s="371">
        <f>AK344*'Gas parameters'!$J$10</f>
        <v>0</v>
      </c>
      <c r="BB344" s="371">
        <f>AL344*'Gas parameters'!$K$10</f>
        <v>0</v>
      </c>
      <c r="BC344" s="371">
        <f>AM344*'Gas parameters'!$L$10</f>
        <v>0</v>
      </c>
      <c r="BD344" s="371">
        <f>AN344*'Gas parameters'!$M$10</f>
        <v>4310.8</v>
      </c>
      <c r="BE344" s="372">
        <f>AO344*'Gas parameters'!$N$10</f>
        <v>0</v>
      </c>
      <c r="BF344" s="373">
        <f>AP344*'Gas parameters'!$O$10</f>
        <v>0</v>
      </c>
      <c r="BG344" s="373">
        <f>AQ344*'Gas parameters'!$P$10</f>
        <v>0</v>
      </c>
      <c r="BH344" s="379">
        <f>AR344*'Gas parameters'!$Q$10</f>
        <v>0</v>
      </c>
      <c r="BI344" s="386">
        <f>AC344*'Gas parameters'!$B$11</f>
        <v>23904</v>
      </c>
      <c r="BJ344" s="387">
        <f>AD344*'Gas parameters'!$C$11</f>
        <v>0</v>
      </c>
      <c r="BK344" s="387">
        <f>AE344*'Gas parameters'!$D$11</f>
        <v>0</v>
      </c>
      <c r="BL344" s="387">
        <f>AF344*'Gas parameters'!$E$11</f>
        <v>0</v>
      </c>
      <c r="BM344" s="387">
        <f>AG344*'Gas parameters'!$F$11</f>
        <v>0</v>
      </c>
      <c r="BN344" s="387">
        <f>AH344*'Gas parameters'!$G$11</f>
        <v>0</v>
      </c>
      <c r="BO344" s="387">
        <f>AI344*'Gas parameters'!$H$11</f>
        <v>0</v>
      </c>
      <c r="BP344" s="387">
        <f>AJ344*'Gas parameters'!$I$11</f>
        <v>0</v>
      </c>
      <c r="BQ344" s="387">
        <f>AK344*'Gas parameters'!$J$11</f>
        <v>0</v>
      </c>
      <c r="BR344" s="387">
        <f>AL344*'Gas parameters'!$K$11</f>
        <v>0</v>
      </c>
      <c r="BS344" s="387">
        <f>AM344*'Gas parameters'!$L$11</f>
        <v>0</v>
      </c>
      <c r="BT344" s="387">
        <f>AN344*'Gas parameters'!$M$11</f>
        <v>5115.2000000000007</v>
      </c>
      <c r="BU344" s="388">
        <f>AO344*'Gas parameters'!$N$11</f>
        <v>0</v>
      </c>
      <c r="BV344" s="389">
        <f>AP344*'Gas parameters'!$O$11</f>
        <v>0</v>
      </c>
      <c r="BW344" s="389">
        <f>AQ344*'Gas parameters'!$P$11</f>
        <v>0</v>
      </c>
      <c r="BX344" s="390">
        <f>AR344*'Gas parameters'!$Q$11</f>
        <v>0</v>
      </c>
      <c r="BY344" s="385">
        <f>AC344*'Gas parameters'!$B$12</f>
        <v>0.43043999999999999</v>
      </c>
      <c r="BZ344" s="374">
        <f>AD344*'Gas parameters'!$C$12</f>
        <v>0</v>
      </c>
      <c r="CA344" s="374">
        <f>AE344*'Gas parameters'!$D$12</f>
        <v>0</v>
      </c>
      <c r="CB344" s="374">
        <f>AF344*'Gas parameters'!$E$12</f>
        <v>0</v>
      </c>
      <c r="CC344" s="374">
        <f>AG344*'Gas parameters'!$F$12</f>
        <v>0</v>
      </c>
      <c r="CD344" s="374">
        <f>AH344*'Gas parameters'!$G$12</f>
        <v>0</v>
      </c>
      <c r="CE344" s="374">
        <f>AI344*'Gas parameters'!$H$12</f>
        <v>0</v>
      </c>
      <c r="CF344" s="374">
        <f>AJ344*'Gas parameters'!$I$12</f>
        <v>0</v>
      </c>
      <c r="CG344" s="374">
        <f>AK344*'Gas parameters'!$J$12</f>
        <v>0</v>
      </c>
      <c r="CH344" s="374">
        <f>AL344*'Gas parameters'!$K$12</f>
        <v>0</v>
      </c>
      <c r="CI344" s="374">
        <f>AM344*'Gas parameters'!$L$12</f>
        <v>0</v>
      </c>
      <c r="CJ344" s="374">
        <f>AN344*'Gas parameters'!$M$12</f>
        <v>3.5999999999999997E-2</v>
      </c>
      <c r="CK344" s="375">
        <f>AO344*'Gas parameters'!$N$12</f>
        <v>0</v>
      </c>
      <c r="CL344" s="376">
        <f>AP344*'Gas parameters'!$O$12</f>
        <v>0</v>
      </c>
      <c r="CM344" s="376">
        <f>AQ344*'Gas parameters'!$P$12</f>
        <v>0</v>
      </c>
      <c r="CN344" s="376">
        <f>AR344*'Gas parameters'!$Q$12</f>
        <v>0</v>
      </c>
      <c r="CO344" s="432">
        <f t="shared" si="2625"/>
        <v>0.6</v>
      </c>
      <c r="CP344" s="432">
        <f t="shared" si="2626"/>
        <v>0</v>
      </c>
      <c r="CQ344" s="432">
        <f t="shared" si="2627"/>
        <v>0</v>
      </c>
      <c r="CR344" s="432">
        <f t="shared" si="2628"/>
        <v>0</v>
      </c>
      <c r="CS344" s="432">
        <f t="shared" si="2629"/>
        <v>0</v>
      </c>
      <c r="CT344" s="432">
        <f t="shared" si="2630"/>
        <v>0</v>
      </c>
      <c r="CU344" s="432">
        <f t="shared" si="2631"/>
        <v>0</v>
      </c>
      <c r="CV344" s="432">
        <f t="shared" si="2632"/>
        <v>0</v>
      </c>
      <c r="CW344" s="432">
        <f t="shared" si="2633"/>
        <v>0</v>
      </c>
      <c r="CX344" s="432">
        <f t="shared" si="2634"/>
        <v>0</v>
      </c>
      <c r="CY344" s="432">
        <f t="shared" si="2635"/>
        <v>0</v>
      </c>
      <c r="CZ344" s="432">
        <f t="shared" si="2636"/>
        <v>0.4</v>
      </c>
      <c r="DA344" s="432">
        <f t="shared" si="2637"/>
        <v>0</v>
      </c>
      <c r="DB344" s="432">
        <f t="shared" si="2638"/>
        <v>0</v>
      </c>
      <c r="DC344" s="432">
        <f t="shared" si="2639"/>
        <v>0</v>
      </c>
      <c r="DD344" s="432">
        <f t="shared" si="2640"/>
        <v>0</v>
      </c>
      <c r="DE344" s="428">
        <f>'DATA SHEET'!CO344*'Gas parameters'!$B$13</f>
        <v>21529.8</v>
      </c>
      <c r="DF344" s="428">
        <f>'DATA SHEET'!CP344*'Gas parameters'!$C$13</f>
        <v>0</v>
      </c>
      <c r="DG344" s="428">
        <f>'DATA SHEET'!CQ344*'Gas parameters'!$D$13</f>
        <v>0</v>
      </c>
      <c r="DH344" s="428">
        <f>'DATA SHEET'!CR344*'Gas parameters'!$E$13</f>
        <v>0</v>
      </c>
      <c r="DI344" s="428">
        <f>'DATA SHEET'!CS344*'Gas parameters'!$F$13</f>
        <v>0</v>
      </c>
      <c r="DJ344" s="428">
        <f>'DATA SHEET'!CT344*'Gas parameters'!$G$13</f>
        <v>0</v>
      </c>
      <c r="DK344" s="428">
        <f>'DATA SHEET'!CU344*'Gas parameters'!$H$13</f>
        <v>0</v>
      </c>
      <c r="DL344" s="428">
        <f>'DATA SHEET'!CV344*'Gas parameters'!$I$13</f>
        <v>0</v>
      </c>
      <c r="DM344" s="428">
        <f>'DATA SHEET'!CW344*'Gas parameters'!$J$13</f>
        <v>0</v>
      </c>
      <c r="DN344" s="428">
        <f>'DATA SHEET'!CX344*'Gas parameters'!$K$13</f>
        <v>0</v>
      </c>
      <c r="DO344" s="428">
        <f>'DATA SHEET'!CY344*'Gas parameters'!$L$13</f>
        <v>0</v>
      </c>
      <c r="DP344" s="428">
        <f>'DATA SHEET'!CZ344*'Gas parameters'!$M$13</f>
        <v>4313.2</v>
      </c>
      <c r="DQ344" s="428">
        <f>'DATA SHEET'!DA344*'Gas parameters'!$N$13</f>
        <v>0</v>
      </c>
      <c r="DR344" s="428">
        <f>'DATA SHEET'!DB344*'Gas parameters'!$O$13</f>
        <v>0</v>
      </c>
      <c r="DS344" s="428">
        <f>'DATA SHEET'!DC344*'Gas parameters'!$P$13</f>
        <v>0</v>
      </c>
      <c r="DT344" s="428">
        <f>'DATA SHEET'!DD344*'Gas parameters'!$Q$13</f>
        <v>0</v>
      </c>
      <c r="DU344" s="431">
        <f>'DATA SHEET'!CO344*'Gas parameters'!$B$14</f>
        <v>23891.399999999998</v>
      </c>
      <c r="DV344" s="431">
        <f>'DATA SHEET'!CP344*'Gas parameters'!$C$14</f>
        <v>0</v>
      </c>
      <c r="DW344" s="431">
        <f>'DATA SHEET'!CQ344*'Gas parameters'!$D$14</f>
        <v>0</v>
      </c>
      <c r="DX344" s="431">
        <f>'DATA SHEET'!CR344*'Gas parameters'!$E$14</f>
        <v>0</v>
      </c>
      <c r="DY344" s="431">
        <f>'DATA SHEET'!CS344*'Gas parameters'!$F$14</f>
        <v>0</v>
      </c>
      <c r="DZ344" s="431">
        <f>'DATA SHEET'!CT344*'Gas parameters'!$G$14</f>
        <v>0</v>
      </c>
      <c r="EA344" s="431">
        <f>'DATA SHEET'!CU344*'Gas parameters'!$H$14</f>
        <v>0</v>
      </c>
      <c r="EB344" s="431">
        <f>'DATA SHEET'!CV344*'Gas parameters'!$I$14</f>
        <v>0</v>
      </c>
      <c r="EC344" s="431">
        <f>'DATA SHEET'!CW344*'Gas parameters'!$J$14</f>
        <v>0</v>
      </c>
      <c r="ED344" s="431">
        <f>'DATA SHEET'!CX344*'Gas parameters'!$K$14</f>
        <v>0</v>
      </c>
      <c r="EE344" s="431">
        <f>'DATA SHEET'!CY344*'Gas parameters'!$L$14</f>
        <v>0</v>
      </c>
      <c r="EF344" s="431">
        <f>'DATA SHEET'!CZ344*'Gas parameters'!$M$14</f>
        <v>5098</v>
      </c>
      <c r="EG344" s="431">
        <f>'DATA SHEET'!DA344*'Gas parameters'!$N$14</f>
        <v>0</v>
      </c>
      <c r="EH344" s="431">
        <f>'DATA SHEET'!DB344*'Gas parameters'!$O$14</f>
        <v>0</v>
      </c>
      <c r="EI344" s="431">
        <f>'DATA SHEET'!DC344*'Gas parameters'!$P$14</f>
        <v>0</v>
      </c>
      <c r="EJ344" s="431">
        <f>'DATA SHEET'!DD344*'Gas parameters'!$Q$14</f>
        <v>0</v>
      </c>
      <c r="EK344" s="425">
        <f>'DATA SHEET'!CO344*'Gas parameters'!$B$15</f>
        <v>1.2018</v>
      </c>
      <c r="EL344" s="434">
        <f>'DATA SHEET'!CP344*'Gas parameters'!$C$15</f>
        <v>0</v>
      </c>
      <c r="EM344" s="434">
        <f>'DATA SHEET'!CQ344*'Gas parameters'!$D$15</f>
        <v>0</v>
      </c>
      <c r="EN344" s="434">
        <f>'DATA SHEET'!CR344*'Gas parameters'!$E$15</f>
        <v>0</v>
      </c>
      <c r="EO344" s="434">
        <f>'DATA SHEET'!CS344*'Gas parameters'!$F$15</f>
        <v>0</v>
      </c>
      <c r="EP344" s="434">
        <f>'DATA SHEET'!CT344*'Gas parameters'!$G$15</f>
        <v>0</v>
      </c>
      <c r="EQ344" s="434">
        <f>'DATA SHEET'!CU344*'Gas parameters'!$H$15</f>
        <v>0</v>
      </c>
      <c r="ER344" s="434">
        <f>'DATA SHEET'!CV344*'Gas parameters'!$I$15</f>
        <v>0</v>
      </c>
      <c r="ES344" s="434">
        <f>'DATA SHEET'!CW344*'Gas parameters'!$J$15</f>
        <v>0</v>
      </c>
      <c r="ET344" s="434">
        <f>'DATA SHEET'!CX344*'Gas parameters'!$K$15</f>
        <v>0</v>
      </c>
      <c r="EU344" s="434">
        <f>'DATA SHEET'!CY344*'Gas parameters'!$L$15</f>
        <v>0</v>
      </c>
      <c r="EV344" s="434">
        <f>'DATA SHEET'!CZ344*'Gas parameters'!$M$15</f>
        <v>0.1996</v>
      </c>
      <c r="EW344" s="434">
        <f>'DATA SHEET'!DA344*'Gas parameters'!$N$15</f>
        <v>0</v>
      </c>
      <c r="EX344" s="434">
        <f>'DATA SHEET'!DB344*'Gas parameters'!$O$15</f>
        <v>0</v>
      </c>
      <c r="EY344" s="434">
        <f>'DATA SHEET'!DC344*'Gas parameters'!$P$15</f>
        <v>0</v>
      </c>
      <c r="EZ344" s="434">
        <f>'DATA SHEET'!DD344*'Gas parameters'!$Q$15</f>
        <v>0</v>
      </c>
      <c r="FA344" s="429">
        <f>'DATA SHEET'!CO344*'Gas parameters'!$B$16</f>
        <v>0.59760000000000002</v>
      </c>
      <c r="FB344" s="429">
        <f>'DATA SHEET'!CP344*'Gas parameters'!$C$16</f>
        <v>0</v>
      </c>
      <c r="FC344" s="429">
        <f>'DATA SHEET'!CQ344*'Gas parameters'!$D$16</f>
        <v>0</v>
      </c>
      <c r="FD344" s="429">
        <f>'DATA SHEET'!CR344*'Gas parameters'!$E$16</f>
        <v>0</v>
      </c>
      <c r="FE344" s="429">
        <f>'DATA SHEET'!CS344*'Gas parameters'!$F$16</f>
        <v>0</v>
      </c>
      <c r="FF344" s="429">
        <f>'DATA SHEET'!CT344*'Gas parameters'!$G$16</f>
        <v>0</v>
      </c>
      <c r="FG344" s="429">
        <f>'DATA SHEET'!CU344*'Gas parameters'!$H$16</f>
        <v>0</v>
      </c>
      <c r="FH344" s="429">
        <f>'DATA SHEET'!CV344*'Gas parameters'!$I$16</f>
        <v>0</v>
      </c>
      <c r="FI344" s="429">
        <f>'DATA SHEET'!CW344*'Gas parameters'!$J$16</f>
        <v>0</v>
      </c>
      <c r="FJ344" s="429">
        <f>'DATA SHEET'!CX344*'Gas parameters'!$K$16</f>
        <v>0</v>
      </c>
      <c r="FK344" s="429">
        <f>'DATA SHEET'!CY344*'Gas parameters'!$L$16</f>
        <v>0</v>
      </c>
      <c r="FL344" s="429">
        <f>'DATA SHEET'!CZ344*'Gas parameters'!$M$16</f>
        <v>0</v>
      </c>
      <c r="FM344" s="429">
        <f>'DATA SHEET'!DA344*'Gas parameters'!$N$16</f>
        <v>0</v>
      </c>
      <c r="FN344" s="429">
        <f>'DATA SHEET'!DB344*'Gas parameters'!$O$16</f>
        <v>0</v>
      </c>
      <c r="FO344" s="429">
        <f>'DATA SHEET'!DC344*'Gas parameters'!$P$16</f>
        <v>0</v>
      </c>
      <c r="FP344" s="429">
        <f>'DATA SHEET'!DD344*'Gas parameters'!$Q$16</f>
        <v>0</v>
      </c>
      <c r="FQ344" s="457">
        <f>'DATA SHEET'!CO344*'Gas parameters'!$B$17</f>
        <v>1.1639999999999999</v>
      </c>
      <c r="FR344" s="457">
        <f>'DATA SHEET'!CP344*'Gas parameters'!$C$17</f>
        <v>0</v>
      </c>
      <c r="FS344" s="457">
        <f>'DATA SHEET'!CQ344*'Gas parameters'!$D$17</f>
        <v>0</v>
      </c>
      <c r="FT344" s="457">
        <f>'DATA SHEET'!CR344*'Gas parameters'!$E$17</f>
        <v>0</v>
      </c>
      <c r="FU344" s="457">
        <f>'DATA SHEET'!CS344*'Gas parameters'!$F$17</f>
        <v>0</v>
      </c>
      <c r="FV344" s="457">
        <f>'DATA SHEET'!CT344*'Gas parameters'!$G$17</f>
        <v>0</v>
      </c>
      <c r="FW344" s="457">
        <f>'DATA SHEET'!CU344*'Gas parameters'!$H$17</f>
        <v>0</v>
      </c>
      <c r="FX344" s="457">
        <f>'DATA SHEET'!CV344*'Gas parameters'!$I$17</f>
        <v>0</v>
      </c>
      <c r="FY344" s="457">
        <f>'DATA SHEET'!CW344*'Gas parameters'!$J$17</f>
        <v>0</v>
      </c>
      <c r="FZ344" s="457">
        <f>'DATA SHEET'!CX344*'Gas parameters'!$K$17</f>
        <v>0</v>
      </c>
      <c r="GA344" s="457">
        <f>'DATA SHEET'!CY344*'Gas parameters'!$L$17</f>
        <v>0</v>
      </c>
      <c r="GB344" s="457">
        <f>'DATA SHEET'!CZ344*'Gas parameters'!$M$17</f>
        <v>0.38680000000000003</v>
      </c>
      <c r="GC344" s="457">
        <f>'DATA SHEET'!DA344*'Gas parameters'!$N$17</f>
        <v>0</v>
      </c>
      <c r="GD344" s="457">
        <f>'DATA SHEET'!DB344*'Gas parameters'!$O$17</f>
        <v>0</v>
      </c>
      <c r="GE344" s="457">
        <f>'DATA SHEET'!DC344*'Gas parameters'!$P$17</f>
        <v>0</v>
      </c>
      <c r="GF344" s="457">
        <f>'DATA SHEET'!DD344*'Gas parameters'!$Q$17</f>
        <v>0</v>
      </c>
      <c r="GG344" s="429">
        <f>'DATA SHEET'!CO344*'Gas parameters'!$B$18</f>
        <v>0.43043999999999999</v>
      </c>
      <c r="GH344" s="429">
        <f>'DATA SHEET'!CP344*'Gas parameters'!$C$18</f>
        <v>0</v>
      </c>
      <c r="GI344" s="429">
        <f>'DATA SHEET'!CQ344*'Gas parameters'!$D$18</f>
        <v>0</v>
      </c>
      <c r="GJ344" s="429">
        <f>'DATA SHEET'!CR344*'Gas parameters'!$E$18</f>
        <v>0</v>
      </c>
      <c r="GK344" s="429">
        <f>'DATA SHEET'!CS344*'Gas parameters'!$F$18</f>
        <v>0</v>
      </c>
      <c r="GL344" s="429">
        <f>'DATA SHEET'!CT344*'Gas parameters'!$G$18</f>
        <v>0</v>
      </c>
      <c r="GM344" s="429">
        <f>'DATA SHEET'!CU344*'Gas parameters'!$H$18</f>
        <v>0</v>
      </c>
      <c r="GN344" s="429">
        <f>'DATA SHEET'!CV344*'Gas parameters'!$I$18</f>
        <v>0</v>
      </c>
      <c r="GO344" s="429">
        <f>'DATA SHEET'!CW344*'Gas parameters'!$J$18</f>
        <v>0</v>
      </c>
      <c r="GP344" s="429">
        <f>'DATA SHEET'!CX344*'Gas parameters'!$K$18</f>
        <v>0</v>
      </c>
      <c r="GQ344" s="429">
        <f>'DATA SHEET'!CY344*'Gas parameters'!$L$18</f>
        <v>0</v>
      </c>
      <c r="GR344" s="429">
        <f>'DATA SHEET'!CZ344*'Gas parameters'!$M$18</f>
        <v>3.5999999999999997E-2</v>
      </c>
      <c r="GS344" s="429">
        <f>'DATA SHEET'!DA344*'Gas parameters'!$N$18</f>
        <v>0</v>
      </c>
      <c r="GT344" s="429">
        <f>'DATA SHEET'!DB344*'Gas parameters'!$O$18</f>
        <v>0</v>
      </c>
      <c r="GU344" s="429">
        <f>'DATA SHEET'!DC344*'Gas parameters'!$P$18</f>
        <v>0</v>
      </c>
      <c r="GV344" s="429">
        <f>'DATA SHEET'!DD344*'Gas parameters'!$Q$18</f>
        <v>0</v>
      </c>
      <c r="GW344" s="430">
        <v>7</v>
      </c>
      <c r="GX344" s="430">
        <v>1E-3</v>
      </c>
      <c r="GY344" s="435">
        <f t="shared" si="2641"/>
        <v>6.6924546322827121</v>
      </c>
      <c r="GZ344" s="435">
        <f t="shared" si="2642"/>
        <v>10.148328222950017</v>
      </c>
      <c r="HA344" s="433">
        <f t="shared" si="2643"/>
        <v>1</v>
      </c>
      <c r="HB344" s="433">
        <f t="shared" si="2644"/>
        <v>7.4502201757506663</v>
      </c>
      <c r="HC344" s="433">
        <f t="shared" si="2645"/>
        <v>20.959991874476575</v>
      </c>
      <c r="HD344" s="433">
        <f t="shared" si="2646"/>
        <v>1.3246768628986172</v>
      </c>
      <c r="HE344" s="433">
        <f t="shared" si="2647"/>
        <v>1.2155011147590387</v>
      </c>
      <c r="HF344" s="436">
        <f t="shared" si="2612"/>
        <v>0</v>
      </c>
      <c r="HG344" s="433">
        <f t="shared" si="2648"/>
        <v>5.8886546322827122</v>
      </c>
      <c r="HH344" s="435">
        <f>GY344*0.7906+'DATA SHEET'!CW344/100+HN344</f>
        <v>5.8886546322827122</v>
      </c>
      <c r="HI344" s="433">
        <f t="shared" si="2649"/>
        <v>1.5615655434679541</v>
      </c>
      <c r="HJ344" s="433">
        <f t="shared" si="2650"/>
        <v>10.148328222950017</v>
      </c>
      <c r="HK344" s="437">
        <f t="shared" si="2651"/>
        <v>25843</v>
      </c>
      <c r="HL344" s="437">
        <f t="shared" si="2652"/>
        <v>28989.399999999998</v>
      </c>
      <c r="HM344" s="438">
        <f t="shared" si="2653"/>
        <v>1.4014</v>
      </c>
      <c r="HN344" s="439">
        <f t="shared" si="2654"/>
        <v>0.59760000000000002</v>
      </c>
      <c r="HO344" s="436">
        <f t="shared" si="2655"/>
        <v>1.5508</v>
      </c>
      <c r="HP344" s="427">
        <f t="shared" si="2656"/>
        <v>0.46643999999999997</v>
      </c>
      <c r="HQ344" s="357">
        <f t="shared" si="2657"/>
        <v>25801.599999999999</v>
      </c>
      <c r="HR344" s="358">
        <f t="shared" si="2658"/>
        <v>29019.200000000001</v>
      </c>
      <c r="HS344" s="712">
        <f t="shared" si="2659"/>
        <v>0.46643999999999997</v>
      </c>
      <c r="HT344" s="713">
        <f t="shared" si="2660"/>
        <v>0.36094603788418017</v>
      </c>
      <c r="HU344" s="711">
        <f t="shared" si="2661"/>
        <v>0.44215889640812073</v>
      </c>
      <c r="HV344" s="711">
        <f t="shared" si="2662"/>
        <v>24.454174959719456</v>
      </c>
      <c r="HW344" s="711">
        <f t="shared" si="2663"/>
        <v>27.464698088207459</v>
      </c>
      <c r="HX344" s="711">
        <f t="shared" si="2664"/>
        <v>45.714470083951518</v>
      </c>
      <c r="HY344" s="714">
        <f t="shared" si="2665"/>
        <v>25.801599999999997</v>
      </c>
      <c r="HZ344" s="359">
        <f t="shared" si="2666"/>
        <v>29.019200000000001</v>
      </c>
      <c r="IA344" s="360">
        <f t="shared" si="2667"/>
        <v>48.30190909070317</v>
      </c>
      <c r="IB344" s="75">
        <f t="shared" si="2668"/>
        <v>45.714470083951518</v>
      </c>
      <c r="IC344" s="724">
        <f t="shared" si="2669"/>
        <v>0.36094603788418017</v>
      </c>
      <c r="ID344" s="724">
        <f t="shared" si="2670"/>
        <v>25.801599999999997</v>
      </c>
      <c r="IE344" s="724">
        <f t="shared" si="2671"/>
        <v>29.019200000000001</v>
      </c>
      <c r="IF344" s="76">
        <f t="shared" si="2672"/>
        <v>10.148328222950017</v>
      </c>
      <c r="IG344" s="168"/>
      <c r="IH344" s="168"/>
      <c r="II344" s="168"/>
      <c r="IJ344" s="700">
        <f t="shared" si="2673"/>
        <v>0</v>
      </c>
      <c r="IK344" s="529"/>
      <c r="IL344" s="529"/>
      <c r="IM344" s="529"/>
      <c r="IN344" s="529"/>
      <c r="IO344" s="529"/>
      <c r="IP344" s="529"/>
      <c r="IQ344" s="529"/>
      <c r="IR344" s="529"/>
      <c r="IS344" s="23" t="s">
        <v>88</v>
      </c>
      <c r="IT344" s="23" t="s">
        <v>88</v>
      </c>
      <c r="IU344" s="23"/>
      <c r="IV344" s="23" t="s">
        <v>88</v>
      </c>
      <c r="IW344" s="23"/>
      <c r="IX344" s="23"/>
      <c r="IZ344" s="529"/>
      <c r="JA344" s="529"/>
      <c r="JB344" s="143"/>
      <c r="JC344" s="64"/>
      <c r="JD344" s="22" t="str">
        <f>IF(IN344&lt;&gt;0,IP344*IF344/IN344,"NM")</f>
        <v>NM</v>
      </c>
      <c r="JE344" s="22" t="str">
        <f>IF(IN344&lt;&gt;0,IQ344*IF344/IN344,"NM")</f>
        <v>NM</v>
      </c>
      <c r="JF344" s="22" t="str">
        <f>IF(IN344&lt;&gt;0,JD344*1.07,"NM")</f>
        <v>NM</v>
      </c>
      <c r="JG344" s="22" t="str">
        <f>IF(IN344&lt;&gt;0,JE344*1.76,"NM")</f>
        <v>NM</v>
      </c>
      <c r="JH344" s="21" t="str">
        <f>IF(IN344&lt;&gt;0,(21/(21-IO344)),"NM")</f>
        <v>NM</v>
      </c>
      <c r="JI344" s="21"/>
      <c r="JJ344" s="21"/>
      <c r="JK344" s="21"/>
      <c r="JL344" s="529"/>
      <c r="JM344" s="529"/>
      <c r="JN344" s="529"/>
      <c r="JO344" s="529"/>
      <c r="JP344" s="529"/>
      <c r="JR344" s="29"/>
      <c r="JS344" s="29"/>
      <c r="JT344" s="529"/>
      <c r="JU344" s="529"/>
      <c r="JV344" s="142"/>
      <c r="JW344" s="142"/>
      <c r="JX344" s="142"/>
      <c r="JY344" s="142"/>
      <c r="JZ344" s="142"/>
      <c r="KA344" s="23"/>
      <c r="KB344" s="24"/>
      <c r="KC344" s="175"/>
      <c r="KD344" s="175"/>
      <c r="KE344" s="175"/>
      <c r="KF344" s="175"/>
      <c r="KG344" s="175"/>
      <c r="KH344" s="175"/>
      <c r="KI344" s="175"/>
      <c r="KJ344" s="175"/>
      <c r="KK344" s="48"/>
      <c r="KL344" s="32" t="s">
        <v>88</v>
      </c>
      <c r="KM344" s="48"/>
      <c r="KN344" s="48"/>
      <c r="KO344" s="48"/>
      <c r="KP344" s="48"/>
      <c r="KQ344" s="49"/>
      <c r="KR344" s="49"/>
      <c r="KS344" s="49"/>
      <c r="KT344" s="49"/>
      <c r="KU344" s="49"/>
      <c r="KV344" s="49"/>
      <c r="KX344" s="540">
        <f t="shared" si="2487"/>
        <v>100</v>
      </c>
      <c r="NC344" s="529">
        <v>0</v>
      </c>
    </row>
    <row r="345" spans="1:367" ht="15.75" thickBot="1" x14ac:dyDescent="0.3">
      <c r="A345" s="423" t="s">
        <v>183</v>
      </c>
      <c r="B345" s="81"/>
      <c r="C345" s="81"/>
      <c r="D345" s="2178"/>
      <c r="E345" s="50" t="s">
        <v>77</v>
      </c>
      <c r="F345" s="40"/>
      <c r="G345" s="40"/>
      <c r="H345" s="40"/>
      <c r="I345" s="40"/>
      <c r="J345" s="40"/>
      <c r="K345" s="40"/>
      <c r="L345" s="40"/>
      <c r="M345" s="40"/>
      <c r="N345" s="40"/>
      <c r="O345" s="552">
        <f>P344-P340</f>
        <v>0</v>
      </c>
      <c r="P345" s="545"/>
      <c r="Q345" s="728"/>
      <c r="R345" s="728"/>
      <c r="S345" s="728"/>
      <c r="T345" s="728"/>
      <c r="U345" s="728"/>
      <c r="V345" s="728"/>
      <c r="W345" s="728"/>
      <c r="X345" s="728"/>
      <c r="Y345" s="728"/>
      <c r="Z345" s="728"/>
      <c r="AA345" s="728"/>
      <c r="AB345" s="728"/>
      <c r="AC345" s="40"/>
      <c r="AD345" s="40"/>
      <c r="AE345" s="40"/>
      <c r="AF345" s="40"/>
      <c r="AG345" s="40"/>
      <c r="AH345" s="40"/>
      <c r="AI345" s="40"/>
      <c r="AJ345" s="40"/>
      <c r="AK345" s="40"/>
      <c r="AL345" s="40"/>
      <c r="AM345" s="40"/>
      <c r="AN345" s="40"/>
      <c r="AO345" s="40"/>
      <c r="AP345" s="40"/>
      <c r="AQ345" s="40"/>
      <c r="AR345" s="40"/>
      <c r="AS345" s="40"/>
      <c r="AT345" s="40"/>
      <c r="AU345" s="40"/>
      <c r="AV345" s="40"/>
      <c r="AW345" s="40"/>
      <c r="AX345" s="40"/>
      <c r="AY345" s="40"/>
      <c r="AZ345" s="40"/>
      <c r="BA345" s="40"/>
      <c r="BB345" s="40"/>
      <c r="BC345" s="40"/>
      <c r="BD345" s="40"/>
      <c r="BE345" s="40"/>
      <c r="BF345" s="40"/>
      <c r="BG345" s="40"/>
      <c r="BH345" s="40"/>
      <c r="BI345" s="40"/>
      <c r="BJ345" s="40"/>
      <c r="BK345" s="40"/>
      <c r="BL345" s="40"/>
      <c r="BM345" s="40"/>
      <c r="BN345" s="40"/>
      <c r="BO345" s="40"/>
      <c r="BP345" s="40"/>
      <c r="BQ345" s="40"/>
      <c r="BR345" s="40"/>
      <c r="BS345" s="40"/>
      <c r="BT345" s="40"/>
      <c r="BU345" s="40"/>
      <c r="BV345" s="40"/>
      <c r="BW345" s="40"/>
      <c r="BX345" s="40"/>
      <c r="BY345" s="40"/>
      <c r="BZ345" s="40"/>
      <c r="CA345" s="40"/>
      <c r="CB345" s="40"/>
      <c r="CC345" s="40"/>
      <c r="CD345" s="40"/>
      <c r="CE345" s="40"/>
      <c r="CF345" s="40"/>
      <c r="CG345" s="40"/>
      <c r="CH345" s="40"/>
      <c r="CI345" s="40"/>
      <c r="CJ345" s="40"/>
      <c r="CK345" s="40"/>
      <c r="CL345" s="40"/>
      <c r="CM345" s="40"/>
      <c r="CN345" s="40"/>
      <c r="CO345" s="40"/>
      <c r="CP345" s="40"/>
      <c r="CQ345" s="40"/>
      <c r="CR345" s="40"/>
      <c r="CS345" s="40"/>
      <c r="CT345" s="40"/>
      <c r="CU345" s="40"/>
      <c r="CV345" s="40"/>
      <c r="CW345" s="40"/>
      <c r="CX345" s="40"/>
      <c r="CY345" s="40"/>
      <c r="CZ345" s="40"/>
      <c r="DA345" s="40"/>
      <c r="DB345" s="40"/>
      <c r="DC345" s="40"/>
      <c r="DD345" s="40"/>
      <c r="DE345" s="40"/>
      <c r="DF345" s="40"/>
      <c r="DG345" s="40"/>
      <c r="DH345" s="40"/>
      <c r="DI345" s="40"/>
      <c r="DJ345" s="40"/>
      <c r="DK345" s="40"/>
      <c r="DL345" s="40"/>
      <c r="DM345" s="40"/>
      <c r="DN345" s="40"/>
      <c r="DO345" s="40"/>
      <c r="DP345" s="40"/>
      <c r="DQ345" s="40"/>
      <c r="DR345" s="40"/>
      <c r="DS345" s="40"/>
      <c r="DT345" s="40"/>
      <c r="DU345" s="40"/>
      <c r="DV345" s="40"/>
      <c r="DW345" s="40"/>
      <c r="DX345" s="40"/>
      <c r="DY345" s="40"/>
      <c r="DZ345" s="40"/>
      <c r="EA345" s="40"/>
      <c r="EB345" s="40"/>
      <c r="EC345" s="40"/>
      <c r="ED345" s="40"/>
      <c r="EE345" s="40"/>
      <c r="EF345" s="40"/>
      <c r="EG345" s="40"/>
      <c r="EH345" s="40"/>
      <c r="EI345" s="40"/>
      <c r="EJ345" s="40"/>
      <c r="EK345" s="40"/>
      <c r="EL345" s="40"/>
      <c r="EM345" s="40"/>
      <c r="EN345" s="40"/>
      <c r="EO345" s="40"/>
      <c r="EP345" s="40"/>
      <c r="EQ345" s="40"/>
      <c r="ER345" s="40"/>
      <c r="ES345" s="40"/>
      <c r="ET345" s="40"/>
      <c r="EU345" s="40"/>
      <c r="EV345" s="40"/>
      <c r="EW345" s="40"/>
      <c r="EX345" s="40"/>
      <c r="EY345" s="40"/>
      <c r="EZ345" s="40"/>
      <c r="FA345" s="40"/>
      <c r="FB345" s="40"/>
      <c r="FC345" s="40"/>
      <c r="FD345" s="40"/>
      <c r="FE345" s="40"/>
      <c r="FF345" s="40"/>
      <c r="FG345" s="40"/>
      <c r="FH345" s="40"/>
      <c r="FI345" s="40"/>
      <c r="FJ345" s="40"/>
      <c r="FK345" s="40"/>
      <c r="FL345" s="40"/>
      <c r="FM345" s="40"/>
      <c r="FN345" s="40"/>
      <c r="FO345" s="40"/>
      <c r="FP345" s="40"/>
      <c r="FQ345" s="40"/>
      <c r="FR345" s="40"/>
      <c r="FS345" s="40"/>
      <c r="FT345" s="40"/>
      <c r="FU345" s="40"/>
      <c r="FV345" s="40"/>
      <c r="FW345" s="40"/>
      <c r="FX345" s="40"/>
      <c r="FY345" s="40"/>
      <c r="FZ345" s="40"/>
      <c r="GA345" s="40"/>
      <c r="GB345" s="40"/>
      <c r="GC345" s="40"/>
      <c r="GD345" s="40"/>
      <c r="GE345" s="40"/>
      <c r="GF345" s="40"/>
      <c r="GG345" s="40"/>
      <c r="GH345" s="40"/>
      <c r="GI345" s="40"/>
      <c r="GJ345" s="40"/>
      <c r="GK345" s="40"/>
      <c r="GL345" s="40"/>
      <c r="GM345" s="40"/>
      <c r="GN345" s="40"/>
      <c r="GO345" s="40"/>
      <c r="GP345" s="40"/>
      <c r="GQ345" s="40"/>
      <c r="GR345" s="40"/>
      <c r="GS345" s="40"/>
      <c r="GT345" s="40"/>
      <c r="GU345" s="40"/>
      <c r="GV345" s="40"/>
      <c r="GW345" s="40"/>
      <c r="GX345" s="40"/>
      <c r="GY345" s="40"/>
      <c r="GZ345" s="40"/>
      <c r="HA345" s="40"/>
      <c r="HB345" s="40"/>
      <c r="HC345" s="40"/>
      <c r="HD345" s="40"/>
      <c r="HE345" s="40"/>
      <c r="HF345" s="40"/>
      <c r="HG345" s="40"/>
      <c r="HH345" s="40"/>
      <c r="HI345" s="40"/>
      <c r="HJ345" s="40"/>
      <c r="HK345" s="40"/>
      <c r="HL345" s="40"/>
      <c r="HM345" s="40"/>
      <c r="HN345" s="40"/>
      <c r="HO345" s="40"/>
      <c r="HP345" s="40"/>
      <c r="HQ345" s="40"/>
      <c r="HR345" s="40"/>
      <c r="HS345" s="40"/>
      <c r="HT345" s="40"/>
      <c r="HU345" s="40"/>
      <c r="HV345" s="40"/>
      <c r="HW345" s="40"/>
      <c r="HX345" s="40"/>
      <c r="HY345" s="40"/>
      <c r="HZ345" s="40"/>
      <c r="IA345" s="40"/>
      <c r="IB345" s="40"/>
      <c r="IC345" s="40"/>
      <c r="ID345" s="40"/>
      <c r="IE345" s="40"/>
      <c r="IF345" s="40"/>
      <c r="IG345" s="40"/>
      <c r="IH345" s="40"/>
      <c r="II345" s="40"/>
      <c r="IJ345" s="40"/>
      <c r="IK345" s="40"/>
      <c r="IL345" s="40"/>
      <c r="IM345" s="40"/>
      <c r="IN345" s="40"/>
      <c r="IO345" s="40"/>
      <c r="IP345" s="40"/>
      <c r="IQ345" s="40"/>
      <c r="IR345" s="40"/>
      <c r="IS345" s="40"/>
      <c r="IT345" s="40"/>
      <c r="IU345" s="40"/>
      <c r="IV345" s="40"/>
      <c r="IW345" s="40"/>
      <c r="IX345" s="40"/>
      <c r="IZ345" s="40"/>
      <c r="JA345" s="40"/>
      <c r="JB345" s="40"/>
      <c r="JC345" s="40"/>
      <c r="JD345" s="40"/>
      <c r="JE345" s="40"/>
      <c r="JF345" s="40"/>
      <c r="JG345" s="40"/>
      <c r="JH345" s="40"/>
      <c r="JI345" s="40"/>
      <c r="JJ345" s="40"/>
      <c r="JK345" s="40"/>
      <c r="JL345" s="83"/>
      <c r="JM345" s="83"/>
      <c r="JN345" s="83"/>
      <c r="JO345" s="83"/>
      <c r="JP345" s="40"/>
      <c r="JQ345" s="40"/>
      <c r="JR345" s="40"/>
      <c r="JS345" s="40"/>
      <c r="JT345" s="83"/>
      <c r="JU345" s="83"/>
      <c r="JV345" s="83"/>
      <c r="JW345" s="83"/>
      <c r="JX345" s="83"/>
      <c r="JY345" s="83"/>
      <c r="JZ345" s="83"/>
      <c r="KA345" s="40"/>
      <c r="KB345" s="40"/>
      <c r="KC345" s="83"/>
      <c r="KD345" s="83"/>
      <c r="KE345" s="83"/>
      <c r="KF345" s="83"/>
      <c r="KG345" s="83"/>
      <c r="KH345" s="83"/>
      <c r="KI345" s="83"/>
      <c r="KJ345" s="83"/>
      <c r="KK345" s="40"/>
      <c r="KL345" s="40"/>
      <c r="KM345" s="40"/>
      <c r="KN345" s="40"/>
      <c r="KO345" s="40"/>
      <c r="KP345" s="40"/>
      <c r="KQ345" s="41"/>
      <c r="KR345" s="41"/>
      <c r="KS345" s="41"/>
      <c r="KT345" s="41"/>
      <c r="KU345" s="41"/>
      <c r="KV345" s="41"/>
      <c r="KX345" s="540">
        <f t="shared" si="2487"/>
        <v>0</v>
      </c>
      <c r="NC345" s="40"/>
    </row>
    <row r="346" spans="1:367" ht="24.75" thickTop="1" thickBot="1" x14ac:dyDescent="0.3">
      <c r="A346" s="423" t="s">
        <v>183</v>
      </c>
      <c r="B346" s="80" t="e">
        <f>IF(A346="X",IF(#REF!="F",#REF!,IF(#REF!="C",#REF!,IF(#REF!="WH",#REF!,IF(#REF!="B",#REF!,"")))),"")</f>
        <v>#REF!</v>
      </c>
      <c r="C346" s="120"/>
      <c r="D346" s="2178"/>
      <c r="E346" s="11">
        <f>E344+1</f>
        <v>166</v>
      </c>
      <c r="F346" s="2127" t="s">
        <v>29</v>
      </c>
      <c r="G346" s="1830" t="s">
        <v>50</v>
      </c>
      <c r="H346" s="23" t="s">
        <v>88</v>
      </c>
      <c r="I346" s="23" t="s">
        <v>88</v>
      </c>
      <c r="J346" s="23" t="s">
        <v>88</v>
      </c>
      <c r="K346" s="38"/>
      <c r="L346" s="39" t="s">
        <v>79</v>
      </c>
      <c r="M346" s="39" t="s">
        <v>58</v>
      </c>
      <c r="N346" s="775" t="s">
        <v>59</v>
      </c>
      <c r="O346" s="44"/>
      <c r="P346" s="549"/>
      <c r="Q346" s="726">
        <v>60</v>
      </c>
      <c r="R346" s="727"/>
      <c r="S346" s="727"/>
      <c r="T346" s="727"/>
      <c r="U346" s="727"/>
      <c r="V346" s="727"/>
      <c r="W346" s="727"/>
      <c r="X346" s="727"/>
      <c r="Y346" s="727"/>
      <c r="Z346" s="727"/>
      <c r="AA346" s="727"/>
      <c r="AB346" s="727">
        <v>40</v>
      </c>
      <c r="AC346" s="368">
        <f t="shared" ref="AC346:AC347" si="2674">Q346/100</f>
        <v>0.6</v>
      </c>
      <c r="AD346" s="368">
        <f t="shared" ref="AD346:AD347" si="2675">R346/100</f>
        <v>0</v>
      </c>
      <c r="AE346" s="368">
        <f t="shared" ref="AE346:AE347" si="2676">S346/100</f>
        <v>0</v>
      </c>
      <c r="AF346" s="368">
        <f t="shared" ref="AF346:AF347" si="2677">T346/100</f>
        <v>0</v>
      </c>
      <c r="AG346" s="368">
        <f t="shared" ref="AG346:AG347" si="2678">U346/100</f>
        <v>0</v>
      </c>
      <c r="AH346" s="368">
        <f t="shared" ref="AH346:AH347" si="2679">V346/100</f>
        <v>0</v>
      </c>
      <c r="AI346" s="368">
        <f t="shared" ref="AI346:AI347" si="2680">W346/100</f>
        <v>0</v>
      </c>
      <c r="AJ346" s="368">
        <f t="shared" ref="AJ346:AJ347" si="2681">X346/100</f>
        <v>0</v>
      </c>
      <c r="AK346" s="368">
        <f t="shared" ref="AK346:AK347" si="2682">Y346/100</f>
        <v>0</v>
      </c>
      <c r="AL346" s="368">
        <f t="shared" ref="AL346:AL347" si="2683">Z346/100</f>
        <v>0</v>
      </c>
      <c r="AM346" s="368">
        <f t="shared" ref="AM346:AM347" si="2684">AA346/100</f>
        <v>0</v>
      </c>
      <c r="AN346" s="368">
        <f t="shared" ref="AN346:AN347" si="2685">AB346/100</f>
        <v>0.4</v>
      </c>
      <c r="AO346" s="369">
        <v>0</v>
      </c>
      <c r="AP346" s="370">
        <v>0</v>
      </c>
      <c r="AQ346" s="370">
        <v>0</v>
      </c>
      <c r="AR346" s="370">
        <v>0</v>
      </c>
      <c r="AS346" s="378">
        <f>AC346*'Gas parameters'!$B$10</f>
        <v>21490.799999999999</v>
      </c>
      <c r="AT346" s="371">
        <f>AD346*'Gas parameters'!$C$10</f>
        <v>0</v>
      </c>
      <c r="AU346" s="371">
        <f>AE346*'Gas parameters'!$D$10</f>
        <v>0</v>
      </c>
      <c r="AV346" s="371">
        <f>AF346*'Gas parameters'!$E$10</f>
        <v>0</v>
      </c>
      <c r="AW346" s="371">
        <f>AG346*'Gas parameters'!$F$10</f>
        <v>0</v>
      </c>
      <c r="AX346" s="371">
        <f>AH346*'Gas parameters'!$G$10</f>
        <v>0</v>
      </c>
      <c r="AY346" s="371">
        <f>AI346*'Gas parameters'!$H$10</f>
        <v>0</v>
      </c>
      <c r="AZ346" s="371">
        <f>AJ346*'Gas parameters'!$I$10</f>
        <v>0</v>
      </c>
      <c r="BA346" s="371">
        <f>AK346*'Gas parameters'!$J$10</f>
        <v>0</v>
      </c>
      <c r="BB346" s="371">
        <f>AL346*'Gas parameters'!$K$10</f>
        <v>0</v>
      </c>
      <c r="BC346" s="371">
        <f>AM346*'Gas parameters'!$L$10</f>
        <v>0</v>
      </c>
      <c r="BD346" s="371">
        <f>AN346*'Gas parameters'!$M$10</f>
        <v>4310.8</v>
      </c>
      <c r="BE346" s="372">
        <f>AO346*'Gas parameters'!$N$10</f>
        <v>0</v>
      </c>
      <c r="BF346" s="373">
        <f>AP346*'Gas parameters'!$O$10</f>
        <v>0</v>
      </c>
      <c r="BG346" s="373">
        <f>AQ346*'Gas parameters'!$P$10</f>
        <v>0</v>
      </c>
      <c r="BH346" s="379">
        <f>AR346*'Gas parameters'!$Q$10</f>
        <v>0</v>
      </c>
      <c r="BI346" s="386">
        <f>AC346*'Gas parameters'!$B$11</f>
        <v>23904</v>
      </c>
      <c r="BJ346" s="387">
        <f>AD346*'Gas parameters'!$C$11</f>
        <v>0</v>
      </c>
      <c r="BK346" s="387">
        <f>AE346*'Gas parameters'!$D$11</f>
        <v>0</v>
      </c>
      <c r="BL346" s="387">
        <f>AF346*'Gas parameters'!$E$11</f>
        <v>0</v>
      </c>
      <c r="BM346" s="387">
        <f>AG346*'Gas parameters'!$F$11</f>
        <v>0</v>
      </c>
      <c r="BN346" s="387">
        <f>AH346*'Gas parameters'!$G$11</f>
        <v>0</v>
      </c>
      <c r="BO346" s="387">
        <f>AI346*'Gas parameters'!$H$11</f>
        <v>0</v>
      </c>
      <c r="BP346" s="387">
        <f>AJ346*'Gas parameters'!$I$11</f>
        <v>0</v>
      </c>
      <c r="BQ346" s="387">
        <f>AK346*'Gas parameters'!$J$11</f>
        <v>0</v>
      </c>
      <c r="BR346" s="387">
        <f>AL346*'Gas parameters'!$K$11</f>
        <v>0</v>
      </c>
      <c r="BS346" s="387">
        <f>AM346*'Gas parameters'!$L$11</f>
        <v>0</v>
      </c>
      <c r="BT346" s="387">
        <f>AN346*'Gas parameters'!$M$11</f>
        <v>5115.2000000000007</v>
      </c>
      <c r="BU346" s="388">
        <f>AO346*'Gas parameters'!$N$11</f>
        <v>0</v>
      </c>
      <c r="BV346" s="389">
        <f>AP346*'Gas parameters'!$O$11</f>
        <v>0</v>
      </c>
      <c r="BW346" s="389">
        <f>AQ346*'Gas parameters'!$P$11</f>
        <v>0</v>
      </c>
      <c r="BX346" s="390">
        <f>AR346*'Gas parameters'!$Q$11</f>
        <v>0</v>
      </c>
      <c r="BY346" s="385">
        <f>AC346*'Gas parameters'!$B$12</f>
        <v>0.43043999999999999</v>
      </c>
      <c r="BZ346" s="374">
        <f>AD346*'Gas parameters'!$C$12</f>
        <v>0</v>
      </c>
      <c r="CA346" s="374">
        <f>AE346*'Gas parameters'!$D$12</f>
        <v>0</v>
      </c>
      <c r="CB346" s="374">
        <f>AF346*'Gas parameters'!$E$12</f>
        <v>0</v>
      </c>
      <c r="CC346" s="374">
        <f>AG346*'Gas parameters'!$F$12</f>
        <v>0</v>
      </c>
      <c r="CD346" s="374">
        <f>AH346*'Gas parameters'!$G$12</f>
        <v>0</v>
      </c>
      <c r="CE346" s="374">
        <f>AI346*'Gas parameters'!$H$12</f>
        <v>0</v>
      </c>
      <c r="CF346" s="374">
        <f>AJ346*'Gas parameters'!$I$12</f>
        <v>0</v>
      </c>
      <c r="CG346" s="374">
        <f>AK346*'Gas parameters'!$J$12</f>
        <v>0</v>
      </c>
      <c r="CH346" s="374">
        <f>AL346*'Gas parameters'!$K$12</f>
        <v>0</v>
      </c>
      <c r="CI346" s="374">
        <f>AM346*'Gas parameters'!$L$12</f>
        <v>0</v>
      </c>
      <c r="CJ346" s="374">
        <f>AN346*'Gas parameters'!$M$12</f>
        <v>3.5999999999999997E-2</v>
      </c>
      <c r="CK346" s="375">
        <f>AO346*'Gas parameters'!$N$12</f>
        <v>0</v>
      </c>
      <c r="CL346" s="376">
        <f>AP346*'Gas parameters'!$O$12</f>
        <v>0</v>
      </c>
      <c r="CM346" s="376">
        <f>AQ346*'Gas parameters'!$P$12</f>
        <v>0</v>
      </c>
      <c r="CN346" s="376">
        <f>AR346*'Gas parameters'!$Q$12</f>
        <v>0</v>
      </c>
      <c r="CO346" s="432">
        <f t="shared" ref="CO346:CO347" si="2686">AC346</f>
        <v>0.6</v>
      </c>
      <c r="CP346" s="432">
        <f t="shared" ref="CP346:CP347" si="2687">AD346</f>
        <v>0</v>
      </c>
      <c r="CQ346" s="432">
        <f t="shared" ref="CQ346:CQ347" si="2688">AE346</f>
        <v>0</v>
      </c>
      <c r="CR346" s="432">
        <f t="shared" ref="CR346:CR347" si="2689">AF346</f>
        <v>0</v>
      </c>
      <c r="CS346" s="432">
        <f t="shared" ref="CS346:CS347" si="2690">AG346</f>
        <v>0</v>
      </c>
      <c r="CT346" s="432">
        <f t="shared" ref="CT346:CT347" si="2691">AH346</f>
        <v>0</v>
      </c>
      <c r="CU346" s="432">
        <f t="shared" ref="CU346:CU347" si="2692">AI346</f>
        <v>0</v>
      </c>
      <c r="CV346" s="432">
        <f t="shared" ref="CV346:CV347" si="2693">AJ346</f>
        <v>0</v>
      </c>
      <c r="CW346" s="432">
        <f t="shared" ref="CW346:CW347" si="2694">AK346</f>
        <v>0</v>
      </c>
      <c r="CX346" s="432">
        <f t="shared" ref="CX346:CX347" si="2695">AL346</f>
        <v>0</v>
      </c>
      <c r="CY346" s="432">
        <f t="shared" ref="CY346:CY347" si="2696">AM346</f>
        <v>0</v>
      </c>
      <c r="CZ346" s="432">
        <f t="shared" ref="CZ346:CZ347" si="2697">AN346</f>
        <v>0.4</v>
      </c>
      <c r="DA346" s="432">
        <f t="shared" ref="DA346:DA347" si="2698">AO346</f>
        <v>0</v>
      </c>
      <c r="DB346" s="432">
        <f t="shared" ref="DB346:DB347" si="2699">AP346</f>
        <v>0</v>
      </c>
      <c r="DC346" s="432">
        <f t="shared" ref="DC346:DC347" si="2700">AQ346</f>
        <v>0</v>
      </c>
      <c r="DD346" s="432">
        <f t="shared" ref="DD346:DD347" si="2701">AR346</f>
        <v>0</v>
      </c>
      <c r="DE346" s="428">
        <f>'DATA SHEET'!CO346*'Gas parameters'!$B$13</f>
        <v>21529.8</v>
      </c>
      <c r="DF346" s="428">
        <f>'DATA SHEET'!CP346*'Gas parameters'!$C$13</f>
        <v>0</v>
      </c>
      <c r="DG346" s="428">
        <f>'DATA SHEET'!CQ346*'Gas parameters'!$D$13</f>
        <v>0</v>
      </c>
      <c r="DH346" s="428">
        <f>'DATA SHEET'!CR346*'Gas parameters'!$E$13</f>
        <v>0</v>
      </c>
      <c r="DI346" s="428">
        <f>'DATA SHEET'!CS346*'Gas parameters'!$F$13</f>
        <v>0</v>
      </c>
      <c r="DJ346" s="428">
        <f>'DATA SHEET'!CT346*'Gas parameters'!$G$13</f>
        <v>0</v>
      </c>
      <c r="DK346" s="428">
        <f>'DATA SHEET'!CU346*'Gas parameters'!$H$13</f>
        <v>0</v>
      </c>
      <c r="DL346" s="428">
        <f>'DATA SHEET'!CV346*'Gas parameters'!$I$13</f>
        <v>0</v>
      </c>
      <c r="DM346" s="428">
        <f>'DATA SHEET'!CW346*'Gas parameters'!$J$13</f>
        <v>0</v>
      </c>
      <c r="DN346" s="428">
        <f>'DATA SHEET'!CX346*'Gas parameters'!$K$13</f>
        <v>0</v>
      </c>
      <c r="DO346" s="428">
        <f>'DATA SHEET'!CY346*'Gas parameters'!$L$13</f>
        <v>0</v>
      </c>
      <c r="DP346" s="428">
        <f>'DATA SHEET'!CZ346*'Gas parameters'!$M$13</f>
        <v>4313.2</v>
      </c>
      <c r="DQ346" s="428">
        <f>'DATA SHEET'!DA346*'Gas parameters'!$N$13</f>
        <v>0</v>
      </c>
      <c r="DR346" s="428">
        <f>'DATA SHEET'!DB346*'Gas parameters'!$O$13</f>
        <v>0</v>
      </c>
      <c r="DS346" s="428">
        <f>'DATA SHEET'!DC346*'Gas parameters'!$P$13</f>
        <v>0</v>
      </c>
      <c r="DT346" s="428">
        <f>'DATA SHEET'!DD346*'Gas parameters'!$Q$13</f>
        <v>0</v>
      </c>
      <c r="DU346" s="431">
        <f>'DATA SHEET'!CO346*'Gas parameters'!$B$14</f>
        <v>23891.399999999998</v>
      </c>
      <c r="DV346" s="431">
        <f>'DATA SHEET'!CP346*'Gas parameters'!$C$14</f>
        <v>0</v>
      </c>
      <c r="DW346" s="431">
        <f>'DATA SHEET'!CQ346*'Gas parameters'!$D$14</f>
        <v>0</v>
      </c>
      <c r="DX346" s="431">
        <f>'DATA SHEET'!CR346*'Gas parameters'!$E$14</f>
        <v>0</v>
      </c>
      <c r="DY346" s="431">
        <f>'DATA SHEET'!CS346*'Gas parameters'!$F$14</f>
        <v>0</v>
      </c>
      <c r="DZ346" s="431">
        <f>'DATA SHEET'!CT346*'Gas parameters'!$G$14</f>
        <v>0</v>
      </c>
      <c r="EA346" s="431">
        <f>'DATA SHEET'!CU346*'Gas parameters'!$H$14</f>
        <v>0</v>
      </c>
      <c r="EB346" s="431">
        <f>'DATA SHEET'!CV346*'Gas parameters'!$I$14</f>
        <v>0</v>
      </c>
      <c r="EC346" s="431">
        <f>'DATA SHEET'!CW346*'Gas parameters'!$J$14</f>
        <v>0</v>
      </c>
      <c r="ED346" s="431">
        <f>'DATA SHEET'!CX346*'Gas parameters'!$K$14</f>
        <v>0</v>
      </c>
      <c r="EE346" s="431">
        <f>'DATA SHEET'!CY346*'Gas parameters'!$L$14</f>
        <v>0</v>
      </c>
      <c r="EF346" s="431">
        <f>'DATA SHEET'!CZ346*'Gas parameters'!$M$14</f>
        <v>5098</v>
      </c>
      <c r="EG346" s="431">
        <f>'DATA SHEET'!DA346*'Gas parameters'!$N$14</f>
        <v>0</v>
      </c>
      <c r="EH346" s="431">
        <f>'DATA SHEET'!DB346*'Gas parameters'!$O$14</f>
        <v>0</v>
      </c>
      <c r="EI346" s="431">
        <f>'DATA SHEET'!DC346*'Gas parameters'!$P$14</f>
        <v>0</v>
      </c>
      <c r="EJ346" s="431">
        <f>'DATA SHEET'!DD346*'Gas parameters'!$Q$14</f>
        <v>0</v>
      </c>
      <c r="EK346" s="425">
        <f>'DATA SHEET'!CO346*'Gas parameters'!$B$15</f>
        <v>1.2018</v>
      </c>
      <c r="EL346" s="434">
        <f>'DATA SHEET'!CP346*'Gas parameters'!$C$15</f>
        <v>0</v>
      </c>
      <c r="EM346" s="434">
        <f>'DATA SHEET'!CQ346*'Gas parameters'!$D$15</f>
        <v>0</v>
      </c>
      <c r="EN346" s="434">
        <f>'DATA SHEET'!CR346*'Gas parameters'!$E$15</f>
        <v>0</v>
      </c>
      <c r="EO346" s="434">
        <f>'DATA SHEET'!CS346*'Gas parameters'!$F$15</f>
        <v>0</v>
      </c>
      <c r="EP346" s="434">
        <f>'DATA SHEET'!CT346*'Gas parameters'!$G$15</f>
        <v>0</v>
      </c>
      <c r="EQ346" s="434">
        <f>'DATA SHEET'!CU346*'Gas parameters'!$H$15</f>
        <v>0</v>
      </c>
      <c r="ER346" s="434">
        <f>'DATA SHEET'!CV346*'Gas parameters'!$I$15</f>
        <v>0</v>
      </c>
      <c r="ES346" s="434">
        <f>'DATA SHEET'!CW346*'Gas parameters'!$J$15</f>
        <v>0</v>
      </c>
      <c r="ET346" s="434">
        <f>'DATA SHEET'!CX346*'Gas parameters'!$K$15</f>
        <v>0</v>
      </c>
      <c r="EU346" s="434">
        <f>'DATA SHEET'!CY346*'Gas parameters'!$L$15</f>
        <v>0</v>
      </c>
      <c r="EV346" s="434">
        <f>'DATA SHEET'!CZ346*'Gas parameters'!$M$15</f>
        <v>0.1996</v>
      </c>
      <c r="EW346" s="434">
        <f>'DATA SHEET'!DA346*'Gas parameters'!$N$15</f>
        <v>0</v>
      </c>
      <c r="EX346" s="434">
        <f>'DATA SHEET'!DB346*'Gas parameters'!$O$15</f>
        <v>0</v>
      </c>
      <c r="EY346" s="434">
        <f>'DATA SHEET'!DC346*'Gas parameters'!$P$15</f>
        <v>0</v>
      </c>
      <c r="EZ346" s="434">
        <f>'DATA SHEET'!DD346*'Gas parameters'!$Q$15</f>
        <v>0</v>
      </c>
      <c r="FA346" s="429">
        <f>'DATA SHEET'!CO346*'Gas parameters'!$B$16</f>
        <v>0.59760000000000002</v>
      </c>
      <c r="FB346" s="429">
        <f>'DATA SHEET'!CP346*'Gas parameters'!$C$16</f>
        <v>0</v>
      </c>
      <c r="FC346" s="429">
        <f>'DATA SHEET'!CQ346*'Gas parameters'!$D$16</f>
        <v>0</v>
      </c>
      <c r="FD346" s="429">
        <f>'DATA SHEET'!CR346*'Gas parameters'!$E$16</f>
        <v>0</v>
      </c>
      <c r="FE346" s="429">
        <f>'DATA SHEET'!CS346*'Gas parameters'!$F$16</f>
        <v>0</v>
      </c>
      <c r="FF346" s="429">
        <f>'DATA SHEET'!CT346*'Gas parameters'!$G$16</f>
        <v>0</v>
      </c>
      <c r="FG346" s="429">
        <f>'DATA SHEET'!CU346*'Gas parameters'!$H$16</f>
        <v>0</v>
      </c>
      <c r="FH346" s="429">
        <f>'DATA SHEET'!CV346*'Gas parameters'!$I$16</f>
        <v>0</v>
      </c>
      <c r="FI346" s="429">
        <f>'DATA SHEET'!CW346*'Gas parameters'!$J$16</f>
        <v>0</v>
      </c>
      <c r="FJ346" s="429">
        <f>'DATA SHEET'!CX346*'Gas parameters'!$K$16</f>
        <v>0</v>
      </c>
      <c r="FK346" s="429">
        <f>'DATA SHEET'!CY346*'Gas parameters'!$L$16</f>
        <v>0</v>
      </c>
      <c r="FL346" s="429">
        <f>'DATA SHEET'!CZ346*'Gas parameters'!$M$16</f>
        <v>0</v>
      </c>
      <c r="FM346" s="429">
        <f>'DATA SHEET'!DA346*'Gas parameters'!$N$16</f>
        <v>0</v>
      </c>
      <c r="FN346" s="429">
        <f>'DATA SHEET'!DB346*'Gas parameters'!$O$16</f>
        <v>0</v>
      </c>
      <c r="FO346" s="429">
        <f>'DATA SHEET'!DC346*'Gas parameters'!$P$16</f>
        <v>0</v>
      </c>
      <c r="FP346" s="429">
        <f>'DATA SHEET'!DD346*'Gas parameters'!$Q$16</f>
        <v>0</v>
      </c>
      <c r="FQ346" s="457">
        <f>'DATA SHEET'!CO346*'Gas parameters'!$B$17</f>
        <v>1.1639999999999999</v>
      </c>
      <c r="FR346" s="457">
        <f>'DATA SHEET'!CP346*'Gas parameters'!$C$17</f>
        <v>0</v>
      </c>
      <c r="FS346" s="457">
        <f>'DATA SHEET'!CQ346*'Gas parameters'!$D$17</f>
        <v>0</v>
      </c>
      <c r="FT346" s="457">
        <f>'DATA SHEET'!CR346*'Gas parameters'!$E$17</f>
        <v>0</v>
      </c>
      <c r="FU346" s="457">
        <f>'DATA SHEET'!CS346*'Gas parameters'!$F$17</f>
        <v>0</v>
      </c>
      <c r="FV346" s="457">
        <f>'DATA SHEET'!CT346*'Gas parameters'!$G$17</f>
        <v>0</v>
      </c>
      <c r="FW346" s="457">
        <f>'DATA SHEET'!CU346*'Gas parameters'!$H$17</f>
        <v>0</v>
      </c>
      <c r="FX346" s="457">
        <f>'DATA SHEET'!CV346*'Gas parameters'!$I$17</f>
        <v>0</v>
      </c>
      <c r="FY346" s="457">
        <f>'DATA SHEET'!CW346*'Gas parameters'!$J$17</f>
        <v>0</v>
      </c>
      <c r="FZ346" s="457">
        <f>'DATA SHEET'!CX346*'Gas parameters'!$K$17</f>
        <v>0</v>
      </c>
      <c r="GA346" s="457">
        <f>'DATA SHEET'!CY346*'Gas parameters'!$L$17</f>
        <v>0</v>
      </c>
      <c r="GB346" s="457">
        <f>'DATA SHEET'!CZ346*'Gas parameters'!$M$17</f>
        <v>0.38680000000000003</v>
      </c>
      <c r="GC346" s="457">
        <f>'DATA SHEET'!DA346*'Gas parameters'!$N$17</f>
        <v>0</v>
      </c>
      <c r="GD346" s="457">
        <f>'DATA SHEET'!DB346*'Gas parameters'!$O$17</f>
        <v>0</v>
      </c>
      <c r="GE346" s="457">
        <f>'DATA SHEET'!DC346*'Gas parameters'!$P$17</f>
        <v>0</v>
      </c>
      <c r="GF346" s="457">
        <f>'DATA SHEET'!DD346*'Gas parameters'!$Q$17</f>
        <v>0</v>
      </c>
      <c r="GG346" s="429">
        <f>'DATA SHEET'!CO346*'Gas parameters'!$B$18</f>
        <v>0.43043999999999999</v>
      </c>
      <c r="GH346" s="429">
        <f>'DATA SHEET'!CP346*'Gas parameters'!$C$18</f>
        <v>0</v>
      </c>
      <c r="GI346" s="429">
        <f>'DATA SHEET'!CQ346*'Gas parameters'!$D$18</f>
        <v>0</v>
      </c>
      <c r="GJ346" s="429">
        <f>'DATA SHEET'!CR346*'Gas parameters'!$E$18</f>
        <v>0</v>
      </c>
      <c r="GK346" s="429">
        <f>'DATA SHEET'!CS346*'Gas parameters'!$F$18</f>
        <v>0</v>
      </c>
      <c r="GL346" s="429">
        <f>'DATA SHEET'!CT346*'Gas parameters'!$G$18</f>
        <v>0</v>
      </c>
      <c r="GM346" s="429">
        <f>'DATA SHEET'!CU346*'Gas parameters'!$H$18</f>
        <v>0</v>
      </c>
      <c r="GN346" s="429">
        <f>'DATA SHEET'!CV346*'Gas parameters'!$I$18</f>
        <v>0</v>
      </c>
      <c r="GO346" s="429">
        <f>'DATA SHEET'!CW346*'Gas parameters'!$J$18</f>
        <v>0</v>
      </c>
      <c r="GP346" s="429">
        <f>'DATA SHEET'!CX346*'Gas parameters'!$K$18</f>
        <v>0</v>
      </c>
      <c r="GQ346" s="429">
        <f>'DATA SHEET'!CY346*'Gas parameters'!$L$18</f>
        <v>0</v>
      </c>
      <c r="GR346" s="429">
        <f>'DATA SHEET'!CZ346*'Gas parameters'!$M$18</f>
        <v>3.5999999999999997E-2</v>
      </c>
      <c r="GS346" s="429">
        <f>'DATA SHEET'!DA346*'Gas parameters'!$N$18</f>
        <v>0</v>
      </c>
      <c r="GT346" s="429">
        <f>'DATA SHEET'!DB346*'Gas parameters'!$O$18</f>
        <v>0</v>
      </c>
      <c r="GU346" s="429">
        <f>'DATA SHEET'!DC346*'Gas parameters'!$P$18</f>
        <v>0</v>
      </c>
      <c r="GV346" s="429">
        <f>'DATA SHEET'!DD346*'Gas parameters'!$Q$18</f>
        <v>0</v>
      </c>
      <c r="GW346" s="430">
        <v>7</v>
      </c>
      <c r="GX346" s="430">
        <v>1E-3</v>
      </c>
      <c r="GY346" s="435">
        <f t="shared" ref="GY346:GY347" si="2702">HM346/0.2094</f>
        <v>6.6924546322827121</v>
      </c>
      <c r="GZ346" s="435">
        <f t="shared" ref="GZ346:GZ347" si="2703">HN346/HH346*100</f>
        <v>10.148328222950017</v>
      </c>
      <c r="HA346" s="433">
        <f t="shared" ref="HA346:HA347" si="2704">(HG346-HH346)/GY346+1</f>
        <v>1</v>
      </c>
      <c r="HB346" s="433">
        <f t="shared" ref="HB346:HB347" si="2705">HG346+HI346</f>
        <v>7.4502201757506663</v>
      </c>
      <c r="HC346" s="433">
        <f t="shared" ref="HC346:HC347" si="2706">HI346/HB346*100</f>
        <v>20.959991874476575</v>
      </c>
      <c r="HD346" s="433">
        <f t="shared" ref="HD346:HD347" si="2707">HJ346*0.01977+HF346*0.01429+(100-HF346-HJ346)*0.01251</f>
        <v>1.3246768628986172</v>
      </c>
      <c r="HE346" s="433">
        <f t="shared" ref="HE346:HE347" si="2708">(HD346+HI346*0.8038/HG346)/(HI346/HG346+1)</f>
        <v>1.2155011147590387</v>
      </c>
      <c r="HF346" s="436">
        <f t="shared" ref="HF346:HF347" si="2709">IO346</f>
        <v>0</v>
      </c>
      <c r="HG346" s="433">
        <f t="shared" ref="HG346:HG347" si="2710">HN346/HJ346*100</f>
        <v>5.8886546322827122</v>
      </c>
      <c r="HH346" s="435">
        <f>GY346*0.7906+'DATA SHEET'!CW346/100+HN346</f>
        <v>5.8886546322827122</v>
      </c>
      <c r="HI346" s="433">
        <f t="shared" ref="HI346:HI347" si="2711">GX346/0.8038*1.293*HA346*GY346+HO346</f>
        <v>1.5615655434679541</v>
      </c>
      <c r="HJ346" s="433">
        <f t="shared" ref="HJ346:HJ347" si="2712">(1-HF346/20.94)*GZ346</f>
        <v>10.148328222950017</v>
      </c>
      <c r="HK346" s="437">
        <f t="shared" ref="HK346:HK347" si="2713">SUM(DE346:DT346)</f>
        <v>25843</v>
      </c>
      <c r="HL346" s="437">
        <f t="shared" ref="HL346:HL347" si="2714">SUM(DU346:EJ346)</f>
        <v>28989.399999999998</v>
      </c>
      <c r="HM346" s="438">
        <f t="shared" ref="HM346:HM347" si="2715">SUM(EK346:EZ346)</f>
        <v>1.4014</v>
      </c>
      <c r="HN346" s="439">
        <f t="shared" ref="HN346:HN347" si="2716">SUM(FA346:FP346)</f>
        <v>0.59760000000000002</v>
      </c>
      <c r="HO346" s="436">
        <f t="shared" ref="HO346:HO347" si="2717">SUM(FQ346:GF346)</f>
        <v>1.5508</v>
      </c>
      <c r="HP346" s="427">
        <f t="shared" ref="HP346:HP347" si="2718">SUM(GG346:GV346)</f>
        <v>0.46643999999999997</v>
      </c>
      <c r="HQ346" s="357">
        <f t="shared" ref="HQ346:HQ347" si="2719">SUM(AS346:BH346)</f>
        <v>25801.599999999999</v>
      </c>
      <c r="HR346" s="358">
        <f t="shared" ref="HR346:HR347" si="2720">SUM(BI346:BX346)</f>
        <v>29019.200000000001</v>
      </c>
      <c r="HS346" s="712">
        <f t="shared" ref="HS346:HS347" si="2721">SUM(BY346:CN346)</f>
        <v>0.46643999999999997</v>
      </c>
      <c r="HT346" s="713">
        <f t="shared" ref="HT346:HT347" si="2722">HU346/$HR$14</f>
        <v>0.36094603788418017</v>
      </c>
      <c r="HU346" s="711">
        <f t="shared" ref="HU346:HU347" si="2723">HS346/$HU$14</f>
        <v>0.44215889640812073</v>
      </c>
      <c r="HV346" s="711">
        <f t="shared" ref="HV346:HV347" si="2724">HY346/$HV$14</f>
        <v>24.454174959719456</v>
      </c>
      <c r="HW346" s="711">
        <f t="shared" ref="HW346:HW347" si="2725">HZ346/$HW$14</f>
        <v>27.464698088207459</v>
      </c>
      <c r="HX346" s="711">
        <f t="shared" ref="HX346:HX347" si="2726">IA346/$HX$14</f>
        <v>45.714470083951518</v>
      </c>
      <c r="HY346" s="714">
        <f t="shared" ref="HY346:HY347" si="2727">HQ346/1000</f>
        <v>25.801599999999997</v>
      </c>
      <c r="HZ346" s="359">
        <f t="shared" ref="HZ346:HZ347" si="2728">HR346/1000</f>
        <v>29.019200000000001</v>
      </c>
      <c r="IA346" s="360">
        <f t="shared" ref="IA346:IA347" si="2729">HR346/SQRT(HT346)/1000</f>
        <v>48.30190909070317</v>
      </c>
      <c r="IB346" s="75">
        <f t="shared" ref="IB346:IB347" si="2730">HX346</f>
        <v>45.714470083951518</v>
      </c>
      <c r="IC346" s="724">
        <f t="shared" ref="IC346:IC347" si="2731">HT346</f>
        <v>0.36094603788418017</v>
      </c>
      <c r="ID346" s="724">
        <f t="shared" ref="ID346:ID347" si="2732">HY346</f>
        <v>25.801599999999997</v>
      </c>
      <c r="IE346" s="724">
        <f t="shared" ref="IE346:IE347" si="2733">HZ346</f>
        <v>29.019200000000001</v>
      </c>
      <c r="IF346" s="76">
        <f t="shared" ref="IF346:IF347" si="2734">GZ346</f>
        <v>10.148328222950017</v>
      </c>
      <c r="IG346" s="168"/>
      <c r="IH346" s="168"/>
      <c r="II346" s="168"/>
      <c r="IJ346" s="700">
        <f t="shared" ref="IJ346:IJ347" si="2735">II346*(273.15/(273.15+15))*ID346/3.6</f>
        <v>0</v>
      </c>
      <c r="IK346" s="8"/>
      <c r="IL346" s="8"/>
      <c r="IM346" s="8"/>
      <c r="IN346" s="8"/>
      <c r="IO346" s="8"/>
      <c r="IP346" s="8"/>
      <c r="IQ346" s="8"/>
      <c r="IR346" s="8"/>
      <c r="IS346" s="23" t="s">
        <v>88</v>
      </c>
      <c r="IT346" s="23" t="s">
        <v>88</v>
      </c>
      <c r="IU346" s="23"/>
      <c r="IV346" s="23" t="s">
        <v>88</v>
      </c>
      <c r="IW346" s="23"/>
      <c r="IX346" s="23"/>
      <c r="IZ346" s="8"/>
      <c r="JA346" s="8"/>
      <c r="JB346" s="43"/>
      <c r="JC346" s="64"/>
      <c r="JD346" s="22" t="str">
        <f>IF(IN346&lt;&gt;0,IP346*IF346/IN346,"NM")</f>
        <v>NM</v>
      </c>
      <c r="JE346" s="22" t="str">
        <f>IF(IN346&lt;&gt;0,IQ346*IF346/IN346,"NM")</f>
        <v>NM</v>
      </c>
      <c r="JF346" s="22" t="str">
        <f>IF(IN346&lt;&gt;0,JD346*1.07,"NM")</f>
        <v>NM</v>
      </c>
      <c r="JG346" s="22" t="str">
        <f>IF(IN346&lt;&gt;0,JE346*1.76,"NM")</f>
        <v>NM</v>
      </c>
      <c r="JH346" s="21" t="str">
        <f>IF(IN346&lt;&gt;0,(21/(21-IO346)),"NM")</f>
        <v>NM</v>
      </c>
      <c r="JI346" s="21"/>
      <c r="JJ346" s="21"/>
      <c r="JK346" s="21"/>
      <c r="JL346" s="79"/>
      <c r="JM346" s="140"/>
      <c r="JN346" s="140"/>
      <c r="JO346" s="140"/>
      <c r="JP346" s="29"/>
      <c r="JQ346" s="29"/>
      <c r="JR346" s="29"/>
      <c r="JS346" s="29"/>
      <c r="JT346" s="142"/>
      <c r="JU346" s="142"/>
      <c r="JV346" s="142"/>
      <c r="JW346" s="142"/>
      <c r="JX346" s="142"/>
      <c r="JY346" s="142"/>
      <c r="JZ346" s="142"/>
      <c r="KA346" s="26"/>
      <c r="KB346" s="27"/>
      <c r="KC346" s="175"/>
      <c r="KD346" s="175"/>
      <c r="KE346" s="175"/>
      <c r="KF346" s="175"/>
      <c r="KG346" s="175"/>
      <c r="KH346" s="175"/>
      <c r="KI346" s="175"/>
      <c r="KJ346" s="175"/>
      <c r="KK346" s="48"/>
      <c r="KL346" s="32" t="s">
        <v>88</v>
      </c>
      <c r="KM346" s="48"/>
      <c r="KN346" s="48"/>
      <c r="KO346" s="48"/>
      <c r="KP346" s="48"/>
      <c r="KQ346" s="49"/>
      <c r="KR346" s="49"/>
      <c r="KS346" s="49"/>
      <c r="KT346" s="49"/>
      <c r="KU346" s="49"/>
      <c r="KV346" s="49"/>
      <c r="KX346" s="540">
        <f t="shared" si="2487"/>
        <v>100</v>
      </c>
      <c r="NC346" s="8"/>
    </row>
    <row r="347" spans="1:367" ht="24.75" thickTop="1" thickBot="1" x14ac:dyDescent="0.3">
      <c r="A347" s="423" t="s">
        <v>183</v>
      </c>
      <c r="B347" s="80" t="e">
        <f>IF(A347="X",IF(#REF!="F",#REF!,IF(#REF!="C",#REF!,IF(#REF!="WH",#REF!,IF(#REF!="B",#REF!,"")))),"")</f>
        <v>#REF!</v>
      </c>
      <c r="C347" s="120"/>
      <c r="D347" s="2178"/>
      <c r="E347" s="11">
        <f>E346+1</f>
        <v>167</v>
      </c>
      <c r="F347" s="2129"/>
      <c r="G347" s="1832"/>
      <c r="H347" s="23" t="s">
        <v>88</v>
      </c>
      <c r="I347" s="23" t="s">
        <v>88</v>
      </c>
      <c r="J347" s="23" t="s">
        <v>88</v>
      </c>
      <c r="K347" s="38"/>
      <c r="L347" s="39" t="s">
        <v>79</v>
      </c>
      <c r="M347" s="39" t="s">
        <v>76</v>
      </c>
      <c r="N347" s="775" t="s">
        <v>59</v>
      </c>
      <c r="O347" s="44"/>
      <c r="P347" s="549"/>
      <c r="Q347" s="726">
        <v>60</v>
      </c>
      <c r="R347" s="727"/>
      <c r="S347" s="727"/>
      <c r="T347" s="727"/>
      <c r="U347" s="727"/>
      <c r="V347" s="727"/>
      <c r="W347" s="727"/>
      <c r="X347" s="727"/>
      <c r="Y347" s="727"/>
      <c r="Z347" s="727"/>
      <c r="AA347" s="727"/>
      <c r="AB347" s="727">
        <v>40</v>
      </c>
      <c r="AC347" s="368">
        <f t="shared" si="2674"/>
        <v>0.6</v>
      </c>
      <c r="AD347" s="368">
        <f t="shared" si="2675"/>
        <v>0</v>
      </c>
      <c r="AE347" s="368">
        <f t="shared" si="2676"/>
        <v>0</v>
      </c>
      <c r="AF347" s="368">
        <f t="shared" si="2677"/>
        <v>0</v>
      </c>
      <c r="AG347" s="368">
        <f t="shared" si="2678"/>
        <v>0</v>
      </c>
      <c r="AH347" s="368">
        <f t="shared" si="2679"/>
        <v>0</v>
      </c>
      <c r="AI347" s="368">
        <f t="shared" si="2680"/>
        <v>0</v>
      </c>
      <c r="AJ347" s="368">
        <f t="shared" si="2681"/>
        <v>0</v>
      </c>
      <c r="AK347" s="368">
        <f t="shared" si="2682"/>
        <v>0</v>
      </c>
      <c r="AL347" s="368">
        <f t="shared" si="2683"/>
        <v>0</v>
      </c>
      <c r="AM347" s="368">
        <f t="shared" si="2684"/>
        <v>0</v>
      </c>
      <c r="AN347" s="368">
        <f t="shared" si="2685"/>
        <v>0.4</v>
      </c>
      <c r="AO347" s="369">
        <v>0</v>
      </c>
      <c r="AP347" s="370">
        <v>0</v>
      </c>
      <c r="AQ347" s="370">
        <v>0</v>
      </c>
      <c r="AR347" s="370">
        <v>0</v>
      </c>
      <c r="AS347" s="378">
        <f>AC347*'Gas parameters'!$B$10</f>
        <v>21490.799999999999</v>
      </c>
      <c r="AT347" s="371">
        <f>AD347*'Gas parameters'!$C$10</f>
        <v>0</v>
      </c>
      <c r="AU347" s="371">
        <f>AE347*'Gas parameters'!$D$10</f>
        <v>0</v>
      </c>
      <c r="AV347" s="371">
        <f>AF347*'Gas parameters'!$E$10</f>
        <v>0</v>
      </c>
      <c r="AW347" s="371">
        <f>AG347*'Gas parameters'!$F$10</f>
        <v>0</v>
      </c>
      <c r="AX347" s="371">
        <f>AH347*'Gas parameters'!$G$10</f>
        <v>0</v>
      </c>
      <c r="AY347" s="371">
        <f>AI347*'Gas parameters'!$H$10</f>
        <v>0</v>
      </c>
      <c r="AZ347" s="371">
        <f>AJ347*'Gas parameters'!$I$10</f>
        <v>0</v>
      </c>
      <c r="BA347" s="371">
        <f>AK347*'Gas parameters'!$J$10</f>
        <v>0</v>
      </c>
      <c r="BB347" s="371">
        <f>AL347*'Gas parameters'!$K$10</f>
        <v>0</v>
      </c>
      <c r="BC347" s="371">
        <f>AM347*'Gas parameters'!$L$10</f>
        <v>0</v>
      </c>
      <c r="BD347" s="371">
        <f>AN347*'Gas parameters'!$M$10</f>
        <v>4310.8</v>
      </c>
      <c r="BE347" s="372">
        <f>AO347*'Gas parameters'!$N$10</f>
        <v>0</v>
      </c>
      <c r="BF347" s="373">
        <f>AP347*'Gas parameters'!$O$10</f>
        <v>0</v>
      </c>
      <c r="BG347" s="373">
        <f>AQ347*'Gas parameters'!$P$10</f>
        <v>0</v>
      </c>
      <c r="BH347" s="379">
        <f>AR347*'Gas parameters'!$Q$10</f>
        <v>0</v>
      </c>
      <c r="BI347" s="386">
        <f>AC347*'Gas parameters'!$B$11</f>
        <v>23904</v>
      </c>
      <c r="BJ347" s="387">
        <f>AD347*'Gas parameters'!$C$11</f>
        <v>0</v>
      </c>
      <c r="BK347" s="387">
        <f>AE347*'Gas parameters'!$D$11</f>
        <v>0</v>
      </c>
      <c r="BL347" s="387">
        <f>AF347*'Gas parameters'!$E$11</f>
        <v>0</v>
      </c>
      <c r="BM347" s="387">
        <f>AG347*'Gas parameters'!$F$11</f>
        <v>0</v>
      </c>
      <c r="BN347" s="387">
        <f>AH347*'Gas parameters'!$G$11</f>
        <v>0</v>
      </c>
      <c r="BO347" s="387">
        <f>AI347*'Gas parameters'!$H$11</f>
        <v>0</v>
      </c>
      <c r="BP347" s="387">
        <f>AJ347*'Gas parameters'!$I$11</f>
        <v>0</v>
      </c>
      <c r="BQ347" s="387">
        <f>AK347*'Gas parameters'!$J$11</f>
        <v>0</v>
      </c>
      <c r="BR347" s="387">
        <f>AL347*'Gas parameters'!$K$11</f>
        <v>0</v>
      </c>
      <c r="BS347" s="387">
        <f>AM347*'Gas parameters'!$L$11</f>
        <v>0</v>
      </c>
      <c r="BT347" s="387">
        <f>AN347*'Gas parameters'!$M$11</f>
        <v>5115.2000000000007</v>
      </c>
      <c r="BU347" s="388">
        <f>AO347*'Gas parameters'!$N$11</f>
        <v>0</v>
      </c>
      <c r="BV347" s="389">
        <f>AP347*'Gas parameters'!$O$11</f>
        <v>0</v>
      </c>
      <c r="BW347" s="389">
        <f>AQ347*'Gas parameters'!$P$11</f>
        <v>0</v>
      </c>
      <c r="BX347" s="390">
        <f>AR347*'Gas parameters'!$Q$11</f>
        <v>0</v>
      </c>
      <c r="BY347" s="385">
        <f>AC347*'Gas parameters'!$B$12</f>
        <v>0.43043999999999999</v>
      </c>
      <c r="BZ347" s="374">
        <f>AD347*'Gas parameters'!$C$12</f>
        <v>0</v>
      </c>
      <c r="CA347" s="374">
        <f>AE347*'Gas parameters'!$D$12</f>
        <v>0</v>
      </c>
      <c r="CB347" s="374">
        <f>AF347*'Gas parameters'!$E$12</f>
        <v>0</v>
      </c>
      <c r="CC347" s="374">
        <f>AG347*'Gas parameters'!$F$12</f>
        <v>0</v>
      </c>
      <c r="CD347" s="374">
        <f>AH347*'Gas parameters'!$G$12</f>
        <v>0</v>
      </c>
      <c r="CE347" s="374">
        <f>AI347*'Gas parameters'!$H$12</f>
        <v>0</v>
      </c>
      <c r="CF347" s="374">
        <f>AJ347*'Gas parameters'!$I$12</f>
        <v>0</v>
      </c>
      <c r="CG347" s="374">
        <f>AK347*'Gas parameters'!$J$12</f>
        <v>0</v>
      </c>
      <c r="CH347" s="374">
        <f>AL347*'Gas parameters'!$K$12</f>
        <v>0</v>
      </c>
      <c r="CI347" s="374">
        <f>AM347*'Gas parameters'!$L$12</f>
        <v>0</v>
      </c>
      <c r="CJ347" s="374">
        <f>AN347*'Gas parameters'!$M$12</f>
        <v>3.5999999999999997E-2</v>
      </c>
      <c r="CK347" s="375">
        <f>AO347*'Gas parameters'!$N$12</f>
        <v>0</v>
      </c>
      <c r="CL347" s="376">
        <f>AP347*'Gas parameters'!$O$12</f>
        <v>0</v>
      </c>
      <c r="CM347" s="376">
        <f>AQ347*'Gas parameters'!$P$12</f>
        <v>0</v>
      </c>
      <c r="CN347" s="376">
        <f>AR347*'Gas parameters'!$Q$12</f>
        <v>0</v>
      </c>
      <c r="CO347" s="432">
        <f t="shared" si="2686"/>
        <v>0.6</v>
      </c>
      <c r="CP347" s="432">
        <f t="shared" si="2687"/>
        <v>0</v>
      </c>
      <c r="CQ347" s="432">
        <f t="shared" si="2688"/>
        <v>0</v>
      </c>
      <c r="CR347" s="432">
        <f t="shared" si="2689"/>
        <v>0</v>
      </c>
      <c r="CS347" s="432">
        <f t="shared" si="2690"/>
        <v>0</v>
      </c>
      <c r="CT347" s="432">
        <f t="shared" si="2691"/>
        <v>0</v>
      </c>
      <c r="CU347" s="432">
        <f t="shared" si="2692"/>
        <v>0</v>
      </c>
      <c r="CV347" s="432">
        <f t="shared" si="2693"/>
        <v>0</v>
      </c>
      <c r="CW347" s="432">
        <f t="shared" si="2694"/>
        <v>0</v>
      </c>
      <c r="CX347" s="432">
        <f t="shared" si="2695"/>
        <v>0</v>
      </c>
      <c r="CY347" s="432">
        <f t="shared" si="2696"/>
        <v>0</v>
      </c>
      <c r="CZ347" s="432">
        <f t="shared" si="2697"/>
        <v>0.4</v>
      </c>
      <c r="DA347" s="432">
        <f t="shared" si="2698"/>
        <v>0</v>
      </c>
      <c r="DB347" s="432">
        <f t="shared" si="2699"/>
        <v>0</v>
      </c>
      <c r="DC347" s="432">
        <f t="shared" si="2700"/>
        <v>0</v>
      </c>
      <c r="DD347" s="432">
        <f t="shared" si="2701"/>
        <v>0</v>
      </c>
      <c r="DE347" s="428">
        <f>'DATA SHEET'!CO347*'Gas parameters'!$B$13</f>
        <v>21529.8</v>
      </c>
      <c r="DF347" s="428">
        <f>'DATA SHEET'!CP347*'Gas parameters'!$C$13</f>
        <v>0</v>
      </c>
      <c r="DG347" s="428">
        <f>'DATA SHEET'!CQ347*'Gas parameters'!$D$13</f>
        <v>0</v>
      </c>
      <c r="DH347" s="428">
        <f>'DATA SHEET'!CR347*'Gas parameters'!$E$13</f>
        <v>0</v>
      </c>
      <c r="DI347" s="428">
        <f>'DATA SHEET'!CS347*'Gas parameters'!$F$13</f>
        <v>0</v>
      </c>
      <c r="DJ347" s="428">
        <f>'DATA SHEET'!CT347*'Gas parameters'!$G$13</f>
        <v>0</v>
      </c>
      <c r="DK347" s="428">
        <f>'DATA SHEET'!CU347*'Gas parameters'!$H$13</f>
        <v>0</v>
      </c>
      <c r="DL347" s="428">
        <f>'DATA SHEET'!CV347*'Gas parameters'!$I$13</f>
        <v>0</v>
      </c>
      <c r="DM347" s="428">
        <f>'DATA SHEET'!CW347*'Gas parameters'!$J$13</f>
        <v>0</v>
      </c>
      <c r="DN347" s="428">
        <f>'DATA SHEET'!CX347*'Gas parameters'!$K$13</f>
        <v>0</v>
      </c>
      <c r="DO347" s="428">
        <f>'DATA SHEET'!CY347*'Gas parameters'!$L$13</f>
        <v>0</v>
      </c>
      <c r="DP347" s="428">
        <f>'DATA SHEET'!CZ347*'Gas parameters'!$M$13</f>
        <v>4313.2</v>
      </c>
      <c r="DQ347" s="428">
        <f>'DATA SHEET'!DA347*'Gas parameters'!$N$13</f>
        <v>0</v>
      </c>
      <c r="DR347" s="428">
        <f>'DATA SHEET'!DB347*'Gas parameters'!$O$13</f>
        <v>0</v>
      </c>
      <c r="DS347" s="428">
        <f>'DATA SHEET'!DC347*'Gas parameters'!$P$13</f>
        <v>0</v>
      </c>
      <c r="DT347" s="428">
        <f>'DATA SHEET'!DD347*'Gas parameters'!$Q$13</f>
        <v>0</v>
      </c>
      <c r="DU347" s="431">
        <f>'DATA SHEET'!CO347*'Gas parameters'!$B$14</f>
        <v>23891.399999999998</v>
      </c>
      <c r="DV347" s="431">
        <f>'DATA SHEET'!CP347*'Gas parameters'!$C$14</f>
        <v>0</v>
      </c>
      <c r="DW347" s="431">
        <f>'DATA SHEET'!CQ347*'Gas parameters'!$D$14</f>
        <v>0</v>
      </c>
      <c r="DX347" s="431">
        <f>'DATA SHEET'!CR347*'Gas parameters'!$E$14</f>
        <v>0</v>
      </c>
      <c r="DY347" s="431">
        <f>'DATA SHEET'!CS347*'Gas parameters'!$F$14</f>
        <v>0</v>
      </c>
      <c r="DZ347" s="431">
        <f>'DATA SHEET'!CT347*'Gas parameters'!$G$14</f>
        <v>0</v>
      </c>
      <c r="EA347" s="431">
        <f>'DATA SHEET'!CU347*'Gas parameters'!$H$14</f>
        <v>0</v>
      </c>
      <c r="EB347" s="431">
        <f>'DATA SHEET'!CV347*'Gas parameters'!$I$14</f>
        <v>0</v>
      </c>
      <c r="EC347" s="431">
        <f>'DATA SHEET'!CW347*'Gas parameters'!$J$14</f>
        <v>0</v>
      </c>
      <c r="ED347" s="431">
        <f>'DATA SHEET'!CX347*'Gas parameters'!$K$14</f>
        <v>0</v>
      </c>
      <c r="EE347" s="431">
        <f>'DATA SHEET'!CY347*'Gas parameters'!$L$14</f>
        <v>0</v>
      </c>
      <c r="EF347" s="431">
        <f>'DATA SHEET'!CZ347*'Gas parameters'!$M$14</f>
        <v>5098</v>
      </c>
      <c r="EG347" s="431">
        <f>'DATA SHEET'!DA347*'Gas parameters'!$N$14</f>
        <v>0</v>
      </c>
      <c r="EH347" s="431">
        <f>'DATA SHEET'!DB347*'Gas parameters'!$O$14</f>
        <v>0</v>
      </c>
      <c r="EI347" s="431">
        <f>'DATA SHEET'!DC347*'Gas parameters'!$P$14</f>
        <v>0</v>
      </c>
      <c r="EJ347" s="431">
        <f>'DATA SHEET'!DD347*'Gas parameters'!$Q$14</f>
        <v>0</v>
      </c>
      <c r="EK347" s="425">
        <f>'DATA SHEET'!CO347*'Gas parameters'!$B$15</f>
        <v>1.2018</v>
      </c>
      <c r="EL347" s="434">
        <f>'DATA SHEET'!CP347*'Gas parameters'!$C$15</f>
        <v>0</v>
      </c>
      <c r="EM347" s="434">
        <f>'DATA SHEET'!CQ347*'Gas parameters'!$D$15</f>
        <v>0</v>
      </c>
      <c r="EN347" s="434">
        <f>'DATA SHEET'!CR347*'Gas parameters'!$E$15</f>
        <v>0</v>
      </c>
      <c r="EO347" s="434">
        <f>'DATA SHEET'!CS347*'Gas parameters'!$F$15</f>
        <v>0</v>
      </c>
      <c r="EP347" s="434">
        <f>'DATA SHEET'!CT347*'Gas parameters'!$G$15</f>
        <v>0</v>
      </c>
      <c r="EQ347" s="434">
        <f>'DATA SHEET'!CU347*'Gas parameters'!$H$15</f>
        <v>0</v>
      </c>
      <c r="ER347" s="434">
        <f>'DATA SHEET'!CV347*'Gas parameters'!$I$15</f>
        <v>0</v>
      </c>
      <c r="ES347" s="434">
        <f>'DATA SHEET'!CW347*'Gas parameters'!$J$15</f>
        <v>0</v>
      </c>
      <c r="ET347" s="434">
        <f>'DATA SHEET'!CX347*'Gas parameters'!$K$15</f>
        <v>0</v>
      </c>
      <c r="EU347" s="434">
        <f>'DATA SHEET'!CY347*'Gas parameters'!$L$15</f>
        <v>0</v>
      </c>
      <c r="EV347" s="434">
        <f>'DATA SHEET'!CZ347*'Gas parameters'!$M$15</f>
        <v>0.1996</v>
      </c>
      <c r="EW347" s="434">
        <f>'DATA SHEET'!DA347*'Gas parameters'!$N$15</f>
        <v>0</v>
      </c>
      <c r="EX347" s="434">
        <f>'DATA SHEET'!DB347*'Gas parameters'!$O$15</f>
        <v>0</v>
      </c>
      <c r="EY347" s="434">
        <f>'DATA SHEET'!DC347*'Gas parameters'!$P$15</f>
        <v>0</v>
      </c>
      <c r="EZ347" s="434">
        <f>'DATA SHEET'!DD347*'Gas parameters'!$Q$15</f>
        <v>0</v>
      </c>
      <c r="FA347" s="429">
        <f>'DATA SHEET'!CO347*'Gas parameters'!$B$16</f>
        <v>0.59760000000000002</v>
      </c>
      <c r="FB347" s="429">
        <f>'DATA SHEET'!CP347*'Gas parameters'!$C$16</f>
        <v>0</v>
      </c>
      <c r="FC347" s="429">
        <f>'DATA SHEET'!CQ347*'Gas parameters'!$D$16</f>
        <v>0</v>
      </c>
      <c r="FD347" s="429">
        <f>'DATA SHEET'!CR347*'Gas parameters'!$E$16</f>
        <v>0</v>
      </c>
      <c r="FE347" s="429">
        <f>'DATA SHEET'!CS347*'Gas parameters'!$F$16</f>
        <v>0</v>
      </c>
      <c r="FF347" s="429">
        <f>'DATA SHEET'!CT347*'Gas parameters'!$G$16</f>
        <v>0</v>
      </c>
      <c r="FG347" s="429">
        <f>'DATA SHEET'!CU347*'Gas parameters'!$H$16</f>
        <v>0</v>
      </c>
      <c r="FH347" s="429">
        <f>'DATA SHEET'!CV347*'Gas parameters'!$I$16</f>
        <v>0</v>
      </c>
      <c r="FI347" s="429">
        <f>'DATA SHEET'!CW347*'Gas parameters'!$J$16</f>
        <v>0</v>
      </c>
      <c r="FJ347" s="429">
        <f>'DATA SHEET'!CX347*'Gas parameters'!$K$16</f>
        <v>0</v>
      </c>
      <c r="FK347" s="429">
        <f>'DATA SHEET'!CY347*'Gas parameters'!$L$16</f>
        <v>0</v>
      </c>
      <c r="FL347" s="429">
        <f>'DATA SHEET'!CZ347*'Gas parameters'!$M$16</f>
        <v>0</v>
      </c>
      <c r="FM347" s="429">
        <f>'DATA SHEET'!DA347*'Gas parameters'!$N$16</f>
        <v>0</v>
      </c>
      <c r="FN347" s="429">
        <f>'DATA SHEET'!DB347*'Gas parameters'!$O$16</f>
        <v>0</v>
      </c>
      <c r="FO347" s="429">
        <f>'DATA SHEET'!DC347*'Gas parameters'!$P$16</f>
        <v>0</v>
      </c>
      <c r="FP347" s="429">
        <f>'DATA SHEET'!DD347*'Gas parameters'!$Q$16</f>
        <v>0</v>
      </c>
      <c r="FQ347" s="457">
        <f>'DATA SHEET'!CO347*'Gas parameters'!$B$17</f>
        <v>1.1639999999999999</v>
      </c>
      <c r="FR347" s="457">
        <f>'DATA SHEET'!CP347*'Gas parameters'!$C$17</f>
        <v>0</v>
      </c>
      <c r="FS347" s="457">
        <f>'DATA SHEET'!CQ347*'Gas parameters'!$D$17</f>
        <v>0</v>
      </c>
      <c r="FT347" s="457">
        <f>'DATA SHEET'!CR347*'Gas parameters'!$E$17</f>
        <v>0</v>
      </c>
      <c r="FU347" s="457">
        <f>'DATA SHEET'!CS347*'Gas parameters'!$F$17</f>
        <v>0</v>
      </c>
      <c r="FV347" s="457">
        <f>'DATA SHEET'!CT347*'Gas parameters'!$G$17</f>
        <v>0</v>
      </c>
      <c r="FW347" s="457">
        <f>'DATA SHEET'!CU347*'Gas parameters'!$H$17</f>
        <v>0</v>
      </c>
      <c r="FX347" s="457">
        <f>'DATA SHEET'!CV347*'Gas parameters'!$I$17</f>
        <v>0</v>
      </c>
      <c r="FY347" s="457">
        <f>'DATA SHEET'!CW347*'Gas parameters'!$J$17</f>
        <v>0</v>
      </c>
      <c r="FZ347" s="457">
        <f>'DATA SHEET'!CX347*'Gas parameters'!$K$17</f>
        <v>0</v>
      </c>
      <c r="GA347" s="457">
        <f>'DATA SHEET'!CY347*'Gas parameters'!$L$17</f>
        <v>0</v>
      </c>
      <c r="GB347" s="457">
        <f>'DATA SHEET'!CZ347*'Gas parameters'!$M$17</f>
        <v>0.38680000000000003</v>
      </c>
      <c r="GC347" s="457">
        <f>'DATA SHEET'!DA347*'Gas parameters'!$N$17</f>
        <v>0</v>
      </c>
      <c r="GD347" s="457">
        <f>'DATA SHEET'!DB347*'Gas parameters'!$O$17</f>
        <v>0</v>
      </c>
      <c r="GE347" s="457">
        <f>'DATA SHEET'!DC347*'Gas parameters'!$P$17</f>
        <v>0</v>
      </c>
      <c r="GF347" s="457">
        <f>'DATA SHEET'!DD347*'Gas parameters'!$Q$17</f>
        <v>0</v>
      </c>
      <c r="GG347" s="429">
        <f>'DATA SHEET'!CO347*'Gas parameters'!$B$18</f>
        <v>0.43043999999999999</v>
      </c>
      <c r="GH347" s="429">
        <f>'DATA SHEET'!CP347*'Gas parameters'!$C$18</f>
        <v>0</v>
      </c>
      <c r="GI347" s="429">
        <f>'DATA SHEET'!CQ347*'Gas parameters'!$D$18</f>
        <v>0</v>
      </c>
      <c r="GJ347" s="429">
        <f>'DATA SHEET'!CR347*'Gas parameters'!$E$18</f>
        <v>0</v>
      </c>
      <c r="GK347" s="429">
        <f>'DATA SHEET'!CS347*'Gas parameters'!$F$18</f>
        <v>0</v>
      </c>
      <c r="GL347" s="429">
        <f>'DATA SHEET'!CT347*'Gas parameters'!$G$18</f>
        <v>0</v>
      </c>
      <c r="GM347" s="429">
        <f>'DATA SHEET'!CU347*'Gas parameters'!$H$18</f>
        <v>0</v>
      </c>
      <c r="GN347" s="429">
        <f>'DATA SHEET'!CV347*'Gas parameters'!$I$18</f>
        <v>0</v>
      </c>
      <c r="GO347" s="429">
        <f>'DATA SHEET'!CW347*'Gas parameters'!$J$18</f>
        <v>0</v>
      </c>
      <c r="GP347" s="429">
        <f>'DATA SHEET'!CX347*'Gas parameters'!$K$18</f>
        <v>0</v>
      </c>
      <c r="GQ347" s="429">
        <f>'DATA SHEET'!CY347*'Gas parameters'!$L$18</f>
        <v>0</v>
      </c>
      <c r="GR347" s="429">
        <f>'DATA SHEET'!CZ347*'Gas parameters'!$M$18</f>
        <v>3.5999999999999997E-2</v>
      </c>
      <c r="GS347" s="429">
        <f>'DATA SHEET'!DA347*'Gas parameters'!$N$18</f>
        <v>0</v>
      </c>
      <c r="GT347" s="429">
        <f>'DATA SHEET'!DB347*'Gas parameters'!$O$18</f>
        <v>0</v>
      </c>
      <c r="GU347" s="429">
        <f>'DATA SHEET'!DC347*'Gas parameters'!$P$18</f>
        <v>0</v>
      </c>
      <c r="GV347" s="429">
        <f>'DATA SHEET'!DD347*'Gas parameters'!$Q$18</f>
        <v>0</v>
      </c>
      <c r="GW347" s="430">
        <v>7</v>
      </c>
      <c r="GX347" s="430">
        <v>1E-3</v>
      </c>
      <c r="GY347" s="435">
        <f t="shared" si="2702"/>
        <v>6.6924546322827121</v>
      </c>
      <c r="GZ347" s="435">
        <f t="shared" si="2703"/>
        <v>10.148328222950017</v>
      </c>
      <c r="HA347" s="433">
        <f t="shared" si="2704"/>
        <v>1</v>
      </c>
      <c r="HB347" s="433">
        <f t="shared" si="2705"/>
        <v>7.4502201757506663</v>
      </c>
      <c r="HC347" s="433">
        <f t="shared" si="2706"/>
        <v>20.959991874476575</v>
      </c>
      <c r="HD347" s="433">
        <f t="shared" si="2707"/>
        <v>1.3246768628986172</v>
      </c>
      <c r="HE347" s="433">
        <f t="shared" si="2708"/>
        <v>1.2155011147590387</v>
      </c>
      <c r="HF347" s="436">
        <f t="shared" si="2709"/>
        <v>0</v>
      </c>
      <c r="HG347" s="433">
        <f t="shared" si="2710"/>
        <v>5.8886546322827122</v>
      </c>
      <c r="HH347" s="435">
        <f>GY347*0.7906+'DATA SHEET'!CW347/100+HN347</f>
        <v>5.8886546322827122</v>
      </c>
      <c r="HI347" s="433">
        <f t="shared" si="2711"/>
        <v>1.5615655434679541</v>
      </c>
      <c r="HJ347" s="433">
        <f t="shared" si="2712"/>
        <v>10.148328222950017</v>
      </c>
      <c r="HK347" s="437">
        <f t="shared" si="2713"/>
        <v>25843</v>
      </c>
      <c r="HL347" s="437">
        <f t="shared" si="2714"/>
        <v>28989.399999999998</v>
      </c>
      <c r="HM347" s="438">
        <f t="shared" si="2715"/>
        <v>1.4014</v>
      </c>
      <c r="HN347" s="439">
        <f t="shared" si="2716"/>
        <v>0.59760000000000002</v>
      </c>
      <c r="HO347" s="436">
        <f t="shared" si="2717"/>
        <v>1.5508</v>
      </c>
      <c r="HP347" s="427">
        <f t="shared" si="2718"/>
        <v>0.46643999999999997</v>
      </c>
      <c r="HQ347" s="357">
        <f t="shared" si="2719"/>
        <v>25801.599999999999</v>
      </c>
      <c r="HR347" s="358">
        <f t="shared" si="2720"/>
        <v>29019.200000000001</v>
      </c>
      <c r="HS347" s="712">
        <f t="shared" si="2721"/>
        <v>0.46643999999999997</v>
      </c>
      <c r="HT347" s="713">
        <f t="shared" si="2722"/>
        <v>0.36094603788418017</v>
      </c>
      <c r="HU347" s="711">
        <f t="shared" si="2723"/>
        <v>0.44215889640812073</v>
      </c>
      <c r="HV347" s="711">
        <f t="shared" si="2724"/>
        <v>24.454174959719456</v>
      </c>
      <c r="HW347" s="711">
        <f t="shared" si="2725"/>
        <v>27.464698088207459</v>
      </c>
      <c r="HX347" s="711">
        <f t="shared" si="2726"/>
        <v>45.714470083951518</v>
      </c>
      <c r="HY347" s="714">
        <f t="shared" si="2727"/>
        <v>25.801599999999997</v>
      </c>
      <c r="HZ347" s="359">
        <f t="shared" si="2728"/>
        <v>29.019200000000001</v>
      </c>
      <c r="IA347" s="360">
        <f t="shared" si="2729"/>
        <v>48.30190909070317</v>
      </c>
      <c r="IB347" s="75">
        <f t="shared" si="2730"/>
        <v>45.714470083951518</v>
      </c>
      <c r="IC347" s="724">
        <f t="shared" si="2731"/>
        <v>0.36094603788418017</v>
      </c>
      <c r="ID347" s="724">
        <f t="shared" si="2732"/>
        <v>25.801599999999997</v>
      </c>
      <c r="IE347" s="724">
        <f t="shared" si="2733"/>
        <v>29.019200000000001</v>
      </c>
      <c r="IF347" s="76">
        <f t="shared" si="2734"/>
        <v>10.148328222950017</v>
      </c>
      <c r="IG347" s="168"/>
      <c r="IH347" s="168"/>
      <c r="II347" s="168"/>
      <c r="IJ347" s="700">
        <f t="shared" si="2735"/>
        <v>0</v>
      </c>
      <c r="IK347" s="97"/>
      <c r="IL347" s="97"/>
      <c r="IM347" s="97"/>
      <c r="IN347" s="97"/>
      <c r="IO347" s="97"/>
      <c r="IP347" s="97"/>
      <c r="IQ347" s="97"/>
      <c r="IR347" s="97"/>
      <c r="IS347" s="23" t="s">
        <v>88</v>
      </c>
      <c r="IT347" s="23" t="s">
        <v>88</v>
      </c>
      <c r="IU347" s="23"/>
      <c r="IV347" s="23" t="s">
        <v>88</v>
      </c>
      <c r="IW347" s="23"/>
      <c r="IX347" s="23"/>
      <c r="JB347" s="43"/>
      <c r="JC347" s="64"/>
      <c r="JD347" s="22" t="str">
        <f>IF(IN347&lt;&gt;0,IP347*IF347/IN347,"NM")</f>
        <v>NM</v>
      </c>
      <c r="JE347" s="22" t="str">
        <f>IF(IN347&lt;&gt;0,IQ347*IF347/IN347,"NM")</f>
        <v>NM</v>
      </c>
      <c r="JF347" s="22" t="str">
        <f>IF(IN347&lt;&gt;0,JD347*1.07,"NM")</f>
        <v>NM</v>
      </c>
      <c r="JG347" s="22" t="str">
        <f>IF(IN347&lt;&gt;0,JE347*1.76,"NM")</f>
        <v>NM</v>
      </c>
      <c r="JH347" s="21" t="str">
        <f>IF(IN347&lt;&gt;0,(21/(21-IO347)),"NM")</f>
        <v>NM</v>
      </c>
      <c r="JI347" s="21"/>
      <c r="JJ347" s="21"/>
      <c r="JK347" s="21"/>
      <c r="JL347" s="79"/>
      <c r="JM347" s="140"/>
      <c r="JN347" s="140"/>
      <c r="JO347" s="140"/>
      <c r="JP347" s="29"/>
      <c r="JQ347" s="29"/>
      <c r="JR347" s="29"/>
      <c r="JS347" s="29"/>
      <c r="JT347" s="142"/>
      <c r="JU347" s="142"/>
      <c r="JV347" s="142"/>
      <c r="JW347" s="142"/>
      <c r="JX347" s="142"/>
      <c r="JY347" s="142"/>
      <c r="JZ347" s="142"/>
      <c r="KA347" s="26"/>
      <c r="KB347" s="27"/>
      <c r="KC347" s="175"/>
      <c r="KD347" s="175"/>
      <c r="KE347" s="175"/>
      <c r="KF347" s="175"/>
      <c r="KG347" s="175"/>
      <c r="KH347" s="175"/>
      <c r="KI347" s="175"/>
      <c r="KJ347" s="175"/>
      <c r="KK347" s="48"/>
      <c r="KL347" s="32" t="s">
        <v>88</v>
      </c>
      <c r="KM347" s="48"/>
      <c r="KN347" s="48"/>
      <c r="KO347" s="48"/>
      <c r="KP347" s="48"/>
      <c r="KQ347" s="49"/>
      <c r="KR347" s="49"/>
      <c r="KS347" s="49"/>
      <c r="KT347" s="49"/>
      <c r="KU347" s="49"/>
      <c r="KV347" s="49"/>
      <c r="KX347" s="540">
        <f t="shared" si="2487"/>
        <v>100</v>
      </c>
      <c r="NC347" s="8"/>
    </row>
    <row r="348" spans="1:367" ht="15" x14ac:dyDescent="0.25">
      <c r="A348" s="81"/>
      <c r="B348" s="81"/>
      <c r="C348" s="81"/>
      <c r="P348" s="550"/>
      <c r="IB348" s="3"/>
      <c r="IC348" s="3"/>
      <c r="ID348" s="3"/>
      <c r="IE348" s="3"/>
      <c r="IF348" s="3"/>
      <c r="IK348"/>
      <c r="IL348"/>
      <c r="IM348"/>
      <c r="JK348" s="3"/>
      <c r="KL348" s="3"/>
      <c r="KX348" s="540">
        <f t="shared" si="2487"/>
        <v>0</v>
      </c>
    </row>
    <row r="349" spans="1:367" ht="15.75" thickBot="1" x14ac:dyDescent="0.3">
      <c r="A349" s="81"/>
      <c r="B349" s="81"/>
      <c r="C349" s="81"/>
      <c r="P349" s="550"/>
      <c r="IB349" s="3"/>
      <c r="IC349" s="3"/>
      <c r="ID349" s="3"/>
      <c r="IE349" s="3"/>
      <c r="IF349" s="3"/>
      <c r="IK349"/>
      <c r="IL349"/>
      <c r="IM349"/>
      <c r="JK349" s="3"/>
      <c r="KL349" s="3"/>
      <c r="KX349" s="540"/>
    </row>
    <row r="350" spans="1:367" ht="24" thickBot="1" x14ac:dyDescent="0.4">
      <c r="A350" s="81"/>
      <c r="B350" s="81"/>
      <c r="C350" s="81"/>
      <c r="E350" s="55" t="s">
        <v>950</v>
      </c>
      <c r="F350" s="56"/>
      <c r="G350" s="56"/>
      <c r="H350" s="56"/>
      <c r="I350" s="56"/>
      <c r="J350" s="56"/>
      <c r="K350" s="56"/>
      <c r="L350" s="56"/>
      <c r="M350" s="56"/>
      <c r="N350" s="56"/>
      <c r="O350" s="259" t="s">
        <v>762</v>
      </c>
      <c r="P350" s="722"/>
      <c r="Q350" s="259"/>
      <c r="R350" s="259"/>
      <c r="S350" s="259"/>
      <c r="T350" s="259"/>
      <c r="U350" s="259"/>
      <c r="V350" s="259"/>
      <c r="W350" s="259"/>
      <c r="X350" s="259"/>
      <c r="Y350" s="259"/>
      <c r="Z350" s="259"/>
      <c r="AA350" s="259"/>
      <c r="AB350" s="259"/>
      <c r="AC350" s="259"/>
      <c r="AD350" s="259"/>
      <c r="AE350" s="259"/>
      <c r="AF350" s="259"/>
      <c r="AG350" s="259"/>
      <c r="AH350" s="259"/>
      <c r="AI350" s="259"/>
      <c r="AJ350" s="259"/>
      <c r="AK350" s="259"/>
      <c r="AL350" s="259"/>
      <c r="AM350" s="259"/>
      <c r="AN350" s="259"/>
      <c r="AO350" s="56"/>
      <c r="AP350" s="56"/>
      <c r="AQ350" s="56"/>
      <c r="AR350" s="56"/>
      <c r="AS350" s="56"/>
      <c r="AT350" s="56"/>
      <c r="AU350" s="56"/>
      <c r="AV350" s="56"/>
      <c r="AW350" s="56"/>
      <c r="AX350" s="56"/>
      <c r="AY350" s="56"/>
      <c r="AZ350" s="56"/>
      <c r="BA350" s="56"/>
      <c r="BB350" s="56"/>
      <c r="BC350" s="56"/>
      <c r="BD350" s="56"/>
      <c r="BE350" s="56"/>
      <c r="BF350" s="56"/>
      <c r="BG350" s="56"/>
      <c r="BH350" s="56"/>
      <c r="BI350" s="56"/>
      <c r="BJ350" s="56"/>
      <c r="BK350" s="56"/>
      <c r="BL350" s="56"/>
      <c r="BM350" s="56"/>
      <c r="BN350" s="56"/>
      <c r="BO350" s="56"/>
      <c r="BP350" s="56"/>
      <c r="BQ350" s="56"/>
      <c r="BR350" s="56"/>
      <c r="BS350" s="56"/>
      <c r="BT350" s="56"/>
      <c r="BU350" s="56"/>
      <c r="BV350" s="56"/>
      <c r="BW350" s="56"/>
      <c r="BX350" s="56"/>
      <c r="BY350" s="56"/>
      <c r="BZ350" s="56"/>
      <c r="CA350" s="56"/>
      <c r="CB350" s="56"/>
      <c r="CC350" s="56"/>
      <c r="CD350" s="56"/>
      <c r="CE350" s="56"/>
      <c r="CF350" s="56"/>
      <c r="CG350" s="56"/>
      <c r="CH350" s="56"/>
      <c r="CI350" s="56"/>
      <c r="CJ350" s="56"/>
      <c r="CK350" s="56"/>
      <c r="CL350" s="56"/>
      <c r="CM350" s="56"/>
      <c r="CN350" s="56"/>
      <c r="CO350" s="56"/>
      <c r="CP350" s="56"/>
      <c r="CQ350" s="56"/>
      <c r="CR350" s="56"/>
      <c r="CS350" s="56"/>
      <c r="CT350" s="56"/>
      <c r="CU350" s="56"/>
      <c r="CV350" s="56"/>
      <c r="CW350" s="56"/>
      <c r="CX350" s="56"/>
      <c r="CY350" s="56"/>
      <c r="CZ350" s="56"/>
      <c r="DA350" s="56"/>
      <c r="DB350" s="56"/>
      <c r="DC350" s="56"/>
      <c r="DD350" s="56"/>
      <c r="DE350" s="56"/>
      <c r="DF350" s="56"/>
      <c r="DG350" s="56"/>
      <c r="DH350" s="56"/>
      <c r="DI350" s="56"/>
      <c r="DJ350" s="56"/>
      <c r="DK350" s="56"/>
      <c r="DL350" s="56"/>
      <c r="DM350" s="56"/>
      <c r="DN350" s="56"/>
      <c r="DO350" s="56"/>
      <c r="DP350" s="56"/>
      <c r="DQ350" s="56"/>
      <c r="DR350" s="56"/>
      <c r="DS350" s="56"/>
      <c r="DT350" s="56"/>
      <c r="DU350" s="56"/>
      <c r="DV350" s="56"/>
      <c r="DW350" s="56"/>
      <c r="DX350" s="56"/>
      <c r="DY350" s="56"/>
      <c r="DZ350" s="56"/>
      <c r="EA350" s="56"/>
      <c r="EB350" s="56"/>
      <c r="EC350" s="56"/>
      <c r="ED350" s="56"/>
      <c r="EE350" s="56"/>
      <c r="EF350" s="56"/>
      <c r="EG350" s="56"/>
      <c r="EH350" s="56"/>
      <c r="EI350" s="56"/>
      <c r="EJ350" s="56"/>
      <c r="EK350" s="56"/>
      <c r="EL350" s="56"/>
      <c r="EM350" s="56"/>
      <c r="EN350" s="56"/>
      <c r="EO350" s="56"/>
      <c r="EP350" s="56"/>
      <c r="EQ350" s="56"/>
      <c r="ER350" s="56"/>
      <c r="ES350" s="56"/>
      <c r="ET350" s="56"/>
      <c r="EU350" s="56"/>
      <c r="EV350" s="56"/>
      <c r="EW350" s="56"/>
      <c r="EX350" s="56"/>
      <c r="EY350" s="56"/>
      <c r="EZ350" s="56"/>
      <c r="FA350" s="56"/>
      <c r="FB350" s="56"/>
      <c r="FC350" s="56"/>
      <c r="FD350" s="56"/>
      <c r="FE350" s="56"/>
      <c r="FF350" s="56"/>
      <c r="FG350" s="56"/>
      <c r="FH350" s="56"/>
      <c r="FI350" s="56"/>
      <c r="FJ350" s="56"/>
      <c r="FK350" s="56"/>
      <c r="FL350" s="56"/>
      <c r="FM350" s="56"/>
      <c r="FN350" s="56"/>
      <c r="FO350" s="56"/>
      <c r="FP350" s="56"/>
      <c r="FQ350" s="56"/>
      <c r="FR350" s="56"/>
      <c r="FS350" s="56"/>
      <c r="FT350" s="56"/>
      <c r="FU350" s="56"/>
      <c r="FV350" s="56"/>
      <c r="FW350" s="56"/>
      <c r="FX350" s="56"/>
      <c r="FY350" s="56"/>
      <c r="FZ350" s="56"/>
      <c r="GA350" s="56"/>
      <c r="GB350" s="56"/>
      <c r="GC350" s="56"/>
      <c r="GD350" s="56"/>
      <c r="GE350" s="56"/>
      <c r="GF350" s="56"/>
      <c r="GG350" s="56"/>
      <c r="GH350" s="56"/>
      <c r="GI350" s="56"/>
      <c r="GJ350" s="56"/>
      <c r="GK350" s="56"/>
      <c r="GL350" s="56"/>
      <c r="GM350" s="56"/>
      <c r="GN350" s="56"/>
      <c r="GO350" s="56"/>
      <c r="GP350" s="56"/>
      <c r="GQ350" s="56"/>
      <c r="GR350" s="56"/>
      <c r="GS350" s="56"/>
      <c r="GT350" s="56"/>
      <c r="GU350" s="56"/>
      <c r="GV350" s="56"/>
      <c r="GW350" s="56"/>
      <c r="GX350" s="56"/>
      <c r="GY350" s="56"/>
      <c r="GZ350" s="56"/>
      <c r="HA350" s="56"/>
      <c r="HB350" s="56"/>
      <c r="HC350" s="56"/>
      <c r="HD350" s="56"/>
      <c r="HE350" s="56"/>
      <c r="HF350" s="56"/>
      <c r="HG350" s="56"/>
      <c r="HH350" s="56"/>
      <c r="HI350" s="56"/>
      <c r="HJ350" s="56"/>
      <c r="HK350" s="56"/>
      <c r="HL350" s="56"/>
      <c r="HM350" s="56"/>
      <c r="HN350" s="56"/>
      <c r="HO350" s="56"/>
      <c r="HP350" s="56"/>
      <c r="HQ350" s="56"/>
      <c r="HR350" s="56"/>
      <c r="HS350" s="56"/>
      <c r="HT350" s="56"/>
      <c r="HU350" s="56"/>
      <c r="HV350" s="56"/>
      <c r="HW350" s="56"/>
      <c r="HX350" s="56"/>
      <c r="HY350" s="56"/>
      <c r="HZ350" s="56"/>
      <c r="IA350" s="56"/>
      <c r="IB350" s="56"/>
      <c r="IC350" s="56"/>
      <c r="ID350" s="56"/>
      <c r="IE350" s="56"/>
      <c r="IF350" s="56"/>
      <c r="IG350" s="56"/>
      <c r="IH350" s="56"/>
      <c r="II350" s="56"/>
      <c r="IJ350" s="56"/>
      <c r="IK350" s="56"/>
      <c r="IL350" s="56"/>
      <c r="IM350" s="56"/>
      <c r="IN350" s="56"/>
      <c r="IO350" s="56"/>
      <c r="IP350" s="56"/>
      <c r="IQ350" s="56"/>
      <c r="IR350" s="56"/>
      <c r="IS350" s="56"/>
      <c r="IT350" s="56"/>
      <c r="IU350" s="56"/>
      <c r="IV350" s="56"/>
      <c r="IW350" s="56"/>
      <c r="IX350" s="56"/>
      <c r="IZ350" s="56"/>
      <c r="JA350" s="56"/>
      <c r="JB350" s="56"/>
      <c r="JC350" s="56"/>
      <c r="JD350" s="56"/>
      <c r="JE350" s="56"/>
      <c r="JF350" s="56"/>
      <c r="JG350" s="56"/>
      <c r="JH350" s="56"/>
      <c r="JI350" s="56"/>
      <c r="JJ350" s="56"/>
      <c r="JK350" s="56"/>
      <c r="JL350" s="56"/>
      <c r="JM350" s="56"/>
      <c r="JN350" s="56"/>
      <c r="JO350" s="56"/>
      <c r="JP350" s="56"/>
      <c r="JQ350" s="56"/>
      <c r="JR350" s="56"/>
      <c r="JS350" s="56"/>
      <c r="JT350" s="56"/>
      <c r="JU350" s="56"/>
      <c r="JV350" s="56"/>
      <c r="JW350" s="56"/>
      <c r="JX350" s="56"/>
      <c r="JY350" s="56"/>
      <c r="JZ350" s="56"/>
      <c r="KA350" s="56"/>
      <c r="KB350" s="56"/>
      <c r="KC350" s="56"/>
      <c r="KD350" s="56"/>
      <c r="KE350" s="56"/>
      <c r="KF350" s="56"/>
      <c r="KG350" s="56"/>
      <c r="KH350" s="56"/>
      <c r="KI350" s="56"/>
      <c r="KJ350" s="56"/>
      <c r="KK350" s="56"/>
      <c r="KL350" s="56"/>
      <c r="KM350" s="56"/>
      <c r="KN350" s="56"/>
      <c r="KO350" s="56"/>
      <c r="KP350" s="56"/>
      <c r="KQ350" s="57"/>
      <c r="KR350" s="57"/>
      <c r="KS350" s="57"/>
      <c r="KT350" s="57"/>
      <c r="KU350" s="57"/>
      <c r="KV350" s="57"/>
      <c r="KX350" s="540">
        <f t="shared" ref="KX350:KX371" si="2736">SUM(Q350:AB350)</f>
        <v>0</v>
      </c>
    </row>
    <row r="351" spans="1:367" ht="15" x14ac:dyDescent="0.25">
      <c r="A351" s="81"/>
      <c r="B351" s="81"/>
      <c r="C351" s="81"/>
      <c r="E351" s="52" t="s">
        <v>686</v>
      </c>
      <c r="F351" s="53"/>
      <c r="G351" s="53"/>
      <c r="H351" s="53"/>
      <c r="I351" s="53"/>
      <c r="J351" s="53"/>
      <c r="K351" s="53"/>
      <c r="L351" s="53"/>
      <c r="M351" s="53"/>
      <c r="N351" s="53"/>
      <c r="O351" s="53"/>
      <c r="P351" s="547"/>
      <c r="Q351" s="53"/>
      <c r="R351" s="53"/>
      <c r="S351" s="53"/>
      <c r="T351" s="864" t="s">
        <v>658</v>
      </c>
      <c r="U351" s="863"/>
      <c r="V351" s="863"/>
      <c r="W351" s="863"/>
      <c r="X351" s="863"/>
      <c r="Y351" s="863"/>
      <c r="Z351" s="863"/>
      <c r="AA351" s="863"/>
      <c r="AB351" s="863"/>
      <c r="AC351" s="863"/>
      <c r="AD351" s="863"/>
      <c r="AE351" s="863"/>
      <c r="AF351" s="863"/>
      <c r="AG351" s="863"/>
      <c r="AH351" s="863"/>
      <c r="AI351" s="629"/>
      <c r="AJ351" s="629"/>
      <c r="AK351" s="629"/>
      <c r="AL351" s="629"/>
      <c r="AM351" s="629"/>
      <c r="AN351" s="629"/>
      <c r="AO351" s="629"/>
      <c r="AP351" s="629"/>
      <c r="AQ351" s="629"/>
      <c r="AR351" s="629"/>
      <c r="AS351" s="629"/>
      <c r="AT351" s="629"/>
      <c r="AU351" s="629"/>
      <c r="AV351" s="629"/>
      <c r="AW351" s="629"/>
      <c r="AX351" s="629"/>
      <c r="AY351" s="629"/>
      <c r="AZ351" s="629"/>
      <c r="BA351" s="629"/>
      <c r="BB351" s="629"/>
      <c r="BC351" s="629"/>
      <c r="BD351" s="629"/>
      <c r="BE351" s="629"/>
      <c r="BF351" s="629"/>
      <c r="BG351" s="629"/>
      <c r="BH351" s="629"/>
      <c r="BI351" s="629"/>
      <c r="BJ351" s="629"/>
      <c r="BK351" s="629"/>
      <c r="BL351" s="629"/>
      <c r="BM351" s="629"/>
      <c r="BN351" s="629"/>
      <c r="BO351" s="629"/>
      <c r="BP351" s="629"/>
      <c r="BQ351" s="629"/>
      <c r="BR351" s="629"/>
      <c r="BS351" s="629"/>
      <c r="BT351" s="629"/>
      <c r="BU351" s="629"/>
      <c r="BV351" s="629"/>
      <c r="BW351" s="629"/>
      <c r="BX351" s="629"/>
      <c r="BY351" s="629"/>
      <c r="BZ351" s="629"/>
      <c r="CA351" s="629"/>
      <c r="CB351" s="629"/>
      <c r="CC351" s="629"/>
      <c r="CD351" s="629"/>
      <c r="CE351" s="629"/>
      <c r="CF351" s="629"/>
      <c r="CG351" s="629"/>
      <c r="CH351" s="629"/>
      <c r="CI351" s="629"/>
      <c r="CJ351" s="629"/>
      <c r="CK351" s="629"/>
      <c r="CL351" s="629"/>
      <c r="CM351" s="629"/>
      <c r="CN351" s="629"/>
      <c r="CO351" s="629"/>
      <c r="CP351" s="629"/>
      <c r="CQ351" s="629"/>
      <c r="CR351" s="629"/>
      <c r="CS351" s="629"/>
      <c r="CT351" s="629"/>
      <c r="CU351" s="629"/>
      <c r="CV351" s="629"/>
      <c r="CW351" s="629"/>
      <c r="CX351" s="629"/>
      <c r="CY351" s="629"/>
      <c r="CZ351" s="629"/>
      <c r="DA351" s="629"/>
      <c r="DB351" s="629"/>
      <c r="DC351" s="629"/>
      <c r="DD351" s="629"/>
      <c r="DE351" s="629"/>
      <c r="DF351" s="629"/>
      <c r="DG351" s="629"/>
      <c r="DH351" s="629"/>
      <c r="DI351" s="629"/>
      <c r="DJ351" s="629"/>
      <c r="DK351" s="629"/>
      <c r="DL351" s="629"/>
      <c r="DM351" s="629"/>
      <c r="DN351" s="629"/>
      <c r="DO351" s="629"/>
      <c r="DP351" s="629"/>
      <c r="DQ351" s="629"/>
      <c r="DR351" s="629"/>
      <c r="DS351" s="629"/>
      <c r="DT351" s="629"/>
      <c r="DU351" s="629"/>
      <c r="DV351" s="629"/>
      <c r="DW351" s="629"/>
      <c r="DX351" s="629"/>
      <c r="DY351" s="629"/>
      <c r="DZ351" s="629"/>
      <c r="EA351" s="629"/>
      <c r="EB351" s="629"/>
      <c r="EC351" s="629"/>
      <c r="ED351" s="629"/>
      <c r="EE351" s="629"/>
      <c r="EF351" s="629"/>
      <c r="EG351" s="629"/>
      <c r="EH351" s="629"/>
      <c r="EI351" s="629"/>
      <c r="EJ351" s="629"/>
      <c r="EK351" s="629"/>
      <c r="EL351" s="629"/>
      <c r="EM351" s="629"/>
      <c r="EN351" s="629"/>
      <c r="EO351" s="629"/>
      <c r="EP351" s="629"/>
      <c r="EQ351" s="629"/>
      <c r="ER351" s="629"/>
      <c r="ES351" s="629"/>
      <c r="ET351" s="629"/>
      <c r="EU351" s="629"/>
      <c r="EV351" s="629"/>
      <c r="EW351" s="629"/>
      <c r="EX351" s="629"/>
      <c r="EY351" s="629"/>
      <c r="EZ351" s="629"/>
      <c r="FA351" s="629"/>
      <c r="FB351" s="629"/>
      <c r="FC351" s="629"/>
      <c r="FD351" s="629"/>
      <c r="FE351" s="629"/>
      <c r="FF351" s="629"/>
      <c r="FG351" s="629"/>
      <c r="FH351" s="629"/>
      <c r="FI351" s="629"/>
      <c r="FJ351" s="629"/>
      <c r="FK351" s="629"/>
      <c r="FL351" s="629"/>
      <c r="FM351" s="629"/>
      <c r="FN351" s="629"/>
      <c r="FO351" s="629"/>
      <c r="FP351" s="629"/>
      <c r="FQ351" s="629"/>
      <c r="FR351" s="629"/>
      <c r="FS351" s="629"/>
      <c r="FT351" s="629"/>
      <c r="FU351" s="629"/>
      <c r="FV351" s="629"/>
      <c r="FW351" s="629"/>
      <c r="FX351" s="629"/>
      <c r="FY351" s="629"/>
      <c r="FZ351" s="629"/>
      <c r="GA351" s="629"/>
      <c r="GB351" s="629"/>
      <c r="GC351" s="629"/>
      <c r="GD351" s="629"/>
      <c r="GE351" s="629"/>
      <c r="GF351" s="629"/>
      <c r="GG351" s="629"/>
      <c r="GH351" s="629"/>
      <c r="GI351" s="629"/>
      <c r="GJ351" s="629"/>
      <c r="GK351" s="629"/>
      <c r="GL351" s="629"/>
      <c r="GM351" s="629"/>
      <c r="GN351" s="629"/>
      <c r="GO351" s="629"/>
      <c r="GP351" s="629"/>
      <c r="GQ351" s="629"/>
      <c r="GR351" s="629"/>
      <c r="GS351" s="629"/>
      <c r="GT351" s="629"/>
      <c r="GU351" s="629"/>
      <c r="GV351" s="629"/>
      <c r="GW351" s="629"/>
      <c r="GX351" s="629"/>
      <c r="GY351" s="629"/>
      <c r="GZ351" s="629"/>
      <c r="HA351" s="629"/>
      <c r="HB351" s="629"/>
      <c r="HC351" s="629"/>
      <c r="HD351" s="629"/>
      <c r="HE351" s="629"/>
      <c r="HF351" s="629"/>
      <c r="HG351" s="629"/>
      <c r="HH351" s="629"/>
      <c r="HI351" s="629"/>
      <c r="HJ351" s="629"/>
      <c r="HK351" s="629"/>
      <c r="HL351" s="629"/>
      <c r="HM351" s="629"/>
      <c r="HN351" s="629"/>
      <c r="HO351" s="629"/>
      <c r="HP351" s="629"/>
      <c r="HQ351" s="629"/>
      <c r="HR351" s="629"/>
      <c r="HS351" s="629"/>
      <c r="HT351" s="629"/>
      <c r="HU351" s="629"/>
      <c r="HV351" s="629"/>
      <c r="HW351" s="629"/>
      <c r="HX351" s="629"/>
      <c r="HY351" s="629"/>
      <c r="HZ351" s="629"/>
      <c r="IA351" s="629"/>
      <c r="IB351" s="629"/>
      <c r="IC351" s="629"/>
      <c r="ID351" s="629"/>
      <c r="IE351" s="629"/>
      <c r="IF351" s="629"/>
      <c r="IG351" s="629"/>
      <c r="IH351" s="629"/>
      <c r="II351" s="629"/>
      <c r="IJ351" s="629"/>
      <c r="IK351" s="629"/>
      <c r="IL351" s="629"/>
      <c r="IM351" s="629"/>
      <c r="IN351" s="629"/>
      <c r="IO351" s="629"/>
      <c r="IP351" s="629"/>
      <c r="IQ351" s="629"/>
      <c r="IR351" s="629"/>
      <c r="IS351" s="629"/>
      <c r="IT351" s="627"/>
      <c r="IU351" s="627"/>
      <c r="IV351" s="627"/>
      <c r="IW351" s="627"/>
      <c r="IX351" s="627"/>
      <c r="IY351" s="627"/>
      <c r="IZ351" s="627"/>
      <c r="JA351" s="627"/>
      <c r="JB351" s="627"/>
      <c r="JC351" s="627"/>
      <c r="JD351" s="627"/>
      <c r="JE351" s="627"/>
      <c r="JF351" s="627"/>
      <c r="JG351" s="627"/>
      <c r="JH351" s="627"/>
      <c r="JI351" s="53"/>
      <c r="JJ351" s="53"/>
      <c r="JK351" s="53"/>
      <c r="JL351" s="53"/>
      <c r="JM351" s="53"/>
      <c r="JN351" s="53"/>
      <c r="JO351" s="53"/>
      <c r="JP351" s="53"/>
      <c r="JQ351" s="53"/>
      <c r="JR351" s="53"/>
      <c r="JS351" s="53"/>
      <c r="JT351" s="53"/>
      <c r="JU351" s="53"/>
      <c r="JV351" s="53"/>
      <c r="JW351" s="53"/>
      <c r="JX351" s="53"/>
      <c r="JY351" s="53"/>
      <c r="JZ351" s="53"/>
      <c r="KA351" s="53"/>
      <c r="KB351" s="53"/>
      <c r="KC351" s="53"/>
      <c r="KD351" s="53"/>
      <c r="KE351" s="53"/>
      <c r="KF351" s="53"/>
      <c r="KG351" s="53"/>
      <c r="KH351" s="53"/>
      <c r="KI351" s="53"/>
      <c r="KJ351" s="53"/>
      <c r="KK351" s="53"/>
      <c r="KL351" s="53"/>
      <c r="KM351" s="53"/>
      <c r="KN351" s="53"/>
      <c r="KO351" s="53"/>
      <c r="KP351" s="53"/>
      <c r="KQ351" s="54"/>
      <c r="KR351" s="54"/>
      <c r="KS351" s="54"/>
      <c r="KT351" s="54"/>
      <c r="KU351" s="54"/>
      <c r="KV351" s="54"/>
      <c r="KX351" s="540">
        <f t="shared" si="2736"/>
        <v>0</v>
      </c>
    </row>
    <row r="352" spans="1:367" ht="15.75" thickBot="1" x14ac:dyDescent="0.3">
      <c r="A352" s="81"/>
      <c r="B352" s="81"/>
      <c r="C352" s="81"/>
      <c r="D352" s="2179" t="s">
        <v>949</v>
      </c>
      <c r="E352" s="108" t="s">
        <v>83</v>
      </c>
      <c r="F352" s="109"/>
      <c r="G352" s="109"/>
      <c r="H352" s="109"/>
      <c r="I352" s="109"/>
      <c r="J352" s="109"/>
      <c r="K352" s="109"/>
      <c r="L352" s="109"/>
      <c r="M352" s="109"/>
      <c r="N352" s="123"/>
      <c r="O352" s="74"/>
      <c r="P352" s="548"/>
      <c r="Q352" s="74"/>
      <c r="R352" s="74"/>
      <c r="S352" s="74"/>
      <c r="T352" s="74"/>
      <c r="U352" s="74"/>
      <c r="V352" s="74"/>
      <c r="W352" s="35" t="s">
        <v>78</v>
      </c>
      <c r="X352" s="35"/>
      <c r="Y352" s="35"/>
      <c r="Z352" s="35"/>
      <c r="AA352" s="35"/>
      <c r="AB352" s="35"/>
      <c r="AC352" s="35"/>
      <c r="AD352" s="35"/>
      <c r="AE352" s="35"/>
      <c r="AF352" s="35"/>
      <c r="AG352" s="35"/>
      <c r="AH352" s="35"/>
      <c r="AI352" s="35"/>
      <c r="AJ352" s="35"/>
      <c r="AK352" s="35"/>
      <c r="AL352" s="35"/>
      <c r="AM352" s="35"/>
      <c r="AN352" s="35"/>
      <c r="AO352" s="35"/>
      <c r="AP352" s="35"/>
      <c r="AQ352" s="35"/>
      <c r="AR352" s="35"/>
      <c r="AS352" s="35"/>
      <c r="AT352" s="35"/>
      <c r="AU352" s="35"/>
      <c r="AV352" s="35"/>
      <c r="AW352" s="35"/>
      <c r="AX352" s="35"/>
      <c r="AY352" s="35"/>
      <c r="AZ352" s="35"/>
      <c r="BA352" s="35"/>
      <c r="BB352" s="35"/>
      <c r="BC352" s="35"/>
      <c r="BD352" s="35"/>
      <c r="BE352" s="35"/>
      <c r="BF352" s="35"/>
      <c r="BG352" s="35"/>
      <c r="BH352" s="35"/>
      <c r="BI352" s="35"/>
      <c r="BJ352" s="35"/>
      <c r="BK352" s="35"/>
      <c r="BL352" s="35"/>
      <c r="BM352" s="35"/>
      <c r="BN352" s="35"/>
      <c r="BO352" s="35"/>
      <c r="BP352" s="35"/>
      <c r="BQ352" s="35"/>
      <c r="BR352" s="35"/>
      <c r="BS352" s="35"/>
      <c r="BT352" s="35"/>
      <c r="BU352" s="35"/>
      <c r="BV352" s="35"/>
      <c r="BW352" s="35"/>
      <c r="BX352" s="35"/>
      <c r="BY352" s="35"/>
      <c r="BZ352" s="35"/>
      <c r="CA352" s="35"/>
      <c r="CB352" s="35"/>
      <c r="CC352" s="35"/>
      <c r="CD352" s="35"/>
      <c r="CE352" s="35"/>
      <c r="CF352" s="35"/>
      <c r="CG352" s="35"/>
      <c r="CH352" s="35"/>
      <c r="CI352" s="35"/>
      <c r="CJ352" s="35"/>
      <c r="CK352" s="35"/>
      <c r="CL352" s="35"/>
      <c r="CM352" s="35"/>
      <c r="CN352" s="35"/>
      <c r="CO352" s="35"/>
      <c r="CP352" s="35"/>
      <c r="CQ352" s="35"/>
      <c r="CR352" s="35"/>
      <c r="CS352" s="35"/>
      <c r="CT352" s="35"/>
      <c r="CU352" s="35"/>
      <c r="CV352" s="35"/>
      <c r="CW352" s="35"/>
      <c r="CX352" s="35"/>
      <c r="CY352" s="35"/>
      <c r="CZ352" s="35"/>
      <c r="DA352" s="35"/>
      <c r="DB352" s="35"/>
      <c r="DC352" s="35"/>
      <c r="DD352" s="35"/>
      <c r="DE352" s="35"/>
      <c r="DF352" s="35"/>
      <c r="DG352" s="35"/>
      <c r="DH352" s="35"/>
      <c r="DI352" s="35"/>
      <c r="DJ352" s="35"/>
      <c r="DK352" s="35"/>
      <c r="DL352" s="35"/>
      <c r="DM352" s="35"/>
      <c r="DN352" s="35"/>
      <c r="DO352" s="35"/>
      <c r="DP352" s="35"/>
      <c r="DQ352" s="35"/>
      <c r="DR352" s="35"/>
      <c r="DS352" s="35"/>
      <c r="DT352" s="35"/>
      <c r="DU352" s="35"/>
      <c r="DV352" s="35"/>
      <c r="DW352" s="35"/>
      <c r="DX352" s="35"/>
      <c r="DY352" s="35"/>
      <c r="DZ352" s="35"/>
      <c r="EA352" s="35"/>
      <c r="EB352" s="35"/>
      <c r="EC352" s="35"/>
      <c r="ED352" s="35"/>
      <c r="EE352" s="35"/>
      <c r="EF352" s="35"/>
      <c r="EG352" s="35"/>
      <c r="EH352" s="35"/>
      <c r="EI352" s="35"/>
      <c r="EJ352" s="35"/>
      <c r="EK352" s="35"/>
      <c r="EL352" s="35"/>
      <c r="EM352" s="35"/>
      <c r="EN352" s="35"/>
      <c r="EO352" s="35"/>
      <c r="EP352" s="35"/>
      <c r="EQ352" s="35"/>
      <c r="ER352" s="35"/>
      <c r="ES352" s="35"/>
      <c r="ET352" s="35"/>
      <c r="EU352" s="35"/>
      <c r="EV352" s="35"/>
      <c r="EW352" s="35"/>
      <c r="EX352" s="35"/>
      <c r="EY352" s="35"/>
      <c r="EZ352" s="35"/>
      <c r="FA352" s="35"/>
      <c r="FB352" s="35"/>
      <c r="FC352" s="35"/>
      <c r="FD352" s="35"/>
      <c r="FE352" s="35"/>
      <c r="FF352" s="35"/>
      <c r="FG352" s="35"/>
      <c r="FH352" s="35"/>
      <c r="FI352" s="35"/>
      <c r="FJ352" s="35"/>
      <c r="FK352" s="35"/>
      <c r="FL352" s="35"/>
      <c r="FM352" s="35"/>
      <c r="FN352" s="35"/>
      <c r="FO352" s="35"/>
      <c r="FP352" s="35"/>
      <c r="FQ352" s="35"/>
      <c r="FR352" s="35"/>
      <c r="FS352" s="35"/>
      <c r="FT352" s="35"/>
      <c r="FU352" s="35"/>
      <c r="FV352" s="35"/>
      <c r="FW352" s="35"/>
      <c r="FX352" s="35"/>
      <c r="FY352" s="35"/>
      <c r="FZ352" s="35"/>
      <c r="GA352" s="35"/>
      <c r="GB352" s="35"/>
      <c r="GC352" s="35"/>
      <c r="GD352" s="35"/>
      <c r="GE352" s="35"/>
      <c r="GF352" s="35"/>
      <c r="GG352" s="35"/>
      <c r="GH352" s="35"/>
      <c r="GI352" s="35"/>
      <c r="GJ352" s="35"/>
      <c r="GK352" s="35"/>
      <c r="GL352" s="35"/>
      <c r="GM352" s="35"/>
      <c r="GN352" s="35"/>
      <c r="GO352" s="35"/>
      <c r="GP352" s="35"/>
      <c r="GQ352" s="35"/>
      <c r="GR352" s="35"/>
      <c r="GS352" s="35"/>
      <c r="GT352" s="35"/>
      <c r="GU352" s="35"/>
      <c r="GV352" s="35"/>
      <c r="GW352" s="35"/>
      <c r="GX352" s="35"/>
      <c r="GY352" s="35"/>
      <c r="GZ352" s="35"/>
      <c r="HA352" s="35"/>
      <c r="HB352" s="35"/>
      <c r="HC352" s="35"/>
      <c r="HD352" s="35"/>
      <c r="HE352" s="35"/>
      <c r="HF352" s="35"/>
      <c r="HG352" s="35"/>
      <c r="HH352" s="35"/>
      <c r="HI352" s="35"/>
      <c r="HJ352" s="35"/>
      <c r="HK352" s="35"/>
      <c r="HL352" s="35"/>
      <c r="HM352" s="35"/>
      <c r="HN352" s="35"/>
      <c r="HO352" s="35"/>
      <c r="HP352" s="35"/>
      <c r="HQ352" s="35"/>
      <c r="HR352" s="35"/>
      <c r="HS352" s="35"/>
      <c r="HT352" s="35"/>
      <c r="HU352" s="35"/>
      <c r="HV352" s="35"/>
      <c r="HW352" s="35"/>
      <c r="HX352" s="35"/>
      <c r="HY352" s="35"/>
      <c r="HZ352" s="35"/>
      <c r="IA352" s="35"/>
      <c r="IB352" s="35"/>
      <c r="IC352" s="35"/>
      <c r="ID352" s="35"/>
      <c r="IE352" s="35"/>
      <c r="IF352" s="35"/>
      <c r="IG352" s="35"/>
      <c r="IH352" s="35"/>
      <c r="II352" s="35"/>
      <c r="IJ352" s="35"/>
      <c r="IK352" s="35"/>
      <c r="IL352" s="35"/>
      <c r="IM352" s="35"/>
      <c r="IN352" s="35"/>
      <c r="IO352" s="35"/>
      <c r="IP352" s="35"/>
      <c r="IQ352" s="35"/>
      <c r="IR352" s="35"/>
      <c r="IS352" s="35"/>
      <c r="IT352" s="35"/>
      <c r="IU352" s="35"/>
      <c r="IV352" s="35"/>
      <c r="IW352" s="35"/>
      <c r="IX352" s="35"/>
      <c r="IZ352" s="35"/>
      <c r="JA352" s="35"/>
      <c r="JB352" s="35"/>
      <c r="JC352" s="35"/>
      <c r="JD352" s="35"/>
      <c r="JE352" s="35"/>
      <c r="JF352" s="35"/>
      <c r="JG352" s="35"/>
      <c r="JH352" s="35"/>
      <c r="JI352" s="35"/>
      <c r="JJ352" s="35"/>
      <c r="JK352" s="35"/>
      <c r="JL352" s="2116"/>
      <c r="JM352" s="2116"/>
      <c r="JN352" s="2116"/>
      <c r="JO352" s="2116"/>
      <c r="JP352" s="2116"/>
      <c r="JQ352" s="460"/>
      <c r="JR352" s="460"/>
      <c r="JS352" s="460"/>
      <c r="JT352" s="35"/>
      <c r="JU352" s="35"/>
      <c r="JV352" s="35"/>
      <c r="JW352" s="35"/>
      <c r="JX352" s="35"/>
      <c r="JY352" s="35"/>
      <c r="JZ352" s="35"/>
      <c r="KA352" s="35"/>
      <c r="KB352" s="35"/>
      <c r="KC352" s="35"/>
      <c r="KD352" s="35"/>
      <c r="KE352" s="35"/>
      <c r="KF352" s="35"/>
      <c r="KG352" s="35"/>
      <c r="KH352" s="35"/>
      <c r="KI352" s="35"/>
      <c r="KJ352" s="35"/>
      <c r="KK352" s="35"/>
      <c r="KL352" s="35"/>
      <c r="KM352" s="35"/>
      <c r="KN352" s="35"/>
      <c r="KO352" s="35"/>
      <c r="KP352" s="35"/>
      <c r="KQ352" s="36"/>
      <c r="KR352" s="36"/>
      <c r="KS352" s="36"/>
      <c r="KT352" s="36"/>
      <c r="KU352" s="36"/>
      <c r="KV352" s="36"/>
      <c r="KX352" s="540">
        <f t="shared" si="2736"/>
        <v>0</v>
      </c>
    </row>
    <row r="353" spans="1:310" ht="16.5" thickTop="1" thickBot="1" x14ac:dyDescent="0.3">
      <c r="A353" s="81"/>
      <c r="B353" s="81"/>
      <c r="C353" s="81"/>
      <c r="D353" s="2179"/>
      <c r="E353" s="11">
        <f>E347+1</f>
        <v>168</v>
      </c>
      <c r="F353" s="2127" t="s">
        <v>30</v>
      </c>
      <c r="G353" s="1830" t="s">
        <v>50</v>
      </c>
      <c r="H353" s="23" t="s">
        <v>88</v>
      </c>
      <c r="I353" s="23" t="s">
        <v>88</v>
      </c>
      <c r="J353" s="23" t="s">
        <v>88</v>
      </c>
      <c r="K353" s="38"/>
      <c r="L353" s="39" t="s">
        <v>84</v>
      </c>
      <c r="M353" s="196" t="s">
        <v>64</v>
      </c>
      <c r="N353" s="1905" t="s">
        <v>86</v>
      </c>
      <c r="O353" s="528"/>
      <c r="P353" s="544"/>
      <c r="Q353" s="726">
        <v>60</v>
      </c>
      <c r="R353" s="727"/>
      <c r="S353" s="727"/>
      <c r="T353" s="727"/>
      <c r="U353" s="727"/>
      <c r="V353" s="727"/>
      <c r="W353" s="727"/>
      <c r="X353" s="727"/>
      <c r="Y353" s="727"/>
      <c r="Z353" s="727"/>
      <c r="AA353" s="727"/>
      <c r="AB353" s="727">
        <v>40</v>
      </c>
      <c r="AC353" s="368">
        <f t="shared" ref="AC353:AC357" si="2737">Q353/100</f>
        <v>0.6</v>
      </c>
      <c r="AD353" s="368">
        <f t="shared" ref="AD353:AD357" si="2738">R353/100</f>
        <v>0</v>
      </c>
      <c r="AE353" s="368">
        <f t="shared" ref="AE353:AE357" si="2739">S353/100</f>
        <v>0</v>
      </c>
      <c r="AF353" s="368">
        <f t="shared" ref="AF353:AF357" si="2740">T353/100</f>
        <v>0</v>
      </c>
      <c r="AG353" s="368">
        <f t="shared" ref="AG353:AG357" si="2741">U353/100</f>
        <v>0</v>
      </c>
      <c r="AH353" s="368">
        <f t="shared" ref="AH353:AH357" si="2742">V353/100</f>
        <v>0</v>
      </c>
      <c r="AI353" s="368">
        <f t="shared" ref="AI353:AI357" si="2743">W353/100</f>
        <v>0</v>
      </c>
      <c r="AJ353" s="368">
        <f t="shared" ref="AJ353:AJ357" si="2744">X353/100</f>
        <v>0</v>
      </c>
      <c r="AK353" s="368">
        <f t="shared" ref="AK353:AK357" si="2745">Y353/100</f>
        <v>0</v>
      </c>
      <c r="AL353" s="368">
        <f t="shared" ref="AL353:AL357" si="2746">Z353/100</f>
        <v>0</v>
      </c>
      <c r="AM353" s="368">
        <f t="shared" ref="AM353:AM357" si="2747">AA353/100</f>
        <v>0</v>
      </c>
      <c r="AN353" s="368">
        <f t="shared" ref="AN353:AN357" si="2748">AB353/100</f>
        <v>0.4</v>
      </c>
      <c r="AO353" s="369">
        <v>0</v>
      </c>
      <c r="AP353" s="370">
        <v>0</v>
      </c>
      <c r="AQ353" s="370">
        <v>0</v>
      </c>
      <c r="AR353" s="370">
        <v>0</v>
      </c>
      <c r="AS353" s="378">
        <f>AC353*'Gas parameters'!$B$10</f>
        <v>21490.799999999999</v>
      </c>
      <c r="AT353" s="371">
        <f>AD353*'Gas parameters'!$C$10</f>
        <v>0</v>
      </c>
      <c r="AU353" s="371">
        <f>AE353*'Gas parameters'!$D$10</f>
        <v>0</v>
      </c>
      <c r="AV353" s="371">
        <f>AF353*'Gas parameters'!$E$10</f>
        <v>0</v>
      </c>
      <c r="AW353" s="371">
        <f>AG353*'Gas parameters'!$F$10</f>
        <v>0</v>
      </c>
      <c r="AX353" s="371">
        <f>AH353*'Gas parameters'!$G$10</f>
        <v>0</v>
      </c>
      <c r="AY353" s="371">
        <f>AI353*'Gas parameters'!$H$10</f>
        <v>0</v>
      </c>
      <c r="AZ353" s="371">
        <f>AJ353*'Gas parameters'!$I$10</f>
        <v>0</v>
      </c>
      <c r="BA353" s="371">
        <f>AK353*'Gas parameters'!$J$10</f>
        <v>0</v>
      </c>
      <c r="BB353" s="371">
        <f>AL353*'Gas parameters'!$K$10</f>
        <v>0</v>
      </c>
      <c r="BC353" s="371">
        <f>AM353*'Gas parameters'!$L$10</f>
        <v>0</v>
      </c>
      <c r="BD353" s="371">
        <f>AN353*'Gas parameters'!$M$10</f>
        <v>4310.8</v>
      </c>
      <c r="BE353" s="372">
        <f>AO353*'Gas parameters'!$N$10</f>
        <v>0</v>
      </c>
      <c r="BF353" s="373">
        <f>AP353*'Gas parameters'!$O$10</f>
        <v>0</v>
      </c>
      <c r="BG353" s="373">
        <f>AQ353*'Gas parameters'!$P$10</f>
        <v>0</v>
      </c>
      <c r="BH353" s="379">
        <f>AR353*'Gas parameters'!$Q$10</f>
        <v>0</v>
      </c>
      <c r="BI353" s="386">
        <f>AC353*'Gas parameters'!$B$11</f>
        <v>23904</v>
      </c>
      <c r="BJ353" s="387">
        <f>AD353*'Gas parameters'!$C$11</f>
        <v>0</v>
      </c>
      <c r="BK353" s="387">
        <f>AE353*'Gas parameters'!$D$11</f>
        <v>0</v>
      </c>
      <c r="BL353" s="387">
        <f>AF353*'Gas parameters'!$E$11</f>
        <v>0</v>
      </c>
      <c r="BM353" s="387">
        <f>AG353*'Gas parameters'!$F$11</f>
        <v>0</v>
      </c>
      <c r="BN353" s="387">
        <f>AH353*'Gas parameters'!$G$11</f>
        <v>0</v>
      </c>
      <c r="BO353" s="387">
        <f>AI353*'Gas parameters'!$H$11</f>
        <v>0</v>
      </c>
      <c r="BP353" s="387">
        <f>AJ353*'Gas parameters'!$I$11</f>
        <v>0</v>
      </c>
      <c r="BQ353" s="387">
        <f>AK353*'Gas parameters'!$J$11</f>
        <v>0</v>
      </c>
      <c r="BR353" s="387">
        <f>AL353*'Gas parameters'!$K$11</f>
        <v>0</v>
      </c>
      <c r="BS353" s="387">
        <f>AM353*'Gas parameters'!$L$11</f>
        <v>0</v>
      </c>
      <c r="BT353" s="387">
        <f>AN353*'Gas parameters'!$M$11</f>
        <v>5115.2000000000007</v>
      </c>
      <c r="BU353" s="388">
        <f>AO353*'Gas parameters'!$N$11</f>
        <v>0</v>
      </c>
      <c r="BV353" s="389">
        <f>AP353*'Gas parameters'!$O$11</f>
        <v>0</v>
      </c>
      <c r="BW353" s="389">
        <f>AQ353*'Gas parameters'!$P$11</f>
        <v>0</v>
      </c>
      <c r="BX353" s="390">
        <f>AR353*'Gas parameters'!$Q$11</f>
        <v>0</v>
      </c>
      <c r="BY353" s="385">
        <f>AC353*'Gas parameters'!$B$12</f>
        <v>0.43043999999999999</v>
      </c>
      <c r="BZ353" s="374">
        <f>AD353*'Gas parameters'!$C$12</f>
        <v>0</v>
      </c>
      <c r="CA353" s="374">
        <f>AE353*'Gas parameters'!$D$12</f>
        <v>0</v>
      </c>
      <c r="CB353" s="374">
        <f>AF353*'Gas parameters'!$E$12</f>
        <v>0</v>
      </c>
      <c r="CC353" s="374">
        <f>AG353*'Gas parameters'!$F$12</f>
        <v>0</v>
      </c>
      <c r="CD353" s="374">
        <f>AH353*'Gas parameters'!$G$12</f>
        <v>0</v>
      </c>
      <c r="CE353" s="374">
        <f>AI353*'Gas parameters'!$H$12</f>
        <v>0</v>
      </c>
      <c r="CF353" s="374">
        <f>AJ353*'Gas parameters'!$I$12</f>
        <v>0</v>
      </c>
      <c r="CG353" s="374">
        <f>AK353*'Gas parameters'!$J$12</f>
        <v>0</v>
      </c>
      <c r="CH353" s="374">
        <f>AL353*'Gas parameters'!$K$12</f>
        <v>0</v>
      </c>
      <c r="CI353" s="374">
        <f>AM353*'Gas parameters'!$L$12</f>
        <v>0</v>
      </c>
      <c r="CJ353" s="374">
        <f>AN353*'Gas parameters'!$M$12</f>
        <v>3.5999999999999997E-2</v>
      </c>
      <c r="CK353" s="375">
        <f>AO353*'Gas parameters'!$N$12</f>
        <v>0</v>
      </c>
      <c r="CL353" s="376">
        <f>AP353*'Gas parameters'!$O$12</f>
        <v>0</v>
      </c>
      <c r="CM353" s="376">
        <f>AQ353*'Gas parameters'!$P$12</f>
        <v>0</v>
      </c>
      <c r="CN353" s="376">
        <f>AR353*'Gas parameters'!$Q$12</f>
        <v>0</v>
      </c>
      <c r="CO353" s="432">
        <f t="shared" ref="CO353:CO357" si="2749">AC353</f>
        <v>0.6</v>
      </c>
      <c r="CP353" s="432">
        <f t="shared" ref="CP353:CP357" si="2750">AD353</f>
        <v>0</v>
      </c>
      <c r="CQ353" s="432">
        <f t="shared" ref="CQ353:CQ357" si="2751">AE353</f>
        <v>0</v>
      </c>
      <c r="CR353" s="432">
        <f t="shared" ref="CR353:CR357" si="2752">AF353</f>
        <v>0</v>
      </c>
      <c r="CS353" s="432">
        <f t="shared" ref="CS353:CS357" si="2753">AG353</f>
        <v>0</v>
      </c>
      <c r="CT353" s="432">
        <f t="shared" ref="CT353:CT357" si="2754">AH353</f>
        <v>0</v>
      </c>
      <c r="CU353" s="432">
        <f t="shared" ref="CU353:CU357" si="2755">AI353</f>
        <v>0</v>
      </c>
      <c r="CV353" s="432">
        <f t="shared" ref="CV353:CV357" si="2756">AJ353</f>
        <v>0</v>
      </c>
      <c r="CW353" s="432">
        <f t="shared" ref="CW353:CW357" si="2757">AK353</f>
        <v>0</v>
      </c>
      <c r="CX353" s="432">
        <f t="shared" ref="CX353:CX357" si="2758">AL353</f>
        <v>0</v>
      </c>
      <c r="CY353" s="432">
        <f t="shared" ref="CY353:CY357" si="2759">AM353</f>
        <v>0</v>
      </c>
      <c r="CZ353" s="432">
        <f t="shared" ref="CZ353:CZ357" si="2760">AN353</f>
        <v>0.4</v>
      </c>
      <c r="DA353" s="432">
        <f t="shared" ref="DA353:DA357" si="2761">AO353</f>
        <v>0</v>
      </c>
      <c r="DB353" s="432">
        <f t="shared" ref="DB353:DB357" si="2762">AP353</f>
        <v>0</v>
      </c>
      <c r="DC353" s="432">
        <f t="shared" ref="DC353:DC357" si="2763">AQ353</f>
        <v>0</v>
      </c>
      <c r="DD353" s="432">
        <f t="shared" ref="DD353:DD357" si="2764">AR353</f>
        <v>0</v>
      </c>
      <c r="DE353" s="428">
        <f>'DATA SHEET'!CO353*'Gas parameters'!$B$13</f>
        <v>21529.8</v>
      </c>
      <c r="DF353" s="428">
        <f>'DATA SHEET'!CP353*'Gas parameters'!$C$13</f>
        <v>0</v>
      </c>
      <c r="DG353" s="428">
        <f>'DATA SHEET'!CQ353*'Gas parameters'!$D$13</f>
        <v>0</v>
      </c>
      <c r="DH353" s="428">
        <f>'DATA SHEET'!CR353*'Gas parameters'!$E$13</f>
        <v>0</v>
      </c>
      <c r="DI353" s="428">
        <f>'DATA SHEET'!CS353*'Gas parameters'!$F$13</f>
        <v>0</v>
      </c>
      <c r="DJ353" s="428">
        <f>'DATA SHEET'!CT353*'Gas parameters'!$G$13</f>
        <v>0</v>
      </c>
      <c r="DK353" s="428">
        <f>'DATA SHEET'!CU353*'Gas parameters'!$H$13</f>
        <v>0</v>
      </c>
      <c r="DL353" s="428">
        <f>'DATA SHEET'!CV353*'Gas parameters'!$I$13</f>
        <v>0</v>
      </c>
      <c r="DM353" s="428">
        <f>'DATA SHEET'!CW353*'Gas parameters'!$J$13</f>
        <v>0</v>
      </c>
      <c r="DN353" s="428">
        <f>'DATA SHEET'!CX353*'Gas parameters'!$K$13</f>
        <v>0</v>
      </c>
      <c r="DO353" s="428">
        <f>'DATA SHEET'!CY353*'Gas parameters'!$L$13</f>
        <v>0</v>
      </c>
      <c r="DP353" s="428">
        <f>'DATA SHEET'!CZ353*'Gas parameters'!$M$13</f>
        <v>4313.2</v>
      </c>
      <c r="DQ353" s="428">
        <f>'DATA SHEET'!DA353*'Gas parameters'!$N$13</f>
        <v>0</v>
      </c>
      <c r="DR353" s="428">
        <f>'DATA SHEET'!DB353*'Gas parameters'!$O$13</f>
        <v>0</v>
      </c>
      <c r="DS353" s="428">
        <f>'DATA SHEET'!DC353*'Gas parameters'!$P$13</f>
        <v>0</v>
      </c>
      <c r="DT353" s="428">
        <f>'DATA SHEET'!DD353*'Gas parameters'!$Q$13</f>
        <v>0</v>
      </c>
      <c r="DU353" s="431">
        <f>'DATA SHEET'!CO353*'Gas parameters'!$B$14</f>
        <v>23891.399999999998</v>
      </c>
      <c r="DV353" s="431">
        <f>'DATA SHEET'!CP353*'Gas parameters'!$C$14</f>
        <v>0</v>
      </c>
      <c r="DW353" s="431">
        <f>'DATA SHEET'!CQ353*'Gas parameters'!$D$14</f>
        <v>0</v>
      </c>
      <c r="DX353" s="431">
        <f>'DATA SHEET'!CR353*'Gas parameters'!$E$14</f>
        <v>0</v>
      </c>
      <c r="DY353" s="431">
        <f>'DATA SHEET'!CS353*'Gas parameters'!$F$14</f>
        <v>0</v>
      </c>
      <c r="DZ353" s="431">
        <f>'DATA SHEET'!CT353*'Gas parameters'!$G$14</f>
        <v>0</v>
      </c>
      <c r="EA353" s="431">
        <f>'DATA SHEET'!CU353*'Gas parameters'!$H$14</f>
        <v>0</v>
      </c>
      <c r="EB353" s="431">
        <f>'DATA SHEET'!CV353*'Gas parameters'!$I$14</f>
        <v>0</v>
      </c>
      <c r="EC353" s="431">
        <f>'DATA SHEET'!CW353*'Gas parameters'!$J$14</f>
        <v>0</v>
      </c>
      <c r="ED353" s="431">
        <f>'DATA SHEET'!CX353*'Gas parameters'!$K$14</f>
        <v>0</v>
      </c>
      <c r="EE353" s="431">
        <f>'DATA SHEET'!CY353*'Gas parameters'!$L$14</f>
        <v>0</v>
      </c>
      <c r="EF353" s="431">
        <f>'DATA SHEET'!CZ353*'Gas parameters'!$M$14</f>
        <v>5098</v>
      </c>
      <c r="EG353" s="431">
        <f>'DATA SHEET'!DA353*'Gas parameters'!$N$14</f>
        <v>0</v>
      </c>
      <c r="EH353" s="431">
        <f>'DATA SHEET'!DB353*'Gas parameters'!$O$14</f>
        <v>0</v>
      </c>
      <c r="EI353" s="431">
        <f>'DATA SHEET'!DC353*'Gas parameters'!$P$14</f>
        <v>0</v>
      </c>
      <c r="EJ353" s="431">
        <f>'DATA SHEET'!DD353*'Gas parameters'!$Q$14</f>
        <v>0</v>
      </c>
      <c r="EK353" s="425">
        <f>'DATA SHEET'!CO353*'Gas parameters'!$B$15</f>
        <v>1.2018</v>
      </c>
      <c r="EL353" s="434">
        <f>'DATA SHEET'!CP353*'Gas parameters'!$C$15</f>
        <v>0</v>
      </c>
      <c r="EM353" s="434">
        <f>'DATA SHEET'!CQ353*'Gas parameters'!$D$15</f>
        <v>0</v>
      </c>
      <c r="EN353" s="434">
        <f>'DATA SHEET'!CR353*'Gas parameters'!$E$15</f>
        <v>0</v>
      </c>
      <c r="EO353" s="434">
        <f>'DATA SHEET'!CS353*'Gas parameters'!$F$15</f>
        <v>0</v>
      </c>
      <c r="EP353" s="434">
        <f>'DATA SHEET'!CT353*'Gas parameters'!$G$15</f>
        <v>0</v>
      </c>
      <c r="EQ353" s="434">
        <f>'DATA SHEET'!CU353*'Gas parameters'!$H$15</f>
        <v>0</v>
      </c>
      <c r="ER353" s="434">
        <f>'DATA SHEET'!CV353*'Gas parameters'!$I$15</f>
        <v>0</v>
      </c>
      <c r="ES353" s="434">
        <f>'DATA SHEET'!CW353*'Gas parameters'!$J$15</f>
        <v>0</v>
      </c>
      <c r="ET353" s="434">
        <f>'DATA SHEET'!CX353*'Gas parameters'!$K$15</f>
        <v>0</v>
      </c>
      <c r="EU353" s="434">
        <f>'DATA SHEET'!CY353*'Gas parameters'!$L$15</f>
        <v>0</v>
      </c>
      <c r="EV353" s="434">
        <f>'DATA SHEET'!CZ353*'Gas parameters'!$M$15</f>
        <v>0.1996</v>
      </c>
      <c r="EW353" s="434">
        <f>'DATA SHEET'!DA353*'Gas parameters'!$N$15</f>
        <v>0</v>
      </c>
      <c r="EX353" s="434">
        <f>'DATA SHEET'!DB353*'Gas parameters'!$O$15</f>
        <v>0</v>
      </c>
      <c r="EY353" s="434">
        <f>'DATA SHEET'!DC353*'Gas parameters'!$P$15</f>
        <v>0</v>
      </c>
      <c r="EZ353" s="434">
        <f>'DATA SHEET'!DD353*'Gas parameters'!$Q$15</f>
        <v>0</v>
      </c>
      <c r="FA353" s="429">
        <f>'DATA SHEET'!CO353*'Gas parameters'!$B$16</f>
        <v>0.59760000000000002</v>
      </c>
      <c r="FB353" s="429">
        <f>'DATA SHEET'!CP353*'Gas parameters'!$C$16</f>
        <v>0</v>
      </c>
      <c r="FC353" s="429">
        <f>'DATA SHEET'!CQ353*'Gas parameters'!$D$16</f>
        <v>0</v>
      </c>
      <c r="FD353" s="429">
        <f>'DATA SHEET'!CR353*'Gas parameters'!$E$16</f>
        <v>0</v>
      </c>
      <c r="FE353" s="429">
        <f>'DATA SHEET'!CS353*'Gas parameters'!$F$16</f>
        <v>0</v>
      </c>
      <c r="FF353" s="429">
        <f>'DATA SHEET'!CT353*'Gas parameters'!$G$16</f>
        <v>0</v>
      </c>
      <c r="FG353" s="429">
        <f>'DATA SHEET'!CU353*'Gas parameters'!$H$16</f>
        <v>0</v>
      </c>
      <c r="FH353" s="429">
        <f>'DATA SHEET'!CV353*'Gas parameters'!$I$16</f>
        <v>0</v>
      </c>
      <c r="FI353" s="429">
        <f>'DATA SHEET'!CW353*'Gas parameters'!$J$16</f>
        <v>0</v>
      </c>
      <c r="FJ353" s="429">
        <f>'DATA SHEET'!CX353*'Gas parameters'!$K$16</f>
        <v>0</v>
      </c>
      <c r="FK353" s="429">
        <f>'DATA SHEET'!CY353*'Gas parameters'!$L$16</f>
        <v>0</v>
      </c>
      <c r="FL353" s="429">
        <f>'DATA SHEET'!CZ353*'Gas parameters'!$M$16</f>
        <v>0</v>
      </c>
      <c r="FM353" s="429">
        <f>'DATA SHEET'!DA353*'Gas parameters'!$N$16</f>
        <v>0</v>
      </c>
      <c r="FN353" s="429">
        <f>'DATA SHEET'!DB353*'Gas parameters'!$O$16</f>
        <v>0</v>
      </c>
      <c r="FO353" s="429">
        <f>'DATA SHEET'!DC353*'Gas parameters'!$P$16</f>
        <v>0</v>
      </c>
      <c r="FP353" s="429">
        <f>'DATA SHEET'!DD353*'Gas parameters'!$Q$16</f>
        <v>0</v>
      </c>
      <c r="FQ353" s="457">
        <f>'DATA SHEET'!CO353*'Gas parameters'!$B$17</f>
        <v>1.1639999999999999</v>
      </c>
      <c r="FR353" s="457">
        <f>'DATA SHEET'!CP353*'Gas parameters'!$C$17</f>
        <v>0</v>
      </c>
      <c r="FS353" s="457">
        <f>'DATA SHEET'!CQ353*'Gas parameters'!$D$17</f>
        <v>0</v>
      </c>
      <c r="FT353" s="457">
        <f>'DATA SHEET'!CR353*'Gas parameters'!$E$17</f>
        <v>0</v>
      </c>
      <c r="FU353" s="457">
        <f>'DATA SHEET'!CS353*'Gas parameters'!$F$17</f>
        <v>0</v>
      </c>
      <c r="FV353" s="457">
        <f>'DATA SHEET'!CT353*'Gas parameters'!$G$17</f>
        <v>0</v>
      </c>
      <c r="FW353" s="457">
        <f>'DATA SHEET'!CU353*'Gas parameters'!$H$17</f>
        <v>0</v>
      </c>
      <c r="FX353" s="457">
        <f>'DATA SHEET'!CV353*'Gas parameters'!$I$17</f>
        <v>0</v>
      </c>
      <c r="FY353" s="457">
        <f>'DATA SHEET'!CW353*'Gas parameters'!$J$17</f>
        <v>0</v>
      </c>
      <c r="FZ353" s="457">
        <f>'DATA SHEET'!CX353*'Gas parameters'!$K$17</f>
        <v>0</v>
      </c>
      <c r="GA353" s="457">
        <f>'DATA SHEET'!CY353*'Gas parameters'!$L$17</f>
        <v>0</v>
      </c>
      <c r="GB353" s="457">
        <f>'DATA SHEET'!CZ353*'Gas parameters'!$M$17</f>
        <v>0.38680000000000003</v>
      </c>
      <c r="GC353" s="457">
        <f>'DATA SHEET'!DA353*'Gas parameters'!$N$17</f>
        <v>0</v>
      </c>
      <c r="GD353" s="457">
        <f>'DATA SHEET'!DB353*'Gas parameters'!$O$17</f>
        <v>0</v>
      </c>
      <c r="GE353" s="457">
        <f>'DATA SHEET'!DC353*'Gas parameters'!$P$17</f>
        <v>0</v>
      </c>
      <c r="GF353" s="457">
        <f>'DATA SHEET'!DD353*'Gas parameters'!$Q$17</f>
        <v>0</v>
      </c>
      <c r="GG353" s="429">
        <f>'DATA SHEET'!CO353*'Gas parameters'!$B$18</f>
        <v>0.43043999999999999</v>
      </c>
      <c r="GH353" s="429">
        <f>'DATA SHEET'!CP353*'Gas parameters'!$C$18</f>
        <v>0</v>
      </c>
      <c r="GI353" s="429">
        <f>'DATA SHEET'!CQ353*'Gas parameters'!$D$18</f>
        <v>0</v>
      </c>
      <c r="GJ353" s="429">
        <f>'DATA SHEET'!CR353*'Gas parameters'!$E$18</f>
        <v>0</v>
      </c>
      <c r="GK353" s="429">
        <f>'DATA SHEET'!CS353*'Gas parameters'!$F$18</f>
        <v>0</v>
      </c>
      <c r="GL353" s="429">
        <f>'DATA SHEET'!CT353*'Gas parameters'!$G$18</f>
        <v>0</v>
      </c>
      <c r="GM353" s="429">
        <f>'DATA SHEET'!CU353*'Gas parameters'!$H$18</f>
        <v>0</v>
      </c>
      <c r="GN353" s="429">
        <f>'DATA SHEET'!CV353*'Gas parameters'!$I$18</f>
        <v>0</v>
      </c>
      <c r="GO353" s="429">
        <f>'DATA SHEET'!CW353*'Gas parameters'!$J$18</f>
        <v>0</v>
      </c>
      <c r="GP353" s="429">
        <f>'DATA SHEET'!CX353*'Gas parameters'!$K$18</f>
        <v>0</v>
      </c>
      <c r="GQ353" s="429">
        <f>'DATA SHEET'!CY353*'Gas parameters'!$L$18</f>
        <v>0</v>
      </c>
      <c r="GR353" s="429">
        <f>'DATA SHEET'!CZ353*'Gas parameters'!$M$18</f>
        <v>3.5999999999999997E-2</v>
      </c>
      <c r="GS353" s="429">
        <f>'DATA SHEET'!DA353*'Gas parameters'!$N$18</f>
        <v>0</v>
      </c>
      <c r="GT353" s="429">
        <f>'DATA SHEET'!DB353*'Gas parameters'!$O$18</f>
        <v>0</v>
      </c>
      <c r="GU353" s="429">
        <f>'DATA SHEET'!DC353*'Gas parameters'!$P$18</f>
        <v>0</v>
      </c>
      <c r="GV353" s="429">
        <f>'DATA SHEET'!DD353*'Gas parameters'!$Q$18</f>
        <v>0</v>
      </c>
      <c r="GW353" s="430">
        <v>7</v>
      </c>
      <c r="GX353" s="430">
        <v>1E-3</v>
      </c>
      <c r="GY353" s="435">
        <f t="shared" ref="GY353:GY357" si="2765">HM353/0.2094</f>
        <v>6.6924546322827121</v>
      </c>
      <c r="GZ353" s="435">
        <f t="shared" ref="GZ353:GZ357" si="2766">HN353/HH353*100</f>
        <v>10.148328222950017</v>
      </c>
      <c r="HA353" s="433">
        <f t="shared" ref="HA353:HA357" si="2767">(HG353-HH353)/GY353+1</f>
        <v>1</v>
      </c>
      <c r="HB353" s="433">
        <f t="shared" ref="HB353:HB357" si="2768">HG353+HI353</f>
        <v>7.4502201757506663</v>
      </c>
      <c r="HC353" s="433">
        <f t="shared" ref="HC353:HC357" si="2769">HI353/HB353*100</f>
        <v>20.959991874476575</v>
      </c>
      <c r="HD353" s="433">
        <f t="shared" ref="HD353:HD357" si="2770">HJ353*0.01977+HF353*0.01429+(100-HF353-HJ353)*0.01251</f>
        <v>1.3246768628986172</v>
      </c>
      <c r="HE353" s="433">
        <f t="shared" ref="HE353:HE357" si="2771">(HD353+HI353*0.8038/HG353)/(HI353/HG353+1)</f>
        <v>1.2155011147590387</v>
      </c>
      <c r="HF353" s="436">
        <f t="shared" ref="HF353:HF357" si="2772">IO353</f>
        <v>0</v>
      </c>
      <c r="HG353" s="433">
        <f t="shared" ref="HG353:HG357" si="2773">HN353/HJ353*100</f>
        <v>5.8886546322827122</v>
      </c>
      <c r="HH353" s="435">
        <f>GY353*0.7906+'DATA SHEET'!CW353/100+HN353</f>
        <v>5.8886546322827122</v>
      </c>
      <c r="HI353" s="433">
        <f t="shared" ref="HI353:HI357" si="2774">GX353/0.8038*1.293*HA353*GY353+HO353</f>
        <v>1.5615655434679541</v>
      </c>
      <c r="HJ353" s="433">
        <f t="shared" ref="HJ353:HJ357" si="2775">(1-HF353/20.94)*GZ353</f>
        <v>10.148328222950017</v>
      </c>
      <c r="HK353" s="437">
        <f t="shared" ref="HK353:HK357" si="2776">SUM(DE353:DT353)</f>
        <v>25843</v>
      </c>
      <c r="HL353" s="437">
        <f t="shared" ref="HL353:HL357" si="2777">SUM(DU353:EJ353)</f>
        <v>28989.399999999998</v>
      </c>
      <c r="HM353" s="438">
        <f t="shared" ref="HM353:HM357" si="2778">SUM(EK353:EZ353)</f>
        <v>1.4014</v>
      </c>
      <c r="HN353" s="439">
        <f t="shared" ref="HN353:HN357" si="2779">SUM(FA353:FP353)</f>
        <v>0.59760000000000002</v>
      </c>
      <c r="HO353" s="436">
        <f t="shared" ref="HO353:HO357" si="2780">SUM(FQ353:GF353)</f>
        <v>1.5508</v>
      </c>
      <c r="HP353" s="427">
        <f t="shared" ref="HP353:HP357" si="2781">SUM(GG353:GV353)</f>
        <v>0.46643999999999997</v>
      </c>
      <c r="HQ353" s="357">
        <f t="shared" ref="HQ353:HQ357" si="2782">SUM(AS353:BH353)</f>
        <v>25801.599999999999</v>
      </c>
      <c r="HR353" s="358">
        <f t="shared" ref="HR353:HR357" si="2783">SUM(BI353:BX353)</f>
        <v>29019.200000000001</v>
      </c>
      <c r="HS353" s="712">
        <f t="shared" ref="HS353:HS357" si="2784">SUM(BY353:CN353)</f>
        <v>0.46643999999999997</v>
      </c>
      <c r="HT353" s="713">
        <f t="shared" ref="HT353:HT357" si="2785">HU353/$HR$14</f>
        <v>0.36094603788418017</v>
      </c>
      <c r="HU353" s="711">
        <f t="shared" ref="HU353:HU357" si="2786">HS353/$HU$14</f>
        <v>0.44215889640812073</v>
      </c>
      <c r="HV353" s="711">
        <f t="shared" ref="HV353:HV357" si="2787">HY353/$HV$14</f>
        <v>24.454174959719456</v>
      </c>
      <c r="HW353" s="711">
        <f t="shared" ref="HW353:HW357" si="2788">HZ353/$HW$14</f>
        <v>27.464698088207459</v>
      </c>
      <c r="HX353" s="711">
        <f t="shared" ref="HX353:HX357" si="2789">IA353/$HX$14</f>
        <v>45.714470083951518</v>
      </c>
      <c r="HY353" s="714">
        <f t="shared" ref="HY353:HY357" si="2790">HQ353/1000</f>
        <v>25.801599999999997</v>
      </c>
      <c r="HZ353" s="359">
        <f t="shared" ref="HZ353:HZ357" si="2791">HR353/1000</f>
        <v>29.019200000000001</v>
      </c>
      <c r="IA353" s="360">
        <f t="shared" ref="IA353:IA357" si="2792">HR353/SQRT(HT353)/1000</f>
        <v>48.30190909070317</v>
      </c>
      <c r="IB353" s="75">
        <f t="shared" ref="IB353:IB357" si="2793">HX353</f>
        <v>45.714470083951518</v>
      </c>
      <c r="IC353" s="724">
        <f t="shared" ref="IC353:IC357" si="2794">HT353</f>
        <v>0.36094603788418017</v>
      </c>
      <c r="ID353" s="724">
        <f t="shared" ref="ID353:ID357" si="2795">HY353</f>
        <v>25.801599999999997</v>
      </c>
      <c r="IE353" s="724">
        <f t="shared" ref="IE353:IE357" si="2796">HZ353</f>
        <v>29.019200000000001</v>
      </c>
      <c r="IF353" s="76">
        <f t="shared" ref="IF353:IF357" si="2797">GZ353</f>
        <v>10.148328222950017</v>
      </c>
      <c r="IG353" s="168"/>
      <c r="IH353" s="168"/>
      <c r="II353" s="168"/>
      <c r="IJ353" s="700">
        <f t="shared" ref="IJ353:IJ357" si="2798">II353*(273.15/(273.15+15))*ID353/3.6</f>
        <v>0</v>
      </c>
      <c r="IK353" s="529"/>
      <c r="IL353" s="529"/>
      <c r="IM353" s="529"/>
      <c r="IN353" s="529"/>
      <c r="IO353" s="529"/>
      <c r="IP353" s="529"/>
      <c r="IQ353" s="529"/>
      <c r="IR353" s="529"/>
      <c r="IS353" s="23" t="s">
        <v>88</v>
      </c>
      <c r="IT353" s="23" t="s">
        <v>88</v>
      </c>
      <c r="IU353" s="23"/>
      <c r="IV353" s="23" t="s">
        <v>88</v>
      </c>
      <c r="IW353" s="23"/>
      <c r="IX353" s="23"/>
      <c r="IZ353" s="529"/>
      <c r="JA353" s="529"/>
      <c r="JB353" s="143"/>
      <c r="JC353" s="64"/>
      <c r="JD353" s="22" t="str">
        <f>IF(IN353&lt;&gt;0,IP353*IF353/IN353,"NM")</f>
        <v>NM</v>
      </c>
      <c r="JE353" s="22" t="str">
        <f>IF(IN353&lt;&gt;0,IQ353*IF353/IN353,"NM")</f>
        <v>NM</v>
      </c>
      <c r="JF353" s="22" t="str">
        <f>IF(IN353&lt;&gt;0,JD353*1.07,"NM")</f>
        <v>NM</v>
      </c>
      <c r="JG353" s="22" t="str">
        <f>IF(IN353&lt;&gt;0,JE353*1.76,"NM")</f>
        <v>NM</v>
      </c>
      <c r="JH353" s="21" t="str">
        <f>IF(IN353&lt;&gt;0,(21/(21-IO353)),"NM")</f>
        <v>NM</v>
      </c>
      <c r="JI353" s="21"/>
      <c r="JJ353" s="21"/>
      <c r="JK353" s="21"/>
      <c r="JL353" s="529"/>
      <c r="JM353" s="529"/>
      <c r="JN353" s="529"/>
      <c r="JO353" s="529"/>
      <c r="JP353" s="529"/>
      <c r="JR353" s="29"/>
      <c r="JS353" s="29"/>
      <c r="JT353" s="529"/>
      <c r="JU353" s="529"/>
      <c r="JV353" s="142"/>
      <c r="JW353" s="142"/>
      <c r="JX353" s="142"/>
      <c r="JY353" s="142"/>
      <c r="JZ353" s="142"/>
      <c r="KA353" s="23"/>
      <c r="KB353" s="24"/>
      <c r="KC353" s="175"/>
      <c r="KD353" s="175"/>
      <c r="KE353" s="175"/>
      <c r="KF353" s="175"/>
      <c r="KG353" s="175"/>
      <c r="KH353" s="175"/>
      <c r="KI353" s="175"/>
      <c r="KJ353" s="175"/>
      <c r="KK353" s="48"/>
      <c r="KL353" s="32" t="s">
        <v>88</v>
      </c>
      <c r="KM353" s="48"/>
      <c r="KN353" s="48"/>
      <c r="KO353" s="48"/>
      <c r="KP353" s="48"/>
      <c r="KQ353" s="49"/>
      <c r="KR353" s="49"/>
      <c r="KS353" s="49"/>
      <c r="KT353" s="49"/>
      <c r="KU353" s="49"/>
      <c r="KV353" s="49"/>
      <c r="KX353" s="540">
        <f t="shared" si="2736"/>
        <v>100</v>
      </c>
    </row>
    <row r="354" spans="1:310" ht="16.5" thickTop="1" thickBot="1" x14ac:dyDescent="0.3">
      <c r="A354" s="81"/>
      <c r="B354" s="81"/>
      <c r="C354" s="81"/>
      <c r="D354" s="2179"/>
      <c r="E354" s="11">
        <f>E353+1</f>
        <v>169</v>
      </c>
      <c r="F354" s="2128"/>
      <c r="G354" s="1831"/>
      <c r="H354" s="23" t="s">
        <v>88</v>
      </c>
      <c r="I354" s="23" t="s">
        <v>88</v>
      </c>
      <c r="J354" s="23" t="s">
        <v>88</v>
      </c>
      <c r="K354" s="38"/>
      <c r="L354" s="39" t="s">
        <v>79</v>
      </c>
      <c r="M354" s="39" t="s">
        <v>53</v>
      </c>
      <c r="N354" s="1905"/>
      <c r="O354" s="528"/>
      <c r="P354" s="544"/>
      <c r="Q354" s="726">
        <v>60</v>
      </c>
      <c r="R354" s="727"/>
      <c r="S354" s="727"/>
      <c r="T354" s="727"/>
      <c r="U354" s="727"/>
      <c r="V354" s="727"/>
      <c r="W354" s="727"/>
      <c r="X354" s="727"/>
      <c r="Y354" s="727"/>
      <c r="Z354" s="727"/>
      <c r="AA354" s="727"/>
      <c r="AB354" s="727">
        <v>40</v>
      </c>
      <c r="AC354" s="368">
        <f t="shared" si="2737"/>
        <v>0.6</v>
      </c>
      <c r="AD354" s="368">
        <f t="shared" si="2738"/>
        <v>0</v>
      </c>
      <c r="AE354" s="368">
        <f t="shared" si="2739"/>
        <v>0</v>
      </c>
      <c r="AF354" s="368">
        <f t="shared" si="2740"/>
        <v>0</v>
      </c>
      <c r="AG354" s="368">
        <f t="shared" si="2741"/>
        <v>0</v>
      </c>
      <c r="AH354" s="368">
        <f t="shared" si="2742"/>
        <v>0</v>
      </c>
      <c r="AI354" s="368">
        <f t="shared" si="2743"/>
        <v>0</v>
      </c>
      <c r="AJ354" s="368">
        <f t="shared" si="2744"/>
        <v>0</v>
      </c>
      <c r="AK354" s="368">
        <f t="shared" si="2745"/>
        <v>0</v>
      </c>
      <c r="AL354" s="368">
        <f t="shared" si="2746"/>
        <v>0</v>
      </c>
      <c r="AM354" s="368">
        <f t="shared" si="2747"/>
        <v>0</v>
      </c>
      <c r="AN354" s="368">
        <f t="shared" si="2748"/>
        <v>0.4</v>
      </c>
      <c r="AO354" s="369">
        <v>0</v>
      </c>
      <c r="AP354" s="370">
        <v>0</v>
      </c>
      <c r="AQ354" s="370">
        <v>0</v>
      </c>
      <c r="AR354" s="370">
        <v>0</v>
      </c>
      <c r="AS354" s="378">
        <f>AC354*'Gas parameters'!$B$10</f>
        <v>21490.799999999999</v>
      </c>
      <c r="AT354" s="371">
        <f>AD354*'Gas parameters'!$C$10</f>
        <v>0</v>
      </c>
      <c r="AU354" s="371">
        <f>AE354*'Gas parameters'!$D$10</f>
        <v>0</v>
      </c>
      <c r="AV354" s="371">
        <f>AF354*'Gas parameters'!$E$10</f>
        <v>0</v>
      </c>
      <c r="AW354" s="371">
        <f>AG354*'Gas parameters'!$F$10</f>
        <v>0</v>
      </c>
      <c r="AX354" s="371">
        <f>AH354*'Gas parameters'!$G$10</f>
        <v>0</v>
      </c>
      <c r="AY354" s="371">
        <f>AI354*'Gas parameters'!$H$10</f>
        <v>0</v>
      </c>
      <c r="AZ354" s="371">
        <f>AJ354*'Gas parameters'!$I$10</f>
        <v>0</v>
      </c>
      <c r="BA354" s="371">
        <f>AK354*'Gas parameters'!$J$10</f>
        <v>0</v>
      </c>
      <c r="BB354" s="371">
        <f>AL354*'Gas parameters'!$K$10</f>
        <v>0</v>
      </c>
      <c r="BC354" s="371">
        <f>AM354*'Gas parameters'!$L$10</f>
        <v>0</v>
      </c>
      <c r="BD354" s="371">
        <f>AN354*'Gas parameters'!$M$10</f>
        <v>4310.8</v>
      </c>
      <c r="BE354" s="372">
        <f>AO354*'Gas parameters'!$N$10</f>
        <v>0</v>
      </c>
      <c r="BF354" s="373">
        <f>AP354*'Gas parameters'!$O$10</f>
        <v>0</v>
      </c>
      <c r="BG354" s="373">
        <f>AQ354*'Gas parameters'!$P$10</f>
        <v>0</v>
      </c>
      <c r="BH354" s="379">
        <f>AR354*'Gas parameters'!$Q$10</f>
        <v>0</v>
      </c>
      <c r="BI354" s="386">
        <f>AC354*'Gas parameters'!$B$11</f>
        <v>23904</v>
      </c>
      <c r="BJ354" s="387">
        <f>AD354*'Gas parameters'!$C$11</f>
        <v>0</v>
      </c>
      <c r="BK354" s="387">
        <f>AE354*'Gas parameters'!$D$11</f>
        <v>0</v>
      </c>
      <c r="BL354" s="387">
        <f>AF354*'Gas parameters'!$E$11</f>
        <v>0</v>
      </c>
      <c r="BM354" s="387">
        <f>AG354*'Gas parameters'!$F$11</f>
        <v>0</v>
      </c>
      <c r="BN354" s="387">
        <f>AH354*'Gas parameters'!$G$11</f>
        <v>0</v>
      </c>
      <c r="BO354" s="387">
        <f>AI354*'Gas parameters'!$H$11</f>
        <v>0</v>
      </c>
      <c r="BP354" s="387">
        <f>AJ354*'Gas parameters'!$I$11</f>
        <v>0</v>
      </c>
      <c r="BQ354" s="387">
        <f>AK354*'Gas parameters'!$J$11</f>
        <v>0</v>
      </c>
      <c r="BR354" s="387">
        <f>AL354*'Gas parameters'!$K$11</f>
        <v>0</v>
      </c>
      <c r="BS354" s="387">
        <f>AM354*'Gas parameters'!$L$11</f>
        <v>0</v>
      </c>
      <c r="BT354" s="387">
        <f>AN354*'Gas parameters'!$M$11</f>
        <v>5115.2000000000007</v>
      </c>
      <c r="BU354" s="388">
        <f>AO354*'Gas parameters'!$N$11</f>
        <v>0</v>
      </c>
      <c r="BV354" s="389">
        <f>AP354*'Gas parameters'!$O$11</f>
        <v>0</v>
      </c>
      <c r="BW354" s="389">
        <f>AQ354*'Gas parameters'!$P$11</f>
        <v>0</v>
      </c>
      <c r="BX354" s="390">
        <f>AR354*'Gas parameters'!$Q$11</f>
        <v>0</v>
      </c>
      <c r="BY354" s="385">
        <f>AC354*'Gas parameters'!$B$12</f>
        <v>0.43043999999999999</v>
      </c>
      <c r="BZ354" s="374">
        <f>AD354*'Gas parameters'!$C$12</f>
        <v>0</v>
      </c>
      <c r="CA354" s="374">
        <f>AE354*'Gas parameters'!$D$12</f>
        <v>0</v>
      </c>
      <c r="CB354" s="374">
        <f>AF354*'Gas parameters'!$E$12</f>
        <v>0</v>
      </c>
      <c r="CC354" s="374">
        <f>AG354*'Gas parameters'!$F$12</f>
        <v>0</v>
      </c>
      <c r="CD354" s="374">
        <f>AH354*'Gas parameters'!$G$12</f>
        <v>0</v>
      </c>
      <c r="CE354" s="374">
        <f>AI354*'Gas parameters'!$H$12</f>
        <v>0</v>
      </c>
      <c r="CF354" s="374">
        <f>AJ354*'Gas parameters'!$I$12</f>
        <v>0</v>
      </c>
      <c r="CG354" s="374">
        <f>AK354*'Gas parameters'!$J$12</f>
        <v>0</v>
      </c>
      <c r="CH354" s="374">
        <f>AL354*'Gas parameters'!$K$12</f>
        <v>0</v>
      </c>
      <c r="CI354" s="374">
        <f>AM354*'Gas parameters'!$L$12</f>
        <v>0</v>
      </c>
      <c r="CJ354" s="374">
        <f>AN354*'Gas parameters'!$M$12</f>
        <v>3.5999999999999997E-2</v>
      </c>
      <c r="CK354" s="375">
        <f>AO354*'Gas parameters'!$N$12</f>
        <v>0</v>
      </c>
      <c r="CL354" s="376">
        <f>AP354*'Gas parameters'!$O$12</f>
        <v>0</v>
      </c>
      <c r="CM354" s="376">
        <f>AQ354*'Gas parameters'!$P$12</f>
        <v>0</v>
      </c>
      <c r="CN354" s="376">
        <f>AR354*'Gas parameters'!$Q$12</f>
        <v>0</v>
      </c>
      <c r="CO354" s="432">
        <f t="shared" si="2749"/>
        <v>0.6</v>
      </c>
      <c r="CP354" s="432">
        <f t="shared" si="2750"/>
        <v>0</v>
      </c>
      <c r="CQ354" s="432">
        <f t="shared" si="2751"/>
        <v>0</v>
      </c>
      <c r="CR354" s="432">
        <f t="shared" si="2752"/>
        <v>0</v>
      </c>
      <c r="CS354" s="432">
        <f t="shared" si="2753"/>
        <v>0</v>
      </c>
      <c r="CT354" s="432">
        <f t="shared" si="2754"/>
        <v>0</v>
      </c>
      <c r="CU354" s="432">
        <f t="shared" si="2755"/>
        <v>0</v>
      </c>
      <c r="CV354" s="432">
        <f t="shared" si="2756"/>
        <v>0</v>
      </c>
      <c r="CW354" s="432">
        <f t="shared" si="2757"/>
        <v>0</v>
      </c>
      <c r="CX354" s="432">
        <f t="shared" si="2758"/>
        <v>0</v>
      </c>
      <c r="CY354" s="432">
        <f t="shared" si="2759"/>
        <v>0</v>
      </c>
      <c r="CZ354" s="432">
        <f t="shared" si="2760"/>
        <v>0.4</v>
      </c>
      <c r="DA354" s="432">
        <f t="shared" si="2761"/>
        <v>0</v>
      </c>
      <c r="DB354" s="432">
        <f t="shared" si="2762"/>
        <v>0</v>
      </c>
      <c r="DC354" s="432">
        <f t="shared" si="2763"/>
        <v>0</v>
      </c>
      <c r="DD354" s="432">
        <f t="shared" si="2764"/>
        <v>0</v>
      </c>
      <c r="DE354" s="428">
        <f>'DATA SHEET'!CO354*'Gas parameters'!$B$13</f>
        <v>21529.8</v>
      </c>
      <c r="DF354" s="428">
        <f>'DATA SHEET'!CP354*'Gas parameters'!$C$13</f>
        <v>0</v>
      </c>
      <c r="DG354" s="428">
        <f>'DATA SHEET'!CQ354*'Gas parameters'!$D$13</f>
        <v>0</v>
      </c>
      <c r="DH354" s="428">
        <f>'DATA SHEET'!CR354*'Gas parameters'!$E$13</f>
        <v>0</v>
      </c>
      <c r="DI354" s="428">
        <f>'DATA SHEET'!CS354*'Gas parameters'!$F$13</f>
        <v>0</v>
      </c>
      <c r="DJ354" s="428">
        <f>'DATA SHEET'!CT354*'Gas parameters'!$G$13</f>
        <v>0</v>
      </c>
      <c r="DK354" s="428">
        <f>'DATA SHEET'!CU354*'Gas parameters'!$H$13</f>
        <v>0</v>
      </c>
      <c r="DL354" s="428">
        <f>'DATA SHEET'!CV354*'Gas parameters'!$I$13</f>
        <v>0</v>
      </c>
      <c r="DM354" s="428">
        <f>'DATA SHEET'!CW354*'Gas parameters'!$J$13</f>
        <v>0</v>
      </c>
      <c r="DN354" s="428">
        <f>'DATA SHEET'!CX354*'Gas parameters'!$K$13</f>
        <v>0</v>
      </c>
      <c r="DO354" s="428">
        <f>'DATA SHEET'!CY354*'Gas parameters'!$L$13</f>
        <v>0</v>
      </c>
      <c r="DP354" s="428">
        <f>'DATA SHEET'!CZ354*'Gas parameters'!$M$13</f>
        <v>4313.2</v>
      </c>
      <c r="DQ354" s="428">
        <f>'DATA SHEET'!DA354*'Gas parameters'!$N$13</f>
        <v>0</v>
      </c>
      <c r="DR354" s="428">
        <f>'DATA SHEET'!DB354*'Gas parameters'!$O$13</f>
        <v>0</v>
      </c>
      <c r="DS354" s="428">
        <f>'DATA SHEET'!DC354*'Gas parameters'!$P$13</f>
        <v>0</v>
      </c>
      <c r="DT354" s="428">
        <f>'DATA SHEET'!DD354*'Gas parameters'!$Q$13</f>
        <v>0</v>
      </c>
      <c r="DU354" s="431">
        <f>'DATA SHEET'!CO354*'Gas parameters'!$B$14</f>
        <v>23891.399999999998</v>
      </c>
      <c r="DV354" s="431">
        <f>'DATA SHEET'!CP354*'Gas parameters'!$C$14</f>
        <v>0</v>
      </c>
      <c r="DW354" s="431">
        <f>'DATA SHEET'!CQ354*'Gas parameters'!$D$14</f>
        <v>0</v>
      </c>
      <c r="DX354" s="431">
        <f>'DATA SHEET'!CR354*'Gas parameters'!$E$14</f>
        <v>0</v>
      </c>
      <c r="DY354" s="431">
        <f>'DATA SHEET'!CS354*'Gas parameters'!$F$14</f>
        <v>0</v>
      </c>
      <c r="DZ354" s="431">
        <f>'DATA SHEET'!CT354*'Gas parameters'!$G$14</f>
        <v>0</v>
      </c>
      <c r="EA354" s="431">
        <f>'DATA SHEET'!CU354*'Gas parameters'!$H$14</f>
        <v>0</v>
      </c>
      <c r="EB354" s="431">
        <f>'DATA SHEET'!CV354*'Gas parameters'!$I$14</f>
        <v>0</v>
      </c>
      <c r="EC354" s="431">
        <f>'DATA SHEET'!CW354*'Gas parameters'!$J$14</f>
        <v>0</v>
      </c>
      <c r="ED354" s="431">
        <f>'DATA SHEET'!CX354*'Gas parameters'!$K$14</f>
        <v>0</v>
      </c>
      <c r="EE354" s="431">
        <f>'DATA SHEET'!CY354*'Gas parameters'!$L$14</f>
        <v>0</v>
      </c>
      <c r="EF354" s="431">
        <f>'DATA SHEET'!CZ354*'Gas parameters'!$M$14</f>
        <v>5098</v>
      </c>
      <c r="EG354" s="431">
        <f>'DATA SHEET'!DA354*'Gas parameters'!$N$14</f>
        <v>0</v>
      </c>
      <c r="EH354" s="431">
        <f>'DATA SHEET'!DB354*'Gas parameters'!$O$14</f>
        <v>0</v>
      </c>
      <c r="EI354" s="431">
        <f>'DATA SHEET'!DC354*'Gas parameters'!$P$14</f>
        <v>0</v>
      </c>
      <c r="EJ354" s="431">
        <f>'DATA SHEET'!DD354*'Gas parameters'!$Q$14</f>
        <v>0</v>
      </c>
      <c r="EK354" s="425">
        <f>'DATA SHEET'!CO354*'Gas parameters'!$B$15</f>
        <v>1.2018</v>
      </c>
      <c r="EL354" s="434">
        <f>'DATA SHEET'!CP354*'Gas parameters'!$C$15</f>
        <v>0</v>
      </c>
      <c r="EM354" s="434">
        <f>'DATA SHEET'!CQ354*'Gas parameters'!$D$15</f>
        <v>0</v>
      </c>
      <c r="EN354" s="434">
        <f>'DATA SHEET'!CR354*'Gas parameters'!$E$15</f>
        <v>0</v>
      </c>
      <c r="EO354" s="434">
        <f>'DATA SHEET'!CS354*'Gas parameters'!$F$15</f>
        <v>0</v>
      </c>
      <c r="EP354" s="434">
        <f>'DATA SHEET'!CT354*'Gas parameters'!$G$15</f>
        <v>0</v>
      </c>
      <c r="EQ354" s="434">
        <f>'DATA SHEET'!CU354*'Gas parameters'!$H$15</f>
        <v>0</v>
      </c>
      <c r="ER354" s="434">
        <f>'DATA SHEET'!CV354*'Gas parameters'!$I$15</f>
        <v>0</v>
      </c>
      <c r="ES354" s="434">
        <f>'DATA SHEET'!CW354*'Gas parameters'!$J$15</f>
        <v>0</v>
      </c>
      <c r="ET354" s="434">
        <f>'DATA SHEET'!CX354*'Gas parameters'!$K$15</f>
        <v>0</v>
      </c>
      <c r="EU354" s="434">
        <f>'DATA SHEET'!CY354*'Gas parameters'!$L$15</f>
        <v>0</v>
      </c>
      <c r="EV354" s="434">
        <f>'DATA SHEET'!CZ354*'Gas parameters'!$M$15</f>
        <v>0.1996</v>
      </c>
      <c r="EW354" s="434">
        <f>'DATA SHEET'!DA354*'Gas parameters'!$N$15</f>
        <v>0</v>
      </c>
      <c r="EX354" s="434">
        <f>'DATA SHEET'!DB354*'Gas parameters'!$O$15</f>
        <v>0</v>
      </c>
      <c r="EY354" s="434">
        <f>'DATA SHEET'!DC354*'Gas parameters'!$P$15</f>
        <v>0</v>
      </c>
      <c r="EZ354" s="434">
        <f>'DATA SHEET'!DD354*'Gas parameters'!$Q$15</f>
        <v>0</v>
      </c>
      <c r="FA354" s="429">
        <f>'DATA SHEET'!CO354*'Gas parameters'!$B$16</f>
        <v>0.59760000000000002</v>
      </c>
      <c r="FB354" s="429">
        <f>'DATA SHEET'!CP354*'Gas parameters'!$C$16</f>
        <v>0</v>
      </c>
      <c r="FC354" s="429">
        <f>'DATA SHEET'!CQ354*'Gas parameters'!$D$16</f>
        <v>0</v>
      </c>
      <c r="FD354" s="429">
        <f>'DATA SHEET'!CR354*'Gas parameters'!$E$16</f>
        <v>0</v>
      </c>
      <c r="FE354" s="429">
        <f>'DATA SHEET'!CS354*'Gas parameters'!$F$16</f>
        <v>0</v>
      </c>
      <c r="FF354" s="429">
        <f>'DATA SHEET'!CT354*'Gas parameters'!$G$16</f>
        <v>0</v>
      </c>
      <c r="FG354" s="429">
        <f>'DATA SHEET'!CU354*'Gas parameters'!$H$16</f>
        <v>0</v>
      </c>
      <c r="FH354" s="429">
        <f>'DATA SHEET'!CV354*'Gas parameters'!$I$16</f>
        <v>0</v>
      </c>
      <c r="FI354" s="429">
        <f>'DATA SHEET'!CW354*'Gas parameters'!$J$16</f>
        <v>0</v>
      </c>
      <c r="FJ354" s="429">
        <f>'DATA SHEET'!CX354*'Gas parameters'!$K$16</f>
        <v>0</v>
      </c>
      <c r="FK354" s="429">
        <f>'DATA SHEET'!CY354*'Gas parameters'!$L$16</f>
        <v>0</v>
      </c>
      <c r="FL354" s="429">
        <f>'DATA SHEET'!CZ354*'Gas parameters'!$M$16</f>
        <v>0</v>
      </c>
      <c r="FM354" s="429">
        <f>'DATA SHEET'!DA354*'Gas parameters'!$N$16</f>
        <v>0</v>
      </c>
      <c r="FN354" s="429">
        <f>'DATA SHEET'!DB354*'Gas parameters'!$O$16</f>
        <v>0</v>
      </c>
      <c r="FO354" s="429">
        <f>'DATA SHEET'!DC354*'Gas parameters'!$P$16</f>
        <v>0</v>
      </c>
      <c r="FP354" s="429">
        <f>'DATA SHEET'!DD354*'Gas parameters'!$Q$16</f>
        <v>0</v>
      </c>
      <c r="FQ354" s="457">
        <f>'DATA SHEET'!CO354*'Gas parameters'!$B$17</f>
        <v>1.1639999999999999</v>
      </c>
      <c r="FR354" s="457">
        <f>'DATA SHEET'!CP354*'Gas parameters'!$C$17</f>
        <v>0</v>
      </c>
      <c r="FS354" s="457">
        <f>'DATA SHEET'!CQ354*'Gas parameters'!$D$17</f>
        <v>0</v>
      </c>
      <c r="FT354" s="457">
        <f>'DATA SHEET'!CR354*'Gas parameters'!$E$17</f>
        <v>0</v>
      </c>
      <c r="FU354" s="457">
        <f>'DATA SHEET'!CS354*'Gas parameters'!$F$17</f>
        <v>0</v>
      </c>
      <c r="FV354" s="457">
        <f>'DATA SHEET'!CT354*'Gas parameters'!$G$17</f>
        <v>0</v>
      </c>
      <c r="FW354" s="457">
        <f>'DATA SHEET'!CU354*'Gas parameters'!$H$17</f>
        <v>0</v>
      </c>
      <c r="FX354" s="457">
        <f>'DATA SHEET'!CV354*'Gas parameters'!$I$17</f>
        <v>0</v>
      </c>
      <c r="FY354" s="457">
        <f>'DATA SHEET'!CW354*'Gas parameters'!$J$17</f>
        <v>0</v>
      </c>
      <c r="FZ354" s="457">
        <f>'DATA SHEET'!CX354*'Gas parameters'!$K$17</f>
        <v>0</v>
      </c>
      <c r="GA354" s="457">
        <f>'DATA SHEET'!CY354*'Gas parameters'!$L$17</f>
        <v>0</v>
      </c>
      <c r="GB354" s="457">
        <f>'DATA SHEET'!CZ354*'Gas parameters'!$M$17</f>
        <v>0.38680000000000003</v>
      </c>
      <c r="GC354" s="457">
        <f>'DATA SHEET'!DA354*'Gas parameters'!$N$17</f>
        <v>0</v>
      </c>
      <c r="GD354" s="457">
        <f>'DATA SHEET'!DB354*'Gas parameters'!$O$17</f>
        <v>0</v>
      </c>
      <c r="GE354" s="457">
        <f>'DATA SHEET'!DC354*'Gas parameters'!$P$17</f>
        <v>0</v>
      </c>
      <c r="GF354" s="457">
        <f>'DATA SHEET'!DD354*'Gas parameters'!$Q$17</f>
        <v>0</v>
      </c>
      <c r="GG354" s="429">
        <f>'DATA SHEET'!CO354*'Gas parameters'!$B$18</f>
        <v>0.43043999999999999</v>
      </c>
      <c r="GH354" s="429">
        <f>'DATA SHEET'!CP354*'Gas parameters'!$C$18</f>
        <v>0</v>
      </c>
      <c r="GI354" s="429">
        <f>'DATA SHEET'!CQ354*'Gas parameters'!$D$18</f>
        <v>0</v>
      </c>
      <c r="GJ354" s="429">
        <f>'DATA SHEET'!CR354*'Gas parameters'!$E$18</f>
        <v>0</v>
      </c>
      <c r="GK354" s="429">
        <f>'DATA SHEET'!CS354*'Gas parameters'!$F$18</f>
        <v>0</v>
      </c>
      <c r="GL354" s="429">
        <f>'DATA SHEET'!CT354*'Gas parameters'!$G$18</f>
        <v>0</v>
      </c>
      <c r="GM354" s="429">
        <f>'DATA SHEET'!CU354*'Gas parameters'!$H$18</f>
        <v>0</v>
      </c>
      <c r="GN354" s="429">
        <f>'DATA SHEET'!CV354*'Gas parameters'!$I$18</f>
        <v>0</v>
      </c>
      <c r="GO354" s="429">
        <f>'DATA SHEET'!CW354*'Gas parameters'!$J$18</f>
        <v>0</v>
      </c>
      <c r="GP354" s="429">
        <f>'DATA SHEET'!CX354*'Gas parameters'!$K$18</f>
        <v>0</v>
      </c>
      <c r="GQ354" s="429">
        <f>'DATA SHEET'!CY354*'Gas parameters'!$L$18</f>
        <v>0</v>
      </c>
      <c r="GR354" s="429">
        <f>'DATA SHEET'!CZ354*'Gas parameters'!$M$18</f>
        <v>3.5999999999999997E-2</v>
      </c>
      <c r="GS354" s="429">
        <f>'DATA SHEET'!DA354*'Gas parameters'!$N$18</f>
        <v>0</v>
      </c>
      <c r="GT354" s="429">
        <f>'DATA SHEET'!DB354*'Gas parameters'!$O$18</f>
        <v>0</v>
      </c>
      <c r="GU354" s="429">
        <f>'DATA SHEET'!DC354*'Gas parameters'!$P$18</f>
        <v>0</v>
      </c>
      <c r="GV354" s="429">
        <f>'DATA SHEET'!DD354*'Gas parameters'!$Q$18</f>
        <v>0</v>
      </c>
      <c r="GW354" s="430">
        <v>7</v>
      </c>
      <c r="GX354" s="430">
        <v>1E-3</v>
      </c>
      <c r="GY354" s="435">
        <f t="shared" si="2765"/>
        <v>6.6924546322827121</v>
      </c>
      <c r="GZ354" s="435">
        <f t="shared" si="2766"/>
        <v>10.148328222950017</v>
      </c>
      <c r="HA354" s="433">
        <f t="shared" si="2767"/>
        <v>1</v>
      </c>
      <c r="HB354" s="433">
        <f t="shared" si="2768"/>
        <v>7.4502201757506663</v>
      </c>
      <c r="HC354" s="433">
        <f t="shared" si="2769"/>
        <v>20.959991874476575</v>
      </c>
      <c r="HD354" s="433">
        <f t="shared" si="2770"/>
        <v>1.3246768628986172</v>
      </c>
      <c r="HE354" s="433">
        <f t="shared" si="2771"/>
        <v>1.2155011147590387</v>
      </c>
      <c r="HF354" s="436">
        <f t="shared" si="2772"/>
        <v>0</v>
      </c>
      <c r="HG354" s="433">
        <f t="shared" si="2773"/>
        <v>5.8886546322827122</v>
      </c>
      <c r="HH354" s="435">
        <f>GY354*0.7906+'DATA SHEET'!CW354/100+HN354</f>
        <v>5.8886546322827122</v>
      </c>
      <c r="HI354" s="433">
        <f t="shared" si="2774"/>
        <v>1.5615655434679541</v>
      </c>
      <c r="HJ354" s="433">
        <f t="shared" si="2775"/>
        <v>10.148328222950017</v>
      </c>
      <c r="HK354" s="437">
        <f t="shared" si="2776"/>
        <v>25843</v>
      </c>
      <c r="HL354" s="437">
        <f t="shared" si="2777"/>
        <v>28989.399999999998</v>
      </c>
      <c r="HM354" s="438">
        <f t="shared" si="2778"/>
        <v>1.4014</v>
      </c>
      <c r="HN354" s="439">
        <f t="shared" si="2779"/>
        <v>0.59760000000000002</v>
      </c>
      <c r="HO354" s="436">
        <f t="shared" si="2780"/>
        <v>1.5508</v>
      </c>
      <c r="HP354" s="427">
        <f t="shared" si="2781"/>
        <v>0.46643999999999997</v>
      </c>
      <c r="HQ354" s="357">
        <f t="shared" si="2782"/>
        <v>25801.599999999999</v>
      </c>
      <c r="HR354" s="358">
        <f t="shared" si="2783"/>
        <v>29019.200000000001</v>
      </c>
      <c r="HS354" s="712">
        <f t="shared" si="2784"/>
        <v>0.46643999999999997</v>
      </c>
      <c r="HT354" s="713">
        <f t="shared" si="2785"/>
        <v>0.36094603788418017</v>
      </c>
      <c r="HU354" s="711">
        <f t="shared" si="2786"/>
        <v>0.44215889640812073</v>
      </c>
      <c r="HV354" s="711">
        <f t="shared" si="2787"/>
        <v>24.454174959719456</v>
      </c>
      <c r="HW354" s="711">
        <f t="shared" si="2788"/>
        <v>27.464698088207459</v>
      </c>
      <c r="HX354" s="711">
        <f t="shared" si="2789"/>
        <v>45.714470083951518</v>
      </c>
      <c r="HY354" s="714">
        <f t="shared" si="2790"/>
        <v>25.801599999999997</v>
      </c>
      <c r="HZ354" s="359">
        <f t="shared" si="2791"/>
        <v>29.019200000000001</v>
      </c>
      <c r="IA354" s="360">
        <f t="shared" si="2792"/>
        <v>48.30190909070317</v>
      </c>
      <c r="IB354" s="75">
        <f t="shared" si="2793"/>
        <v>45.714470083951518</v>
      </c>
      <c r="IC354" s="724">
        <f t="shared" si="2794"/>
        <v>0.36094603788418017</v>
      </c>
      <c r="ID354" s="724">
        <f t="shared" si="2795"/>
        <v>25.801599999999997</v>
      </c>
      <c r="IE354" s="724">
        <f t="shared" si="2796"/>
        <v>29.019200000000001</v>
      </c>
      <c r="IF354" s="76">
        <f t="shared" si="2797"/>
        <v>10.148328222950017</v>
      </c>
      <c r="IG354" s="168"/>
      <c r="IH354" s="168"/>
      <c r="II354" s="168"/>
      <c r="IJ354" s="700">
        <f t="shared" si="2798"/>
        <v>0</v>
      </c>
      <c r="IK354" s="529"/>
      <c r="IL354" s="529"/>
      <c r="IM354" s="529"/>
      <c r="IN354" s="529"/>
      <c r="IO354" s="529"/>
      <c r="IP354" s="529"/>
      <c r="IQ354" s="529"/>
      <c r="IR354" s="529"/>
      <c r="IS354" s="23" t="s">
        <v>88</v>
      </c>
      <c r="IT354" s="23" t="s">
        <v>88</v>
      </c>
      <c r="IU354" s="23"/>
      <c r="IV354" s="23" t="s">
        <v>88</v>
      </c>
      <c r="IW354" s="23"/>
      <c r="IX354" s="23"/>
      <c r="IZ354" s="529"/>
      <c r="JA354" s="529"/>
      <c r="JB354" s="143"/>
      <c r="JC354" s="64"/>
      <c r="JD354" s="22" t="str">
        <f>IF(IN354&lt;&gt;0,IP354*IF354/IN354,"NM")</f>
        <v>NM</v>
      </c>
      <c r="JE354" s="22" t="str">
        <f>IF(IN354&lt;&gt;0,IQ354*IF354/IN354,"NM")</f>
        <v>NM</v>
      </c>
      <c r="JF354" s="22" t="str">
        <f>IF(IN354&lt;&gt;0,JD354*1.07,"NM")</f>
        <v>NM</v>
      </c>
      <c r="JG354" s="22" t="str">
        <f>IF(IN354&lt;&gt;0,JE354*1.76,"NM")</f>
        <v>NM</v>
      </c>
      <c r="JH354" s="21" t="str">
        <f>IF(IN354&lt;&gt;0,(21/(21-IO354)),"NM")</f>
        <v>NM</v>
      </c>
      <c r="JI354" s="21"/>
      <c r="JJ354" s="21"/>
      <c r="JK354" s="21"/>
      <c r="JL354" s="529"/>
      <c r="JM354" s="529"/>
      <c r="JN354" s="529"/>
      <c r="JO354" s="529"/>
      <c r="JP354" s="529"/>
      <c r="JR354" s="29"/>
      <c r="JS354" s="29"/>
      <c r="JT354" s="529"/>
      <c r="JU354" s="529"/>
      <c r="JV354" s="142"/>
      <c r="JW354" s="142"/>
      <c r="JX354" s="142"/>
      <c r="JY354" s="142"/>
      <c r="JZ354" s="142"/>
      <c r="KA354" s="23"/>
      <c r="KB354" s="24"/>
      <c r="KC354" s="175"/>
      <c r="KD354" s="175"/>
      <c r="KE354" s="175"/>
      <c r="KF354" s="175"/>
      <c r="KG354" s="175"/>
      <c r="KH354" s="175"/>
      <c r="KI354" s="175"/>
      <c r="KJ354" s="175"/>
      <c r="KK354" s="48"/>
      <c r="KL354" s="32" t="s">
        <v>88</v>
      </c>
      <c r="KM354" s="48"/>
      <c r="KN354" s="48"/>
      <c r="KO354" s="48"/>
      <c r="KP354" s="48"/>
      <c r="KQ354" s="49"/>
      <c r="KR354" s="49"/>
      <c r="KS354" s="49"/>
      <c r="KT354" s="49"/>
      <c r="KU354" s="49"/>
      <c r="KV354" s="49"/>
      <c r="KX354" s="540">
        <f t="shared" si="2736"/>
        <v>100</v>
      </c>
    </row>
    <row r="355" spans="1:310" ht="16.5" thickTop="1" thickBot="1" x14ac:dyDescent="0.3">
      <c r="A355" s="81"/>
      <c r="B355" s="81"/>
      <c r="C355" s="81"/>
      <c r="D355" s="2179"/>
      <c r="E355" s="11">
        <f>E354+1</f>
        <v>170</v>
      </c>
      <c r="F355" s="2128"/>
      <c r="G355" s="1831"/>
      <c r="H355" s="23" t="s">
        <v>88</v>
      </c>
      <c r="I355" s="23" t="s">
        <v>88</v>
      </c>
      <c r="J355" s="23" t="s">
        <v>88</v>
      </c>
      <c r="K355" s="38"/>
      <c r="L355" s="39" t="str">
        <f>L354</f>
        <v>EU high</v>
      </c>
      <c r="M355" s="39" t="s">
        <v>65</v>
      </c>
      <c r="N355" s="1905"/>
      <c r="O355" s="528"/>
      <c r="P355" s="544"/>
      <c r="Q355" s="726">
        <v>60</v>
      </c>
      <c r="R355" s="727"/>
      <c r="S355" s="727"/>
      <c r="T355" s="727"/>
      <c r="U355" s="727"/>
      <c r="V355" s="727"/>
      <c r="W355" s="727"/>
      <c r="X355" s="727"/>
      <c r="Y355" s="727"/>
      <c r="Z355" s="727"/>
      <c r="AA355" s="727"/>
      <c r="AB355" s="727">
        <v>40</v>
      </c>
      <c r="AC355" s="368">
        <f t="shared" si="2737"/>
        <v>0.6</v>
      </c>
      <c r="AD355" s="368">
        <f t="shared" si="2738"/>
        <v>0</v>
      </c>
      <c r="AE355" s="368">
        <f t="shared" si="2739"/>
        <v>0</v>
      </c>
      <c r="AF355" s="368">
        <f t="shared" si="2740"/>
        <v>0</v>
      </c>
      <c r="AG355" s="368">
        <f t="shared" si="2741"/>
        <v>0</v>
      </c>
      <c r="AH355" s="368">
        <f t="shared" si="2742"/>
        <v>0</v>
      </c>
      <c r="AI355" s="368">
        <f t="shared" si="2743"/>
        <v>0</v>
      </c>
      <c r="AJ355" s="368">
        <f t="shared" si="2744"/>
        <v>0</v>
      </c>
      <c r="AK355" s="368">
        <f t="shared" si="2745"/>
        <v>0</v>
      </c>
      <c r="AL355" s="368">
        <f t="shared" si="2746"/>
        <v>0</v>
      </c>
      <c r="AM355" s="368">
        <f t="shared" si="2747"/>
        <v>0</v>
      </c>
      <c r="AN355" s="368">
        <f t="shared" si="2748"/>
        <v>0.4</v>
      </c>
      <c r="AO355" s="369">
        <v>0</v>
      </c>
      <c r="AP355" s="370">
        <v>0</v>
      </c>
      <c r="AQ355" s="370">
        <v>0</v>
      </c>
      <c r="AR355" s="370">
        <v>0</v>
      </c>
      <c r="AS355" s="378">
        <f>AC355*'Gas parameters'!$B$10</f>
        <v>21490.799999999999</v>
      </c>
      <c r="AT355" s="371">
        <f>AD355*'Gas parameters'!$C$10</f>
        <v>0</v>
      </c>
      <c r="AU355" s="371">
        <f>AE355*'Gas parameters'!$D$10</f>
        <v>0</v>
      </c>
      <c r="AV355" s="371">
        <f>AF355*'Gas parameters'!$E$10</f>
        <v>0</v>
      </c>
      <c r="AW355" s="371">
        <f>AG355*'Gas parameters'!$F$10</f>
        <v>0</v>
      </c>
      <c r="AX355" s="371">
        <f>AH355*'Gas parameters'!$G$10</f>
        <v>0</v>
      </c>
      <c r="AY355" s="371">
        <f>AI355*'Gas parameters'!$H$10</f>
        <v>0</v>
      </c>
      <c r="AZ355" s="371">
        <f>AJ355*'Gas parameters'!$I$10</f>
        <v>0</v>
      </c>
      <c r="BA355" s="371">
        <f>AK355*'Gas parameters'!$J$10</f>
        <v>0</v>
      </c>
      <c r="BB355" s="371">
        <f>AL355*'Gas parameters'!$K$10</f>
        <v>0</v>
      </c>
      <c r="BC355" s="371">
        <f>AM355*'Gas parameters'!$L$10</f>
        <v>0</v>
      </c>
      <c r="BD355" s="371">
        <f>AN355*'Gas parameters'!$M$10</f>
        <v>4310.8</v>
      </c>
      <c r="BE355" s="372">
        <f>AO355*'Gas parameters'!$N$10</f>
        <v>0</v>
      </c>
      <c r="BF355" s="373">
        <f>AP355*'Gas parameters'!$O$10</f>
        <v>0</v>
      </c>
      <c r="BG355" s="373">
        <f>AQ355*'Gas parameters'!$P$10</f>
        <v>0</v>
      </c>
      <c r="BH355" s="379">
        <f>AR355*'Gas parameters'!$Q$10</f>
        <v>0</v>
      </c>
      <c r="BI355" s="386">
        <f>AC355*'Gas parameters'!$B$11</f>
        <v>23904</v>
      </c>
      <c r="BJ355" s="387">
        <f>AD355*'Gas parameters'!$C$11</f>
        <v>0</v>
      </c>
      <c r="BK355" s="387">
        <f>AE355*'Gas parameters'!$D$11</f>
        <v>0</v>
      </c>
      <c r="BL355" s="387">
        <f>AF355*'Gas parameters'!$E$11</f>
        <v>0</v>
      </c>
      <c r="BM355" s="387">
        <f>AG355*'Gas parameters'!$F$11</f>
        <v>0</v>
      </c>
      <c r="BN355" s="387">
        <f>AH355*'Gas parameters'!$G$11</f>
        <v>0</v>
      </c>
      <c r="BO355" s="387">
        <f>AI355*'Gas parameters'!$H$11</f>
        <v>0</v>
      </c>
      <c r="BP355" s="387">
        <f>AJ355*'Gas parameters'!$I$11</f>
        <v>0</v>
      </c>
      <c r="BQ355" s="387">
        <f>AK355*'Gas parameters'!$J$11</f>
        <v>0</v>
      </c>
      <c r="BR355" s="387">
        <f>AL355*'Gas parameters'!$K$11</f>
        <v>0</v>
      </c>
      <c r="BS355" s="387">
        <f>AM355*'Gas parameters'!$L$11</f>
        <v>0</v>
      </c>
      <c r="BT355" s="387">
        <f>AN355*'Gas parameters'!$M$11</f>
        <v>5115.2000000000007</v>
      </c>
      <c r="BU355" s="388">
        <f>AO355*'Gas parameters'!$N$11</f>
        <v>0</v>
      </c>
      <c r="BV355" s="389">
        <f>AP355*'Gas parameters'!$O$11</f>
        <v>0</v>
      </c>
      <c r="BW355" s="389">
        <f>AQ355*'Gas parameters'!$P$11</f>
        <v>0</v>
      </c>
      <c r="BX355" s="390">
        <f>AR355*'Gas parameters'!$Q$11</f>
        <v>0</v>
      </c>
      <c r="BY355" s="385">
        <f>AC355*'Gas parameters'!$B$12</f>
        <v>0.43043999999999999</v>
      </c>
      <c r="BZ355" s="374">
        <f>AD355*'Gas parameters'!$C$12</f>
        <v>0</v>
      </c>
      <c r="CA355" s="374">
        <f>AE355*'Gas parameters'!$D$12</f>
        <v>0</v>
      </c>
      <c r="CB355" s="374">
        <f>AF355*'Gas parameters'!$E$12</f>
        <v>0</v>
      </c>
      <c r="CC355" s="374">
        <f>AG355*'Gas parameters'!$F$12</f>
        <v>0</v>
      </c>
      <c r="CD355" s="374">
        <f>AH355*'Gas parameters'!$G$12</f>
        <v>0</v>
      </c>
      <c r="CE355" s="374">
        <f>AI355*'Gas parameters'!$H$12</f>
        <v>0</v>
      </c>
      <c r="CF355" s="374">
        <f>AJ355*'Gas parameters'!$I$12</f>
        <v>0</v>
      </c>
      <c r="CG355" s="374">
        <f>AK355*'Gas parameters'!$J$12</f>
        <v>0</v>
      </c>
      <c r="CH355" s="374">
        <f>AL355*'Gas parameters'!$K$12</f>
        <v>0</v>
      </c>
      <c r="CI355" s="374">
        <f>AM355*'Gas parameters'!$L$12</f>
        <v>0</v>
      </c>
      <c r="CJ355" s="374">
        <f>AN355*'Gas parameters'!$M$12</f>
        <v>3.5999999999999997E-2</v>
      </c>
      <c r="CK355" s="375">
        <f>AO355*'Gas parameters'!$N$12</f>
        <v>0</v>
      </c>
      <c r="CL355" s="376">
        <f>AP355*'Gas parameters'!$O$12</f>
        <v>0</v>
      </c>
      <c r="CM355" s="376">
        <f>AQ355*'Gas parameters'!$P$12</f>
        <v>0</v>
      </c>
      <c r="CN355" s="376">
        <f>AR355*'Gas parameters'!$Q$12</f>
        <v>0</v>
      </c>
      <c r="CO355" s="432">
        <f t="shared" si="2749"/>
        <v>0.6</v>
      </c>
      <c r="CP355" s="432">
        <f t="shared" si="2750"/>
        <v>0</v>
      </c>
      <c r="CQ355" s="432">
        <f t="shared" si="2751"/>
        <v>0</v>
      </c>
      <c r="CR355" s="432">
        <f t="shared" si="2752"/>
        <v>0</v>
      </c>
      <c r="CS355" s="432">
        <f t="shared" si="2753"/>
        <v>0</v>
      </c>
      <c r="CT355" s="432">
        <f t="shared" si="2754"/>
        <v>0</v>
      </c>
      <c r="CU355" s="432">
        <f t="shared" si="2755"/>
        <v>0</v>
      </c>
      <c r="CV355" s="432">
        <f t="shared" si="2756"/>
        <v>0</v>
      </c>
      <c r="CW355" s="432">
        <f t="shared" si="2757"/>
        <v>0</v>
      </c>
      <c r="CX355" s="432">
        <f t="shared" si="2758"/>
        <v>0</v>
      </c>
      <c r="CY355" s="432">
        <f t="shared" si="2759"/>
        <v>0</v>
      </c>
      <c r="CZ355" s="432">
        <f t="shared" si="2760"/>
        <v>0.4</v>
      </c>
      <c r="DA355" s="432">
        <f t="shared" si="2761"/>
        <v>0</v>
      </c>
      <c r="DB355" s="432">
        <f t="shared" si="2762"/>
        <v>0</v>
      </c>
      <c r="DC355" s="432">
        <f t="shared" si="2763"/>
        <v>0</v>
      </c>
      <c r="DD355" s="432">
        <f t="shared" si="2764"/>
        <v>0</v>
      </c>
      <c r="DE355" s="428">
        <f>'DATA SHEET'!CO355*'Gas parameters'!$B$13</f>
        <v>21529.8</v>
      </c>
      <c r="DF355" s="428">
        <f>'DATA SHEET'!CP355*'Gas parameters'!$C$13</f>
        <v>0</v>
      </c>
      <c r="DG355" s="428">
        <f>'DATA SHEET'!CQ355*'Gas parameters'!$D$13</f>
        <v>0</v>
      </c>
      <c r="DH355" s="428">
        <f>'DATA SHEET'!CR355*'Gas parameters'!$E$13</f>
        <v>0</v>
      </c>
      <c r="DI355" s="428">
        <f>'DATA SHEET'!CS355*'Gas parameters'!$F$13</f>
        <v>0</v>
      </c>
      <c r="DJ355" s="428">
        <f>'DATA SHEET'!CT355*'Gas parameters'!$G$13</f>
        <v>0</v>
      </c>
      <c r="DK355" s="428">
        <f>'DATA SHEET'!CU355*'Gas parameters'!$H$13</f>
        <v>0</v>
      </c>
      <c r="DL355" s="428">
        <f>'DATA SHEET'!CV355*'Gas parameters'!$I$13</f>
        <v>0</v>
      </c>
      <c r="DM355" s="428">
        <f>'DATA SHEET'!CW355*'Gas parameters'!$J$13</f>
        <v>0</v>
      </c>
      <c r="DN355" s="428">
        <f>'DATA SHEET'!CX355*'Gas parameters'!$K$13</f>
        <v>0</v>
      </c>
      <c r="DO355" s="428">
        <f>'DATA SHEET'!CY355*'Gas parameters'!$L$13</f>
        <v>0</v>
      </c>
      <c r="DP355" s="428">
        <f>'DATA SHEET'!CZ355*'Gas parameters'!$M$13</f>
        <v>4313.2</v>
      </c>
      <c r="DQ355" s="428">
        <f>'DATA SHEET'!DA355*'Gas parameters'!$N$13</f>
        <v>0</v>
      </c>
      <c r="DR355" s="428">
        <f>'DATA SHEET'!DB355*'Gas parameters'!$O$13</f>
        <v>0</v>
      </c>
      <c r="DS355" s="428">
        <f>'DATA SHEET'!DC355*'Gas parameters'!$P$13</f>
        <v>0</v>
      </c>
      <c r="DT355" s="428">
        <f>'DATA SHEET'!DD355*'Gas parameters'!$Q$13</f>
        <v>0</v>
      </c>
      <c r="DU355" s="431">
        <f>'DATA SHEET'!CO355*'Gas parameters'!$B$14</f>
        <v>23891.399999999998</v>
      </c>
      <c r="DV355" s="431">
        <f>'DATA SHEET'!CP355*'Gas parameters'!$C$14</f>
        <v>0</v>
      </c>
      <c r="DW355" s="431">
        <f>'DATA SHEET'!CQ355*'Gas parameters'!$D$14</f>
        <v>0</v>
      </c>
      <c r="DX355" s="431">
        <f>'DATA SHEET'!CR355*'Gas parameters'!$E$14</f>
        <v>0</v>
      </c>
      <c r="DY355" s="431">
        <f>'DATA SHEET'!CS355*'Gas parameters'!$F$14</f>
        <v>0</v>
      </c>
      <c r="DZ355" s="431">
        <f>'DATA SHEET'!CT355*'Gas parameters'!$G$14</f>
        <v>0</v>
      </c>
      <c r="EA355" s="431">
        <f>'DATA SHEET'!CU355*'Gas parameters'!$H$14</f>
        <v>0</v>
      </c>
      <c r="EB355" s="431">
        <f>'DATA SHEET'!CV355*'Gas parameters'!$I$14</f>
        <v>0</v>
      </c>
      <c r="EC355" s="431">
        <f>'DATA SHEET'!CW355*'Gas parameters'!$J$14</f>
        <v>0</v>
      </c>
      <c r="ED355" s="431">
        <f>'DATA SHEET'!CX355*'Gas parameters'!$K$14</f>
        <v>0</v>
      </c>
      <c r="EE355" s="431">
        <f>'DATA SHEET'!CY355*'Gas parameters'!$L$14</f>
        <v>0</v>
      </c>
      <c r="EF355" s="431">
        <f>'DATA SHEET'!CZ355*'Gas parameters'!$M$14</f>
        <v>5098</v>
      </c>
      <c r="EG355" s="431">
        <f>'DATA SHEET'!DA355*'Gas parameters'!$N$14</f>
        <v>0</v>
      </c>
      <c r="EH355" s="431">
        <f>'DATA SHEET'!DB355*'Gas parameters'!$O$14</f>
        <v>0</v>
      </c>
      <c r="EI355" s="431">
        <f>'DATA SHEET'!DC355*'Gas parameters'!$P$14</f>
        <v>0</v>
      </c>
      <c r="EJ355" s="431">
        <f>'DATA SHEET'!DD355*'Gas parameters'!$Q$14</f>
        <v>0</v>
      </c>
      <c r="EK355" s="425">
        <f>'DATA SHEET'!CO355*'Gas parameters'!$B$15</f>
        <v>1.2018</v>
      </c>
      <c r="EL355" s="434">
        <f>'DATA SHEET'!CP355*'Gas parameters'!$C$15</f>
        <v>0</v>
      </c>
      <c r="EM355" s="434">
        <f>'DATA SHEET'!CQ355*'Gas parameters'!$D$15</f>
        <v>0</v>
      </c>
      <c r="EN355" s="434">
        <f>'DATA SHEET'!CR355*'Gas parameters'!$E$15</f>
        <v>0</v>
      </c>
      <c r="EO355" s="434">
        <f>'DATA SHEET'!CS355*'Gas parameters'!$F$15</f>
        <v>0</v>
      </c>
      <c r="EP355" s="434">
        <f>'DATA SHEET'!CT355*'Gas parameters'!$G$15</f>
        <v>0</v>
      </c>
      <c r="EQ355" s="434">
        <f>'DATA SHEET'!CU355*'Gas parameters'!$H$15</f>
        <v>0</v>
      </c>
      <c r="ER355" s="434">
        <f>'DATA SHEET'!CV355*'Gas parameters'!$I$15</f>
        <v>0</v>
      </c>
      <c r="ES355" s="434">
        <f>'DATA SHEET'!CW355*'Gas parameters'!$J$15</f>
        <v>0</v>
      </c>
      <c r="ET355" s="434">
        <f>'DATA SHEET'!CX355*'Gas parameters'!$K$15</f>
        <v>0</v>
      </c>
      <c r="EU355" s="434">
        <f>'DATA SHEET'!CY355*'Gas parameters'!$L$15</f>
        <v>0</v>
      </c>
      <c r="EV355" s="434">
        <f>'DATA SHEET'!CZ355*'Gas parameters'!$M$15</f>
        <v>0.1996</v>
      </c>
      <c r="EW355" s="434">
        <f>'DATA SHEET'!DA355*'Gas parameters'!$N$15</f>
        <v>0</v>
      </c>
      <c r="EX355" s="434">
        <f>'DATA SHEET'!DB355*'Gas parameters'!$O$15</f>
        <v>0</v>
      </c>
      <c r="EY355" s="434">
        <f>'DATA SHEET'!DC355*'Gas parameters'!$P$15</f>
        <v>0</v>
      </c>
      <c r="EZ355" s="434">
        <f>'DATA SHEET'!DD355*'Gas parameters'!$Q$15</f>
        <v>0</v>
      </c>
      <c r="FA355" s="429">
        <f>'DATA SHEET'!CO355*'Gas parameters'!$B$16</f>
        <v>0.59760000000000002</v>
      </c>
      <c r="FB355" s="429">
        <f>'DATA SHEET'!CP355*'Gas parameters'!$C$16</f>
        <v>0</v>
      </c>
      <c r="FC355" s="429">
        <f>'DATA SHEET'!CQ355*'Gas parameters'!$D$16</f>
        <v>0</v>
      </c>
      <c r="FD355" s="429">
        <f>'DATA SHEET'!CR355*'Gas parameters'!$E$16</f>
        <v>0</v>
      </c>
      <c r="FE355" s="429">
        <f>'DATA SHEET'!CS355*'Gas parameters'!$F$16</f>
        <v>0</v>
      </c>
      <c r="FF355" s="429">
        <f>'DATA SHEET'!CT355*'Gas parameters'!$G$16</f>
        <v>0</v>
      </c>
      <c r="FG355" s="429">
        <f>'DATA SHEET'!CU355*'Gas parameters'!$H$16</f>
        <v>0</v>
      </c>
      <c r="FH355" s="429">
        <f>'DATA SHEET'!CV355*'Gas parameters'!$I$16</f>
        <v>0</v>
      </c>
      <c r="FI355" s="429">
        <f>'DATA SHEET'!CW355*'Gas parameters'!$J$16</f>
        <v>0</v>
      </c>
      <c r="FJ355" s="429">
        <f>'DATA SHEET'!CX355*'Gas parameters'!$K$16</f>
        <v>0</v>
      </c>
      <c r="FK355" s="429">
        <f>'DATA SHEET'!CY355*'Gas parameters'!$L$16</f>
        <v>0</v>
      </c>
      <c r="FL355" s="429">
        <f>'DATA SHEET'!CZ355*'Gas parameters'!$M$16</f>
        <v>0</v>
      </c>
      <c r="FM355" s="429">
        <f>'DATA SHEET'!DA355*'Gas parameters'!$N$16</f>
        <v>0</v>
      </c>
      <c r="FN355" s="429">
        <f>'DATA SHEET'!DB355*'Gas parameters'!$O$16</f>
        <v>0</v>
      </c>
      <c r="FO355" s="429">
        <f>'DATA SHEET'!DC355*'Gas parameters'!$P$16</f>
        <v>0</v>
      </c>
      <c r="FP355" s="429">
        <f>'DATA SHEET'!DD355*'Gas parameters'!$Q$16</f>
        <v>0</v>
      </c>
      <c r="FQ355" s="457">
        <f>'DATA SHEET'!CO355*'Gas parameters'!$B$17</f>
        <v>1.1639999999999999</v>
      </c>
      <c r="FR355" s="457">
        <f>'DATA SHEET'!CP355*'Gas parameters'!$C$17</f>
        <v>0</v>
      </c>
      <c r="FS355" s="457">
        <f>'DATA SHEET'!CQ355*'Gas parameters'!$D$17</f>
        <v>0</v>
      </c>
      <c r="FT355" s="457">
        <f>'DATA SHEET'!CR355*'Gas parameters'!$E$17</f>
        <v>0</v>
      </c>
      <c r="FU355" s="457">
        <f>'DATA SHEET'!CS355*'Gas parameters'!$F$17</f>
        <v>0</v>
      </c>
      <c r="FV355" s="457">
        <f>'DATA SHEET'!CT355*'Gas parameters'!$G$17</f>
        <v>0</v>
      </c>
      <c r="FW355" s="457">
        <f>'DATA SHEET'!CU355*'Gas parameters'!$H$17</f>
        <v>0</v>
      </c>
      <c r="FX355" s="457">
        <f>'DATA SHEET'!CV355*'Gas parameters'!$I$17</f>
        <v>0</v>
      </c>
      <c r="FY355" s="457">
        <f>'DATA SHEET'!CW355*'Gas parameters'!$J$17</f>
        <v>0</v>
      </c>
      <c r="FZ355" s="457">
        <f>'DATA SHEET'!CX355*'Gas parameters'!$K$17</f>
        <v>0</v>
      </c>
      <c r="GA355" s="457">
        <f>'DATA SHEET'!CY355*'Gas parameters'!$L$17</f>
        <v>0</v>
      </c>
      <c r="GB355" s="457">
        <f>'DATA SHEET'!CZ355*'Gas parameters'!$M$17</f>
        <v>0.38680000000000003</v>
      </c>
      <c r="GC355" s="457">
        <f>'DATA SHEET'!DA355*'Gas parameters'!$N$17</f>
        <v>0</v>
      </c>
      <c r="GD355" s="457">
        <f>'DATA SHEET'!DB355*'Gas parameters'!$O$17</f>
        <v>0</v>
      </c>
      <c r="GE355" s="457">
        <f>'DATA SHEET'!DC355*'Gas parameters'!$P$17</f>
        <v>0</v>
      </c>
      <c r="GF355" s="457">
        <f>'DATA SHEET'!DD355*'Gas parameters'!$Q$17</f>
        <v>0</v>
      </c>
      <c r="GG355" s="429">
        <f>'DATA SHEET'!CO355*'Gas parameters'!$B$18</f>
        <v>0.43043999999999999</v>
      </c>
      <c r="GH355" s="429">
        <f>'DATA SHEET'!CP355*'Gas parameters'!$C$18</f>
        <v>0</v>
      </c>
      <c r="GI355" s="429">
        <f>'DATA SHEET'!CQ355*'Gas parameters'!$D$18</f>
        <v>0</v>
      </c>
      <c r="GJ355" s="429">
        <f>'DATA SHEET'!CR355*'Gas parameters'!$E$18</f>
        <v>0</v>
      </c>
      <c r="GK355" s="429">
        <f>'DATA SHEET'!CS355*'Gas parameters'!$F$18</f>
        <v>0</v>
      </c>
      <c r="GL355" s="429">
        <f>'DATA SHEET'!CT355*'Gas parameters'!$G$18</f>
        <v>0</v>
      </c>
      <c r="GM355" s="429">
        <f>'DATA SHEET'!CU355*'Gas parameters'!$H$18</f>
        <v>0</v>
      </c>
      <c r="GN355" s="429">
        <f>'DATA SHEET'!CV355*'Gas parameters'!$I$18</f>
        <v>0</v>
      </c>
      <c r="GO355" s="429">
        <f>'DATA SHEET'!CW355*'Gas parameters'!$J$18</f>
        <v>0</v>
      </c>
      <c r="GP355" s="429">
        <f>'DATA SHEET'!CX355*'Gas parameters'!$K$18</f>
        <v>0</v>
      </c>
      <c r="GQ355" s="429">
        <f>'DATA SHEET'!CY355*'Gas parameters'!$L$18</f>
        <v>0</v>
      </c>
      <c r="GR355" s="429">
        <f>'DATA SHEET'!CZ355*'Gas parameters'!$M$18</f>
        <v>3.5999999999999997E-2</v>
      </c>
      <c r="GS355" s="429">
        <f>'DATA SHEET'!DA355*'Gas parameters'!$N$18</f>
        <v>0</v>
      </c>
      <c r="GT355" s="429">
        <f>'DATA SHEET'!DB355*'Gas parameters'!$O$18</f>
        <v>0</v>
      </c>
      <c r="GU355" s="429">
        <f>'DATA SHEET'!DC355*'Gas parameters'!$P$18</f>
        <v>0</v>
      </c>
      <c r="GV355" s="429">
        <f>'DATA SHEET'!DD355*'Gas parameters'!$Q$18</f>
        <v>0</v>
      </c>
      <c r="GW355" s="430">
        <v>7</v>
      </c>
      <c r="GX355" s="430">
        <v>1E-3</v>
      </c>
      <c r="GY355" s="435">
        <f t="shared" si="2765"/>
        <v>6.6924546322827121</v>
      </c>
      <c r="GZ355" s="435">
        <f t="shared" si="2766"/>
        <v>10.148328222950017</v>
      </c>
      <c r="HA355" s="433">
        <f t="shared" si="2767"/>
        <v>1</v>
      </c>
      <c r="HB355" s="433">
        <f t="shared" si="2768"/>
        <v>7.4502201757506663</v>
      </c>
      <c r="HC355" s="433">
        <f t="shared" si="2769"/>
        <v>20.959991874476575</v>
      </c>
      <c r="HD355" s="433">
        <f t="shared" si="2770"/>
        <v>1.3246768628986172</v>
      </c>
      <c r="HE355" s="433">
        <f t="shared" si="2771"/>
        <v>1.2155011147590387</v>
      </c>
      <c r="HF355" s="436">
        <f t="shared" si="2772"/>
        <v>0</v>
      </c>
      <c r="HG355" s="433">
        <f t="shared" si="2773"/>
        <v>5.8886546322827122</v>
      </c>
      <c r="HH355" s="435">
        <f>GY355*0.7906+'DATA SHEET'!CW355/100+HN355</f>
        <v>5.8886546322827122</v>
      </c>
      <c r="HI355" s="433">
        <f t="shared" si="2774"/>
        <v>1.5615655434679541</v>
      </c>
      <c r="HJ355" s="433">
        <f t="shared" si="2775"/>
        <v>10.148328222950017</v>
      </c>
      <c r="HK355" s="437">
        <f t="shared" si="2776"/>
        <v>25843</v>
      </c>
      <c r="HL355" s="437">
        <f t="shared" si="2777"/>
        <v>28989.399999999998</v>
      </c>
      <c r="HM355" s="438">
        <f t="shared" si="2778"/>
        <v>1.4014</v>
      </c>
      <c r="HN355" s="439">
        <f t="shared" si="2779"/>
        <v>0.59760000000000002</v>
      </c>
      <c r="HO355" s="436">
        <f t="shared" si="2780"/>
        <v>1.5508</v>
      </c>
      <c r="HP355" s="427">
        <f t="shared" si="2781"/>
        <v>0.46643999999999997</v>
      </c>
      <c r="HQ355" s="357">
        <f t="shared" si="2782"/>
        <v>25801.599999999999</v>
      </c>
      <c r="HR355" s="358">
        <f t="shared" si="2783"/>
        <v>29019.200000000001</v>
      </c>
      <c r="HS355" s="712">
        <f t="shared" si="2784"/>
        <v>0.46643999999999997</v>
      </c>
      <c r="HT355" s="713">
        <f t="shared" si="2785"/>
        <v>0.36094603788418017</v>
      </c>
      <c r="HU355" s="711">
        <f t="shared" si="2786"/>
        <v>0.44215889640812073</v>
      </c>
      <c r="HV355" s="711">
        <f t="shared" si="2787"/>
        <v>24.454174959719456</v>
      </c>
      <c r="HW355" s="711">
        <f t="shared" si="2788"/>
        <v>27.464698088207459</v>
      </c>
      <c r="HX355" s="711">
        <f t="shared" si="2789"/>
        <v>45.714470083951518</v>
      </c>
      <c r="HY355" s="714">
        <f t="shared" si="2790"/>
        <v>25.801599999999997</v>
      </c>
      <c r="HZ355" s="359">
        <f t="shared" si="2791"/>
        <v>29.019200000000001</v>
      </c>
      <c r="IA355" s="360">
        <f t="shared" si="2792"/>
        <v>48.30190909070317</v>
      </c>
      <c r="IB355" s="75">
        <f t="shared" si="2793"/>
        <v>45.714470083951518</v>
      </c>
      <c r="IC355" s="724">
        <f t="shared" si="2794"/>
        <v>0.36094603788418017</v>
      </c>
      <c r="ID355" s="724">
        <f t="shared" si="2795"/>
        <v>25.801599999999997</v>
      </c>
      <c r="IE355" s="724">
        <f t="shared" si="2796"/>
        <v>29.019200000000001</v>
      </c>
      <c r="IF355" s="76">
        <f t="shared" si="2797"/>
        <v>10.148328222950017</v>
      </c>
      <c r="IG355" s="168"/>
      <c r="IH355" s="168"/>
      <c r="II355" s="168"/>
      <c r="IJ355" s="700">
        <f t="shared" si="2798"/>
        <v>0</v>
      </c>
      <c r="IK355" s="529"/>
      <c r="IL355" s="529"/>
      <c r="IM355" s="529"/>
      <c r="IN355" s="529"/>
      <c r="IO355" s="529"/>
      <c r="IP355" s="529"/>
      <c r="IQ355" s="529"/>
      <c r="IR355" s="529"/>
      <c r="IS355" s="23" t="s">
        <v>88</v>
      </c>
      <c r="IT355" s="23" t="s">
        <v>88</v>
      </c>
      <c r="IU355" s="23"/>
      <c r="IV355" s="23" t="s">
        <v>88</v>
      </c>
      <c r="IW355" s="23"/>
      <c r="IX355" s="23"/>
      <c r="IZ355" s="529"/>
      <c r="JA355" s="529"/>
      <c r="JB355" s="143"/>
      <c r="JC355" s="64"/>
      <c r="JD355" s="22" t="str">
        <f>IF(IN355&lt;&gt;0,IP355*IF355/IN355,"NM")</f>
        <v>NM</v>
      </c>
      <c r="JE355" s="22" t="str">
        <f>IF(IN355&lt;&gt;0,IQ355*IF355/IN355,"NM")</f>
        <v>NM</v>
      </c>
      <c r="JF355" s="22" t="str">
        <f>IF(IN355&lt;&gt;0,JD355*1.07,"NM")</f>
        <v>NM</v>
      </c>
      <c r="JG355" s="22" t="str">
        <f>IF(IN355&lt;&gt;0,JE355*1.76,"NM")</f>
        <v>NM</v>
      </c>
      <c r="JH355" s="21" t="str">
        <f>IF(IN355&lt;&gt;0,(21/(21-IO355)),"NM")</f>
        <v>NM</v>
      </c>
      <c r="JI355" s="21"/>
      <c r="JJ355" s="21"/>
      <c r="JK355" s="21"/>
      <c r="JL355" s="529"/>
      <c r="JM355" s="529"/>
      <c r="JN355" s="529"/>
      <c r="JO355" s="529"/>
      <c r="JP355" s="529"/>
      <c r="JR355" s="29"/>
      <c r="JS355" s="29"/>
      <c r="JT355" s="529"/>
      <c r="JU355" s="529"/>
      <c r="JV355" s="142"/>
      <c r="JW355" s="142"/>
      <c r="JX355" s="142"/>
      <c r="JY355" s="142"/>
      <c r="JZ355" s="142"/>
      <c r="KA355" s="23"/>
      <c r="KB355" s="24"/>
      <c r="KC355" s="175"/>
      <c r="KD355" s="175"/>
      <c r="KE355" s="175"/>
      <c r="KF355" s="175"/>
      <c r="KG355" s="175"/>
      <c r="KH355" s="175"/>
      <c r="KI355" s="175"/>
      <c r="KJ355" s="175"/>
      <c r="KK355" s="48"/>
      <c r="KL355" s="32" t="s">
        <v>88</v>
      </c>
      <c r="KM355" s="48"/>
      <c r="KN355" s="48"/>
      <c r="KO355" s="48"/>
      <c r="KP355" s="48"/>
      <c r="KQ355" s="49"/>
      <c r="KR355" s="49"/>
      <c r="KS355" s="49"/>
      <c r="KT355" s="49"/>
      <c r="KU355" s="49"/>
      <c r="KV355" s="49"/>
      <c r="KX355" s="540">
        <f t="shared" si="2736"/>
        <v>100</v>
      </c>
    </row>
    <row r="356" spans="1:310" ht="16.5" thickTop="1" thickBot="1" x14ac:dyDescent="0.3">
      <c r="A356" s="81"/>
      <c r="B356" s="81"/>
      <c r="C356" s="81"/>
      <c r="D356" s="2179"/>
      <c r="E356" s="11">
        <f>E355+1</f>
        <v>171</v>
      </c>
      <c r="F356" s="2128"/>
      <c r="G356" s="1831"/>
      <c r="H356" s="23" t="s">
        <v>88</v>
      </c>
      <c r="I356" s="23" t="s">
        <v>88</v>
      </c>
      <c r="J356" s="23" t="s">
        <v>88</v>
      </c>
      <c r="K356" s="38"/>
      <c r="L356" s="39" t="str">
        <f>L355</f>
        <v>EU high</v>
      </c>
      <c r="M356" s="39" t="s">
        <v>56</v>
      </c>
      <c r="N356" s="1905"/>
      <c r="O356" s="528"/>
      <c r="P356" s="544"/>
      <c r="Q356" s="726">
        <v>60</v>
      </c>
      <c r="R356" s="727"/>
      <c r="S356" s="727"/>
      <c r="T356" s="727"/>
      <c r="U356" s="727"/>
      <c r="V356" s="727"/>
      <c r="W356" s="727"/>
      <c r="X356" s="727"/>
      <c r="Y356" s="727"/>
      <c r="Z356" s="727"/>
      <c r="AA356" s="727"/>
      <c r="AB356" s="727">
        <v>40</v>
      </c>
      <c r="AC356" s="368">
        <f t="shared" si="2737"/>
        <v>0.6</v>
      </c>
      <c r="AD356" s="368">
        <f t="shared" si="2738"/>
        <v>0</v>
      </c>
      <c r="AE356" s="368">
        <f t="shared" si="2739"/>
        <v>0</v>
      </c>
      <c r="AF356" s="368">
        <f t="shared" si="2740"/>
        <v>0</v>
      </c>
      <c r="AG356" s="368">
        <f t="shared" si="2741"/>
        <v>0</v>
      </c>
      <c r="AH356" s="368">
        <f t="shared" si="2742"/>
        <v>0</v>
      </c>
      <c r="AI356" s="368">
        <f t="shared" si="2743"/>
        <v>0</v>
      </c>
      <c r="AJ356" s="368">
        <f t="shared" si="2744"/>
        <v>0</v>
      </c>
      <c r="AK356" s="368">
        <f t="shared" si="2745"/>
        <v>0</v>
      </c>
      <c r="AL356" s="368">
        <f t="shared" si="2746"/>
        <v>0</v>
      </c>
      <c r="AM356" s="368">
        <f t="shared" si="2747"/>
        <v>0</v>
      </c>
      <c r="AN356" s="368">
        <f t="shared" si="2748"/>
        <v>0.4</v>
      </c>
      <c r="AO356" s="369">
        <v>0</v>
      </c>
      <c r="AP356" s="370">
        <v>0</v>
      </c>
      <c r="AQ356" s="370">
        <v>0</v>
      </c>
      <c r="AR356" s="370">
        <v>0</v>
      </c>
      <c r="AS356" s="378">
        <f>AC356*'Gas parameters'!$B$10</f>
        <v>21490.799999999999</v>
      </c>
      <c r="AT356" s="371">
        <f>AD356*'Gas parameters'!$C$10</f>
        <v>0</v>
      </c>
      <c r="AU356" s="371">
        <f>AE356*'Gas parameters'!$D$10</f>
        <v>0</v>
      </c>
      <c r="AV356" s="371">
        <f>AF356*'Gas parameters'!$E$10</f>
        <v>0</v>
      </c>
      <c r="AW356" s="371">
        <f>AG356*'Gas parameters'!$F$10</f>
        <v>0</v>
      </c>
      <c r="AX356" s="371">
        <f>AH356*'Gas parameters'!$G$10</f>
        <v>0</v>
      </c>
      <c r="AY356" s="371">
        <f>AI356*'Gas parameters'!$H$10</f>
        <v>0</v>
      </c>
      <c r="AZ356" s="371">
        <f>AJ356*'Gas parameters'!$I$10</f>
        <v>0</v>
      </c>
      <c r="BA356" s="371">
        <f>AK356*'Gas parameters'!$J$10</f>
        <v>0</v>
      </c>
      <c r="BB356" s="371">
        <f>AL356*'Gas parameters'!$K$10</f>
        <v>0</v>
      </c>
      <c r="BC356" s="371">
        <f>AM356*'Gas parameters'!$L$10</f>
        <v>0</v>
      </c>
      <c r="BD356" s="371">
        <f>AN356*'Gas parameters'!$M$10</f>
        <v>4310.8</v>
      </c>
      <c r="BE356" s="372">
        <f>AO356*'Gas parameters'!$N$10</f>
        <v>0</v>
      </c>
      <c r="BF356" s="373">
        <f>AP356*'Gas parameters'!$O$10</f>
        <v>0</v>
      </c>
      <c r="BG356" s="373">
        <f>AQ356*'Gas parameters'!$P$10</f>
        <v>0</v>
      </c>
      <c r="BH356" s="379">
        <f>AR356*'Gas parameters'!$Q$10</f>
        <v>0</v>
      </c>
      <c r="BI356" s="386">
        <f>AC356*'Gas parameters'!$B$11</f>
        <v>23904</v>
      </c>
      <c r="BJ356" s="387">
        <f>AD356*'Gas parameters'!$C$11</f>
        <v>0</v>
      </c>
      <c r="BK356" s="387">
        <f>AE356*'Gas parameters'!$D$11</f>
        <v>0</v>
      </c>
      <c r="BL356" s="387">
        <f>AF356*'Gas parameters'!$E$11</f>
        <v>0</v>
      </c>
      <c r="BM356" s="387">
        <f>AG356*'Gas parameters'!$F$11</f>
        <v>0</v>
      </c>
      <c r="BN356" s="387">
        <f>AH356*'Gas parameters'!$G$11</f>
        <v>0</v>
      </c>
      <c r="BO356" s="387">
        <f>AI356*'Gas parameters'!$H$11</f>
        <v>0</v>
      </c>
      <c r="BP356" s="387">
        <f>AJ356*'Gas parameters'!$I$11</f>
        <v>0</v>
      </c>
      <c r="BQ356" s="387">
        <f>AK356*'Gas parameters'!$J$11</f>
        <v>0</v>
      </c>
      <c r="BR356" s="387">
        <f>AL356*'Gas parameters'!$K$11</f>
        <v>0</v>
      </c>
      <c r="BS356" s="387">
        <f>AM356*'Gas parameters'!$L$11</f>
        <v>0</v>
      </c>
      <c r="BT356" s="387">
        <f>AN356*'Gas parameters'!$M$11</f>
        <v>5115.2000000000007</v>
      </c>
      <c r="BU356" s="388">
        <f>AO356*'Gas parameters'!$N$11</f>
        <v>0</v>
      </c>
      <c r="BV356" s="389">
        <f>AP356*'Gas parameters'!$O$11</f>
        <v>0</v>
      </c>
      <c r="BW356" s="389">
        <f>AQ356*'Gas parameters'!$P$11</f>
        <v>0</v>
      </c>
      <c r="BX356" s="390">
        <f>AR356*'Gas parameters'!$Q$11</f>
        <v>0</v>
      </c>
      <c r="BY356" s="385">
        <f>AC356*'Gas parameters'!$B$12</f>
        <v>0.43043999999999999</v>
      </c>
      <c r="BZ356" s="374">
        <f>AD356*'Gas parameters'!$C$12</f>
        <v>0</v>
      </c>
      <c r="CA356" s="374">
        <f>AE356*'Gas parameters'!$D$12</f>
        <v>0</v>
      </c>
      <c r="CB356" s="374">
        <f>AF356*'Gas parameters'!$E$12</f>
        <v>0</v>
      </c>
      <c r="CC356" s="374">
        <f>AG356*'Gas parameters'!$F$12</f>
        <v>0</v>
      </c>
      <c r="CD356" s="374">
        <f>AH356*'Gas parameters'!$G$12</f>
        <v>0</v>
      </c>
      <c r="CE356" s="374">
        <f>AI356*'Gas parameters'!$H$12</f>
        <v>0</v>
      </c>
      <c r="CF356" s="374">
        <f>AJ356*'Gas parameters'!$I$12</f>
        <v>0</v>
      </c>
      <c r="CG356" s="374">
        <f>AK356*'Gas parameters'!$J$12</f>
        <v>0</v>
      </c>
      <c r="CH356" s="374">
        <f>AL356*'Gas parameters'!$K$12</f>
        <v>0</v>
      </c>
      <c r="CI356" s="374">
        <f>AM356*'Gas parameters'!$L$12</f>
        <v>0</v>
      </c>
      <c r="CJ356" s="374">
        <f>AN356*'Gas parameters'!$M$12</f>
        <v>3.5999999999999997E-2</v>
      </c>
      <c r="CK356" s="375">
        <f>AO356*'Gas parameters'!$N$12</f>
        <v>0</v>
      </c>
      <c r="CL356" s="376">
        <f>AP356*'Gas parameters'!$O$12</f>
        <v>0</v>
      </c>
      <c r="CM356" s="376">
        <f>AQ356*'Gas parameters'!$P$12</f>
        <v>0</v>
      </c>
      <c r="CN356" s="376">
        <f>AR356*'Gas parameters'!$Q$12</f>
        <v>0</v>
      </c>
      <c r="CO356" s="432">
        <f t="shared" si="2749"/>
        <v>0.6</v>
      </c>
      <c r="CP356" s="432">
        <f t="shared" si="2750"/>
        <v>0</v>
      </c>
      <c r="CQ356" s="432">
        <f t="shared" si="2751"/>
        <v>0</v>
      </c>
      <c r="CR356" s="432">
        <f t="shared" si="2752"/>
        <v>0</v>
      </c>
      <c r="CS356" s="432">
        <f t="shared" si="2753"/>
        <v>0</v>
      </c>
      <c r="CT356" s="432">
        <f t="shared" si="2754"/>
        <v>0</v>
      </c>
      <c r="CU356" s="432">
        <f t="shared" si="2755"/>
        <v>0</v>
      </c>
      <c r="CV356" s="432">
        <f t="shared" si="2756"/>
        <v>0</v>
      </c>
      <c r="CW356" s="432">
        <f t="shared" si="2757"/>
        <v>0</v>
      </c>
      <c r="CX356" s="432">
        <f t="shared" si="2758"/>
        <v>0</v>
      </c>
      <c r="CY356" s="432">
        <f t="shared" si="2759"/>
        <v>0</v>
      </c>
      <c r="CZ356" s="432">
        <f t="shared" si="2760"/>
        <v>0.4</v>
      </c>
      <c r="DA356" s="432">
        <f t="shared" si="2761"/>
        <v>0</v>
      </c>
      <c r="DB356" s="432">
        <f t="shared" si="2762"/>
        <v>0</v>
      </c>
      <c r="DC356" s="432">
        <f t="shared" si="2763"/>
        <v>0</v>
      </c>
      <c r="DD356" s="432">
        <f t="shared" si="2764"/>
        <v>0</v>
      </c>
      <c r="DE356" s="428">
        <f>'DATA SHEET'!CO356*'Gas parameters'!$B$13</f>
        <v>21529.8</v>
      </c>
      <c r="DF356" s="428">
        <f>'DATA SHEET'!CP356*'Gas parameters'!$C$13</f>
        <v>0</v>
      </c>
      <c r="DG356" s="428">
        <f>'DATA SHEET'!CQ356*'Gas parameters'!$D$13</f>
        <v>0</v>
      </c>
      <c r="DH356" s="428">
        <f>'DATA SHEET'!CR356*'Gas parameters'!$E$13</f>
        <v>0</v>
      </c>
      <c r="DI356" s="428">
        <f>'DATA SHEET'!CS356*'Gas parameters'!$F$13</f>
        <v>0</v>
      </c>
      <c r="DJ356" s="428">
        <f>'DATA SHEET'!CT356*'Gas parameters'!$G$13</f>
        <v>0</v>
      </c>
      <c r="DK356" s="428">
        <f>'DATA SHEET'!CU356*'Gas parameters'!$H$13</f>
        <v>0</v>
      </c>
      <c r="DL356" s="428">
        <f>'DATA SHEET'!CV356*'Gas parameters'!$I$13</f>
        <v>0</v>
      </c>
      <c r="DM356" s="428">
        <f>'DATA SHEET'!CW356*'Gas parameters'!$J$13</f>
        <v>0</v>
      </c>
      <c r="DN356" s="428">
        <f>'DATA SHEET'!CX356*'Gas parameters'!$K$13</f>
        <v>0</v>
      </c>
      <c r="DO356" s="428">
        <f>'DATA SHEET'!CY356*'Gas parameters'!$L$13</f>
        <v>0</v>
      </c>
      <c r="DP356" s="428">
        <f>'DATA SHEET'!CZ356*'Gas parameters'!$M$13</f>
        <v>4313.2</v>
      </c>
      <c r="DQ356" s="428">
        <f>'DATA SHEET'!DA356*'Gas parameters'!$N$13</f>
        <v>0</v>
      </c>
      <c r="DR356" s="428">
        <f>'DATA SHEET'!DB356*'Gas parameters'!$O$13</f>
        <v>0</v>
      </c>
      <c r="DS356" s="428">
        <f>'DATA SHEET'!DC356*'Gas parameters'!$P$13</f>
        <v>0</v>
      </c>
      <c r="DT356" s="428">
        <f>'DATA SHEET'!DD356*'Gas parameters'!$Q$13</f>
        <v>0</v>
      </c>
      <c r="DU356" s="431">
        <f>'DATA SHEET'!CO356*'Gas parameters'!$B$14</f>
        <v>23891.399999999998</v>
      </c>
      <c r="DV356" s="431">
        <f>'DATA SHEET'!CP356*'Gas parameters'!$C$14</f>
        <v>0</v>
      </c>
      <c r="DW356" s="431">
        <f>'DATA SHEET'!CQ356*'Gas parameters'!$D$14</f>
        <v>0</v>
      </c>
      <c r="DX356" s="431">
        <f>'DATA SHEET'!CR356*'Gas parameters'!$E$14</f>
        <v>0</v>
      </c>
      <c r="DY356" s="431">
        <f>'DATA SHEET'!CS356*'Gas parameters'!$F$14</f>
        <v>0</v>
      </c>
      <c r="DZ356" s="431">
        <f>'DATA SHEET'!CT356*'Gas parameters'!$G$14</f>
        <v>0</v>
      </c>
      <c r="EA356" s="431">
        <f>'DATA SHEET'!CU356*'Gas parameters'!$H$14</f>
        <v>0</v>
      </c>
      <c r="EB356" s="431">
        <f>'DATA SHEET'!CV356*'Gas parameters'!$I$14</f>
        <v>0</v>
      </c>
      <c r="EC356" s="431">
        <f>'DATA SHEET'!CW356*'Gas parameters'!$J$14</f>
        <v>0</v>
      </c>
      <c r="ED356" s="431">
        <f>'DATA SHEET'!CX356*'Gas parameters'!$K$14</f>
        <v>0</v>
      </c>
      <c r="EE356" s="431">
        <f>'DATA SHEET'!CY356*'Gas parameters'!$L$14</f>
        <v>0</v>
      </c>
      <c r="EF356" s="431">
        <f>'DATA SHEET'!CZ356*'Gas parameters'!$M$14</f>
        <v>5098</v>
      </c>
      <c r="EG356" s="431">
        <f>'DATA SHEET'!DA356*'Gas parameters'!$N$14</f>
        <v>0</v>
      </c>
      <c r="EH356" s="431">
        <f>'DATA SHEET'!DB356*'Gas parameters'!$O$14</f>
        <v>0</v>
      </c>
      <c r="EI356" s="431">
        <f>'DATA SHEET'!DC356*'Gas parameters'!$P$14</f>
        <v>0</v>
      </c>
      <c r="EJ356" s="431">
        <f>'DATA SHEET'!DD356*'Gas parameters'!$Q$14</f>
        <v>0</v>
      </c>
      <c r="EK356" s="425">
        <f>'DATA SHEET'!CO356*'Gas parameters'!$B$15</f>
        <v>1.2018</v>
      </c>
      <c r="EL356" s="434">
        <f>'DATA SHEET'!CP356*'Gas parameters'!$C$15</f>
        <v>0</v>
      </c>
      <c r="EM356" s="434">
        <f>'DATA SHEET'!CQ356*'Gas parameters'!$D$15</f>
        <v>0</v>
      </c>
      <c r="EN356" s="434">
        <f>'DATA SHEET'!CR356*'Gas parameters'!$E$15</f>
        <v>0</v>
      </c>
      <c r="EO356" s="434">
        <f>'DATA SHEET'!CS356*'Gas parameters'!$F$15</f>
        <v>0</v>
      </c>
      <c r="EP356" s="434">
        <f>'DATA SHEET'!CT356*'Gas parameters'!$G$15</f>
        <v>0</v>
      </c>
      <c r="EQ356" s="434">
        <f>'DATA SHEET'!CU356*'Gas parameters'!$H$15</f>
        <v>0</v>
      </c>
      <c r="ER356" s="434">
        <f>'DATA SHEET'!CV356*'Gas parameters'!$I$15</f>
        <v>0</v>
      </c>
      <c r="ES356" s="434">
        <f>'DATA SHEET'!CW356*'Gas parameters'!$J$15</f>
        <v>0</v>
      </c>
      <c r="ET356" s="434">
        <f>'DATA SHEET'!CX356*'Gas parameters'!$K$15</f>
        <v>0</v>
      </c>
      <c r="EU356" s="434">
        <f>'DATA SHEET'!CY356*'Gas parameters'!$L$15</f>
        <v>0</v>
      </c>
      <c r="EV356" s="434">
        <f>'DATA SHEET'!CZ356*'Gas parameters'!$M$15</f>
        <v>0.1996</v>
      </c>
      <c r="EW356" s="434">
        <f>'DATA SHEET'!DA356*'Gas parameters'!$N$15</f>
        <v>0</v>
      </c>
      <c r="EX356" s="434">
        <f>'DATA SHEET'!DB356*'Gas parameters'!$O$15</f>
        <v>0</v>
      </c>
      <c r="EY356" s="434">
        <f>'DATA SHEET'!DC356*'Gas parameters'!$P$15</f>
        <v>0</v>
      </c>
      <c r="EZ356" s="434">
        <f>'DATA SHEET'!DD356*'Gas parameters'!$Q$15</f>
        <v>0</v>
      </c>
      <c r="FA356" s="429">
        <f>'DATA SHEET'!CO356*'Gas parameters'!$B$16</f>
        <v>0.59760000000000002</v>
      </c>
      <c r="FB356" s="429">
        <f>'DATA SHEET'!CP356*'Gas parameters'!$C$16</f>
        <v>0</v>
      </c>
      <c r="FC356" s="429">
        <f>'DATA SHEET'!CQ356*'Gas parameters'!$D$16</f>
        <v>0</v>
      </c>
      <c r="FD356" s="429">
        <f>'DATA SHEET'!CR356*'Gas parameters'!$E$16</f>
        <v>0</v>
      </c>
      <c r="FE356" s="429">
        <f>'DATA SHEET'!CS356*'Gas parameters'!$F$16</f>
        <v>0</v>
      </c>
      <c r="FF356" s="429">
        <f>'DATA SHEET'!CT356*'Gas parameters'!$G$16</f>
        <v>0</v>
      </c>
      <c r="FG356" s="429">
        <f>'DATA SHEET'!CU356*'Gas parameters'!$H$16</f>
        <v>0</v>
      </c>
      <c r="FH356" s="429">
        <f>'DATA SHEET'!CV356*'Gas parameters'!$I$16</f>
        <v>0</v>
      </c>
      <c r="FI356" s="429">
        <f>'DATA SHEET'!CW356*'Gas parameters'!$J$16</f>
        <v>0</v>
      </c>
      <c r="FJ356" s="429">
        <f>'DATA SHEET'!CX356*'Gas parameters'!$K$16</f>
        <v>0</v>
      </c>
      <c r="FK356" s="429">
        <f>'DATA SHEET'!CY356*'Gas parameters'!$L$16</f>
        <v>0</v>
      </c>
      <c r="FL356" s="429">
        <f>'DATA SHEET'!CZ356*'Gas parameters'!$M$16</f>
        <v>0</v>
      </c>
      <c r="FM356" s="429">
        <f>'DATA SHEET'!DA356*'Gas parameters'!$N$16</f>
        <v>0</v>
      </c>
      <c r="FN356" s="429">
        <f>'DATA SHEET'!DB356*'Gas parameters'!$O$16</f>
        <v>0</v>
      </c>
      <c r="FO356" s="429">
        <f>'DATA SHEET'!DC356*'Gas parameters'!$P$16</f>
        <v>0</v>
      </c>
      <c r="FP356" s="429">
        <f>'DATA SHEET'!DD356*'Gas parameters'!$Q$16</f>
        <v>0</v>
      </c>
      <c r="FQ356" s="457">
        <f>'DATA SHEET'!CO356*'Gas parameters'!$B$17</f>
        <v>1.1639999999999999</v>
      </c>
      <c r="FR356" s="457">
        <f>'DATA SHEET'!CP356*'Gas parameters'!$C$17</f>
        <v>0</v>
      </c>
      <c r="FS356" s="457">
        <f>'DATA SHEET'!CQ356*'Gas parameters'!$D$17</f>
        <v>0</v>
      </c>
      <c r="FT356" s="457">
        <f>'DATA SHEET'!CR356*'Gas parameters'!$E$17</f>
        <v>0</v>
      </c>
      <c r="FU356" s="457">
        <f>'DATA SHEET'!CS356*'Gas parameters'!$F$17</f>
        <v>0</v>
      </c>
      <c r="FV356" s="457">
        <f>'DATA SHEET'!CT356*'Gas parameters'!$G$17</f>
        <v>0</v>
      </c>
      <c r="FW356" s="457">
        <f>'DATA SHEET'!CU356*'Gas parameters'!$H$17</f>
        <v>0</v>
      </c>
      <c r="FX356" s="457">
        <f>'DATA SHEET'!CV356*'Gas parameters'!$I$17</f>
        <v>0</v>
      </c>
      <c r="FY356" s="457">
        <f>'DATA SHEET'!CW356*'Gas parameters'!$J$17</f>
        <v>0</v>
      </c>
      <c r="FZ356" s="457">
        <f>'DATA SHEET'!CX356*'Gas parameters'!$K$17</f>
        <v>0</v>
      </c>
      <c r="GA356" s="457">
        <f>'DATA SHEET'!CY356*'Gas parameters'!$L$17</f>
        <v>0</v>
      </c>
      <c r="GB356" s="457">
        <f>'DATA SHEET'!CZ356*'Gas parameters'!$M$17</f>
        <v>0.38680000000000003</v>
      </c>
      <c r="GC356" s="457">
        <f>'DATA SHEET'!DA356*'Gas parameters'!$N$17</f>
        <v>0</v>
      </c>
      <c r="GD356" s="457">
        <f>'DATA SHEET'!DB356*'Gas parameters'!$O$17</f>
        <v>0</v>
      </c>
      <c r="GE356" s="457">
        <f>'DATA SHEET'!DC356*'Gas parameters'!$P$17</f>
        <v>0</v>
      </c>
      <c r="GF356" s="457">
        <f>'DATA SHEET'!DD356*'Gas parameters'!$Q$17</f>
        <v>0</v>
      </c>
      <c r="GG356" s="429">
        <f>'DATA SHEET'!CO356*'Gas parameters'!$B$18</f>
        <v>0.43043999999999999</v>
      </c>
      <c r="GH356" s="429">
        <f>'DATA SHEET'!CP356*'Gas parameters'!$C$18</f>
        <v>0</v>
      </c>
      <c r="GI356" s="429">
        <f>'DATA SHEET'!CQ356*'Gas parameters'!$D$18</f>
        <v>0</v>
      </c>
      <c r="GJ356" s="429">
        <f>'DATA SHEET'!CR356*'Gas parameters'!$E$18</f>
        <v>0</v>
      </c>
      <c r="GK356" s="429">
        <f>'DATA SHEET'!CS356*'Gas parameters'!$F$18</f>
        <v>0</v>
      </c>
      <c r="GL356" s="429">
        <f>'DATA SHEET'!CT356*'Gas parameters'!$G$18</f>
        <v>0</v>
      </c>
      <c r="GM356" s="429">
        <f>'DATA SHEET'!CU356*'Gas parameters'!$H$18</f>
        <v>0</v>
      </c>
      <c r="GN356" s="429">
        <f>'DATA SHEET'!CV356*'Gas parameters'!$I$18</f>
        <v>0</v>
      </c>
      <c r="GO356" s="429">
        <f>'DATA SHEET'!CW356*'Gas parameters'!$J$18</f>
        <v>0</v>
      </c>
      <c r="GP356" s="429">
        <f>'DATA SHEET'!CX356*'Gas parameters'!$K$18</f>
        <v>0</v>
      </c>
      <c r="GQ356" s="429">
        <f>'DATA SHEET'!CY356*'Gas parameters'!$L$18</f>
        <v>0</v>
      </c>
      <c r="GR356" s="429">
        <f>'DATA SHEET'!CZ356*'Gas parameters'!$M$18</f>
        <v>3.5999999999999997E-2</v>
      </c>
      <c r="GS356" s="429">
        <f>'DATA SHEET'!DA356*'Gas parameters'!$N$18</f>
        <v>0</v>
      </c>
      <c r="GT356" s="429">
        <f>'DATA SHEET'!DB356*'Gas parameters'!$O$18</f>
        <v>0</v>
      </c>
      <c r="GU356" s="429">
        <f>'DATA SHEET'!DC356*'Gas parameters'!$P$18</f>
        <v>0</v>
      </c>
      <c r="GV356" s="429">
        <f>'DATA SHEET'!DD356*'Gas parameters'!$Q$18</f>
        <v>0</v>
      </c>
      <c r="GW356" s="430">
        <v>7</v>
      </c>
      <c r="GX356" s="430">
        <v>1E-3</v>
      </c>
      <c r="GY356" s="435">
        <f t="shared" si="2765"/>
        <v>6.6924546322827121</v>
      </c>
      <c r="GZ356" s="435">
        <f t="shared" si="2766"/>
        <v>10.148328222950017</v>
      </c>
      <c r="HA356" s="433">
        <f t="shared" si="2767"/>
        <v>1</v>
      </c>
      <c r="HB356" s="433">
        <f t="shared" si="2768"/>
        <v>7.4502201757506663</v>
      </c>
      <c r="HC356" s="433">
        <f t="shared" si="2769"/>
        <v>20.959991874476575</v>
      </c>
      <c r="HD356" s="433">
        <f t="shared" si="2770"/>
        <v>1.3246768628986172</v>
      </c>
      <c r="HE356" s="433">
        <f t="shared" si="2771"/>
        <v>1.2155011147590387</v>
      </c>
      <c r="HF356" s="436">
        <f t="shared" si="2772"/>
        <v>0</v>
      </c>
      <c r="HG356" s="433">
        <f t="shared" si="2773"/>
        <v>5.8886546322827122</v>
      </c>
      <c r="HH356" s="435">
        <f>GY356*0.7906+'DATA SHEET'!CW356/100+HN356</f>
        <v>5.8886546322827122</v>
      </c>
      <c r="HI356" s="433">
        <f t="shared" si="2774"/>
        <v>1.5615655434679541</v>
      </c>
      <c r="HJ356" s="433">
        <f t="shared" si="2775"/>
        <v>10.148328222950017</v>
      </c>
      <c r="HK356" s="437">
        <f t="shared" si="2776"/>
        <v>25843</v>
      </c>
      <c r="HL356" s="437">
        <f t="shared" si="2777"/>
        <v>28989.399999999998</v>
      </c>
      <c r="HM356" s="438">
        <f t="shared" si="2778"/>
        <v>1.4014</v>
      </c>
      <c r="HN356" s="439">
        <f t="shared" si="2779"/>
        <v>0.59760000000000002</v>
      </c>
      <c r="HO356" s="436">
        <f t="shared" si="2780"/>
        <v>1.5508</v>
      </c>
      <c r="HP356" s="427">
        <f t="shared" si="2781"/>
        <v>0.46643999999999997</v>
      </c>
      <c r="HQ356" s="357">
        <f t="shared" si="2782"/>
        <v>25801.599999999999</v>
      </c>
      <c r="HR356" s="358">
        <f t="shared" si="2783"/>
        <v>29019.200000000001</v>
      </c>
      <c r="HS356" s="712">
        <f t="shared" si="2784"/>
        <v>0.46643999999999997</v>
      </c>
      <c r="HT356" s="713">
        <f t="shared" si="2785"/>
        <v>0.36094603788418017</v>
      </c>
      <c r="HU356" s="711">
        <f t="shared" si="2786"/>
        <v>0.44215889640812073</v>
      </c>
      <c r="HV356" s="711">
        <f t="shared" si="2787"/>
        <v>24.454174959719456</v>
      </c>
      <c r="HW356" s="711">
        <f t="shared" si="2788"/>
        <v>27.464698088207459</v>
      </c>
      <c r="HX356" s="711">
        <f t="shared" si="2789"/>
        <v>45.714470083951518</v>
      </c>
      <c r="HY356" s="714">
        <f t="shared" si="2790"/>
        <v>25.801599999999997</v>
      </c>
      <c r="HZ356" s="359">
        <f t="shared" si="2791"/>
        <v>29.019200000000001</v>
      </c>
      <c r="IA356" s="360">
        <f t="shared" si="2792"/>
        <v>48.30190909070317</v>
      </c>
      <c r="IB356" s="75">
        <f t="shared" si="2793"/>
        <v>45.714470083951518</v>
      </c>
      <c r="IC356" s="724">
        <f t="shared" si="2794"/>
        <v>0.36094603788418017</v>
      </c>
      <c r="ID356" s="724">
        <f t="shared" si="2795"/>
        <v>25.801599999999997</v>
      </c>
      <c r="IE356" s="724">
        <f t="shared" si="2796"/>
        <v>29.019200000000001</v>
      </c>
      <c r="IF356" s="76">
        <f t="shared" si="2797"/>
        <v>10.148328222950017</v>
      </c>
      <c r="IG356" s="168"/>
      <c r="IH356" s="168"/>
      <c r="II356" s="168"/>
      <c r="IJ356" s="700">
        <f t="shared" si="2798"/>
        <v>0</v>
      </c>
      <c r="IK356" s="529"/>
      <c r="IL356" s="529"/>
      <c r="IM356" s="529"/>
      <c r="IN356" s="529"/>
      <c r="IO356" s="529"/>
      <c r="IP356" s="529"/>
      <c r="IQ356" s="529"/>
      <c r="IR356" s="529"/>
      <c r="IS356" s="23" t="s">
        <v>88</v>
      </c>
      <c r="IT356" s="23" t="s">
        <v>88</v>
      </c>
      <c r="IU356" s="23"/>
      <c r="IV356" s="23" t="s">
        <v>88</v>
      </c>
      <c r="IW356" s="23"/>
      <c r="IX356" s="23"/>
      <c r="IZ356" s="529"/>
      <c r="JA356" s="529"/>
      <c r="JB356" s="143"/>
      <c r="JC356" s="64"/>
      <c r="JD356" s="22" t="str">
        <f>IF(IN356&lt;&gt;0,IP356*IF356/IN356,"NM")</f>
        <v>NM</v>
      </c>
      <c r="JE356" s="22" t="str">
        <f>IF(IN356&lt;&gt;0,IQ356*IF356/IN356,"NM")</f>
        <v>NM</v>
      </c>
      <c r="JF356" s="22" t="str">
        <f>IF(IN356&lt;&gt;0,JD356*1.07,"NM")</f>
        <v>NM</v>
      </c>
      <c r="JG356" s="22" t="str">
        <f>IF(IN356&lt;&gt;0,JE356*1.76,"NM")</f>
        <v>NM</v>
      </c>
      <c r="JH356" s="21" t="str">
        <f>IF(IN356&lt;&gt;0,(21/(21-IO356)),"NM")</f>
        <v>NM</v>
      </c>
      <c r="JI356" s="21"/>
      <c r="JJ356" s="21"/>
      <c r="JK356" s="21"/>
      <c r="JL356" s="529"/>
      <c r="JM356" s="529"/>
      <c r="JN356" s="529"/>
      <c r="JO356" s="529"/>
      <c r="JP356" s="529"/>
      <c r="JR356" s="29"/>
      <c r="JS356" s="29"/>
      <c r="JT356" s="529"/>
      <c r="JU356" s="529"/>
      <c r="JV356" s="142"/>
      <c r="JW356" s="142"/>
      <c r="JX356" s="142"/>
      <c r="JY356" s="142"/>
      <c r="JZ356" s="142"/>
      <c r="KA356" s="23"/>
      <c r="KB356" s="24"/>
      <c r="KC356" s="175"/>
      <c r="KD356" s="175"/>
      <c r="KE356" s="175"/>
      <c r="KF356" s="175"/>
      <c r="KG356" s="175"/>
      <c r="KH356" s="175"/>
      <c r="KI356" s="175"/>
      <c r="KJ356" s="175"/>
      <c r="KK356" s="48"/>
      <c r="KL356" s="32" t="s">
        <v>88</v>
      </c>
      <c r="KM356" s="48"/>
      <c r="KN356" s="48"/>
      <c r="KO356" s="48"/>
      <c r="KP356" s="48"/>
      <c r="KQ356" s="49"/>
      <c r="KR356" s="49"/>
      <c r="KS356" s="49"/>
      <c r="KT356" s="49"/>
      <c r="KU356" s="49"/>
      <c r="KV356" s="49"/>
      <c r="KX356" s="540">
        <f t="shared" si="2736"/>
        <v>100</v>
      </c>
    </row>
    <row r="357" spans="1:310" ht="16.5" thickTop="1" thickBot="1" x14ac:dyDescent="0.3">
      <c r="A357" s="81"/>
      <c r="B357" s="81"/>
      <c r="C357" s="81"/>
      <c r="D357" s="2179"/>
      <c r="E357" s="11">
        <f>E356+1</f>
        <v>172</v>
      </c>
      <c r="F357" s="2129"/>
      <c r="G357" s="1832"/>
      <c r="H357" s="23" t="s">
        <v>88</v>
      </c>
      <c r="I357" s="23" t="s">
        <v>88</v>
      </c>
      <c r="J357" s="23" t="s">
        <v>88</v>
      </c>
      <c r="K357" s="38"/>
      <c r="L357" s="39" t="str">
        <f>L356</f>
        <v>EU high</v>
      </c>
      <c r="M357" s="196" t="s">
        <v>191</v>
      </c>
      <c r="N357" s="1906"/>
      <c r="O357" s="528"/>
      <c r="P357" s="544"/>
      <c r="Q357" s="726">
        <v>60</v>
      </c>
      <c r="R357" s="727"/>
      <c r="S357" s="727"/>
      <c r="T357" s="727"/>
      <c r="U357" s="727"/>
      <c r="V357" s="727"/>
      <c r="W357" s="727"/>
      <c r="X357" s="727"/>
      <c r="Y357" s="727"/>
      <c r="Z357" s="727"/>
      <c r="AA357" s="727"/>
      <c r="AB357" s="727">
        <v>40</v>
      </c>
      <c r="AC357" s="368">
        <f t="shared" si="2737"/>
        <v>0.6</v>
      </c>
      <c r="AD357" s="368">
        <f t="shared" si="2738"/>
        <v>0</v>
      </c>
      <c r="AE357" s="368">
        <f t="shared" si="2739"/>
        <v>0</v>
      </c>
      <c r="AF357" s="368">
        <f t="shared" si="2740"/>
        <v>0</v>
      </c>
      <c r="AG357" s="368">
        <f t="shared" si="2741"/>
        <v>0</v>
      </c>
      <c r="AH357" s="368">
        <f t="shared" si="2742"/>
        <v>0</v>
      </c>
      <c r="AI357" s="368">
        <f t="shared" si="2743"/>
        <v>0</v>
      </c>
      <c r="AJ357" s="368">
        <f t="shared" si="2744"/>
        <v>0</v>
      </c>
      <c r="AK357" s="368">
        <f t="shared" si="2745"/>
        <v>0</v>
      </c>
      <c r="AL357" s="368">
        <f t="shared" si="2746"/>
        <v>0</v>
      </c>
      <c r="AM357" s="368">
        <f t="shared" si="2747"/>
        <v>0</v>
      </c>
      <c r="AN357" s="368">
        <f t="shared" si="2748"/>
        <v>0.4</v>
      </c>
      <c r="AO357" s="369">
        <v>0</v>
      </c>
      <c r="AP357" s="370">
        <v>0</v>
      </c>
      <c r="AQ357" s="370">
        <v>0</v>
      </c>
      <c r="AR357" s="370">
        <v>0</v>
      </c>
      <c r="AS357" s="378">
        <f>AC357*'Gas parameters'!$B$10</f>
        <v>21490.799999999999</v>
      </c>
      <c r="AT357" s="371">
        <f>AD357*'Gas parameters'!$C$10</f>
        <v>0</v>
      </c>
      <c r="AU357" s="371">
        <f>AE357*'Gas parameters'!$D$10</f>
        <v>0</v>
      </c>
      <c r="AV357" s="371">
        <f>AF357*'Gas parameters'!$E$10</f>
        <v>0</v>
      </c>
      <c r="AW357" s="371">
        <f>AG357*'Gas parameters'!$F$10</f>
        <v>0</v>
      </c>
      <c r="AX357" s="371">
        <f>AH357*'Gas parameters'!$G$10</f>
        <v>0</v>
      </c>
      <c r="AY357" s="371">
        <f>AI357*'Gas parameters'!$H$10</f>
        <v>0</v>
      </c>
      <c r="AZ357" s="371">
        <f>AJ357*'Gas parameters'!$I$10</f>
        <v>0</v>
      </c>
      <c r="BA357" s="371">
        <f>AK357*'Gas parameters'!$J$10</f>
        <v>0</v>
      </c>
      <c r="BB357" s="371">
        <f>AL357*'Gas parameters'!$K$10</f>
        <v>0</v>
      </c>
      <c r="BC357" s="371">
        <f>AM357*'Gas parameters'!$L$10</f>
        <v>0</v>
      </c>
      <c r="BD357" s="371">
        <f>AN357*'Gas parameters'!$M$10</f>
        <v>4310.8</v>
      </c>
      <c r="BE357" s="372">
        <f>AO357*'Gas parameters'!$N$10</f>
        <v>0</v>
      </c>
      <c r="BF357" s="373">
        <f>AP357*'Gas parameters'!$O$10</f>
        <v>0</v>
      </c>
      <c r="BG357" s="373">
        <f>AQ357*'Gas parameters'!$P$10</f>
        <v>0</v>
      </c>
      <c r="BH357" s="379">
        <f>AR357*'Gas parameters'!$Q$10</f>
        <v>0</v>
      </c>
      <c r="BI357" s="386">
        <f>AC357*'Gas parameters'!$B$11</f>
        <v>23904</v>
      </c>
      <c r="BJ357" s="387">
        <f>AD357*'Gas parameters'!$C$11</f>
        <v>0</v>
      </c>
      <c r="BK357" s="387">
        <f>AE357*'Gas parameters'!$D$11</f>
        <v>0</v>
      </c>
      <c r="BL357" s="387">
        <f>AF357*'Gas parameters'!$E$11</f>
        <v>0</v>
      </c>
      <c r="BM357" s="387">
        <f>AG357*'Gas parameters'!$F$11</f>
        <v>0</v>
      </c>
      <c r="BN357" s="387">
        <f>AH357*'Gas parameters'!$G$11</f>
        <v>0</v>
      </c>
      <c r="BO357" s="387">
        <f>AI357*'Gas parameters'!$H$11</f>
        <v>0</v>
      </c>
      <c r="BP357" s="387">
        <f>AJ357*'Gas parameters'!$I$11</f>
        <v>0</v>
      </c>
      <c r="BQ357" s="387">
        <f>AK357*'Gas parameters'!$J$11</f>
        <v>0</v>
      </c>
      <c r="BR357" s="387">
        <f>AL357*'Gas parameters'!$K$11</f>
        <v>0</v>
      </c>
      <c r="BS357" s="387">
        <f>AM357*'Gas parameters'!$L$11</f>
        <v>0</v>
      </c>
      <c r="BT357" s="387">
        <f>AN357*'Gas parameters'!$M$11</f>
        <v>5115.2000000000007</v>
      </c>
      <c r="BU357" s="388">
        <f>AO357*'Gas parameters'!$N$11</f>
        <v>0</v>
      </c>
      <c r="BV357" s="389">
        <f>AP357*'Gas parameters'!$O$11</f>
        <v>0</v>
      </c>
      <c r="BW357" s="389">
        <f>AQ357*'Gas parameters'!$P$11</f>
        <v>0</v>
      </c>
      <c r="BX357" s="390">
        <f>AR357*'Gas parameters'!$Q$11</f>
        <v>0</v>
      </c>
      <c r="BY357" s="385">
        <f>AC357*'Gas parameters'!$B$12</f>
        <v>0.43043999999999999</v>
      </c>
      <c r="BZ357" s="374">
        <f>AD357*'Gas parameters'!$C$12</f>
        <v>0</v>
      </c>
      <c r="CA357" s="374">
        <f>AE357*'Gas parameters'!$D$12</f>
        <v>0</v>
      </c>
      <c r="CB357" s="374">
        <f>AF357*'Gas parameters'!$E$12</f>
        <v>0</v>
      </c>
      <c r="CC357" s="374">
        <f>AG357*'Gas parameters'!$F$12</f>
        <v>0</v>
      </c>
      <c r="CD357" s="374">
        <f>AH357*'Gas parameters'!$G$12</f>
        <v>0</v>
      </c>
      <c r="CE357" s="374">
        <f>AI357*'Gas parameters'!$H$12</f>
        <v>0</v>
      </c>
      <c r="CF357" s="374">
        <f>AJ357*'Gas parameters'!$I$12</f>
        <v>0</v>
      </c>
      <c r="CG357" s="374">
        <f>AK357*'Gas parameters'!$J$12</f>
        <v>0</v>
      </c>
      <c r="CH357" s="374">
        <f>AL357*'Gas parameters'!$K$12</f>
        <v>0</v>
      </c>
      <c r="CI357" s="374">
        <f>AM357*'Gas parameters'!$L$12</f>
        <v>0</v>
      </c>
      <c r="CJ357" s="374">
        <f>AN357*'Gas parameters'!$M$12</f>
        <v>3.5999999999999997E-2</v>
      </c>
      <c r="CK357" s="375">
        <f>AO357*'Gas parameters'!$N$12</f>
        <v>0</v>
      </c>
      <c r="CL357" s="376">
        <f>AP357*'Gas parameters'!$O$12</f>
        <v>0</v>
      </c>
      <c r="CM357" s="376">
        <f>AQ357*'Gas parameters'!$P$12</f>
        <v>0</v>
      </c>
      <c r="CN357" s="376">
        <f>AR357*'Gas parameters'!$Q$12</f>
        <v>0</v>
      </c>
      <c r="CO357" s="432">
        <f t="shared" si="2749"/>
        <v>0.6</v>
      </c>
      <c r="CP357" s="432">
        <f t="shared" si="2750"/>
        <v>0</v>
      </c>
      <c r="CQ357" s="432">
        <f t="shared" si="2751"/>
        <v>0</v>
      </c>
      <c r="CR357" s="432">
        <f t="shared" si="2752"/>
        <v>0</v>
      </c>
      <c r="CS357" s="432">
        <f t="shared" si="2753"/>
        <v>0</v>
      </c>
      <c r="CT357" s="432">
        <f t="shared" si="2754"/>
        <v>0</v>
      </c>
      <c r="CU357" s="432">
        <f t="shared" si="2755"/>
        <v>0</v>
      </c>
      <c r="CV357" s="432">
        <f t="shared" si="2756"/>
        <v>0</v>
      </c>
      <c r="CW357" s="432">
        <f t="shared" si="2757"/>
        <v>0</v>
      </c>
      <c r="CX357" s="432">
        <f t="shared" si="2758"/>
        <v>0</v>
      </c>
      <c r="CY357" s="432">
        <f t="shared" si="2759"/>
        <v>0</v>
      </c>
      <c r="CZ357" s="432">
        <f t="shared" si="2760"/>
        <v>0.4</v>
      </c>
      <c r="DA357" s="432">
        <f t="shared" si="2761"/>
        <v>0</v>
      </c>
      <c r="DB357" s="432">
        <f t="shared" si="2762"/>
        <v>0</v>
      </c>
      <c r="DC357" s="432">
        <f t="shared" si="2763"/>
        <v>0</v>
      </c>
      <c r="DD357" s="432">
        <f t="shared" si="2764"/>
        <v>0</v>
      </c>
      <c r="DE357" s="428">
        <f>'DATA SHEET'!CO357*'Gas parameters'!$B$13</f>
        <v>21529.8</v>
      </c>
      <c r="DF357" s="428">
        <f>'DATA SHEET'!CP357*'Gas parameters'!$C$13</f>
        <v>0</v>
      </c>
      <c r="DG357" s="428">
        <f>'DATA SHEET'!CQ357*'Gas parameters'!$D$13</f>
        <v>0</v>
      </c>
      <c r="DH357" s="428">
        <f>'DATA SHEET'!CR357*'Gas parameters'!$E$13</f>
        <v>0</v>
      </c>
      <c r="DI357" s="428">
        <f>'DATA SHEET'!CS357*'Gas parameters'!$F$13</f>
        <v>0</v>
      </c>
      <c r="DJ357" s="428">
        <f>'DATA SHEET'!CT357*'Gas parameters'!$G$13</f>
        <v>0</v>
      </c>
      <c r="DK357" s="428">
        <f>'DATA SHEET'!CU357*'Gas parameters'!$H$13</f>
        <v>0</v>
      </c>
      <c r="DL357" s="428">
        <f>'DATA SHEET'!CV357*'Gas parameters'!$I$13</f>
        <v>0</v>
      </c>
      <c r="DM357" s="428">
        <f>'DATA SHEET'!CW357*'Gas parameters'!$J$13</f>
        <v>0</v>
      </c>
      <c r="DN357" s="428">
        <f>'DATA SHEET'!CX357*'Gas parameters'!$K$13</f>
        <v>0</v>
      </c>
      <c r="DO357" s="428">
        <f>'DATA SHEET'!CY357*'Gas parameters'!$L$13</f>
        <v>0</v>
      </c>
      <c r="DP357" s="428">
        <f>'DATA SHEET'!CZ357*'Gas parameters'!$M$13</f>
        <v>4313.2</v>
      </c>
      <c r="DQ357" s="428">
        <f>'DATA SHEET'!DA357*'Gas parameters'!$N$13</f>
        <v>0</v>
      </c>
      <c r="DR357" s="428">
        <f>'DATA SHEET'!DB357*'Gas parameters'!$O$13</f>
        <v>0</v>
      </c>
      <c r="DS357" s="428">
        <f>'DATA SHEET'!DC357*'Gas parameters'!$P$13</f>
        <v>0</v>
      </c>
      <c r="DT357" s="428">
        <f>'DATA SHEET'!DD357*'Gas parameters'!$Q$13</f>
        <v>0</v>
      </c>
      <c r="DU357" s="431">
        <f>'DATA SHEET'!CO357*'Gas parameters'!$B$14</f>
        <v>23891.399999999998</v>
      </c>
      <c r="DV357" s="431">
        <f>'DATA SHEET'!CP357*'Gas parameters'!$C$14</f>
        <v>0</v>
      </c>
      <c r="DW357" s="431">
        <f>'DATA SHEET'!CQ357*'Gas parameters'!$D$14</f>
        <v>0</v>
      </c>
      <c r="DX357" s="431">
        <f>'DATA SHEET'!CR357*'Gas parameters'!$E$14</f>
        <v>0</v>
      </c>
      <c r="DY357" s="431">
        <f>'DATA SHEET'!CS357*'Gas parameters'!$F$14</f>
        <v>0</v>
      </c>
      <c r="DZ357" s="431">
        <f>'DATA SHEET'!CT357*'Gas parameters'!$G$14</f>
        <v>0</v>
      </c>
      <c r="EA357" s="431">
        <f>'DATA SHEET'!CU357*'Gas parameters'!$H$14</f>
        <v>0</v>
      </c>
      <c r="EB357" s="431">
        <f>'DATA SHEET'!CV357*'Gas parameters'!$I$14</f>
        <v>0</v>
      </c>
      <c r="EC357" s="431">
        <f>'DATA SHEET'!CW357*'Gas parameters'!$J$14</f>
        <v>0</v>
      </c>
      <c r="ED357" s="431">
        <f>'DATA SHEET'!CX357*'Gas parameters'!$K$14</f>
        <v>0</v>
      </c>
      <c r="EE357" s="431">
        <f>'DATA SHEET'!CY357*'Gas parameters'!$L$14</f>
        <v>0</v>
      </c>
      <c r="EF357" s="431">
        <f>'DATA SHEET'!CZ357*'Gas parameters'!$M$14</f>
        <v>5098</v>
      </c>
      <c r="EG357" s="431">
        <f>'DATA SHEET'!DA357*'Gas parameters'!$N$14</f>
        <v>0</v>
      </c>
      <c r="EH357" s="431">
        <f>'DATA SHEET'!DB357*'Gas parameters'!$O$14</f>
        <v>0</v>
      </c>
      <c r="EI357" s="431">
        <f>'DATA SHEET'!DC357*'Gas parameters'!$P$14</f>
        <v>0</v>
      </c>
      <c r="EJ357" s="431">
        <f>'DATA SHEET'!DD357*'Gas parameters'!$Q$14</f>
        <v>0</v>
      </c>
      <c r="EK357" s="425">
        <f>'DATA SHEET'!CO357*'Gas parameters'!$B$15</f>
        <v>1.2018</v>
      </c>
      <c r="EL357" s="434">
        <f>'DATA SHEET'!CP357*'Gas parameters'!$C$15</f>
        <v>0</v>
      </c>
      <c r="EM357" s="434">
        <f>'DATA SHEET'!CQ357*'Gas parameters'!$D$15</f>
        <v>0</v>
      </c>
      <c r="EN357" s="434">
        <f>'DATA SHEET'!CR357*'Gas parameters'!$E$15</f>
        <v>0</v>
      </c>
      <c r="EO357" s="434">
        <f>'DATA SHEET'!CS357*'Gas parameters'!$F$15</f>
        <v>0</v>
      </c>
      <c r="EP357" s="434">
        <f>'DATA SHEET'!CT357*'Gas parameters'!$G$15</f>
        <v>0</v>
      </c>
      <c r="EQ357" s="434">
        <f>'DATA SHEET'!CU357*'Gas parameters'!$H$15</f>
        <v>0</v>
      </c>
      <c r="ER357" s="434">
        <f>'DATA SHEET'!CV357*'Gas parameters'!$I$15</f>
        <v>0</v>
      </c>
      <c r="ES357" s="434">
        <f>'DATA SHEET'!CW357*'Gas parameters'!$J$15</f>
        <v>0</v>
      </c>
      <c r="ET357" s="434">
        <f>'DATA SHEET'!CX357*'Gas parameters'!$K$15</f>
        <v>0</v>
      </c>
      <c r="EU357" s="434">
        <f>'DATA SHEET'!CY357*'Gas parameters'!$L$15</f>
        <v>0</v>
      </c>
      <c r="EV357" s="434">
        <f>'DATA SHEET'!CZ357*'Gas parameters'!$M$15</f>
        <v>0.1996</v>
      </c>
      <c r="EW357" s="434">
        <f>'DATA SHEET'!DA357*'Gas parameters'!$N$15</f>
        <v>0</v>
      </c>
      <c r="EX357" s="434">
        <f>'DATA SHEET'!DB357*'Gas parameters'!$O$15</f>
        <v>0</v>
      </c>
      <c r="EY357" s="434">
        <f>'DATA SHEET'!DC357*'Gas parameters'!$P$15</f>
        <v>0</v>
      </c>
      <c r="EZ357" s="434">
        <f>'DATA SHEET'!DD357*'Gas parameters'!$Q$15</f>
        <v>0</v>
      </c>
      <c r="FA357" s="429">
        <f>'DATA SHEET'!CO357*'Gas parameters'!$B$16</f>
        <v>0.59760000000000002</v>
      </c>
      <c r="FB357" s="429">
        <f>'DATA SHEET'!CP357*'Gas parameters'!$C$16</f>
        <v>0</v>
      </c>
      <c r="FC357" s="429">
        <f>'DATA SHEET'!CQ357*'Gas parameters'!$D$16</f>
        <v>0</v>
      </c>
      <c r="FD357" s="429">
        <f>'DATA SHEET'!CR357*'Gas parameters'!$E$16</f>
        <v>0</v>
      </c>
      <c r="FE357" s="429">
        <f>'DATA SHEET'!CS357*'Gas parameters'!$F$16</f>
        <v>0</v>
      </c>
      <c r="FF357" s="429">
        <f>'DATA SHEET'!CT357*'Gas parameters'!$G$16</f>
        <v>0</v>
      </c>
      <c r="FG357" s="429">
        <f>'DATA SHEET'!CU357*'Gas parameters'!$H$16</f>
        <v>0</v>
      </c>
      <c r="FH357" s="429">
        <f>'DATA SHEET'!CV357*'Gas parameters'!$I$16</f>
        <v>0</v>
      </c>
      <c r="FI357" s="429">
        <f>'DATA SHEET'!CW357*'Gas parameters'!$J$16</f>
        <v>0</v>
      </c>
      <c r="FJ357" s="429">
        <f>'DATA SHEET'!CX357*'Gas parameters'!$K$16</f>
        <v>0</v>
      </c>
      <c r="FK357" s="429">
        <f>'DATA SHEET'!CY357*'Gas parameters'!$L$16</f>
        <v>0</v>
      </c>
      <c r="FL357" s="429">
        <f>'DATA SHEET'!CZ357*'Gas parameters'!$M$16</f>
        <v>0</v>
      </c>
      <c r="FM357" s="429">
        <f>'DATA SHEET'!DA357*'Gas parameters'!$N$16</f>
        <v>0</v>
      </c>
      <c r="FN357" s="429">
        <f>'DATA SHEET'!DB357*'Gas parameters'!$O$16</f>
        <v>0</v>
      </c>
      <c r="FO357" s="429">
        <f>'DATA SHEET'!DC357*'Gas parameters'!$P$16</f>
        <v>0</v>
      </c>
      <c r="FP357" s="429">
        <f>'DATA SHEET'!DD357*'Gas parameters'!$Q$16</f>
        <v>0</v>
      </c>
      <c r="FQ357" s="457">
        <f>'DATA SHEET'!CO357*'Gas parameters'!$B$17</f>
        <v>1.1639999999999999</v>
      </c>
      <c r="FR357" s="457">
        <f>'DATA SHEET'!CP357*'Gas parameters'!$C$17</f>
        <v>0</v>
      </c>
      <c r="FS357" s="457">
        <f>'DATA SHEET'!CQ357*'Gas parameters'!$D$17</f>
        <v>0</v>
      </c>
      <c r="FT357" s="457">
        <f>'DATA SHEET'!CR357*'Gas parameters'!$E$17</f>
        <v>0</v>
      </c>
      <c r="FU357" s="457">
        <f>'DATA SHEET'!CS357*'Gas parameters'!$F$17</f>
        <v>0</v>
      </c>
      <c r="FV357" s="457">
        <f>'DATA SHEET'!CT357*'Gas parameters'!$G$17</f>
        <v>0</v>
      </c>
      <c r="FW357" s="457">
        <f>'DATA SHEET'!CU357*'Gas parameters'!$H$17</f>
        <v>0</v>
      </c>
      <c r="FX357" s="457">
        <f>'DATA SHEET'!CV357*'Gas parameters'!$I$17</f>
        <v>0</v>
      </c>
      <c r="FY357" s="457">
        <f>'DATA SHEET'!CW357*'Gas parameters'!$J$17</f>
        <v>0</v>
      </c>
      <c r="FZ357" s="457">
        <f>'DATA SHEET'!CX357*'Gas parameters'!$K$17</f>
        <v>0</v>
      </c>
      <c r="GA357" s="457">
        <f>'DATA SHEET'!CY357*'Gas parameters'!$L$17</f>
        <v>0</v>
      </c>
      <c r="GB357" s="457">
        <f>'DATA SHEET'!CZ357*'Gas parameters'!$M$17</f>
        <v>0.38680000000000003</v>
      </c>
      <c r="GC357" s="457">
        <f>'DATA SHEET'!DA357*'Gas parameters'!$N$17</f>
        <v>0</v>
      </c>
      <c r="GD357" s="457">
        <f>'DATA SHEET'!DB357*'Gas parameters'!$O$17</f>
        <v>0</v>
      </c>
      <c r="GE357" s="457">
        <f>'DATA SHEET'!DC357*'Gas parameters'!$P$17</f>
        <v>0</v>
      </c>
      <c r="GF357" s="457">
        <f>'DATA SHEET'!DD357*'Gas parameters'!$Q$17</f>
        <v>0</v>
      </c>
      <c r="GG357" s="429">
        <f>'DATA SHEET'!CO357*'Gas parameters'!$B$18</f>
        <v>0.43043999999999999</v>
      </c>
      <c r="GH357" s="429">
        <f>'DATA SHEET'!CP357*'Gas parameters'!$C$18</f>
        <v>0</v>
      </c>
      <c r="GI357" s="429">
        <f>'DATA SHEET'!CQ357*'Gas parameters'!$D$18</f>
        <v>0</v>
      </c>
      <c r="GJ357" s="429">
        <f>'DATA SHEET'!CR357*'Gas parameters'!$E$18</f>
        <v>0</v>
      </c>
      <c r="GK357" s="429">
        <f>'DATA SHEET'!CS357*'Gas parameters'!$F$18</f>
        <v>0</v>
      </c>
      <c r="GL357" s="429">
        <f>'DATA SHEET'!CT357*'Gas parameters'!$G$18</f>
        <v>0</v>
      </c>
      <c r="GM357" s="429">
        <f>'DATA SHEET'!CU357*'Gas parameters'!$H$18</f>
        <v>0</v>
      </c>
      <c r="GN357" s="429">
        <f>'DATA SHEET'!CV357*'Gas parameters'!$I$18</f>
        <v>0</v>
      </c>
      <c r="GO357" s="429">
        <f>'DATA SHEET'!CW357*'Gas parameters'!$J$18</f>
        <v>0</v>
      </c>
      <c r="GP357" s="429">
        <f>'DATA SHEET'!CX357*'Gas parameters'!$K$18</f>
        <v>0</v>
      </c>
      <c r="GQ357" s="429">
        <f>'DATA SHEET'!CY357*'Gas parameters'!$L$18</f>
        <v>0</v>
      </c>
      <c r="GR357" s="429">
        <f>'DATA SHEET'!CZ357*'Gas parameters'!$M$18</f>
        <v>3.5999999999999997E-2</v>
      </c>
      <c r="GS357" s="429">
        <f>'DATA SHEET'!DA357*'Gas parameters'!$N$18</f>
        <v>0</v>
      </c>
      <c r="GT357" s="429">
        <f>'DATA SHEET'!DB357*'Gas parameters'!$O$18</f>
        <v>0</v>
      </c>
      <c r="GU357" s="429">
        <f>'DATA SHEET'!DC357*'Gas parameters'!$P$18</f>
        <v>0</v>
      </c>
      <c r="GV357" s="429">
        <f>'DATA SHEET'!DD357*'Gas parameters'!$Q$18</f>
        <v>0</v>
      </c>
      <c r="GW357" s="430">
        <v>7</v>
      </c>
      <c r="GX357" s="430">
        <v>1E-3</v>
      </c>
      <c r="GY357" s="435">
        <f t="shared" si="2765"/>
        <v>6.6924546322827121</v>
      </c>
      <c r="GZ357" s="435">
        <f t="shared" si="2766"/>
        <v>10.148328222950017</v>
      </c>
      <c r="HA357" s="433">
        <f t="shared" si="2767"/>
        <v>1</v>
      </c>
      <c r="HB357" s="433">
        <f t="shared" si="2768"/>
        <v>7.4502201757506663</v>
      </c>
      <c r="HC357" s="433">
        <f t="shared" si="2769"/>
        <v>20.959991874476575</v>
      </c>
      <c r="HD357" s="433">
        <f t="shared" si="2770"/>
        <v>1.3246768628986172</v>
      </c>
      <c r="HE357" s="433">
        <f t="shared" si="2771"/>
        <v>1.2155011147590387</v>
      </c>
      <c r="HF357" s="436">
        <f t="shared" si="2772"/>
        <v>0</v>
      </c>
      <c r="HG357" s="433">
        <f t="shared" si="2773"/>
        <v>5.8886546322827122</v>
      </c>
      <c r="HH357" s="435">
        <f>GY357*0.7906+'DATA SHEET'!CW357/100+HN357</f>
        <v>5.8886546322827122</v>
      </c>
      <c r="HI357" s="433">
        <f t="shared" si="2774"/>
        <v>1.5615655434679541</v>
      </c>
      <c r="HJ357" s="433">
        <f t="shared" si="2775"/>
        <v>10.148328222950017</v>
      </c>
      <c r="HK357" s="437">
        <f t="shared" si="2776"/>
        <v>25843</v>
      </c>
      <c r="HL357" s="437">
        <f t="shared" si="2777"/>
        <v>28989.399999999998</v>
      </c>
      <c r="HM357" s="438">
        <f t="shared" si="2778"/>
        <v>1.4014</v>
      </c>
      <c r="HN357" s="439">
        <f t="shared" si="2779"/>
        <v>0.59760000000000002</v>
      </c>
      <c r="HO357" s="436">
        <f t="shared" si="2780"/>
        <v>1.5508</v>
      </c>
      <c r="HP357" s="427">
        <f t="shared" si="2781"/>
        <v>0.46643999999999997</v>
      </c>
      <c r="HQ357" s="357">
        <f t="shared" si="2782"/>
        <v>25801.599999999999</v>
      </c>
      <c r="HR357" s="358">
        <f t="shared" si="2783"/>
        <v>29019.200000000001</v>
      </c>
      <c r="HS357" s="712">
        <f t="shared" si="2784"/>
        <v>0.46643999999999997</v>
      </c>
      <c r="HT357" s="713">
        <f t="shared" si="2785"/>
        <v>0.36094603788418017</v>
      </c>
      <c r="HU357" s="711">
        <f t="shared" si="2786"/>
        <v>0.44215889640812073</v>
      </c>
      <c r="HV357" s="711">
        <f t="shared" si="2787"/>
        <v>24.454174959719456</v>
      </c>
      <c r="HW357" s="711">
        <f t="shared" si="2788"/>
        <v>27.464698088207459</v>
      </c>
      <c r="HX357" s="711">
        <f t="shared" si="2789"/>
        <v>45.714470083951518</v>
      </c>
      <c r="HY357" s="714">
        <f t="shared" si="2790"/>
        <v>25.801599999999997</v>
      </c>
      <c r="HZ357" s="359">
        <f t="shared" si="2791"/>
        <v>29.019200000000001</v>
      </c>
      <c r="IA357" s="360">
        <f t="shared" si="2792"/>
        <v>48.30190909070317</v>
      </c>
      <c r="IB357" s="75">
        <f t="shared" si="2793"/>
        <v>45.714470083951518</v>
      </c>
      <c r="IC357" s="724">
        <f t="shared" si="2794"/>
        <v>0.36094603788418017</v>
      </c>
      <c r="ID357" s="724">
        <f t="shared" si="2795"/>
        <v>25.801599999999997</v>
      </c>
      <c r="IE357" s="724">
        <f t="shared" si="2796"/>
        <v>29.019200000000001</v>
      </c>
      <c r="IF357" s="76">
        <f t="shared" si="2797"/>
        <v>10.148328222950017</v>
      </c>
      <c r="IG357" s="168"/>
      <c r="IH357" s="168"/>
      <c r="II357" s="168"/>
      <c r="IJ357" s="700">
        <f t="shared" si="2798"/>
        <v>0</v>
      </c>
      <c r="IK357" s="529"/>
      <c r="IL357" s="529"/>
      <c r="IM357" s="529"/>
      <c r="IN357" s="529"/>
      <c r="IO357" s="529"/>
      <c r="IP357" s="529"/>
      <c r="IQ357" s="529"/>
      <c r="IR357" s="529"/>
      <c r="IS357" s="23" t="s">
        <v>88</v>
      </c>
      <c r="IT357" s="23" t="s">
        <v>88</v>
      </c>
      <c r="IU357" s="23"/>
      <c r="IV357" s="23" t="s">
        <v>88</v>
      </c>
      <c r="IW357" s="23"/>
      <c r="IX357" s="23"/>
      <c r="IZ357" s="529"/>
      <c r="JA357" s="529"/>
      <c r="JB357" s="143"/>
      <c r="JC357" s="64"/>
      <c r="JD357" s="22" t="str">
        <f>IF(IN357&lt;&gt;0,IP357*IF357/IN357,"NM")</f>
        <v>NM</v>
      </c>
      <c r="JE357" s="22" t="str">
        <f>IF(IN357&lt;&gt;0,IQ357*IF357/IN357,"NM")</f>
        <v>NM</v>
      </c>
      <c r="JF357" s="22" t="str">
        <f>IF(IN357&lt;&gt;0,JD357*1.07,"NM")</f>
        <v>NM</v>
      </c>
      <c r="JG357" s="22" t="str">
        <f>IF(IN357&lt;&gt;0,JE357*1.76,"NM")</f>
        <v>NM</v>
      </c>
      <c r="JH357" s="21" t="str">
        <f>IF(IN357&lt;&gt;0,(21/(21-IO357)),"NM")</f>
        <v>NM</v>
      </c>
      <c r="JI357" s="21"/>
      <c r="JJ357" s="21"/>
      <c r="JK357" s="21"/>
      <c r="JL357" s="529"/>
      <c r="JM357" s="529"/>
      <c r="JN357" s="529"/>
      <c r="JO357" s="529"/>
      <c r="JP357" s="529"/>
      <c r="JR357" s="29"/>
      <c r="JS357" s="29"/>
      <c r="JT357" s="529"/>
      <c r="JU357" s="529"/>
      <c r="JV357" s="142"/>
      <c r="JW357" s="142"/>
      <c r="JX357" s="142"/>
      <c r="JY357" s="142"/>
      <c r="JZ357" s="142"/>
      <c r="KA357" s="23"/>
      <c r="KB357" s="24"/>
      <c r="KC357" s="175"/>
      <c r="KD357" s="175"/>
      <c r="KE357" s="175"/>
      <c r="KF357" s="175"/>
      <c r="KG357" s="175"/>
      <c r="KH357" s="175"/>
      <c r="KI357" s="175"/>
      <c r="KJ357" s="175"/>
      <c r="KK357" s="48"/>
      <c r="KL357" s="32" t="s">
        <v>88</v>
      </c>
      <c r="KM357" s="48"/>
      <c r="KN357" s="48"/>
      <c r="KO357" s="48"/>
      <c r="KP357" s="48"/>
      <c r="KQ357" s="49"/>
      <c r="KR357" s="49"/>
      <c r="KS357" s="49"/>
      <c r="KT357" s="49"/>
      <c r="KU357" s="49"/>
      <c r="KV357" s="49"/>
      <c r="KX357" s="540">
        <f t="shared" si="2736"/>
        <v>100</v>
      </c>
    </row>
    <row r="358" spans="1:310" ht="15.75" thickBot="1" x14ac:dyDescent="0.3">
      <c r="A358" s="81"/>
      <c r="B358" s="81"/>
      <c r="C358" s="81"/>
      <c r="D358" s="2179"/>
      <c r="E358" s="50" t="s">
        <v>77</v>
      </c>
      <c r="F358" s="40"/>
      <c r="G358" s="40"/>
      <c r="H358" s="40"/>
      <c r="I358" s="40"/>
      <c r="J358" s="40"/>
      <c r="K358" s="40"/>
      <c r="L358" s="40"/>
      <c r="M358" s="40"/>
      <c r="N358" s="40"/>
      <c r="O358" s="552">
        <f>P357-P353</f>
        <v>0</v>
      </c>
      <c r="P358" s="550"/>
      <c r="Q358" s="728"/>
      <c r="R358" s="728"/>
      <c r="S358" s="728"/>
      <c r="T358" s="728"/>
      <c r="U358" s="728"/>
      <c r="V358" s="728"/>
      <c r="W358" s="728"/>
      <c r="X358" s="728"/>
      <c r="Y358" s="728"/>
      <c r="Z358" s="728"/>
      <c r="AA358" s="728"/>
      <c r="AB358" s="728"/>
      <c r="AC358" s="40"/>
      <c r="AD358" s="40"/>
      <c r="AE358" s="40"/>
      <c r="AF358" s="40"/>
      <c r="AG358" s="40"/>
      <c r="AH358" s="40"/>
      <c r="AI358" s="40"/>
      <c r="AJ358" s="40"/>
      <c r="AK358" s="40"/>
      <c r="AL358" s="40"/>
      <c r="AM358" s="40"/>
      <c r="AN358" s="40"/>
      <c r="AO358" s="40"/>
      <c r="AP358" s="40"/>
      <c r="AQ358" s="40"/>
      <c r="AR358" s="40"/>
      <c r="AS358" s="40"/>
      <c r="AT358" s="40"/>
      <c r="AU358" s="40"/>
      <c r="AV358" s="40"/>
      <c r="AW358" s="40"/>
      <c r="AX358" s="40"/>
      <c r="AY358" s="40"/>
      <c r="AZ358" s="40"/>
      <c r="BA358" s="40"/>
      <c r="BB358" s="40"/>
      <c r="BC358" s="40"/>
      <c r="BD358" s="40"/>
      <c r="BE358" s="40"/>
      <c r="BF358" s="40"/>
      <c r="BG358" s="40"/>
      <c r="BH358" s="40"/>
      <c r="BI358" s="40"/>
      <c r="BJ358" s="40"/>
      <c r="BK358" s="40"/>
      <c r="BL358" s="40"/>
      <c r="BM358" s="40"/>
      <c r="BN358" s="40"/>
      <c r="BO358" s="40"/>
      <c r="BP358" s="40"/>
      <c r="BQ358" s="40"/>
      <c r="BR358" s="40"/>
      <c r="BS358" s="40"/>
      <c r="BT358" s="40"/>
      <c r="BU358" s="40"/>
      <c r="BV358" s="40"/>
      <c r="BW358" s="40"/>
      <c r="BX358" s="40"/>
      <c r="BY358" s="40"/>
      <c r="BZ358" s="40"/>
      <c r="CA358" s="40"/>
      <c r="CB358" s="40"/>
      <c r="CC358" s="40"/>
      <c r="CD358" s="40"/>
      <c r="CE358" s="40"/>
      <c r="CF358" s="40"/>
      <c r="CG358" s="40"/>
      <c r="CH358" s="40"/>
      <c r="CI358" s="40"/>
      <c r="CJ358" s="40"/>
      <c r="CK358" s="40"/>
      <c r="CL358" s="40"/>
      <c r="CM358" s="40"/>
      <c r="CN358" s="40"/>
      <c r="CO358" s="40"/>
      <c r="CP358" s="40"/>
      <c r="CQ358" s="40"/>
      <c r="CR358" s="40"/>
      <c r="CS358" s="40"/>
      <c r="CT358" s="40"/>
      <c r="CU358" s="40"/>
      <c r="CV358" s="40"/>
      <c r="CW358" s="40"/>
      <c r="CX358" s="40"/>
      <c r="CY358" s="40"/>
      <c r="CZ358" s="40"/>
      <c r="DA358" s="40"/>
      <c r="DB358" s="40"/>
      <c r="DC358" s="40"/>
      <c r="DD358" s="40"/>
      <c r="DE358" s="40"/>
      <c r="DF358" s="40"/>
      <c r="DG358" s="40"/>
      <c r="DH358" s="40"/>
      <c r="DI358" s="40"/>
      <c r="DJ358" s="40"/>
      <c r="DK358" s="40"/>
      <c r="DL358" s="40"/>
      <c r="DM358" s="40"/>
      <c r="DN358" s="40"/>
      <c r="DO358" s="40"/>
      <c r="DP358" s="40"/>
      <c r="DQ358" s="40"/>
      <c r="DR358" s="40"/>
      <c r="DS358" s="40"/>
      <c r="DT358" s="40"/>
      <c r="DU358" s="40"/>
      <c r="DV358" s="40"/>
      <c r="DW358" s="40"/>
      <c r="DX358" s="40"/>
      <c r="DY358" s="40"/>
      <c r="DZ358" s="40"/>
      <c r="EA358" s="40"/>
      <c r="EB358" s="40"/>
      <c r="EC358" s="40"/>
      <c r="ED358" s="40"/>
      <c r="EE358" s="40"/>
      <c r="EF358" s="40"/>
      <c r="EG358" s="40"/>
      <c r="EH358" s="40"/>
      <c r="EI358" s="40"/>
      <c r="EJ358" s="40"/>
      <c r="EK358" s="40"/>
      <c r="EL358" s="40"/>
      <c r="EM358" s="40"/>
      <c r="EN358" s="40"/>
      <c r="EO358" s="40"/>
      <c r="EP358" s="40"/>
      <c r="EQ358" s="40"/>
      <c r="ER358" s="40"/>
      <c r="ES358" s="40"/>
      <c r="ET358" s="40"/>
      <c r="EU358" s="40"/>
      <c r="EV358" s="40"/>
      <c r="EW358" s="40"/>
      <c r="EX358" s="40"/>
      <c r="EY358" s="40"/>
      <c r="EZ358" s="40"/>
      <c r="FA358" s="40"/>
      <c r="FB358" s="40"/>
      <c r="FC358" s="40"/>
      <c r="FD358" s="40"/>
      <c r="FE358" s="40"/>
      <c r="FF358" s="40"/>
      <c r="FG358" s="40"/>
      <c r="FH358" s="40"/>
      <c r="FI358" s="40"/>
      <c r="FJ358" s="40"/>
      <c r="FK358" s="40"/>
      <c r="FL358" s="40"/>
      <c r="FM358" s="40"/>
      <c r="FN358" s="40"/>
      <c r="FO358" s="40"/>
      <c r="FP358" s="40"/>
      <c r="FQ358" s="40"/>
      <c r="FR358" s="40"/>
      <c r="FS358" s="40"/>
      <c r="FT358" s="40"/>
      <c r="FU358" s="40"/>
      <c r="FV358" s="40"/>
      <c r="FW358" s="40"/>
      <c r="FX358" s="40"/>
      <c r="FY358" s="40"/>
      <c r="FZ358" s="40"/>
      <c r="GA358" s="40"/>
      <c r="GB358" s="40"/>
      <c r="GC358" s="40"/>
      <c r="GD358" s="40"/>
      <c r="GE358" s="40"/>
      <c r="GF358" s="40"/>
      <c r="GG358" s="40"/>
      <c r="GH358" s="40"/>
      <c r="GI358" s="40"/>
      <c r="GJ358" s="40"/>
      <c r="GK358" s="40"/>
      <c r="GL358" s="40"/>
      <c r="GM358" s="40"/>
      <c r="GN358" s="40"/>
      <c r="GO358" s="40"/>
      <c r="GP358" s="40"/>
      <c r="GQ358" s="40"/>
      <c r="GR358" s="40"/>
      <c r="GS358" s="40"/>
      <c r="GT358" s="40"/>
      <c r="GU358" s="40"/>
      <c r="GV358" s="40"/>
      <c r="GW358" s="40"/>
      <c r="GX358" s="40"/>
      <c r="GY358" s="40"/>
      <c r="GZ358" s="40"/>
      <c r="HA358" s="40"/>
      <c r="HB358" s="40"/>
      <c r="HC358" s="40"/>
      <c r="HD358" s="40"/>
      <c r="HE358" s="40"/>
      <c r="HF358" s="40"/>
      <c r="HG358" s="40"/>
      <c r="HH358" s="40"/>
      <c r="HI358" s="40"/>
      <c r="HJ358" s="40"/>
      <c r="HK358" s="40"/>
      <c r="HL358" s="40"/>
      <c r="HM358" s="40"/>
      <c r="HN358" s="40"/>
      <c r="HO358" s="40"/>
      <c r="HP358" s="40"/>
      <c r="HQ358" s="40"/>
      <c r="HR358" s="40"/>
      <c r="HS358" s="40"/>
      <c r="HT358" s="40"/>
      <c r="HU358" s="40"/>
      <c r="HV358" s="40"/>
      <c r="HW358" s="40"/>
      <c r="HX358" s="40"/>
      <c r="HY358" s="40"/>
      <c r="HZ358" s="40"/>
      <c r="IA358" s="40"/>
      <c r="IB358" s="40"/>
      <c r="IC358" s="40"/>
      <c r="ID358" s="40"/>
      <c r="IE358" s="40"/>
      <c r="IF358" s="40"/>
      <c r="IG358" s="40"/>
      <c r="IH358" s="40"/>
      <c r="II358" s="40"/>
      <c r="IJ358" s="40"/>
      <c r="IK358" s="40"/>
      <c r="IL358" s="40"/>
      <c r="IM358" s="40"/>
      <c r="IN358" s="40"/>
      <c r="IO358" s="40"/>
      <c r="IP358" s="40"/>
      <c r="IQ358" s="40"/>
      <c r="IR358" s="40"/>
      <c r="IS358" s="40"/>
      <c r="IT358" s="40"/>
      <c r="IU358" s="40"/>
      <c r="IV358" s="40"/>
      <c r="IW358" s="40"/>
      <c r="IX358" s="40"/>
      <c r="IZ358" s="40"/>
      <c r="JA358" s="40"/>
      <c r="JB358" s="40"/>
      <c r="JC358" s="40"/>
      <c r="JD358" s="40"/>
      <c r="JE358" s="40"/>
      <c r="JF358" s="40"/>
      <c r="JG358" s="40"/>
      <c r="JH358" s="40"/>
      <c r="JI358" s="40"/>
      <c r="JJ358" s="40"/>
      <c r="JK358" s="40"/>
      <c r="JL358" s="83"/>
      <c r="JM358" s="83"/>
      <c r="JN358" s="83"/>
      <c r="JO358" s="83"/>
      <c r="JP358" s="40"/>
      <c r="JQ358" s="40"/>
      <c r="JR358" s="40"/>
      <c r="JS358" s="40"/>
      <c r="JT358" s="83"/>
      <c r="JU358" s="83"/>
      <c r="JV358" s="83"/>
      <c r="JW358" s="83"/>
      <c r="JX358" s="83"/>
      <c r="JY358" s="83"/>
      <c r="JZ358" s="83"/>
      <c r="KA358" s="40"/>
      <c r="KB358" s="40"/>
      <c r="KC358" s="83"/>
      <c r="KD358" s="83"/>
      <c r="KE358" s="83"/>
      <c r="KF358" s="83"/>
      <c r="KG358" s="83"/>
      <c r="KH358" s="83"/>
      <c r="KI358" s="83"/>
      <c r="KJ358" s="83"/>
      <c r="KK358" s="40"/>
      <c r="KL358" s="40"/>
      <c r="KM358" s="40"/>
      <c r="KN358" s="40"/>
      <c r="KO358" s="40"/>
      <c r="KP358" s="40"/>
      <c r="KQ358" s="41"/>
      <c r="KR358" s="41"/>
      <c r="KS358" s="41"/>
      <c r="KT358" s="41"/>
      <c r="KU358" s="41"/>
      <c r="KV358" s="41"/>
      <c r="KX358" s="540">
        <f t="shared" si="2736"/>
        <v>0</v>
      </c>
    </row>
    <row r="359" spans="1:310" ht="24.75" thickTop="1" thickBot="1" x14ac:dyDescent="0.3">
      <c r="A359" s="81"/>
      <c r="B359" s="81"/>
      <c r="C359" s="81"/>
      <c r="D359" s="2179"/>
      <c r="E359" s="11">
        <f>E357+1</f>
        <v>173</v>
      </c>
      <c r="F359" s="2127" t="s">
        <v>30</v>
      </c>
      <c r="G359" s="1830" t="s">
        <v>50</v>
      </c>
      <c r="H359" s="23" t="s">
        <v>88</v>
      </c>
      <c r="I359" s="23" t="s">
        <v>88</v>
      </c>
      <c r="J359" s="23" t="s">
        <v>88</v>
      </c>
      <c r="K359" s="38"/>
      <c r="L359" s="39" t="s">
        <v>79</v>
      </c>
      <c r="M359" s="39" t="s">
        <v>58</v>
      </c>
      <c r="N359" s="775" t="s">
        <v>59</v>
      </c>
      <c r="O359" s="8"/>
      <c r="P359" s="8"/>
      <c r="Q359" s="726">
        <v>60</v>
      </c>
      <c r="R359" s="727"/>
      <c r="S359" s="727"/>
      <c r="T359" s="727"/>
      <c r="U359" s="727"/>
      <c r="V359" s="727"/>
      <c r="W359" s="727"/>
      <c r="X359" s="727"/>
      <c r="Y359" s="727"/>
      <c r="Z359" s="727"/>
      <c r="AA359" s="727"/>
      <c r="AB359" s="727">
        <v>40</v>
      </c>
      <c r="AC359" s="368">
        <f t="shared" ref="AC359:AC360" si="2799">Q359/100</f>
        <v>0.6</v>
      </c>
      <c r="AD359" s="368">
        <f t="shared" ref="AD359:AD360" si="2800">R359/100</f>
        <v>0</v>
      </c>
      <c r="AE359" s="368">
        <f t="shared" ref="AE359:AE360" si="2801">S359/100</f>
        <v>0</v>
      </c>
      <c r="AF359" s="368">
        <f t="shared" ref="AF359:AF360" si="2802">T359/100</f>
        <v>0</v>
      </c>
      <c r="AG359" s="368">
        <f t="shared" ref="AG359:AG360" si="2803">U359/100</f>
        <v>0</v>
      </c>
      <c r="AH359" s="368">
        <f t="shared" ref="AH359:AH360" si="2804">V359/100</f>
        <v>0</v>
      </c>
      <c r="AI359" s="368">
        <f t="shared" ref="AI359:AI360" si="2805">W359/100</f>
        <v>0</v>
      </c>
      <c r="AJ359" s="368">
        <f t="shared" ref="AJ359:AJ360" si="2806">X359/100</f>
        <v>0</v>
      </c>
      <c r="AK359" s="368">
        <f t="shared" ref="AK359:AK360" si="2807">Y359/100</f>
        <v>0</v>
      </c>
      <c r="AL359" s="368">
        <f t="shared" ref="AL359:AL360" si="2808">Z359/100</f>
        <v>0</v>
      </c>
      <c r="AM359" s="368">
        <f t="shared" ref="AM359:AM360" si="2809">AA359/100</f>
        <v>0</v>
      </c>
      <c r="AN359" s="368">
        <f t="shared" ref="AN359:AN360" si="2810">AB359/100</f>
        <v>0.4</v>
      </c>
      <c r="AO359" s="369">
        <v>0</v>
      </c>
      <c r="AP359" s="370">
        <v>0</v>
      </c>
      <c r="AQ359" s="370">
        <v>0</v>
      </c>
      <c r="AR359" s="370">
        <v>0</v>
      </c>
      <c r="AS359" s="378">
        <f>AC359*'Gas parameters'!$B$10</f>
        <v>21490.799999999999</v>
      </c>
      <c r="AT359" s="371">
        <f>AD359*'Gas parameters'!$C$10</f>
        <v>0</v>
      </c>
      <c r="AU359" s="371">
        <f>AE359*'Gas parameters'!$D$10</f>
        <v>0</v>
      </c>
      <c r="AV359" s="371">
        <f>AF359*'Gas parameters'!$E$10</f>
        <v>0</v>
      </c>
      <c r="AW359" s="371">
        <f>AG359*'Gas parameters'!$F$10</f>
        <v>0</v>
      </c>
      <c r="AX359" s="371">
        <f>AH359*'Gas parameters'!$G$10</f>
        <v>0</v>
      </c>
      <c r="AY359" s="371">
        <f>AI359*'Gas parameters'!$H$10</f>
        <v>0</v>
      </c>
      <c r="AZ359" s="371">
        <f>AJ359*'Gas parameters'!$I$10</f>
        <v>0</v>
      </c>
      <c r="BA359" s="371">
        <f>AK359*'Gas parameters'!$J$10</f>
        <v>0</v>
      </c>
      <c r="BB359" s="371">
        <f>AL359*'Gas parameters'!$K$10</f>
        <v>0</v>
      </c>
      <c r="BC359" s="371">
        <f>AM359*'Gas parameters'!$L$10</f>
        <v>0</v>
      </c>
      <c r="BD359" s="371">
        <f>AN359*'Gas parameters'!$M$10</f>
        <v>4310.8</v>
      </c>
      <c r="BE359" s="372">
        <f>AO359*'Gas parameters'!$N$10</f>
        <v>0</v>
      </c>
      <c r="BF359" s="373">
        <f>AP359*'Gas parameters'!$O$10</f>
        <v>0</v>
      </c>
      <c r="BG359" s="373">
        <f>AQ359*'Gas parameters'!$P$10</f>
        <v>0</v>
      </c>
      <c r="BH359" s="379">
        <f>AR359*'Gas parameters'!$Q$10</f>
        <v>0</v>
      </c>
      <c r="BI359" s="386">
        <f>AC359*'Gas parameters'!$B$11</f>
        <v>23904</v>
      </c>
      <c r="BJ359" s="387">
        <f>AD359*'Gas parameters'!$C$11</f>
        <v>0</v>
      </c>
      <c r="BK359" s="387">
        <f>AE359*'Gas parameters'!$D$11</f>
        <v>0</v>
      </c>
      <c r="BL359" s="387">
        <f>AF359*'Gas parameters'!$E$11</f>
        <v>0</v>
      </c>
      <c r="BM359" s="387">
        <f>AG359*'Gas parameters'!$F$11</f>
        <v>0</v>
      </c>
      <c r="BN359" s="387">
        <f>AH359*'Gas parameters'!$G$11</f>
        <v>0</v>
      </c>
      <c r="BO359" s="387">
        <f>AI359*'Gas parameters'!$H$11</f>
        <v>0</v>
      </c>
      <c r="BP359" s="387">
        <f>AJ359*'Gas parameters'!$I$11</f>
        <v>0</v>
      </c>
      <c r="BQ359" s="387">
        <f>AK359*'Gas parameters'!$J$11</f>
        <v>0</v>
      </c>
      <c r="BR359" s="387">
        <f>AL359*'Gas parameters'!$K$11</f>
        <v>0</v>
      </c>
      <c r="BS359" s="387">
        <f>AM359*'Gas parameters'!$L$11</f>
        <v>0</v>
      </c>
      <c r="BT359" s="387">
        <f>AN359*'Gas parameters'!$M$11</f>
        <v>5115.2000000000007</v>
      </c>
      <c r="BU359" s="388">
        <f>AO359*'Gas parameters'!$N$11</f>
        <v>0</v>
      </c>
      <c r="BV359" s="389">
        <f>AP359*'Gas parameters'!$O$11</f>
        <v>0</v>
      </c>
      <c r="BW359" s="389">
        <f>AQ359*'Gas parameters'!$P$11</f>
        <v>0</v>
      </c>
      <c r="BX359" s="390">
        <f>AR359*'Gas parameters'!$Q$11</f>
        <v>0</v>
      </c>
      <c r="BY359" s="385">
        <f>AC359*'Gas parameters'!$B$12</f>
        <v>0.43043999999999999</v>
      </c>
      <c r="BZ359" s="374">
        <f>AD359*'Gas parameters'!$C$12</f>
        <v>0</v>
      </c>
      <c r="CA359" s="374">
        <f>AE359*'Gas parameters'!$D$12</f>
        <v>0</v>
      </c>
      <c r="CB359" s="374">
        <f>AF359*'Gas parameters'!$E$12</f>
        <v>0</v>
      </c>
      <c r="CC359" s="374">
        <f>AG359*'Gas parameters'!$F$12</f>
        <v>0</v>
      </c>
      <c r="CD359" s="374">
        <f>AH359*'Gas parameters'!$G$12</f>
        <v>0</v>
      </c>
      <c r="CE359" s="374">
        <f>AI359*'Gas parameters'!$H$12</f>
        <v>0</v>
      </c>
      <c r="CF359" s="374">
        <f>AJ359*'Gas parameters'!$I$12</f>
        <v>0</v>
      </c>
      <c r="CG359" s="374">
        <f>AK359*'Gas parameters'!$J$12</f>
        <v>0</v>
      </c>
      <c r="CH359" s="374">
        <f>AL359*'Gas parameters'!$K$12</f>
        <v>0</v>
      </c>
      <c r="CI359" s="374">
        <f>AM359*'Gas parameters'!$L$12</f>
        <v>0</v>
      </c>
      <c r="CJ359" s="374">
        <f>AN359*'Gas parameters'!$M$12</f>
        <v>3.5999999999999997E-2</v>
      </c>
      <c r="CK359" s="375">
        <f>AO359*'Gas parameters'!$N$12</f>
        <v>0</v>
      </c>
      <c r="CL359" s="376">
        <f>AP359*'Gas parameters'!$O$12</f>
        <v>0</v>
      </c>
      <c r="CM359" s="376">
        <f>AQ359*'Gas parameters'!$P$12</f>
        <v>0</v>
      </c>
      <c r="CN359" s="376">
        <f>AR359*'Gas parameters'!$Q$12</f>
        <v>0</v>
      </c>
      <c r="CO359" s="432">
        <f t="shared" ref="CO359:CO360" si="2811">AC359</f>
        <v>0.6</v>
      </c>
      <c r="CP359" s="432">
        <f t="shared" ref="CP359:CP360" si="2812">AD359</f>
        <v>0</v>
      </c>
      <c r="CQ359" s="432">
        <f t="shared" ref="CQ359:CQ360" si="2813">AE359</f>
        <v>0</v>
      </c>
      <c r="CR359" s="432">
        <f t="shared" ref="CR359:CR360" si="2814">AF359</f>
        <v>0</v>
      </c>
      <c r="CS359" s="432">
        <f t="shared" ref="CS359:CS360" si="2815">AG359</f>
        <v>0</v>
      </c>
      <c r="CT359" s="432">
        <f t="shared" ref="CT359:CT360" si="2816">AH359</f>
        <v>0</v>
      </c>
      <c r="CU359" s="432">
        <f t="shared" ref="CU359:CU360" si="2817">AI359</f>
        <v>0</v>
      </c>
      <c r="CV359" s="432">
        <f t="shared" ref="CV359:CV360" si="2818">AJ359</f>
        <v>0</v>
      </c>
      <c r="CW359" s="432">
        <f t="shared" ref="CW359:CW360" si="2819">AK359</f>
        <v>0</v>
      </c>
      <c r="CX359" s="432">
        <f t="shared" ref="CX359:CX360" si="2820">AL359</f>
        <v>0</v>
      </c>
      <c r="CY359" s="432">
        <f t="shared" ref="CY359:CY360" si="2821">AM359</f>
        <v>0</v>
      </c>
      <c r="CZ359" s="432">
        <f t="shared" ref="CZ359:CZ360" si="2822">AN359</f>
        <v>0.4</v>
      </c>
      <c r="DA359" s="432">
        <f t="shared" ref="DA359:DA360" si="2823">AO359</f>
        <v>0</v>
      </c>
      <c r="DB359" s="432">
        <f t="shared" ref="DB359:DB360" si="2824">AP359</f>
        <v>0</v>
      </c>
      <c r="DC359" s="432">
        <f t="shared" ref="DC359:DC360" si="2825">AQ359</f>
        <v>0</v>
      </c>
      <c r="DD359" s="432">
        <f t="shared" ref="DD359:DD360" si="2826">AR359</f>
        <v>0</v>
      </c>
      <c r="DE359" s="428">
        <f>'DATA SHEET'!CO359*'Gas parameters'!$B$13</f>
        <v>21529.8</v>
      </c>
      <c r="DF359" s="428">
        <f>'DATA SHEET'!CP359*'Gas parameters'!$C$13</f>
        <v>0</v>
      </c>
      <c r="DG359" s="428">
        <f>'DATA SHEET'!CQ359*'Gas parameters'!$D$13</f>
        <v>0</v>
      </c>
      <c r="DH359" s="428">
        <f>'DATA SHEET'!CR359*'Gas parameters'!$E$13</f>
        <v>0</v>
      </c>
      <c r="DI359" s="428">
        <f>'DATA SHEET'!CS359*'Gas parameters'!$F$13</f>
        <v>0</v>
      </c>
      <c r="DJ359" s="428">
        <f>'DATA SHEET'!CT359*'Gas parameters'!$G$13</f>
        <v>0</v>
      </c>
      <c r="DK359" s="428">
        <f>'DATA SHEET'!CU359*'Gas parameters'!$H$13</f>
        <v>0</v>
      </c>
      <c r="DL359" s="428">
        <f>'DATA SHEET'!CV359*'Gas parameters'!$I$13</f>
        <v>0</v>
      </c>
      <c r="DM359" s="428">
        <f>'DATA SHEET'!CW359*'Gas parameters'!$J$13</f>
        <v>0</v>
      </c>
      <c r="DN359" s="428">
        <f>'DATA SHEET'!CX359*'Gas parameters'!$K$13</f>
        <v>0</v>
      </c>
      <c r="DO359" s="428">
        <f>'DATA SHEET'!CY359*'Gas parameters'!$L$13</f>
        <v>0</v>
      </c>
      <c r="DP359" s="428">
        <f>'DATA SHEET'!CZ359*'Gas parameters'!$M$13</f>
        <v>4313.2</v>
      </c>
      <c r="DQ359" s="428">
        <f>'DATA SHEET'!DA359*'Gas parameters'!$N$13</f>
        <v>0</v>
      </c>
      <c r="DR359" s="428">
        <f>'DATA SHEET'!DB359*'Gas parameters'!$O$13</f>
        <v>0</v>
      </c>
      <c r="DS359" s="428">
        <f>'DATA SHEET'!DC359*'Gas parameters'!$P$13</f>
        <v>0</v>
      </c>
      <c r="DT359" s="428">
        <f>'DATA SHEET'!DD359*'Gas parameters'!$Q$13</f>
        <v>0</v>
      </c>
      <c r="DU359" s="431">
        <f>'DATA SHEET'!CO359*'Gas parameters'!$B$14</f>
        <v>23891.399999999998</v>
      </c>
      <c r="DV359" s="431">
        <f>'DATA SHEET'!CP359*'Gas parameters'!$C$14</f>
        <v>0</v>
      </c>
      <c r="DW359" s="431">
        <f>'DATA SHEET'!CQ359*'Gas parameters'!$D$14</f>
        <v>0</v>
      </c>
      <c r="DX359" s="431">
        <f>'DATA SHEET'!CR359*'Gas parameters'!$E$14</f>
        <v>0</v>
      </c>
      <c r="DY359" s="431">
        <f>'DATA SHEET'!CS359*'Gas parameters'!$F$14</f>
        <v>0</v>
      </c>
      <c r="DZ359" s="431">
        <f>'DATA SHEET'!CT359*'Gas parameters'!$G$14</f>
        <v>0</v>
      </c>
      <c r="EA359" s="431">
        <f>'DATA SHEET'!CU359*'Gas parameters'!$H$14</f>
        <v>0</v>
      </c>
      <c r="EB359" s="431">
        <f>'DATA SHEET'!CV359*'Gas parameters'!$I$14</f>
        <v>0</v>
      </c>
      <c r="EC359" s="431">
        <f>'DATA SHEET'!CW359*'Gas parameters'!$J$14</f>
        <v>0</v>
      </c>
      <c r="ED359" s="431">
        <f>'DATA SHEET'!CX359*'Gas parameters'!$K$14</f>
        <v>0</v>
      </c>
      <c r="EE359" s="431">
        <f>'DATA SHEET'!CY359*'Gas parameters'!$L$14</f>
        <v>0</v>
      </c>
      <c r="EF359" s="431">
        <f>'DATA SHEET'!CZ359*'Gas parameters'!$M$14</f>
        <v>5098</v>
      </c>
      <c r="EG359" s="431">
        <f>'DATA SHEET'!DA359*'Gas parameters'!$N$14</f>
        <v>0</v>
      </c>
      <c r="EH359" s="431">
        <f>'DATA SHEET'!DB359*'Gas parameters'!$O$14</f>
        <v>0</v>
      </c>
      <c r="EI359" s="431">
        <f>'DATA SHEET'!DC359*'Gas parameters'!$P$14</f>
        <v>0</v>
      </c>
      <c r="EJ359" s="431">
        <f>'DATA SHEET'!DD359*'Gas parameters'!$Q$14</f>
        <v>0</v>
      </c>
      <c r="EK359" s="425">
        <f>'DATA SHEET'!CO359*'Gas parameters'!$B$15</f>
        <v>1.2018</v>
      </c>
      <c r="EL359" s="434">
        <f>'DATA SHEET'!CP359*'Gas parameters'!$C$15</f>
        <v>0</v>
      </c>
      <c r="EM359" s="434">
        <f>'DATA SHEET'!CQ359*'Gas parameters'!$D$15</f>
        <v>0</v>
      </c>
      <c r="EN359" s="434">
        <f>'DATA SHEET'!CR359*'Gas parameters'!$E$15</f>
        <v>0</v>
      </c>
      <c r="EO359" s="434">
        <f>'DATA SHEET'!CS359*'Gas parameters'!$F$15</f>
        <v>0</v>
      </c>
      <c r="EP359" s="434">
        <f>'DATA SHEET'!CT359*'Gas parameters'!$G$15</f>
        <v>0</v>
      </c>
      <c r="EQ359" s="434">
        <f>'DATA SHEET'!CU359*'Gas parameters'!$H$15</f>
        <v>0</v>
      </c>
      <c r="ER359" s="434">
        <f>'DATA SHEET'!CV359*'Gas parameters'!$I$15</f>
        <v>0</v>
      </c>
      <c r="ES359" s="434">
        <f>'DATA SHEET'!CW359*'Gas parameters'!$J$15</f>
        <v>0</v>
      </c>
      <c r="ET359" s="434">
        <f>'DATA SHEET'!CX359*'Gas parameters'!$K$15</f>
        <v>0</v>
      </c>
      <c r="EU359" s="434">
        <f>'DATA SHEET'!CY359*'Gas parameters'!$L$15</f>
        <v>0</v>
      </c>
      <c r="EV359" s="434">
        <f>'DATA SHEET'!CZ359*'Gas parameters'!$M$15</f>
        <v>0.1996</v>
      </c>
      <c r="EW359" s="434">
        <f>'DATA SHEET'!DA359*'Gas parameters'!$N$15</f>
        <v>0</v>
      </c>
      <c r="EX359" s="434">
        <f>'DATA SHEET'!DB359*'Gas parameters'!$O$15</f>
        <v>0</v>
      </c>
      <c r="EY359" s="434">
        <f>'DATA SHEET'!DC359*'Gas parameters'!$P$15</f>
        <v>0</v>
      </c>
      <c r="EZ359" s="434">
        <f>'DATA SHEET'!DD359*'Gas parameters'!$Q$15</f>
        <v>0</v>
      </c>
      <c r="FA359" s="429">
        <f>'DATA SHEET'!CO359*'Gas parameters'!$B$16</f>
        <v>0.59760000000000002</v>
      </c>
      <c r="FB359" s="429">
        <f>'DATA SHEET'!CP359*'Gas parameters'!$C$16</f>
        <v>0</v>
      </c>
      <c r="FC359" s="429">
        <f>'DATA SHEET'!CQ359*'Gas parameters'!$D$16</f>
        <v>0</v>
      </c>
      <c r="FD359" s="429">
        <f>'DATA SHEET'!CR359*'Gas parameters'!$E$16</f>
        <v>0</v>
      </c>
      <c r="FE359" s="429">
        <f>'DATA SHEET'!CS359*'Gas parameters'!$F$16</f>
        <v>0</v>
      </c>
      <c r="FF359" s="429">
        <f>'DATA SHEET'!CT359*'Gas parameters'!$G$16</f>
        <v>0</v>
      </c>
      <c r="FG359" s="429">
        <f>'DATA SHEET'!CU359*'Gas parameters'!$H$16</f>
        <v>0</v>
      </c>
      <c r="FH359" s="429">
        <f>'DATA SHEET'!CV359*'Gas parameters'!$I$16</f>
        <v>0</v>
      </c>
      <c r="FI359" s="429">
        <f>'DATA SHEET'!CW359*'Gas parameters'!$J$16</f>
        <v>0</v>
      </c>
      <c r="FJ359" s="429">
        <f>'DATA SHEET'!CX359*'Gas parameters'!$K$16</f>
        <v>0</v>
      </c>
      <c r="FK359" s="429">
        <f>'DATA SHEET'!CY359*'Gas parameters'!$L$16</f>
        <v>0</v>
      </c>
      <c r="FL359" s="429">
        <f>'DATA SHEET'!CZ359*'Gas parameters'!$M$16</f>
        <v>0</v>
      </c>
      <c r="FM359" s="429">
        <f>'DATA SHEET'!DA359*'Gas parameters'!$N$16</f>
        <v>0</v>
      </c>
      <c r="FN359" s="429">
        <f>'DATA SHEET'!DB359*'Gas parameters'!$O$16</f>
        <v>0</v>
      </c>
      <c r="FO359" s="429">
        <f>'DATA SHEET'!DC359*'Gas parameters'!$P$16</f>
        <v>0</v>
      </c>
      <c r="FP359" s="429">
        <f>'DATA SHEET'!DD359*'Gas parameters'!$Q$16</f>
        <v>0</v>
      </c>
      <c r="FQ359" s="457">
        <f>'DATA SHEET'!CO359*'Gas parameters'!$B$17</f>
        <v>1.1639999999999999</v>
      </c>
      <c r="FR359" s="457">
        <f>'DATA SHEET'!CP359*'Gas parameters'!$C$17</f>
        <v>0</v>
      </c>
      <c r="FS359" s="457">
        <f>'DATA SHEET'!CQ359*'Gas parameters'!$D$17</f>
        <v>0</v>
      </c>
      <c r="FT359" s="457">
        <f>'DATA SHEET'!CR359*'Gas parameters'!$E$17</f>
        <v>0</v>
      </c>
      <c r="FU359" s="457">
        <f>'DATA SHEET'!CS359*'Gas parameters'!$F$17</f>
        <v>0</v>
      </c>
      <c r="FV359" s="457">
        <f>'DATA SHEET'!CT359*'Gas parameters'!$G$17</f>
        <v>0</v>
      </c>
      <c r="FW359" s="457">
        <f>'DATA SHEET'!CU359*'Gas parameters'!$H$17</f>
        <v>0</v>
      </c>
      <c r="FX359" s="457">
        <f>'DATA SHEET'!CV359*'Gas parameters'!$I$17</f>
        <v>0</v>
      </c>
      <c r="FY359" s="457">
        <f>'DATA SHEET'!CW359*'Gas parameters'!$J$17</f>
        <v>0</v>
      </c>
      <c r="FZ359" s="457">
        <f>'DATA SHEET'!CX359*'Gas parameters'!$K$17</f>
        <v>0</v>
      </c>
      <c r="GA359" s="457">
        <f>'DATA SHEET'!CY359*'Gas parameters'!$L$17</f>
        <v>0</v>
      </c>
      <c r="GB359" s="457">
        <f>'DATA SHEET'!CZ359*'Gas parameters'!$M$17</f>
        <v>0.38680000000000003</v>
      </c>
      <c r="GC359" s="457">
        <f>'DATA SHEET'!DA359*'Gas parameters'!$N$17</f>
        <v>0</v>
      </c>
      <c r="GD359" s="457">
        <f>'DATA SHEET'!DB359*'Gas parameters'!$O$17</f>
        <v>0</v>
      </c>
      <c r="GE359" s="457">
        <f>'DATA SHEET'!DC359*'Gas parameters'!$P$17</f>
        <v>0</v>
      </c>
      <c r="GF359" s="457">
        <f>'DATA SHEET'!DD359*'Gas parameters'!$Q$17</f>
        <v>0</v>
      </c>
      <c r="GG359" s="429">
        <f>'DATA SHEET'!CO359*'Gas parameters'!$B$18</f>
        <v>0.43043999999999999</v>
      </c>
      <c r="GH359" s="429">
        <f>'DATA SHEET'!CP359*'Gas parameters'!$C$18</f>
        <v>0</v>
      </c>
      <c r="GI359" s="429">
        <f>'DATA SHEET'!CQ359*'Gas parameters'!$D$18</f>
        <v>0</v>
      </c>
      <c r="GJ359" s="429">
        <f>'DATA SHEET'!CR359*'Gas parameters'!$E$18</f>
        <v>0</v>
      </c>
      <c r="GK359" s="429">
        <f>'DATA SHEET'!CS359*'Gas parameters'!$F$18</f>
        <v>0</v>
      </c>
      <c r="GL359" s="429">
        <f>'DATA SHEET'!CT359*'Gas parameters'!$G$18</f>
        <v>0</v>
      </c>
      <c r="GM359" s="429">
        <f>'DATA SHEET'!CU359*'Gas parameters'!$H$18</f>
        <v>0</v>
      </c>
      <c r="GN359" s="429">
        <f>'DATA SHEET'!CV359*'Gas parameters'!$I$18</f>
        <v>0</v>
      </c>
      <c r="GO359" s="429">
        <f>'DATA SHEET'!CW359*'Gas parameters'!$J$18</f>
        <v>0</v>
      </c>
      <c r="GP359" s="429">
        <f>'DATA SHEET'!CX359*'Gas parameters'!$K$18</f>
        <v>0</v>
      </c>
      <c r="GQ359" s="429">
        <f>'DATA SHEET'!CY359*'Gas parameters'!$L$18</f>
        <v>0</v>
      </c>
      <c r="GR359" s="429">
        <f>'DATA SHEET'!CZ359*'Gas parameters'!$M$18</f>
        <v>3.5999999999999997E-2</v>
      </c>
      <c r="GS359" s="429">
        <f>'DATA SHEET'!DA359*'Gas parameters'!$N$18</f>
        <v>0</v>
      </c>
      <c r="GT359" s="429">
        <f>'DATA SHEET'!DB359*'Gas parameters'!$O$18</f>
        <v>0</v>
      </c>
      <c r="GU359" s="429">
        <f>'DATA SHEET'!DC359*'Gas parameters'!$P$18</f>
        <v>0</v>
      </c>
      <c r="GV359" s="429">
        <f>'DATA SHEET'!DD359*'Gas parameters'!$Q$18</f>
        <v>0</v>
      </c>
      <c r="GW359" s="430">
        <v>7</v>
      </c>
      <c r="GX359" s="430">
        <v>1E-3</v>
      </c>
      <c r="GY359" s="435">
        <f t="shared" ref="GY359:GY360" si="2827">HM359/0.2094</f>
        <v>6.6924546322827121</v>
      </c>
      <c r="GZ359" s="435">
        <f t="shared" ref="GZ359:GZ360" si="2828">HN359/HH359*100</f>
        <v>10.148328222950017</v>
      </c>
      <c r="HA359" s="433">
        <f t="shared" ref="HA359:HA360" si="2829">(HG359-HH359)/GY359+1</f>
        <v>1</v>
      </c>
      <c r="HB359" s="433">
        <f t="shared" ref="HB359:HB360" si="2830">HG359+HI359</f>
        <v>7.4502201757506663</v>
      </c>
      <c r="HC359" s="433">
        <f t="shared" ref="HC359:HC360" si="2831">HI359/HB359*100</f>
        <v>20.959991874476575</v>
      </c>
      <c r="HD359" s="433">
        <f t="shared" ref="HD359:HD360" si="2832">HJ359*0.01977+HF359*0.01429+(100-HF359-HJ359)*0.01251</f>
        <v>1.3246768628986172</v>
      </c>
      <c r="HE359" s="433">
        <f t="shared" ref="HE359:HE360" si="2833">(HD359+HI359*0.8038/HG359)/(HI359/HG359+1)</f>
        <v>1.2155011147590387</v>
      </c>
      <c r="HF359" s="436">
        <f t="shared" ref="HF359:HF360" si="2834">IO359</f>
        <v>0</v>
      </c>
      <c r="HG359" s="433">
        <f t="shared" ref="HG359:HG360" si="2835">HN359/HJ359*100</f>
        <v>5.8886546322827122</v>
      </c>
      <c r="HH359" s="435">
        <f>GY359*0.7906+'DATA SHEET'!CW359/100+HN359</f>
        <v>5.8886546322827122</v>
      </c>
      <c r="HI359" s="433">
        <f t="shared" ref="HI359:HI360" si="2836">GX359/0.8038*1.293*HA359*GY359+HO359</f>
        <v>1.5615655434679541</v>
      </c>
      <c r="HJ359" s="433">
        <f t="shared" ref="HJ359:HJ360" si="2837">(1-HF359/20.94)*GZ359</f>
        <v>10.148328222950017</v>
      </c>
      <c r="HK359" s="437">
        <f t="shared" ref="HK359:HK360" si="2838">SUM(DE359:DT359)</f>
        <v>25843</v>
      </c>
      <c r="HL359" s="437">
        <f t="shared" ref="HL359:HL360" si="2839">SUM(DU359:EJ359)</f>
        <v>28989.399999999998</v>
      </c>
      <c r="HM359" s="438">
        <f t="shared" ref="HM359:HM360" si="2840">SUM(EK359:EZ359)</f>
        <v>1.4014</v>
      </c>
      <c r="HN359" s="439">
        <f t="shared" ref="HN359:HN360" si="2841">SUM(FA359:FP359)</f>
        <v>0.59760000000000002</v>
      </c>
      <c r="HO359" s="436">
        <f t="shared" ref="HO359:HO360" si="2842">SUM(FQ359:GF359)</f>
        <v>1.5508</v>
      </c>
      <c r="HP359" s="427">
        <f t="shared" ref="HP359:HP360" si="2843">SUM(GG359:GV359)</f>
        <v>0.46643999999999997</v>
      </c>
      <c r="HQ359" s="357">
        <f t="shared" ref="HQ359:HQ360" si="2844">SUM(AS359:BH359)</f>
        <v>25801.599999999999</v>
      </c>
      <c r="HR359" s="358">
        <f t="shared" ref="HR359:HR360" si="2845">SUM(BI359:BX359)</f>
        <v>29019.200000000001</v>
      </c>
      <c r="HS359" s="712">
        <f t="shared" ref="HS359:HS360" si="2846">SUM(BY359:CN359)</f>
        <v>0.46643999999999997</v>
      </c>
      <c r="HT359" s="713">
        <f t="shared" ref="HT359:HT360" si="2847">HU359/$HR$14</f>
        <v>0.36094603788418017</v>
      </c>
      <c r="HU359" s="711">
        <f t="shared" ref="HU359:HU360" si="2848">HS359/$HU$14</f>
        <v>0.44215889640812073</v>
      </c>
      <c r="HV359" s="711">
        <f t="shared" ref="HV359:HV360" si="2849">HY359/$HV$14</f>
        <v>24.454174959719456</v>
      </c>
      <c r="HW359" s="711">
        <f t="shared" ref="HW359:HW360" si="2850">HZ359/$HW$14</f>
        <v>27.464698088207459</v>
      </c>
      <c r="HX359" s="711">
        <f t="shared" ref="HX359:HX360" si="2851">IA359/$HX$14</f>
        <v>45.714470083951518</v>
      </c>
      <c r="HY359" s="714">
        <f t="shared" ref="HY359:HY360" si="2852">HQ359/1000</f>
        <v>25.801599999999997</v>
      </c>
      <c r="HZ359" s="359">
        <f t="shared" ref="HZ359:HZ360" si="2853">HR359/1000</f>
        <v>29.019200000000001</v>
      </c>
      <c r="IA359" s="360">
        <f t="shared" ref="IA359:IA360" si="2854">HR359/SQRT(HT359)/1000</f>
        <v>48.30190909070317</v>
      </c>
      <c r="IB359" s="75">
        <f t="shared" ref="IB359:IB360" si="2855">HX359</f>
        <v>45.714470083951518</v>
      </c>
      <c r="IC359" s="724">
        <f t="shared" ref="IC359:IC360" si="2856">HT359</f>
        <v>0.36094603788418017</v>
      </c>
      <c r="ID359" s="724">
        <f t="shared" ref="ID359:ID360" si="2857">HY359</f>
        <v>25.801599999999997</v>
      </c>
      <c r="IE359" s="724">
        <f t="shared" ref="IE359:IE360" si="2858">HZ359</f>
        <v>29.019200000000001</v>
      </c>
      <c r="IF359" s="76">
        <f t="shared" ref="IF359:IF360" si="2859">GZ359</f>
        <v>10.148328222950017</v>
      </c>
      <c r="IG359" s="168"/>
      <c r="IH359" s="168"/>
      <c r="II359" s="168"/>
      <c r="IJ359" s="700">
        <f t="shared" ref="IJ359:IJ360" si="2860">II359*(273.15/(273.15+15))*ID359/3.6</f>
        <v>0</v>
      </c>
      <c r="IK359" s="8"/>
      <c r="IL359" s="8"/>
      <c r="IM359" s="8"/>
      <c r="IN359" s="8"/>
      <c r="IO359" s="8"/>
      <c r="IP359" s="8"/>
      <c r="IQ359" s="8"/>
      <c r="IR359" s="8"/>
      <c r="IS359" s="23" t="s">
        <v>88</v>
      </c>
      <c r="IT359" s="23" t="s">
        <v>88</v>
      </c>
      <c r="IU359" s="23"/>
      <c r="IV359" s="23" t="s">
        <v>88</v>
      </c>
      <c r="IW359" s="23"/>
      <c r="IX359" s="23"/>
      <c r="IZ359" s="8"/>
      <c r="JA359" s="8"/>
      <c r="JB359" s="43"/>
      <c r="JC359" s="64"/>
      <c r="JD359" s="22" t="str">
        <f>IF(IN359&lt;&gt;0,IP359*IF359/IN359,"NM")</f>
        <v>NM</v>
      </c>
      <c r="JE359" s="22" t="str">
        <f>IF(IN359&lt;&gt;0,IQ359*IF359/IN359,"NM")</f>
        <v>NM</v>
      </c>
      <c r="JF359" s="22" t="str">
        <f>IF(IN359&lt;&gt;0,JD359*1.07,"NM")</f>
        <v>NM</v>
      </c>
      <c r="JG359" s="22" t="str">
        <f>IF(IN359&lt;&gt;0,JE359*1.76,"NM")</f>
        <v>NM</v>
      </c>
      <c r="JH359" s="21" t="str">
        <f>IF(IN359&lt;&gt;0,(21/(21-IO359)),"NM")</f>
        <v>NM</v>
      </c>
      <c r="JI359" s="21"/>
      <c r="JJ359" s="21"/>
      <c r="JK359" s="21"/>
      <c r="JL359" s="79"/>
      <c r="JM359" s="140"/>
      <c r="JN359" s="140"/>
      <c r="JO359" s="140"/>
      <c r="JP359" s="29"/>
      <c r="JQ359" s="29"/>
      <c r="JR359" s="29"/>
      <c r="JS359" s="29"/>
      <c r="JT359" s="142"/>
      <c r="JU359" s="142"/>
      <c r="JV359" s="142"/>
      <c r="JW359" s="142"/>
      <c r="JX359" s="142"/>
      <c r="JY359" s="142"/>
      <c r="JZ359" s="142"/>
      <c r="KA359" s="26"/>
      <c r="KB359" s="27"/>
      <c r="KC359" s="175"/>
      <c r="KD359" s="175"/>
      <c r="KE359" s="175"/>
      <c r="KF359" s="175"/>
      <c r="KG359" s="175"/>
      <c r="KH359" s="175"/>
      <c r="KI359" s="175"/>
      <c r="KJ359" s="175"/>
      <c r="KK359" s="48"/>
      <c r="KL359" s="32" t="s">
        <v>88</v>
      </c>
      <c r="KM359" s="48"/>
      <c r="KN359" s="48"/>
      <c r="KO359" s="48"/>
      <c r="KP359" s="48"/>
      <c r="KQ359" s="49"/>
      <c r="KR359" s="49"/>
      <c r="KS359" s="49"/>
      <c r="KT359" s="49"/>
      <c r="KU359" s="49"/>
      <c r="KV359" s="49"/>
      <c r="KX359" s="540">
        <f t="shared" si="2736"/>
        <v>100</v>
      </c>
    </row>
    <row r="360" spans="1:310" ht="24.75" thickTop="1" thickBot="1" x14ac:dyDescent="0.3">
      <c r="A360" s="81"/>
      <c r="B360" s="81"/>
      <c r="C360" s="81"/>
      <c r="D360" s="2179"/>
      <c r="E360" s="11">
        <f>E359+1</f>
        <v>174</v>
      </c>
      <c r="F360" s="2157"/>
      <c r="G360" s="2136"/>
      <c r="H360" s="23" t="s">
        <v>88</v>
      </c>
      <c r="I360" s="23" t="s">
        <v>88</v>
      </c>
      <c r="J360" s="23" t="s">
        <v>88</v>
      </c>
      <c r="K360" s="38"/>
      <c r="L360" s="39" t="s">
        <v>79</v>
      </c>
      <c r="M360" s="39" t="s">
        <v>76</v>
      </c>
      <c r="N360" s="775" t="s">
        <v>59</v>
      </c>
      <c r="O360" s="8"/>
      <c r="P360" s="8"/>
      <c r="Q360" s="726">
        <v>60</v>
      </c>
      <c r="R360" s="727"/>
      <c r="S360" s="727"/>
      <c r="T360" s="727"/>
      <c r="U360" s="727"/>
      <c r="V360" s="727"/>
      <c r="W360" s="727"/>
      <c r="X360" s="727"/>
      <c r="Y360" s="727"/>
      <c r="Z360" s="727"/>
      <c r="AA360" s="727"/>
      <c r="AB360" s="727">
        <v>40</v>
      </c>
      <c r="AC360" s="368">
        <f t="shared" si="2799"/>
        <v>0.6</v>
      </c>
      <c r="AD360" s="368">
        <f t="shared" si="2800"/>
        <v>0</v>
      </c>
      <c r="AE360" s="368">
        <f t="shared" si="2801"/>
        <v>0</v>
      </c>
      <c r="AF360" s="368">
        <f t="shared" si="2802"/>
        <v>0</v>
      </c>
      <c r="AG360" s="368">
        <f t="shared" si="2803"/>
        <v>0</v>
      </c>
      <c r="AH360" s="368">
        <f t="shared" si="2804"/>
        <v>0</v>
      </c>
      <c r="AI360" s="368">
        <f t="shared" si="2805"/>
        <v>0</v>
      </c>
      <c r="AJ360" s="368">
        <f t="shared" si="2806"/>
        <v>0</v>
      </c>
      <c r="AK360" s="368">
        <f t="shared" si="2807"/>
        <v>0</v>
      </c>
      <c r="AL360" s="368">
        <f t="shared" si="2808"/>
        <v>0</v>
      </c>
      <c r="AM360" s="368">
        <f t="shared" si="2809"/>
        <v>0</v>
      </c>
      <c r="AN360" s="368">
        <f t="shared" si="2810"/>
        <v>0.4</v>
      </c>
      <c r="AO360" s="369">
        <v>0</v>
      </c>
      <c r="AP360" s="370">
        <v>0</v>
      </c>
      <c r="AQ360" s="370">
        <v>0</v>
      </c>
      <c r="AR360" s="370">
        <v>0</v>
      </c>
      <c r="AS360" s="378">
        <f>AC360*'Gas parameters'!$B$10</f>
        <v>21490.799999999999</v>
      </c>
      <c r="AT360" s="371">
        <f>AD360*'Gas parameters'!$C$10</f>
        <v>0</v>
      </c>
      <c r="AU360" s="371">
        <f>AE360*'Gas parameters'!$D$10</f>
        <v>0</v>
      </c>
      <c r="AV360" s="371">
        <f>AF360*'Gas parameters'!$E$10</f>
        <v>0</v>
      </c>
      <c r="AW360" s="371">
        <f>AG360*'Gas parameters'!$F$10</f>
        <v>0</v>
      </c>
      <c r="AX360" s="371">
        <f>AH360*'Gas parameters'!$G$10</f>
        <v>0</v>
      </c>
      <c r="AY360" s="371">
        <f>AI360*'Gas parameters'!$H$10</f>
        <v>0</v>
      </c>
      <c r="AZ360" s="371">
        <f>AJ360*'Gas parameters'!$I$10</f>
        <v>0</v>
      </c>
      <c r="BA360" s="371">
        <f>AK360*'Gas parameters'!$J$10</f>
        <v>0</v>
      </c>
      <c r="BB360" s="371">
        <f>AL360*'Gas parameters'!$K$10</f>
        <v>0</v>
      </c>
      <c r="BC360" s="371">
        <f>AM360*'Gas parameters'!$L$10</f>
        <v>0</v>
      </c>
      <c r="BD360" s="371">
        <f>AN360*'Gas parameters'!$M$10</f>
        <v>4310.8</v>
      </c>
      <c r="BE360" s="372">
        <f>AO360*'Gas parameters'!$N$10</f>
        <v>0</v>
      </c>
      <c r="BF360" s="373">
        <f>AP360*'Gas parameters'!$O$10</f>
        <v>0</v>
      </c>
      <c r="BG360" s="373">
        <f>AQ360*'Gas parameters'!$P$10</f>
        <v>0</v>
      </c>
      <c r="BH360" s="379">
        <f>AR360*'Gas parameters'!$Q$10</f>
        <v>0</v>
      </c>
      <c r="BI360" s="386">
        <f>AC360*'Gas parameters'!$B$11</f>
        <v>23904</v>
      </c>
      <c r="BJ360" s="387">
        <f>AD360*'Gas parameters'!$C$11</f>
        <v>0</v>
      </c>
      <c r="BK360" s="387">
        <f>AE360*'Gas parameters'!$D$11</f>
        <v>0</v>
      </c>
      <c r="BL360" s="387">
        <f>AF360*'Gas parameters'!$E$11</f>
        <v>0</v>
      </c>
      <c r="BM360" s="387">
        <f>AG360*'Gas parameters'!$F$11</f>
        <v>0</v>
      </c>
      <c r="BN360" s="387">
        <f>AH360*'Gas parameters'!$G$11</f>
        <v>0</v>
      </c>
      <c r="BO360" s="387">
        <f>AI360*'Gas parameters'!$H$11</f>
        <v>0</v>
      </c>
      <c r="BP360" s="387">
        <f>AJ360*'Gas parameters'!$I$11</f>
        <v>0</v>
      </c>
      <c r="BQ360" s="387">
        <f>AK360*'Gas parameters'!$J$11</f>
        <v>0</v>
      </c>
      <c r="BR360" s="387">
        <f>AL360*'Gas parameters'!$K$11</f>
        <v>0</v>
      </c>
      <c r="BS360" s="387">
        <f>AM360*'Gas parameters'!$L$11</f>
        <v>0</v>
      </c>
      <c r="BT360" s="387">
        <f>AN360*'Gas parameters'!$M$11</f>
        <v>5115.2000000000007</v>
      </c>
      <c r="BU360" s="388">
        <f>AO360*'Gas parameters'!$N$11</f>
        <v>0</v>
      </c>
      <c r="BV360" s="389">
        <f>AP360*'Gas parameters'!$O$11</f>
        <v>0</v>
      </c>
      <c r="BW360" s="389">
        <f>AQ360*'Gas parameters'!$P$11</f>
        <v>0</v>
      </c>
      <c r="BX360" s="390">
        <f>AR360*'Gas parameters'!$Q$11</f>
        <v>0</v>
      </c>
      <c r="BY360" s="385">
        <f>AC360*'Gas parameters'!$B$12</f>
        <v>0.43043999999999999</v>
      </c>
      <c r="BZ360" s="374">
        <f>AD360*'Gas parameters'!$C$12</f>
        <v>0</v>
      </c>
      <c r="CA360" s="374">
        <f>AE360*'Gas parameters'!$D$12</f>
        <v>0</v>
      </c>
      <c r="CB360" s="374">
        <f>AF360*'Gas parameters'!$E$12</f>
        <v>0</v>
      </c>
      <c r="CC360" s="374">
        <f>AG360*'Gas parameters'!$F$12</f>
        <v>0</v>
      </c>
      <c r="CD360" s="374">
        <f>AH360*'Gas parameters'!$G$12</f>
        <v>0</v>
      </c>
      <c r="CE360" s="374">
        <f>AI360*'Gas parameters'!$H$12</f>
        <v>0</v>
      </c>
      <c r="CF360" s="374">
        <f>AJ360*'Gas parameters'!$I$12</f>
        <v>0</v>
      </c>
      <c r="CG360" s="374">
        <f>AK360*'Gas parameters'!$J$12</f>
        <v>0</v>
      </c>
      <c r="CH360" s="374">
        <f>AL360*'Gas parameters'!$K$12</f>
        <v>0</v>
      </c>
      <c r="CI360" s="374">
        <f>AM360*'Gas parameters'!$L$12</f>
        <v>0</v>
      </c>
      <c r="CJ360" s="374">
        <f>AN360*'Gas parameters'!$M$12</f>
        <v>3.5999999999999997E-2</v>
      </c>
      <c r="CK360" s="375">
        <f>AO360*'Gas parameters'!$N$12</f>
        <v>0</v>
      </c>
      <c r="CL360" s="376">
        <f>AP360*'Gas parameters'!$O$12</f>
        <v>0</v>
      </c>
      <c r="CM360" s="376">
        <f>AQ360*'Gas parameters'!$P$12</f>
        <v>0</v>
      </c>
      <c r="CN360" s="376">
        <f>AR360*'Gas parameters'!$Q$12</f>
        <v>0</v>
      </c>
      <c r="CO360" s="432">
        <f t="shared" si="2811"/>
        <v>0.6</v>
      </c>
      <c r="CP360" s="432">
        <f t="shared" si="2812"/>
        <v>0</v>
      </c>
      <c r="CQ360" s="432">
        <f t="shared" si="2813"/>
        <v>0</v>
      </c>
      <c r="CR360" s="432">
        <f t="shared" si="2814"/>
        <v>0</v>
      </c>
      <c r="CS360" s="432">
        <f t="shared" si="2815"/>
        <v>0</v>
      </c>
      <c r="CT360" s="432">
        <f t="shared" si="2816"/>
        <v>0</v>
      </c>
      <c r="CU360" s="432">
        <f t="shared" si="2817"/>
        <v>0</v>
      </c>
      <c r="CV360" s="432">
        <f t="shared" si="2818"/>
        <v>0</v>
      </c>
      <c r="CW360" s="432">
        <f t="shared" si="2819"/>
        <v>0</v>
      </c>
      <c r="CX360" s="432">
        <f t="shared" si="2820"/>
        <v>0</v>
      </c>
      <c r="CY360" s="432">
        <f t="shared" si="2821"/>
        <v>0</v>
      </c>
      <c r="CZ360" s="432">
        <f t="shared" si="2822"/>
        <v>0.4</v>
      </c>
      <c r="DA360" s="432">
        <f t="shared" si="2823"/>
        <v>0</v>
      </c>
      <c r="DB360" s="432">
        <f t="shared" si="2824"/>
        <v>0</v>
      </c>
      <c r="DC360" s="432">
        <f t="shared" si="2825"/>
        <v>0</v>
      </c>
      <c r="DD360" s="432">
        <f t="shared" si="2826"/>
        <v>0</v>
      </c>
      <c r="DE360" s="428">
        <f>'DATA SHEET'!CO360*'Gas parameters'!$B$13</f>
        <v>21529.8</v>
      </c>
      <c r="DF360" s="428">
        <f>'DATA SHEET'!CP360*'Gas parameters'!$C$13</f>
        <v>0</v>
      </c>
      <c r="DG360" s="428">
        <f>'DATA SHEET'!CQ360*'Gas parameters'!$D$13</f>
        <v>0</v>
      </c>
      <c r="DH360" s="428">
        <f>'DATA SHEET'!CR360*'Gas parameters'!$E$13</f>
        <v>0</v>
      </c>
      <c r="DI360" s="428">
        <f>'DATA SHEET'!CS360*'Gas parameters'!$F$13</f>
        <v>0</v>
      </c>
      <c r="DJ360" s="428">
        <f>'DATA SHEET'!CT360*'Gas parameters'!$G$13</f>
        <v>0</v>
      </c>
      <c r="DK360" s="428">
        <f>'DATA SHEET'!CU360*'Gas parameters'!$H$13</f>
        <v>0</v>
      </c>
      <c r="DL360" s="428">
        <f>'DATA SHEET'!CV360*'Gas parameters'!$I$13</f>
        <v>0</v>
      </c>
      <c r="DM360" s="428">
        <f>'DATA SHEET'!CW360*'Gas parameters'!$J$13</f>
        <v>0</v>
      </c>
      <c r="DN360" s="428">
        <f>'DATA SHEET'!CX360*'Gas parameters'!$K$13</f>
        <v>0</v>
      </c>
      <c r="DO360" s="428">
        <f>'DATA SHEET'!CY360*'Gas parameters'!$L$13</f>
        <v>0</v>
      </c>
      <c r="DP360" s="428">
        <f>'DATA SHEET'!CZ360*'Gas parameters'!$M$13</f>
        <v>4313.2</v>
      </c>
      <c r="DQ360" s="428">
        <f>'DATA SHEET'!DA360*'Gas parameters'!$N$13</f>
        <v>0</v>
      </c>
      <c r="DR360" s="428">
        <f>'DATA SHEET'!DB360*'Gas parameters'!$O$13</f>
        <v>0</v>
      </c>
      <c r="DS360" s="428">
        <f>'DATA SHEET'!DC360*'Gas parameters'!$P$13</f>
        <v>0</v>
      </c>
      <c r="DT360" s="428">
        <f>'DATA SHEET'!DD360*'Gas parameters'!$Q$13</f>
        <v>0</v>
      </c>
      <c r="DU360" s="431">
        <f>'DATA SHEET'!CO360*'Gas parameters'!$B$14</f>
        <v>23891.399999999998</v>
      </c>
      <c r="DV360" s="431">
        <f>'DATA SHEET'!CP360*'Gas parameters'!$C$14</f>
        <v>0</v>
      </c>
      <c r="DW360" s="431">
        <f>'DATA SHEET'!CQ360*'Gas parameters'!$D$14</f>
        <v>0</v>
      </c>
      <c r="DX360" s="431">
        <f>'DATA SHEET'!CR360*'Gas parameters'!$E$14</f>
        <v>0</v>
      </c>
      <c r="DY360" s="431">
        <f>'DATA SHEET'!CS360*'Gas parameters'!$F$14</f>
        <v>0</v>
      </c>
      <c r="DZ360" s="431">
        <f>'DATA SHEET'!CT360*'Gas parameters'!$G$14</f>
        <v>0</v>
      </c>
      <c r="EA360" s="431">
        <f>'DATA SHEET'!CU360*'Gas parameters'!$H$14</f>
        <v>0</v>
      </c>
      <c r="EB360" s="431">
        <f>'DATA SHEET'!CV360*'Gas parameters'!$I$14</f>
        <v>0</v>
      </c>
      <c r="EC360" s="431">
        <f>'DATA SHEET'!CW360*'Gas parameters'!$J$14</f>
        <v>0</v>
      </c>
      <c r="ED360" s="431">
        <f>'DATA SHEET'!CX360*'Gas parameters'!$K$14</f>
        <v>0</v>
      </c>
      <c r="EE360" s="431">
        <f>'DATA SHEET'!CY360*'Gas parameters'!$L$14</f>
        <v>0</v>
      </c>
      <c r="EF360" s="431">
        <f>'DATA SHEET'!CZ360*'Gas parameters'!$M$14</f>
        <v>5098</v>
      </c>
      <c r="EG360" s="431">
        <f>'DATA SHEET'!DA360*'Gas parameters'!$N$14</f>
        <v>0</v>
      </c>
      <c r="EH360" s="431">
        <f>'DATA SHEET'!DB360*'Gas parameters'!$O$14</f>
        <v>0</v>
      </c>
      <c r="EI360" s="431">
        <f>'DATA SHEET'!DC360*'Gas parameters'!$P$14</f>
        <v>0</v>
      </c>
      <c r="EJ360" s="431">
        <f>'DATA SHEET'!DD360*'Gas parameters'!$Q$14</f>
        <v>0</v>
      </c>
      <c r="EK360" s="425">
        <f>'DATA SHEET'!CO360*'Gas parameters'!$B$15</f>
        <v>1.2018</v>
      </c>
      <c r="EL360" s="434">
        <f>'DATA SHEET'!CP360*'Gas parameters'!$C$15</f>
        <v>0</v>
      </c>
      <c r="EM360" s="434">
        <f>'DATA SHEET'!CQ360*'Gas parameters'!$D$15</f>
        <v>0</v>
      </c>
      <c r="EN360" s="434">
        <f>'DATA SHEET'!CR360*'Gas parameters'!$E$15</f>
        <v>0</v>
      </c>
      <c r="EO360" s="434">
        <f>'DATA SHEET'!CS360*'Gas parameters'!$F$15</f>
        <v>0</v>
      </c>
      <c r="EP360" s="434">
        <f>'DATA SHEET'!CT360*'Gas parameters'!$G$15</f>
        <v>0</v>
      </c>
      <c r="EQ360" s="434">
        <f>'DATA SHEET'!CU360*'Gas parameters'!$H$15</f>
        <v>0</v>
      </c>
      <c r="ER360" s="434">
        <f>'DATA SHEET'!CV360*'Gas parameters'!$I$15</f>
        <v>0</v>
      </c>
      <c r="ES360" s="434">
        <f>'DATA SHEET'!CW360*'Gas parameters'!$J$15</f>
        <v>0</v>
      </c>
      <c r="ET360" s="434">
        <f>'DATA SHEET'!CX360*'Gas parameters'!$K$15</f>
        <v>0</v>
      </c>
      <c r="EU360" s="434">
        <f>'DATA SHEET'!CY360*'Gas parameters'!$L$15</f>
        <v>0</v>
      </c>
      <c r="EV360" s="434">
        <f>'DATA SHEET'!CZ360*'Gas parameters'!$M$15</f>
        <v>0.1996</v>
      </c>
      <c r="EW360" s="434">
        <f>'DATA SHEET'!DA360*'Gas parameters'!$N$15</f>
        <v>0</v>
      </c>
      <c r="EX360" s="434">
        <f>'DATA SHEET'!DB360*'Gas parameters'!$O$15</f>
        <v>0</v>
      </c>
      <c r="EY360" s="434">
        <f>'DATA SHEET'!DC360*'Gas parameters'!$P$15</f>
        <v>0</v>
      </c>
      <c r="EZ360" s="434">
        <f>'DATA SHEET'!DD360*'Gas parameters'!$Q$15</f>
        <v>0</v>
      </c>
      <c r="FA360" s="429">
        <f>'DATA SHEET'!CO360*'Gas parameters'!$B$16</f>
        <v>0.59760000000000002</v>
      </c>
      <c r="FB360" s="429">
        <f>'DATA SHEET'!CP360*'Gas parameters'!$C$16</f>
        <v>0</v>
      </c>
      <c r="FC360" s="429">
        <f>'DATA SHEET'!CQ360*'Gas parameters'!$D$16</f>
        <v>0</v>
      </c>
      <c r="FD360" s="429">
        <f>'DATA SHEET'!CR360*'Gas parameters'!$E$16</f>
        <v>0</v>
      </c>
      <c r="FE360" s="429">
        <f>'DATA SHEET'!CS360*'Gas parameters'!$F$16</f>
        <v>0</v>
      </c>
      <c r="FF360" s="429">
        <f>'DATA SHEET'!CT360*'Gas parameters'!$G$16</f>
        <v>0</v>
      </c>
      <c r="FG360" s="429">
        <f>'DATA SHEET'!CU360*'Gas parameters'!$H$16</f>
        <v>0</v>
      </c>
      <c r="FH360" s="429">
        <f>'DATA SHEET'!CV360*'Gas parameters'!$I$16</f>
        <v>0</v>
      </c>
      <c r="FI360" s="429">
        <f>'DATA SHEET'!CW360*'Gas parameters'!$J$16</f>
        <v>0</v>
      </c>
      <c r="FJ360" s="429">
        <f>'DATA SHEET'!CX360*'Gas parameters'!$K$16</f>
        <v>0</v>
      </c>
      <c r="FK360" s="429">
        <f>'DATA SHEET'!CY360*'Gas parameters'!$L$16</f>
        <v>0</v>
      </c>
      <c r="FL360" s="429">
        <f>'DATA SHEET'!CZ360*'Gas parameters'!$M$16</f>
        <v>0</v>
      </c>
      <c r="FM360" s="429">
        <f>'DATA SHEET'!DA360*'Gas parameters'!$N$16</f>
        <v>0</v>
      </c>
      <c r="FN360" s="429">
        <f>'DATA SHEET'!DB360*'Gas parameters'!$O$16</f>
        <v>0</v>
      </c>
      <c r="FO360" s="429">
        <f>'DATA SHEET'!DC360*'Gas parameters'!$P$16</f>
        <v>0</v>
      </c>
      <c r="FP360" s="429">
        <f>'DATA SHEET'!DD360*'Gas parameters'!$Q$16</f>
        <v>0</v>
      </c>
      <c r="FQ360" s="457">
        <f>'DATA SHEET'!CO360*'Gas parameters'!$B$17</f>
        <v>1.1639999999999999</v>
      </c>
      <c r="FR360" s="457">
        <f>'DATA SHEET'!CP360*'Gas parameters'!$C$17</f>
        <v>0</v>
      </c>
      <c r="FS360" s="457">
        <f>'DATA SHEET'!CQ360*'Gas parameters'!$D$17</f>
        <v>0</v>
      </c>
      <c r="FT360" s="457">
        <f>'DATA SHEET'!CR360*'Gas parameters'!$E$17</f>
        <v>0</v>
      </c>
      <c r="FU360" s="457">
        <f>'DATA SHEET'!CS360*'Gas parameters'!$F$17</f>
        <v>0</v>
      </c>
      <c r="FV360" s="457">
        <f>'DATA SHEET'!CT360*'Gas parameters'!$G$17</f>
        <v>0</v>
      </c>
      <c r="FW360" s="457">
        <f>'DATA SHEET'!CU360*'Gas parameters'!$H$17</f>
        <v>0</v>
      </c>
      <c r="FX360" s="457">
        <f>'DATA SHEET'!CV360*'Gas parameters'!$I$17</f>
        <v>0</v>
      </c>
      <c r="FY360" s="457">
        <f>'DATA SHEET'!CW360*'Gas parameters'!$J$17</f>
        <v>0</v>
      </c>
      <c r="FZ360" s="457">
        <f>'DATA SHEET'!CX360*'Gas parameters'!$K$17</f>
        <v>0</v>
      </c>
      <c r="GA360" s="457">
        <f>'DATA SHEET'!CY360*'Gas parameters'!$L$17</f>
        <v>0</v>
      </c>
      <c r="GB360" s="457">
        <f>'DATA SHEET'!CZ360*'Gas parameters'!$M$17</f>
        <v>0.38680000000000003</v>
      </c>
      <c r="GC360" s="457">
        <f>'DATA SHEET'!DA360*'Gas parameters'!$N$17</f>
        <v>0</v>
      </c>
      <c r="GD360" s="457">
        <f>'DATA SHEET'!DB360*'Gas parameters'!$O$17</f>
        <v>0</v>
      </c>
      <c r="GE360" s="457">
        <f>'DATA SHEET'!DC360*'Gas parameters'!$P$17</f>
        <v>0</v>
      </c>
      <c r="GF360" s="457">
        <f>'DATA SHEET'!DD360*'Gas parameters'!$Q$17</f>
        <v>0</v>
      </c>
      <c r="GG360" s="429">
        <f>'DATA SHEET'!CO360*'Gas parameters'!$B$18</f>
        <v>0.43043999999999999</v>
      </c>
      <c r="GH360" s="429">
        <f>'DATA SHEET'!CP360*'Gas parameters'!$C$18</f>
        <v>0</v>
      </c>
      <c r="GI360" s="429">
        <f>'DATA SHEET'!CQ360*'Gas parameters'!$D$18</f>
        <v>0</v>
      </c>
      <c r="GJ360" s="429">
        <f>'DATA SHEET'!CR360*'Gas parameters'!$E$18</f>
        <v>0</v>
      </c>
      <c r="GK360" s="429">
        <f>'DATA SHEET'!CS360*'Gas parameters'!$F$18</f>
        <v>0</v>
      </c>
      <c r="GL360" s="429">
        <f>'DATA SHEET'!CT360*'Gas parameters'!$G$18</f>
        <v>0</v>
      </c>
      <c r="GM360" s="429">
        <f>'DATA SHEET'!CU360*'Gas parameters'!$H$18</f>
        <v>0</v>
      </c>
      <c r="GN360" s="429">
        <f>'DATA SHEET'!CV360*'Gas parameters'!$I$18</f>
        <v>0</v>
      </c>
      <c r="GO360" s="429">
        <f>'DATA SHEET'!CW360*'Gas parameters'!$J$18</f>
        <v>0</v>
      </c>
      <c r="GP360" s="429">
        <f>'DATA SHEET'!CX360*'Gas parameters'!$K$18</f>
        <v>0</v>
      </c>
      <c r="GQ360" s="429">
        <f>'DATA SHEET'!CY360*'Gas parameters'!$L$18</f>
        <v>0</v>
      </c>
      <c r="GR360" s="429">
        <f>'DATA SHEET'!CZ360*'Gas parameters'!$M$18</f>
        <v>3.5999999999999997E-2</v>
      </c>
      <c r="GS360" s="429">
        <f>'DATA SHEET'!DA360*'Gas parameters'!$N$18</f>
        <v>0</v>
      </c>
      <c r="GT360" s="429">
        <f>'DATA SHEET'!DB360*'Gas parameters'!$O$18</f>
        <v>0</v>
      </c>
      <c r="GU360" s="429">
        <f>'DATA SHEET'!DC360*'Gas parameters'!$P$18</f>
        <v>0</v>
      </c>
      <c r="GV360" s="429">
        <f>'DATA SHEET'!DD360*'Gas parameters'!$Q$18</f>
        <v>0</v>
      </c>
      <c r="GW360" s="430">
        <v>7</v>
      </c>
      <c r="GX360" s="430">
        <v>1E-3</v>
      </c>
      <c r="GY360" s="435">
        <f t="shared" si="2827"/>
        <v>6.6924546322827121</v>
      </c>
      <c r="GZ360" s="435">
        <f t="shared" si="2828"/>
        <v>10.148328222950017</v>
      </c>
      <c r="HA360" s="433">
        <f t="shared" si="2829"/>
        <v>1</v>
      </c>
      <c r="HB360" s="433">
        <f t="shared" si="2830"/>
        <v>7.4502201757506663</v>
      </c>
      <c r="HC360" s="433">
        <f t="shared" si="2831"/>
        <v>20.959991874476575</v>
      </c>
      <c r="HD360" s="433">
        <f t="shared" si="2832"/>
        <v>1.3246768628986172</v>
      </c>
      <c r="HE360" s="433">
        <f t="shared" si="2833"/>
        <v>1.2155011147590387</v>
      </c>
      <c r="HF360" s="436">
        <f t="shared" si="2834"/>
        <v>0</v>
      </c>
      <c r="HG360" s="433">
        <f t="shared" si="2835"/>
        <v>5.8886546322827122</v>
      </c>
      <c r="HH360" s="435">
        <f>GY360*0.7906+'DATA SHEET'!CW360/100+HN360</f>
        <v>5.8886546322827122</v>
      </c>
      <c r="HI360" s="433">
        <f t="shared" si="2836"/>
        <v>1.5615655434679541</v>
      </c>
      <c r="HJ360" s="433">
        <f t="shared" si="2837"/>
        <v>10.148328222950017</v>
      </c>
      <c r="HK360" s="437">
        <f t="shared" si="2838"/>
        <v>25843</v>
      </c>
      <c r="HL360" s="437">
        <f t="shared" si="2839"/>
        <v>28989.399999999998</v>
      </c>
      <c r="HM360" s="438">
        <f t="shared" si="2840"/>
        <v>1.4014</v>
      </c>
      <c r="HN360" s="439">
        <f t="shared" si="2841"/>
        <v>0.59760000000000002</v>
      </c>
      <c r="HO360" s="436">
        <f t="shared" si="2842"/>
        <v>1.5508</v>
      </c>
      <c r="HP360" s="427">
        <f t="shared" si="2843"/>
        <v>0.46643999999999997</v>
      </c>
      <c r="HQ360" s="357">
        <f t="shared" si="2844"/>
        <v>25801.599999999999</v>
      </c>
      <c r="HR360" s="358">
        <f t="shared" si="2845"/>
        <v>29019.200000000001</v>
      </c>
      <c r="HS360" s="712">
        <f t="shared" si="2846"/>
        <v>0.46643999999999997</v>
      </c>
      <c r="HT360" s="713">
        <f t="shared" si="2847"/>
        <v>0.36094603788418017</v>
      </c>
      <c r="HU360" s="711">
        <f t="shared" si="2848"/>
        <v>0.44215889640812073</v>
      </c>
      <c r="HV360" s="711">
        <f t="shared" si="2849"/>
        <v>24.454174959719456</v>
      </c>
      <c r="HW360" s="711">
        <f t="shared" si="2850"/>
        <v>27.464698088207459</v>
      </c>
      <c r="HX360" s="711">
        <f t="shared" si="2851"/>
        <v>45.714470083951518</v>
      </c>
      <c r="HY360" s="714">
        <f t="shared" si="2852"/>
        <v>25.801599999999997</v>
      </c>
      <c r="HZ360" s="359">
        <f t="shared" si="2853"/>
        <v>29.019200000000001</v>
      </c>
      <c r="IA360" s="360">
        <f t="shared" si="2854"/>
        <v>48.30190909070317</v>
      </c>
      <c r="IB360" s="75">
        <f t="shared" si="2855"/>
        <v>45.714470083951518</v>
      </c>
      <c r="IC360" s="724">
        <f t="shared" si="2856"/>
        <v>0.36094603788418017</v>
      </c>
      <c r="ID360" s="724">
        <f t="shared" si="2857"/>
        <v>25.801599999999997</v>
      </c>
      <c r="IE360" s="724">
        <f t="shared" si="2858"/>
        <v>29.019200000000001</v>
      </c>
      <c r="IF360" s="76">
        <f t="shared" si="2859"/>
        <v>10.148328222950017</v>
      </c>
      <c r="IG360" s="168"/>
      <c r="IH360" s="168"/>
      <c r="II360" s="168"/>
      <c r="IJ360" s="700">
        <f t="shared" si="2860"/>
        <v>0</v>
      </c>
      <c r="IK360" s="8"/>
      <c r="IL360" s="8"/>
      <c r="IM360" s="8"/>
      <c r="IN360" s="8"/>
      <c r="IO360" s="8"/>
      <c r="IP360" s="8"/>
      <c r="IQ360" s="8"/>
      <c r="IR360" s="8"/>
      <c r="IS360" s="23" t="s">
        <v>88</v>
      </c>
      <c r="IT360" s="23" t="s">
        <v>88</v>
      </c>
      <c r="IU360" s="23"/>
      <c r="IV360" s="23" t="s">
        <v>88</v>
      </c>
      <c r="IW360" s="23"/>
      <c r="IX360" s="23"/>
      <c r="IZ360" s="8"/>
      <c r="JA360" s="8"/>
      <c r="JB360" s="43"/>
      <c r="JC360" s="64"/>
      <c r="JD360" s="22" t="str">
        <f>IF(IN360&lt;&gt;0,IP360*IF360/IN360,"NM")</f>
        <v>NM</v>
      </c>
      <c r="JE360" s="22" t="str">
        <f>IF(IN360&lt;&gt;0,IQ360*IF360/IN360,"NM")</f>
        <v>NM</v>
      </c>
      <c r="JF360" s="22" t="str">
        <f>IF(IN360&lt;&gt;0,JD360*1.07,"NM")</f>
        <v>NM</v>
      </c>
      <c r="JG360" s="22" t="str">
        <f>IF(IN360&lt;&gt;0,JE360*1.76,"NM")</f>
        <v>NM</v>
      </c>
      <c r="JH360" s="21" t="str">
        <f>IF(IN360&lt;&gt;0,(21/(21-IO360)),"NM")</f>
        <v>NM</v>
      </c>
      <c r="JI360" s="21"/>
      <c r="JJ360" s="21"/>
      <c r="JK360" s="21"/>
      <c r="JL360" s="79"/>
      <c r="JM360" s="140"/>
      <c r="JN360" s="140"/>
      <c r="JO360" s="140"/>
      <c r="JP360" s="29"/>
      <c r="JQ360" s="29"/>
      <c r="JR360" s="29"/>
      <c r="JS360" s="29"/>
      <c r="JT360" s="142"/>
      <c r="JU360" s="142"/>
      <c r="JV360" s="142"/>
      <c r="JW360" s="142"/>
      <c r="JX360" s="142"/>
      <c r="JY360" s="142"/>
      <c r="JZ360" s="142"/>
      <c r="KA360" s="26"/>
      <c r="KB360" s="27"/>
      <c r="KC360" s="175"/>
      <c r="KD360" s="175"/>
      <c r="KE360" s="175"/>
      <c r="KF360" s="175"/>
      <c r="KG360" s="175"/>
      <c r="KH360" s="175"/>
      <c r="KI360" s="175"/>
      <c r="KJ360" s="175"/>
      <c r="KK360" s="48"/>
      <c r="KL360" s="32" t="s">
        <v>88</v>
      </c>
      <c r="KM360" s="48"/>
      <c r="KN360" s="48"/>
      <c r="KO360" s="48"/>
      <c r="KP360" s="48"/>
      <c r="KQ360" s="49"/>
      <c r="KR360" s="49"/>
      <c r="KS360" s="49"/>
      <c r="KT360" s="49"/>
      <c r="KU360" s="49"/>
      <c r="KV360" s="49"/>
      <c r="KX360" s="540">
        <f t="shared" si="2736"/>
        <v>100</v>
      </c>
    </row>
    <row r="361" spans="1:310" ht="16.5" thickTop="1" thickBot="1" x14ac:dyDescent="0.3">
      <c r="A361" s="81"/>
      <c r="B361" s="81"/>
      <c r="C361" s="81"/>
      <c r="D361" s="2179"/>
      <c r="E361" s="52" t="s">
        <v>545</v>
      </c>
      <c r="F361" s="53"/>
      <c r="G361" s="53"/>
      <c r="H361" s="53"/>
      <c r="I361" s="53"/>
      <c r="J361" s="53"/>
      <c r="K361" s="53"/>
      <c r="L361" s="53"/>
      <c r="M361" s="53"/>
      <c r="N361" s="53"/>
      <c r="O361" s="53"/>
      <c r="P361" s="547"/>
      <c r="Q361" s="53"/>
      <c r="R361" s="53"/>
      <c r="S361" s="53"/>
      <c r="T361" s="53"/>
      <c r="U361" s="53"/>
      <c r="V361" s="53"/>
      <c r="W361" s="53"/>
      <c r="X361" s="53"/>
      <c r="Y361" s="53"/>
      <c r="Z361" s="53"/>
      <c r="AA361" s="53"/>
      <c r="AB361" s="53"/>
      <c r="AC361" s="53"/>
      <c r="AD361" s="53"/>
      <c r="AE361" s="53"/>
      <c r="AF361" s="53"/>
      <c r="AG361" s="53"/>
      <c r="AH361" s="53"/>
      <c r="AI361" s="53"/>
      <c r="AJ361" s="53"/>
      <c r="AK361" s="53"/>
      <c r="AL361" s="53"/>
      <c r="AM361" s="53"/>
      <c r="AN361" s="53"/>
      <c r="AO361" s="53"/>
      <c r="AP361" s="53"/>
      <c r="AQ361" s="53"/>
      <c r="AR361" s="53"/>
      <c r="AS361" s="53"/>
      <c r="AT361" s="53"/>
      <c r="AU361" s="53"/>
      <c r="AV361" s="53"/>
      <c r="AW361" s="53"/>
      <c r="AX361" s="53"/>
      <c r="AY361" s="53"/>
      <c r="AZ361" s="53"/>
      <c r="BA361" s="53"/>
      <c r="BB361" s="53"/>
      <c r="BC361" s="53"/>
      <c r="BD361" s="53"/>
      <c r="BE361" s="53"/>
      <c r="BF361" s="53"/>
      <c r="BG361" s="53"/>
      <c r="BH361" s="53"/>
      <c r="BI361" s="53"/>
      <c r="BJ361" s="53"/>
      <c r="BK361" s="53"/>
      <c r="BL361" s="53"/>
      <c r="BM361" s="53"/>
      <c r="BN361" s="53"/>
      <c r="BO361" s="53"/>
      <c r="BP361" s="53"/>
      <c r="BQ361" s="53"/>
      <c r="BR361" s="53"/>
      <c r="BS361" s="53"/>
      <c r="BT361" s="53"/>
      <c r="BU361" s="53"/>
      <c r="BV361" s="53"/>
      <c r="BW361" s="53"/>
      <c r="BX361" s="53"/>
      <c r="BY361" s="53"/>
      <c r="BZ361" s="53"/>
      <c r="CA361" s="53"/>
      <c r="CB361" s="53"/>
      <c r="CC361" s="53"/>
      <c r="CD361" s="53"/>
      <c r="CE361" s="53"/>
      <c r="CF361" s="53"/>
      <c r="CG361" s="53"/>
      <c r="CH361" s="53"/>
      <c r="CI361" s="53"/>
      <c r="CJ361" s="53"/>
      <c r="CK361" s="53"/>
      <c r="CL361" s="53"/>
      <c r="CM361" s="53"/>
      <c r="CN361" s="53"/>
      <c r="CO361" s="53"/>
      <c r="CP361" s="53"/>
      <c r="CQ361" s="53"/>
      <c r="CR361" s="53"/>
      <c r="CS361" s="53"/>
      <c r="CT361" s="53"/>
      <c r="CU361" s="53"/>
      <c r="CV361" s="53"/>
      <c r="CW361" s="53"/>
      <c r="CX361" s="53"/>
      <c r="CY361" s="53"/>
      <c r="CZ361" s="53"/>
      <c r="DA361" s="53"/>
      <c r="DB361" s="53"/>
      <c r="DC361" s="53"/>
      <c r="DD361" s="53"/>
      <c r="DE361" s="53"/>
      <c r="DF361" s="53"/>
      <c r="DG361" s="53"/>
      <c r="DH361" s="53"/>
      <c r="DI361" s="53"/>
      <c r="DJ361" s="53"/>
      <c r="DK361" s="53"/>
      <c r="DL361" s="53"/>
      <c r="DM361" s="53"/>
      <c r="DN361" s="53"/>
      <c r="DO361" s="53"/>
      <c r="DP361" s="53"/>
      <c r="DQ361" s="53"/>
      <c r="DR361" s="53"/>
      <c r="DS361" s="53"/>
      <c r="DT361" s="53"/>
      <c r="DU361" s="53"/>
      <c r="DV361" s="53"/>
      <c r="DW361" s="53"/>
      <c r="DX361" s="53"/>
      <c r="DY361" s="53"/>
      <c r="DZ361" s="53"/>
      <c r="EA361" s="53"/>
      <c r="EB361" s="53"/>
      <c r="EC361" s="53"/>
      <c r="ED361" s="53"/>
      <c r="EE361" s="53"/>
      <c r="EF361" s="53"/>
      <c r="EG361" s="53"/>
      <c r="EH361" s="53"/>
      <c r="EI361" s="53"/>
      <c r="EJ361" s="53"/>
      <c r="EK361" s="53"/>
      <c r="EL361" s="53"/>
      <c r="EM361" s="53"/>
      <c r="EN361" s="53"/>
      <c r="EO361" s="53"/>
      <c r="EP361" s="53"/>
      <c r="EQ361" s="53"/>
      <c r="ER361" s="53"/>
      <c r="ES361" s="53"/>
      <c r="ET361" s="53"/>
      <c r="EU361" s="53"/>
      <c r="EV361" s="53"/>
      <c r="EW361" s="53"/>
      <c r="EX361" s="53"/>
      <c r="EY361" s="53"/>
      <c r="EZ361" s="53"/>
      <c r="FA361" s="53"/>
      <c r="FB361" s="53"/>
      <c r="FC361" s="53"/>
      <c r="FD361" s="53"/>
      <c r="FE361" s="53"/>
      <c r="FF361" s="53"/>
      <c r="FG361" s="53"/>
      <c r="FH361" s="53"/>
      <c r="FI361" s="53"/>
      <c r="FJ361" s="53"/>
      <c r="FK361" s="53"/>
      <c r="FL361" s="53"/>
      <c r="FM361" s="53"/>
      <c r="FN361" s="53"/>
      <c r="FO361" s="53"/>
      <c r="FP361" s="53"/>
      <c r="FQ361" s="53"/>
      <c r="FR361" s="53"/>
      <c r="FS361" s="53"/>
      <c r="FT361" s="53"/>
      <c r="FU361" s="53"/>
      <c r="FV361" s="53"/>
      <c r="FW361" s="53"/>
      <c r="FX361" s="53"/>
      <c r="FY361" s="53"/>
      <c r="FZ361" s="53"/>
      <c r="GA361" s="53"/>
      <c r="GB361" s="53"/>
      <c r="GC361" s="53"/>
      <c r="GD361" s="53"/>
      <c r="GE361" s="53"/>
      <c r="GF361" s="53"/>
      <c r="GG361" s="53"/>
      <c r="GH361" s="53"/>
      <c r="GI361" s="53"/>
      <c r="GJ361" s="53"/>
      <c r="GK361" s="53"/>
      <c r="GL361" s="53"/>
      <c r="GM361" s="53"/>
      <c r="GN361" s="53"/>
      <c r="GO361" s="53"/>
      <c r="GP361" s="53"/>
      <c r="GQ361" s="53"/>
      <c r="GR361" s="53"/>
      <c r="GS361" s="53"/>
      <c r="GT361" s="53"/>
      <c r="GU361" s="53"/>
      <c r="GV361" s="53"/>
      <c r="GW361" s="53"/>
      <c r="GX361" s="53"/>
      <c r="GY361" s="53"/>
      <c r="GZ361" s="53"/>
      <c r="HA361" s="53"/>
      <c r="HB361" s="53"/>
      <c r="HC361" s="53"/>
      <c r="HD361" s="53"/>
      <c r="HE361" s="53"/>
      <c r="HF361" s="436">
        <f t="shared" ref="HF361:HF367" si="2861">IO361</f>
        <v>0</v>
      </c>
      <c r="HG361" s="53"/>
      <c r="HH361" s="53"/>
      <c r="HI361" s="53"/>
      <c r="HJ361" s="53"/>
      <c r="HK361" s="53"/>
      <c r="HL361" s="53"/>
      <c r="HM361" s="53"/>
      <c r="HN361" s="53"/>
      <c r="HO361" s="53"/>
      <c r="HP361" s="53"/>
      <c r="HQ361" s="53"/>
      <c r="HR361" s="53"/>
      <c r="HS361" s="53"/>
      <c r="HT361" s="53"/>
      <c r="HU361" s="53"/>
      <c r="HV361" s="53"/>
      <c r="HW361" s="53"/>
      <c r="HX361" s="53"/>
      <c r="HY361" s="53"/>
      <c r="HZ361" s="53"/>
      <c r="IA361" s="53"/>
      <c r="IB361" s="53"/>
      <c r="IC361" s="53"/>
      <c r="ID361" s="53"/>
      <c r="IE361" s="53"/>
      <c r="IF361" s="53"/>
      <c r="IG361" s="53"/>
      <c r="IH361" s="53"/>
      <c r="II361" s="53"/>
      <c r="IJ361" s="53"/>
      <c r="IK361" s="53"/>
      <c r="IL361" s="53"/>
      <c r="IM361" s="53"/>
      <c r="IN361" s="53"/>
      <c r="IO361" s="53"/>
      <c r="IP361" s="53"/>
      <c r="IQ361" s="53"/>
      <c r="IR361" s="53"/>
      <c r="IS361" s="53"/>
      <c r="IT361" s="53"/>
      <c r="IU361" s="53"/>
      <c r="IV361" s="53"/>
      <c r="IW361" s="53"/>
      <c r="IX361" s="53"/>
      <c r="IZ361" s="53"/>
      <c r="JA361" s="53"/>
      <c r="JB361" s="53"/>
      <c r="JC361" s="53"/>
      <c r="JD361" s="53"/>
      <c r="JE361" s="53"/>
      <c r="JF361" s="53"/>
      <c r="JG361" s="53"/>
      <c r="JH361" s="53"/>
      <c r="JI361" s="53"/>
      <c r="JJ361" s="53"/>
      <c r="JK361" s="53"/>
      <c r="JL361" s="53"/>
      <c r="JM361" s="53"/>
      <c r="JN361" s="53"/>
      <c r="JO361" s="53"/>
      <c r="JP361" s="53"/>
      <c r="JQ361" s="53"/>
      <c r="JR361" s="53"/>
      <c r="JS361" s="53"/>
      <c r="JT361" s="53"/>
      <c r="JU361" s="53"/>
      <c r="JV361" s="53"/>
      <c r="JW361" s="53"/>
      <c r="JX361" s="53"/>
      <c r="JY361" s="53"/>
      <c r="JZ361" s="53"/>
      <c r="KA361" s="53"/>
      <c r="KB361" s="53"/>
      <c r="KC361" s="53"/>
      <c r="KD361" s="53"/>
      <c r="KE361" s="53"/>
      <c r="KF361" s="53"/>
      <c r="KG361" s="53"/>
      <c r="KH361" s="53"/>
      <c r="KI361" s="53"/>
      <c r="KJ361" s="53"/>
      <c r="KK361" s="53"/>
      <c r="KL361" s="53"/>
      <c r="KM361" s="53"/>
      <c r="KN361" s="53"/>
      <c r="KO361" s="53"/>
      <c r="KP361" s="53"/>
      <c r="KQ361" s="54"/>
      <c r="KR361" s="54"/>
      <c r="KS361" s="54"/>
      <c r="KT361" s="54"/>
      <c r="KU361" s="54"/>
      <c r="KV361" s="54"/>
      <c r="KX361" s="540">
        <f t="shared" si="2736"/>
        <v>0</v>
      </c>
    </row>
    <row r="362" spans="1:310" ht="16.5" thickTop="1" thickBot="1" x14ac:dyDescent="0.3">
      <c r="A362" s="81"/>
      <c r="B362" s="81"/>
      <c r="C362" s="81"/>
      <c r="D362" s="2179"/>
      <c r="E362" s="111" t="s">
        <v>83</v>
      </c>
      <c r="F362" s="109"/>
      <c r="G362" s="109"/>
      <c r="H362" s="51"/>
      <c r="I362" s="51"/>
      <c r="J362" s="51"/>
      <c r="K362" s="51"/>
      <c r="L362" s="51"/>
      <c r="M362" s="51"/>
      <c r="N362" s="123"/>
      <c r="O362" s="74"/>
      <c r="P362" s="548"/>
      <c r="Q362" s="74"/>
      <c r="R362" s="74"/>
      <c r="S362" s="74"/>
      <c r="T362" s="74"/>
      <c r="U362" s="74"/>
      <c r="V362" s="74"/>
      <c r="W362" s="35" t="s">
        <v>78</v>
      </c>
      <c r="X362" s="35"/>
      <c r="Y362" s="35"/>
      <c r="Z362" s="35"/>
      <c r="AA362" s="35"/>
      <c r="AB362" s="35"/>
      <c r="AC362" s="35"/>
      <c r="AD362" s="35"/>
      <c r="AE362" s="35"/>
      <c r="AF362" s="35"/>
      <c r="AG362" s="35"/>
      <c r="AH362" s="35"/>
      <c r="AI362" s="35"/>
      <c r="AJ362" s="35"/>
      <c r="AK362" s="35"/>
      <c r="AL362" s="35"/>
      <c r="AM362" s="35"/>
      <c r="AN362" s="35"/>
      <c r="AO362" s="35"/>
      <c r="AP362" s="35"/>
      <c r="AQ362" s="35"/>
      <c r="AR362" s="35"/>
      <c r="AS362" s="35"/>
      <c r="AT362" s="35"/>
      <c r="AU362" s="35"/>
      <c r="AV362" s="35"/>
      <c r="AW362" s="35"/>
      <c r="AX362" s="35"/>
      <c r="AY362" s="35"/>
      <c r="AZ362" s="35"/>
      <c r="BA362" s="35"/>
      <c r="BB362" s="35"/>
      <c r="BC362" s="35"/>
      <c r="BD362" s="35"/>
      <c r="BE362" s="35"/>
      <c r="BF362" s="35"/>
      <c r="BG362" s="35"/>
      <c r="BH362" s="35"/>
      <c r="BI362" s="35"/>
      <c r="BJ362" s="35"/>
      <c r="BK362" s="35"/>
      <c r="BL362" s="35"/>
      <c r="BM362" s="35"/>
      <c r="BN362" s="35"/>
      <c r="BO362" s="35"/>
      <c r="BP362" s="35"/>
      <c r="BQ362" s="35"/>
      <c r="BR362" s="35"/>
      <c r="BS362" s="35"/>
      <c r="BT362" s="35"/>
      <c r="BU362" s="35"/>
      <c r="BV362" s="35"/>
      <c r="BW362" s="35"/>
      <c r="BX362" s="35"/>
      <c r="BY362" s="35"/>
      <c r="BZ362" s="35"/>
      <c r="CA362" s="35"/>
      <c r="CB362" s="35"/>
      <c r="CC362" s="35"/>
      <c r="CD362" s="35"/>
      <c r="CE362" s="35"/>
      <c r="CF362" s="35"/>
      <c r="CG362" s="35"/>
      <c r="CH362" s="35"/>
      <c r="CI362" s="35"/>
      <c r="CJ362" s="35"/>
      <c r="CK362" s="35"/>
      <c r="CL362" s="35"/>
      <c r="CM362" s="35"/>
      <c r="CN362" s="35"/>
      <c r="CO362" s="35"/>
      <c r="CP362" s="35"/>
      <c r="CQ362" s="35"/>
      <c r="CR362" s="35"/>
      <c r="CS362" s="35"/>
      <c r="CT362" s="35"/>
      <c r="CU362" s="35"/>
      <c r="CV362" s="35"/>
      <c r="CW362" s="35"/>
      <c r="CX362" s="35"/>
      <c r="CY362" s="35"/>
      <c r="CZ362" s="35"/>
      <c r="DA362" s="35"/>
      <c r="DB362" s="35"/>
      <c r="DC362" s="35"/>
      <c r="DD362" s="35"/>
      <c r="DE362" s="35"/>
      <c r="DF362" s="35"/>
      <c r="DG362" s="35"/>
      <c r="DH362" s="35"/>
      <c r="DI362" s="35"/>
      <c r="DJ362" s="35"/>
      <c r="DK362" s="35"/>
      <c r="DL362" s="35"/>
      <c r="DM362" s="35"/>
      <c r="DN362" s="35"/>
      <c r="DO362" s="35"/>
      <c r="DP362" s="35"/>
      <c r="DQ362" s="35"/>
      <c r="DR362" s="35"/>
      <c r="DS362" s="35"/>
      <c r="DT362" s="35"/>
      <c r="DU362" s="35"/>
      <c r="DV362" s="35"/>
      <c r="DW362" s="35"/>
      <c r="DX362" s="35"/>
      <c r="DY362" s="35"/>
      <c r="DZ362" s="35"/>
      <c r="EA362" s="35"/>
      <c r="EB362" s="35"/>
      <c r="EC362" s="35"/>
      <c r="ED362" s="35"/>
      <c r="EE362" s="35"/>
      <c r="EF362" s="35"/>
      <c r="EG362" s="35"/>
      <c r="EH362" s="35"/>
      <c r="EI362" s="35"/>
      <c r="EJ362" s="35"/>
      <c r="EK362" s="35"/>
      <c r="EL362" s="35"/>
      <c r="EM362" s="35"/>
      <c r="EN362" s="35"/>
      <c r="EO362" s="35"/>
      <c r="EP362" s="35"/>
      <c r="EQ362" s="35"/>
      <c r="ER362" s="35"/>
      <c r="ES362" s="35"/>
      <c r="ET362" s="35"/>
      <c r="EU362" s="35"/>
      <c r="EV362" s="35"/>
      <c r="EW362" s="35"/>
      <c r="EX362" s="35"/>
      <c r="EY362" s="35"/>
      <c r="EZ362" s="35"/>
      <c r="FA362" s="35"/>
      <c r="FB362" s="35"/>
      <c r="FC362" s="35"/>
      <c r="FD362" s="35"/>
      <c r="FE362" s="35"/>
      <c r="FF362" s="35"/>
      <c r="FG362" s="35"/>
      <c r="FH362" s="35"/>
      <c r="FI362" s="35"/>
      <c r="FJ362" s="35"/>
      <c r="FK362" s="35"/>
      <c r="FL362" s="35"/>
      <c r="FM362" s="35"/>
      <c r="FN362" s="35"/>
      <c r="FO362" s="35"/>
      <c r="FP362" s="35"/>
      <c r="FQ362" s="35"/>
      <c r="FR362" s="35"/>
      <c r="FS362" s="35"/>
      <c r="FT362" s="35"/>
      <c r="FU362" s="35"/>
      <c r="FV362" s="35"/>
      <c r="FW362" s="35"/>
      <c r="FX362" s="35"/>
      <c r="FY362" s="35"/>
      <c r="FZ362" s="35"/>
      <c r="GA362" s="35"/>
      <c r="GB362" s="35"/>
      <c r="GC362" s="35"/>
      <c r="GD362" s="35"/>
      <c r="GE362" s="35"/>
      <c r="GF362" s="35"/>
      <c r="GG362" s="35"/>
      <c r="GH362" s="35"/>
      <c r="GI362" s="35"/>
      <c r="GJ362" s="35"/>
      <c r="GK362" s="35"/>
      <c r="GL362" s="35"/>
      <c r="GM362" s="35"/>
      <c r="GN362" s="35"/>
      <c r="GO362" s="35"/>
      <c r="GP362" s="35"/>
      <c r="GQ362" s="35"/>
      <c r="GR362" s="35"/>
      <c r="GS362" s="35"/>
      <c r="GT362" s="35"/>
      <c r="GU362" s="35"/>
      <c r="GV362" s="35"/>
      <c r="GW362" s="35"/>
      <c r="GX362" s="35"/>
      <c r="GY362" s="35"/>
      <c r="GZ362" s="35"/>
      <c r="HA362" s="35"/>
      <c r="HB362" s="35"/>
      <c r="HC362" s="35"/>
      <c r="HD362" s="35"/>
      <c r="HE362" s="35"/>
      <c r="HF362" s="436">
        <f t="shared" si="2861"/>
        <v>0</v>
      </c>
      <c r="HG362" s="35"/>
      <c r="HH362" s="35"/>
      <c r="HI362" s="35"/>
      <c r="HJ362" s="35"/>
      <c r="HK362" s="35"/>
      <c r="HL362" s="35"/>
      <c r="HM362" s="35"/>
      <c r="HN362" s="35"/>
      <c r="HO362" s="35"/>
      <c r="HP362" s="35"/>
      <c r="HQ362" s="35"/>
      <c r="HR362" s="35"/>
      <c r="HS362" s="35"/>
      <c r="HT362" s="35"/>
      <c r="HU362" s="35"/>
      <c r="HV362" s="35"/>
      <c r="HW362" s="35"/>
      <c r="HX362" s="35"/>
      <c r="HY362" s="35"/>
      <c r="HZ362" s="35"/>
      <c r="IA362" s="35"/>
      <c r="IB362" s="35"/>
      <c r="IC362" s="35"/>
      <c r="ID362" s="35"/>
      <c r="IE362" s="35"/>
      <c r="IF362" s="35"/>
      <c r="IG362" s="35"/>
      <c r="IH362" s="35"/>
      <c r="II362" s="35"/>
      <c r="IJ362" s="35"/>
      <c r="IK362" s="35"/>
      <c r="IL362" s="35"/>
      <c r="IM362" s="35"/>
      <c r="IN362" s="35"/>
      <c r="IO362" s="35"/>
      <c r="IP362" s="35"/>
      <c r="IQ362" s="35"/>
      <c r="IR362" s="35"/>
      <c r="IS362" s="35"/>
      <c r="IT362" s="35"/>
      <c r="IU362" s="35"/>
      <c r="IV362" s="35"/>
      <c r="IW362" s="35"/>
      <c r="IX362" s="35"/>
      <c r="IZ362" s="35"/>
      <c r="JA362" s="35"/>
      <c r="JB362" s="35"/>
      <c r="JC362" s="35"/>
      <c r="JD362" s="35"/>
      <c r="JE362" s="35"/>
      <c r="JF362" s="35"/>
      <c r="JG362" s="35"/>
      <c r="JH362" s="35"/>
      <c r="JI362" s="35"/>
      <c r="JJ362" s="35"/>
      <c r="JK362" s="35"/>
      <c r="JL362" s="2116"/>
      <c r="JM362" s="2116"/>
      <c r="JN362" s="2116"/>
      <c r="JO362" s="2116"/>
      <c r="JP362" s="2116"/>
      <c r="JQ362" s="460"/>
      <c r="JR362" s="460"/>
      <c r="JS362" s="460"/>
      <c r="JT362" s="35"/>
      <c r="JU362" s="35"/>
      <c r="JV362" s="35"/>
      <c r="JW362" s="35"/>
      <c r="JX362" s="35"/>
      <c r="JY362" s="35"/>
      <c r="JZ362" s="35"/>
      <c r="KA362" s="35"/>
      <c r="KB362" s="35"/>
      <c r="KC362" s="35"/>
      <c r="KD362" s="35"/>
      <c r="KE362" s="35"/>
      <c r="KF362" s="35"/>
      <c r="KG362" s="35"/>
      <c r="KH362" s="35"/>
      <c r="KI362" s="35"/>
      <c r="KJ362" s="35"/>
      <c r="KK362" s="35"/>
      <c r="KL362" s="35"/>
      <c r="KM362" s="35"/>
      <c r="KN362" s="35"/>
      <c r="KO362" s="35"/>
      <c r="KP362" s="35"/>
      <c r="KQ362" s="36"/>
      <c r="KR362" s="36"/>
      <c r="KS362" s="36"/>
      <c r="KT362" s="36"/>
      <c r="KU362" s="36"/>
      <c r="KV362" s="36"/>
      <c r="KX362" s="540">
        <f t="shared" si="2736"/>
        <v>0</v>
      </c>
    </row>
    <row r="363" spans="1:310" ht="16.5" thickTop="1" thickBot="1" x14ac:dyDescent="0.3">
      <c r="A363" s="81"/>
      <c r="B363" s="81"/>
      <c r="C363" s="81"/>
      <c r="D363" s="2179"/>
      <c r="E363" s="11">
        <f>E360+1</f>
        <v>175</v>
      </c>
      <c r="F363" s="2127" t="s">
        <v>29</v>
      </c>
      <c r="G363" s="1830" t="s">
        <v>50</v>
      </c>
      <c r="H363" s="23" t="s">
        <v>88</v>
      </c>
      <c r="I363" s="23" t="s">
        <v>88</v>
      </c>
      <c r="J363" s="23" t="s">
        <v>88</v>
      </c>
      <c r="K363" s="38"/>
      <c r="L363" s="39" t="s">
        <v>84</v>
      </c>
      <c r="M363" s="196" t="s">
        <v>64</v>
      </c>
      <c r="N363" s="1905" t="s">
        <v>86</v>
      </c>
      <c r="O363" s="528"/>
      <c r="P363" s="544"/>
      <c r="Q363" s="726">
        <v>60</v>
      </c>
      <c r="R363" s="727"/>
      <c r="S363" s="727"/>
      <c r="T363" s="727"/>
      <c r="U363" s="727"/>
      <c r="V363" s="727"/>
      <c r="W363" s="727"/>
      <c r="X363" s="727"/>
      <c r="Y363" s="727"/>
      <c r="Z363" s="727"/>
      <c r="AA363" s="727"/>
      <c r="AB363" s="727">
        <v>40</v>
      </c>
      <c r="AC363" s="368">
        <f t="shared" ref="AC363:AC367" si="2862">Q363/100</f>
        <v>0.6</v>
      </c>
      <c r="AD363" s="368">
        <f t="shared" ref="AD363:AD367" si="2863">R363/100</f>
        <v>0</v>
      </c>
      <c r="AE363" s="368">
        <f t="shared" ref="AE363:AE367" si="2864">S363/100</f>
        <v>0</v>
      </c>
      <c r="AF363" s="368">
        <f t="shared" ref="AF363:AF367" si="2865">T363/100</f>
        <v>0</v>
      </c>
      <c r="AG363" s="368">
        <f t="shared" ref="AG363:AG367" si="2866">U363/100</f>
        <v>0</v>
      </c>
      <c r="AH363" s="368">
        <f t="shared" ref="AH363:AH367" si="2867">V363/100</f>
        <v>0</v>
      </c>
      <c r="AI363" s="368">
        <f t="shared" ref="AI363:AI367" si="2868">W363/100</f>
        <v>0</v>
      </c>
      <c r="AJ363" s="368">
        <f t="shared" ref="AJ363:AJ367" si="2869">X363/100</f>
        <v>0</v>
      </c>
      <c r="AK363" s="368">
        <f t="shared" ref="AK363:AK367" si="2870">Y363/100</f>
        <v>0</v>
      </c>
      <c r="AL363" s="368">
        <f t="shared" ref="AL363:AL367" si="2871">Z363/100</f>
        <v>0</v>
      </c>
      <c r="AM363" s="368">
        <f t="shared" ref="AM363:AM367" si="2872">AA363/100</f>
        <v>0</v>
      </c>
      <c r="AN363" s="368">
        <f t="shared" ref="AN363:AN367" si="2873">AB363/100</f>
        <v>0.4</v>
      </c>
      <c r="AO363" s="369">
        <v>0</v>
      </c>
      <c r="AP363" s="370">
        <v>0</v>
      </c>
      <c r="AQ363" s="370">
        <v>0</v>
      </c>
      <c r="AR363" s="370">
        <v>0</v>
      </c>
      <c r="AS363" s="378">
        <f>AC363*'Gas parameters'!$B$10</f>
        <v>21490.799999999999</v>
      </c>
      <c r="AT363" s="371">
        <f>AD363*'Gas parameters'!$C$10</f>
        <v>0</v>
      </c>
      <c r="AU363" s="371">
        <f>AE363*'Gas parameters'!$D$10</f>
        <v>0</v>
      </c>
      <c r="AV363" s="371">
        <f>AF363*'Gas parameters'!$E$10</f>
        <v>0</v>
      </c>
      <c r="AW363" s="371">
        <f>AG363*'Gas parameters'!$F$10</f>
        <v>0</v>
      </c>
      <c r="AX363" s="371">
        <f>AH363*'Gas parameters'!$G$10</f>
        <v>0</v>
      </c>
      <c r="AY363" s="371">
        <f>AI363*'Gas parameters'!$H$10</f>
        <v>0</v>
      </c>
      <c r="AZ363" s="371">
        <f>AJ363*'Gas parameters'!$I$10</f>
        <v>0</v>
      </c>
      <c r="BA363" s="371">
        <f>AK363*'Gas parameters'!$J$10</f>
        <v>0</v>
      </c>
      <c r="BB363" s="371">
        <f>AL363*'Gas parameters'!$K$10</f>
        <v>0</v>
      </c>
      <c r="BC363" s="371">
        <f>AM363*'Gas parameters'!$L$10</f>
        <v>0</v>
      </c>
      <c r="BD363" s="371">
        <f>AN363*'Gas parameters'!$M$10</f>
        <v>4310.8</v>
      </c>
      <c r="BE363" s="372">
        <f>AO363*'Gas parameters'!$N$10</f>
        <v>0</v>
      </c>
      <c r="BF363" s="373">
        <f>AP363*'Gas parameters'!$O$10</f>
        <v>0</v>
      </c>
      <c r="BG363" s="373">
        <f>AQ363*'Gas parameters'!$P$10</f>
        <v>0</v>
      </c>
      <c r="BH363" s="379">
        <f>AR363*'Gas parameters'!$Q$10</f>
        <v>0</v>
      </c>
      <c r="BI363" s="386">
        <f>AC363*'Gas parameters'!$B$11</f>
        <v>23904</v>
      </c>
      <c r="BJ363" s="387">
        <f>AD363*'Gas parameters'!$C$11</f>
        <v>0</v>
      </c>
      <c r="BK363" s="387">
        <f>AE363*'Gas parameters'!$D$11</f>
        <v>0</v>
      </c>
      <c r="BL363" s="387">
        <f>AF363*'Gas parameters'!$E$11</f>
        <v>0</v>
      </c>
      <c r="BM363" s="387">
        <f>AG363*'Gas parameters'!$F$11</f>
        <v>0</v>
      </c>
      <c r="BN363" s="387">
        <f>AH363*'Gas parameters'!$G$11</f>
        <v>0</v>
      </c>
      <c r="BO363" s="387">
        <f>AI363*'Gas parameters'!$H$11</f>
        <v>0</v>
      </c>
      <c r="BP363" s="387">
        <f>AJ363*'Gas parameters'!$I$11</f>
        <v>0</v>
      </c>
      <c r="BQ363" s="387">
        <f>AK363*'Gas parameters'!$J$11</f>
        <v>0</v>
      </c>
      <c r="BR363" s="387">
        <f>AL363*'Gas parameters'!$K$11</f>
        <v>0</v>
      </c>
      <c r="BS363" s="387">
        <f>AM363*'Gas parameters'!$L$11</f>
        <v>0</v>
      </c>
      <c r="BT363" s="387">
        <f>AN363*'Gas parameters'!$M$11</f>
        <v>5115.2000000000007</v>
      </c>
      <c r="BU363" s="388">
        <f>AO363*'Gas parameters'!$N$11</f>
        <v>0</v>
      </c>
      <c r="BV363" s="389">
        <f>AP363*'Gas parameters'!$O$11</f>
        <v>0</v>
      </c>
      <c r="BW363" s="389">
        <f>AQ363*'Gas parameters'!$P$11</f>
        <v>0</v>
      </c>
      <c r="BX363" s="390">
        <f>AR363*'Gas parameters'!$Q$11</f>
        <v>0</v>
      </c>
      <c r="BY363" s="385">
        <f>AC363*'Gas parameters'!$B$12</f>
        <v>0.43043999999999999</v>
      </c>
      <c r="BZ363" s="374">
        <f>AD363*'Gas parameters'!$C$12</f>
        <v>0</v>
      </c>
      <c r="CA363" s="374">
        <f>AE363*'Gas parameters'!$D$12</f>
        <v>0</v>
      </c>
      <c r="CB363" s="374">
        <f>AF363*'Gas parameters'!$E$12</f>
        <v>0</v>
      </c>
      <c r="CC363" s="374">
        <f>AG363*'Gas parameters'!$F$12</f>
        <v>0</v>
      </c>
      <c r="CD363" s="374">
        <f>AH363*'Gas parameters'!$G$12</f>
        <v>0</v>
      </c>
      <c r="CE363" s="374">
        <f>AI363*'Gas parameters'!$H$12</f>
        <v>0</v>
      </c>
      <c r="CF363" s="374">
        <f>AJ363*'Gas parameters'!$I$12</f>
        <v>0</v>
      </c>
      <c r="CG363" s="374">
        <f>AK363*'Gas parameters'!$J$12</f>
        <v>0</v>
      </c>
      <c r="CH363" s="374">
        <f>AL363*'Gas parameters'!$K$12</f>
        <v>0</v>
      </c>
      <c r="CI363" s="374">
        <f>AM363*'Gas parameters'!$L$12</f>
        <v>0</v>
      </c>
      <c r="CJ363" s="374">
        <f>AN363*'Gas parameters'!$M$12</f>
        <v>3.5999999999999997E-2</v>
      </c>
      <c r="CK363" s="375">
        <f>AO363*'Gas parameters'!$N$12</f>
        <v>0</v>
      </c>
      <c r="CL363" s="376">
        <f>AP363*'Gas parameters'!$O$12</f>
        <v>0</v>
      </c>
      <c r="CM363" s="376">
        <f>AQ363*'Gas parameters'!$P$12</f>
        <v>0</v>
      </c>
      <c r="CN363" s="376">
        <f>AR363*'Gas parameters'!$Q$12</f>
        <v>0</v>
      </c>
      <c r="CO363" s="432">
        <f t="shared" ref="CO363:CO367" si="2874">AC363</f>
        <v>0.6</v>
      </c>
      <c r="CP363" s="432">
        <f t="shared" ref="CP363:CP367" si="2875">AD363</f>
        <v>0</v>
      </c>
      <c r="CQ363" s="432">
        <f t="shared" ref="CQ363:CQ367" si="2876">AE363</f>
        <v>0</v>
      </c>
      <c r="CR363" s="432">
        <f t="shared" ref="CR363:CR367" si="2877">AF363</f>
        <v>0</v>
      </c>
      <c r="CS363" s="432">
        <f t="shared" ref="CS363:CS367" si="2878">AG363</f>
        <v>0</v>
      </c>
      <c r="CT363" s="432">
        <f t="shared" ref="CT363:CT367" si="2879">AH363</f>
        <v>0</v>
      </c>
      <c r="CU363" s="432">
        <f t="shared" ref="CU363:CU367" si="2880">AI363</f>
        <v>0</v>
      </c>
      <c r="CV363" s="432">
        <f t="shared" ref="CV363:CV367" si="2881">AJ363</f>
        <v>0</v>
      </c>
      <c r="CW363" s="432">
        <f t="shared" ref="CW363:CW367" si="2882">AK363</f>
        <v>0</v>
      </c>
      <c r="CX363" s="432">
        <f t="shared" ref="CX363:CX367" si="2883">AL363</f>
        <v>0</v>
      </c>
      <c r="CY363" s="432">
        <f t="shared" ref="CY363:CY367" si="2884">AM363</f>
        <v>0</v>
      </c>
      <c r="CZ363" s="432">
        <f t="shared" ref="CZ363:CZ367" si="2885">AN363</f>
        <v>0.4</v>
      </c>
      <c r="DA363" s="432">
        <f t="shared" ref="DA363:DA367" si="2886">AO363</f>
        <v>0</v>
      </c>
      <c r="DB363" s="432">
        <f t="shared" ref="DB363:DB367" si="2887">AP363</f>
        <v>0</v>
      </c>
      <c r="DC363" s="432">
        <f t="shared" ref="DC363:DC367" si="2888">AQ363</f>
        <v>0</v>
      </c>
      <c r="DD363" s="432">
        <f t="shared" ref="DD363:DD367" si="2889">AR363</f>
        <v>0</v>
      </c>
      <c r="DE363" s="428">
        <f>'DATA SHEET'!CO363*'Gas parameters'!$B$13</f>
        <v>21529.8</v>
      </c>
      <c r="DF363" s="428">
        <f>'DATA SHEET'!CP363*'Gas parameters'!$C$13</f>
        <v>0</v>
      </c>
      <c r="DG363" s="428">
        <f>'DATA SHEET'!CQ363*'Gas parameters'!$D$13</f>
        <v>0</v>
      </c>
      <c r="DH363" s="428">
        <f>'DATA SHEET'!CR363*'Gas parameters'!$E$13</f>
        <v>0</v>
      </c>
      <c r="DI363" s="428">
        <f>'DATA SHEET'!CS363*'Gas parameters'!$F$13</f>
        <v>0</v>
      </c>
      <c r="DJ363" s="428">
        <f>'DATA SHEET'!CT363*'Gas parameters'!$G$13</f>
        <v>0</v>
      </c>
      <c r="DK363" s="428">
        <f>'DATA SHEET'!CU363*'Gas parameters'!$H$13</f>
        <v>0</v>
      </c>
      <c r="DL363" s="428">
        <f>'DATA SHEET'!CV363*'Gas parameters'!$I$13</f>
        <v>0</v>
      </c>
      <c r="DM363" s="428">
        <f>'DATA SHEET'!CW363*'Gas parameters'!$J$13</f>
        <v>0</v>
      </c>
      <c r="DN363" s="428">
        <f>'DATA SHEET'!CX363*'Gas parameters'!$K$13</f>
        <v>0</v>
      </c>
      <c r="DO363" s="428">
        <f>'DATA SHEET'!CY363*'Gas parameters'!$L$13</f>
        <v>0</v>
      </c>
      <c r="DP363" s="428">
        <f>'DATA SHEET'!CZ363*'Gas parameters'!$M$13</f>
        <v>4313.2</v>
      </c>
      <c r="DQ363" s="428">
        <f>'DATA SHEET'!DA363*'Gas parameters'!$N$13</f>
        <v>0</v>
      </c>
      <c r="DR363" s="428">
        <f>'DATA SHEET'!DB363*'Gas parameters'!$O$13</f>
        <v>0</v>
      </c>
      <c r="DS363" s="428">
        <f>'DATA SHEET'!DC363*'Gas parameters'!$P$13</f>
        <v>0</v>
      </c>
      <c r="DT363" s="428">
        <f>'DATA SHEET'!DD363*'Gas parameters'!$Q$13</f>
        <v>0</v>
      </c>
      <c r="DU363" s="431">
        <f>'DATA SHEET'!CO363*'Gas parameters'!$B$14</f>
        <v>23891.399999999998</v>
      </c>
      <c r="DV363" s="431">
        <f>'DATA SHEET'!CP363*'Gas parameters'!$C$14</f>
        <v>0</v>
      </c>
      <c r="DW363" s="431">
        <f>'DATA SHEET'!CQ363*'Gas parameters'!$D$14</f>
        <v>0</v>
      </c>
      <c r="DX363" s="431">
        <f>'DATA SHEET'!CR363*'Gas parameters'!$E$14</f>
        <v>0</v>
      </c>
      <c r="DY363" s="431">
        <f>'DATA SHEET'!CS363*'Gas parameters'!$F$14</f>
        <v>0</v>
      </c>
      <c r="DZ363" s="431">
        <f>'DATA SHEET'!CT363*'Gas parameters'!$G$14</f>
        <v>0</v>
      </c>
      <c r="EA363" s="431">
        <f>'DATA SHEET'!CU363*'Gas parameters'!$H$14</f>
        <v>0</v>
      </c>
      <c r="EB363" s="431">
        <f>'DATA SHEET'!CV363*'Gas parameters'!$I$14</f>
        <v>0</v>
      </c>
      <c r="EC363" s="431">
        <f>'DATA SHEET'!CW363*'Gas parameters'!$J$14</f>
        <v>0</v>
      </c>
      <c r="ED363" s="431">
        <f>'DATA SHEET'!CX363*'Gas parameters'!$K$14</f>
        <v>0</v>
      </c>
      <c r="EE363" s="431">
        <f>'DATA SHEET'!CY363*'Gas parameters'!$L$14</f>
        <v>0</v>
      </c>
      <c r="EF363" s="431">
        <f>'DATA SHEET'!CZ363*'Gas parameters'!$M$14</f>
        <v>5098</v>
      </c>
      <c r="EG363" s="431">
        <f>'DATA SHEET'!DA363*'Gas parameters'!$N$14</f>
        <v>0</v>
      </c>
      <c r="EH363" s="431">
        <f>'DATA SHEET'!DB363*'Gas parameters'!$O$14</f>
        <v>0</v>
      </c>
      <c r="EI363" s="431">
        <f>'DATA SHEET'!DC363*'Gas parameters'!$P$14</f>
        <v>0</v>
      </c>
      <c r="EJ363" s="431">
        <f>'DATA SHEET'!DD363*'Gas parameters'!$Q$14</f>
        <v>0</v>
      </c>
      <c r="EK363" s="425">
        <f>'DATA SHEET'!CO363*'Gas parameters'!$B$15</f>
        <v>1.2018</v>
      </c>
      <c r="EL363" s="434">
        <f>'DATA SHEET'!CP363*'Gas parameters'!$C$15</f>
        <v>0</v>
      </c>
      <c r="EM363" s="434">
        <f>'DATA SHEET'!CQ363*'Gas parameters'!$D$15</f>
        <v>0</v>
      </c>
      <c r="EN363" s="434">
        <f>'DATA SHEET'!CR363*'Gas parameters'!$E$15</f>
        <v>0</v>
      </c>
      <c r="EO363" s="434">
        <f>'DATA SHEET'!CS363*'Gas parameters'!$F$15</f>
        <v>0</v>
      </c>
      <c r="EP363" s="434">
        <f>'DATA SHEET'!CT363*'Gas parameters'!$G$15</f>
        <v>0</v>
      </c>
      <c r="EQ363" s="434">
        <f>'DATA SHEET'!CU363*'Gas parameters'!$H$15</f>
        <v>0</v>
      </c>
      <c r="ER363" s="434">
        <f>'DATA SHEET'!CV363*'Gas parameters'!$I$15</f>
        <v>0</v>
      </c>
      <c r="ES363" s="434">
        <f>'DATA SHEET'!CW363*'Gas parameters'!$J$15</f>
        <v>0</v>
      </c>
      <c r="ET363" s="434">
        <f>'DATA SHEET'!CX363*'Gas parameters'!$K$15</f>
        <v>0</v>
      </c>
      <c r="EU363" s="434">
        <f>'DATA SHEET'!CY363*'Gas parameters'!$L$15</f>
        <v>0</v>
      </c>
      <c r="EV363" s="434">
        <f>'DATA SHEET'!CZ363*'Gas parameters'!$M$15</f>
        <v>0.1996</v>
      </c>
      <c r="EW363" s="434">
        <f>'DATA SHEET'!DA363*'Gas parameters'!$N$15</f>
        <v>0</v>
      </c>
      <c r="EX363" s="434">
        <f>'DATA SHEET'!DB363*'Gas parameters'!$O$15</f>
        <v>0</v>
      </c>
      <c r="EY363" s="434">
        <f>'DATA SHEET'!DC363*'Gas parameters'!$P$15</f>
        <v>0</v>
      </c>
      <c r="EZ363" s="434">
        <f>'DATA SHEET'!DD363*'Gas parameters'!$Q$15</f>
        <v>0</v>
      </c>
      <c r="FA363" s="429">
        <f>'DATA SHEET'!CO363*'Gas parameters'!$B$16</f>
        <v>0.59760000000000002</v>
      </c>
      <c r="FB363" s="429">
        <f>'DATA SHEET'!CP363*'Gas parameters'!$C$16</f>
        <v>0</v>
      </c>
      <c r="FC363" s="429">
        <f>'DATA SHEET'!CQ363*'Gas parameters'!$D$16</f>
        <v>0</v>
      </c>
      <c r="FD363" s="429">
        <f>'DATA SHEET'!CR363*'Gas parameters'!$E$16</f>
        <v>0</v>
      </c>
      <c r="FE363" s="429">
        <f>'DATA SHEET'!CS363*'Gas parameters'!$F$16</f>
        <v>0</v>
      </c>
      <c r="FF363" s="429">
        <f>'DATA SHEET'!CT363*'Gas parameters'!$G$16</f>
        <v>0</v>
      </c>
      <c r="FG363" s="429">
        <f>'DATA SHEET'!CU363*'Gas parameters'!$H$16</f>
        <v>0</v>
      </c>
      <c r="FH363" s="429">
        <f>'DATA SHEET'!CV363*'Gas parameters'!$I$16</f>
        <v>0</v>
      </c>
      <c r="FI363" s="429">
        <f>'DATA SHEET'!CW363*'Gas parameters'!$J$16</f>
        <v>0</v>
      </c>
      <c r="FJ363" s="429">
        <f>'DATA SHEET'!CX363*'Gas parameters'!$K$16</f>
        <v>0</v>
      </c>
      <c r="FK363" s="429">
        <f>'DATA SHEET'!CY363*'Gas parameters'!$L$16</f>
        <v>0</v>
      </c>
      <c r="FL363" s="429">
        <f>'DATA SHEET'!CZ363*'Gas parameters'!$M$16</f>
        <v>0</v>
      </c>
      <c r="FM363" s="429">
        <f>'DATA SHEET'!DA363*'Gas parameters'!$N$16</f>
        <v>0</v>
      </c>
      <c r="FN363" s="429">
        <f>'DATA SHEET'!DB363*'Gas parameters'!$O$16</f>
        <v>0</v>
      </c>
      <c r="FO363" s="429">
        <f>'DATA SHEET'!DC363*'Gas parameters'!$P$16</f>
        <v>0</v>
      </c>
      <c r="FP363" s="429">
        <f>'DATA SHEET'!DD363*'Gas parameters'!$Q$16</f>
        <v>0</v>
      </c>
      <c r="FQ363" s="457">
        <f>'DATA SHEET'!CO363*'Gas parameters'!$B$17</f>
        <v>1.1639999999999999</v>
      </c>
      <c r="FR363" s="457">
        <f>'DATA SHEET'!CP363*'Gas parameters'!$C$17</f>
        <v>0</v>
      </c>
      <c r="FS363" s="457">
        <f>'DATA SHEET'!CQ363*'Gas parameters'!$D$17</f>
        <v>0</v>
      </c>
      <c r="FT363" s="457">
        <f>'DATA SHEET'!CR363*'Gas parameters'!$E$17</f>
        <v>0</v>
      </c>
      <c r="FU363" s="457">
        <f>'DATA SHEET'!CS363*'Gas parameters'!$F$17</f>
        <v>0</v>
      </c>
      <c r="FV363" s="457">
        <f>'DATA SHEET'!CT363*'Gas parameters'!$G$17</f>
        <v>0</v>
      </c>
      <c r="FW363" s="457">
        <f>'DATA SHEET'!CU363*'Gas parameters'!$H$17</f>
        <v>0</v>
      </c>
      <c r="FX363" s="457">
        <f>'DATA SHEET'!CV363*'Gas parameters'!$I$17</f>
        <v>0</v>
      </c>
      <c r="FY363" s="457">
        <f>'DATA SHEET'!CW363*'Gas parameters'!$J$17</f>
        <v>0</v>
      </c>
      <c r="FZ363" s="457">
        <f>'DATA SHEET'!CX363*'Gas parameters'!$K$17</f>
        <v>0</v>
      </c>
      <c r="GA363" s="457">
        <f>'DATA SHEET'!CY363*'Gas parameters'!$L$17</f>
        <v>0</v>
      </c>
      <c r="GB363" s="457">
        <f>'DATA SHEET'!CZ363*'Gas parameters'!$M$17</f>
        <v>0.38680000000000003</v>
      </c>
      <c r="GC363" s="457">
        <f>'DATA SHEET'!DA363*'Gas parameters'!$N$17</f>
        <v>0</v>
      </c>
      <c r="GD363" s="457">
        <f>'DATA SHEET'!DB363*'Gas parameters'!$O$17</f>
        <v>0</v>
      </c>
      <c r="GE363" s="457">
        <f>'DATA SHEET'!DC363*'Gas parameters'!$P$17</f>
        <v>0</v>
      </c>
      <c r="GF363" s="457">
        <f>'DATA SHEET'!DD363*'Gas parameters'!$Q$17</f>
        <v>0</v>
      </c>
      <c r="GG363" s="429">
        <f>'DATA SHEET'!CO363*'Gas parameters'!$B$18</f>
        <v>0.43043999999999999</v>
      </c>
      <c r="GH363" s="429">
        <f>'DATA SHEET'!CP363*'Gas parameters'!$C$18</f>
        <v>0</v>
      </c>
      <c r="GI363" s="429">
        <f>'DATA SHEET'!CQ363*'Gas parameters'!$D$18</f>
        <v>0</v>
      </c>
      <c r="GJ363" s="429">
        <f>'DATA SHEET'!CR363*'Gas parameters'!$E$18</f>
        <v>0</v>
      </c>
      <c r="GK363" s="429">
        <f>'DATA SHEET'!CS363*'Gas parameters'!$F$18</f>
        <v>0</v>
      </c>
      <c r="GL363" s="429">
        <f>'DATA SHEET'!CT363*'Gas parameters'!$G$18</f>
        <v>0</v>
      </c>
      <c r="GM363" s="429">
        <f>'DATA SHEET'!CU363*'Gas parameters'!$H$18</f>
        <v>0</v>
      </c>
      <c r="GN363" s="429">
        <f>'DATA SHEET'!CV363*'Gas parameters'!$I$18</f>
        <v>0</v>
      </c>
      <c r="GO363" s="429">
        <f>'DATA SHEET'!CW363*'Gas parameters'!$J$18</f>
        <v>0</v>
      </c>
      <c r="GP363" s="429">
        <f>'DATA SHEET'!CX363*'Gas parameters'!$K$18</f>
        <v>0</v>
      </c>
      <c r="GQ363" s="429">
        <f>'DATA SHEET'!CY363*'Gas parameters'!$L$18</f>
        <v>0</v>
      </c>
      <c r="GR363" s="429">
        <f>'DATA SHEET'!CZ363*'Gas parameters'!$M$18</f>
        <v>3.5999999999999997E-2</v>
      </c>
      <c r="GS363" s="429">
        <f>'DATA SHEET'!DA363*'Gas parameters'!$N$18</f>
        <v>0</v>
      </c>
      <c r="GT363" s="429">
        <f>'DATA SHEET'!DB363*'Gas parameters'!$O$18</f>
        <v>0</v>
      </c>
      <c r="GU363" s="429">
        <f>'DATA SHEET'!DC363*'Gas parameters'!$P$18</f>
        <v>0</v>
      </c>
      <c r="GV363" s="429">
        <f>'DATA SHEET'!DD363*'Gas parameters'!$Q$18</f>
        <v>0</v>
      </c>
      <c r="GW363" s="430">
        <v>7</v>
      </c>
      <c r="GX363" s="430">
        <v>1E-3</v>
      </c>
      <c r="GY363" s="435">
        <f t="shared" ref="GY363:GY367" si="2890">HM363/0.2094</f>
        <v>6.6924546322827121</v>
      </c>
      <c r="GZ363" s="435">
        <f t="shared" ref="GZ363:GZ367" si="2891">HN363/HH363*100</f>
        <v>10.148328222950017</v>
      </c>
      <c r="HA363" s="433">
        <f t="shared" ref="HA363:HA367" si="2892">(HG363-HH363)/GY363+1</f>
        <v>1</v>
      </c>
      <c r="HB363" s="433">
        <f t="shared" ref="HB363:HB367" si="2893">HG363+HI363</f>
        <v>7.4502201757506663</v>
      </c>
      <c r="HC363" s="433">
        <f t="shared" ref="HC363:HC367" si="2894">HI363/HB363*100</f>
        <v>20.959991874476575</v>
      </c>
      <c r="HD363" s="433">
        <f t="shared" ref="HD363:HD367" si="2895">HJ363*0.01977+HF363*0.01429+(100-HF363-HJ363)*0.01251</f>
        <v>1.3246768628986172</v>
      </c>
      <c r="HE363" s="433">
        <f t="shared" ref="HE363:HE367" si="2896">(HD363+HI363*0.8038/HG363)/(HI363/HG363+1)</f>
        <v>1.2155011147590387</v>
      </c>
      <c r="HF363" s="436">
        <f t="shared" si="2861"/>
        <v>0</v>
      </c>
      <c r="HG363" s="433">
        <f t="shared" ref="HG363:HG367" si="2897">HN363/HJ363*100</f>
        <v>5.8886546322827122</v>
      </c>
      <c r="HH363" s="435">
        <f>GY363*0.7906+'DATA SHEET'!CW363/100+HN363</f>
        <v>5.8886546322827122</v>
      </c>
      <c r="HI363" s="433">
        <f t="shared" ref="HI363:HI367" si="2898">GX363/0.8038*1.293*HA363*GY363+HO363</f>
        <v>1.5615655434679541</v>
      </c>
      <c r="HJ363" s="433">
        <f t="shared" ref="HJ363:HJ367" si="2899">(1-HF363/20.94)*GZ363</f>
        <v>10.148328222950017</v>
      </c>
      <c r="HK363" s="437">
        <f t="shared" ref="HK363:HK367" si="2900">SUM(DE363:DT363)</f>
        <v>25843</v>
      </c>
      <c r="HL363" s="437">
        <f t="shared" ref="HL363:HL367" si="2901">SUM(DU363:EJ363)</f>
        <v>28989.399999999998</v>
      </c>
      <c r="HM363" s="438">
        <f t="shared" ref="HM363:HM367" si="2902">SUM(EK363:EZ363)</f>
        <v>1.4014</v>
      </c>
      <c r="HN363" s="439">
        <f t="shared" ref="HN363:HN367" si="2903">SUM(FA363:FP363)</f>
        <v>0.59760000000000002</v>
      </c>
      <c r="HO363" s="436">
        <f t="shared" ref="HO363:HO367" si="2904">SUM(FQ363:GF363)</f>
        <v>1.5508</v>
      </c>
      <c r="HP363" s="427">
        <f t="shared" ref="HP363:HP367" si="2905">SUM(GG363:GV363)</f>
        <v>0.46643999999999997</v>
      </c>
      <c r="HQ363" s="357">
        <f t="shared" ref="HQ363:HQ367" si="2906">SUM(AS363:BH363)</f>
        <v>25801.599999999999</v>
      </c>
      <c r="HR363" s="358">
        <f t="shared" ref="HR363:HR367" si="2907">SUM(BI363:BX363)</f>
        <v>29019.200000000001</v>
      </c>
      <c r="HS363" s="712">
        <f t="shared" ref="HS363:HS367" si="2908">SUM(BY363:CN363)</f>
        <v>0.46643999999999997</v>
      </c>
      <c r="HT363" s="713">
        <f t="shared" ref="HT363:HT367" si="2909">HU363/$HR$14</f>
        <v>0.36094603788418017</v>
      </c>
      <c r="HU363" s="711">
        <f t="shared" ref="HU363:HU367" si="2910">HS363/$HU$14</f>
        <v>0.44215889640812073</v>
      </c>
      <c r="HV363" s="711">
        <f t="shared" ref="HV363:HV367" si="2911">HY363/$HV$14</f>
        <v>24.454174959719456</v>
      </c>
      <c r="HW363" s="711">
        <f t="shared" ref="HW363:HW367" si="2912">HZ363/$HW$14</f>
        <v>27.464698088207459</v>
      </c>
      <c r="HX363" s="711">
        <f t="shared" ref="HX363:HX367" si="2913">IA363/$HX$14</f>
        <v>45.714470083951518</v>
      </c>
      <c r="HY363" s="714">
        <f t="shared" ref="HY363:HY367" si="2914">HQ363/1000</f>
        <v>25.801599999999997</v>
      </c>
      <c r="HZ363" s="359">
        <f t="shared" ref="HZ363:HZ367" si="2915">HR363/1000</f>
        <v>29.019200000000001</v>
      </c>
      <c r="IA363" s="360">
        <f t="shared" ref="IA363:IA367" si="2916">HR363/SQRT(HT363)/1000</f>
        <v>48.30190909070317</v>
      </c>
      <c r="IB363" s="75">
        <f t="shared" ref="IB363:IB367" si="2917">HX363</f>
        <v>45.714470083951518</v>
      </c>
      <c r="IC363" s="724">
        <f t="shared" ref="IC363:IC367" si="2918">HT363</f>
        <v>0.36094603788418017</v>
      </c>
      <c r="ID363" s="724">
        <f t="shared" ref="ID363:ID367" si="2919">HY363</f>
        <v>25.801599999999997</v>
      </c>
      <c r="IE363" s="724">
        <f t="shared" ref="IE363:IE367" si="2920">HZ363</f>
        <v>29.019200000000001</v>
      </c>
      <c r="IF363" s="76">
        <f t="shared" ref="IF363:IF367" si="2921">GZ363</f>
        <v>10.148328222950017</v>
      </c>
      <c r="IG363" s="168"/>
      <c r="IH363" s="168"/>
      <c r="II363" s="168"/>
      <c r="IJ363" s="700">
        <f t="shared" ref="IJ363:IJ367" si="2922">II363*(273.15/(273.15+15))*ID363/3.6</f>
        <v>0</v>
      </c>
      <c r="IK363" s="529"/>
      <c r="IL363" s="529"/>
      <c r="IM363" s="529"/>
      <c r="IN363" s="529"/>
      <c r="IO363" s="529"/>
      <c r="IP363" s="529"/>
      <c r="IQ363" s="529"/>
      <c r="IR363" s="529"/>
      <c r="IS363" s="23" t="s">
        <v>88</v>
      </c>
      <c r="IT363" s="23" t="s">
        <v>88</v>
      </c>
      <c r="IU363" s="23"/>
      <c r="IV363" s="23" t="s">
        <v>88</v>
      </c>
      <c r="IW363" s="23"/>
      <c r="IX363" s="23"/>
      <c r="IZ363" s="529"/>
      <c r="JA363" s="529"/>
      <c r="JB363" s="143"/>
      <c r="JC363" s="64"/>
      <c r="JD363" s="22" t="str">
        <f>IF(IN363&lt;&gt;0,IP363*IF363/IN363,"NM")</f>
        <v>NM</v>
      </c>
      <c r="JE363" s="22" t="str">
        <f>IF(IN363&lt;&gt;0,IQ363*IF363/IN363,"NM")</f>
        <v>NM</v>
      </c>
      <c r="JF363" s="22" t="str">
        <f>IF(IN363&lt;&gt;0,JD363*1.07,"NM")</f>
        <v>NM</v>
      </c>
      <c r="JG363" s="22" t="str">
        <f>IF(IN363&lt;&gt;0,JE363*1.76,"NM")</f>
        <v>NM</v>
      </c>
      <c r="JH363" s="21" t="str">
        <f>IF(IN363&lt;&gt;0,(21/(21-IO363)),"NM")</f>
        <v>NM</v>
      </c>
      <c r="JI363" s="21"/>
      <c r="JJ363" s="21"/>
      <c r="JK363" s="21"/>
      <c r="JL363" s="529"/>
      <c r="JM363" s="529"/>
      <c r="JN363" s="529"/>
      <c r="JO363" s="529"/>
      <c r="JP363" s="529"/>
      <c r="JR363" s="29"/>
      <c r="JS363" s="29"/>
      <c r="JT363" s="529"/>
      <c r="JU363" s="529"/>
      <c r="JV363" s="142"/>
      <c r="JW363" s="142"/>
      <c r="JX363" s="142"/>
      <c r="JY363" s="142"/>
      <c r="JZ363" s="142"/>
      <c r="KA363" s="23"/>
      <c r="KB363" s="24"/>
      <c r="KC363" s="175"/>
      <c r="KD363" s="175"/>
      <c r="KE363" s="175"/>
      <c r="KF363" s="175"/>
      <c r="KG363" s="175"/>
      <c r="KH363" s="175"/>
      <c r="KI363" s="175"/>
      <c r="KJ363" s="175"/>
      <c r="KK363" s="48"/>
      <c r="KL363" s="32" t="s">
        <v>88</v>
      </c>
      <c r="KM363" s="48"/>
      <c r="KN363" s="48"/>
      <c r="KO363" s="48"/>
      <c r="KP363" s="48"/>
      <c r="KQ363" s="49"/>
      <c r="KR363" s="49"/>
      <c r="KS363" s="49"/>
      <c r="KT363" s="49"/>
      <c r="KU363" s="49"/>
      <c r="KV363" s="49"/>
      <c r="KX363" s="540">
        <f t="shared" si="2736"/>
        <v>100</v>
      </c>
    </row>
    <row r="364" spans="1:310" ht="16.5" thickTop="1" thickBot="1" x14ac:dyDescent="0.3">
      <c r="A364" s="81"/>
      <c r="B364" s="81"/>
      <c r="C364" s="81"/>
      <c r="D364" s="2179"/>
      <c r="E364" s="11">
        <f>E363+1</f>
        <v>176</v>
      </c>
      <c r="F364" s="2128"/>
      <c r="G364" s="1831"/>
      <c r="H364" s="23" t="s">
        <v>88</v>
      </c>
      <c r="I364" s="23" t="s">
        <v>88</v>
      </c>
      <c r="J364" s="23" t="s">
        <v>88</v>
      </c>
      <c r="K364" s="38"/>
      <c r="L364" s="39" t="s">
        <v>79</v>
      </c>
      <c r="M364" s="39" t="s">
        <v>53</v>
      </c>
      <c r="N364" s="1905"/>
      <c r="O364" s="528"/>
      <c r="P364" s="544"/>
      <c r="Q364" s="726">
        <v>60</v>
      </c>
      <c r="R364" s="727"/>
      <c r="S364" s="727"/>
      <c r="T364" s="727"/>
      <c r="U364" s="727"/>
      <c r="V364" s="727"/>
      <c r="W364" s="727"/>
      <c r="X364" s="727"/>
      <c r="Y364" s="727"/>
      <c r="Z364" s="727"/>
      <c r="AA364" s="727"/>
      <c r="AB364" s="727">
        <v>40</v>
      </c>
      <c r="AC364" s="368">
        <f t="shared" si="2862"/>
        <v>0.6</v>
      </c>
      <c r="AD364" s="368">
        <f t="shared" si="2863"/>
        <v>0</v>
      </c>
      <c r="AE364" s="368">
        <f t="shared" si="2864"/>
        <v>0</v>
      </c>
      <c r="AF364" s="368">
        <f t="shared" si="2865"/>
        <v>0</v>
      </c>
      <c r="AG364" s="368">
        <f t="shared" si="2866"/>
        <v>0</v>
      </c>
      <c r="AH364" s="368">
        <f t="shared" si="2867"/>
        <v>0</v>
      </c>
      <c r="AI364" s="368">
        <f t="shared" si="2868"/>
        <v>0</v>
      </c>
      <c r="AJ364" s="368">
        <f t="shared" si="2869"/>
        <v>0</v>
      </c>
      <c r="AK364" s="368">
        <f t="shared" si="2870"/>
        <v>0</v>
      </c>
      <c r="AL364" s="368">
        <f t="shared" si="2871"/>
        <v>0</v>
      </c>
      <c r="AM364" s="368">
        <f t="shared" si="2872"/>
        <v>0</v>
      </c>
      <c r="AN364" s="368">
        <f t="shared" si="2873"/>
        <v>0.4</v>
      </c>
      <c r="AO364" s="369">
        <v>0</v>
      </c>
      <c r="AP364" s="370">
        <v>0</v>
      </c>
      <c r="AQ364" s="370">
        <v>0</v>
      </c>
      <c r="AR364" s="370">
        <v>0</v>
      </c>
      <c r="AS364" s="378">
        <f>AC364*'Gas parameters'!$B$10</f>
        <v>21490.799999999999</v>
      </c>
      <c r="AT364" s="371">
        <f>AD364*'Gas parameters'!$C$10</f>
        <v>0</v>
      </c>
      <c r="AU364" s="371">
        <f>AE364*'Gas parameters'!$D$10</f>
        <v>0</v>
      </c>
      <c r="AV364" s="371">
        <f>AF364*'Gas parameters'!$E$10</f>
        <v>0</v>
      </c>
      <c r="AW364" s="371">
        <f>AG364*'Gas parameters'!$F$10</f>
        <v>0</v>
      </c>
      <c r="AX364" s="371">
        <f>AH364*'Gas parameters'!$G$10</f>
        <v>0</v>
      </c>
      <c r="AY364" s="371">
        <f>AI364*'Gas parameters'!$H$10</f>
        <v>0</v>
      </c>
      <c r="AZ364" s="371">
        <f>AJ364*'Gas parameters'!$I$10</f>
        <v>0</v>
      </c>
      <c r="BA364" s="371">
        <f>AK364*'Gas parameters'!$J$10</f>
        <v>0</v>
      </c>
      <c r="BB364" s="371">
        <f>AL364*'Gas parameters'!$K$10</f>
        <v>0</v>
      </c>
      <c r="BC364" s="371">
        <f>AM364*'Gas parameters'!$L$10</f>
        <v>0</v>
      </c>
      <c r="BD364" s="371">
        <f>AN364*'Gas parameters'!$M$10</f>
        <v>4310.8</v>
      </c>
      <c r="BE364" s="372">
        <f>AO364*'Gas parameters'!$N$10</f>
        <v>0</v>
      </c>
      <c r="BF364" s="373">
        <f>AP364*'Gas parameters'!$O$10</f>
        <v>0</v>
      </c>
      <c r="BG364" s="373">
        <f>AQ364*'Gas parameters'!$P$10</f>
        <v>0</v>
      </c>
      <c r="BH364" s="379">
        <f>AR364*'Gas parameters'!$Q$10</f>
        <v>0</v>
      </c>
      <c r="BI364" s="386">
        <f>AC364*'Gas parameters'!$B$11</f>
        <v>23904</v>
      </c>
      <c r="BJ364" s="387">
        <f>AD364*'Gas parameters'!$C$11</f>
        <v>0</v>
      </c>
      <c r="BK364" s="387">
        <f>AE364*'Gas parameters'!$D$11</f>
        <v>0</v>
      </c>
      <c r="BL364" s="387">
        <f>AF364*'Gas parameters'!$E$11</f>
        <v>0</v>
      </c>
      <c r="BM364" s="387">
        <f>AG364*'Gas parameters'!$F$11</f>
        <v>0</v>
      </c>
      <c r="BN364" s="387">
        <f>AH364*'Gas parameters'!$G$11</f>
        <v>0</v>
      </c>
      <c r="BO364" s="387">
        <f>AI364*'Gas parameters'!$H$11</f>
        <v>0</v>
      </c>
      <c r="BP364" s="387">
        <f>AJ364*'Gas parameters'!$I$11</f>
        <v>0</v>
      </c>
      <c r="BQ364" s="387">
        <f>AK364*'Gas parameters'!$J$11</f>
        <v>0</v>
      </c>
      <c r="BR364" s="387">
        <f>AL364*'Gas parameters'!$K$11</f>
        <v>0</v>
      </c>
      <c r="BS364" s="387">
        <f>AM364*'Gas parameters'!$L$11</f>
        <v>0</v>
      </c>
      <c r="BT364" s="387">
        <f>AN364*'Gas parameters'!$M$11</f>
        <v>5115.2000000000007</v>
      </c>
      <c r="BU364" s="388">
        <f>AO364*'Gas parameters'!$N$11</f>
        <v>0</v>
      </c>
      <c r="BV364" s="389">
        <f>AP364*'Gas parameters'!$O$11</f>
        <v>0</v>
      </c>
      <c r="BW364" s="389">
        <f>AQ364*'Gas parameters'!$P$11</f>
        <v>0</v>
      </c>
      <c r="BX364" s="390">
        <f>AR364*'Gas parameters'!$Q$11</f>
        <v>0</v>
      </c>
      <c r="BY364" s="385">
        <f>AC364*'Gas parameters'!$B$12</f>
        <v>0.43043999999999999</v>
      </c>
      <c r="BZ364" s="374">
        <f>AD364*'Gas parameters'!$C$12</f>
        <v>0</v>
      </c>
      <c r="CA364" s="374">
        <f>AE364*'Gas parameters'!$D$12</f>
        <v>0</v>
      </c>
      <c r="CB364" s="374">
        <f>AF364*'Gas parameters'!$E$12</f>
        <v>0</v>
      </c>
      <c r="CC364" s="374">
        <f>AG364*'Gas parameters'!$F$12</f>
        <v>0</v>
      </c>
      <c r="CD364" s="374">
        <f>AH364*'Gas parameters'!$G$12</f>
        <v>0</v>
      </c>
      <c r="CE364" s="374">
        <f>AI364*'Gas parameters'!$H$12</f>
        <v>0</v>
      </c>
      <c r="CF364" s="374">
        <f>AJ364*'Gas parameters'!$I$12</f>
        <v>0</v>
      </c>
      <c r="CG364" s="374">
        <f>AK364*'Gas parameters'!$J$12</f>
        <v>0</v>
      </c>
      <c r="CH364" s="374">
        <f>AL364*'Gas parameters'!$K$12</f>
        <v>0</v>
      </c>
      <c r="CI364" s="374">
        <f>AM364*'Gas parameters'!$L$12</f>
        <v>0</v>
      </c>
      <c r="CJ364" s="374">
        <f>AN364*'Gas parameters'!$M$12</f>
        <v>3.5999999999999997E-2</v>
      </c>
      <c r="CK364" s="375">
        <f>AO364*'Gas parameters'!$N$12</f>
        <v>0</v>
      </c>
      <c r="CL364" s="376">
        <f>AP364*'Gas parameters'!$O$12</f>
        <v>0</v>
      </c>
      <c r="CM364" s="376">
        <f>AQ364*'Gas parameters'!$P$12</f>
        <v>0</v>
      </c>
      <c r="CN364" s="376">
        <f>AR364*'Gas parameters'!$Q$12</f>
        <v>0</v>
      </c>
      <c r="CO364" s="432">
        <f t="shared" si="2874"/>
        <v>0.6</v>
      </c>
      <c r="CP364" s="432">
        <f t="shared" si="2875"/>
        <v>0</v>
      </c>
      <c r="CQ364" s="432">
        <f t="shared" si="2876"/>
        <v>0</v>
      </c>
      <c r="CR364" s="432">
        <f t="shared" si="2877"/>
        <v>0</v>
      </c>
      <c r="CS364" s="432">
        <f t="shared" si="2878"/>
        <v>0</v>
      </c>
      <c r="CT364" s="432">
        <f t="shared" si="2879"/>
        <v>0</v>
      </c>
      <c r="CU364" s="432">
        <f t="shared" si="2880"/>
        <v>0</v>
      </c>
      <c r="CV364" s="432">
        <f t="shared" si="2881"/>
        <v>0</v>
      </c>
      <c r="CW364" s="432">
        <f t="shared" si="2882"/>
        <v>0</v>
      </c>
      <c r="CX364" s="432">
        <f t="shared" si="2883"/>
        <v>0</v>
      </c>
      <c r="CY364" s="432">
        <f t="shared" si="2884"/>
        <v>0</v>
      </c>
      <c r="CZ364" s="432">
        <f t="shared" si="2885"/>
        <v>0.4</v>
      </c>
      <c r="DA364" s="432">
        <f t="shared" si="2886"/>
        <v>0</v>
      </c>
      <c r="DB364" s="432">
        <f t="shared" si="2887"/>
        <v>0</v>
      </c>
      <c r="DC364" s="432">
        <f t="shared" si="2888"/>
        <v>0</v>
      </c>
      <c r="DD364" s="432">
        <f t="shared" si="2889"/>
        <v>0</v>
      </c>
      <c r="DE364" s="428">
        <f>'DATA SHEET'!CO364*'Gas parameters'!$B$13</f>
        <v>21529.8</v>
      </c>
      <c r="DF364" s="428">
        <f>'DATA SHEET'!CP364*'Gas parameters'!$C$13</f>
        <v>0</v>
      </c>
      <c r="DG364" s="428">
        <f>'DATA SHEET'!CQ364*'Gas parameters'!$D$13</f>
        <v>0</v>
      </c>
      <c r="DH364" s="428">
        <f>'DATA SHEET'!CR364*'Gas parameters'!$E$13</f>
        <v>0</v>
      </c>
      <c r="DI364" s="428">
        <f>'DATA SHEET'!CS364*'Gas parameters'!$F$13</f>
        <v>0</v>
      </c>
      <c r="DJ364" s="428">
        <f>'DATA SHEET'!CT364*'Gas parameters'!$G$13</f>
        <v>0</v>
      </c>
      <c r="DK364" s="428">
        <f>'DATA SHEET'!CU364*'Gas parameters'!$H$13</f>
        <v>0</v>
      </c>
      <c r="DL364" s="428">
        <f>'DATA SHEET'!CV364*'Gas parameters'!$I$13</f>
        <v>0</v>
      </c>
      <c r="DM364" s="428">
        <f>'DATA SHEET'!CW364*'Gas parameters'!$J$13</f>
        <v>0</v>
      </c>
      <c r="DN364" s="428">
        <f>'DATA SHEET'!CX364*'Gas parameters'!$K$13</f>
        <v>0</v>
      </c>
      <c r="DO364" s="428">
        <f>'DATA SHEET'!CY364*'Gas parameters'!$L$13</f>
        <v>0</v>
      </c>
      <c r="DP364" s="428">
        <f>'DATA SHEET'!CZ364*'Gas parameters'!$M$13</f>
        <v>4313.2</v>
      </c>
      <c r="DQ364" s="428">
        <f>'DATA SHEET'!DA364*'Gas parameters'!$N$13</f>
        <v>0</v>
      </c>
      <c r="DR364" s="428">
        <f>'DATA SHEET'!DB364*'Gas parameters'!$O$13</f>
        <v>0</v>
      </c>
      <c r="DS364" s="428">
        <f>'DATA SHEET'!DC364*'Gas parameters'!$P$13</f>
        <v>0</v>
      </c>
      <c r="DT364" s="428">
        <f>'DATA SHEET'!DD364*'Gas parameters'!$Q$13</f>
        <v>0</v>
      </c>
      <c r="DU364" s="431">
        <f>'DATA SHEET'!CO364*'Gas parameters'!$B$14</f>
        <v>23891.399999999998</v>
      </c>
      <c r="DV364" s="431">
        <f>'DATA SHEET'!CP364*'Gas parameters'!$C$14</f>
        <v>0</v>
      </c>
      <c r="DW364" s="431">
        <f>'DATA SHEET'!CQ364*'Gas parameters'!$D$14</f>
        <v>0</v>
      </c>
      <c r="DX364" s="431">
        <f>'DATA SHEET'!CR364*'Gas parameters'!$E$14</f>
        <v>0</v>
      </c>
      <c r="DY364" s="431">
        <f>'DATA SHEET'!CS364*'Gas parameters'!$F$14</f>
        <v>0</v>
      </c>
      <c r="DZ364" s="431">
        <f>'DATA SHEET'!CT364*'Gas parameters'!$G$14</f>
        <v>0</v>
      </c>
      <c r="EA364" s="431">
        <f>'DATA SHEET'!CU364*'Gas parameters'!$H$14</f>
        <v>0</v>
      </c>
      <c r="EB364" s="431">
        <f>'DATA SHEET'!CV364*'Gas parameters'!$I$14</f>
        <v>0</v>
      </c>
      <c r="EC364" s="431">
        <f>'DATA SHEET'!CW364*'Gas parameters'!$J$14</f>
        <v>0</v>
      </c>
      <c r="ED364" s="431">
        <f>'DATA SHEET'!CX364*'Gas parameters'!$K$14</f>
        <v>0</v>
      </c>
      <c r="EE364" s="431">
        <f>'DATA SHEET'!CY364*'Gas parameters'!$L$14</f>
        <v>0</v>
      </c>
      <c r="EF364" s="431">
        <f>'DATA SHEET'!CZ364*'Gas parameters'!$M$14</f>
        <v>5098</v>
      </c>
      <c r="EG364" s="431">
        <f>'DATA SHEET'!DA364*'Gas parameters'!$N$14</f>
        <v>0</v>
      </c>
      <c r="EH364" s="431">
        <f>'DATA SHEET'!DB364*'Gas parameters'!$O$14</f>
        <v>0</v>
      </c>
      <c r="EI364" s="431">
        <f>'DATA SHEET'!DC364*'Gas parameters'!$P$14</f>
        <v>0</v>
      </c>
      <c r="EJ364" s="431">
        <f>'DATA SHEET'!DD364*'Gas parameters'!$Q$14</f>
        <v>0</v>
      </c>
      <c r="EK364" s="425">
        <f>'DATA SHEET'!CO364*'Gas parameters'!$B$15</f>
        <v>1.2018</v>
      </c>
      <c r="EL364" s="434">
        <f>'DATA SHEET'!CP364*'Gas parameters'!$C$15</f>
        <v>0</v>
      </c>
      <c r="EM364" s="434">
        <f>'DATA SHEET'!CQ364*'Gas parameters'!$D$15</f>
        <v>0</v>
      </c>
      <c r="EN364" s="434">
        <f>'DATA SHEET'!CR364*'Gas parameters'!$E$15</f>
        <v>0</v>
      </c>
      <c r="EO364" s="434">
        <f>'DATA SHEET'!CS364*'Gas parameters'!$F$15</f>
        <v>0</v>
      </c>
      <c r="EP364" s="434">
        <f>'DATA SHEET'!CT364*'Gas parameters'!$G$15</f>
        <v>0</v>
      </c>
      <c r="EQ364" s="434">
        <f>'DATA SHEET'!CU364*'Gas parameters'!$H$15</f>
        <v>0</v>
      </c>
      <c r="ER364" s="434">
        <f>'DATA SHEET'!CV364*'Gas parameters'!$I$15</f>
        <v>0</v>
      </c>
      <c r="ES364" s="434">
        <f>'DATA SHEET'!CW364*'Gas parameters'!$J$15</f>
        <v>0</v>
      </c>
      <c r="ET364" s="434">
        <f>'DATA SHEET'!CX364*'Gas parameters'!$K$15</f>
        <v>0</v>
      </c>
      <c r="EU364" s="434">
        <f>'DATA SHEET'!CY364*'Gas parameters'!$L$15</f>
        <v>0</v>
      </c>
      <c r="EV364" s="434">
        <f>'DATA SHEET'!CZ364*'Gas parameters'!$M$15</f>
        <v>0.1996</v>
      </c>
      <c r="EW364" s="434">
        <f>'DATA SHEET'!DA364*'Gas parameters'!$N$15</f>
        <v>0</v>
      </c>
      <c r="EX364" s="434">
        <f>'DATA SHEET'!DB364*'Gas parameters'!$O$15</f>
        <v>0</v>
      </c>
      <c r="EY364" s="434">
        <f>'DATA SHEET'!DC364*'Gas parameters'!$P$15</f>
        <v>0</v>
      </c>
      <c r="EZ364" s="434">
        <f>'DATA SHEET'!DD364*'Gas parameters'!$Q$15</f>
        <v>0</v>
      </c>
      <c r="FA364" s="429">
        <f>'DATA SHEET'!CO364*'Gas parameters'!$B$16</f>
        <v>0.59760000000000002</v>
      </c>
      <c r="FB364" s="429">
        <f>'DATA SHEET'!CP364*'Gas parameters'!$C$16</f>
        <v>0</v>
      </c>
      <c r="FC364" s="429">
        <f>'DATA SHEET'!CQ364*'Gas parameters'!$D$16</f>
        <v>0</v>
      </c>
      <c r="FD364" s="429">
        <f>'DATA SHEET'!CR364*'Gas parameters'!$E$16</f>
        <v>0</v>
      </c>
      <c r="FE364" s="429">
        <f>'DATA SHEET'!CS364*'Gas parameters'!$F$16</f>
        <v>0</v>
      </c>
      <c r="FF364" s="429">
        <f>'DATA SHEET'!CT364*'Gas parameters'!$G$16</f>
        <v>0</v>
      </c>
      <c r="FG364" s="429">
        <f>'DATA SHEET'!CU364*'Gas parameters'!$H$16</f>
        <v>0</v>
      </c>
      <c r="FH364" s="429">
        <f>'DATA SHEET'!CV364*'Gas parameters'!$I$16</f>
        <v>0</v>
      </c>
      <c r="FI364" s="429">
        <f>'DATA SHEET'!CW364*'Gas parameters'!$J$16</f>
        <v>0</v>
      </c>
      <c r="FJ364" s="429">
        <f>'DATA SHEET'!CX364*'Gas parameters'!$K$16</f>
        <v>0</v>
      </c>
      <c r="FK364" s="429">
        <f>'DATA SHEET'!CY364*'Gas parameters'!$L$16</f>
        <v>0</v>
      </c>
      <c r="FL364" s="429">
        <f>'DATA SHEET'!CZ364*'Gas parameters'!$M$16</f>
        <v>0</v>
      </c>
      <c r="FM364" s="429">
        <f>'DATA SHEET'!DA364*'Gas parameters'!$N$16</f>
        <v>0</v>
      </c>
      <c r="FN364" s="429">
        <f>'DATA SHEET'!DB364*'Gas parameters'!$O$16</f>
        <v>0</v>
      </c>
      <c r="FO364" s="429">
        <f>'DATA SHEET'!DC364*'Gas parameters'!$P$16</f>
        <v>0</v>
      </c>
      <c r="FP364" s="429">
        <f>'DATA SHEET'!DD364*'Gas parameters'!$Q$16</f>
        <v>0</v>
      </c>
      <c r="FQ364" s="457">
        <f>'DATA SHEET'!CO364*'Gas parameters'!$B$17</f>
        <v>1.1639999999999999</v>
      </c>
      <c r="FR364" s="457">
        <f>'DATA SHEET'!CP364*'Gas parameters'!$C$17</f>
        <v>0</v>
      </c>
      <c r="FS364" s="457">
        <f>'DATA SHEET'!CQ364*'Gas parameters'!$D$17</f>
        <v>0</v>
      </c>
      <c r="FT364" s="457">
        <f>'DATA SHEET'!CR364*'Gas parameters'!$E$17</f>
        <v>0</v>
      </c>
      <c r="FU364" s="457">
        <f>'DATA SHEET'!CS364*'Gas parameters'!$F$17</f>
        <v>0</v>
      </c>
      <c r="FV364" s="457">
        <f>'DATA SHEET'!CT364*'Gas parameters'!$G$17</f>
        <v>0</v>
      </c>
      <c r="FW364" s="457">
        <f>'DATA SHEET'!CU364*'Gas parameters'!$H$17</f>
        <v>0</v>
      </c>
      <c r="FX364" s="457">
        <f>'DATA SHEET'!CV364*'Gas parameters'!$I$17</f>
        <v>0</v>
      </c>
      <c r="FY364" s="457">
        <f>'DATA SHEET'!CW364*'Gas parameters'!$J$17</f>
        <v>0</v>
      </c>
      <c r="FZ364" s="457">
        <f>'DATA SHEET'!CX364*'Gas parameters'!$K$17</f>
        <v>0</v>
      </c>
      <c r="GA364" s="457">
        <f>'DATA SHEET'!CY364*'Gas parameters'!$L$17</f>
        <v>0</v>
      </c>
      <c r="GB364" s="457">
        <f>'DATA SHEET'!CZ364*'Gas parameters'!$M$17</f>
        <v>0.38680000000000003</v>
      </c>
      <c r="GC364" s="457">
        <f>'DATA SHEET'!DA364*'Gas parameters'!$N$17</f>
        <v>0</v>
      </c>
      <c r="GD364" s="457">
        <f>'DATA SHEET'!DB364*'Gas parameters'!$O$17</f>
        <v>0</v>
      </c>
      <c r="GE364" s="457">
        <f>'DATA SHEET'!DC364*'Gas parameters'!$P$17</f>
        <v>0</v>
      </c>
      <c r="GF364" s="457">
        <f>'DATA SHEET'!DD364*'Gas parameters'!$Q$17</f>
        <v>0</v>
      </c>
      <c r="GG364" s="429">
        <f>'DATA SHEET'!CO364*'Gas parameters'!$B$18</f>
        <v>0.43043999999999999</v>
      </c>
      <c r="GH364" s="429">
        <f>'DATA SHEET'!CP364*'Gas parameters'!$C$18</f>
        <v>0</v>
      </c>
      <c r="GI364" s="429">
        <f>'DATA SHEET'!CQ364*'Gas parameters'!$D$18</f>
        <v>0</v>
      </c>
      <c r="GJ364" s="429">
        <f>'DATA SHEET'!CR364*'Gas parameters'!$E$18</f>
        <v>0</v>
      </c>
      <c r="GK364" s="429">
        <f>'DATA SHEET'!CS364*'Gas parameters'!$F$18</f>
        <v>0</v>
      </c>
      <c r="GL364" s="429">
        <f>'DATA SHEET'!CT364*'Gas parameters'!$G$18</f>
        <v>0</v>
      </c>
      <c r="GM364" s="429">
        <f>'DATA SHEET'!CU364*'Gas parameters'!$H$18</f>
        <v>0</v>
      </c>
      <c r="GN364" s="429">
        <f>'DATA SHEET'!CV364*'Gas parameters'!$I$18</f>
        <v>0</v>
      </c>
      <c r="GO364" s="429">
        <f>'DATA SHEET'!CW364*'Gas parameters'!$J$18</f>
        <v>0</v>
      </c>
      <c r="GP364" s="429">
        <f>'DATA SHEET'!CX364*'Gas parameters'!$K$18</f>
        <v>0</v>
      </c>
      <c r="GQ364" s="429">
        <f>'DATA SHEET'!CY364*'Gas parameters'!$L$18</f>
        <v>0</v>
      </c>
      <c r="GR364" s="429">
        <f>'DATA SHEET'!CZ364*'Gas parameters'!$M$18</f>
        <v>3.5999999999999997E-2</v>
      </c>
      <c r="GS364" s="429">
        <f>'DATA SHEET'!DA364*'Gas parameters'!$N$18</f>
        <v>0</v>
      </c>
      <c r="GT364" s="429">
        <f>'DATA SHEET'!DB364*'Gas parameters'!$O$18</f>
        <v>0</v>
      </c>
      <c r="GU364" s="429">
        <f>'DATA SHEET'!DC364*'Gas parameters'!$P$18</f>
        <v>0</v>
      </c>
      <c r="GV364" s="429">
        <f>'DATA SHEET'!DD364*'Gas parameters'!$Q$18</f>
        <v>0</v>
      </c>
      <c r="GW364" s="430">
        <v>7</v>
      </c>
      <c r="GX364" s="430">
        <v>1E-3</v>
      </c>
      <c r="GY364" s="435">
        <f t="shared" si="2890"/>
        <v>6.6924546322827121</v>
      </c>
      <c r="GZ364" s="435">
        <f t="shared" si="2891"/>
        <v>10.148328222950017</v>
      </c>
      <c r="HA364" s="433">
        <f t="shared" si="2892"/>
        <v>1</v>
      </c>
      <c r="HB364" s="433">
        <f t="shared" si="2893"/>
        <v>7.4502201757506663</v>
      </c>
      <c r="HC364" s="433">
        <f t="shared" si="2894"/>
        <v>20.959991874476575</v>
      </c>
      <c r="HD364" s="433">
        <f t="shared" si="2895"/>
        <v>1.3246768628986172</v>
      </c>
      <c r="HE364" s="433">
        <f t="shared" si="2896"/>
        <v>1.2155011147590387</v>
      </c>
      <c r="HF364" s="436">
        <f t="shared" si="2861"/>
        <v>0</v>
      </c>
      <c r="HG364" s="433">
        <f t="shared" si="2897"/>
        <v>5.8886546322827122</v>
      </c>
      <c r="HH364" s="435">
        <f>GY364*0.7906+'DATA SHEET'!CW364/100+HN364</f>
        <v>5.8886546322827122</v>
      </c>
      <c r="HI364" s="433">
        <f t="shared" si="2898"/>
        <v>1.5615655434679541</v>
      </c>
      <c r="HJ364" s="433">
        <f t="shared" si="2899"/>
        <v>10.148328222950017</v>
      </c>
      <c r="HK364" s="437">
        <f t="shared" si="2900"/>
        <v>25843</v>
      </c>
      <c r="HL364" s="437">
        <f t="shared" si="2901"/>
        <v>28989.399999999998</v>
      </c>
      <c r="HM364" s="438">
        <f t="shared" si="2902"/>
        <v>1.4014</v>
      </c>
      <c r="HN364" s="439">
        <f t="shared" si="2903"/>
        <v>0.59760000000000002</v>
      </c>
      <c r="HO364" s="436">
        <f t="shared" si="2904"/>
        <v>1.5508</v>
      </c>
      <c r="HP364" s="427">
        <f t="shared" si="2905"/>
        <v>0.46643999999999997</v>
      </c>
      <c r="HQ364" s="357">
        <f t="shared" si="2906"/>
        <v>25801.599999999999</v>
      </c>
      <c r="HR364" s="358">
        <f t="shared" si="2907"/>
        <v>29019.200000000001</v>
      </c>
      <c r="HS364" s="712">
        <f t="shared" si="2908"/>
        <v>0.46643999999999997</v>
      </c>
      <c r="HT364" s="713">
        <f t="shared" si="2909"/>
        <v>0.36094603788418017</v>
      </c>
      <c r="HU364" s="711">
        <f t="shared" si="2910"/>
        <v>0.44215889640812073</v>
      </c>
      <c r="HV364" s="711">
        <f t="shared" si="2911"/>
        <v>24.454174959719456</v>
      </c>
      <c r="HW364" s="711">
        <f t="shared" si="2912"/>
        <v>27.464698088207459</v>
      </c>
      <c r="HX364" s="711">
        <f t="shared" si="2913"/>
        <v>45.714470083951518</v>
      </c>
      <c r="HY364" s="714">
        <f t="shared" si="2914"/>
        <v>25.801599999999997</v>
      </c>
      <c r="HZ364" s="359">
        <f t="shared" si="2915"/>
        <v>29.019200000000001</v>
      </c>
      <c r="IA364" s="360">
        <f t="shared" si="2916"/>
        <v>48.30190909070317</v>
      </c>
      <c r="IB364" s="75">
        <f t="shared" si="2917"/>
        <v>45.714470083951518</v>
      </c>
      <c r="IC364" s="724">
        <f t="shared" si="2918"/>
        <v>0.36094603788418017</v>
      </c>
      <c r="ID364" s="724">
        <f t="shared" si="2919"/>
        <v>25.801599999999997</v>
      </c>
      <c r="IE364" s="724">
        <f t="shared" si="2920"/>
        <v>29.019200000000001</v>
      </c>
      <c r="IF364" s="76">
        <f t="shared" si="2921"/>
        <v>10.148328222950017</v>
      </c>
      <c r="IG364" s="168"/>
      <c r="IH364" s="168"/>
      <c r="II364" s="168"/>
      <c r="IJ364" s="700">
        <f t="shared" si="2922"/>
        <v>0</v>
      </c>
      <c r="IK364" s="529"/>
      <c r="IL364" s="529"/>
      <c r="IM364" s="529"/>
      <c r="IN364" s="529"/>
      <c r="IO364" s="529"/>
      <c r="IP364" s="529"/>
      <c r="IQ364" s="529"/>
      <c r="IR364" s="529"/>
      <c r="IS364" s="23" t="s">
        <v>88</v>
      </c>
      <c r="IT364" s="23" t="s">
        <v>88</v>
      </c>
      <c r="IU364" s="23"/>
      <c r="IV364" s="23" t="s">
        <v>88</v>
      </c>
      <c r="IW364" s="23"/>
      <c r="IX364" s="23"/>
      <c r="IZ364" s="529"/>
      <c r="JA364" s="529"/>
      <c r="JB364" s="143"/>
      <c r="JC364" s="64"/>
      <c r="JD364" s="22" t="str">
        <f>IF(IN364&lt;&gt;0,IP364*IF364/IN364,"NM")</f>
        <v>NM</v>
      </c>
      <c r="JE364" s="22" t="str">
        <f>IF(IN364&lt;&gt;0,IQ364*IF364/IN364,"NM")</f>
        <v>NM</v>
      </c>
      <c r="JF364" s="22" t="str">
        <f>IF(IN364&lt;&gt;0,JD364*1.07,"NM")</f>
        <v>NM</v>
      </c>
      <c r="JG364" s="22" t="str">
        <f>IF(IN364&lt;&gt;0,JE364*1.76,"NM")</f>
        <v>NM</v>
      </c>
      <c r="JH364" s="21" t="str">
        <f>IF(IN364&lt;&gt;0,(21/(21-IO364)),"NM")</f>
        <v>NM</v>
      </c>
      <c r="JI364" s="21"/>
      <c r="JJ364" s="21"/>
      <c r="JK364" s="21"/>
      <c r="JL364" s="529"/>
      <c r="JM364" s="529"/>
      <c r="JN364" s="529"/>
      <c r="JO364" s="529"/>
      <c r="JP364" s="529"/>
      <c r="JR364" s="29"/>
      <c r="JS364" s="29"/>
      <c r="JT364" s="529"/>
      <c r="JU364" s="529"/>
      <c r="JV364" s="142"/>
      <c r="JW364" s="142"/>
      <c r="JX364" s="142"/>
      <c r="JY364" s="142"/>
      <c r="JZ364" s="142"/>
      <c r="KA364" s="23"/>
      <c r="KB364" s="24"/>
      <c r="KC364" s="175"/>
      <c r="KD364" s="175"/>
      <c r="KE364" s="175"/>
      <c r="KF364" s="175"/>
      <c r="KG364" s="175"/>
      <c r="KH364" s="175"/>
      <c r="KI364" s="175"/>
      <c r="KJ364" s="175"/>
      <c r="KK364" s="48"/>
      <c r="KL364" s="32" t="s">
        <v>88</v>
      </c>
      <c r="KM364" s="48"/>
      <c r="KN364" s="48"/>
      <c r="KO364" s="48"/>
      <c r="KP364" s="48"/>
      <c r="KQ364" s="49"/>
      <c r="KR364" s="49"/>
      <c r="KS364" s="49"/>
      <c r="KT364" s="49"/>
      <c r="KU364" s="49"/>
      <c r="KV364" s="49"/>
      <c r="KX364" s="540">
        <f t="shared" si="2736"/>
        <v>100</v>
      </c>
    </row>
    <row r="365" spans="1:310" ht="16.5" thickTop="1" thickBot="1" x14ac:dyDescent="0.3">
      <c r="A365" s="81"/>
      <c r="B365" s="81"/>
      <c r="C365" s="81"/>
      <c r="D365" s="2179"/>
      <c r="E365" s="11">
        <f>E364+1</f>
        <v>177</v>
      </c>
      <c r="F365" s="2128"/>
      <c r="G365" s="1831"/>
      <c r="H365" s="23" t="s">
        <v>88</v>
      </c>
      <c r="I365" s="23" t="s">
        <v>88</v>
      </c>
      <c r="J365" s="23" t="s">
        <v>88</v>
      </c>
      <c r="K365" s="38"/>
      <c r="L365" s="39" t="str">
        <f>L364</f>
        <v>EU high</v>
      </c>
      <c r="M365" s="39" t="s">
        <v>65</v>
      </c>
      <c r="N365" s="1905"/>
      <c r="O365" s="528"/>
      <c r="P365" s="544"/>
      <c r="Q365" s="726">
        <v>60</v>
      </c>
      <c r="R365" s="727"/>
      <c r="S365" s="727"/>
      <c r="T365" s="727"/>
      <c r="U365" s="727"/>
      <c r="V365" s="727"/>
      <c r="W365" s="727"/>
      <c r="X365" s="727"/>
      <c r="Y365" s="727"/>
      <c r="Z365" s="727"/>
      <c r="AA365" s="727"/>
      <c r="AB365" s="727">
        <v>40</v>
      </c>
      <c r="AC365" s="368">
        <f t="shared" si="2862"/>
        <v>0.6</v>
      </c>
      <c r="AD365" s="368">
        <f t="shared" si="2863"/>
        <v>0</v>
      </c>
      <c r="AE365" s="368">
        <f t="shared" si="2864"/>
        <v>0</v>
      </c>
      <c r="AF365" s="368">
        <f t="shared" si="2865"/>
        <v>0</v>
      </c>
      <c r="AG365" s="368">
        <f t="shared" si="2866"/>
        <v>0</v>
      </c>
      <c r="AH365" s="368">
        <f t="shared" si="2867"/>
        <v>0</v>
      </c>
      <c r="AI365" s="368">
        <f t="shared" si="2868"/>
        <v>0</v>
      </c>
      <c r="AJ365" s="368">
        <f t="shared" si="2869"/>
        <v>0</v>
      </c>
      <c r="AK365" s="368">
        <f t="shared" si="2870"/>
        <v>0</v>
      </c>
      <c r="AL365" s="368">
        <f t="shared" si="2871"/>
        <v>0</v>
      </c>
      <c r="AM365" s="368">
        <f t="shared" si="2872"/>
        <v>0</v>
      </c>
      <c r="AN365" s="368">
        <f t="shared" si="2873"/>
        <v>0.4</v>
      </c>
      <c r="AO365" s="369">
        <v>0</v>
      </c>
      <c r="AP365" s="370">
        <v>0</v>
      </c>
      <c r="AQ365" s="370">
        <v>0</v>
      </c>
      <c r="AR365" s="370">
        <v>0</v>
      </c>
      <c r="AS365" s="378">
        <f>AC365*'Gas parameters'!$B$10</f>
        <v>21490.799999999999</v>
      </c>
      <c r="AT365" s="371">
        <f>AD365*'Gas parameters'!$C$10</f>
        <v>0</v>
      </c>
      <c r="AU365" s="371">
        <f>AE365*'Gas parameters'!$D$10</f>
        <v>0</v>
      </c>
      <c r="AV365" s="371">
        <f>AF365*'Gas parameters'!$E$10</f>
        <v>0</v>
      </c>
      <c r="AW365" s="371">
        <f>AG365*'Gas parameters'!$F$10</f>
        <v>0</v>
      </c>
      <c r="AX365" s="371">
        <f>AH365*'Gas parameters'!$G$10</f>
        <v>0</v>
      </c>
      <c r="AY365" s="371">
        <f>AI365*'Gas parameters'!$H$10</f>
        <v>0</v>
      </c>
      <c r="AZ365" s="371">
        <f>AJ365*'Gas parameters'!$I$10</f>
        <v>0</v>
      </c>
      <c r="BA365" s="371">
        <f>AK365*'Gas parameters'!$J$10</f>
        <v>0</v>
      </c>
      <c r="BB365" s="371">
        <f>AL365*'Gas parameters'!$K$10</f>
        <v>0</v>
      </c>
      <c r="BC365" s="371">
        <f>AM365*'Gas parameters'!$L$10</f>
        <v>0</v>
      </c>
      <c r="BD365" s="371">
        <f>AN365*'Gas parameters'!$M$10</f>
        <v>4310.8</v>
      </c>
      <c r="BE365" s="372">
        <f>AO365*'Gas parameters'!$N$10</f>
        <v>0</v>
      </c>
      <c r="BF365" s="373">
        <f>AP365*'Gas parameters'!$O$10</f>
        <v>0</v>
      </c>
      <c r="BG365" s="373">
        <f>AQ365*'Gas parameters'!$P$10</f>
        <v>0</v>
      </c>
      <c r="BH365" s="379">
        <f>AR365*'Gas parameters'!$Q$10</f>
        <v>0</v>
      </c>
      <c r="BI365" s="386">
        <f>AC365*'Gas parameters'!$B$11</f>
        <v>23904</v>
      </c>
      <c r="BJ365" s="387">
        <f>AD365*'Gas parameters'!$C$11</f>
        <v>0</v>
      </c>
      <c r="BK365" s="387">
        <f>AE365*'Gas parameters'!$D$11</f>
        <v>0</v>
      </c>
      <c r="BL365" s="387">
        <f>AF365*'Gas parameters'!$E$11</f>
        <v>0</v>
      </c>
      <c r="BM365" s="387">
        <f>AG365*'Gas parameters'!$F$11</f>
        <v>0</v>
      </c>
      <c r="BN365" s="387">
        <f>AH365*'Gas parameters'!$G$11</f>
        <v>0</v>
      </c>
      <c r="BO365" s="387">
        <f>AI365*'Gas parameters'!$H$11</f>
        <v>0</v>
      </c>
      <c r="BP365" s="387">
        <f>AJ365*'Gas parameters'!$I$11</f>
        <v>0</v>
      </c>
      <c r="BQ365" s="387">
        <f>AK365*'Gas parameters'!$J$11</f>
        <v>0</v>
      </c>
      <c r="BR365" s="387">
        <f>AL365*'Gas parameters'!$K$11</f>
        <v>0</v>
      </c>
      <c r="BS365" s="387">
        <f>AM365*'Gas parameters'!$L$11</f>
        <v>0</v>
      </c>
      <c r="BT365" s="387">
        <f>AN365*'Gas parameters'!$M$11</f>
        <v>5115.2000000000007</v>
      </c>
      <c r="BU365" s="388">
        <f>AO365*'Gas parameters'!$N$11</f>
        <v>0</v>
      </c>
      <c r="BV365" s="389">
        <f>AP365*'Gas parameters'!$O$11</f>
        <v>0</v>
      </c>
      <c r="BW365" s="389">
        <f>AQ365*'Gas parameters'!$P$11</f>
        <v>0</v>
      </c>
      <c r="BX365" s="390">
        <f>AR365*'Gas parameters'!$Q$11</f>
        <v>0</v>
      </c>
      <c r="BY365" s="385">
        <f>AC365*'Gas parameters'!$B$12</f>
        <v>0.43043999999999999</v>
      </c>
      <c r="BZ365" s="374">
        <f>AD365*'Gas parameters'!$C$12</f>
        <v>0</v>
      </c>
      <c r="CA365" s="374">
        <f>AE365*'Gas parameters'!$D$12</f>
        <v>0</v>
      </c>
      <c r="CB365" s="374">
        <f>AF365*'Gas parameters'!$E$12</f>
        <v>0</v>
      </c>
      <c r="CC365" s="374">
        <f>AG365*'Gas parameters'!$F$12</f>
        <v>0</v>
      </c>
      <c r="CD365" s="374">
        <f>AH365*'Gas parameters'!$G$12</f>
        <v>0</v>
      </c>
      <c r="CE365" s="374">
        <f>AI365*'Gas parameters'!$H$12</f>
        <v>0</v>
      </c>
      <c r="CF365" s="374">
        <f>AJ365*'Gas parameters'!$I$12</f>
        <v>0</v>
      </c>
      <c r="CG365" s="374">
        <f>AK365*'Gas parameters'!$J$12</f>
        <v>0</v>
      </c>
      <c r="CH365" s="374">
        <f>AL365*'Gas parameters'!$K$12</f>
        <v>0</v>
      </c>
      <c r="CI365" s="374">
        <f>AM365*'Gas parameters'!$L$12</f>
        <v>0</v>
      </c>
      <c r="CJ365" s="374">
        <f>AN365*'Gas parameters'!$M$12</f>
        <v>3.5999999999999997E-2</v>
      </c>
      <c r="CK365" s="375">
        <f>AO365*'Gas parameters'!$N$12</f>
        <v>0</v>
      </c>
      <c r="CL365" s="376">
        <f>AP365*'Gas parameters'!$O$12</f>
        <v>0</v>
      </c>
      <c r="CM365" s="376">
        <f>AQ365*'Gas parameters'!$P$12</f>
        <v>0</v>
      </c>
      <c r="CN365" s="376">
        <f>AR365*'Gas parameters'!$Q$12</f>
        <v>0</v>
      </c>
      <c r="CO365" s="432">
        <f t="shared" si="2874"/>
        <v>0.6</v>
      </c>
      <c r="CP365" s="432">
        <f t="shared" si="2875"/>
        <v>0</v>
      </c>
      <c r="CQ365" s="432">
        <f t="shared" si="2876"/>
        <v>0</v>
      </c>
      <c r="CR365" s="432">
        <f t="shared" si="2877"/>
        <v>0</v>
      </c>
      <c r="CS365" s="432">
        <f t="shared" si="2878"/>
        <v>0</v>
      </c>
      <c r="CT365" s="432">
        <f t="shared" si="2879"/>
        <v>0</v>
      </c>
      <c r="CU365" s="432">
        <f t="shared" si="2880"/>
        <v>0</v>
      </c>
      <c r="CV365" s="432">
        <f t="shared" si="2881"/>
        <v>0</v>
      </c>
      <c r="CW365" s="432">
        <f t="shared" si="2882"/>
        <v>0</v>
      </c>
      <c r="CX365" s="432">
        <f t="shared" si="2883"/>
        <v>0</v>
      </c>
      <c r="CY365" s="432">
        <f t="shared" si="2884"/>
        <v>0</v>
      </c>
      <c r="CZ365" s="432">
        <f t="shared" si="2885"/>
        <v>0.4</v>
      </c>
      <c r="DA365" s="432">
        <f t="shared" si="2886"/>
        <v>0</v>
      </c>
      <c r="DB365" s="432">
        <f t="shared" si="2887"/>
        <v>0</v>
      </c>
      <c r="DC365" s="432">
        <f t="shared" si="2888"/>
        <v>0</v>
      </c>
      <c r="DD365" s="432">
        <f t="shared" si="2889"/>
        <v>0</v>
      </c>
      <c r="DE365" s="428">
        <f>'DATA SHEET'!CO365*'Gas parameters'!$B$13</f>
        <v>21529.8</v>
      </c>
      <c r="DF365" s="428">
        <f>'DATA SHEET'!CP365*'Gas parameters'!$C$13</f>
        <v>0</v>
      </c>
      <c r="DG365" s="428">
        <f>'DATA SHEET'!CQ365*'Gas parameters'!$D$13</f>
        <v>0</v>
      </c>
      <c r="DH365" s="428">
        <f>'DATA SHEET'!CR365*'Gas parameters'!$E$13</f>
        <v>0</v>
      </c>
      <c r="DI365" s="428">
        <f>'DATA SHEET'!CS365*'Gas parameters'!$F$13</f>
        <v>0</v>
      </c>
      <c r="DJ365" s="428">
        <f>'DATA SHEET'!CT365*'Gas parameters'!$G$13</f>
        <v>0</v>
      </c>
      <c r="DK365" s="428">
        <f>'DATA SHEET'!CU365*'Gas parameters'!$H$13</f>
        <v>0</v>
      </c>
      <c r="DL365" s="428">
        <f>'DATA SHEET'!CV365*'Gas parameters'!$I$13</f>
        <v>0</v>
      </c>
      <c r="DM365" s="428">
        <f>'DATA SHEET'!CW365*'Gas parameters'!$J$13</f>
        <v>0</v>
      </c>
      <c r="DN365" s="428">
        <f>'DATA SHEET'!CX365*'Gas parameters'!$K$13</f>
        <v>0</v>
      </c>
      <c r="DO365" s="428">
        <f>'DATA SHEET'!CY365*'Gas parameters'!$L$13</f>
        <v>0</v>
      </c>
      <c r="DP365" s="428">
        <f>'DATA SHEET'!CZ365*'Gas parameters'!$M$13</f>
        <v>4313.2</v>
      </c>
      <c r="DQ365" s="428">
        <f>'DATA SHEET'!DA365*'Gas parameters'!$N$13</f>
        <v>0</v>
      </c>
      <c r="DR365" s="428">
        <f>'DATA SHEET'!DB365*'Gas parameters'!$O$13</f>
        <v>0</v>
      </c>
      <c r="DS365" s="428">
        <f>'DATA SHEET'!DC365*'Gas parameters'!$P$13</f>
        <v>0</v>
      </c>
      <c r="DT365" s="428">
        <f>'DATA SHEET'!DD365*'Gas parameters'!$Q$13</f>
        <v>0</v>
      </c>
      <c r="DU365" s="431">
        <f>'DATA SHEET'!CO365*'Gas parameters'!$B$14</f>
        <v>23891.399999999998</v>
      </c>
      <c r="DV365" s="431">
        <f>'DATA SHEET'!CP365*'Gas parameters'!$C$14</f>
        <v>0</v>
      </c>
      <c r="DW365" s="431">
        <f>'DATA SHEET'!CQ365*'Gas parameters'!$D$14</f>
        <v>0</v>
      </c>
      <c r="DX365" s="431">
        <f>'DATA SHEET'!CR365*'Gas parameters'!$E$14</f>
        <v>0</v>
      </c>
      <c r="DY365" s="431">
        <f>'DATA SHEET'!CS365*'Gas parameters'!$F$14</f>
        <v>0</v>
      </c>
      <c r="DZ365" s="431">
        <f>'DATA SHEET'!CT365*'Gas parameters'!$G$14</f>
        <v>0</v>
      </c>
      <c r="EA365" s="431">
        <f>'DATA SHEET'!CU365*'Gas parameters'!$H$14</f>
        <v>0</v>
      </c>
      <c r="EB365" s="431">
        <f>'DATA SHEET'!CV365*'Gas parameters'!$I$14</f>
        <v>0</v>
      </c>
      <c r="EC365" s="431">
        <f>'DATA SHEET'!CW365*'Gas parameters'!$J$14</f>
        <v>0</v>
      </c>
      <c r="ED365" s="431">
        <f>'DATA SHEET'!CX365*'Gas parameters'!$K$14</f>
        <v>0</v>
      </c>
      <c r="EE365" s="431">
        <f>'DATA SHEET'!CY365*'Gas parameters'!$L$14</f>
        <v>0</v>
      </c>
      <c r="EF365" s="431">
        <f>'DATA SHEET'!CZ365*'Gas parameters'!$M$14</f>
        <v>5098</v>
      </c>
      <c r="EG365" s="431">
        <f>'DATA SHEET'!DA365*'Gas parameters'!$N$14</f>
        <v>0</v>
      </c>
      <c r="EH365" s="431">
        <f>'DATA SHEET'!DB365*'Gas parameters'!$O$14</f>
        <v>0</v>
      </c>
      <c r="EI365" s="431">
        <f>'DATA SHEET'!DC365*'Gas parameters'!$P$14</f>
        <v>0</v>
      </c>
      <c r="EJ365" s="431">
        <f>'DATA SHEET'!DD365*'Gas parameters'!$Q$14</f>
        <v>0</v>
      </c>
      <c r="EK365" s="425">
        <f>'DATA SHEET'!CO365*'Gas parameters'!$B$15</f>
        <v>1.2018</v>
      </c>
      <c r="EL365" s="434">
        <f>'DATA SHEET'!CP365*'Gas parameters'!$C$15</f>
        <v>0</v>
      </c>
      <c r="EM365" s="434">
        <f>'DATA SHEET'!CQ365*'Gas parameters'!$D$15</f>
        <v>0</v>
      </c>
      <c r="EN365" s="434">
        <f>'DATA SHEET'!CR365*'Gas parameters'!$E$15</f>
        <v>0</v>
      </c>
      <c r="EO365" s="434">
        <f>'DATA SHEET'!CS365*'Gas parameters'!$F$15</f>
        <v>0</v>
      </c>
      <c r="EP365" s="434">
        <f>'DATA SHEET'!CT365*'Gas parameters'!$G$15</f>
        <v>0</v>
      </c>
      <c r="EQ365" s="434">
        <f>'DATA SHEET'!CU365*'Gas parameters'!$H$15</f>
        <v>0</v>
      </c>
      <c r="ER365" s="434">
        <f>'DATA SHEET'!CV365*'Gas parameters'!$I$15</f>
        <v>0</v>
      </c>
      <c r="ES365" s="434">
        <f>'DATA SHEET'!CW365*'Gas parameters'!$J$15</f>
        <v>0</v>
      </c>
      <c r="ET365" s="434">
        <f>'DATA SHEET'!CX365*'Gas parameters'!$K$15</f>
        <v>0</v>
      </c>
      <c r="EU365" s="434">
        <f>'DATA SHEET'!CY365*'Gas parameters'!$L$15</f>
        <v>0</v>
      </c>
      <c r="EV365" s="434">
        <f>'DATA SHEET'!CZ365*'Gas parameters'!$M$15</f>
        <v>0.1996</v>
      </c>
      <c r="EW365" s="434">
        <f>'DATA SHEET'!DA365*'Gas parameters'!$N$15</f>
        <v>0</v>
      </c>
      <c r="EX365" s="434">
        <f>'DATA SHEET'!DB365*'Gas parameters'!$O$15</f>
        <v>0</v>
      </c>
      <c r="EY365" s="434">
        <f>'DATA SHEET'!DC365*'Gas parameters'!$P$15</f>
        <v>0</v>
      </c>
      <c r="EZ365" s="434">
        <f>'DATA SHEET'!DD365*'Gas parameters'!$Q$15</f>
        <v>0</v>
      </c>
      <c r="FA365" s="429">
        <f>'DATA SHEET'!CO365*'Gas parameters'!$B$16</f>
        <v>0.59760000000000002</v>
      </c>
      <c r="FB365" s="429">
        <f>'DATA SHEET'!CP365*'Gas parameters'!$C$16</f>
        <v>0</v>
      </c>
      <c r="FC365" s="429">
        <f>'DATA SHEET'!CQ365*'Gas parameters'!$D$16</f>
        <v>0</v>
      </c>
      <c r="FD365" s="429">
        <f>'DATA SHEET'!CR365*'Gas parameters'!$E$16</f>
        <v>0</v>
      </c>
      <c r="FE365" s="429">
        <f>'DATA SHEET'!CS365*'Gas parameters'!$F$16</f>
        <v>0</v>
      </c>
      <c r="FF365" s="429">
        <f>'DATA SHEET'!CT365*'Gas parameters'!$G$16</f>
        <v>0</v>
      </c>
      <c r="FG365" s="429">
        <f>'DATA SHEET'!CU365*'Gas parameters'!$H$16</f>
        <v>0</v>
      </c>
      <c r="FH365" s="429">
        <f>'DATA SHEET'!CV365*'Gas parameters'!$I$16</f>
        <v>0</v>
      </c>
      <c r="FI365" s="429">
        <f>'DATA SHEET'!CW365*'Gas parameters'!$J$16</f>
        <v>0</v>
      </c>
      <c r="FJ365" s="429">
        <f>'DATA SHEET'!CX365*'Gas parameters'!$K$16</f>
        <v>0</v>
      </c>
      <c r="FK365" s="429">
        <f>'DATA SHEET'!CY365*'Gas parameters'!$L$16</f>
        <v>0</v>
      </c>
      <c r="FL365" s="429">
        <f>'DATA SHEET'!CZ365*'Gas parameters'!$M$16</f>
        <v>0</v>
      </c>
      <c r="FM365" s="429">
        <f>'DATA SHEET'!DA365*'Gas parameters'!$N$16</f>
        <v>0</v>
      </c>
      <c r="FN365" s="429">
        <f>'DATA SHEET'!DB365*'Gas parameters'!$O$16</f>
        <v>0</v>
      </c>
      <c r="FO365" s="429">
        <f>'DATA SHEET'!DC365*'Gas parameters'!$P$16</f>
        <v>0</v>
      </c>
      <c r="FP365" s="429">
        <f>'DATA SHEET'!DD365*'Gas parameters'!$Q$16</f>
        <v>0</v>
      </c>
      <c r="FQ365" s="457">
        <f>'DATA SHEET'!CO365*'Gas parameters'!$B$17</f>
        <v>1.1639999999999999</v>
      </c>
      <c r="FR365" s="457">
        <f>'DATA SHEET'!CP365*'Gas parameters'!$C$17</f>
        <v>0</v>
      </c>
      <c r="FS365" s="457">
        <f>'DATA SHEET'!CQ365*'Gas parameters'!$D$17</f>
        <v>0</v>
      </c>
      <c r="FT365" s="457">
        <f>'DATA SHEET'!CR365*'Gas parameters'!$E$17</f>
        <v>0</v>
      </c>
      <c r="FU365" s="457">
        <f>'DATA SHEET'!CS365*'Gas parameters'!$F$17</f>
        <v>0</v>
      </c>
      <c r="FV365" s="457">
        <f>'DATA SHEET'!CT365*'Gas parameters'!$G$17</f>
        <v>0</v>
      </c>
      <c r="FW365" s="457">
        <f>'DATA SHEET'!CU365*'Gas parameters'!$H$17</f>
        <v>0</v>
      </c>
      <c r="FX365" s="457">
        <f>'DATA SHEET'!CV365*'Gas parameters'!$I$17</f>
        <v>0</v>
      </c>
      <c r="FY365" s="457">
        <f>'DATA SHEET'!CW365*'Gas parameters'!$J$17</f>
        <v>0</v>
      </c>
      <c r="FZ365" s="457">
        <f>'DATA SHEET'!CX365*'Gas parameters'!$K$17</f>
        <v>0</v>
      </c>
      <c r="GA365" s="457">
        <f>'DATA SHEET'!CY365*'Gas parameters'!$L$17</f>
        <v>0</v>
      </c>
      <c r="GB365" s="457">
        <f>'DATA SHEET'!CZ365*'Gas parameters'!$M$17</f>
        <v>0.38680000000000003</v>
      </c>
      <c r="GC365" s="457">
        <f>'DATA SHEET'!DA365*'Gas parameters'!$N$17</f>
        <v>0</v>
      </c>
      <c r="GD365" s="457">
        <f>'DATA SHEET'!DB365*'Gas parameters'!$O$17</f>
        <v>0</v>
      </c>
      <c r="GE365" s="457">
        <f>'DATA SHEET'!DC365*'Gas parameters'!$P$17</f>
        <v>0</v>
      </c>
      <c r="GF365" s="457">
        <f>'DATA SHEET'!DD365*'Gas parameters'!$Q$17</f>
        <v>0</v>
      </c>
      <c r="GG365" s="429">
        <f>'DATA SHEET'!CO365*'Gas parameters'!$B$18</f>
        <v>0.43043999999999999</v>
      </c>
      <c r="GH365" s="429">
        <f>'DATA SHEET'!CP365*'Gas parameters'!$C$18</f>
        <v>0</v>
      </c>
      <c r="GI365" s="429">
        <f>'DATA SHEET'!CQ365*'Gas parameters'!$D$18</f>
        <v>0</v>
      </c>
      <c r="GJ365" s="429">
        <f>'DATA SHEET'!CR365*'Gas parameters'!$E$18</f>
        <v>0</v>
      </c>
      <c r="GK365" s="429">
        <f>'DATA SHEET'!CS365*'Gas parameters'!$F$18</f>
        <v>0</v>
      </c>
      <c r="GL365" s="429">
        <f>'DATA SHEET'!CT365*'Gas parameters'!$G$18</f>
        <v>0</v>
      </c>
      <c r="GM365" s="429">
        <f>'DATA SHEET'!CU365*'Gas parameters'!$H$18</f>
        <v>0</v>
      </c>
      <c r="GN365" s="429">
        <f>'DATA SHEET'!CV365*'Gas parameters'!$I$18</f>
        <v>0</v>
      </c>
      <c r="GO365" s="429">
        <f>'DATA SHEET'!CW365*'Gas parameters'!$J$18</f>
        <v>0</v>
      </c>
      <c r="GP365" s="429">
        <f>'DATA SHEET'!CX365*'Gas parameters'!$K$18</f>
        <v>0</v>
      </c>
      <c r="GQ365" s="429">
        <f>'DATA SHEET'!CY365*'Gas parameters'!$L$18</f>
        <v>0</v>
      </c>
      <c r="GR365" s="429">
        <f>'DATA SHEET'!CZ365*'Gas parameters'!$M$18</f>
        <v>3.5999999999999997E-2</v>
      </c>
      <c r="GS365" s="429">
        <f>'DATA SHEET'!DA365*'Gas parameters'!$N$18</f>
        <v>0</v>
      </c>
      <c r="GT365" s="429">
        <f>'DATA SHEET'!DB365*'Gas parameters'!$O$18</f>
        <v>0</v>
      </c>
      <c r="GU365" s="429">
        <f>'DATA SHEET'!DC365*'Gas parameters'!$P$18</f>
        <v>0</v>
      </c>
      <c r="GV365" s="429">
        <f>'DATA SHEET'!DD365*'Gas parameters'!$Q$18</f>
        <v>0</v>
      </c>
      <c r="GW365" s="430">
        <v>7</v>
      </c>
      <c r="GX365" s="430">
        <v>1E-3</v>
      </c>
      <c r="GY365" s="435">
        <f t="shared" si="2890"/>
        <v>6.6924546322827121</v>
      </c>
      <c r="GZ365" s="435">
        <f t="shared" si="2891"/>
        <v>10.148328222950017</v>
      </c>
      <c r="HA365" s="433">
        <f t="shared" si="2892"/>
        <v>1</v>
      </c>
      <c r="HB365" s="433">
        <f t="shared" si="2893"/>
        <v>7.4502201757506663</v>
      </c>
      <c r="HC365" s="433">
        <f t="shared" si="2894"/>
        <v>20.959991874476575</v>
      </c>
      <c r="HD365" s="433">
        <f t="shared" si="2895"/>
        <v>1.3246768628986172</v>
      </c>
      <c r="HE365" s="433">
        <f t="shared" si="2896"/>
        <v>1.2155011147590387</v>
      </c>
      <c r="HF365" s="436">
        <f t="shared" si="2861"/>
        <v>0</v>
      </c>
      <c r="HG365" s="433">
        <f t="shared" si="2897"/>
        <v>5.8886546322827122</v>
      </c>
      <c r="HH365" s="435">
        <f>GY365*0.7906+'DATA SHEET'!CW365/100+HN365</f>
        <v>5.8886546322827122</v>
      </c>
      <c r="HI365" s="433">
        <f t="shared" si="2898"/>
        <v>1.5615655434679541</v>
      </c>
      <c r="HJ365" s="433">
        <f t="shared" si="2899"/>
        <v>10.148328222950017</v>
      </c>
      <c r="HK365" s="437">
        <f t="shared" si="2900"/>
        <v>25843</v>
      </c>
      <c r="HL365" s="437">
        <f t="shared" si="2901"/>
        <v>28989.399999999998</v>
      </c>
      <c r="HM365" s="438">
        <f t="shared" si="2902"/>
        <v>1.4014</v>
      </c>
      <c r="HN365" s="439">
        <f t="shared" si="2903"/>
        <v>0.59760000000000002</v>
      </c>
      <c r="HO365" s="436">
        <f t="shared" si="2904"/>
        <v>1.5508</v>
      </c>
      <c r="HP365" s="427">
        <f t="shared" si="2905"/>
        <v>0.46643999999999997</v>
      </c>
      <c r="HQ365" s="357">
        <f t="shared" si="2906"/>
        <v>25801.599999999999</v>
      </c>
      <c r="HR365" s="358">
        <f t="shared" si="2907"/>
        <v>29019.200000000001</v>
      </c>
      <c r="HS365" s="712">
        <f t="shared" si="2908"/>
        <v>0.46643999999999997</v>
      </c>
      <c r="HT365" s="713">
        <f t="shared" si="2909"/>
        <v>0.36094603788418017</v>
      </c>
      <c r="HU365" s="711">
        <f t="shared" si="2910"/>
        <v>0.44215889640812073</v>
      </c>
      <c r="HV365" s="711">
        <f t="shared" si="2911"/>
        <v>24.454174959719456</v>
      </c>
      <c r="HW365" s="711">
        <f t="shared" si="2912"/>
        <v>27.464698088207459</v>
      </c>
      <c r="HX365" s="711">
        <f t="shared" si="2913"/>
        <v>45.714470083951518</v>
      </c>
      <c r="HY365" s="714">
        <f t="shared" si="2914"/>
        <v>25.801599999999997</v>
      </c>
      <c r="HZ365" s="359">
        <f t="shared" si="2915"/>
        <v>29.019200000000001</v>
      </c>
      <c r="IA365" s="360">
        <f t="shared" si="2916"/>
        <v>48.30190909070317</v>
      </c>
      <c r="IB365" s="75">
        <f t="shared" si="2917"/>
        <v>45.714470083951518</v>
      </c>
      <c r="IC365" s="724">
        <f t="shared" si="2918"/>
        <v>0.36094603788418017</v>
      </c>
      <c r="ID365" s="724">
        <f t="shared" si="2919"/>
        <v>25.801599999999997</v>
      </c>
      <c r="IE365" s="724">
        <f t="shared" si="2920"/>
        <v>29.019200000000001</v>
      </c>
      <c r="IF365" s="76">
        <f t="shared" si="2921"/>
        <v>10.148328222950017</v>
      </c>
      <c r="IG365" s="168"/>
      <c r="IH365" s="168"/>
      <c r="II365" s="168"/>
      <c r="IJ365" s="700">
        <f t="shared" si="2922"/>
        <v>0</v>
      </c>
      <c r="IK365" s="529"/>
      <c r="IL365" s="529"/>
      <c r="IM365" s="529"/>
      <c r="IN365" s="529"/>
      <c r="IO365" s="529"/>
      <c r="IP365" s="529"/>
      <c r="IQ365" s="529"/>
      <c r="IR365" s="529"/>
      <c r="IS365" s="23" t="s">
        <v>88</v>
      </c>
      <c r="IT365" s="23" t="s">
        <v>88</v>
      </c>
      <c r="IU365" s="23"/>
      <c r="IV365" s="23" t="s">
        <v>88</v>
      </c>
      <c r="IW365" s="23"/>
      <c r="IX365" s="23"/>
      <c r="IZ365" s="529"/>
      <c r="JA365" s="529"/>
      <c r="JB365" s="143"/>
      <c r="JC365" s="64"/>
      <c r="JD365" s="22" t="str">
        <f>IF(IN365&lt;&gt;0,IP365*IF365/IN365,"NM")</f>
        <v>NM</v>
      </c>
      <c r="JE365" s="22" t="str">
        <f>IF(IN365&lt;&gt;0,IQ365*IF365/IN365,"NM")</f>
        <v>NM</v>
      </c>
      <c r="JF365" s="22" t="str">
        <f>IF(IN365&lt;&gt;0,JD365*1.07,"NM")</f>
        <v>NM</v>
      </c>
      <c r="JG365" s="22" t="str">
        <f>IF(IN365&lt;&gt;0,JE365*1.76,"NM")</f>
        <v>NM</v>
      </c>
      <c r="JH365" s="21" t="str">
        <f>IF(IN365&lt;&gt;0,(21/(21-IO365)),"NM")</f>
        <v>NM</v>
      </c>
      <c r="JI365" s="21"/>
      <c r="JJ365" s="21"/>
      <c r="JK365" s="21"/>
      <c r="JL365" s="529"/>
      <c r="JM365" s="529"/>
      <c r="JN365" s="529"/>
      <c r="JO365" s="529"/>
      <c r="JP365" s="529"/>
      <c r="JR365" s="29"/>
      <c r="JS365" s="29"/>
      <c r="JT365" s="529"/>
      <c r="JU365" s="529"/>
      <c r="JV365" s="142"/>
      <c r="JW365" s="142"/>
      <c r="JX365" s="142"/>
      <c r="JY365" s="142"/>
      <c r="JZ365" s="142"/>
      <c r="KA365" s="23"/>
      <c r="KB365" s="24"/>
      <c r="KC365" s="175"/>
      <c r="KD365" s="175"/>
      <c r="KE365" s="175"/>
      <c r="KF365" s="175"/>
      <c r="KG365" s="175"/>
      <c r="KH365" s="175"/>
      <c r="KI365" s="175"/>
      <c r="KJ365" s="175"/>
      <c r="KK365" s="48"/>
      <c r="KL365" s="32" t="s">
        <v>88</v>
      </c>
      <c r="KM365" s="48"/>
      <c r="KN365" s="48"/>
      <c r="KO365" s="48"/>
      <c r="KP365" s="48"/>
      <c r="KQ365" s="49"/>
      <c r="KR365" s="49"/>
      <c r="KS365" s="49"/>
      <c r="KT365" s="49"/>
      <c r="KU365" s="49"/>
      <c r="KV365" s="49"/>
      <c r="KX365" s="540">
        <f t="shared" si="2736"/>
        <v>100</v>
      </c>
    </row>
    <row r="366" spans="1:310" ht="16.5" thickTop="1" thickBot="1" x14ac:dyDescent="0.3">
      <c r="A366" s="81"/>
      <c r="B366" s="81"/>
      <c r="C366" s="81"/>
      <c r="D366" s="2179"/>
      <c r="E366" s="11">
        <f>E365+1</f>
        <v>178</v>
      </c>
      <c r="F366" s="2128"/>
      <c r="G366" s="1831"/>
      <c r="H366" s="23" t="s">
        <v>88</v>
      </c>
      <c r="I366" s="23" t="s">
        <v>88</v>
      </c>
      <c r="J366" s="23" t="s">
        <v>88</v>
      </c>
      <c r="K366" s="38"/>
      <c r="L366" s="39" t="str">
        <f>L365</f>
        <v>EU high</v>
      </c>
      <c r="M366" s="39" t="s">
        <v>56</v>
      </c>
      <c r="N366" s="1905"/>
      <c r="O366" s="528"/>
      <c r="P366" s="544"/>
      <c r="Q366" s="726">
        <v>60</v>
      </c>
      <c r="R366" s="727"/>
      <c r="S366" s="727"/>
      <c r="T366" s="727"/>
      <c r="U366" s="727"/>
      <c r="V366" s="727"/>
      <c r="W366" s="727"/>
      <c r="X366" s="727"/>
      <c r="Y366" s="727"/>
      <c r="Z366" s="727"/>
      <c r="AA366" s="727"/>
      <c r="AB366" s="727">
        <v>40</v>
      </c>
      <c r="AC366" s="368">
        <f t="shared" si="2862"/>
        <v>0.6</v>
      </c>
      <c r="AD366" s="368">
        <f t="shared" si="2863"/>
        <v>0</v>
      </c>
      <c r="AE366" s="368">
        <f t="shared" si="2864"/>
        <v>0</v>
      </c>
      <c r="AF366" s="368">
        <f t="shared" si="2865"/>
        <v>0</v>
      </c>
      <c r="AG366" s="368">
        <f t="shared" si="2866"/>
        <v>0</v>
      </c>
      <c r="AH366" s="368">
        <f t="shared" si="2867"/>
        <v>0</v>
      </c>
      <c r="AI366" s="368">
        <f t="shared" si="2868"/>
        <v>0</v>
      </c>
      <c r="AJ366" s="368">
        <f t="shared" si="2869"/>
        <v>0</v>
      </c>
      <c r="AK366" s="368">
        <f t="shared" si="2870"/>
        <v>0</v>
      </c>
      <c r="AL366" s="368">
        <f t="shared" si="2871"/>
        <v>0</v>
      </c>
      <c r="AM366" s="368">
        <f t="shared" si="2872"/>
        <v>0</v>
      </c>
      <c r="AN366" s="368">
        <f t="shared" si="2873"/>
        <v>0.4</v>
      </c>
      <c r="AO366" s="369">
        <v>0</v>
      </c>
      <c r="AP366" s="370">
        <v>0</v>
      </c>
      <c r="AQ366" s="370">
        <v>0</v>
      </c>
      <c r="AR366" s="370">
        <v>0</v>
      </c>
      <c r="AS366" s="378">
        <f>AC366*'Gas parameters'!$B$10</f>
        <v>21490.799999999999</v>
      </c>
      <c r="AT366" s="371">
        <f>AD366*'Gas parameters'!$C$10</f>
        <v>0</v>
      </c>
      <c r="AU366" s="371">
        <f>AE366*'Gas parameters'!$D$10</f>
        <v>0</v>
      </c>
      <c r="AV366" s="371">
        <f>AF366*'Gas parameters'!$E$10</f>
        <v>0</v>
      </c>
      <c r="AW366" s="371">
        <f>AG366*'Gas parameters'!$F$10</f>
        <v>0</v>
      </c>
      <c r="AX366" s="371">
        <f>AH366*'Gas parameters'!$G$10</f>
        <v>0</v>
      </c>
      <c r="AY366" s="371">
        <f>AI366*'Gas parameters'!$H$10</f>
        <v>0</v>
      </c>
      <c r="AZ366" s="371">
        <f>AJ366*'Gas parameters'!$I$10</f>
        <v>0</v>
      </c>
      <c r="BA366" s="371">
        <f>AK366*'Gas parameters'!$J$10</f>
        <v>0</v>
      </c>
      <c r="BB366" s="371">
        <f>AL366*'Gas parameters'!$K$10</f>
        <v>0</v>
      </c>
      <c r="BC366" s="371">
        <f>AM366*'Gas parameters'!$L$10</f>
        <v>0</v>
      </c>
      <c r="BD366" s="371">
        <f>AN366*'Gas parameters'!$M$10</f>
        <v>4310.8</v>
      </c>
      <c r="BE366" s="372">
        <f>AO366*'Gas parameters'!$N$10</f>
        <v>0</v>
      </c>
      <c r="BF366" s="373">
        <f>AP366*'Gas parameters'!$O$10</f>
        <v>0</v>
      </c>
      <c r="BG366" s="373">
        <f>AQ366*'Gas parameters'!$P$10</f>
        <v>0</v>
      </c>
      <c r="BH366" s="379">
        <f>AR366*'Gas parameters'!$Q$10</f>
        <v>0</v>
      </c>
      <c r="BI366" s="386">
        <f>AC366*'Gas parameters'!$B$11</f>
        <v>23904</v>
      </c>
      <c r="BJ366" s="387">
        <f>AD366*'Gas parameters'!$C$11</f>
        <v>0</v>
      </c>
      <c r="BK366" s="387">
        <f>AE366*'Gas parameters'!$D$11</f>
        <v>0</v>
      </c>
      <c r="BL366" s="387">
        <f>AF366*'Gas parameters'!$E$11</f>
        <v>0</v>
      </c>
      <c r="BM366" s="387">
        <f>AG366*'Gas parameters'!$F$11</f>
        <v>0</v>
      </c>
      <c r="BN366" s="387">
        <f>AH366*'Gas parameters'!$G$11</f>
        <v>0</v>
      </c>
      <c r="BO366" s="387">
        <f>AI366*'Gas parameters'!$H$11</f>
        <v>0</v>
      </c>
      <c r="BP366" s="387">
        <f>AJ366*'Gas parameters'!$I$11</f>
        <v>0</v>
      </c>
      <c r="BQ366" s="387">
        <f>AK366*'Gas parameters'!$J$11</f>
        <v>0</v>
      </c>
      <c r="BR366" s="387">
        <f>AL366*'Gas parameters'!$K$11</f>
        <v>0</v>
      </c>
      <c r="BS366" s="387">
        <f>AM366*'Gas parameters'!$L$11</f>
        <v>0</v>
      </c>
      <c r="BT366" s="387">
        <f>AN366*'Gas parameters'!$M$11</f>
        <v>5115.2000000000007</v>
      </c>
      <c r="BU366" s="388">
        <f>AO366*'Gas parameters'!$N$11</f>
        <v>0</v>
      </c>
      <c r="BV366" s="389">
        <f>AP366*'Gas parameters'!$O$11</f>
        <v>0</v>
      </c>
      <c r="BW366" s="389">
        <f>AQ366*'Gas parameters'!$P$11</f>
        <v>0</v>
      </c>
      <c r="BX366" s="390">
        <f>AR366*'Gas parameters'!$Q$11</f>
        <v>0</v>
      </c>
      <c r="BY366" s="385">
        <f>AC366*'Gas parameters'!$B$12</f>
        <v>0.43043999999999999</v>
      </c>
      <c r="BZ366" s="374">
        <f>AD366*'Gas parameters'!$C$12</f>
        <v>0</v>
      </c>
      <c r="CA366" s="374">
        <f>AE366*'Gas parameters'!$D$12</f>
        <v>0</v>
      </c>
      <c r="CB366" s="374">
        <f>AF366*'Gas parameters'!$E$12</f>
        <v>0</v>
      </c>
      <c r="CC366" s="374">
        <f>AG366*'Gas parameters'!$F$12</f>
        <v>0</v>
      </c>
      <c r="CD366" s="374">
        <f>AH366*'Gas parameters'!$G$12</f>
        <v>0</v>
      </c>
      <c r="CE366" s="374">
        <f>AI366*'Gas parameters'!$H$12</f>
        <v>0</v>
      </c>
      <c r="CF366" s="374">
        <f>AJ366*'Gas parameters'!$I$12</f>
        <v>0</v>
      </c>
      <c r="CG366" s="374">
        <f>AK366*'Gas parameters'!$J$12</f>
        <v>0</v>
      </c>
      <c r="CH366" s="374">
        <f>AL366*'Gas parameters'!$K$12</f>
        <v>0</v>
      </c>
      <c r="CI366" s="374">
        <f>AM366*'Gas parameters'!$L$12</f>
        <v>0</v>
      </c>
      <c r="CJ366" s="374">
        <f>AN366*'Gas parameters'!$M$12</f>
        <v>3.5999999999999997E-2</v>
      </c>
      <c r="CK366" s="375">
        <f>AO366*'Gas parameters'!$N$12</f>
        <v>0</v>
      </c>
      <c r="CL366" s="376">
        <f>AP366*'Gas parameters'!$O$12</f>
        <v>0</v>
      </c>
      <c r="CM366" s="376">
        <f>AQ366*'Gas parameters'!$P$12</f>
        <v>0</v>
      </c>
      <c r="CN366" s="376">
        <f>AR366*'Gas parameters'!$Q$12</f>
        <v>0</v>
      </c>
      <c r="CO366" s="432">
        <f t="shared" si="2874"/>
        <v>0.6</v>
      </c>
      <c r="CP366" s="432">
        <f t="shared" si="2875"/>
        <v>0</v>
      </c>
      <c r="CQ366" s="432">
        <f t="shared" si="2876"/>
        <v>0</v>
      </c>
      <c r="CR366" s="432">
        <f t="shared" si="2877"/>
        <v>0</v>
      </c>
      <c r="CS366" s="432">
        <f t="shared" si="2878"/>
        <v>0</v>
      </c>
      <c r="CT366" s="432">
        <f t="shared" si="2879"/>
        <v>0</v>
      </c>
      <c r="CU366" s="432">
        <f t="shared" si="2880"/>
        <v>0</v>
      </c>
      <c r="CV366" s="432">
        <f t="shared" si="2881"/>
        <v>0</v>
      </c>
      <c r="CW366" s="432">
        <f t="shared" si="2882"/>
        <v>0</v>
      </c>
      <c r="CX366" s="432">
        <f t="shared" si="2883"/>
        <v>0</v>
      </c>
      <c r="CY366" s="432">
        <f t="shared" si="2884"/>
        <v>0</v>
      </c>
      <c r="CZ366" s="432">
        <f t="shared" si="2885"/>
        <v>0.4</v>
      </c>
      <c r="DA366" s="432">
        <f t="shared" si="2886"/>
        <v>0</v>
      </c>
      <c r="DB366" s="432">
        <f t="shared" si="2887"/>
        <v>0</v>
      </c>
      <c r="DC366" s="432">
        <f t="shared" si="2888"/>
        <v>0</v>
      </c>
      <c r="DD366" s="432">
        <f t="shared" si="2889"/>
        <v>0</v>
      </c>
      <c r="DE366" s="428">
        <f>'DATA SHEET'!CO366*'Gas parameters'!$B$13</f>
        <v>21529.8</v>
      </c>
      <c r="DF366" s="428">
        <f>'DATA SHEET'!CP366*'Gas parameters'!$C$13</f>
        <v>0</v>
      </c>
      <c r="DG366" s="428">
        <f>'DATA SHEET'!CQ366*'Gas parameters'!$D$13</f>
        <v>0</v>
      </c>
      <c r="DH366" s="428">
        <f>'DATA SHEET'!CR366*'Gas parameters'!$E$13</f>
        <v>0</v>
      </c>
      <c r="DI366" s="428">
        <f>'DATA SHEET'!CS366*'Gas parameters'!$F$13</f>
        <v>0</v>
      </c>
      <c r="DJ366" s="428">
        <f>'DATA SHEET'!CT366*'Gas parameters'!$G$13</f>
        <v>0</v>
      </c>
      <c r="DK366" s="428">
        <f>'DATA SHEET'!CU366*'Gas parameters'!$H$13</f>
        <v>0</v>
      </c>
      <c r="DL366" s="428">
        <f>'DATA SHEET'!CV366*'Gas parameters'!$I$13</f>
        <v>0</v>
      </c>
      <c r="DM366" s="428">
        <f>'DATA SHEET'!CW366*'Gas parameters'!$J$13</f>
        <v>0</v>
      </c>
      <c r="DN366" s="428">
        <f>'DATA SHEET'!CX366*'Gas parameters'!$K$13</f>
        <v>0</v>
      </c>
      <c r="DO366" s="428">
        <f>'DATA SHEET'!CY366*'Gas parameters'!$L$13</f>
        <v>0</v>
      </c>
      <c r="DP366" s="428">
        <f>'DATA SHEET'!CZ366*'Gas parameters'!$M$13</f>
        <v>4313.2</v>
      </c>
      <c r="DQ366" s="428">
        <f>'DATA SHEET'!DA366*'Gas parameters'!$N$13</f>
        <v>0</v>
      </c>
      <c r="DR366" s="428">
        <f>'DATA SHEET'!DB366*'Gas parameters'!$O$13</f>
        <v>0</v>
      </c>
      <c r="DS366" s="428">
        <f>'DATA SHEET'!DC366*'Gas parameters'!$P$13</f>
        <v>0</v>
      </c>
      <c r="DT366" s="428">
        <f>'DATA SHEET'!DD366*'Gas parameters'!$Q$13</f>
        <v>0</v>
      </c>
      <c r="DU366" s="431">
        <f>'DATA SHEET'!CO366*'Gas parameters'!$B$14</f>
        <v>23891.399999999998</v>
      </c>
      <c r="DV366" s="431">
        <f>'DATA SHEET'!CP366*'Gas parameters'!$C$14</f>
        <v>0</v>
      </c>
      <c r="DW366" s="431">
        <f>'DATA SHEET'!CQ366*'Gas parameters'!$D$14</f>
        <v>0</v>
      </c>
      <c r="DX366" s="431">
        <f>'DATA SHEET'!CR366*'Gas parameters'!$E$14</f>
        <v>0</v>
      </c>
      <c r="DY366" s="431">
        <f>'DATA SHEET'!CS366*'Gas parameters'!$F$14</f>
        <v>0</v>
      </c>
      <c r="DZ366" s="431">
        <f>'DATA SHEET'!CT366*'Gas parameters'!$G$14</f>
        <v>0</v>
      </c>
      <c r="EA366" s="431">
        <f>'DATA SHEET'!CU366*'Gas parameters'!$H$14</f>
        <v>0</v>
      </c>
      <c r="EB366" s="431">
        <f>'DATA SHEET'!CV366*'Gas parameters'!$I$14</f>
        <v>0</v>
      </c>
      <c r="EC366" s="431">
        <f>'DATA SHEET'!CW366*'Gas parameters'!$J$14</f>
        <v>0</v>
      </c>
      <c r="ED366" s="431">
        <f>'DATA SHEET'!CX366*'Gas parameters'!$K$14</f>
        <v>0</v>
      </c>
      <c r="EE366" s="431">
        <f>'DATA SHEET'!CY366*'Gas parameters'!$L$14</f>
        <v>0</v>
      </c>
      <c r="EF366" s="431">
        <f>'DATA SHEET'!CZ366*'Gas parameters'!$M$14</f>
        <v>5098</v>
      </c>
      <c r="EG366" s="431">
        <f>'DATA SHEET'!DA366*'Gas parameters'!$N$14</f>
        <v>0</v>
      </c>
      <c r="EH366" s="431">
        <f>'DATA SHEET'!DB366*'Gas parameters'!$O$14</f>
        <v>0</v>
      </c>
      <c r="EI366" s="431">
        <f>'DATA SHEET'!DC366*'Gas parameters'!$P$14</f>
        <v>0</v>
      </c>
      <c r="EJ366" s="431">
        <f>'DATA SHEET'!DD366*'Gas parameters'!$Q$14</f>
        <v>0</v>
      </c>
      <c r="EK366" s="425">
        <f>'DATA SHEET'!CO366*'Gas parameters'!$B$15</f>
        <v>1.2018</v>
      </c>
      <c r="EL366" s="434">
        <f>'DATA SHEET'!CP366*'Gas parameters'!$C$15</f>
        <v>0</v>
      </c>
      <c r="EM366" s="434">
        <f>'DATA SHEET'!CQ366*'Gas parameters'!$D$15</f>
        <v>0</v>
      </c>
      <c r="EN366" s="434">
        <f>'DATA SHEET'!CR366*'Gas parameters'!$E$15</f>
        <v>0</v>
      </c>
      <c r="EO366" s="434">
        <f>'DATA SHEET'!CS366*'Gas parameters'!$F$15</f>
        <v>0</v>
      </c>
      <c r="EP366" s="434">
        <f>'DATA SHEET'!CT366*'Gas parameters'!$G$15</f>
        <v>0</v>
      </c>
      <c r="EQ366" s="434">
        <f>'DATA SHEET'!CU366*'Gas parameters'!$H$15</f>
        <v>0</v>
      </c>
      <c r="ER366" s="434">
        <f>'DATA SHEET'!CV366*'Gas parameters'!$I$15</f>
        <v>0</v>
      </c>
      <c r="ES366" s="434">
        <f>'DATA SHEET'!CW366*'Gas parameters'!$J$15</f>
        <v>0</v>
      </c>
      <c r="ET366" s="434">
        <f>'DATA SHEET'!CX366*'Gas parameters'!$K$15</f>
        <v>0</v>
      </c>
      <c r="EU366" s="434">
        <f>'DATA SHEET'!CY366*'Gas parameters'!$L$15</f>
        <v>0</v>
      </c>
      <c r="EV366" s="434">
        <f>'DATA SHEET'!CZ366*'Gas parameters'!$M$15</f>
        <v>0.1996</v>
      </c>
      <c r="EW366" s="434">
        <f>'DATA SHEET'!DA366*'Gas parameters'!$N$15</f>
        <v>0</v>
      </c>
      <c r="EX366" s="434">
        <f>'DATA SHEET'!DB366*'Gas parameters'!$O$15</f>
        <v>0</v>
      </c>
      <c r="EY366" s="434">
        <f>'DATA SHEET'!DC366*'Gas parameters'!$P$15</f>
        <v>0</v>
      </c>
      <c r="EZ366" s="434">
        <f>'DATA SHEET'!DD366*'Gas parameters'!$Q$15</f>
        <v>0</v>
      </c>
      <c r="FA366" s="429">
        <f>'DATA SHEET'!CO366*'Gas parameters'!$B$16</f>
        <v>0.59760000000000002</v>
      </c>
      <c r="FB366" s="429">
        <f>'DATA SHEET'!CP366*'Gas parameters'!$C$16</f>
        <v>0</v>
      </c>
      <c r="FC366" s="429">
        <f>'DATA SHEET'!CQ366*'Gas parameters'!$D$16</f>
        <v>0</v>
      </c>
      <c r="FD366" s="429">
        <f>'DATA SHEET'!CR366*'Gas parameters'!$E$16</f>
        <v>0</v>
      </c>
      <c r="FE366" s="429">
        <f>'DATA SHEET'!CS366*'Gas parameters'!$F$16</f>
        <v>0</v>
      </c>
      <c r="FF366" s="429">
        <f>'DATA SHEET'!CT366*'Gas parameters'!$G$16</f>
        <v>0</v>
      </c>
      <c r="FG366" s="429">
        <f>'DATA SHEET'!CU366*'Gas parameters'!$H$16</f>
        <v>0</v>
      </c>
      <c r="FH366" s="429">
        <f>'DATA SHEET'!CV366*'Gas parameters'!$I$16</f>
        <v>0</v>
      </c>
      <c r="FI366" s="429">
        <f>'DATA SHEET'!CW366*'Gas parameters'!$J$16</f>
        <v>0</v>
      </c>
      <c r="FJ366" s="429">
        <f>'DATA SHEET'!CX366*'Gas parameters'!$K$16</f>
        <v>0</v>
      </c>
      <c r="FK366" s="429">
        <f>'DATA SHEET'!CY366*'Gas parameters'!$L$16</f>
        <v>0</v>
      </c>
      <c r="FL366" s="429">
        <f>'DATA SHEET'!CZ366*'Gas parameters'!$M$16</f>
        <v>0</v>
      </c>
      <c r="FM366" s="429">
        <f>'DATA SHEET'!DA366*'Gas parameters'!$N$16</f>
        <v>0</v>
      </c>
      <c r="FN366" s="429">
        <f>'DATA SHEET'!DB366*'Gas parameters'!$O$16</f>
        <v>0</v>
      </c>
      <c r="FO366" s="429">
        <f>'DATA SHEET'!DC366*'Gas parameters'!$P$16</f>
        <v>0</v>
      </c>
      <c r="FP366" s="429">
        <f>'DATA SHEET'!DD366*'Gas parameters'!$Q$16</f>
        <v>0</v>
      </c>
      <c r="FQ366" s="457">
        <f>'DATA SHEET'!CO366*'Gas parameters'!$B$17</f>
        <v>1.1639999999999999</v>
      </c>
      <c r="FR366" s="457">
        <f>'DATA SHEET'!CP366*'Gas parameters'!$C$17</f>
        <v>0</v>
      </c>
      <c r="FS366" s="457">
        <f>'DATA SHEET'!CQ366*'Gas parameters'!$D$17</f>
        <v>0</v>
      </c>
      <c r="FT366" s="457">
        <f>'DATA SHEET'!CR366*'Gas parameters'!$E$17</f>
        <v>0</v>
      </c>
      <c r="FU366" s="457">
        <f>'DATA SHEET'!CS366*'Gas parameters'!$F$17</f>
        <v>0</v>
      </c>
      <c r="FV366" s="457">
        <f>'DATA SHEET'!CT366*'Gas parameters'!$G$17</f>
        <v>0</v>
      </c>
      <c r="FW366" s="457">
        <f>'DATA SHEET'!CU366*'Gas parameters'!$H$17</f>
        <v>0</v>
      </c>
      <c r="FX366" s="457">
        <f>'DATA SHEET'!CV366*'Gas parameters'!$I$17</f>
        <v>0</v>
      </c>
      <c r="FY366" s="457">
        <f>'DATA SHEET'!CW366*'Gas parameters'!$J$17</f>
        <v>0</v>
      </c>
      <c r="FZ366" s="457">
        <f>'DATA SHEET'!CX366*'Gas parameters'!$K$17</f>
        <v>0</v>
      </c>
      <c r="GA366" s="457">
        <f>'DATA SHEET'!CY366*'Gas parameters'!$L$17</f>
        <v>0</v>
      </c>
      <c r="GB366" s="457">
        <f>'DATA SHEET'!CZ366*'Gas parameters'!$M$17</f>
        <v>0.38680000000000003</v>
      </c>
      <c r="GC366" s="457">
        <f>'DATA SHEET'!DA366*'Gas parameters'!$N$17</f>
        <v>0</v>
      </c>
      <c r="GD366" s="457">
        <f>'DATA SHEET'!DB366*'Gas parameters'!$O$17</f>
        <v>0</v>
      </c>
      <c r="GE366" s="457">
        <f>'DATA SHEET'!DC366*'Gas parameters'!$P$17</f>
        <v>0</v>
      </c>
      <c r="GF366" s="457">
        <f>'DATA SHEET'!DD366*'Gas parameters'!$Q$17</f>
        <v>0</v>
      </c>
      <c r="GG366" s="429">
        <f>'DATA SHEET'!CO366*'Gas parameters'!$B$18</f>
        <v>0.43043999999999999</v>
      </c>
      <c r="GH366" s="429">
        <f>'DATA SHEET'!CP366*'Gas parameters'!$C$18</f>
        <v>0</v>
      </c>
      <c r="GI366" s="429">
        <f>'DATA SHEET'!CQ366*'Gas parameters'!$D$18</f>
        <v>0</v>
      </c>
      <c r="GJ366" s="429">
        <f>'DATA SHEET'!CR366*'Gas parameters'!$E$18</f>
        <v>0</v>
      </c>
      <c r="GK366" s="429">
        <f>'DATA SHEET'!CS366*'Gas parameters'!$F$18</f>
        <v>0</v>
      </c>
      <c r="GL366" s="429">
        <f>'DATA SHEET'!CT366*'Gas parameters'!$G$18</f>
        <v>0</v>
      </c>
      <c r="GM366" s="429">
        <f>'DATA SHEET'!CU366*'Gas parameters'!$H$18</f>
        <v>0</v>
      </c>
      <c r="GN366" s="429">
        <f>'DATA SHEET'!CV366*'Gas parameters'!$I$18</f>
        <v>0</v>
      </c>
      <c r="GO366" s="429">
        <f>'DATA SHEET'!CW366*'Gas parameters'!$J$18</f>
        <v>0</v>
      </c>
      <c r="GP366" s="429">
        <f>'DATA SHEET'!CX366*'Gas parameters'!$K$18</f>
        <v>0</v>
      </c>
      <c r="GQ366" s="429">
        <f>'DATA SHEET'!CY366*'Gas parameters'!$L$18</f>
        <v>0</v>
      </c>
      <c r="GR366" s="429">
        <f>'DATA SHEET'!CZ366*'Gas parameters'!$M$18</f>
        <v>3.5999999999999997E-2</v>
      </c>
      <c r="GS366" s="429">
        <f>'DATA SHEET'!DA366*'Gas parameters'!$N$18</f>
        <v>0</v>
      </c>
      <c r="GT366" s="429">
        <f>'DATA SHEET'!DB366*'Gas parameters'!$O$18</f>
        <v>0</v>
      </c>
      <c r="GU366" s="429">
        <f>'DATA SHEET'!DC366*'Gas parameters'!$P$18</f>
        <v>0</v>
      </c>
      <c r="GV366" s="429">
        <f>'DATA SHEET'!DD366*'Gas parameters'!$Q$18</f>
        <v>0</v>
      </c>
      <c r="GW366" s="430">
        <v>7</v>
      </c>
      <c r="GX366" s="430">
        <v>1E-3</v>
      </c>
      <c r="GY366" s="435">
        <f t="shared" si="2890"/>
        <v>6.6924546322827121</v>
      </c>
      <c r="GZ366" s="435">
        <f t="shared" si="2891"/>
        <v>10.148328222950017</v>
      </c>
      <c r="HA366" s="433">
        <f t="shared" si="2892"/>
        <v>1</v>
      </c>
      <c r="HB366" s="433">
        <f t="shared" si="2893"/>
        <v>7.4502201757506663</v>
      </c>
      <c r="HC366" s="433">
        <f t="shared" si="2894"/>
        <v>20.959991874476575</v>
      </c>
      <c r="HD366" s="433">
        <f t="shared" si="2895"/>
        <v>1.3246768628986172</v>
      </c>
      <c r="HE366" s="433">
        <f t="shared" si="2896"/>
        <v>1.2155011147590387</v>
      </c>
      <c r="HF366" s="436">
        <f t="shared" si="2861"/>
        <v>0</v>
      </c>
      <c r="HG366" s="433">
        <f t="shared" si="2897"/>
        <v>5.8886546322827122</v>
      </c>
      <c r="HH366" s="435">
        <f>GY366*0.7906+'DATA SHEET'!CW366/100+HN366</f>
        <v>5.8886546322827122</v>
      </c>
      <c r="HI366" s="433">
        <f t="shared" si="2898"/>
        <v>1.5615655434679541</v>
      </c>
      <c r="HJ366" s="433">
        <f t="shared" si="2899"/>
        <v>10.148328222950017</v>
      </c>
      <c r="HK366" s="437">
        <f t="shared" si="2900"/>
        <v>25843</v>
      </c>
      <c r="HL366" s="437">
        <f t="shared" si="2901"/>
        <v>28989.399999999998</v>
      </c>
      <c r="HM366" s="438">
        <f t="shared" si="2902"/>
        <v>1.4014</v>
      </c>
      <c r="HN366" s="439">
        <f t="shared" si="2903"/>
        <v>0.59760000000000002</v>
      </c>
      <c r="HO366" s="436">
        <f t="shared" si="2904"/>
        <v>1.5508</v>
      </c>
      <c r="HP366" s="427">
        <f t="shared" si="2905"/>
        <v>0.46643999999999997</v>
      </c>
      <c r="HQ366" s="357">
        <f t="shared" si="2906"/>
        <v>25801.599999999999</v>
      </c>
      <c r="HR366" s="358">
        <f t="shared" si="2907"/>
        <v>29019.200000000001</v>
      </c>
      <c r="HS366" s="712">
        <f t="shared" si="2908"/>
        <v>0.46643999999999997</v>
      </c>
      <c r="HT366" s="713">
        <f t="shared" si="2909"/>
        <v>0.36094603788418017</v>
      </c>
      <c r="HU366" s="711">
        <f t="shared" si="2910"/>
        <v>0.44215889640812073</v>
      </c>
      <c r="HV366" s="711">
        <f t="shared" si="2911"/>
        <v>24.454174959719456</v>
      </c>
      <c r="HW366" s="711">
        <f t="shared" si="2912"/>
        <v>27.464698088207459</v>
      </c>
      <c r="HX366" s="711">
        <f t="shared" si="2913"/>
        <v>45.714470083951518</v>
      </c>
      <c r="HY366" s="714">
        <f t="shared" si="2914"/>
        <v>25.801599999999997</v>
      </c>
      <c r="HZ366" s="359">
        <f t="shared" si="2915"/>
        <v>29.019200000000001</v>
      </c>
      <c r="IA366" s="360">
        <f t="shared" si="2916"/>
        <v>48.30190909070317</v>
      </c>
      <c r="IB366" s="75">
        <f t="shared" si="2917"/>
        <v>45.714470083951518</v>
      </c>
      <c r="IC366" s="724">
        <f t="shared" si="2918"/>
        <v>0.36094603788418017</v>
      </c>
      <c r="ID366" s="724">
        <f t="shared" si="2919"/>
        <v>25.801599999999997</v>
      </c>
      <c r="IE366" s="724">
        <f t="shared" si="2920"/>
        <v>29.019200000000001</v>
      </c>
      <c r="IF366" s="76">
        <f t="shared" si="2921"/>
        <v>10.148328222950017</v>
      </c>
      <c r="IG366" s="168"/>
      <c r="IH366" s="168"/>
      <c r="II366" s="168"/>
      <c r="IJ366" s="700">
        <f t="shared" si="2922"/>
        <v>0</v>
      </c>
      <c r="IK366" s="529"/>
      <c r="IL366" s="529"/>
      <c r="IM366" s="529"/>
      <c r="IN366" s="529"/>
      <c r="IO366" s="529"/>
      <c r="IP366" s="529"/>
      <c r="IQ366" s="529"/>
      <c r="IR366" s="529"/>
      <c r="IS366" s="23" t="s">
        <v>88</v>
      </c>
      <c r="IT366" s="23" t="s">
        <v>88</v>
      </c>
      <c r="IU366" s="23"/>
      <c r="IV366" s="23" t="s">
        <v>88</v>
      </c>
      <c r="IW366" s="23"/>
      <c r="IX366" s="23"/>
      <c r="IZ366" s="529"/>
      <c r="JA366" s="529"/>
      <c r="JB366" s="143"/>
      <c r="JC366" s="64"/>
      <c r="JD366" s="22" t="str">
        <f>IF(IN366&lt;&gt;0,IP366*IF366/IN366,"NM")</f>
        <v>NM</v>
      </c>
      <c r="JE366" s="22" t="str">
        <f>IF(IN366&lt;&gt;0,IQ366*IF366/IN366,"NM")</f>
        <v>NM</v>
      </c>
      <c r="JF366" s="22" t="str">
        <f>IF(IN366&lt;&gt;0,JD366*1.07,"NM")</f>
        <v>NM</v>
      </c>
      <c r="JG366" s="22" t="str">
        <f>IF(IN366&lt;&gt;0,JE366*1.76,"NM")</f>
        <v>NM</v>
      </c>
      <c r="JH366" s="21" t="str">
        <f>IF(IN366&lt;&gt;0,(21/(21-IO366)),"NM")</f>
        <v>NM</v>
      </c>
      <c r="JI366" s="21"/>
      <c r="JJ366" s="21"/>
      <c r="JK366" s="21"/>
      <c r="JL366" s="529"/>
      <c r="JM366" s="529"/>
      <c r="JN366" s="529"/>
      <c r="JO366" s="529"/>
      <c r="JP366" s="529"/>
      <c r="JR366" s="29"/>
      <c r="JS366" s="29"/>
      <c r="JT366" s="529"/>
      <c r="JU366" s="529"/>
      <c r="JV366" s="142"/>
      <c r="JW366" s="142"/>
      <c r="JX366" s="142"/>
      <c r="JY366" s="142"/>
      <c r="JZ366" s="142"/>
      <c r="KA366" s="23"/>
      <c r="KB366" s="24"/>
      <c r="KC366" s="175"/>
      <c r="KD366" s="175"/>
      <c r="KE366" s="175"/>
      <c r="KF366" s="175"/>
      <c r="KG366" s="175"/>
      <c r="KH366" s="175"/>
      <c r="KI366" s="175"/>
      <c r="KJ366" s="175"/>
      <c r="KK366" s="48"/>
      <c r="KL366" s="32" t="s">
        <v>88</v>
      </c>
      <c r="KM366" s="48"/>
      <c r="KN366" s="48"/>
      <c r="KO366" s="48"/>
      <c r="KP366" s="48"/>
      <c r="KQ366" s="49"/>
      <c r="KR366" s="49"/>
      <c r="KS366" s="49"/>
      <c r="KT366" s="49"/>
      <c r="KU366" s="49"/>
      <c r="KV366" s="49"/>
      <c r="KX366" s="540">
        <f t="shared" si="2736"/>
        <v>100</v>
      </c>
    </row>
    <row r="367" spans="1:310" ht="16.5" thickTop="1" thickBot="1" x14ac:dyDescent="0.3">
      <c r="A367" s="81"/>
      <c r="B367" s="81"/>
      <c r="C367" s="81"/>
      <c r="D367" s="2179"/>
      <c r="E367" s="11">
        <f>E366+1</f>
        <v>179</v>
      </c>
      <c r="F367" s="2129"/>
      <c r="G367" s="1832"/>
      <c r="H367" s="23" t="s">
        <v>88</v>
      </c>
      <c r="I367" s="23" t="s">
        <v>88</v>
      </c>
      <c r="J367" s="23" t="s">
        <v>88</v>
      </c>
      <c r="K367" s="38"/>
      <c r="L367" s="39" t="str">
        <f>L366</f>
        <v>EU high</v>
      </c>
      <c r="M367" s="196" t="s">
        <v>191</v>
      </c>
      <c r="N367" s="1906"/>
      <c r="O367" s="528"/>
      <c r="P367" s="544"/>
      <c r="Q367" s="726">
        <v>60</v>
      </c>
      <c r="R367" s="727"/>
      <c r="S367" s="727"/>
      <c r="T367" s="727"/>
      <c r="U367" s="727"/>
      <c r="V367" s="727"/>
      <c r="W367" s="727"/>
      <c r="X367" s="727"/>
      <c r="Y367" s="727"/>
      <c r="Z367" s="727"/>
      <c r="AA367" s="727"/>
      <c r="AB367" s="727">
        <v>40</v>
      </c>
      <c r="AC367" s="368">
        <f t="shared" si="2862"/>
        <v>0.6</v>
      </c>
      <c r="AD367" s="368">
        <f t="shared" si="2863"/>
        <v>0</v>
      </c>
      <c r="AE367" s="368">
        <f t="shared" si="2864"/>
        <v>0</v>
      </c>
      <c r="AF367" s="368">
        <f t="shared" si="2865"/>
        <v>0</v>
      </c>
      <c r="AG367" s="368">
        <f t="shared" si="2866"/>
        <v>0</v>
      </c>
      <c r="AH367" s="368">
        <f t="shared" si="2867"/>
        <v>0</v>
      </c>
      <c r="AI367" s="368">
        <f t="shared" si="2868"/>
        <v>0</v>
      </c>
      <c r="AJ367" s="368">
        <f t="shared" si="2869"/>
        <v>0</v>
      </c>
      <c r="AK367" s="368">
        <f t="shared" si="2870"/>
        <v>0</v>
      </c>
      <c r="AL367" s="368">
        <f t="shared" si="2871"/>
        <v>0</v>
      </c>
      <c r="AM367" s="368">
        <f t="shared" si="2872"/>
        <v>0</v>
      </c>
      <c r="AN367" s="368">
        <f t="shared" si="2873"/>
        <v>0.4</v>
      </c>
      <c r="AO367" s="369">
        <v>0</v>
      </c>
      <c r="AP367" s="370">
        <v>0</v>
      </c>
      <c r="AQ367" s="370">
        <v>0</v>
      </c>
      <c r="AR367" s="370">
        <v>0</v>
      </c>
      <c r="AS367" s="378">
        <f>AC367*'Gas parameters'!$B$10</f>
        <v>21490.799999999999</v>
      </c>
      <c r="AT367" s="371">
        <f>AD367*'Gas parameters'!$C$10</f>
        <v>0</v>
      </c>
      <c r="AU367" s="371">
        <f>AE367*'Gas parameters'!$D$10</f>
        <v>0</v>
      </c>
      <c r="AV367" s="371">
        <f>AF367*'Gas parameters'!$E$10</f>
        <v>0</v>
      </c>
      <c r="AW367" s="371">
        <f>AG367*'Gas parameters'!$F$10</f>
        <v>0</v>
      </c>
      <c r="AX367" s="371">
        <f>AH367*'Gas parameters'!$G$10</f>
        <v>0</v>
      </c>
      <c r="AY367" s="371">
        <f>AI367*'Gas parameters'!$H$10</f>
        <v>0</v>
      </c>
      <c r="AZ367" s="371">
        <f>AJ367*'Gas parameters'!$I$10</f>
        <v>0</v>
      </c>
      <c r="BA367" s="371">
        <f>AK367*'Gas parameters'!$J$10</f>
        <v>0</v>
      </c>
      <c r="BB367" s="371">
        <f>AL367*'Gas parameters'!$K$10</f>
        <v>0</v>
      </c>
      <c r="BC367" s="371">
        <f>AM367*'Gas parameters'!$L$10</f>
        <v>0</v>
      </c>
      <c r="BD367" s="371">
        <f>AN367*'Gas parameters'!$M$10</f>
        <v>4310.8</v>
      </c>
      <c r="BE367" s="372">
        <f>AO367*'Gas parameters'!$N$10</f>
        <v>0</v>
      </c>
      <c r="BF367" s="373">
        <f>AP367*'Gas parameters'!$O$10</f>
        <v>0</v>
      </c>
      <c r="BG367" s="373">
        <f>AQ367*'Gas parameters'!$P$10</f>
        <v>0</v>
      </c>
      <c r="BH367" s="379">
        <f>AR367*'Gas parameters'!$Q$10</f>
        <v>0</v>
      </c>
      <c r="BI367" s="386">
        <f>AC367*'Gas parameters'!$B$11</f>
        <v>23904</v>
      </c>
      <c r="BJ367" s="387">
        <f>AD367*'Gas parameters'!$C$11</f>
        <v>0</v>
      </c>
      <c r="BK367" s="387">
        <f>AE367*'Gas parameters'!$D$11</f>
        <v>0</v>
      </c>
      <c r="BL367" s="387">
        <f>AF367*'Gas parameters'!$E$11</f>
        <v>0</v>
      </c>
      <c r="BM367" s="387">
        <f>AG367*'Gas parameters'!$F$11</f>
        <v>0</v>
      </c>
      <c r="BN367" s="387">
        <f>AH367*'Gas parameters'!$G$11</f>
        <v>0</v>
      </c>
      <c r="BO367" s="387">
        <f>AI367*'Gas parameters'!$H$11</f>
        <v>0</v>
      </c>
      <c r="BP367" s="387">
        <f>AJ367*'Gas parameters'!$I$11</f>
        <v>0</v>
      </c>
      <c r="BQ367" s="387">
        <f>AK367*'Gas parameters'!$J$11</f>
        <v>0</v>
      </c>
      <c r="BR367" s="387">
        <f>AL367*'Gas parameters'!$K$11</f>
        <v>0</v>
      </c>
      <c r="BS367" s="387">
        <f>AM367*'Gas parameters'!$L$11</f>
        <v>0</v>
      </c>
      <c r="BT367" s="387">
        <f>AN367*'Gas parameters'!$M$11</f>
        <v>5115.2000000000007</v>
      </c>
      <c r="BU367" s="388">
        <f>AO367*'Gas parameters'!$N$11</f>
        <v>0</v>
      </c>
      <c r="BV367" s="389">
        <f>AP367*'Gas parameters'!$O$11</f>
        <v>0</v>
      </c>
      <c r="BW367" s="389">
        <f>AQ367*'Gas parameters'!$P$11</f>
        <v>0</v>
      </c>
      <c r="BX367" s="390">
        <f>AR367*'Gas parameters'!$Q$11</f>
        <v>0</v>
      </c>
      <c r="BY367" s="385">
        <f>AC367*'Gas parameters'!$B$12</f>
        <v>0.43043999999999999</v>
      </c>
      <c r="BZ367" s="374">
        <f>AD367*'Gas parameters'!$C$12</f>
        <v>0</v>
      </c>
      <c r="CA367" s="374">
        <f>AE367*'Gas parameters'!$D$12</f>
        <v>0</v>
      </c>
      <c r="CB367" s="374">
        <f>AF367*'Gas parameters'!$E$12</f>
        <v>0</v>
      </c>
      <c r="CC367" s="374">
        <f>AG367*'Gas parameters'!$F$12</f>
        <v>0</v>
      </c>
      <c r="CD367" s="374">
        <f>AH367*'Gas parameters'!$G$12</f>
        <v>0</v>
      </c>
      <c r="CE367" s="374">
        <f>AI367*'Gas parameters'!$H$12</f>
        <v>0</v>
      </c>
      <c r="CF367" s="374">
        <f>AJ367*'Gas parameters'!$I$12</f>
        <v>0</v>
      </c>
      <c r="CG367" s="374">
        <f>AK367*'Gas parameters'!$J$12</f>
        <v>0</v>
      </c>
      <c r="CH367" s="374">
        <f>AL367*'Gas parameters'!$K$12</f>
        <v>0</v>
      </c>
      <c r="CI367" s="374">
        <f>AM367*'Gas parameters'!$L$12</f>
        <v>0</v>
      </c>
      <c r="CJ367" s="374">
        <f>AN367*'Gas parameters'!$M$12</f>
        <v>3.5999999999999997E-2</v>
      </c>
      <c r="CK367" s="375">
        <f>AO367*'Gas parameters'!$N$12</f>
        <v>0</v>
      </c>
      <c r="CL367" s="376">
        <f>AP367*'Gas parameters'!$O$12</f>
        <v>0</v>
      </c>
      <c r="CM367" s="376">
        <f>AQ367*'Gas parameters'!$P$12</f>
        <v>0</v>
      </c>
      <c r="CN367" s="376">
        <f>AR367*'Gas parameters'!$Q$12</f>
        <v>0</v>
      </c>
      <c r="CO367" s="432">
        <f t="shared" si="2874"/>
        <v>0.6</v>
      </c>
      <c r="CP367" s="432">
        <f t="shared" si="2875"/>
        <v>0</v>
      </c>
      <c r="CQ367" s="432">
        <f t="shared" si="2876"/>
        <v>0</v>
      </c>
      <c r="CR367" s="432">
        <f t="shared" si="2877"/>
        <v>0</v>
      </c>
      <c r="CS367" s="432">
        <f t="shared" si="2878"/>
        <v>0</v>
      </c>
      <c r="CT367" s="432">
        <f t="shared" si="2879"/>
        <v>0</v>
      </c>
      <c r="CU367" s="432">
        <f t="shared" si="2880"/>
        <v>0</v>
      </c>
      <c r="CV367" s="432">
        <f t="shared" si="2881"/>
        <v>0</v>
      </c>
      <c r="CW367" s="432">
        <f t="shared" si="2882"/>
        <v>0</v>
      </c>
      <c r="CX367" s="432">
        <f t="shared" si="2883"/>
        <v>0</v>
      </c>
      <c r="CY367" s="432">
        <f t="shared" si="2884"/>
        <v>0</v>
      </c>
      <c r="CZ367" s="432">
        <f t="shared" si="2885"/>
        <v>0.4</v>
      </c>
      <c r="DA367" s="432">
        <f t="shared" si="2886"/>
        <v>0</v>
      </c>
      <c r="DB367" s="432">
        <f t="shared" si="2887"/>
        <v>0</v>
      </c>
      <c r="DC367" s="432">
        <f t="shared" si="2888"/>
        <v>0</v>
      </c>
      <c r="DD367" s="432">
        <f t="shared" si="2889"/>
        <v>0</v>
      </c>
      <c r="DE367" s="428">
        <f>'DATA SHEET'!CO367*'Gas parameters'!$B$13</f>
        <v>21529.8</v>
      </c>
      <c r="DF367" s="428">
        <f>'DATA SHEET'!CP367*'Gas parameters'!$C$13</f>
        <v>0</v>
      </c>
      <c r="DG367" s="428">
        <f>'DATA SHEET'!CQ367*'Gas parameters'!$D$13</f>
        <v>0</v>
      </c>
      <c r="DH367" s="428">
        <f>'DATA SHEET'!CR367*'Gas parameters'!$E$13</f>
        <v>0</v>
      </c>
      <c r="DI367" s="428">
        <f>'DATA SHEET'!CS367*'Gas parameters'!$F$13</f>
        <v>0</v>
      </c>
      <c r="DJ367" s="428">
        <f>'DATA SHEET'!CT367*'Gas parameters'!$G$13</f>
        <v>0</v>
      </c>
      <c r="DK367" s="428">
        <f>'DATA SHEET'!CU367*'Gas parameters'!$H$13</f>
        <v>0</v>
      </c>
      <c r="DL367" s="428">
        <f>'DATA SHEET'!CV367*'Gas parameters'!$I$13</f>
        <v>0</v>
      </c>
      <c r="DM367" s="428">
        <f>'DATA SHEET'!CW367*'Gas parameters'!$J$13</f>
        <v>0</v>
      </c>
      <c r="DN367" s="428">
        <f>'DATA SHEET'!CX367*'Gas parameters'!$K$13</f>
        <v>0</v>
      </c>
      <c r="DO367" s="428">
        <f>'DATA SHEET'!CY367*'Gas parameters'!$L$13</f>
        <v>0</v>
      </c>
      <c r="DP367" s="428">
        <f>'DATA SHEET'!CZ367*'Gas parameters'!$M$13</f>
        <v>4313.2</v>
      </c>
      <c r="DQ367" s="428">
        <f>'DATA SHEET'!DA367*'Gas parameters'!$N$13</f>
        <v>0</v>
      </c>
      <c r="DR367" s="428">
        <f>'DATA SHEET'!DB367*'Gas parameters'!$O$13</f>
        <v>0</v>
      </c>
      <c r="DS367" s="428">
        <f>'DATA SHEET'!DC367*'Gas parameters'!$P$13</f>
        <v>0</v>
      </c>
      <c r="DT367" s="428">
        <f>'DATA SHEET'!DD367*'Gas parameters'!$Q$13</f>
        <v>0</v>
      </c>
      <c r="DU367" s="431">
        <f>'DATA SHEET'!CO367*'Gas parameters'!$B$14</f>
        <v>23891.399999999998</v>
      </c>
      <c r="DV367" s="431">
        <f>'DATA SHEET'!CP367*'Gas parameters'!$C$14</f>
        <v>0</v>
      </c>
      <c r="DW367" s="431">
        <f>'DATA SHEET'!CQ367*'Gas parameters'!$D$14</f>
        <v>0</v>
      </c>
      <c r="DX367" s="431">
        <f>'DATA SHEET'!CR367*'Gas parameters'!$E$14</f>
        <v>0</v>
      </c>
      <c r="DY367" s="431">
        <f>'DATA SHEET'!CS367*'Gas parameters'!$F$14</f>
        <v>0</v>
      </c>
      <c r="DZ367" s="431">
        <f>'DATA SHEET'!CT367*'Gas parameters'!$G$14</f>
        <v>0</v>
      </c>
      <c r="EA367" s="431">
        <f>'DATA SHEET'!CU367*'Gas parameters'!$H$14</f>
        <v>0</v>
      </c>
      <c r="EB367" s="431">
        <f>'DATA SHEET'!CV367*'Gas parameters'!$I$14</f>
        <v>0</v>
      </c>
      <c r="EC367" s="431">
        <f>'DATA SHEET'!CW367*'Gas parameters'!$J$14</f>
        <v>0</v>
      </c>
      <c r="ED367" s="431">
        <f>'DATA SHEET'!CX367*'Gas parameters'!$K$14</f>
        <v>0</v>
      </c>
      <c r="EE367" s="431">
        <f>'DATA SHEET'!CY367*'Gas parameters'!$L$14</f>
        <v>0</v>
      </c>
      <c r="EF367" s="431">
        <f>'DATA SHEET'!CZ367*'Gas parameters'!$M$14</f>
        <v>5098</v>
      </c>
      <c r="EG367" s="431">
        <f>'DATA SHEET'!DA367*'Gas parameters'!$N$14</f>
        <v>0</v>
      </c>
      <c r="EH367" s="431">
        <f>'DATA SHEET'!DB367*'Gas parameters'!$O$14</f>
        <v>0</v>
      </c>
      <c r="EI367" s="431">
        <f>'DATA SHEET'!DC367*'Gas parameters'!$P$14</f>
        <v>0</v>
      </c>
      <c r="EJ367" s="431">
        <f>'DATA SHEET'!DD367*'Gas parameters'!$Q$14</f>
        <v>0</v>
      </c>
      <c r="EK367" s="425">
        <f>'DATA SHEET'!CO367*'Gas parameters'!$B$15</f>
        <v>1.2018</v>
      </c>
      <c r="EL367" s="434">
        <f>'DATA SHEET'!CP367*'Gas parameters'!$C$15</f>
        <v>0</v>
      </c>
      <c r="EM367" s="434">
        <f>'DATA SHEET'!CQ367*'Gas parameters'!$D$15</f>
        <v>0</v>
      </c>
      <c r="EN367" s="434">
        <f>'DATA SHEET'!CR367*'Gas parameters'!$E$15</f>
        <v>0</v>
      </c>
      <c r="EO367" s="434">
        <f>'DATA SHEET'!CS367*'Gas parameters'!$F$15</f>
        <v>0</v>
      </c>
      <c r="EP367" s="434">
        <f>'DATA SHEET'!CT367*'Gas parameters'!$G$15</f>
        <v>0</v>
      </c>
      <c r="EQ367" s="434">
        <f>'DATA SHEET'!CU367*'Gas parameters'!$H$15</f>
        <v>0</v>
      </c>
      <c r="ER367" s="434">
        <f>'DATA SHEET'!CV367*'Gas parameters'!$I$15</f>
        <v>0</v>
      </c>
      <c r="ES367" s="434">
        <f>'DATA SHEET'!CW367*'Gas parameters'!$J$15</f>
        <v>0</v>
      </c>
      <c r="ET367" s="434">
        <f>'DATA SHEET'!CX367*'Gas parameters'!$K$15</f>
        <v>0</v>
      </c>
      <c r="EU367" s="434">
        <f>'DATA SHEET'!CY367*'Gas parameters'!$L$15</f>
        <v>0</v>
      </c>
      <c r="EV367" s="434">
        <f>'DATA SHEET'!CZ367*'Gas parameters'!$M$15</f>
        <v>0.1996</v>
      </c>
      <c r="EW367" s="434">
        <f>'DATA SHEET'!DA367*'Gas parameters'!$N$15</f>
        <v>0</v>
      </c>
      <c r="EX367" s="434">
        <f>'DATA SHEET'!DB367*'Gas parameters'!$O$15</f>
        <v>0</v>
      </c>
      <c r="EY367" s="434">
        <f>'DATA SHEET'!DC367*'Gas parameters'!$P$15</f>
        <v>0</v>
      </c>
      <c r="EZ367" s="434">
        <f>'DATA SHEET'!DD367*'Gas parameters'!$Q$15</f>
        <v>0</v>
      </c>
      <c r="FA367" s="429">
        <f>'DATA SHEET'!CO367*'Gas parameters'!$B$16</f>
        <v>0.59760000000000002</v>
      </c>
      <c r="FB367" s="429">
        <f>'DATA SHEET'!CP367*'Gas parameters'!$C$16</f>
        <v>0</v>
      </c>
      <c r="FC367" s="429">
        <f>'DATA SHEET'!CQ367*'Gas parameters'!$D$16</f>
        <v>0</v>
      </c>
      <c r="FD367" s="429">
        <f>'DATA SHEET'!CR367*'Gas parameters'!$E$16</f>
        <v>0</v>
      </c>
      <c r="FE367" s="429">
        <f>'DATA SHEET'!CS367*'Gas parameters'!$F$16</f>
        <v>0</v>
      </c>
      <c r="FF367" s="429">
        <f>'DATA SHEET'!CT367*'Gas parameters'!$G$16</f>
        <v>0</v>
      </c>
      <c r="FG367" s="429">
        <f>'DATA SHEET'!CU367*'Gas parameters'!$H$16</f>
        <v>0</v>
      </c>
      <c r="FH367" s="429">
        <f>'DATA SHEET'!CV367*'Gas parameters'!$I$16</f>
        <v>0</v>
      </c>
      <c r="FI367" s="429">
        <f>'DATA SHEET'!CW367*'Gas parameters'!$J$16</f>
        <v>0</v>
      </c>
      <c r="FJ367" s="429">
        <f>'DATA SHEET'!CX367*'Gas parameters'!$K$16</f>
        <v>0</v>
      </c>
      <c r="FK367" s="429">
        <f>'DATA SHEET'!CY367*'Gas parameters'!$L$16</f>
        <v>0</v>
      </c>
      <c r="FL367" s="429">
        <f>'DATA SHEET'!CZ367*'Gas parameters'!$M$16</f>
        <v>0</v>
      </c>
      <c r="FM367" s="429">
        <f>'DATA SHEET'!DA367*'Gas parameters'!$N$16</f>
        <v>0</v>
      </c>
      <c r="FN367" s="429">
        <f>'DATA SHEET'!DB367*'Gas parameters'!$O$16</f>
        <v>0</v>
      </c>
      <c r="FO367" s="429">
        <f>'DATA SHEET'!DC367*'Gas parameters'!$P$16</f>
        <v>0</v>
      </c>
      <c r="FP367" s="429">
        <f>'DATA SHEET'!DD367*'Gas parameters'!$Q$16</f>
        <v>0</v>
      </c>
      <c r="FQ367" s="457">
        <f>'DATA SHEET'!CO367*'Gas parameters'!$B$17</f>
        <v>1.1639999999999999</v>
      </c>
      <c r="FR367" s="457">
        <f>'DATA SHEET'!CP367*'Gas parameters'!$C$17</f>
        <v>0</v>
      </c>
      <c r="FS367" s="457">
        <f>'DATA SHEET'!CQ367*'Gas parameters'!$D$17</f>
        <v>0</v>
      </c>
      <c r="FT367" s="457">
        <f>'DATA SHEET'!CR367*'Gas parameters'!$E$17</f>
        <v>0</v>
      </c>
      <c r="FU367" s="457">
        <f>'DATA SHEET'!CS367*'Gas parameters'!$F$17</f>
        <v>0</v>
      </c>
      <c r="FV367" s="457">
        <f>'DATA SHEET'!CT367*'Gas parameters'!$G$17</f>
        <v>0</v>
      </c>
      <c r="FW367" s="457">
        <f>'DATA SHEET'!CU367*'Gas parameters'!$H$17</f>
        <v>0</v>
      </c>
      <c r="FX367" s="457">
        <f>'DATA SHEET'!CV367*'Gas parameters'!$I$17</f>
        <v>0</v>
      </c>
      <c r="FY367" s="457">
        <f>'DATA SHEET'!CW367*'Gas parameters'!$J$17</f>
        <v>0</v>
      </c>
      <c r="FZ367" s="457">
        <f>'DATA SHEET'!CX367*'Gas parameters'!$K$17</f>
        <v>0</v>
      </c>
      <c r="GA367" s="457">
        <f>'DATA SHEET'!CY367*'Gas parameters'!$L$17</f>
        <v>0</v>
      </c>
      <c r="GB367" s="457">
        <f>'DATA SHEET'!CZ367*'Gas parameters'!$M$17</f>
        <v>0.38680000000000003</v>
      </c>
      <c r="GC367" s="457">
        <f>'DATA SHEET'!DA367*'Gas parameters'!$N$17</f>
        <v>0</v>
      </c>
      <c r="GD367" s="457">
        <f>'DATA SHEET'!DB367*'Gas parameters'!$O$17</f>
        <v>0</v>
      </c>
      <c r="GE367" s="457">
        <f>'DATA SHEET'!DC367*'Gas parameters'!$P$17</f>
        <v>0</v>
      </c>
      <c r="GF367" s="457">
        <f>'DATA SHEET'!DD367*'Gas parameters'!$Q$17</f>
        <v>0</v>
      </c>
      <c r="GG367" s="429">
        <f>'DATA SHEET'!CO367*'Gas parameters'!$B$18</f>
        <v>0.43043999999999999</v>
      </c>
      <c r="GH367" s="429">
        <f>'DATA SHEET'!CP367*'Gas parameters'!$C$18</f>
        <v>0</v>
      </c>
      <c r="GI367" s="429">
        <f>'DATA SHEET'!CQ367*'Gas parameters'!$D$18</f>
        <v>0</v>
      </c>
      <c r="GJ367" s="429">
        <f>'DATA SHEET'!CR367*'Gas parameters'!$E$18</f>
        <v>0</v>
      </c>
      <c r="GK367" s="429">
        <f>'DATA SHEET'!CS367*'Gas parameters'!$F$18</f>
        <v>0</v>
      </c>
      <c r="GL367" s="429">
        <f>'DATA SHEET'!CT367*'Gas parameters'!$G$18</f>
        <v>0</v>
      </c>
      <c r="GM367" s="429">
        <f>'DATA SHEET'!CU367*'Gas parameters'!$H$18</f>
        <v>0</v>
      </c>
      <c r="GN367" s="429">
        <f>'DATA SHEET'!CV367*'Gas parameters'!$I$18</f>
        <v>0</v>
      </c>
      <c r="GO367" s="429">
        <f>'DATA SHEET'!CW367*'Gas parameters'!$J$18</f>
        <v>0</v>
      </c>
      <c r="GP367" s="429">
        <f>'DATA SHEET'!CX367*'Gas parameters'!$K$18</f>
        <v>0</v>
      </c>
      <c r="GQ367" s="429">
        <f>'DATA SHEET'!CY367*'Gas parameters'!$L$18</f>
        <v>0</v>
      </c>
      <c r="GR367" s="429">
        <f>'DATA SHEET'!CZ367*'Gas parameters'!$M$18</f>
        <v>3.5999999999999997E-2</v>
      </c>
      <c r="GS367" s="429">
        <f>'DATA SHEET'!DA367*'Gas parameters'!$N$18</f>
        <v>0</v>
      </c>
      <c r="GT367" s="429">
        <f>'DATA SHEET'!DB367*'Gas parameters'!$O$18</f>
        <v>0</v>
      </c>
      <c r="GU367" s="429">
        <f>'DATA SHEET'!DC367*'Gas parameters'!$P$18</f>
        <v>0</v>
      </c>
      <c r="GV367" s="429">
        <f>'DATA SHEET'!DD367*'Gas parameters'!$Q$18</f>
        <v>0</v>
      </c>
      <c r="GW367" s="430">
        <v>7</v>
      </c>
      <c r="GX367" s="430">
        <v>1E-3</v>
      </c>
      <c r="GY367" s="435">
        <f t="shared" si="2890"/>
        <v>6.6924546322827121</v>
      </c>
      <c r="GZ367" s="435">
        <f t="shared" si="2891"/>
        <v>10.148328222950017</v>
      </c>
      <c r="HA367" s="433">
        <f t="shared" si="2892"/>
        <v>1</v>
      </c>
      <c r="HB367" s="433">
        <f t="shared" si="2893"/>
        <v>7.4502201757506663</v>
      </c>
      <c r="HC367" s="433">
        <f t="shared" si="2894"/>
        <v>20.959991874476575</v>
      </c>
      <c r="HD367" s="433">
        <f t="shared" si="2895"/>
        <v>1.3246768628986172</v>
      </c>
      <c r="HE367" s="433">
        <f t="shared" si="2896"/>
        <v>1.2155011147590387</v>
      </c>
      <c r="HF367" s="436">
        <f t="shared" si="2861"/>
        <v>0</v>
      </c>
      <c r="HG367" s="433">
        <f t="shared" si="2897"/>
        <v>5.8886546322827122</v>
      </c>
      <c r="HH367" s="435">
        <f>GY367*0.7906+'DATA SHEET'!CW367/100+HN367</f>
        <v>5.8886546322827122</v>
      </c>
      <c r="HI367" s="433">
        <f t="shared" si="2898"/>
        <v>1.5615655434679541</v>
      </c>
      <c r="HJ367" s="433">
        <f t="shared" si="2899"/>
        <v>10.148328222950017</v>
      </c>
      <c r="HK367" s="437">
        <f t="shared" si="2900"/>
        <v>25843</v>
      </c>
      <c r="HL367" s="437">
        <f t="shared" si="2901"/>
        <v>28989.399999999998</v>
      </c>
      <c r="HM367" s="438">
        <f t="shared" si="2902"/>
        <v>1.4014</v>
      </c>
      <c r="HN367" s="439">
        <f t="shared" si="2903"/>
        <v>0.59760000000000002</v>
      </c>
      <c r="HO367" s="436">
        <f t="shared" si="2904"/>
        <v>1.5508</v>
      </c>
      <c r="HP367" s="427">
        <f t="shared" si="2905"/>
        <v>0.46643999999999997</v>
      </c>
      <c r="HQ367" s="357">
        <f t="shared" si="2906"/>
        <v>25801.599999999999</v>
      </c>
      <c r="HR367" s="358">
        <f t="shared" si="2907"/>
        <v>29019.200000000001</v>
      </c>
      <c r="HS367" s="712">
        <f t="shared" si="2908"/>
        <v>0.46643999999999997</v>
      </c>
      <c r="HT367" s="713">
        <f t="shared" si="2909"/>
        <v>0.36094603788418017</v>
      </c>
      <c r="HU367" s="711">
        <f t="shared" si="2910"/>
        <v>0.44215889640812073</v>
      </c>
      <c r="HV367" s="711">
        <f t="shared" si="2911"/>
        <v>24.454174959719456</v>
      </c>
      <c r="HW367" s="711">
        <f t="shared" si="2912"/>
        <v>27.464698088207459</v>
      </c>
      <c r="HX367" s="711">
        <f t="shared" si="2913"/>
        <v>45.714470083951518</v>
      </c>
      <c r="HY367" s="714">
        <f t="shared" si="2914"/>
        <v>25.801599999999997</v>
      </c>
      <c r="HZ367" s="359">
        <f t="shared" si="2915"/>
        <v>29.019200000000001</v>
      </c>
      <c r="IA367" s="360">
        <f t="shared" si="2916"/>
        <v>48.30190909070317</v>
      </c>
      <c r="IB367" s="75">
        <f t="shared" si="2917"/>
        <v>45.714470083951518</v>
      </c>
      <c r="IC367" s="724">
        <f t="shared" si="2918"/>
        <v>0.36094603788418017</v>
      </c>
      <c r="ID367" s="724">
        <f t="shared" si="2919"/>
        <v>25.801599999999997</v>
      </c>
      <c r="IE367" s="724">
        <f t="shared" si="2920"/>
        <v>29.019200000000001</v>
      </c>
      <c r="IF367" s="76">
        <f t="shared" si="2921"/>
        <v>10.148328222950017</v>
      </c>
      <c r="IG367" s="168"/>
      <c r="IH367" s="168"/>
      <c r="II367" s="168"/>
      <c r="IJ367" s="700">
        <f t="shared" si="2922"/>
        <v>0</v>
      </c>
      <c r="IK367" s="529"/>
      <c r="IL367" s="529"/>
      <c r="IM367" s="529"/>
      <c r="IN367" s="529"/>
      <c r="IO367" s="529"/>
      <c r="IP367" s="529"/>
      <c r="IQ367" s="529"/>
      <c r="IR367" s="529"/>
      <c r="IS367" s="23" t="s">
        <v>88</v>
      </c>
      <c r="IT367" s="23" t="s">
        <v>88</v>
      </c>
      <c r="IU367" s="23"/>
      <c r="IV367" s="23" t="s">
        <v>88</v>
      </c>
      <c r="IW367" s="23"/>
      <c r="IX367" s="23"/>
      <c r="IZ367" s="529"/>
      <c r="JA367" s="529"/>
      <c r="JB367" s="143"/>
      <c r="JC367" s="64"/>
      <c r="JD367" s="22" t="str">
        <f>IF(IN367&lt;&gt;0,IP367*IF367/IN367,"NM")</f>
        <v>NM</v>
      </c>
      <c r="JE367" s="22" t="str">
        <f>IF(IN367&lt;&gt;0,IQ367*IF367/IN367,"NM")</f>
        <v>NM</v>
      </c>
      <c r="JF367" s="22" t="str">
        <f>IF(IN367&lt;&gt;0,JD367*1.07,"NM")</f>
        <v>NM</v>
      </c>
      <c r="JG367" s="22" t="str">
        <f>IF(IN367&lt;&gt;0,JE367*1.76,"NM")</f>
        <v>NM</v>
      </c>
      <c r="JH367" s="21" t="str">
        <f>IF(IN367&lt;&gt;0,(21/(21-IO367)),"NM")</f>
        <v>NM</v>
      </c>
      <c r="JI367" s="21"/>
      <c r="JJ367" s="21"/>
      <c r="JK367" s="21"/>
      <c r="JL367" s="529"/>
      <c r="JM367" s="529"/>
      <c r="JN367" s="529"/>
      <c r="JO367" s="529"/>
      <c r="JP367" s="529"/>
      <c r="JR367" s="29"/>
      <c r="JS367" s="29"/>
      <c r="JT367" s="529"/>
      <c r="JU367" s="529"/>
      <c r="JV367" s="142"/>
      <c r="JW367" s="142"/>
      <c r="JX367" s="142"/>
      <c r="JY367" s="142"/>
      <c r="JZ367" s="142"/>
      <c r="KA367" s="23"/>
      <c r="KB367" s="24"/>
      <c r="KC367" s="175"/>
      <c r="KD367" s="175"/>
      <c r="KE367" s="175"/>
      <c r="KF367" s="175"/>
      <c r="KG367" s="175"/>
      <c r="KH367" s="175"/>
      <c r="KI367" s="175"/>
      <c r="KJ367" s="175"/>
      <c r="KK367" s="48"/>
      <c r="KL367" s="32" t="s">
        <v>88</v>
      </c>
      <c r="KM367" s="48"/>
      <c r="KN367" s="48"/>
      <c r="KO367" s="48"/>
      <c r="KP367" s="48"/>
      <c r="KQ367" s="49"/>
      <c r="KR367" s="49"/>
      <c r="KS367" s="49"/>
      <c r="KT367" s="49"/>
      <c r="KU367" s="49"/>
      <c r="KV367" s="49"/>
      <c r="KX367" s="540">
        <f t="shared" si="2736"/>
        <v>100</v>
      </c>
    </row>
    <row r="368" spans="1:310" ht="15.75" thickBot="1" x14ac:dyDescent="0.3">
      <c r="A368" s="81"/>
      <c r="B368" s="81"/>
      <c r="C368" s="81"/>
      <c r="D368" s="2179"/>
      <c r="E368" s="50" t="s">
        <v>77</v>
      </c>
      <c r="F368" s="40"/>
      <c r="G368" s="40"/>
      <c r="H368" s="40"/>
      <c r="I368" s="40"/>
      <c r="J368" s="40"/>
      <c r="K368" s="40"/>
      <c r="L368" s="40"/>
      <c r="M368" s="40"/>
      <c r="N368" s="40"/>
      <c r="O368" s="552">
        <f>P367-P363</f>
        <v>0</v>
      </c>
      <c r="P368" s="545"/>
      <c r="Q368" s="728"/>
      <c r="R368" s="728"/>
      <c r="S368" s="728"/>
      <c r="T368" s="728"/>
      <c r="U368" s="728"/>
      <c r="V368" s="728"/>
      <c r="W368" s="728"/>
      <c r="X368" s="728"/>
      <c r="Y368" s="728"/>
      <c r="Z368" s="728"/>
      <c r="AA368" s="728"/>
      <c r="AB368" s="728"/>
      <c r="AC368" s="40"/>
      <c r="AD368" s="40"/>
      <c r="AE368" s="40"/>
      <c r="AF368" s="40"/>
      <c r="AG368" s="40"/>
      <c r="AH368" s="40"/>
      <c r="AI368" s="40"/>
      <c r="AJ368" s="40"/>
      <c r="AK368" s="40"/>
      <c r="AL368" s="40"/>
      <c r="AM368" s="40"/>
      <c r="AN368" s="40"/>
      <c r="AO368" s="40"/>
      <c r="AP368" s="40"/>
      <c r="AQ368" s="40"/>
      <c r="AR368" s="40"/>
      <c r="AS368" s="40"/>
      <c r="AT368" s="40"/>
      <c r="AU368" s="40"/>
      <c r="AV368" s="40"/>
      <c r="AW368" s="40"/>
      <c r="AX368" s="40"/>
      <c r="AY368" s="40"/>
      <c r="AZ368" s="40"/>
      <c r="BA368" s="40"/>
      <c r="BB368" s="40"/>
      <c r="BC368" s="40"/>
      <c r="BD368" s="40"/>
      <c r="BE368" s="40"/>
      <c r="BF368" s="40"/>
      <c r="BG368" s="40"/>
      <c r="BH368" s="40"/>
      <c r="BI368" s="40"/>
      <c r="BJ368" s="40"/>
      <c r="BK368" s="40"/>
      <c r="BL368" s="40"/>
      <c r="BM368" s="40"/>
      <c r="BN368" s="40"/>
      <c r="BO368" s="40"/>
      <c r="BP368" s="40"/>
      <c r="BQ368" s="40"/>
      <c r="BR368" s="40"/>
      <c r="BS368" s="40"/>
      <c r="BT368" s="40"/>
      <c r="BU368" s="40"/>
      <c r="BV368" s="40"/>
      <c r="BW368" s="40"/>
      <c r="BX368" s="40"/>
      <c r="BY368" s="40"/>
      <c r="BZ368" s="40"/>
      <c r="CA368" s="40"/>
      <c r="CB368" s="40"/>
      <c r="CC368" s="40"/>
      <c r="CD368" s="40"/>
      <c r="CE368" s="40"/>
      <c r="CF368" s="40"/>
      <c r="CG368" s="40"/>
      <c r="CH368" s="40"/>
      <c r="CI368" s="40"/>
      <c r="CJ368" s="40"/>
      <c r="CK368" s="40"/>
      <c r="CL368" s="40"/>
      <c r="CM368" s="40"/>
      <c r="CN368" s="40"/>
      <c r="CO368" s="40"/>
      <c r="CP368" s="40"/>
      <c r="CQ368" s="40"/>
      <c r="CR368" s="40"/>
      <c r="CS368" s="40"/>
      <c r="CT368" s="40"/>
      <c r="CU368" s="40"/>
      <c r="CV368" s="40"/>
      <c r="CW368" s="40"/>
      <c r="CX368" s="40"/>
      <c r="CY368" s="40"/>
      <c r="CZ368" s="40"/>
      <c r="DA368" s="40"/>
      <c r="DB368" s="40"/>
      <c r="DC368" s="40"/>
      <c r="DD368" s="40"/>
      <c r="DE368" s="40"/>
      <c r="DF368" s="40"/>
      <c r="DG368" s="40"/>
      <c r="DH368" s="40"/>
      <c r="DI368" s="40"/>
      <c r="DJ368" s="40"/>
      <c r="DK368" s="40"/>
      <c r="DL368" s="40"/>
      <c r="DM368" s="40"/>
      <c r="DN368" s="40"/>
      <c r="DO368" s="40"/>
      <c r="DP368" s="40"/>
      <c r="DQ368" s="40"/>
      <c r="DR368" s="40"/>
      <c r="DS368" s="40"/>
      <c r="DT368" s="40"/>
      <c r="DU368" s="40"/>
      <c r="DV368" s="40"/>
      <c r="DW368" s="40"/>
      <c r="DX368" s="40"/>
      <c r="DY368" s="40"/>
      <c r="DZ368" s="40"/>
      <c r="EA368" s="40"/>
      <c r="EB368" s="40"/>
      <c r="EC368" s="40"/>
      <c r="ED368" s="40"/>
      <c r="EE368" s="40"/>
      <c r="EF368" s="40"/>
      <c r="EG368" s="40"/>
      <c r="EH368" s="40"/>
      <c r="EI368" s="40"/>
      <c r="EJ368" s="40"/>
      <c r="EK368" s="40"/>
      <c r="EL368" s="40"/>
      <c r="EM368" s="40"/>
      <c r="EN368" s="40"/>
      <c r="EO368" s="40"/>
      <c r="EP368" s="40"/>
      <c r="EQ368" s="40"/>
      <c r="ER368" s="40"/>
      <c r="ES368" s="40"/>
      <c r="ET368" s="40"/>
      <c r="EU368" s="40"/>
      <c r="EV368" s="40"/>
      <c r="EW368" s="40"/>
      <c r="EX368" s="40"/>
      <c r="EY368" s="40"/>
      <c r="EZ368" s="40"/>
      <c r="FA368" s="40"/>
      <c r="FB368" s="40"/>
      <c r="FC368" s="40"/>
      <c r="FD368" s="40"/>
      <c r="FE368" s="40"/>
      <c r="FF368" s="40"/>
      <c r="FG368" s="40"/>
      <c r="FH368" s="40"/>
      <c r="FI368" s="40"/>
      <c r="FJ368" s="40"/>
      <c r="FK368" s="40"/>
      <c r="FL368" s="40"/>
      <c r="FM368" s="40"/>
      <c r="FN368" s="40"/>
      <c r="FO368" s="40"/>
      <c r="FP368" s="40"/>
      <c r="FQ368" s="40"/>
      <c r="FR368" s="40"/>
      <c r="FS368" s="40"/>
      <c r="FT368" s="40"/>
      <c r="FU368" s="40"/>
      <c r="FV368" s="40"/>
      <c r="FW368" s="40"/>
      <c r="FX368" s="40"/>
      <c r="FY368" s="40"/>
      <c r="FZ368" s="40"/>
      <c r="GA368" s="40"/>
      <c r="GB368" s="40"/>
      <c r="GC368" s="40"/>
      <c r="GD368" s="40"/>
      <c r="GE368" s="40"/>
      <c r="GF368" s="40"/>
      <c r="GG368" s="40"/>
      <c r="GH368" s="40"/>
      <c r="GI368" s="40"/>
      <c r="GJ368" s="40"/>
      <c r="GK368" s="40"/>
      <c r="GL368" s="40"/>
      <c r="GM368" s="40"/>
      <c r="GN368" s="40"/>
      <c r="GO368" s="40"/>
      <c r="GP368" s="40"/>
      <c r="GQ368" s="40"/>
      <c r="GR368" s="40"/>
      <c r="GS368" s="40"/>
      <c r="GT368" s="40"/>
      <c r="GU368" s="40"/>
      <c r="GV368" s="40"/>
      <c r="GW368" s="40"/>
      <c r="GX368" s="40"/>
      <c r="GY368" s="40"/>
      <c r="GZ368" s="40"/>
      <c r="HA368" s="40"/>
      <c r="HB368" s="40"/>
      <c r="HC368" s="40"/>
      <c r="HD368" s="40"/>
      <c r="HE368" s="40"/>
      <c r="HF368" s="40"/>
      <c r="HG368" s="40"/>
      <c r="HH368" s="40"/>
      <c r="HI368" s="40"/>
      <c r="HJ368" s="40"/>
      <c r="HK368" s="40"/>
      <c r="HL368" s="40"/>
      <c r="HM368" s="40"/>
      <c r="HN368" s="40"/>
      <c r="HO368" s="40"/>
      <c r="HP368" s="40"/>
      <c r="HQ368" s="40"/>
      <c r="HR368" s="40"/>
      <c r="HS368" s="40"/>
      <c r="HT368" s="40"/>
      <c r="HU368" s="40"/>
      <c r="HV368" s="40"/>
      <c r="HW368" s="40"/>
      <c r="HX368" s="40"/>
      <c r="HY368" s="40"/>
      <c r="HZ368" s="40"/>
      <c r="IA368" s="40"/>
      <c r="IB368" s="40"/>
      <c r="IC368" s="40"/>
      <c r="ID368" s="40"/>
      <c r="IE368" s="40"/>
      <c r="IF368" s="40"/>
      <c r="IG368" s="40"/>
      <c r="IH368" s="40"/>
      <c r="II368" s="40"/>
      <c r="IJ368" s="40"/>
      <c r="IK368" s="40"/>
      <c r="IL368" s="40"/>
      <c r="IM368" s="40"/>
      <c r="IN368" s="40"/>
      <c r="IO368" s="40"/>
      <c r="IP368" s="40"/>
      <c r="IQ368" s="40"/>
      <c r="IR368" s="40"/>
      <c r="IS368" s="40"/>
      <c r="IT368" s="40"/>
      <c r="IU368" s="40"/>
      <c r="IV368" s="40"/>
      <c r="IW368" s="40"/>
      <c r="IX368" s="40"/>
      <c r="IZ368" s="40"/>
      <c r="JA368" s="40"/>
      <c r="JB368" s="40"/>
      <c r="JC368" s="40"/>
      <c r="JD368" s="40"/>
      <c r="JE368" s="40"/>
      <c r="JF368" s="40"/>
      <c r="JG368" s="40"/>
      <c r="JH368" s="40"/>
      <c r="JI368" s="40"/>
      <c r="JJ368" s="40"/>
      <c r="JK368" s="40"/>
      <c r="JL368" s="83"/>
      <c r="JM368" s="83"/>
      <c r="JN368" s="83"/>
      <c r="JO368" s="83"/>
      <c r="JP368" s="40"/>
      <c r="JQ368" s="40"/>
      <c r="JR368" s="40"/>
      <c r="JS368" s="40"/>
      <c r="JT368" s="83"/>
      <c r="JU368" s="83"/>
      <c r="JV368" s="83"/>
      <c r="JW368" s="83"/>
      <c r="JX368" s="83"/>
      <c r="JY368" s="83"/>
      <c r="JZ368" s="83"/>
      <c r="KA368" s="40"/>
      <c r="KB368" s="40"/>
      <c r="KC368" s="83"/>
      <c r="KD368" s="83"/>
      <c r="KE368" s="83"/>
      <c r="KF368" s="83"/>
      <c r="KG368" s="83"/>
      <c r="KH368" s="83"/>
      <c r="KI368" s="83"/>
      <c r="KJ368" s="83"/>
      <c r="KK368" s="40"/>
      <c r="KL368" s="40"/>
      <c r="KM368" s="40"/>
      <c r="KN368" s="40"/>
      <c r="KO368" s="40"/>
      <c r="KP368" s="40"/>
      <c r="KQ368" s="41"/>
      <c r="KR368" s="41"/>
      <c r="KS368" s="41"/>
      <c r="KT368" s="41"/>
      <c r="KU368" s="41"/>
      <c r="KV368" s="41"/>
      <c r="KX368" s="540">
        <f t="shared" si="2736"/>
        <v>0</v>
      </c>
    </row>
    <row r="369" spans="1:310" ht="24.75" thickTop="1" thickBot="1" x14ac:dyDescent="0.3">
      <c r="A369" s="81"/>
      <c r="B369" s="81"/>
      <c r="C369" s="81"/>
      <c r="D369" s="2179"/>
      <c r="E369" s="11">
        <f>E367+1</f>
        <v>180</v>
      </c>
      <c r="F369" s="2127" t="s">
        <v>29</v>
      </c>
      <c r="G369" s="1830" t="s">
        <v>50</v>
      </c>
      <c r="H369" s="23" t="s">
        <v>88</v>
      </c>
      <c r="I369" s="23" t="s">
        <v>88</v>
      </c>
      <c r="J369" s="23" t="s">
        <v>88</v>
      </c>
      <c r="K369" s="38"/>
      <c r="L369" s="39" t="s">
        <v>79</v>
      </c>
      <c r="M369" s="39" t="s">
        <v>58</v>
      </c>
      <c r="N369" s="775" t="s">
        <v>59</v>
      </c>
      <c r="O369" s="44"/>
      <c r="P369" s="549"/>
      <c r="Q369" s="726">
        <v>60</v>
      </c>
      <c r="R369" s="727"/>
      <c r="S369" s="727"/>
      <c r="T369" s="727"/>
      <c r="U369" s="727"/>
      <c r="V369" s="727"/>
      <c r="W369" s="727"/>
      <c r="X369" s="727"/>
      <c r="Y369" s="727"/>
      <c r="Z369" s="727"/>
      <c r="AA369" s="727"/>
      <c r="AB369" s="727">
        <v>40</v>
      </c>
      <c r="AC369" s="368">
        <f t="shared" ref="AC369:AC370" si="2923">Q369/100</f>
        <v>0.6</v>
      </c>
      <c r="AD369" s="368">
        <f t="shared" ref="AD369:AD370" si="2924">R369/100</f>
        <v>0</v>
      </c>
      <c r="AE369" s="368">
        <f t="shared" ref="AE369:AE370" si="2925">S369/100</f>
        <v>0</v>
      </c>
      <c r="AF369" s="368">
        <f t="shared" ref="AF369:AF370" si="2926">T369/100</f>
        <v>0</v>
      </c>
      <c r="AG369" s="368">
        <f t="shared" ref="AG369:AG370" si="2927">U369/100</f>
        <v>0</v>
      </c>
      <c r="AH369" s="368">
        <f t="shared" ref="AH369:AH370" si="2928">V369/100</f>
        <v>0</v>
      </c>
      <c r="AI369" s="368">
        <f t="shared" ref="AI369:AI370" si="2929">W369/100</f>
        <v>0</v>
      </c>
      <c r="AJ369" s="368">
        <f t="shared" ref="AJ369:AJ370" si="2930">X369/100</f>
        <v>0</v>
      </c>
      <c r="AK369" s="368">
        <f t="shared" ref="AK369:AK370" si="2931">Y369/100</f>
        <v>0</v>
      </c>
      <c r="AL369" s="368">
        <f t="shared" ref="AL369:AL370" si="2932">Z369/100</f>
        <v>0</v>
      </c>
      <c r="AM369" s="368">
        <f t="shared" ref="AM369:AM370" si="2933">AA369/100</f>
        <v>0</v>
      </c>
      <c r="AN369" s="368">
        <f t="shared" ref="AN369:AN370" si="2934">AB369/100</f>
        <v>0.4</v>
      </c>
      <c r="AO369" s="369">
        <v>0</v>
      </c>
      <c r="AP369" s="370">
        <v>0</v>
      </c>
      <c r="AQ369" s="370">
        <v>0</v>
      </c>
      <c r="AR369" s="370">
        <v>0</v>
      </c>
      <c r="AS369" s="378">
        <f>AC369*'Gas parameters'!$B$10</f>
        <v>21490.799999999999</v>
      </c>
      <c r="AT369" s="371">
        <f>AD369*'Gas parameters'!$C$10</f>
        <v>0</v>
      </c>
      <c r="AU369" s="371">
        <f>AE369*'Gas parameters'!$D$10</f>
        <v>0</v>
      </c>
      <c r="AV369" s="371">
        <f>AF369*'Gas parameters'!$E$10</f>
        <v>0</v>
      </c>
      <c r="AW369" s="371">
        <f>AG369*'Gas parameters'!$F$10</f>
        <v>0</v>
      </c>
      <c r="AX369" s="371">
        <f>AH369*'Gas parameters'!$G$10</f>
        <v>0</v>
      </c>
      <c r="AY369" s="371">
        <f>AI369*'Gas parameters'!$H$10</f>
        <v>0</v>
      </c>
      <c r="AZ369" s="371">
        <f>AJ369*'Gas parameters'!$I$10</f>
        <v>0</v>
      </c>
      <c r="BA369" s="371">
        <f>AK369*'Gas parameters'!$J$10</f>
        <v>0</v>
      </c>
      <c r="BB369" s="371">
        <f>AL369*'Gas parameters'!$K$10</f>
        <v>0</v>
      </c>
      <c r="BC369" s="371">
        <f>AM369*'Gas parameters'!$L$10</f>
        <v>0</v>
      </c>
      <c r="BD369" s="371">
        <f>AN369*'Gas parameters'!$M$10</f>
        <v>4310.8</v>
      </c>
      <c r="BE369" s="372">
        <f>AO369*'Gas parameters'!$N$10</f>
        <v>0</v>
      </c>
      <c r="BF369" s="373">
        <f>AP369*'Gas parameters'!$O$10</f>
        <v>0</v>
      </c>
      <c r="BG369" s="373">
        <f>AQ369*'Gas parameters'!$P$10</f>
        <v>0</v>
      </c>
      <c r="BH369" s="379">
        <f>AR369*'Gas parameters'!$Q$10</f>
        <v>0</v>
      </c>
      <c r="BI369" s="386">
        <f>AC369*'Gas parameters'!$B$11</f>
        <v>23904</v>
      </c>
      <c r="BJ369" s="387">
        <f>AD369*'Gas parameters'!$C$11</f>
        <v>0</v>
      </c>
      <c r="BK369" s="387">
        <f>AE369*'Gas parameters'!$D$11</f>
        <v>0</v>
      </c>
      <c r="BL369" s="387">
        <f>AF369*'Gas parameters'!$E$11</f>
        <v>0</v>
      </c>
      <c r="BM369" s="387">
        <f>AG369*'Gas parameters'!$F$11</f>
        <v>0</v>
      </c>
      <c r="BN369" s="387">
        <f>AH369*'Gas parameters'!$G$11</f>
        <v>0</v>
      </c>
      <c r="BO369" s="387">
        <f>AI369*'Gas parameters'!$H$11</f>
        <v>0</v>
      </c>
      <c r="BP369" s="387">
        <f>AJ369*'Gas parameters'!$I$11</f>
        <v>0</v>
      </c>
      <c r="BQ369" s="387">
        <f>AK369*'Gas parameters'!$J$11</f>
        <v>0</v>
      </c>
      <c r="BR369" s="387">
        <f>AL369*'Gas parameters'!$K$11</f>
        <v>0</v>
      </c>
      <c r="BS369" s="387">
        <f>AM369*'Gas parameters'!$L$11</f>
        <v>0</v>
      </c>
      <c r="BT369" s="387">
        <f>AN369*'Gas parameters'!$M$11</f>
        <v>5115.2000000000007</v>
      </c>
      <c r="BU369" s="388">
        <f>AO369*'Gas parameters'!$N$11</f>
        <v>0</v>
      </c>
      <c r="BV369" s="389">
        <f>AP369*'Gas parameters'!$O$11</f>
        <v>0</v>
      </c>
      <c r="BW369" s="389">
        <f>AQ369*'Gas parameters'!$P$11</f>
        <v>0</v>
      </c>
      <c r="BX369" s="390">
        <f>AR369*'Gas parameters'!$Q$11</f>
        <v>0</v>
      </c>
      <c r="BY369" s="385">
        <f>AC369*'Gas parameters'!$B$12</f>
        <v>0.43043999999999999</v>
      </c>
      <c r="BZ369" s="374">
        <f>AD369*'Gas parameters'!$C$12</f>
        <v>0</v>
      </c>
      <c r="CA369" s="374">
        <f>AE369*'Gas parameters'!$D$12</f>
        <v>0</v>
      </c>
      <c r="CB369" s="374">
        <f>AF369*'Gas parameters'!$E$12</f>
        <v>0</v>
      </c>
      <c r="CC369" s="374">
        <f>AG369*'Gas parameters'!$F$12</f>
        <v>0</v>
      </c>
      <c r="CD369" s="374">
        <f>AH369*'Gas parameters'!$G$12</f>
        <v>0</v>
      </c>
      <c r="CE369" s="374">
        <f>AI369*'Gas parameters'!$H$12</f>
        <v>0</v>
      </c>
      <c r="CF369" s="374">
        <f>AJ369*'Gas parameters'!$I$12</f>
        <v>0</v>
      </c>
      <c r="CG369" s="374">
        <f>AK369*'Gas parameters'!$J$12</f>
        <v>0</v>
      </c>
      <c r="CH369" s="374">
        <f>AL369*'Gas parameters'!$K$12</f>
        <v>0</v>
      </c>
      <c r="CI369" s="374">
        <f>AM369*'Gas parameters'!$L$12</f>
        <v>0</v>
      </c>
      <c r="CJ369" s="374">
        <f>AN369*'Gas parameters'!$M$12</f>
        <v>3.5999999999999997E-2</v>
      </c>
      <c r="CK369" s="375">
        <f>AO369*'Gas parameters'!$N$12</f>
        <v>0</v>
      </c>
      <c r="CL369" s="376">
        <f>AP369*'Gas parameters'!$O$12</f>
        <v>0</v>
      </c>
      <c r="CM369" s="376">
        <f>AQ369*'Gas parameters'!$P$12</f>
        <v>0</v>
      </c>
      <c r="CN369" s="376">
        <f>AR369*'Gas parameters'!$Q$12</f>
        <v>0</v>
      </c>
      <c r="CO369" s="432">
        <f t="shared" ref="CO369:CO370" si="2935">AC369</f>
        <v>0.6</v>
      </c>
      <c r="CP369" s="432">
        <f t="shared" ref="CP369:CP370" si="2936">AD369</f>
        <v>0</v>
      </c>
      <c r="CQ369" s="432">
        <f t="shared" ref="CQ369:CQ370" si="2937">AE369</f>
        <v>0</v>
      </c>
      <c r="CR369" s="432">
        <f t="shared" ref="CR369:CR370" si="2938">AF369</f>
        <v>0</v>
      </c>
      <c r="CS369" s="432">
        <f t="shared" ref="CS369:CS370" si="2939">AG369</f>
        <v>0</v>
      </c>
      <c r="CT369" s="432">
        <f t="shared" ref="CT369:CT370" si="2940">AH369</f>
        <v>0</v>
      </c>
      <c r="CU369" s="432">
        <f t="shared" ref="CU369:CU370" si="2941">AI369</f>
        <v>0</v>
      </c>
      <c r="CV369" s="432">
        <f t="shared" ref="CV369:CV370" si="2942">AJ369</f>
        <v>0</v>
      </c>
      <c r="CW369" s="432">
        <f t="shared" ref="CW369:CW370" si="2943">AK369</f>
        <v>0</v>
      </c>
      <c r="CX369" s="432">
        <f t="shared" ref="CX369:CX370" si="2944">AL369</f>
        <v>0</v>
      </c>
      <c r="CY369" s="432">
        <f t="shared" ref="CY369:CY370" si="2945">AM369</f>
        <v>0</v>
      </c>
      <c r="CZ369" s="432">
        <f t="shared" ref="CZ369:CZ370" si="2946">AN369</f>
        <v>0.4</v>
      </c>
      <c r="DA369" s="432">
        <f t="shared" ref="DA369:DA370" si="2947">AO369</f>
        <v>0</v>
      </c>
      <c r="DB369" s="432">
        <f t="shared" ref="DB369:DB370" si="2948">AP369</f>
        <v>0</v>
      </c>
      <c r="DC369" s="432">
        <f t="shared" ref="DC369:DC370" si="2949">AQ369</f>
        <v>0</v>
      </c>
      <c r="DD369" s="432">
        <f t="shared" ref="DD369:DD370" si="2950">AR369</f>
        <v>0</v>
      </c>
      <c r="DE369" s="428">
        <f>'DATA SHEET'!CO369*'Gas parameters'!$B$13</f>
        <v>21529.8</v>
      </c>
      <c r="DF369" s="428">
        <f>'DATA SHEET'!CP369*'Gas parameters'!$C$13</f>
        <v>0</v>
      </c>
      <c r="DG369" s="428">
        <f>'DATA SHEET'!CQ369*'Gas parameters'!$D$13</f>
        <v>0</v>
      </c>
      <c r="DH369" s="428">
        <f>'DATA SHEET'!CR369*'Gas parameters'!$E$13</f>
        <v>0</v>
      </c>
      <c r="DI369" s="428">
        <f>'DATA SHEET'!CS369*'Gas parameters'!$F$13</f>
        <v>0</v>
      </c>
      <c r="DJ369" s="428">
        <f>'DATA SHEET'!CT369*'Gas parameters'!$G$13</f>
        <v>0</v>
      </c>
      <c r="DK369" s="428">
        <f>'DATA SHEET'!CU369*'Gas parameters'!$H$13</f>
        <v>0</v>
      </c>
      <c r="DL369" s="428">
        <f>'DATA SHEET'!CV369*'Gas parameters'!$I$13</f>
        <v>0</v>
      </c>
      <c r="DM369" s="428">
        <f>'DATA SHEET'!CW369*'Gas parameters'!$J$13</f>
        <v>0</v>
      </c>
      <c r="DN369" s="428">
        <f>'DATA SHEET'!CX369*'Gas parameters'!$K$13</f>
        <v>0</v>
      </c>
      <c r="DO369" s="428">
        <f>'DATA SHEET'!CY369*'Gas parameters'!$L$13</f>
        <v>0</v>
      </c>
      <c r="DP369" s="428">
        <f>'DATA SHEET'!CZ369*'Gas parameters'!$M$13</f>
        <v>4313.2</v>
      </c>
      <c r="DQ369" s="428">
        <f>'DATA SHEET'!DA369*'Gas parameters'!$N$13</f>
        <v>0</v>
      </c>
      <c r="DR369" s="428">
        <f>'DATA SHEET'!DB369*'Gas parameters'!$O$13</f>
        <v>0</v>
      </c>
      <c r="DS369" s="428">
        <f>'DATA SHEET'!DC369*'Gas parameters'!$P$13</f>
        <v>0</v>
      </c>
      <c r="DT369" s="428">
        <f>'DATA SHEET'!DD369*'Gas parameters'!$Q$13</f>
        <v>0</v>
      </c>
      <c r="DU369" s="431">
        <f>'DATA SHEET'!CO369*'Gas parameters'!$B$14</f>
        <v>23891.399999999998</v>
      </c>
      <c r="DV369" s="431">
        <f>'DATA SHEET'!CP369*'Gas parameters'!$C$14</f>
        <v>0</v>
      </c>
      <c r="DW369" s="431">
        <f>'DATA SHEET'!CQ369*'Gas parameters'!$D$14</f>
        <v>0</v>
      </c>
      <c r="DX369" s="431">
        <f>'DATA SHEET'!CR369*'Gas parameters'!$E$14</f>
        <v>0</v>
      </c>
      <c r="DY369" s="431">
        <f>'DATA SHEET'!CS369*'Gas parameters'!$F$14</f>
        <v>0</v>
      </c>
      <c r="DZ369" s="431">
        <f>'DATA SHEET'!CT369*'Gas parameters'!$G$14</f>
        <v>0</v>
      </c>
      <c r="EA369" s="431">
        <f>'DATA SHEET'!CU369*'Gas parameters'!$H$14</f>
        <v>0</v>
      </c>
      <c r="EB369" s="431">
        <f>'DATA SHEET'!CV369*'Gas parameters'!$I$14</f>
        <v>0</v>
      </c>
      <c r="EC369" s="431">
        <f>'DATA SHEET'!CW369*'Gas parameters'!$J$14</f>
        <v>0</v>
      </c>
      <c r="ED369" s="431">
        <f>'DATA SHEET'!CX369*'Gas parameters'!$K$14</f>
        <v>0</v>
      </c>
      <c r="EE369" s="431">
        <f>'DATA SHEET'!CY369*'Gas parameters'!$L$14</f>
        <v>0</v>
      </c>
      <c r="EF369" s="431">
        <f>'DATA SHEET'!CZ369*'Gas parameters'!$M$14</f>
        <v>5098</v>
      </c>
      <c r="EG369" s="431">
        <f>'DATA SHEET'!DA369*'Gas parameters'!$N$14</f>
        <v>0</v>
      </c>
      <c r="EH369" s="431">
        <f>'DATA SHEET'!DB369*'Gas parameters'!$O$14</f>
        <v>0</v>
      </c>
      <c r="EI369" s="431">
        <f>'DATA SHEET'!DC369*'Gas parameters'!$P$14</f>
        <v>0</v>
      </c>
      <c r="EJ369" s="431">
        <f>'DATA SHEET'!DD369*'Gas parameters'!$Q$14</f>
        <v>0</v>
      </c>
      <c r="EK369" s="425">
        <f>'DATA SHEET'!CO369*'Gas parameters'!$B$15</f>
        <v>1.2018</v>
      </c>
      <c r="EL369" s="434">
        <f>'DATA SHEET'!CP369*'Gas parameters'!$C$15</f>
        <v>0</v>
      </c>
      <c r="EM369" s="434">
        <f>'DATA SHEET'!CQ369*'Gas parameters'!$D$15</f>
        <v>0</v>
      </c>
      <c r="EN369" s="434">
        <f>'DATA SHEET'!CR369*'Gas parameters'!$E$15</f>
        <v>0</v>
      </c>
      <c r="EO369" s="434">
        <f>'DATA SHEET'!CS369*'Gas parameters'!$F$15</f>
        <v>0</v>
      </c>
      <c r="EP369" s="434">
        <f>'DATA SHEET'!CT369*'Gas parameters'!$G$15</f>
        <v>0</v>
      </c>
      <c r="EQ369" s="434">
        <f>'DATA SHEET'!CU369*'Gas parameters'!$H$15</f>
        <v>0</v>
      </c>
      <c r="ER369" s="434">
        <f>'DATA SHEET'!CV369*'Gas parameters'!$I$15</f>
        <v>0</v>
      </c>
      <c r="ES369" s="434">
        <f>'DATA SHEET'!CW369*'Gas parameters'!$J$15</f>
        <v>0</v>
      </c>
      <c r="ET369" s="434">
        <f>'DATA SHEET'!CX369*'Gas parameters'!$K$15</f>
        <v>0</v>
      </c>
      <c r="EU369" s="434">
        <f>'DATA SHEET'!CY369*'Gas parameters'!$L$15</f>
        <v>0</v>
      </c>
      <c r="EV369" s="434">
        <f>'DATA SHEET'!CZ369*'Gas parameters'!$M$15</f>
        <v>0.1996</v>
      </c>
      <c r="EW369" s="434">
        <f>'DATA SHEET'!DA369*'Gas parameters'!$N$15</f>
        <v>0</v>
      </c>
      <c r="EX369" s="434">
        <f>'DATA SHEET'!DB369*'Gas parameters'!$O$15</f>
        <v>0</v>
      </c>
      <c r="EY369" s="434">
        <f>'DATA SHEET'!DC369*'Gas parameters'!$P$15</f>
        <v>0</v>
      </c>
      <c r="EZ369" s="434">
        <f>'DATA SHEET'!DD369*'Gas parameters'!$Q$15</f>
        <v>0</v>
      </c>
      <c r="FA369" s="429">
        <f>'DATA SHEET'!CO369*'Gas parameters'!$B$16</f>
        <v>0.59760000000000002</v>
      </c>
      <c r="FB369" s="429">
        <f>'DATA SHEET'!CP369*'Gas parameters'!$C$16</f>
        <v>0</v>
      </c>
      <c r="FC369" s="429">
        <f>'DATA SHEET'!CQ369*'Gas parameters'!$D$16</f>
        <v>0</v>
      </c>
      <c r="FD369" s="429">
        <f>'DATA SHEET'!CR369*'Gas parameters'!$E$16</f>
        <v>0</v>
      </c>
      <c r="FE369" s="429">
        <f>'DATA SHEET'!CS369*'Gas parameters'!$F$16</f>
        <v>0</v>
      </c>
      <c r="FF369" s="429">
        <f>'DATA SHEET'!CT369*'Gas parameters'!$G$16</f>
        <v>0</v>
      </c>
      <c r="FG369" s="429">
        <f>'DATA SHEET'!CU369*'Gas parameters'!$H$16</f>
        <v>0</v>
      </c>
      <c r="FH369" s="429">
        <f>'DATA SHEET'!CV369*'Gas parameters'!$I$16</f>
        <v>0</v>
      </c>
      <c r="FI369" s="429">
        <f>'DATA SHEET'!CW369*'Gas parameters'!$J$16</f>
        <v>0</v>
      </c>
      <c r="FJ369" s="429">
        <f>'DATA SHEET'!CX369*'Gas parameters'!$K$16</f>
        <v>0</v>
      </c>
      <c r="FK369" s="429">
        <f>'DATA SHEET'!CY369*'Gas parameters'!$L$16</f>
        <v>0</v>
      </c>
      <c r="FL369" s="429">
        <f>'DATA SHEET'!CZ369*'Gas parameters'!$M$16</f>
        <v>0</v>
      </c>
      <c r="FM369" s="429">
        <f>'DATA SHEET'!DA369*'Gas parameters'!$N$16</f>
        <v>0</v>
      </c>
      <c r="FN369" s="429">
        <f>'DATA SHEET'!DB369*'Gas parameters'!$O$16</f>
        <v>0</v>
      </c>
      <c r="FO369" s="429">
        <f>'DATA SHEET'!DC369*'Gas parameters'!$P$16</f>
        <v>0</v>
      </c>
      <c r="FP369" s="429">
        <f>'DATA SHEET'!DD369*'Gas parameters'!$Q$16</f>
        <v>0</v>
      </c>
      <c r="FQ369" s="457">
        <f>'DATA SHEET'!CO369*'Gas parameters'!$B$17</f>
        <v>1.1639999999999999</v>
      </c>
      <c r="FR369" s="457">
        <f>'DATA SHEET'!CP369*'Gas parameters'!$C$17</f>
        <v>0</v>
      </c>
      <c r="FS369" s="457">
        <f>'DATA SHEET'!CQ369*'Gas parameters'!$D$17</f>
        <v>0</v>
      </c>
      <c r="FT369" s="457">
        <f>'DATA SHEET'!CR369*'Gas parameters'!$E$17</f>
        <v>0</v>
      </c>
      <c r="FU369" s="457">
        <f>'DATA SHEET'!CS369*'Gas parameters'!$F$17</f>
        <v>0</v>
      </c>
      <c r="FV369" s="457">
        <f>'DATA SHEET'!CT369*'Gas parameters'!$G$17</f>
        <v>0</v>
      </c>
      <c r="FW369" s="457">
        <f>'DATA SHEET'!CU369*'Gas parameters'!$H$17</f>
        <v>0</v>
      </c>
      <c r="FX369" s="457">
        <f>'DATA SHEET'!CV369*'Gas parameters'!$I$17</f>
        <v>0</v>
      </c>
      <c r="FY369" s="457">
        <f>'DATA SHEET'!CW369*'Gas parameters'!$J$17</f>
        <v>0</v>
      </c>
      <c r="FZ369" s="457">
        <f>'DATA SHEET'!CX369*'Gas parameters'!$K$17</f>
        <v>0</v>
      </c>
      <c r="GA369" s="457">
        <f>'DATA SHEET'!CY369*'Gas parameters'!$L$17</f>
        <v>0</v>
      </c>
      <c r="GB369" s="457">
        <f>'DATA SHEET'!CZ369*'Gas parameters'!$M$17</f>
        <v>0.38680000000000003</v>
      </c>
      <c r="GC369" s="457">
        <f>'DATA SHEET'!DA369*'Gas parameters'!$N$17</f>
        <v>0</v>
      </c>
      <c r="GD369" s="457">
        <f>'DATA SHEET'!DB369*'Gas parameters'!$O$17</f>
        <v>0</v>
      </c>
      <c r="GE369" s="457">
        <f>'DATA SHEET'!DC369*'Gas parameters'!$P$17</f>
        <v>0</v>
      </c>
      <c r="GF369" s="457">
        <f>'DATA SHEET'!DD369*'Gas parameters'!$Q$17</f>
        <v>0</v>
      </c>
      <c r="GG369" s="429">
        <f>'DATA SHEET'!CO369*'Gas parameters'!$B$18</f>
        <v>0.43043999999999999</v>
      </c>
      <c r="GH369" s="429">
        <f>'DATA SHEET'!CP369*'Gas parameters'!$C$18</f>
        <v>0</v>
      </c>
      <c r="GI369" s="429">
        <f>'DATA SHEET'!CQ369*'Gas parameters'!$D$18</f>
        <v>0</v>
      </c>
      <c r="GJ369" s="429">
        <f>'DATA SHEET'!CR369*'Gas parameters'!$E$18</f>
        <v>0</v>
      </c>
      <c r="GK369" s="429">
        <f>'DATA SHEET'!CS369*'Gas parameters'!$F$18</f>
        <v>0</v>
      </c>
      <c r="GL369" s="429">
        <f>'DATA SHEET'!CT369*'Gas parameters'!$G$18</f>
        <v>0</v>
      </c>
      <c r="GM369" s="429">
        <f>'DATA SHEET'!CU369*'Gas parameters'!$H$18</f>
        <v>0</v>
      </c>
      <c r="GN369" s="429">
        <f>'DATA SHEET'!CV369*'Gas parameters'!$I$18</f>
        <v>0</v>
      </c>
      <c r="GO369" s="429">
        <f>'DATA SHEET'!CW369*'Gas parameters'!$J$18</f>
        <v>0</v>
      </c>
      <c r="GP369" s="429">
        <f>'DATA SHEET'!CX369*'Gas parameters'!$K$18</f>
        <v>0</v>
      </c>
      <c r="GQ369" s="429">
        <f>'DATA SHEET'!CY369*'Gas parameters'!$L$18</f>
        <v>0</v>
      </c>
      <c r="GR369" s="429">
        <f>'DATA SHEET'!CZ369*'Gas parameters'!$M$18</f>
        <v>3.5999999999999997E-2</v>
      </c>
      <c r="GS369" s="429">
        <f>'DATA SHEET'!DA369*'Gas parameters'!$N$18</f>
        <v>0</v>
      </c>
      <c r="GT369" s="429">
        <f>'DATA SHEET'!DB369*'Gas parameters'!$O$18</f>
        <v>0</v>
      </c>
      <c r="GU369" s="429">
        <f>'DATA SHEET'!DC369*'Gas parameters'!$P$18</f>
        <v>0</v>
      </c>
      <c r="GV369" s="429">
        <f>'DATA SHEET'!DD369*'Gas parameters'!$Q$18</f>
        <v>0</v>
      </c>
      <c r="GW369" s="430">
        <v>7</v>
      </c>
      <c r="GX369" s="430">
        <v>1E-3</v>
      </c>
      <c r="GY369" s="435">
        <f t="shared" ref="GY369:GY370" si="2951">HM369/0.2094</f>
        <v>6.6924546322827121</v>
      </c>
      <c r="GZ369" s="435">
        <f t="shared" ref="GZ369:GZ370" si="2952">HN369/HH369*100</f>
        <v>10.148328222950017</v>
      </c>
      <c r="HA369" s="433">
        <f t="shared" ref="HA369:HA370" si="2953">(HG369-HH369)/GY369+1</f>
        <v>1</v>
      </c>
      <c r="HB369" s="433">
        <f t="shared" ref="HB369:HB370" si="2954">HG369+HI369</f>
        <v>7.4502201757506663</v>
      </c>
      <c r="HC369" s="433">
        <f t="shared" ref="HC369:HC370" si="2955">HI369/HB369*100</f>
        <v>20.959991874476575</v>
      </c>
      <c r="HD369" s="433">
        <f t="shared" ref="HD369:HD370" si="2956">HJ369*0.01977+HF369*0.01429+(100-HF369-HJ369)*0.01251</f>
        <v>1.3246768628986172</v>
      </c>
      <c r="HE369" s="433">
        <f t="shared" ref="HE369:HE370" si="2957">(HD369+HI369*0.8038/HG369)/(HI369/HG369+1)</f>
        <v>1.2155011147590387</v>
      </c>
      <c r="HF369" s="436">
        <f t="shared" ref="HF369:HF370" si="2958">IO369</f>
        <v>0</v>
      </c>
      <c r="HG369" s="433">
        <f t="shared" ref="HG369:HG370" si="2959">HN369/HJ369*100</f>
        <v>5.8886546322827122</v>
      </c>
      <c r="HH369" s="435">
        <f>GY369*0.7906+'DATA SHEET'!CW369/100+HN369</f>
        <v>5.8886546322827122</v>
      </c>
      <c r="HI369" s="433">
        <f t="shared" ref="HI369:HI370" si="2960">GX369/0.8038*1.293*HA369*GY369+HO369</f>
        <v>1.5615655434679541</v>
      </c>
      <c r="HJ369" s="433">
        <f t="shared" ref="HJ369:HJ370" si="2961">(1-HF369/20.94)*GZ369</f>
        <v>10.148328222950017</v>
      </c>
      <c r="HK369" s="437">
        <f t="shared" ref="HK369:HK370" si="2962">SUM(DE369:DT369)</f>
        <v>25843</v>
      </c>
      <c r="HL369" s="437">
        <f t="shared" ref="HL369:HL370" si="2963">SUM(DU369:EJ369)</f>
        <v>28989.399999999998</v>
      </c>
      <c r="HM369" s="438">
        <f t="shared" ref="HM369:HM370" si="2964">SUM(EK369:EZ369)</f>
        <v>1.4014</v>
      </c>
      <c r="HN369" s="439">
        <f t="shared" ref="HN369:HN370" si="2965">SUM(FA369:FP369)</f>
        <v>0.59760000000000002</v>
      </c>
      <c r="HO369" s="436">
        <f t="shared" ref="HO369:HO370" si="2966">SUM(FQ369:GF369)</f>
        <v>1.5508</v>
      </c>
      <c r="HP369" s="427">
        <f t="shared" ref="HP369:HP370" si="2967">SUM(GG369:GV369)</f>
        <v>0.46643999999999997</v>
      </c>
      <c r="HQ369" s="357">
        <f t="shared" ref="HQ369:HQ370" si="2968">SUM(AS369:BH369)</f>
        <v>25801.599999999999</v>
      </c>
      <c r="HR369" s="358">
        <f t="shared" ref="HR369:HR370" si="2969">SUM(BI369:BX369)</f>
        <v>29019.200000000001</v>
      </c>
      <c r="HS369" s="712">
        <f t="shared" ref="HS369:HS370" si="2970">SUM(BY369:CN369)</f>
        <v>0.46643999999999997</v>
      </c>
      <c r="HT369" s="713">
        <f t="shared" ref="HT369:HT370" si="2971">HU369/$HR$14</f>
        <v>0.36094603788418017</v>
      </c>
      <c r="HU369" s="711">
        <f t="shared" ref="HU369:HU370" si="2972">HS369/$HU$14</f>
        <v>0.44215889640812073</v>
      </c>
      <c r="HV369" s="711">
        <f t="shared" ref="HV369:HV370" si="2973">HY369/$HV$14</f>
        <v>24.454174959719456</v>
      </c>
      <c r="HW369" s="711">
        <f t="shared" ref="HW369:HW370" si="2974">HZ369/$HW$14</f>
        <v>27.464698088207459</v>
      </c>
      <c r="HX369" s="711">
        <f t="shared" ref="HX369:HX370" si="2975">IA369/$HX$14</f>
        <v>45.714470083951518</v>
      </c>
      <c r="HY369" s="714">
        <f t="shared" ref="HY369:HY370" si="2976">HQ369/1000</f>
        <v>25.801599999999997</v>
      </c>
      <c r="HZ369" s="359">
        <f t="shared" ref="HZ369:HZ370" si="2977">HR369/1000</f>
        <v>29.019200000000001</v>
      </c>
      <c r="IA369" s="360">
        <f t="shared" ref="IA369:IA370" si="2978">HR369/SQRT(HT369)/1000</f>
        <v>48.30190909070317</v>
      </c>
      <c r="IB369" s="75">
        <f t="shared" ref="IB369:IB370" si="2979">HX369</f>
        <v>45.714470083951518</v>
      </c>
      <c r="IC369" s="724">
        <f t="shared" ref="IC369:IC370" si="2980">HT369</f>
        <v>0.36094603788418017</v>
      </c>
      <c r="ID369" s="724">
        <f t="shared" ref="ID369:ID370" si="2981">HY369</f>
        <v>25.801599999999997</v>
      </c>
      <c r="IE369" s="724">
        <f t="shared" ref="IE369:IE370" si="2982">HZ369</f>
        <v>29.019200000000001</v>
      </c>
      <c r="IF369" s="76">
        <f t="shared" ref="IF369:IF370" si="2983">GZ369</f>
        <v>10.148328222950017</v>
      </c>
      <c r="IG369" s="168"/>
      <c r="IH369" s="168"/>
      <c r="II369" s="168"/>
      <c r="IJ369" s="700">
        <f t="shared" ref="IJ369:IJ370" si="2984">II369*(273.15/(273.15+15))*ID369/3.6</f>
        <v>0</v>
      </c>
      <c r="IK369" s="8"/>
      <c r="IL369" s="8"/>
      <c r="IM369" s="8"/>
      <c r="IN369" s="8"/>
      <c r="IO369" s="8"/>
      <c r="IP369" s="8"/>
      <c r="IQ369" s="8"/>
      <c r="IR369" s="8"/>
      <c r="IS369" s="23" t="s">
        <v>88</v>
      </c>
      <c r="IT369" s="23" t="s">
        <v>88</v>
      </c>
      <c r="IU369" s="23"/>
      <c r="IV369" s="23" t="s">
        <v>88</v>
      </c>
      <c r="IW369" s="23"/>
      <c r="IX369" s="23"/>
      <c r="IZ369" s="8"/>
      <c r="JA369" s="8"/>
      <c r="JB369" s="43"/>
      <c r="JC369" s="64"/>
      <c r="JD369" s="22" t="str">
        <f>IF(IN369&lt;&gt;0,IP369*IF369/IN369,"NM")</f>
        <v>NM</v>
      </c>
      <c r="JE369" s="22" t="str">
        <f>IF(IN369&lt;&gt;0,IQ369*IF369/IN369,"NM")</f>
        <v>NM</v>
      </c>
      <c r="JF369" s="22" t="str">
        <f>IF(IN369&lt;&gt;0,JD369*1.07,"NM")</f>
        <v>NM</v>
      </c>
      <c r="JG369" s="22" t="str">
        <f>IF(IN369&lt;&gt;0,JE369*1.76,"NM")</f>
        <v>NM</v>
      </c>
      <c r="JH369" s="21" t="str">
        <f>IF(IN369&lt;&gt;0,(21/(21-IO369)),"NM")</f>
        <v>NM</v>
      </c>
      <c r="JI369" s="21"/>
      <c r="JJ369" s="21"/>
      <c r="JK369" s="21"/>
      <c r="JL369" s="79"/>
      <c r="JM369" s="140"/>
      <c r="JN369" s="140"/>
      <c r="JO369" s="140"/>
      <c r="JP369" s="29"/>
      <c r="JQ369" s="29"/>
      <c r="JR369" s="29"/>
      <c r="JS369" s="29"/>
      <c r="JT369" s="142"/>
      <c r="JU369" s="142"/>
      <c r="JV369" s="142"/>
      <c r="JW369" s="142"/>
      <c r="JX369" s="142"/>
      <c r="JY369" s="142"/>
      <c r="JZ369" s="142"/>
      <c r="KA369" s="26"/>
      <c r="KB369" s="27"/>
      <c r="KC369" s="175"/>
      <c r="KD369" s="175"/>
      <c r="KE369" s="175"/>
      <c r="KF369" s="175"/>
      <c r="KG369" s="175"/>
      <c r="KH369" s="175"/>
      <c r="KI369" s="175"/>
      <c r="KJ369" s="175"/>
      <c r="KK369" s="48"/>
      <c r="KL369" s="32" t="s">
        <v>88</v>
      </c>
      <c r="KM369" s="48"/>
      <c r="KN369" s="48"/>
      <c r="KO369" s="48"/>
      <c r="KP369" s="48"/>
      <c r="KQ369" s="49"/>
      <c r="KR369" s="49"/>
      <c r="KS369" s="49"/>
      <c r="KT369" s="49"/>
      <c r="KU369" s="49"/>
      <c r="KV369" s="49"/>
      <c r="KX369" s="540">
        <f t="shared" si="2736"/>
        <v>100</v>
      </c>
    </row>
    <row r="370" spans="1:310" ht="24.75" thickTop="1" thickBot="1" x14ac:dyDescent="0.3">
      <c r="A370" s="81"/>
      <c r="B370" s="81"/>
      <c r="C370" s="81"/>
      <c r="D370" s="2179"/>
      <c r="E370" s="11">
        <f>E369+1</f>
        <v>181</v>
      </c>
      <c r="F370" s="2129"/>
      <c r="G370" s="1832"/>
      <c r="H370" s="23" t="s">
        <v>88</v>
      </c>
      <c r="I370" s="23" t="s">
        <v>88</v>
      </c>
      <c r="J370" s="23" t="s">
        <v>88</v>
      </c>
      <c r="K370" s="38"/>
      <c r="L370" s="39" t="s">
        <v>79</v>
      </c>
      <c r="M370" s="39" t="s">
        <v>76</v>
      </c>
      <c r="N370" s="775" t="s">
        <v>59</v>
      </c>
      <c r="O370" s="44"/>
      <c r="P370" s="549"/>
      <c r="Q370" s="726">
        <v>60</v>
      </c>
      <c r="R370" s="727"/>
      <c r="S370" s="727"/>
      <c r="T370" s="727"/>
      <c r="U370" s="727"/>
      <c r="V370" s="727"/>
      <c r="W370" s="727"/>
      <c r="X370" s="727"/>
      <c r="Y370" s="727"/>
      <c r="Z370" s="727"/>
      <c r="AA370" s="727"/>
      <c r="AB370" s="727">
        <v>40</v>
      </c>
      <c r="AC370" s="368">
        <f t="shared" si="2923"/>
        <v>0.6</v>
      </c>
      <c r="AD370" s="368">
        <f t="shared" si="2924"/>
        <v>0</v>
      </c>
      <c r="AE370" s="368">
        <f t="shared" si="2925"/>
        <v>0</v>
      </c>
      <c r="AF370" s="368">
        <f t="shared" si="2926"/>
        <v>0</v>
      </c>
      <c r="AG370" s="368">
        <f t="shared" si="2927"/>
        <v>0</v>
      </c>
      <c r="AH370" s="368">
        <f t="shared" si="2928"/>
        <v>0</v>
      </c>
      <c r="AI370" s="368">
        <f t="shared" si="2929"/>
        <v>0</v>
      </c>
      <c r="AJ370" s="368">
        <f t="shared" si="2930"/>
        <v>0</v>
      </c>
      <c r="AK370" s="368">
        <f t="shared" si="2931"/>
        <v>0</v>
      </c>
      <c r="AL370" s="368">
        <f t="shared" si="2932"/>
        <v>0</v>
      </c>
      <c r="AM370" s="368">
        <f t="shared" si="2933"/>
        <v>0</v>
      </c>
      <c r="AN370" s="368">
        <f t="shared" si="2934"/>
        <v>0.4</v>
      </c>
      <c r="AO370" s="369">
        <v>0</v>
      </c>
      <c r="AP370" s="370">
        <v>0</v>
      </c>
      <c r="AQ370" s="370">
        <v>0</v>
      </c>
      <c r="AR370" s="370">
        <v>0</v>
      </c>
      <c r="AS370" s="378">
        <f>AC370*'Gas parameters'!$B$10</f>
        <v>21490.799999999999</v>
      </c>
      <c r="AT370" s="371">
        <f>AD370*'Gas parameters'!$C$10</f>
        <v>0</v>
      </c>
      <c r="AU370" s="371">
        <f>AE370*'Gas parameters'!$D$10</f>
        <v>0</v>
      </c>
      <c r="AV370" s="371">
        <f>AF370*'Gas parameters'!$E$10</f>
        <v>0</v>
      </c>
      <c r="AW370" s="371">
        <f>AG370*'Gas parameters'!$F$10</f>
        <v>0</v>
      </c>
      <c r="AX370" s="371">
        <f>AH370*'Gas parameters'!$G$10</f>
        <v>0</v>
      </c>
      <c r="AY370" s="371">
        <f>AI370*'Gas parameters'!$H$10</f>
        <v>0</v>
      </c>
      <c r="AZ370" s="371">
        <f>AJ370*'Gas parameters'!$I$10</f>
        <v>0</v>
      </c>
      <c r="BA370" s="371">
        <f>AK370*'Gas parameters'!$J$10</f>
        <v>0</v>
      </c>
      <c r="BB370" s="371">
        <f>AL370*'Gas parameters'!$K$10</f>
        <v>0</v>
      </c>
      <c r="BC370" s="371">
        <f>AM370*'Gas parameters'!$L$10</f>
        <v>0</v>
      </c>
      <c r="BD370" s="371">
        <f>AN370*'Gas parameters'!$M$10</f>
        <v>4310.8</v>
      </c>
      <c r="BE370" s="372">
        <f>AO370*'Gas parameters'!$N$10</f>
        <v>0</v>
      </c>
      <c r="BF370" s="373">
        <f>AP370*'Gas parameters'!$O$10</f>
        <v>0</v>
      </c>
      <c r="BG370" s="373">
        <f>AQ370*'Gas parameters'!$P$10</f>
        <v>0</v>
      </c>
      <c r="BH370" s="379">
        <f>AR370*'Gas parameters'!$Q$10</f>
        <v>0</v>
      </c>
      <c r="BI370" s="386">
        <f>AC370*'Gas parameters'!$B$11</f>
        <v>23904</v>
      </c>
      <c r="BJ370" s="387">
        <f>AD370*'Gas parameters'!$C$11</f>
        <v>0</v>
      </c>
      <c r="BK370" s="387">
        <f>AE370*'Gas parameters'!$D$11</f>
        <v>0</v>
      </c>
      <c r="BL370" s="387">
        <f>AF370*'Gas parameters'!$E$11</f>
        <v>0</v>
      </c>
      <c r="BM370" s="387">
        <f>AG370*'Gas parameters'!$F$11</f>
        <v>0</v>
      </c>
      <c r="BN370" s="387">
        <f>AH370*'Gas parameters'!$G$11</f>
        <v>0</v>
      </c>
      <c r="BO370" s="387">
        <f>AI370*'Gas parameters'!$H$11</f>
        <v>0</v>
      </c>
      <c r="BP370" s="387">
        <f>AJ370*'Gas parameters'!$I$11</f>
        <v>0</v>
      </c>
      <c r="BQ370" s="387">
        <f>AK370*'Gas parameters'!$J$11</f>
        <v>0</v>
      </c>
      <c r="BR370" s="387">
        <f>AL370*'Gas parameters'!$K$11</f>
        <v>0</v>
      </c>
      <c r="BS370" s="387">
        <f>AM370*'Gas parameters'!$L$11</f>
        <v>0</v>
      </c>
      <c r="BT370" s="387">
        <f>AN370*'Gas parameters'!$M$11</f>
        <v>5115.2000000000007</v>
      </c>
      <c r="BU370" s="388">
        <f>AO370*'Gas parameters'!$N$11</f>
        <v>0</v>
      </c>
      <c r="BV370" s="389">
        <f>AP370*'Gas parameters'!$O$11</f>
        <v>0</v>
      </c>
      <c r="BW370" s="389">
        <f>AQ370*'Gas parameters'!$P$11</f>
        <v>0</v>
      </c>
      <c r="BX370" s="390">
        <f>AR370*'Gas parameters'!$Q$11</f>
        <v>0</v>
      </c>
      <c r="BY370" s="385">
        <f>AC370*'Gas parameters'!$B$12</f>
        <v>0.43043999999999999</v>
      </c>
      <c r="BZ370" s="374">
        <f>AD370*'Gas parameters'!$C$12</f>
        <v>0</v>
      </c>
      <c r="CA370" s="374">
        <f>AE370*'Gas parameters'!$D$12</f>
        <v>0</v>
      </c>
      <c r="CB370" s="374">
        <f>AF370*'Gas parameters'!$E$12</f>
        <v>0</v>
      </c>
      <c r="CC370" s="374">
        <f>AG370*'Gas parameters'!$F$12</f>
        <v>0</v>
      </c>
      <c r="CD370" s="374">
        <f>AH370*'Gas parameters'!$G$12</f>
        <v>0</v>
      </c>
      <c r="CE370" s="374">
        <f>AI370*'Gas parameters'!$H$12</f>
        <v>0</v>
      </c>
      <c r="CF370" s="374">
        <f>AJ370*'Gas parameters'!$I$12</f>
        <v>0</v>
      </c>
      <c r="CG370" s="374">
        <f>AK370*'Gas parameters'!$J$12</f>
        <v>0</v>
      </c>
      <c r="CH370" s="374">
        <f>AL370*'Gas parameters'!$K$12</f>
        <v>0</v>
      </c>
      <c r="CI370" s="374">
        <f>AM370*'Gas parameters'!$L$12</f>
        <v>0</v>
      </c>
      <c r="CJ370" s="374">
        <f>AN370*'Gas parameters'!$M$12</f>
        <v>3.5999999999999997E-2</v>
      </c>
      <c r="CK370" s="375">
        <f>AO370*'Gas parameters'!$N$12</f>
        <v>0</v>
      </c>
      <c r="CL370" s="376">
        <f>AP370*'Gas parameters'!$O$12</f>
        <v>0</v>
      </c>
      <c r="CM370" s="376">
        <f>AQ370*'Gas parameters'!$P$12</f>
        <v>0</v>
      </c>
      <c r="CN370" s="376">
        <f>AR370*'Gas parameters'!$Q$12</f>
        <v>0</v>
      </c>
      <c r="CO370" s="432">
        <f t="shared" si="2935"/>
        <v>0.6</v>
      </c>
      <c r="CP370" s="432">
        <f t="shared" si="2936"/>
        <v>0</v>
      </c>
      <c r="CQ370" s="432">
        <f t="shared" si="2937"/>
        <v>0</v>
      </c>
      <c r="CR370" s="432">
        <f t="shared" si="2938"/>
        <v>0</v>
      </c>
      <c r="CS370" s="432">
        <f t="shared" si="2939"/>
        <v>0</v>
      </c>
      <c r="CT370" s="432">
        <f t="shared" si="2940"/>
        <v>0</v>
      </c>
      <c r="CU370" s="432">
        <f t="shared" si="2941"/>
        <v>0</v>
      </c>
      <c r="CV370" s="432">
        <f t="shared" si="2942"/>
        <v>0</v>
      </c>
      <c r="CW370" s="432">
        <f t="shared" si="2943"/>
        <v>0</v>
      </c>
      <c r="CX370" s="432">
        <f t="shared" si="2944"/>
        <v>0</v>
      </c>
      <c r="CY370" s="432">
        <f t="shared" si="2945"/>
        <v>0</v>
      </c>
      <c r="CZ370" s="432">
        <f t="shared" si="2946"/>
        <v>0.4</v>
      </c>
      <c r="DA370" s="432">
        <f t="shared" si="2947"/>
        <v>0</v>
      </c>
      <c r="DB370" s="432">
        <f t="shared" si="2948"/>
        <v>0</v>
      </c>
      <c r="DC370" s="432">
        <f t="shared" si="2949"/>
        <v>0</v>
      </c>
      <c r="DD370" s="432">
        <f t="shared" si="2950"/>
        <v>0</v>
      </c>
      <c r="DE370" s="428">
        <f>'DATA SHEET'!CO370*'Gas parameters'!$B$13</f>
        <v>21529.8</v>
      </c>
      <c r="DF370" s="428">
        <f>'DATA SHEET'!CP370*'Gas parameters'!$C$13</f>
        <v>0</v>
      </c>
      <c r="DG370" s="428">
        <f>'DATA SHEET'!CQ370*'Gas parameters'!$D$13</f>
        <v>0</v>
      </c>
      <c r="DH370" s="428">
        <f>'DATA SHEET'!CR370*'Gas parameters'!$E$13</f>
        <v>0</v>
      </c>
      <c r="DI370" s="428">
        <f>'DATA SHEET'!CS370*'Gas parameters'!$F$13</f>
        <v>0</v>
      </c>
      <c r="DJ370" s="428">
        <f>'DATA SHEET'!CT370*'Gas parameters'!$G$13</f>
        <v>0</v>
      </c>
      <c r="DK370" s="428">
        <f>'DATA SHEET'!CU370*'Gas parameters'!$H$13</f>
        <v>0</v>
      </c>
      <c r="DL370" s="428">
        <f>'DATA SHEET'!CV370*'Gas parameters'!$I$13</f>
        <v>0</v>
      </c>
      <c r="DM370" s="428">
        <f>'DATA SHEET'!CW370*'Gas parameters'!$J$13</f>
        <v>0</v>
      </c>
      <c r="DN370" s="428">
        <f>'DATA SHEET'!CX370*'Gas parameters'!$K$13</f>
        <v>0</v>
      </c>
      <c r="DO370" s="428">
        <f>'DATA SHEET'!CY370*'Gas parameters'!$L$13</f>
        <v>0</v>
      </c>
      <c r="DP370" s="428">
        <f>'DATA SHEET'!CZ370*'Gas parameters'!$M$13</f>
        <v>4313.2</v>
      </c>
      <c r="DQ370" s="428">
        <f>'DATA SHEET'!DA370*'Gas parameters'!$N$13</f>
        <v>0</v>
      </c>
      <c r="DR370" s="428">
        <f>'DATA SHEET'!DB370*'Gas parameters'!$O$13</f>
        <v>0</v>
      </c>
      <c r="DS370" s="428">
        <f>'DATA SHEET'!DC370*'Gas parameters'!$P$13</f>
        <v>0</v>
      </c>
      <c r="DT370" s="428">
        <f>'DATA SHEET'!DD370*'Gas parameters'!$Q$13</f>
        <v>0</v>
      </c>
      <c r="DU370" s="431">
        <f>'DATA SHEET'!CO370*'Gas parameters'!$B$14</f>
        <v>23891.399999999998</v>
      </c>
      <c r="DV370" s="431">
        <f>'DATA SHEET'!CP370*'Gas parameters'!$C$14</f>
        <v>0</v>
      </c>
      <c r="DW370" s="431">
        <f>'DATA SHEET'!CQ370*'Gas parameters'!$D$14</f>
        <v>0</v>
      </c>
      <c r="DX370" s="431">
        <f>'DATA SHEET'!CR370*'Gas parameters'!$E$14</f>
        <v>0</v>
      </c>
      <c r="DY370" s="431">
        <f>'DATA SHEET'!CS370*'Gas parameters'!$F$14</f>
        <v>0</v>
      </c>
      <c r="DZ370" s="431">
        <f>'DATA SHEET'!CT370*'Gas parameters'!$G$14</f>
        <v>0</v>
      </c>
      <c r="EA370" s="431">
        <f>'DATA SHEET'!CU370*'Gas parameters'!$H$14</f>
        <v>0</v>
      </c>
      <c r="EB370" s="431">
        <f>'DATA SHEET'!CV370*'Gas parameters'!$I$14</f>
        <v>0</v>
      </c>
      <c r="EC370" s="431">
        <f>'DATA SHEET'!CW370*'Gas parameters'!$J$14</f>
        <v>0</v>
      </c>
      <c r="ED370" s="431">
        <f>'DATA SHEET'!CX370*'Gas parameters'!$K$14</f>
        <v>0</v>
      </c>
      <c r="EE370" s="431">
        <f>'DATA SHEET'!CY370*'Gas parameters'!$L$14</f>
        <v>0</v>
      </c>
      <c r="EF370" s="431">
        <f>'DATA SHEET'!CZ370*'Gas parameters'!$M$14</f>
        <v>5098</v>
      </c>
      <c r="EG370" s="431">
        <f>'DATA SHEET'!DA370*'Gas parameters'!$N$14</f>
        <v>0</v>
      </c>
      <c r="EH370" s="431">
        <f>'DATA SHEET'!DB370*'Gas parameters'!$O$14</f>
        <v>0</v>
      </c>
      <c r="EI370" s="431">
        <f>'DATA SHEET'!DC370*'Gas parameters'!$P$14</f>
        <v>0</v>
      </c>
      <c r="EJ370" s="431">
        <f>'DATA SHEET'!DD370*'Gas parameters'!$Q$14</f>
        <v>0</v>
      </c>
      <c r="EK370" s="425">
        <f>'DATA SHEET'!CO370*'Gas parameters'!$B$15</f>
        <v>1.2018</v>
      </c>
      <c r="EL370" s="434">
        <f>'DATA SHEET'!CP370*'Gas parameters'!$C$15</f>
        <v>0</v>
      </c>
      <c r="EM370" s="434">
        <f>'DATA SHEET'!CQ370*'Gas parameters'!$D$15</f>
        <v>0</v>
      </c>
      <c r="EN370" s="434">
        <f>'DATA SHEET'!CR370*'Gas parameters'!$E$15</f>
        <v>0</v>
      </c>
      <c r="EO370" s="434">
        <f>'DATA SHEET'!CS370*'Gas parameters'!$F$15</f>
        <v>0</v>
      </c>
      <c r="EP370" s="434">
        <f>'DATA SHEET'!CT370*'Gas parameters'!$G$15</f>
        <v>0</v>
      </c>
      <c r="EQ370" s="434">
        <f>'DATA SHEET'!CU370*'Gas parameters'!$H$15</f>
        <v>0</v>
      </c>
      <c r="ER370" s="434">
        <f>'DATA SHEET'!CV370*'Gas parameters'!$I$15</f>
        <v>0</v>
      </c>
      <c r="ES370" s="434">
        <f>'DATA SHEET'!CW370*'Gas parameters'!$J$15</f>
        <v>0</v>
      </c>
      <c r="ET370" s="434">
        <f>'DATA SHEET'!CX370*'Gas parameters'!$K$15</f>
        <v>0</v>
      </c>
      <c r="EU370" s="434">
        <f>'DATA SHEET'!CY370*'Gas parameters'!$L$15</f>
        <v>0</v>
      </c>
      <c r="EV370" s="434">
        <f>'DATA SHEET'!CZ370*'Gas parameters'!$M$15</f>
        <v>0.1996</v>
      </c>
      <c r="EW370" s="434">
        <f>'DATA SHEET'!DA370*'Gas parameters'!$N$15</f>
        <v>0</v>
      </c>
      <c r="EX370" s="434">
        <f>'DATA SHEET'!DB370*'Gas parameters'!$O$15</f>
        <v>0</v>
      </c>
      <c r="EY370" s="434">
        <f>'DATA SHEET'!DC370*'Gas parameters'!$P$15</f>
        <v>0</v>
      </c>
      <c r="EZ370" s="434">
        <f>'DATA SHEET'!DD370*'Gas parameters'!$Q$15</f>
        <v>0</v>
      </c>
      <c r="FA370" s="429">
        <f>'DATA SHEET'!CO370*'Gas parameters'!$B$16</f>
        <v>0.59760000000000002</v>
      </c>
      <c r="FB370" s="429">
        <f>'DATA SHEET'!CP370*'Gas parameters'!$C$16</f>
        <v>0</v>
      </c>
      <c r="FC370" s="429">
        <f>'DATA SHEET'!CQ370*'Gas parameters'!$D$16</f>
        <v>0</v>
      </c>
      <c r="FD370" s="429">
        <f>'DATA SHEET'!CR370*'Gas parameters'!$E$16</f>
        <v>0</v>
      </c>
      <c r="FE370" s="429">
        <f>'DATA SHEET'!CS370*'Gas parameters'!$F$16</f>
        <v>0</v>
      </c>
      <c r="FF370" s="429">
        <f>'DATA SHEET'!CT370*'Gas parameters'!$G$16</f>
        <v>0</v>
      </c>
      <c r="FG370" s="429">
        <f>'DATA SHEET'!CU370*'Gas parameters'!$H$16</f>
        <v>0</v>
      </c>
      <c r="FH370" s="429">
        <f>'DATA SHEET'!CV370*'Gas parameters'!$I$16</f>
        <v>0</v>
      </c>
      <c r="FI370" s="429">
        <f>'DATA SHEET'!CW370*'Gas parameters'!$J$16</f>
        <v>0</v>
      </c>
      <c r="FJ370" s="429">
        <f>'DATA SHEET'!CX370*'Gas parameters'!$K$16</f>
        <v>0</v>
      </c>
      <c r="FK370" s="429">
        <f>'DATA SHEET'!CY370*'Gas parameters'!$L$16</f>
        <v>0</v>
      </c>
      <c r="FL370" s="429">
        <f>'DATA SHEET'!CZ370*'Gas parameters'!$M$16</f>
        <v>0</v>
      </c>
      <c r="FM370" s="429">
        <f>'DATA SHEET'!DA370*'Gas parameters'!$N$16</f>
        <v>0</v>
      </c>
      <c r="FN370" s="429">
        <f>'DATA SHEET'!DB370*'Gas parameters'!$O$16</f>
        <v>0</v>
      </c>
      <c r="FO370" s="429">
        <f>'DATA SHEET'!DC370*'Gas parameters'!$P$16</f>
        <v>0</v>
      </c>
      <c r="FP370" s="429">
        <f>'DATA SHEET'!DD370*'Gas parameters'!$Q$16</f>
        <v>0</v>
      </c>
      <c r="FQ370" s="457">
        <f>'DATA SHEET'!CO370*'Gas parameters'!$B$17</f>
        <v>1.1639999999999999</v>
      </c>
      <c r="FR370" s="457">
        <f>'DATA SHEET'!CP370*'Gas parameters'!$C$17</f>
        <v>0</v>
      </c>
      <c r="FS370" s="457">
        <f>'DATA SHEET'!CQ370*'Gas parameters'!$D$17</f>
        <v>0</v>
      </c>
      <c r="FT370" s="457">
        <f>'DATA SHEET'!CR370*'Gas parameters'!$E$17</f>
        <v>0</v>
      </c>
      <c r="FU370" s="457">
        <f>'DATA SHEET'!CS370*'Gas parameters'!$F$17</f>
        <v>0</v>
      </c>
      <c r="FV370" s="457">
        <f>'DATA SHEET'!CT370*'Gas parameters'!$G$17</f>
        <v>0</v>
      </c>
      <c r="FW370" s="457">
        <f>'DATA SHEET'!CU370*'Gas parameters'!$H$17</f>
        <v>0</v>
      </c>
      <c r="FX370" s="457">
        <f>'DATA SHEET'!CV370*'Gas parameters'!$I$17</f>
        <v>0</v>
      </c>
      <c r="FY370" s="457">
        <f>'DATA SHEET'!CW370*'Gas parameters'!$J$17</f>
        <v>0</v>
      </c>
      <c r="FZ370" s="457">
        <f>'DATA SHEET'!CX370*'Gas parameters'!$K$17</f>
        <v>0</v>
      </c>
      <c r="GA370" s="457">
        <f>'DATA SHEET'!CY370*'Gas parameters'!$L$17</f>
        <v>0</v>
      </c>
      <c r="GB370" s="457">
        <f>'DATA SHEET'!CZ370*'Gas parameters'!$M$17</f>
        <v>0.38680000000000003</v>
      </c>
      <c r="GC370" s="457">
        <f>'DATA SHEET'!DA370*'Gas parameters'!$N$17</f>
        <v>0</v>
      </c>
      <c r="GD370" s="457">
        <f>'DATA SHEET'!DB370*'Gas parameters'!$O$17</f>
        <v>0</v>
      </c>
      <c r="GE370" s="457">
        <f>'DATA SHEET'!DC370*'Gas parameters'!$P$17</f>
        <v>0</v>
      </c>
      <c r="GF370" s="457">
        <f>'DATA SHEET'!DD370*'Gas parameters'!$Q$17</f>
        <v>0</v>
      </c>
      <c r="GG370" s="429">
        <f>'DATA SHEET'!CO370*'Gas parameters'!$B$18</f>
        <v>0.43043999999999999</v>
      </c>
      <c r="GH370" s="429">
        <f>'DATA SHEET'!CP370*'Gas parameters'!$C$18</f>
        <v>0</v>
      </c>
      <c r="GI370" s="429">
        <f>'DATA SHEET'!CQ370*'Gas parameters'!$D$18</f>
        <v>0</v>
      </c>
      <c r="GJ370" s="429">
        <f>'DATA SHEET'!CR370*'Gas parameters'!$E$18</f>
        <v>0</v>
      </c>
      <c r="GK370" s="429">
        <f>'DATA SHEET'!CS370*'Gas parameters'!$F$18</f>
        <v>0</v>
      </c>
      <c r="GL370" s="429">
        <f>'DATA SHEET'!CT370*'Gas parameters'!$G$18</f>
        <v>0</v>
      </c>
      <c r="GM370" s="429">
        <f>'DATA SHEET'!CU370*'Gas parameters'!$H$18</f>
        <v>0</v>
      </c>
      <c r="GN370" s="429">
        <f>'DATA SHEET'!CV370*'Gas parameters'!$I$18</f>
        <v>0</v>
      </c>
      <c r="GO370" s="429">
        <f>'DATA SHEET'!CW370*'Gas parameters'!$J$18</f>
        <v>0</v>
      </c>
      <c r="GP370" s="429">
        <f>'DATA SHEET'!CX370*'Gas parameters'!$K$18</f>
        <v>0</v>
      </c>
      <c r="GQ370" s="429">
        <f>'DATA SHEET'!CY370*'Gas parameters'!$L$18</f>
        <v>0</v>
      </c>
      <c r="GR370" s="429">
        <f>'DATA SHEET'!CZ370*'Gas parameters'!$M$18</f>
        <v>3.5999999999999997E-2</v>
      </c>
      <c r="GS370" s="429">
        <f>'DATA SHEET'!DA370*'Gas parameters'!$N$18</f>
        <v>0</v>
      </c>
      <c r="GT370" s="429">
        <f>'DATA SHEET'!DB370*'Gas parameters'!$O$18</f>
        <v>0</v>
      </c>
      <c r="GU370" s="429">
        <f>'DATA SHEET'!DC370*'Gas parameters'!$P$18</f>
        <v>0</v>
      </c>
      <c r="GV370" s="429">
        <f>'DATA SHEET'!DD370*'Gas parameters'!$Q$18</f>
        <v>0</v>
      </c>
      <c r="GW370" s="430">
        <v>7</v>
      </c>
      <c r="GX370" s="430">
        <v>1E-3</v>
      </c>
      <c r="GY370" s="435">
        <f t="shared" si="2951"/>
        <v>6.6924546322827121</v>
      </c>
      <c r="GZ370" s="435">
        <f t="shared" si="2952"/>
        <v>10.148328222950017</v>
      </c>
      <c r="HA370" s="433">
        <f t="shared" si="2953"/>
        <v>1</v>
      </c>
      <c r="HB370" s="433">
        <f t="shared" si="2954"/>
        <v>7.4502201757506663</v>
      </c>
      <c r="HC370" s="433">
        <f t="shared" si="2955"/>
        <v>20.959991874476575</v>
      </c>
      <c r="HD370" s="433">
        <f t="shared" si="2956"/>
        <v>1.3246768628986172</v>
      </c>
      <c r="HE370" s="433">
        <f t="shared" si="2957"/>
        <v>1.2155011147590387</v>
      </c>
      <c r="HF370" s="436">
        <f t="shared" si="2958"/>
        <v>0</v>
      </c>
      <c r="HG370" s="433">
        <f t="shared" si="2959"/>
        <v>5.8886546322827122</v>
      </c>
      <c r="HH370" s="435">
        <f>GY370*0.7906+'DATA SHEET'!CW370/100+HN370</f>
        <v>5.8886546322827122</v>
      </c>
      <c r="HI370" s="433">
        <f t="shared" si="2960"/>
        <v>1.5615655434679541</v>
      </c>
      <c r="HJ370" s="433">
        <f t="shared" si="2961"/>
        <v>10.148328222950017</v>
      </c>
      <c r="HK370" s="437">
        <f t="shared" si="2962"/>
        <v>25843</v>
      </c>
      <c r="HL370" s="437">
        <f t="shared" si="2963"/>
        <v>28989.399999999998</v>
      </c>
      <c r="HM370" s="438">
        <f t="shared" si="2964"/>
        <v>1.4014</v>
      </c>
      <c r="HN370" s="439">
        <f t="shared" si="2965"/>
        <v>0.59760000000000002</v>
      </c>
      <c r="HO370" s="436">
        <f t="shared" si="2966"/>
        <v>1.5508</v>
      </c>
      <c r="HP370" s="427">
        <f t="shared" si="2967"/>
        <v>0.46643999999999997</v>
      </c>
      <c r="HQ370" s="357">
        <f t="shared" si="2968"/>
        <v>25801.599999999999</v>
      </c>
      <c r="HR370" s="358">
        <f t="shared" si="2969"/>
        <v>29019.200000000001</v>
      </c>
      <c r="HS370" s="712">
        <f t="shared" si="2970"/>
        <v>0.46643999999999997</v>
      </c>
      <c r="HT370" s="713">
        <f t="shared" si="2971"/>
        <v>0.36094603788418017</v>
      </c>
      <c r="HU370" s="711">
        <f t="shared" si="2972"/>
        <v>0.44215889640812073</v>
      </c>
      <c r="HV370" s="711">
        <f t="shared" si="2973"/>
        <v>24.454174959719456</v>
      </c>
      <c r="HW370" s="711">
        <f t="shared" si="2974"/>
        <v>27.464698088207459</v>
      </c>
      <c r="HX370" s="711">
        <f t="shared" si="2975"/>
        <v>45.714470083951518</v>
      </c>
      <c r="HY370" s="714">
        <f t="shared" si="2976"/>
        <v>25.801599999999997</v>
      </c>
      <c r="HZ370" s="359">
        <f t="shared" si="2977"/>
        <v>29.019200000000001</v>
      </c>
      <c r="IA370" s="360">
        <f t="shared" si="2978"/>
        <v>48.30190909070317</v>
      </c>
      <c r="IB370" s="75">
        <f t="shared" si="2979"/>
        <v>45.714470083951518</v>
      </c>
      <c r="IC370" s="724">
        <f t="shared" si="2980"/>
        <v>0.36094603788418017</v>
      </c>
      <c r="ID370" s="724">
        <f t="shared" si="2981"/>
        <v>25.801599999999997</v>
      </c>
      <c r="IE370" s="724">
        <f t="shared" si="2982"/>
        <v>29.019200000000001</v>
      </c>
      <c r="IF370" s="76">
        <f t="shared" si="2983"/>
        <v>10.148328222950017</v>
      </c>
      <c r="IG370" s="168"/>
      <c r="IH370" s="168"/>
      <c r="II370" s="168"/>
      <c r="IJ370" s="700">
        <f t="shared" si="2984"/>
        <v>0</v>
      </c>
      <c r="IK370"/>
      <c r="IL370"/>
      <c r="IM370"/>
      <c r="IS370" s="23" t="s">
        <v>88</v>
      </c>
      <c r="IT370" s="23" t="s">
        <v>88</v>
      </c>
      <c r="IU370" s="23"/>
      <c r="IV370" s="23" t="s">
        <v>88</v>
      </c>
      <c r="IW370" s="23"/>
      <c r="IX370" s="23"/>
      <c r="JB370" s="43"/>
      <c r="JC370" s="64"/>
      <c r="JD370" s="22" t="str">
        <f>IF(IN370&lt;&gt;0,IP370*IF370/IN370,"NM")</f>
        <v>NM</v>
      </c>
      <c r="JE370" s="22" t="str">
        <f>IF(IN370&lt;&gt;0,IQ370*IF370/IN370,"NM")</f>
        <v>NM</v>
      </c>
      <c r="JF370" s="22" t="str">
        <f>IF(IN370&lt;&gt;0,JD370*1.07,"NM")</f>
        <v>NM</v>
      </c>
      <c r="JG370" s="22" t="str">
        <f>IF(IN370&lt;&gt;0,JE370*1.76,"NM")</f>
        <v>NM</v>
      </c>
      <c r="JH370" s="21" t="str">
        <f>IF(IN370&lt;&gt;0,(21/(21-IO370)),"NM")</f>
        <v>NM</v>
      </c>
      <c r="JI370" s="21"/>
      <c r="JJ370" s="21"/>
      <c r="JK370" s="21"/>
      <c r="JL370" s="79"/>
      <c r="JM370" s="140"/>
      <c r="JN370" s="140"/>
      <c r="JO370" s="140"/>
      <c r="JP370" s="29"/>
      <c r="JQ370" s="29"/>
      <c r="JR370" s="29"/>
      <c r="JS370" s="29"/>
      <c r="JT370" s="142"/>
      <c r="JU370" s="142"/>
      <c r="JV370" s="142"/>
      <c r="JW370" s="142"/>
      <c r="JX370" s="142"/>
      <c r="JY370" s="142"/>
      <c r="JZ370" s="142"/>
      <c r="KA370" s="26"/>
      <c r="KB370" s="27"/>
      <c r="KC370" s="175"/>
      <c r="KD370" s="175"/>
      <c r="KE370" s="175"/>
      <c r="KF370" s="175"/>
      <c r="KG370" s="175"/>
      <c r="KH370" s="175"/>
      <c r="KI370" s="175"/>
      <c r="KJ370" s="175"/>
      <c r="KK370" s="48"/>
      <c r="KL370" s="32" t="s">
        <v>88</v>
      </c>
      <c r="KM370" s="48"/>
      <c r="KN370" s="48"/>
      <c r="KO370" s="48"/>
      <c r="KP370" s="48"/>
      <c r="KQ370" s="49"/>
      <c r="KR370" s="49"/>
      <c r="KS370" s="49"/>
      <c r="KT370" s="49"/>
      <c r="KU370" s="49"/>
      <c r="KV370" s="49"/>
      <c r="KX370" s="540">
        <f t="shared" si="2736"/>
        <v>100</v>
      </c>
    </row>
    <row r="371" spans="1:310" ht="15" x14ac:dyDescent="0.25">
      <c r="A371" s="81"/>
      <c r="B371" s="81"/>
      <c r="C371" s="81"/>
      <c r="P371" s="550"/>
      <c r="IB371" s="3"/>
      <c r="IC371" s="3"/>
      <c r="ID371" s="3"/>
      <c r="IE371" s="3"/>
      <c r="IF371" s="3"/>
      <c r="IK371"/>
      <c r="IL371"/>
      <c r="IM371"/>
      <c r="JK371" s="3"/>
      <c r="KL371" s="3"/>
      <c r="KX371" s="540">
        <f t="shared" si="2736"/>
        <v>0</v>
      </c>
    </row>
    <row r="372" spans="1:310" ht="15" x14ac:dyDescent="0.25">
      <c r="A372" s="81"/>
      <c r="B372" s="81"/>
      <c r="C372" s="81"/>
      <c r="P372" s="550"/>
      <c r="IB372" s="3"/>
      <c r="IC372" s="3"/>
      <c r="ID372" s="3"/>
      <c r="IE372" s="3"/>
      <c r="IF372" s="3"/>
      <c r="IK372"/>
      <c r="IL372"/>
      <c r="IM372"/>
      <c r="JK372" s="3"/>
      <c r="KL372" s="3"/>
      <c r="KX372" s="540"/>
    </row>
    <row r="373" spans="1:310" ht="15" x14ac:dyDescent="0.25">
      <c r="P373" s="550"/>
      <c r="IK373"/>
      <c r="IL373"/>
      <c r="IM373"/>
      <c r="KX373" s="540">
        <f t="shared" ref="KX373:KX408" si="2985">SUM(Q373:AB373)</f>
        <v>0</v>
      </c>
    </row>
    <row r="374" spans="1:310" ht="15.75" thickBot="1" x14ac:dyDescent="0.3">
      <c r="A374" s="17"/>
      <c r="B374" s="17"/>
      <c r="C374" s="81"/>
      <c r="P374" s="550"/>
      <c r="IB374" s="3"/>
      <c r="IC374" s="3"/>
      <c r="ID374" s="3"/>
      <c r="IE374" s="3"/>
      <c r="IF374" s="3"/>
      <c r="IK374"/>
      <c r="IL374"/>
      <c r="IM374"/>
      <c r="JK374" s="3"/>
      <c r="KL374" s="3"/>
      <c r="KX374" s="540">
        <f t="shared" si="2985"/>
        <v>0</v>
      </c>
    </row>
    <row r="375" spans="1:310" ht="28.5" thickBot="1" x14ac:dyDescent="0.45">
      <c r="A375" s="243" t="s">
        <v>562</v>
      </c>
      <c r="B375" s="239"/>
      <c r="C375" s="240"/>
      <c r="D375" s="240"/>
      <c r="E375" s="241"/>
      <c r="F375" s="242"/>
      <c r="G375" s="242"/>
      <c r="H375" s="242"/>
      <c r="I375" s="242"/>
      <c r="J375" s="225"/>
      <c r="K375" s="225"/>
      <c r="L375" s="225"/>
      <c r="M375" s="225"/>
      <c r="N375" s="226"/>
      <c r="O375" s="227"/>
      <c r="P375" s="600"/>
      <c r="Q375" s="228"/>
      <c r="R375" s="228"/>
      <c r="S375" s="228"/>
      <c r="T375" s="228"/>
      <c r="U375" s="228"/>
      <c r="V375" s="228"/>
      <c r="W375" s="228"/>
      <c r="X375" s="228"/>
      <c r="Y375" s="228"/>
      <c r="Z375" s="228"/>
      <c r="AA375" s="228"/>
      <c r="AB375" s="228"/>
      <c r="AC375" s="228"/>
      <c r="AD375" s="228"/>
      <c r="AE375" s="228"/>
      <c r="AF375" s="228"/>
      <c r="AG375" s="228"/>
      <c r="AH375" s="228"/>
      <c r="AI375" s="228"/>
      <c r="AJ375" s="228"/>
      <c r="AK375" s="228"/>
      <c r="AL375" s="228"/>
      <c r="AM375" s="228"/>
      <c r="AN375" s="228"/>
      <c r="AO375" s="228"/>
      <c r="AP375" s="228"/>
      <c r="AQ375" s="228"/>
      <c r="AR375" s="228"/>
      <c r="AS375" s="228"/>
      <c r="AT375" s="228"/>
      <c r="AU375" s="228"/>
      <c r="AV375" s="228"/>
      <c r="AW375" s="228"/>
      <c r="AX375" s="228"/>
      <c r="AY375" s="228"/>
      <c r="AZ375" s="228"/>
      <c r="BA375" s="228"/>
      <c r="BB375" s="228"/>
      <c r="BC375" s="228"/>
      <c r="BD375" s="228"/>
      <c r="BE375" s="228"/>
      <c r="BF375" s="228"/>
      <c r="BG375" s="228"/>
      <c r="BH375" s="228"/>
      <c r="BI375" s="228"/>
      <c r="BJ375" s="228"/>
      <c r="BK375" s="228"/>
      <c r="BL375" s="228"/>
      <c r="BM375" s="228"/>
      <c r="BN375" s="228"/>
      <c r="BO375" s="228"/>
      <c r="BP375" s="228"/>
      <c r="BQ375" s="228"/>
      <c r="BR375" s="228"/>
      <c r="BS375" s="228"/>
      <c r="BT375" s="228"/>
      <c r="BU375" s="228"/>
      <c r="BV375" s="228"/>
      <c r="BW375" s="228"/>
      <c r="BX375" s="228"/>
      <c r="BY375" s="228"/>
      <c r="BZ375" s="228"/>
      <c r="CA375" s="228"/>
      <c r="CB375" s="228"/>
      <c r="CC375" s="228"/>
      <c r="CD375" s="228"/>
      <c r="CE375" s="228"/>
      <c r="CF375" s="228"/>
      <c r="CG375" s="228"/>
      <c r="CH375" s="228"/>
      <c r="CI375" s="228"/>
      <c r="CJ375" s="228"/>
      <c r="CK375" s="228"/>
      <c r="CL375" s="228"/>
      <c r="CM375" s="228"/>
      <c r="CN375" s="228"/>
      <c r="CO375" s="228"/>
      <c r="CP375" s="228"/>
      <c r="CQ375" s="228"/>
      <c r="CR375" s="228"/>
      <c r="CS375" s="228"/>
      <c r="CT375" s="228"/>
      <c r="CU375" s="228"/>
      <c r="CV375" s="228"/>
      <c r="CW375" s="228"/>
      <c r="CX375" s="228"/>
      <c r="CY375" s="228"/>
      <c r="CZ375" s="228"/>
      <c r="DA375" s="228"/>
      <c r="DB375" s="228"/>
      <c r="DC375" s="228"/>
      <c r="DD375" s="228"/>
      <c r="DE375" s="228"/>
      <c r="DF375" s="228"/>
      <c r="DG375" s="228"/>
      <c r="DH375" s="228"/>
      <c r="DI375" s="228"/>
      <c r="DJ375" s="228"/>
      <c r="DK375" s="228"/>
      <c r="DL375" s="228"/>
      <c r="DM375" s="228"/>
      <c r="DN375" s="228"/>
      <c r="DO375" s="228"/>
      <c r="DP375" s="228"/>
      <c r="DQ375" s="228"/>
      <c r="DR375" s="228"/>
      <c r="DS375" s="228"/>
      <c r="DT375" s="228"/>
      <c r="DU375" s="228"/>
      <c r="DV375" s="228"/>
      <c r="DW375" s="228"/>
      <c r="DX375" s="228"/>
      <c r="DY375" s="228"/>
      <c r="DZ375" s="228"/>
      <c r="EA375" s="228"/>
      <c r="EB375" s="228"/>
      <c r="EC375" s="228"/>
      <c r="ED375" s="228"/>
      <c r="EE375" s="228"/>
      <c r="EF375" s="228"/>
      <c r="EG375" s="228"/>
      <c r="EH375" s="228"/>
      <c r="EI375" s="228"/>
      <c r="EJ375" s="228"/>
      <c r="EK375" s="228"/>
      <c r="EL375" s="228"/>
      <c r="EM375" s="228"/>
      <c r="EN375" s="228"/>
      <c r="EO375" s="228"/>
      <c r="EP375" s="228"/>
      <c r="EQ375" s="228"/>
      <c r="ER375" s="228"/>
      <c r="ES375" s="228"/>
      <c r="ET375" s="228"/>
      <c r="EU375" s="228"/>
      <c r="EV375" s="228"/>
      <c r="EW375" s="228"/>
      <c r="EX375" s="228"/>
      <c r="EY375" s="228"/>
      <c r="EZ375" s="228"/>
      <c r="FA375" s="228"/>
      <c r="FB375" s="228"/>
      <c r="FC375" s="228"/>
      <c r="FD375" s="228"/>
      <c r="FE375" s="228"/>
      <c r="FF375" s="228"/>
      <c r="FG375" s="228"/>
      <c r="FH375" s="228"/>
      <c r="FI375" s="228"/>
      <c r="FJ375" s="228"/>
      <c r="FK375" s="228"/>
      <c r="FL375" s="228"/>
      <c r="FM375" s="228"/>
      <c r="FN375" s="228"/>
      <c r="FO375" s="228"/>
      <c r="FP375" s="228"/>
      <c r="FQ375" s="228"/>
      <c r="FR375" s="228"/>
      <c r="FS375" s="228"/>
      <c r="FT375" s="228"/>
      <c r="FU375" s="228"/>
      <c r="FV375" s="228"/>
      <c r="FW375" s="228"/>
      <c r="FX375" s="228"/>
      <c r="FY375" s="228"/>
      <c r="FZ375" s="228"/>
      <c r="GA375" s="228"/>
      <c r="GB375" s="228"/>
      <c r="GC375" s="228"/>
      <c r="GD375" s="228"/>
      <c r="GE375" s="228"/>
      <c r="GF375" s="228"/>
      <c r="GG375" s="228"/>
      <c r="GH375" s="228"/>
      <c r="GI375" s="228"/>
      <c r="GJ375" s="228"/>
      <c r="GK375" s="228"/>
      <c r="GL375" s="228"/>
      <c r="GM375" s="228"/>
      <c r="GN375" s="228"/>
      <c r="GO375" s="228"/>
      <c r="GP375" s="228"/>
      <c r="GQ375" s="228"/>
      <c r="GR375" s="228"/>
      <c r="GS375" s="228"/>
      <c r="GT375" s="228"/>
      <c r="GU375" s="228"/>
      <c r="GV375" s="228"/>
      <c r="GW375" s="228"/>
      <c r="GX375" s="228"/>
      <c r="GY375" s="228"/>
      <c r="GZ375" s="228"/>
      <c r="HA375" s="228"/>
      <c r="HB375" s="228"/>
      <c r="HC375" s="228"/>
      <c r="HD375" s="228"/>
      <c r="HE375" s="228"/>
      <c r="HF375" s="228"/>
      <c r="HG375" s="228"/>
      <c r="HH375" s="228"/>
      <c r="HI375" s="228"/>
      <c r="HJ375" s="228"/>
      <c r="HK375" s="228"/>
      <c r="HL375" s="228"/>
      <c r="HM375" s="228"/>
      <c r="HN375" s="228"/>
      <c r="HO375" s="228"/>
      <c r="HP375" s="228"/>
      <c r="HQ375" s="228"/>
      <c r="HR375" s="228"/>
      <c r="HS375" s="228"/>
      <c r="HT375" s="228"/>
      <c r="HU375" s="228"/>
      <c r="HV375" s="228"/>
      <c r="HW375" s="228"/>
      <c r="HX375" s="228"/>
      <c r="HY375" s="228"/>
      <c r="HZ375" s="228"/>
      <c r="IA375" s="228"/>
      <c r="IB375" s="229"/>
      <c r="IC375" s="229"/>
      <c r="ID375" s="229"/>
      <c r="IE375" s="229"/>
      <c r="IF375" s="230"/>
      <c r="IG375" s="227"/>
      <c r="IH375" s="227"/>
      <c r="II375" s="227"/>
      <c r="IJ375" s="229"/>
      <c r="IK375"/>
      <c r="IL375"/>
      <c r="IM375"/>
      <c r="IS375" s="227"/>
      <c r="IT375" s="227"/>
      <c r="IU375" s="227"/>
      <c r="IV375" s="227"/>
      <c r="IW375" s="227"/>
      <c r="IX375" s="227"/>
      <c r="IY375" s="227"/>
      <c r="IZ375" s="227"/>
      <c r="JB375" s="232"/>
      <c r="JC375" s="227"/>
      <c r="JD375" s="229"/>
      <c r="JE375" s="229"/>
      <c r="JF375" s="229"/>
      <c r="JG375" s="229"/>
      <c r="JH375" s="227"/>
      <c r="JI375" s="227"/>
      <c r="JJ375" s="227"/>
      <c r="JK375" s="229"/>
      <c r="JL375" s="233"/>
      <c r="JM375" s="233"/>
      <c r="JN375" s="233"/>
      <c r="JO375" s="233"/>
      <c r="JP375" s="233"/>
      <c r="JQ375" s="233"/>
      <c r="JR375" s="233"/>
      <c r="JS375" s="233"/>
      <c r="JT375" s="227"/>
      <c r="JU375" s="227"/>
      <c r="JV375" s="227"/>
      <c r="JW375" s="227"/>
      <c r="JX375" s="227"/>
      <c r="JY375" s="227"/>
      <c r="JZ375" s="227"/>
      <c r="KA375" s="234"/>
      <c r="KB375" s="234"/>
      <c r="KC375" s="235"/>
      <c r="KD375" s="235"/>
      <c r="KE375" s="234"/>
      <c r="KF375" s="234"/>
      <c r="KG375" s="236"/>
      <c r="KH375" s="236"/>
      <c r="KI375" s="236"/>
      <c r="KJ375" s="236"/>
      <c r="KK375" s="227"/>
      <c r="KL375" s="224"/>
      <c r="KM375" s="224"/>
      <c r="KN375" s="224"/>
      <c r="KO375" s="224"/>
      <c r="KP375" s="237"/>
      <c r="KQ375" s="237"/>
      <c r="KR375" s="232"/>
      <c r="KS375" s="232"/>
      <c r="KT375" s="232"/>
      <c r="KU375" s="232"/>
      <c r="KV375" s="238"/>
      <c r="KX375" s="540">
        <f t="shared" si="2985"/>
        <v>0</v>
      </c>
    </row>
    <row r="376" spans="1:310" ht="24" thickBot="1" x14ac:dyDescent="0.4">
      <c r="A376" s="17"/>
      <c r="B376" s="17"/>
      <c r="C376" s="81"/>
      <c r="E376" s="55" t="s">
        <v>309</v>
      </c>
      <c r="F376" s="56"/>
      <c r="G376" s="56"/>
      <c r="H376" s="56"/>
      <c r="I376" s="56"/>
      <c r="J376" s="631" t="s">
        <v>193</v>
      </c>
      <c r="K376" s="630"/>
      <c r="L376" s="630"/>
      <c r="M376" s="630"/>
      <c r="N376" s="56"/>
      <c r="O376" s="56"/>
      <c r="P376" s="56"/>
      <c r="Q376" s="56"/>
      <c r="R376" s="56"/>
      <c r="S376" s="56"/>
      <c r="T376" s="56"/>
      <c r="U376" s="56"/>
      <c r="V376" s="56"/>
      <c r="W376" s="56"/>
      <c r="X376" s="56"/>
      <c r="Y376" s="56"/>
      <c r="Z376" s="56"/>
      <c r="AA376" s="56"/>
      <c r="AB376" s="56"/>
      <c r="AC376" s="56"/>
      <c r="AD376" s="56"/>
      <c r="AE376" s="56"/>
      <c r="AF376" s="56"/>
      <c r="AG376" s="56"/>
      <c r="AH376" s="56"/>
      <c r="AI376" s="56"/>
      <c r="AJ376" s="56"/>
      <c r="AK376" s="56"/>
      <c r="AL376" s="56"/>
      <c r="AM376" s="56"/>
      <c r="AN376" s="56"/>
      <c r="AO376" s="56"/>
      <c r="AP376" s="56"/>
      <c r="AQ376" s="56"/>
      <c r="AR376" s="56"/>
      <c r="AS376" s="56"/>
      <c r="AT376" s="56"/>
      <c r="AU376" s="56"/>
      <c r="AV376" s="56"/>
      <c r="AW376" s="56"/>
      <c r="AX376" s="56"/>
      <c r="AY376" s="56"/>
      <c r="AZ376" s="56"/>
      <c r="BA376" s="56"/>
      <c r="BB376" s="56"/>
      <c r="BC376" s="56"/>
      <c r="BD376" s="56"/>
      <c r="BE376" s="56"/>
      <c r="BF376" s="56"/>
      <c r="BG376" s="56"/>
      <c r="BH376" s="56"/>
      <c r="BI376" s="56"/>
      <c r="BJ376" s="56"/>
      <c r="BK376" s="56"/>
      <c r="BL376" s="56"/>
      <c r="BM376" s="56"/>
      <c r="BN376" s="56"/>
      <c r="BO376" s="56"/>
      <c r="BP376" s="56"/>
      <c r="BQ376" s="56"/>
      <c r="BR376" s="56"/>
      <c r="BS376" s="56"/>
      <c r="BT376" s="56"/>
      <c r="BU376" s="56"/>
      <c r="BV376" s="56"/>
      <c r="BW376" s="56"/>
      <c r="BX376" s="56"/>
      <c r="BY376" s="56"/>
      <c r="BZ376" s="56"/>
      <c r="CA376" s="56"/>
      <c r="CB376" s="56"/>
      <c r="CC376" s="56"/>
      <c r="CD376" s="56"/>
      <c r="CE376" s="56"/>
      <c r="CF376" s="56"/>
      <c r="CG376" s="56"/>
      <c r="CH376" s="56"/>
      <c r="CI376" s="56"/>
      <c r="CJ376" s="56"/>
      <c r="CK376" s="56"/>
      <c r="CL376" s="56"/>
      <c r="CM376" s="56"/>
      <c r="CN376" s="56"/>
      <c r="CO376" s="56"/>
      <c r="CP376" s="56"/>
      <c r="CQ376" s="56"/>
      <c r="CR376" s="56"/>
      <c r="CS376" s="56"/>
      <c r="CT376" s="56"/>
      <c r="CU376" s="56"/>
      <c r="CV376" s="56"/>
      <c r="CW376" s="56"/>
      <c r="CX376" s="56"/>
      <c r="CY376" s="56"/>
      <c r="CZ376" s="56"/>
      <c r="DA376" s="56"/>
      <c r="DB376" s="56"/>
      <c r="DC376" s="56"/>
      <c r="DD376" s="56"/>
      <c r="DE376" s="56"/>
      <c r="DF376" s="56"/>
      <c r="DG376" s="56"/>
      <c r="DH376" s="56"/>
      <c r="DI376" s="56"/>
      <c r="DJ376" s="56"/>
      <c r="DK376" s="56"/>
      <c r="DL376" s="56"/>
      <c r="DM376" s="56"/>
      <c r="DN376" s="56"/>
      <c r="DO376" s="56"/>
      <c r="DP376" s="56"/>
      <c r="DQ376" s="56"/>
      <c r="DR376" s="56"/>
      <c r="DS376" s="56"/>
      <c r="DT376" s="56"/>
      <c r="DU376" s="56"/>
      <c r="DV376" s="56"/>
      <c r="DW376" s="56"/>
      <c r="DX376" s="56"/>
      <c r="DY376" s="56"/>
      <c r="DZ376" s="56"/>
      <c r="EA376" s="56"/>
      <c r="EB376" s="56"/>
      <c r="EC376" s="56"/>
      <c r="ED376" s="56"/>
      <c r="EE376" s="56"/>
      <c r="EF376" s="56"/>
      <c r="EG376" s="56"/>
      <c r="EH376" s="56"/>
      <c r="EI376" s="56"/>
      <c r="EJ376" s="56"/>
      <c r="EK376" s="56"/>
      <c r="EL376" s="56"/>
      <c r="EM376" s="56"/>
      <c r="EN376" s="56"/>
      <c r="EO376" s="56"/>
      <c r="EP376" s="56"/>
      <c r="EQ376" s="56"/>
      <c r="ER376" s="56"/>
      <c r="ES376" s="56"/>
      <c r="ET376" s="56"/>
      <c r="EU376" s="56"/>
      <c r="EV376" s="56"/>
      <c r="EW376" s="56"/>
      <c r="EX376" s="56"/>
      <c r="EY376" s="56"/>
      <c r="EZ376" s="56"/>
      <c r="FA376" s="56"/>
      <c r="FB376" s="56"/>
      <c r="FC376" s="56"/>
      <c r="FD376" s="56"/>
      <c r="FE376" s="56"/>
      <c r="FF376" s="56"/>
      <c r="FG376" s="56"/>
      <c r="FH376" s="56"/>
      <c r="FI376" s="56"/>
      <c r="FJ376" s="56"/>
      <c r="FK376" s="56"/>
      <c r="FL376" s="56"/>
      <c r="FM376" s="56"/>
      <c r="FN376" s="56"/>
      <c r="FO376" s="56"/>
      <c r="FP376" s="56"/>
      <c r="FQ376" s="56"/>
      <c r="FR376" s="56"/>
      <c r="FS376" s="56"/>
      <c r="FT376" s="56"/>
      <c r="FU376" s="56"/>
      <c r="FV376" s="56"/>
      <c r="FW376" s="56"/>
      <c r="FX376" s="56"/>
      <c r="FY376" s="56"/>
      <c r="FZ376" s="56"/>
      <c r="GA376" s="56"/>
      <c r="GB376" s="56"/>
      <c r="GC376" s="56"/>
      <c r="GD376" s="56"/>
      <c r="GE376" s="56"/>
      <c r="GF376" s="56"/>
      <c r="GG376" s="56"/>
      <c r="GH376" s="56"/>
      <c r="GI376" s="56"/>
      <c r="GJ376" s="56"/>
      <c r="GK376" s="56"/>
      <c r="GL376" s="56"/>
      <c r="GM376" s="56"/>
      <c r="GN376" s="56"/>
      <c r="GO376" s="56"/>
      <c r="GP376" s="56"/>
      <c r="GQ376" s="56"/>
      <c r="GR376" s="56"/>
      <c r="GS376" s="56"/>
      <c r="GT376" s="56"/>
      <c r="GU376" s="56"/>
      <c r="GV376" s="56"/>
      <c r="GW376" s="56"/>
      <c r="GX376" s="56"/>
      <c r="GY376" s="56"/>
      <c r="GZ376" s="56"/>
      <c r="HA376" s="56"/>
      <c r="HB376" s="56"/>
      <c r="HC376" s="56"/>
      <c r="HD376" s="56"/>
      <c r="HE376" s="56"/>
      <c r="HF376" s="56"/>
      <c r="HG376" s="56"/>
      <c r="HH376" s="56"/>
      <c r="HI376" s="56"/>
      <c r="HJ376" s="56"/>
      <c r="HK376" s="56"/>
      <c r="HL376" s="56"/>
      <c r="HM376" s="56"/>
      <c r="HN376" s="56"/>
      <c r="HO376" s="56"/>
      <c r="HP376" s="56"/>
      <c r="HQ376" s="56"/>
      <c r="HR376" s="56"/>
      <c r="HS376" s="56"/>
      <c r="HT376" s="56"/>
      <c r="HU376" s="56"/>
      <c r="HV376" s="56"/>
      <c r="HW376" s="56"/>
      <c r="HX376" s="56"/>
      <c r="HY376" s="56"/>
      <c r="HZ376" s="56"/>
      <c r="IA376" s="56"/>
      <c r="IB376" s="56"/>
      <c r="IC376" s="56"/>
      <c r="ID376" s="56"/>
      <c r="IE376" s="56"/>
      <c r="IF376" s="56"/>
      <c r="IG376" s="56"/>
      <c r="IH376" s="56"/>
      <c r="II376" s="56"/>
      <c r="IJ376" s="56"/>
      <c r="IK376"/>
      <c r="IL376"/>
      <c r="IM376"/>
      <c r="IS376" s="56"/>
      <c r="IT376" s="56"/>
      <c r="IU376" s="56"/>
      <c r="IV376" s="56"/>
      <c r="IW376" s="56"/>
      <c r="IX376" s="56"/>
      <c r="IY376" s="56"/>
      <c r="IZ376" s="56"/>
      <c r="JB376" s="56"/>
      <c r="JC376" s="56"/>
      <c r="JD376" s="56"/>
      <c r="JE376" s="56"/>
      <c r="JF376" s="56"/>
      <c r="JG376" s="56"/>
      <c r="JH376" s="56"/>
      <c r="JI376" s="56"/>
      <c r="JJ376" s="56"/>
      <c r="JK376" s="56"/>
      <c r="JL376" s="56"/>
      <c r="JM376" s="56"/>
      <c r="JN376" s="56"/>
      <c r="JO376" s="56"/>
      <c r="JP376" s="56"/>
      <c r="JQ376" s="56"/>
      <c r="JR376" s="56"/>
      <c r="JS376" s="56"/>
      <c r="JT376" s="56"/>
      <c r="JU376" s="56"/>
      <c r="JV376" s="56"/>
      <c r="JW376" s="56"/>
      <c r="JX376" s="56"/>
      <c r="JY376" s="56"/>
      <c r="JZ376" s="56"/>
      <c r="KA376" s="56"/>
      <c r="KB376" s="56"/>
      <c r="KC376" s="56"/>
      <c r="KD376" s="56"/>
      <c r="KE376" s="56"/>
      <c r="KF376" s="56"/>
      <c r="KG376" s="56"/>
      <c r="KH376" s="56"/>
      <c r="KI376" s="56"/>
      <c r="KJ376" s="56"/>
      <c r="KK376" s="56"/>
      <c r="KL376" s="56"/>
      <c r="KM376" s="56"/>
      <c r="KN376" s="56"/>
      <c r="KO376" s="56"/>
      <c r="KP376" s="56"/>
      <c r="KQ376" s="57"/>
      <c r="KR376" s="57"/>
      <c r="KS376" s="57"/>
      <c r="KT376" s="57"/>
      <c r="KU376" s="57"/>
      <c r="KV376" s="57"/>
      <c r="KX376" s="540">
        <f t="shared" si="2985"/>
        <v>0</v>
      </c>
    </row>
    <row r="377" spans="1:310" ht="15.75" thickBot="1" x14ac:dyDescent="0.3">
      <c r="A377" s="17"/>
      <c r="B377" s="17"/>
      <c r="C377" s="81"/>
      <c r="E377" s="50"/>
      <c r="F377" s="40"/>
      <c r="G377" s="40"/>
      <c r="H377" s="40"/>
      <c r="I377" s="40"/>
      <c r="J377" s="40"/>
      <c r="K377" s="40"/>
      <c r="L377" s="40"/>
      <c r="M377" s="40"/>
      <c r="N377" s="106"/>
      <c r="O377" s="106"/>
      <c r="P377" s="545"/>
      <c r="Q377" s="40"/>
      <c r="R377" s="40"/>
      <c r="S377" s="40"/>
      <c r="T377" s="40"/>
      <c r="U377" s="40"/>
      <c r="V377" s="40"/>
      <c r="W377" s="40"/>
      <c r="X377" s="40"/>
      <c r="Y377" s="40"/>
      <c r="Z377" s="40"/>
      <c r="AA377" s="40"/>
      <c r="AB377" s="40"/>
      <c r="AC377" s="40"/>
      <c r="AD377" s="40"/>
      <c r="AE377" s="40"/>
      <c r="AF377" s="40"/>
      <c r="AG377" s="40"/>
      <c r="AH377" s="40"/>
      <c r="AI377" s="40"/>
      <c r="AJ377" s="40"/>
      <c r="AK377" s="40"/>
      <c r="AL377" s="40"/>
      <c r="AM377" s="40"/>
      <c r="AN377" s="40"/>
      <c r="AO377" s="40"/>
      <c r="AP377" s="40"/>
      <c r="AQ377" s="40"/>
      <c r="AR377" s="40"/>
      <c r="AS377" s="40"/>
      <c r="AT377" s="40"/>
      <c r="AU377" s="40"/>
      <c r="AV377" s="40"/>
      <c r="AW377" s="40"/>
      <c r="AX377" s="40"/>
      <c r="AY377" s="40"/>
      <c r="AZ377" s="40"/>
      <c r="BA377" s="40"/>
      <c r="BB377" s="40"/>
      <c r="BC377" s="40"/>
      <c r="BD377" s="40"/>
      <c r="BE377" s="40"/>
      <c r="BF377" s="40"/>
      <c r="BG377" s="40"/>
      <c r="BH377" s="40"/>
      <c r="BI377" s="40"/>
      <c r="BJ377" s="40"/>
      <c r="BK377" s="40"/>
      <c r="BL377" s="40"/>
      <c r="BM377" s="40"/>
      <c r="BN377" s="40"/>
      <c r="BO377" s="40"/>
      <c r="BP377" s="40"/>
      <c r="BQ377" s="40"/>
      <c r="BR377" s="40"/>
      <c r="BS377" s="40"/>
      <c r="BT377" s="40"/>
      <c r="BU377" s="40"/>
      <c r="BV377" s="40"/>
      <c r="BW377" s="40"/>
      <c r="BX377" s="40"/>
      <c r="BY377" s="40"/>
      <c r="BZ377" s="40"/>
      <c r="CA377" s="40"/>
      <c r="CB377" s="40"/>
      <c r="CC377" s="40"/>
      <c r="CD377" s="40"/>
      <c r="CE377" s="40"/>
      <c r="CF377" s="40"/>
      <c r="CG377" s="40"/>
      <c r="CH377" s="40"/>
      <c r="CI377" s="40"/>
      <c r="CJ377" s="40"/>
      <c r="CK377" s="40"/>
      <c r="CL377" s="40"/>
      <c r="CM377" s="40"/>
      <c r="CN377" s="40"/>
      <c r="CO377" s="40"/>
      <c r="CP377" s="40"/>
      <c r="CQ377" s="40"/>
      <c r="CR377" s="40"/>
      <c r="CS377" s="40"/>
      <c r="CT377" s="40"/>
      <c r="CU377" s="40"/>
      <c r="CV377" s="40"/>
      <c r="CW377" s="40"/>
      <c r="CX377" s="40"/>
      <c r="CY377" s="40"/>
      <c r="CZ377" s="40"/>
      <c r="DA377" s="40"/>
      <c r="DB377" s="40"/>
      <c r="DC377" s="40"/>
      <c r="DD377" s="40"/>
      <c r="DE377" s="40"/>
      <c r="DF377" s="40"/>
      <c r="DG377" s="40"/>
      <c r="DH377" s="40"/>
      <c r="DI377" s="40"/>
      <c r="DJ377" s="40"/>
      <c r="DK377" s="40"/>
      <c r="DL377" s="40"/>
      <c r="DM377" s="40"/>
      <c r="DN377" s="40"/>
      <c r="DO377" s="40"/>
      <c r="DP377" s="40"/>
      <c r="DQ377" s="40"/>
      <c r="DR377" s="40"/>
      <c r="DS377" s="40"/>
      <c r="DT377" s="40"/>
      <c r="DU377" s="40"/>
      <c r="DV377" s="40"/>
      <c r="DW377" s="40"/>
      <c r="DX377" s="40"/>
      <c r="DY377" s="40"/>
      <c r="DZ377" s="40"/>
      <c r="EA377" s="40"/>
      <c r="EB377" s="40"/>
      <c r="EC377" s="40"/>
      <c r="ED377" s="40"/>
      <c r="EE377" s="40"/>
      <c r="EF377" s="40"/>
      <c r="EG377" s="40"/>
      <c r="EH377" s="40"/>
      <c r="EI377" s="40"/>
      <c r="EJ377" s="40"/>
      <c r="EK377" s="40"/>
      <c r="EL377" s="40"/>
      <c r="EM377" s="40"/>
      <c r="EN377" s="40"/>
      <c r="EO377" s="40"/>
      <c r="EP377" s="40"/>
      <c r="EQ377" s="40"/>
      <c r="ER377" s="40"/>
      <c r="ES377" s="40"/>
      <c r="ET377" s="40"/>
      <c r="EU377" s="40"/>
      <c r="EV377" s="40"/>
      <c r="EW377" s="40"/>
      <c r="EX377" s="40"/>
      <c r="EY377" s="40"/>
      <c r="EZ377" s="40"/>
      <c r="FA377" s="40"/>
      <c r="FB377" s="40"/>
      <c r="FC377" s="40"/>
      <c r="FD377" s="40"/>
      <c r="FE377" s="40"/>
      <c r="FF377" s="40"/>
      <c r="FG377" s="40"/>
      <c r="FH377" s="40"/>
      <c r="FI377" s="40"/>
      <c r="FJ377" s="40"/>
      <c r="FK377" s="40"/>
      <c r="FL377" s="40"/>
      <c r="FM377" s="40"/>
      <c r="FN377" s="40"/>
      <c r="FO377" s="40"/>
      <c r="FP377" s="40"/>
      <c r="FQ377" s="40"/>
      <c r="FR377" s="40"/>
      <c r="FS377" s="40"/>
      <c r="FT377" s="40"/>
      <c r="FU377" s="40"/>
      <c r="FV377" s="40"/>
      <c r="FW377" s="40"/>
      <c r="FX377" s="40"/>
      <c r="FY377" s="40"/>
      <c r="FZ377" s="40"/>
      <c r="GA377" s="40"/>
      <c r="GB377" s="40"/>
      <c r="GC377" s="40"/>
      <c r="GD377" s="40"/>
      <c r="GE377" s="40"/>
      <c r="GF377" s="40"/>
      <c r="GG377" s="40"/>
      <c r="GH377" s="40"/>
      <c r="GI377" s="40"/>
      <c r="GJ377" s="40"/>
      <c r="GK377" s="40"/>
      <c r="GL377" s="40"/>
      <c r="GM377" s="40"/>
      <c r="GN377" s="40"/>
      <c r="GO377" s="40"/>
      <c r="GP377" s="40"/>
      <c r="GQ377" s="40"/>
      <c r="GR377" s="40"/>
      <c r="GS377" s="40"/>
      <c r="GT377" s="40"/>
      <c r="GU377" s="40"/>
      <c r="GV377" s="40"/>
      <c r="GW377" s="40"/>
      <c r="GX377" s="40"/>
      <c r="GY377" s="40"/>
      <c r="GZ377" s="40"/>
      <c r="HA377" s="40"/>
      <c r="HB377" s="40"/>
      <c r="HC377" s="40"/>
      <c r="HD377" s="40"/>
      <c r="HE377" s="40"/>
      <c r="HF377" s="40"/>
      <c r="HG377" s="40"/>
      <c r="HH377" s="40"/>
      <c r="HI377" s="40"/>
      <c r="HJ377" s="40"/>
      <c r="HK377" s="40"/>
      <c r="HL377" s="40"/>
      <c r="HM377" s="40"/>
      <c r="HN377" s="40"/>
      <c r="HO377" s="40"/>
      <c r="HP377" s="40"/>
      <c r="HQ377" s="40"/>
      <c r="HR377" s="40"/>
      <c r="HS377" s="40"/>
      <c r="HT377" s="40"/>
      <c r="HU377" s="40"/>
      <c r="HV377" s="40"/>
      <c r="HW377" s="40"/>
      <c r="HX377" s="40"/>
      <c r="HY377" s="40"/>
      <c r="HZ377" s="40"/>
      <c r="IA377" s="40"/>
      <c r="IB377" s="40"/>
      <c r="IC377" s="40"/>
      <c r="ID377" s="40"/>
      <c r="IE377" s="40"/>
      <c r="IF377" s="40"/>
      <c r="IG377" s="40"/>
      <c r="IH377" s="40"/>
      <c r="II377" s="40"/>
      <c r="IJ377" s="40"/>
      <c r="IK377"/>
      <c r="IL377"/>
      <c r="IM377"/>
      <c r="IS377" s="40"/>
      <c r="IT377" s="40"/>
      <c r="IU377" s="40"/>
      <c r="IV377" s="40"/>
      <c r="IW377" s="40"/>
      <c r="IX377" s="40"/>
      <c r="IY377" s="40"/>
      <c r="IZ377" s="40"/>
      <c r="JB377" s="40"/>
      <c r="JC377" s="40"/>
      <c r="JD377" s="40"/>
      <c r="JE377" s="40"/>
      <c r="JF377" s="40"/>
      <c r="JG377" s="40"/>
      <c r="JH377" s="40"/>
      <c r="JI377" s="40"/>
      <c r="JJ377" s="40"/>
      <c r="JK377" s="40"/>
      <c r="JL377" s="40"/>
      <c r="JM377" s="40"/>
      <c r="JN377" s="40"/>
      <c r="JO377" s="40"/>
      <c r="JP377" s="40"/>
      <c r="JQ377" s="40"/>
      <c r="JR377" s="40"/>
      <c r="JS377" s="40"/>
      <c r="JT377" s="83"/>
      <c r="JU377" s="83"/>
      <c r="JV377" s="83"/>
      <c r="JW377" s="83"/>
      <c r="JX377" s="83"/>
      <c r="JY377" s="83"/>
      <c r="JZ377" s="83"/>
      <c r="KA377" s="40"/>
      <c r="KB377" s="40"/>
      <c r="KC377" s="40"/>
      <c r="KD377" s="40"/>
      <c r="KE377" s="40"/>
      <c r="KF377" s="40"/>
      <c r="KG377" s="40"/>
      <c r="KH377" s="40"/>
      <c r="KI377" s="40"/>
      <c r="KJ377" s="40"/>
      <c r="KK377" s="40"/>
      <c r="KL377" s="40"/>
      <c r="KM377" s="40"/>
      <c r="KN377" s="40"/>
      <c r="KO377" s="40"/>
      <c r="KP377" s="40"/>
      <c r="KQ377" s="41"/>
      <c r="KR377" s="41"/>
      <c r="KS377" s="41"/>
      <c r="KT377" s="41"/>
      <c r="KU377" s="41"/>
      <c r="KV377" s="41"/>
      <c r="KX377" s="540">
        <f t="shared" si="2985"/>
        <v>0</v>
      </c>
    </row>
    <row r="378" spans="1:310" ht="15.75" thickBot="1" x14ac:dyDescent="0.3">
      <c r="A378" s="17"/>
      <c r="B378" s="17"/>
      <c r="C378" s="81"/>
      <c r="E378" s="52" t="s">
        <v>292</v>
      </c>
      <c r="F378" s="53"/>
      <c r="G378" s="53"/>
      <c r="H378" s="53"/>
      <c r="I378" s="53"/>
      <c r="J378" s="53"/>
      <c r="K378" s="53"/>
      <c r="L378" s="53"/>
      <c r="M378" s="53"/>
      <c r="N378" s="53"/>
      <c r="O378" s="53"/>
      <c r="P378" s="547"/>
      <c r="Q378" s="53"/>
      <c r="R378" s="53"/>
      <c r="S378" s="53"/>
      <c r="T378" s="53"/>
      <c r="U378" s="53"/>
      <c r="V378" s="53"/>
      <c r="W378" s="53"/>
      <c r="X378" s="53"/>
      <c r="Y378" s="53"/>
      <c r="Z378" s="53"/>
      <c r="AA378" s="53"/>
      <c r="AB378" s="53"/>
      <c r="AC378" s="53"/>
      <c r="AD378" s="53"/>
      <c r="AE378" s="53"/>
      <c r="AF378" s="53"/>
      <c r="AG378" s="53"/>
      <c r="AH378" s="53"/>
      <c r="AI378" s="53"/>
      <c r="AJ378" s="53"/>
      <c r="AK378" s="53"/>
      <c r="AL378" s="53"/>
      <c r="AM378" s="53"/>
      <c r="AN378" s="53"/>
      <c r="AO378" s="53"/>
      <c r="AP378" s="53"/>
      <c r="AQ378" s="53"/>
      <c r="AR378" s="53"/>
      <c r="AS378" s="53"/>
      <c r="AT378" s="53"/>
      <c r="AU378" s="53"/>
      <c r="AV378" s="53"/>
      <c r="AW378" s="53"/>
      <c r="AX378" s="53"/>
      <c r="AY378" s="53"/>
      <c r="AZ378" s="53"/>
      <c r="BA378" s="53"/>
      <c r="BB378" s="53"/>
      <c r="BC378" s="53"/>
      <c r="BD378" s="53"/>
      <c r="BE378" s="53"/>
      <c r="BF378" s="53"/>
      <c r="BG378" s="53"/>
      <c r="BH378" s="53"/>
      <c r="BI378" s="53"/>
      <c r="BJ378" s="53"/>
      <c r="BK378" s="53"/>
      <c r="BL378" s="53"/>
      <c r="BM378" s="53"/>
      <c r="BN378" s="53"/>
      <c r="BO378" s="53"/>
      <c r="BP378" s="53"/>
      <c r="BQ378" s="53"/>
      <c r="BR378" s="53"/>
      <c r="BS378" s="53"/>
      <c r="BT378" s="53"/>
      <c r="BU378" s="53"/>
      <c r="BV378" s="53"/>
      <c r="BW378" s="53"/>
      <c r="BX378" s="53"/>
      <c r="BY378" s="53"/>
      <c r="BZ378" s="53"/>
      <c r="CA378" s="53"/>
      <c r="CB378" s="53"/>
      <c r="CC378" s="53"/>
      <c r="CD378" s="53"/>
      <c r="CE378" s="53"/>
      <c r="CF378" s="53"/>
      <c r="CG378" s="53"/>
      <c r="CH378" s="53"/>
      <c r="CI378" s="53"/>
      <c r="CJ378" s="53"/>
      <c r="CK378" s="53"/>
      <c r="CL378" s="53"/>
      <c r="CM378" s="53"/>
      <c r="CN378" s="53"/>
      <c r="CO378" s="53"/>
      <c r="CP378" s="53"/>
      <c r="CQ378" s="53"/>
      <c r="CR378" s="53"/>
      <c r="CS378" s="53"/>
      <c r="CT378" s="53"/>
      <c r="CU378" s="53"/>
      <c r="CV378" s="53"/>
      <c r="CW378" s="53"/>
      <c r="CX378" s="53"/>
      <c r="CY378" s="53"/>
      <c r="CZ378" s="53"/>
      <c r="DA378" s="53"/>
      <c r="DB378" s="53"/>
      <c r="DC378" s="53"/>
      <c r="DD378" s="53"/>
      <c r="DE378" s="53"/>
      <c r="DF378" s="53"/>
      <c r="DG378" s="53"/>
      <c r="DH378" s="53"/>
      <c r="DI378" s="53"/>
      <c r="DJ378" s="53"/>
      <c r="DK378" s="53"/>
      <c r="DL378" s="53"/>
      <c r="DM378" s="53"/>
      <c r="DN378" s="53"/>
      <c r="DO378" s="53"/>
      <c r="DP378" s="53"/>
      <c r="DQ378" s="53"/>
      <c r="DR378" s="53"/>
      <c r="DS378" s="53"/>
      <c r="DT378" s="53"/>
      <c r="DU378" s="53"/>
      <c r="DV378" s="53"/>
      <c r="DW378" s="53"/>
      <c r="DX378" s="53"/>
      <c r="DY378" s="53"/>
      <c r="DZ378" s="53"/>
      <c r="EA378" s="53"/>
      <c r="EB378" s="53"/>
      <c r="EC378" s="53"/>
      <c r="ED378" s="53"/>
      <c r="EE378" s="53"/>
      <c r="EF378" s="53"/>
      <c r="EG378" s="53"/>
      <c r="EH378" s="53"/>
      <c r="EI378" s="53"/>
      <c r="EJ378" s="53"/>
      <c r="EK378" s="53"/>
      <c r="EL378" s="53"/>
      <c r="EM378" s="53"/>
      <c r="EN378" s="53"/>
      <c r="EO378" s="53"/>
      <c r="EP378" s="53"/>
      <c r="EQ378" s="53"/>
      <c r="ER378" s="53"/>
      <c r="ES378" s="53"/>
      <c r="ET378" s="53"/>
      <c r="EU378" s="53"/>
      <c r="EV378" s="53"/>
      <c r="EW378" s="53"/>
      <c r="EX378" s="53"/>
      <c r="EY378" s="53"/>
      <c r="EZ378" s="53"/>
      <c r="FA378" s="53"/>
      <c r="FB378" s="53"/>
      <c r="FC378" s="53"/>
      <c r="FD378" s="53"/>
      <c r="FE378" s="53"/>
      <c r="FF378" s="53"/>
      <c r="FG378" s="53"/>
      <c r="FH378" s="53"/>
      <c r="FI378" s="53"/>
      <c r="FJ378" s="53"/>
      <c r="FK378" s="53"/>
      <c r="FL378" s="53"/>
      <c r="FM378" s="53"/>
      <c r="FN378" s="53"/>
      <c r="FO378" s="53"/>
      <c r="FP378" s="53"/>
      <c r="FQ378" s="53"/>
      <c r="FR378" s="53"/>
      <c r="FS378" s="53"/>
      <c r="FT378" s="53"/>
      <c r="FU378" s="53"/>
      <c r="FV378" s="53"/>
      <c r="FW378" s="53"/>
      <c r="FX378" s="53"/>
      <c r="FY378" s="53"/>
      <c r="FZ378" s="53"/>
      <c r="GA378" s="53"/>
      <c r="GB378" s="53"/>
      <c r="GC378" s="53"/>
      <c r="GD378" s="53"/>
      <c r="GE378" s="53"/>
      <c r="GF378" s="53"/>
      <c r="GG378" s="53"/>
      <c r="GH378" s="53"/>
      <c r="GI378" s="53"/>
      <c r="GJ378" s="53"/>
      <c r="GK378" s="53"/>
      <c r="GL378" s="53"/>
      <c r="GM378" s="53"/>
      <c r="GN378" s="53"/>
      <c r="GO378" s="53"/>
      <c r="GP378" s="53"/>
      <c r="GQ378" s="53"/>
      <c r="GR378" s="53"/>
      <c r="GS378" s="53"/>
      <c r="GT378" s="53"/>
      <c r="GU378" s="53"/>
      <c r="GV378" s="53"/>
      <c r="GW378" s="53"/>
      <c r="GX378" s="53"/>
      <c r="GY378" s="53"/>
      <c r="GZ378" s="53"/>
      <c r="HA378" s="53"/>
      <c r="HB378" s="53"/>
      <c r="HC378" s="53"/>
      <c r="HD378" s="53"/>
      <c r="HE378" s="53"/>
      <c r="HF378" s="53"/>
      <c r="HG378" s="53"/>
      <c r="HH378" s="53"/>
      <c r="HI378" s="53"/>
      <c r="HJ378" s="53"/>
      <c r="HK378" s="53"/>
      <c r="HL378" s="53"/>
      <c r="HM378" s="53"/>
      <c r="HN378" s="53"/>
      <c r="HO378" s="53"/>
      <c r="HP378" s="53"/>
      <c r="HQ378" s="53"/>
      <c r="HR378" s="53"/>
      <c r="HS378" s="53"/>
      <c r="HT378" s="53"/>
      <c r="HU378" s="53"/>
      <c r="HV378" s="53"/>
      <c r="HW378" s="53"/>
      <c r="HX378" s="53"/>
      <c r="HY378" s="53"/>
      <c r="HZ378" s="53"/>
      <c r="IA378" s="53"/>
      <c r="IB378" s="53"/>
      <c r="IC378" s="53"/>
      <c r="ID378" s="53"/>
      <c r="IE378" s="53"/>
      <c r="IF378" s="53"/>
      <c r="IG378" s="53"/>
      <c r="IH378" s="53"/>
      <c r="II378" s="53"/>
      <c r="IJ378" s="53"/>
      <c r="IK378"/>
      <c r="IL378"/>
      <c r="IM378"/>
      <c r="IS378" s="53"/>
      <c r="IT378" s="53"/>
      <c r="IU378" s="53"/>
      <c r="IV378" s="53"/>
      <c r="IW378" s="53"/>
      <c r="IX378" s="53"/>
      <c r="IY378" s="53"/>
      <c r="IZ378" s="53"/>
      <c r="JB378" s="53"/>
      <c r="JC378" s="53"/>
      <c r="JD378" s="53"/>
      <c r="JE378" s="53"/>
      <c r="JF378" s="53"/>
      <c r="JG378" s="53"/>
      <c r="JH378" s="53"/>
      <c r="JI378" s="53"/>
      <c r="JJ378" s="53"/>
      <c r="JK378" s="53"/>
      <c r="JL378" s="172"/>
      <c r="JM378" s="172"/>
      <c r="JN378" s="172"/>
      <c r="JO378" s="172"/>
      <c r="JP378" s="53"/>
      <c r="JQ378" s="53"/>
      <c r="JR378" s="53"/>
      <c r="JS378" s="53"/>
      <c r="JT378" s="53"/>
      <c r="JU378" s="53"/>
      <c r="JV378" s="53"/>
      <c r="JW378" s="53"/>
      <c r="JX378" s="53"/>
      <c r="JY378" s="53"/>
      <c r="JZ378" s="53"/>
      <c r="KA378" s="53"/>
      <c r="KB378" s="53"/>
      <c r="KC378" s="53"/>
      <c r="KD378" s="53"/>
      <c r="KE378" s="53"/>
      <c r="KF378" s="53"/>
      <c r="KG378" s="53"/>
      <c r="KH378" s="53"/>
      <c r="KI378" s="53"/>
      <c r="KJ378" s="53"/>
      <c r="KK378" s="53"/>
      <c r="KL378" s="53"/>
      <c r="KM378" s="53"/>
      <c r="KN378" s="53"/>
      <c r="KO378" s="53"/>
      <c r="KP378" s="53"/>
      <c r="KQ378" s="54"/>
      <c r="KR378" s="54"/>
      <c r="KS378" s="54"/>
      <c r="KT378" s="54"/>
      <c r="KU378" s="54"/>
      <c r="KV378" s="54"/>
      <c r="KX378" s="540">
        <f t="shared" si="2985"/>
        <v>0</v>
      </c>
    </row>
    <row r="379" spans="1:310" ht="16.5" thickTop="1" thickBot="1" x14ac:dyDescent="0.3">
      <c r="A379" s="62"/>
      <c r="B379" s="80" t="str">
        <f>IF(A379="X",IF(#REF!="F",#REF!,IF(#REF!="C",#REF!,IF(#REF!="WH",#REF!,IF(#REF!="B",#REF!,"")))),"")</f>
        <v/>
      </c>
      <c r="C379" s="120"/>
      <c r="E379" s="108"/>
      <c r="F379" s="109"/>
      <c r="G379" s="109"/>
      <c r="H379" s="109"/>
      <c r="I379" s="109"/>
      <c r="J379" s="109"/>
      <c r="K379" s="109" t="s">
        <v>96</v>
      </c>
      <c r="L379" s="109"/>
      <c r="M379" s="109"/>
      <c r="N379" s="123"/>
      <c r="O379" s="46"/>
      <c r="P379" s="610"/>
      <c r="Q379" s="726">
        <v>60</v>
      </c>
      <c r="R379" s="727"/>
      <c r="S379" s="727"/>
      <c r="T379" s="727"/>
      <c r="U379" s="727"/>
      <c r="V379" s="727"/>
      <c r="W379" s="727"/>
      <c r="X379" s="727"/>
      <c r="Y379" s="727"/>
      <c r="Z379" s="727"/>
      <c r="AA379" s="727"/>
      <c r="AB379" s="727">
        <v>40</v>
      </c>
      <c r="AC379" s="368">
        <f t="shared" ref="AC379:AC385" si="2986">Q379/100</f>
        <v>0.6</v>
      </c>
      <c r="AD379" s="368">
        <f t="shared" ref="AD379:AD385" si="2987">R379/100</f>
        <v>0</v>
      </c>
      <c r="AE379" s="368">
        <f t="shared" ref="AE379:AE385" si="2988">S379/100</f>
        <v>0</v>
      </c>
      <c r="AF379" s="368">
        <f t="shared" ref="AF379:AF385" si="2989">T379/100</f>
        <v>0</v>
      </c>
      <c r="AG379" s="368">
        <f t="shared" ref="AG379:AG385" si="2990">U379/100</f>
        <v>0</v>
      </c>
      <c r="AH379" s="368">
        <f t="shared" ref="AH379:AH385" si="2991">V379/100</f>
        <v>0</v>
      </c>
      <c r="AI379" s="368">
        <f t="shared" ref="AI379:AI385" si="2992">W379/100</f>
        <v>0</v>
      </c>
      <c r="AJ379" s="368">
        <f t="shared" ref="AJ379:AJ385" si="2993">X379/100</f>
        <v>0</v>
      </c>
      <c r="AK379" s="368">
        <f t="shared" ref="AK379:AK385" si="2994">Y379/100</f>
        <v>0</v>
      </c>
      <c r="AL379" s="368">
        <f t="shared" ref="AL379:AL385" si="2995">Z379/100</f>
        <v>0</v>
      </c>
      <c r="AM379" s="368">
        <f t="shared" ref="AM379:AM385" si="2996">AA379/100</f>
        <v>0</v>
      </c>
      <c r="AN379" s="368">
        <f t="shared" ref="AN379:AN385" si="2997">AB379/100</f>
        <v>0.4</v>
      </c>
      <c r="AO379" s="369">
        <v>0</v>
      </c>
      <c r="AP379" s="370">
        <v>0</v>
      </c>
      <c r="AQ379" s="370">
        <v>0</v>
      </c>
      <c r="AR379" s="370">
        <v>0</v>
      </c>
      <c r="AS379" s="378">
        <f>AC379*'Gas parameters'!$B$10</f>
        <v>21490.799999999999</v>
      </c>
      <c r="AT379" s="371">
        <f>AD379*'Gas parameters'!$C$10</f>
        <v>0</v>
      </c>
      <c r="AU379" s="371">
        <f>AE379*'Gas parameters'!$D$10</f>
        <v>0</v>
      </c>
      <c r="AV379" s="371">
        <f>AF379*'Gas parameters'!$E$10</f>
        <v>0</v>
      </c>
      <c r="AW379" s="371">
        <f>AG379*'Gas parameters'!$F$10</f>
        <v>0</v>
      </c>
      <c r="AX379" s="371">
        <f>AH379*'Gas parameters'!$G$10</f>
        <v>0</v>
      </c>
      <c r="AY379" s="371">
        <f>AI379*'Gas parameters'!$H$10</f>
        <v>0</v>
      </c>
      <c r="AZ379" s="371">
        <f>AJ379*'Gas parameters'!$I$10</f>
        <v>0</v>
      </c>
      <c r="BA379" s="371">
        <f>AK379*'Gas parameters'!$J$10</f>
        <v>0</v>
      </c>
      <c r="BB379" s="371">
        <f>AL379*'Gas parameters'!$K$10</f>
        <v>0</v>
      </c>
      <c r="BC379" s="371">
        <f>AM379*'Gas parameters'!$L$10</f>
        <v>0</v>
      </c>
      <c r="BD379" s="371">
        <f>AN379*'Gas parameters'!$M$10</f>
        <v>4310.8</v>
      </c>
      <c r="BE379" s="372">
        <f>AO379*'Gas parameters'!$N$10</f>
        <v>0</v>
      </c>
      <c r="BF379" s="373">
        <f>AP379*'Gas parameters'!$O$10</f>
        <v>0</v>
      </c>
      <c r="BG379" s="373">
        <f>AQ379*'Gas parameters'!$P$10</f>
        <v>0</v>
      </c>
      <c r="BH379" s="379">
        <f>AR379*'Gas parameters'!$Q$10</f>
        <v>0</v>
      </c>
      <c r="BI379" s="386">
        <f>AC379*'Gas parameters'!$B$11</f>
        <v>23904</v>
      </c>
      <c r="BJ379" s="387">
        <f>AD379*'Gas parameters'!$C$11</f>
        <v>0</v>
      </c>
      <c r="BK379" s="387">
        <f>AE379*'Gas parameters'!$D$11</f>
        <v>0</v>
      </c>
      <c r="BL379" s="387">
        <f>AF379*'Gas parameters'!$E$11</f>
        <v>0</v>
      </c>
      <c r="BM379" s="387">
        <f>AG379*'Gas parameters'!$F$11</f>
        <v>0</v>
      </c>
      <c r="BN379" s="387">
        <f>AH379*'Gas parameters'!$G$11</f>
        <v>0</v>
      </c>
      <c r="BO379" s="387">
        <f>AI379*'Gas parameters'!$H$11</f>
        <v>0</v>
      </c>
      <c r="BP379" s="387">
        <f>AJ379*'Gas parameters'!$I$11</f>
        <v>0</v>
      </c>
      <c r="BQ379" s="387">
        <f>AK379*'Gas parameters'!$J$11</f>
        <v>0</v>
      </c>
      <c r="BR379" s="387">
        <f>AL379*'Gas parameters'!$K$11</f>
        <v>0</v>
      </c>
      <c r="BS379" s="387">
        <f>AM379*'Gas parameters'!$L$11</f>
        <v>0</v>
      </c>
      <c r="BT379" s="387">
        <f>AN379*'Gas parameters'!$M$11</f>
        <v>5115.2000000000007</v>
      </c>
      <c r="BU379" s="388">
        <f>AO379*'Gas parameters'!$N$11</f>
        <v>0</v>
      </c>
      <c r="BV379" s="389">
        <f>AP379*'Gas parameters'!$O$11</f>
        <v>0</v>
      </c>
      <c r="BW379" s="389">
        <f>AQ379*'Gas parameters'!$P$11</f>
        <v>0</v>
      </c>
      <c r="BX379" s="390">
        <f>AR379*'Gas parameters'!$Q$11</f>
        <v>0</v>
      </c>
      <c r="BY379" s="385">
        <f>AC379*'Gas parameters'!$B$12</f>
        <v>0.43043999999999999</v>
      </c>
      <c r="BZ379" s="374">
        <f>AD379*'Gas parameters'!$C$12</f>
        <v>0</v>
      </c>
      <c r="CA379" s="374">
        <f>AE379*'Gas parameters'!$D$12</f>
        <v>0</v>
      </c>
      <c r="CB379" s="374">
        <f>AF379*'Gas parameters'!$E$12</f>
        <v>0</v>
      </c>
      <c r="CC379" s="374">
        <f>AG379*'Gas parameters'!$F$12</f>
        <v>0</v>
      </c>
      <c r="CD379" s="374">
        <f>AH379*'Gas parameters'!$G$12</f>
        <v>0</v>
      </c>
      <c r="CE379" s="374">
        <f>AI379*'Gas parameters'!$H$12</f>
        <v>0</v>
      </c>
      <c r="CF379" s="374">
        <f>AJ379*'Gas parameters'!$I$12</f>
        <v>0</v>
      </c>
      <c r="CG379" s="374">
        <f>AK379*'Gas parameters'!$J$12</f>
        <v>0</v>
      </c>
      <c r="CH379" s="374">
        <f>AL379*'Gas parameters'!$K$12</f>
        <v>0</v>
      </c>
      <c r="CI379" s="374">
        <f>AM379*'Gas parameters'!$L$12</f>
        <v>0</v>
      </c>
      <c r="CJ379" s="374">
        <f>AN379*'Gas parameters'!$M$12</f>
        <v>3.5999999999999997E-2</v>
      </c>
      <c r="CK379" s="375">
        <f>AO379*'Gas parameters'!$N$12</f>
        <v>0</v>
      </c>
      <c r="CL379" s="376">
        <f>AP379*'Gas parameters'!$O$12</f>
        <v>0</v>
      </c>
      <c r="CM379" s="376">
        <f>AQ379*'Gas parameters'!$P$12</f>
        <v>0</v>
      </c>
      <c r="CN379" s="376">
        <f>AR379*'Gas parameters'!$Q$12</f>
        <v>0</v>
      </c>
      <c r="CO379" s="432">
        <f t="shared" ref="CO379:CO385" si="2998">AC379</f>
        <v>0.6</v>
      </c>
      <c r="CP379" s="432">
        <f t="shared" ref="CP379:CP385" si="2999">AD379</f>
        <v>0</v>
      </c>
      <c r="CQ379" s="432">
        <f t="shared" ref="CQ379:CQ385" si="3000">AE379</f>
        <v>0</v>
      </c>
      <c r="CR379" s="432">
        <f t="shared" ref="CR379:CR385" si="3001">AF379</f>
        <v>0</v>
      </c>
      <c r="CS379" s="432">
        <f t="shared" ref="CS379:CS385" si="3002">AG379</f>
        <v>0</v>
      </c>
      <c r="CT379" s="432">
        <f t="shared" ref="CT379:CT385" si="3003">AH379</f>
        <v>0</v>
      </c>
      <c r="CU379" s="432">
        <f t="shared" ref="CU379:CU385" si="3004">AI379</f>
        <v>0</v>
      </c>
      <c r="CV379" s="432">
        <f t="shared" ref="CV379:CV385" si="3005">AJ379</f>
        <v>0</v>
      </c>
      <c r="CW379" s="432">
        <f t="shared" ref="CW379:CW385" si="3006">AK379</f>
        <v>0</v>
      </c>
      <c r="CX379" s="432">
        <f t="shared" ref="CX379:CX385" si="3007">AL379</f>
        <v>0</v>
      </c>
      <c r="CY379" s="432">
        <f t="shared" ref="CY379:CY385" si="3008">AM379</f>
        <v>0</v>
      </c>
      <c r="CZ379" s="432">
        <f t="shared" ref="CZ379:CZ385" si="3009">AN379</f>
        <v>0.4</v>
      </c>
      <c r="DA379" s="432">
        <f t="shared" ref="DA379:DA385" si="3010">AO379</f>
        <v>0</v>
      </c>
      <c r="DB379" s="432">
        <f t="shared" ref="DB379:DB385" si="3011">AP379</f>
        <v>0</v>
      </c>
      <c r="DC379" s="432">
        <f t="shared" ref="DC379:DC385" si="3012">AQ379</f>
        <v>0</v>
      </c>
      <c r="DD379" s="432">
        <f t="shared" ref="DD379:DD385" si="3013">AR379</f>
        <v>0</v>
      </c>
      <c r="DE379" s="428">
        <f>'DATA SHEET'!CO379*'Gas parameters'!$B$13</f>
        <v>21529.8</v>
      </c>
      <c r="DF379" s="428">
        <f>'DATA SHEET'!CP379*'Gas parameters'!$C$13</f>
        <v>0</v>
      </c>
      <c r="DG379" s="428">
        <f>'DATA SHEET'!CQ379*'Gas parameters'!$D$13</f>
        <v>0</v>
      </c>
      <c r="DH379" s="428">
        <f>'DATA SHEET'!CR379*'Gas parameters'!$E$13</f>
        <v>0</v>
      </c>
      <c r="DI379" s="428">
        <f>'DATA SHEET'!CS379*'Gas parameters'!$F$13</f>
        <v>0</v>
      </c>
      <c r="DJ379" s="428">
        <f>'DATA SHEET'!CT379*'Gas parameters'!$G$13</f>
        <v>0</v>
      </c>
      <c r="DK379" s="428">
        <f>'DATA SHEET'!CU379*'Gas parameters'!$H$13</f>
        <v>0</v>
      </c>
      <c r="DL379" s="428">
        <f>'DATA SHEET'!CV379*'Gas parameters'!$I$13</f>
        <v>0</v>
      </c>
      <c r="DM379" s="428">
        <f>'DATA SHEET'!CW379*'Gas parameters'!$J$13</f>
        <v>0</v>
      </c>
      <c r="DN379" s="428">
        <f>'DATA SHEET'!CX379*'Gas parameters'!$K$13</f>
        <v>0</v>
      </c>
      <c r="DO379" s="428">
        <f>'DATA SHEET'!CY379*'Gas parameters'!$L$13</f>
        <v>0</v>
      </c>
      <c r="DP379" s="428">
        <f>'DATA SHEET'!CZ379*'Gas parameters'!$M$13</f>
        <v>4313.2</v>
      </c>
      <c r="DQ379" s="428">
        <f>'DATA SHEET'!DA379*'Gas parameters'!$N$13</f>
        <v>0</v>
      </c>
      <c r="DR379" s="428">
        <f>'DATA SHEET'!DB379*'Gas parameters'!$O$13</f>
        <v>0</v>
      </c>
      <c r="DS379" s="428">
        <f>'DATA SHEET'!DC379*'Gas parameters'!$P$13</f>
        <v>0</v>
      </c>
      <c r="DT379" s="428">
        <f>'DATA SHEET'!DD379*'Gas parameters'!$Q$13</f>
        <v>0</v>
      </c>
      <c r="DU379" s="431">
        <f>'DATA SHEET'!CO379*'Gas parameters'!$B$14</f>
        <v>23891.399999999998</v>
      </c>
      <c r="DV379" s="431">
        <f>'DATA SHEET'!CP379*'Gas parameters'!$C$14</f>
        <v>0</v>
      </c>
      <c r="DW379" s="431">
        <f>'DATA SHEET'!CQ379*'Gas parameters'!$D$14</f>
        <v>0</v>
      </c>
      <c r="DX379" s="431">
        <f>'DATA SHEET'!CR379*'Gas parameters'!$E$14</f>
        <v>0</v>
      </c>
      <c r="DY379" s="431">
        <f>'DATA SHEET'!CS379*'Gas parameters'!$F$14</f>
        <v>0</v>
      </c>
      <c r="DZ379" s="431">
        <f>'DATA SHEET'!CT379*'Gas parameters'!$G$14</f>
        <v>0</v>
      </c>
      <c r="EA379" s="431">
        <f>'DATA SHEET'!CU379*'Gas parameters'!$H$14</f>
        <v>0</v>
      </c>
      <c r="EB379" s="431">
        <f>'DATA SHEET'!CV379*'Gas parameters'!$I$14</f>
        <v>0</v>
      </c>
      <c r="EC379" s="431">
        <f>'DATA SHEET'!CW379*'Gas parameters'!$J$14</f>
        <v>0</v>
      </c>
      <c r="ED379" s="431">
        <f>'DATA SHEET'!CX379*'Gas parameters'!$K$14</f>
        <v>0</v>
      </c>
      <c r="EE379" s="431">
        <f>'DATA SHEET'!CY379*'Gas parameters'!$L$14</f>
        <v>0</v>
      </c>
      <c r="EF379" s="431">
        <f>'DATA SHEET'!CZ379*'Gas parameters'!$M$14</f>
        <v>5098</v>
      </c>
      <c r="EG379" s="431">
        <f>'DATA SHEET'!DA379*'Gas parameters'!$N$14</f>
        <v>0</v>
      </c>
      <c r="EH379" s="431">
        <f>'DATA SHEET'!DB379*'Gas parameters'!$O$14</f>
        <v>0</v>
      </c>
      <c r="EI379" s="431">
        <f>'DATA SHEET'!DC379*'Gas parameters'!$P$14</f>
        <v>0</v>
      </c>
      <c r="EJ379" s="431">
        <f>'DATA SHEET'!DD379*'Gas parameters'!$Q$14</f>
        <v>0</v>
      </c>
      <c r="EK379" s="425">
        <f>'DATA SHEET'!CO379*'Gas parameters'!$B$15</f>
        <v>1.2018</v>
      </c>
      <c r="EL379" s="434">
        <f>'DATA SHEET'!CP379*'Gas parameters'!$C$15</f>
        <v>0</v>
      </c>
      <c r="EM379" s="434">
        <f>'DATA SHEET'!CQ379*'Gas parameters'!$D$15</f>
        <v>0</v>
      </c>
      <c r="EN379" s="434">
        <f>'DATA SHEET'!CR379*'Gas parameters'!$E$15</f>
        <v>0</v>
      </c>
      <c r="EO379" s="434">
        <f>'DATA SHEET'!CS379*'Gas parameters'!$F$15</f>
        <v>0</v>
      </c>
      <c r="EP379" s="434">
        <f>'DATA SHEET'!CT379*'Gas parameters'!$G$15</f>
        <v>0</v>
      </c>
      <c r="EQ379" s="434">
        <f>'DATA SHEET'!CU379*'Gas parameters'!$H$15</f>
        <v>0</v>
      </c>
      <c r="ER379" s="434">
        <f>'DATA SHEET'!CV379*'Gas parameters'!$I$15</f>
        <v>0</v>
      </c>
      <c r="ES379" s="434">
        <f>'DATA SHEET'!CW379*'Gas parameters'!$J$15</f>
        <v>0</v>
      </c>
      <c r="ET379" s="434">
        <f>'DATA SHEET'!CX379*'Gas parameters'!$K$15</f>
        <v>0</v>
      </c>
      <c r="EU379" s="434">
        <f>'DATA SHEET'!CY379*'Gas parameters'!$L$15</f>
        <v>0</v>
      </c>
      <c r="EV379" s="434">
        <f>'DATA SHEET'!CZ379*'Gas parameters'!$M$15</f>
        <v>0.1996</v>
      </c>
      <c r="EW379" s="434">
        <f>'DATA SHEET'!DA379*'Gas parameters'!$N$15</f>
        <v>0</v>
      </c>
      <c r="EX379" s="434">
        <f>'DATA SHEET'!DB379*'Gas parameters'!$O$15</f>
        <v>0</v>
      </c>
      <c r="EY379" s="434">
        <f>'DATA SHEET'!DC379*'Gas parameters'!$P$15</f>
        <v>0</v>
      </c>
      <c r="EZ379" s="434">
        <f>'DATA SHEET'!DD379*'Gas parameters'!$Q$15</f>
        <v>0</v>
      </c>
      <c r="FA379" s="429">
        <f>'DATA SHEET'!CO379*'Gas parameters'!$B$16</f>
        <v>0.59760000000000002</v>
      </c>
      <c r="FB379" s="429">
        <f>'DATA SHEET'!CP379*'Gas parameters'!$C$16</f>
        <v>0</v>
      </c>
      <c r="FC379" s="429">
        <f>'DATA SHEET'!CQ379*'Gas parameters'!$D$16</f>
        <v>0</v>
      </c>
      <c r="FD379" s="429">
        <f>'DATA SHEET'!CR379*'Gas parameters'!$E$16</f>
        <v>0</v>
      </c>
      <c r="FE379" s="429">
        <f>'DATA SHEET'!CS379*'Gas parameters'!$F$16</f>
        <v>0</v>
      </c>
      <c r="FF379" s="429">
        <f>'DATA SHEET'!CT379*'Gas parameters'!$G$16</f>
        <v>0</v>
      </c>
      <c r="FG379" s="429">
        <f>'DATA SHEET'!CU379*'Gas parameters'!$H$16</f>
        <v>0</v>
      </c>
      <c r="FH379" s="429">
        <f>'DATA SHEET'!CV379*'Gas parameters'!$I$16</f>
        <v>0</v>
      </c>
      <c r="FI379" s="429">
        <f>'DATA SHEET'!CW379*'Gas parameters'!$J$16</f>
        <v>0</v>
      </c>
      <c r="FJ379" s="429">
        <f>'DATA SHEET'!CX379*'Gas parameters'!$K$16</f>
        <v>0</v>
      </c>
      <c r="FK379" s="429">
        <f>'DATA SHEET'!CY379*'Gas parameters'!$L$16</f>
        <v>0</v>
      </c>
      <c r="FL379" s="429">
        <f>'DATA SHEET'!CZ379*'Gas parameters'!$M$16</f>
        <v>0</v>
      </c>
      <c r="FM379" s="429">
        <f>'DATA SHEET'!DA379*'Gas parameters'!$N$16</f>
        <v>0</v>
      </c>
      <c r="FN379" s="429">
        <f>'DATA SHEET'!DB379*'Gas parameters'!$O$16</f>
        <v>0</v>
      </c>
      <c r="FO379" s="429">
        <f>'DATA SHEET'!DC379*'Gas parameters'!$P$16</f>
        <v>0</v>
      </c>
      <c r="FP379" s="429">
        <f>'DATA SHEET'!DD379*'Gas parameters'!$Q$16</f>
        <v>0</v>
      </c>
      <c r="FQ379" s="457">
        <f>'DATA SHEET'!CO379*'Gas parameters'!$B$17</f>
        <v>1.1639999999999999</v>
      </c>
      <c r="FR379" s="457">
        <f>'DATA SHEET'!CP379*'Gas parameters'!$C$17</f>
        <v>0</v>
      </c>
      <c r="FS379" s="457">
        <f>'DATA SHEET'!CQ379*'Gas parameters'!$D$17</f>
        <v>0</v>
      </c>
      <c r="FT379" s="457">
        <f>'DATA SHEET'!CR379*'Gas parameters'!$E$17</f>
        <v>0</v>
      </c>
      <c r="FU379" s="457">
        <f>'DATA SHEET'!CS379*'Gas parameters'!$F$17</f>
        <v>0</v>
      </c>
      <c r="FV379" s="457">
        <f>'DATA SHEET'!CT379*'Gas parameters'!$G$17</f>
        <v>0</v>
      </c>
      <c r="FW379" s="457">
        <f>'DATA SHEET'!CU379*'Gas parameters'!$H$17</f>
        <v>0</v>
      </c>
      <c r="FX379" s="457">
        <f>'DATA SHEET'!CV379*'Gas parameters'!$I$17</f>
        <v>0</v>
      </c>
      <c r="FY379" s="457">
        <f>'DATA SHEET'!CW379*'Gas parameters'!$J$17</f>
        <v>0</v>
      </c>
      <c r="FZ379" s="457">
        <f>'DATA SHEET'!CX379*'Gas parameters'!$K$17</f>
        <v>0</v>
      </c>
      <c r="GA379" s="457">
        <f>'DATA SHEET'!CY379*'Gas parameters'!$L$17</f>
        <v>0</v>
      </c>
      <c r="GB379" s="457">
        <f>'DATA SHEET'!CZ379*'Gas parameters'!$M$17</f>
        <v>0.38680000000000003</v>
      </c>
      <c r="GC379" s="457">
        <f>'DATA SHEET'!DA379*'Gas parameters'!$N$17</f>
        <v>0</v>
      </c>
      <c r="GD379" s="457">
        <f>'DATA SHEET'!DB379*'Gas parameters'!$O$17</f>
        <v>0</v>
      </c>
      <c r="GE379" s="457">
        <f>'DATA SHEET'!DC379*'Gas parameters'!$P$17</f>
        <v>0</v>
      </c>
      <c r="GF379" s="457">
        <f>'DATA SHEET'!DD379*'Gas parameters'!$Q$17</f>
        <v>0</v>
      </c>
      <c r="GG379" s="429">
        <f>'DATA SHEET'!CO379*'Gas parameters'!$B$18</f>
        <v>0.43043999999999999</v>
      </c>
      <c r="GH379" s="429">
        <f>'DATA SHEET'!CP379*'Gas parameters'!$C$18</f>
        <v>0</v>
      </c>
      <c r="GI379" s="429">
        <f>'DATA SHEET'!CQ379*'Gas parameters'!$D$18</f>
        <v>0</v>
      </c>
      <c r="GJ379" s="429">
        <f>'DATA SHEET'!CR379*'Gas parameters'!$E$18</f>
        <v>0</v>
      </c>
      <c r="GK379" s="429">
        <f>'DATA SHEET'!CS379*'Gas parameters'!$F$18</f>
        <v>0</v>
      </c>
      <c r="GL379" s="429">
        <f>'DATA SHEET'!CT379*'Gas parameters'!$G$18</f>
        <v>0</v>
      </c>
      <c r="GM379" s="429">
        <f>'DATA SHEET'!CU379*'Gas parameters'!$H$18</f>
        <v>0</v>
      </c>
      <c r="GN379" s="429">
        <f>'DATA SHEET'!CV379*'Gas parameters'!$I$18</f>
        <v>0</v>
      </c>
      <c r="GO379" s="429">
        <f>'DATA SHEET'!CW379*'Gas parameters'!$J$18</f>
        <v>0</v>
      </c>
      <c r="GP379" s="429">
        <f>'DATA SHEET'!CX379*'Gas parameters'!$K$18</f>
        <v>0</v>
      </c>
      <c r="GQ379" s="429">
        <f>'DATA SHEET'!CY379*'Gas parameters'!$L$18</f>
        <v>0</v>
      </c>
      <c r="GR379" s="429">
        <f>'DATA SHEET'!CZ379*'Gas parameters'!$M$18</f>
        <v>3.5999999999999997E-2</v>
      </c>
      <c r="GS379" s="429">
        <f>'DATA SHEET'!DA379*'Gas parameters'!$N$18</f>
        <v>0</v>
      </c>
      <c r="GT379" s="429">
        <f>'DATA SHEET'!DB379*'Gas parameters'!$O$18</f>
        <v>0</v>
      </c>
      <c r="GU379" s="429">
        <f>'DATA SHEET'!DC379*'Gas parameters'!$P$18</f>
        <v>0</v>
      </c>
      <c r="GV379" s="429">
        <f>'DATA SHEET'!DD379*'Gas parameters'!$Q$18</f>
        <v>0</v>
      </c>
      <c r="GW379" s="430">
        <v>7</v>
      </c>
      <c r="GX379" s="430">
        <v>1E-3</v>
      </c>
      <c r="GY379" s="435">
        <f t="shared" ref="GY379:GY385" si="3014">HM379/0.2094</f>
        <v>6.6924546322827121</v>
      </c>
      <c r="GZ379" s="435">
        <f t="shared" ref="GZ379:GZ385" si="3015">HN379/HH379*100</f>
        <v>10.148328222950017</v>
      </c>
      <c r="HA379" s="433">
        <f t="shared" ref="HA379:HA385" si="3016">(HG379-HH379)/GY379+1</f>
        <v>1</v>
      </c>
      <c r="HB379" s="433">
        <f t="shared" ref="HB379:HB385" si="3017">HG379+HI379</f>
        <v>7.4502201757506663</v>
      </c>
      <c r="HC379" s="433">
        <f t="shared" ref="HC379:HC385" si="3018">HI379/HB379*100</f>
        <v>20.959991874476575</v>
      </c>
      <c r="HD379" s="433">
        <f t="shared" ref="HD379:HD385" si="3019">HJ379*0.01977+HF379*0.01429+(100-HF379-HJ379)*0.01251</f>
        <v>1.3246768628986172</v>
      </c>
      <c r="HE379" s="433">
        <f t="shared" ref="HE379:HE385" si="3020">(HD379+HI379*0.8038/HG379)/(HI379/HG379+1)</f>
        <v>1.2155011147590387</v>
      </c>
      <c r="HF379" s="436">
        <f t="shared" ref="HF379:HF385" si="3021">IO379</f>
        <v>0</v>
      </c>
      <c r="HG379" s="433">
        <f t="shared" ref="HG379:HG385" si="3022">HN379/HJ379*100</f>
        <v>5.8886546322827122</v>
      </c>
      <c r="HH379" s="435">
        <f>GY379*0.7906+'DATA SHEET'!CW379/100+HN379</f>
        <v>5.8886546322827122</v>
      </c>
      <c r="HI379" s="433">
        <f t="shared" ref="HI379:HI385" si="3023">GX379/0.8038*1.293*HA379*GY379+HO379</f>
        <v>1.5615655434679541</v>
      </c>
      <c r="HJ379" s="433">
        <f t="shared" ref="HJ379:HJ385" si="3024">(1-HF379/20.94)*GZ379</f>
        <v>10.148328222950017</v>
      </c>
      <c r="HK379" s="437">
        <f t="shared" ref="HK379:HK385" si="3025">SUM(DE379:DT379)</f>
        <v>25843</v>
      </c>
      <c r="HL379" s="437">
        <f t="shared" ref="HL379:HL385" si="3026">SUM(DU379:EJ379)</f>
        <v>28989.399999999998</v>
      </c>
      <c r="HM379" s="438">
        <f t="shared" ref="HM379:HM385" si="3027">SUM(EK379:EZ379)</f>
        <v>1.4014</v>
      </c>
      <c r="HN379" s="439">
        <f t="shared" ref="HN379:HN385" si="3028">SUM(FA379:FP379)</f>
        <v>0.59760000000000002</v>
      </c>
      <c r="HO379" s="436">
        <f t="shared" ref="HO379:HO385" si="3029">SUM(FQ379:GF379)</f>
        <v>1.5508</v>
      </c>
      <c r="HP379" s="427">
        <f t="shared" ref="HP379:HP385" si="3030">SUM(GG379:GV379)</f>
        <v>0.46643999999999997</v>
      </c>
      <c r="HQ379" s="357">
        <f t="shared" ref="HQ379:HQ385" si="3031">SUM(AS379:BH379)</f>
        <v>25801.599999999999</v>
      </c>
      <c r="HR379" s="358">
        <f t="shared" ref="HR379:HR385" si="3032">SUM(BI379:BX379)</f>
        <v>29019.200000000001</v>
      </c>
      <c r="HS379" s="712">
        <f t="shared" ref="HS379:HS385" si="3033">SUM(BY379:CN379)</f>
        <v>0.46643999999999997</v>
      </c>
      <c r="HT379" s="713">
        <f t="shared" ref="HT379:HT385" si="3034">HU379/$HR$14</f>
        <v>0.36094603788418017</v>
      </c>
      <c r="HU379" s="711">
        <f t="shared" ref="HU379:HU385" si="3035">HS379/$HU$14</f>
        <v>0.44215889640812073</v>
      </c>
      <c r="HV379" s="711">
        <f t="shared" ref="HV379:HV385" si="3036">HY379/$HV$14</f>
        <v>24.454174959719456</v>
      </c>
      <c r="HW379" s="711">
        <f t="shared" ref="HW379:HW385" si="3037">HZ379/$HW$14</f>
        <v>27.464698088207459</v>
      </c>
      <c r="HX379" s="711">
        <f t="shared" ref="HX379:HX385" si="3038">IA379/$HX$14</f>
        <v>45.714470083951518</v>
      </c>
      <c r="HY379" s="714">
        <f t="shared" ref="HY379:HY385" si="3039">HQ379/1000</f>
        <v>25.801599999999997</v>
      </c>
      <c r="HZ379" s="359">
        <f t="shared" ref="HZ379:HZ385" si="3040">HR379/1000</f>
        <v>29.019200000000001</v>
      </c>
      <c r="IA379" s="360">
        <f t="shared" ref="IA379:IA385" si="3041">HR379/SQRT(HT379)/1000</f>
        <v>48.30190909070317</v>
      </c>
      <c r="IB379" s="75">
        <f t="shared" ref="IB379:IB385" si="3042">HX379</f>
        <v>45.714470083951518</v>
      </c>
      <c r="IC379" s="724">
        <f t="shared" ref="IC379:IC385" si="3043">HT379</f>
        <v>0.36094603788418017</v>
      </c>
      <c r="ID379" s="724">
        <f t="shared" ref="ID379:ID385" si="3044">HY379</f>
        <v>25.801599999999997</v>
      </c>
      <c r="IE379" s="724">
        <f t="shared" ref="IE379:IE385" si="3045">HZ379</f>
        <v>29.019200000000001</v>
      </c>
      <c r="IF379" s="76">
        <f t="shared" ref="IF379:IF385" si="3046">GZ379</f>
        <v>10.148328222950017</v>
      </c>
      <c r="IG379" s="168"/>
      <c r="IH379" s="168"/>
      <c r="II379" s="168"/>
      <c r="IJ379" s="700">
        <f t="shared" ref="IJ379:IJ385" si="3047">II379*(273.15/(273.15+15))*ID379/3.6</f>
        <v>0</v>
      </c>
      <c r="IK379"/>
      <c r="IL379"/>
      <c r="IM379"/>
      <c r="IS379" s="23" t="s">
        <v>88</v>
      </c>
      <c r="IT379" s="23" t="s">
        <v>88</v>
      </c>
      <c r="IU379" s="23"/>
      <c r="IV379" s="23" t="s">
        <v>88</v>
      </c>
      <c r="IW379" s="23"/>
      <c r="IX379" s="23"/>
      <c r="IY379" s="23"/>
      <c r="IZ379" s="23"/>
      <c r="JB379" s="59"/>
      <c r="JC379" s="59"/>
      <c r="JD379" s="59"/>
      <c r="JE379" s="59"/>
      <c r="JF379" s="59"/>
      <c r="JG379" s="59"/>
      <c r="JH379" s="59"/>
      <c r="JI379" s="59"/>
      <c r="JJ379" s="59"/>
      <c r="JK379" s="59"/>
      <c r="JL379" s="168"/>
      <c r="JM379" s="168"/>
      <c r="JN379" s="168"/>
      <c r="JO379" s="168"/>
      <c r="JP379" s="59"/>
      <c r="JQ379" s="59"/>
      <c r="JR379" s="59"/>
      <c r="JS379" s="59"/>
      <c r="JT379" s="59"/>
      <c r="JU379" s="59"/>
      <c r="JV379" s="59"/>
      <c r="JW379" s="59"/>
      <c r="JX379" s="59"/>
      <c r="JY379" s="59"/>
      <c r="JZ379" s="59"/>
      <c r="KA379" s="59"/>
      <c r="KB379" s="59"/>
      <c r="KC379" s="59"/>
      <c r="KD379" s="59"/>
      <c r="KE379" s="59"/>
      <c r="KF379" s="59"/>
      <c r="KG379" s="59"/>
      <c r="KH379" s="59"/>
      <c r="KI379" s="59"/>
      <c r="KJ379" s="59"/>
      <c r="KK379" s="59"/>
      <c r="KL379" s="59"/>
      <c r="KM379" s="59"/>
      <c r="KN379" s="59"/>
      <c r="KO379" s="59"/>
      <c r="KP379" s="59"/>
      <c r="KQ379" s="59"/>
      <c r="KR379" s="59"/>
      <c r="KS379" s="59"/>
      <c r="KT379" s="59"/>
      <c r="KU379" s="59"/>
      <c r="KV379" s="59"/>
      <c r="KX379" s="540">
        <f t="shared" si="2985"/>
        <v>100</v>
      </c>
    </row>
    <row r="380" spans="1:310" ht="15.6" customHeight="1" thickTop="1" thickBot="1" x14ac:dyDescent="0.3">
      <c r="A380" s="62"/>
      <c r="B380" s="80" t="str">
        <f>IF(A380="X",IF(#REF!="F",#REF!,IF(#REF!="C",#REF!,IF(#REF!="WH",#REF!,IF(#REF!="B",#REF!,"")))),"")</f>
        <v/>
      </c>
      <c r="C380" s="120"/>
      <c r="D380" s="578"/>
      <c r="E380" s="11">
        <f>E370+1</f>
        <v>182</v>
      </c>
      <c r="F380" s="2164" t="s">
        <v>30</v>
      </c>
      <c r="G380" s="2197" t="s">
        <v>50</v>
      </c>
      <c r="H380" s="2187" t="s">
        <v>308</v>
      </c>
      <c r="I380" s="2188"/>
      <c r="J380" s="2189"/>
      <c r="K380" s="269"/>
      <c r="L380" s="1830" t="s">
        <v>176</v>
      </c>
      <c r="M380" s="196" t="s">
        <v>56</v>
      </c>
      <c r="N380" s="128"/>
      <c r="O380" s="45"/>
      <c r="P380" s="599"/>
      <c r="Q380" s="726">
        <v>60</v>
      </c>
      <c r="R380" s="727"/>
      <c r="S380" s="727"/>
      <c r="T380" s="727"/>
      <c r="U380" s="727"/>
      <c r="V380" s="727"/>
      <c r="W380" s="727"/>
      <c r="X380" s="727"/>
      <c r="Y380" s="727"/>
      <c r="Z380" s="727"/>
      <c r="AA380" s="727"/>
      <c r="AB380" s="727">
        <v>40</v>
      </c>
      <c r="AC380" s="368">
        <f t="shared" si="2986"/>
        <v>0.6</v>
      </c>
      <c r="AD380" s="368">
        <f t="shared" si="2987"/>
        <v>0</v>
      </c>
      <c r="AE380" s="368">
        <f t="shared" si="2988"/>
        <v>0</v>
      </c>
      <c r="AF380" s="368">
        <f t="shared" si="2989"/>
        <v>0</v>
      </c>
      <c r="AG380" s="368">
        <f t="shared" si="2990"/>
        <v>0</v>
      </c>
      <c r="AH380" s="368">
        <f t="shared" si="2991"/>
        <v>0</v>
      </c>
      <c r="AI380" s="368">
        <f t="shared" si="2992"/>
        <v>0</v>
      </c>
      <c r="AJ380" s="368">
        <f t="shared" si="2993"/>
        <v>0</v>
      </c>
      <c r="AK380" s="368">
        <f t="shared" si="2994"/>
        <v>0</v>
      </c>
      <c r="AL380" s="368">
        <f t="shared" si="2995"/>
        <v>0</v>
      </c>
      <c r="AM380" s="368">
        <f t="shared" si="2996"/>
        <v>0</v>
      </c>
      <c r="AN380" s="368">
        <f t="shared" si="2997"/>
        <v>0.4</v>
      </c>
      <c r="AO380" s="369">
        <v>0</v>
      </c>
      <c r="AP380" s="370">
        <v>0</v>
      </c>
      <c r="AQ380" s="370">
        <v>0</v>
      </c>
      <c r="AR380" s="370">
        <v>0</v>
      </c>
      <c r="AS380" s="378">
        <f>AC380*'Gas parameters'!$B$10</f>
        <v>21490.799999999999</v>
      </c>
      <c r="AT380" s="371">
        <f>AD380*'Gas parameters'!$C$10</f>
        <v>0</v>
      </c>
      <c r="AU380" s="371">
        <f>AE380*'Gas parameters'!$D$10</f>
        <v>0</v>
      </c>
      <c r="AV380" s="371">
        <f>AF380*'Gas parameters'!$E$10</f>
        <v>0</v>
      </c>
      <c r="AW380" s="371">
        <f>AG380*'Gas parameters'!$F$10</f>
        <v>0</v>
      </c>
      <c r="AX380" s="371">
        <f>AH380*'Gas parameters'!$G$10</f>
        <v>0</v>
      </c>
      <c r="AY380" s="371">
        <f>AI380*'Gas parameters'!$H$10</f>
        <v>0</v>
      </c>
      <c r="AZ380" s="371">
        <f>AJ380*'Gas parameters'!$I$10</f>
        <v>0</v>
      </c>
      <c r="BA380" s="371">
        <f>AK380*'Gas parameters'!$J$10</f>
        <v>0</v>
      </c>
      <c r="BB380" s="371">
        <f>AL380*'Gas parameters'!$K$10</f>
        <v>0</v>
      </c>
      <c r="BC380" s="371">
        <f>AM380*'Gas parameters'!$L$10</f>
        <v>0</v>
      </c>
      <c r="BD380" s="371">
        <f>AN380*'Gas parameters'!$M$10</f>
        <v>4310.8</v>
      </c>
      <c r="BE380" s="372">
        <f>AO380*'Gas parameters'!$N$10</f>
        <v>0</v>
      </c>
      <c r="BF380" s="373">
        <f>AP380*'Gas parameters'!$O$10</f>
        <v>0</v>
      </c>
      <c r="BG380" s="373">
        <f>AQ380*'Gas parameters'!$P$10</f>
        <v>0</v>
      </c>
      <c r="BH380" s="379">
        <f>AR380*'Gas parameters'!$Q$10</f>
        <v>0</v>
      </c>
      <c r="BI380" s="386">
        <f>AC380*'Gas parameters'!$B$11</f>
        <v>23904</v>
      </c>
      <c r="BJ380" s="387">
        <f>AD380*'Gas parameters'!$C$11</f>
        <v>0</v>
      </c>
      <c r="BK380" s="387">
        <f>AE380*'Gas parameters'!$D$11</f>
        <v>0</v>
      </c>
      <c r="BL380" s="387">
        <f>AF380*'Gas parameters'!$E$11</f>
        <v>0</v>
      </c>
      <c r="BM380" s="387">
        <f>AG380*'Gas parameters'!$F$11</f>
        <v>0</v>
      </c>
      <c r="BN380" s="387">
        <f>AH380*'Gas parameters'!$G$11</f>
        <v>0</v>
      </c>
      <c r="BO380" s="387">
        <f>AI380*'Gas parameters'!$H$11</f>
        <v>0</v>
      </c>
      <c r="BP380" s="387">
        <f>AJ380*'Gas parameters'!$I$11</f>
        <v>0</v>
      </c>
      <c r="BQ380" s="387">
        <f>AK380*'Gas parameters'!$J$11</f>
        <v>0</v>
      </c>
      <c r="BR380" s="387">
        <f>AL380*'Gas parameters'!$K$11</f>
        <v>0</v>
      </c>
      <c r="BS380" s="387">
        <f>AM380*'Gas parameters'!$L$11</f>
        <v>0</v>
      </c>
      <c r="BT380" s="387">
        <f>AN380*'Gas parameters'!$M$11</f>
        <v>5115.2000000000007</v>
      </c>
      <c r="BU380" s="388">
        <f>AO380*'Gas parameters'!$N$11</f>
        <v>0</v>
      </c>
      <c r="BV380" s="389">
        <f>AP380*'Gas parameters'!$O$11</f>
        <v>0</v>
      </c>
      <c r="BW380" s="389">
        <f>AQ380*'Gas parameters'!$P$11</f>
        <v>0</v>
      </c>
      <c r="BX380" s="390">
        <f>AR380*'Gas parameters'!$Q$11</f>
        <v>0</v>
      </c>
      <c r="BY380" s="385">
        <f>AC380*'Gas parameters'!$B$12</f>
        <v>0.43043999999999999</v>
      </c>
      <c r="BZ380" s="374">
        <f>AD380*'Gas parameters'!$C$12</f>
        <v>0</v>
      </c>
      <c r="CA380" s="374">
        <f>AE380*'Gas parameters'!$D$12</f>
        <v>0</v>
      </c>
      <c r="CB380" s="374">
        <f>AF380*'Gas parameters'!$E$12</f>
        <v>0</v>
      </c>
      <c r="CC380" s="374">
        <f>AG380*'Gas parameters'!$F$12</f>
        <v>0</v>
      </c>
      <c r="CD380" s="374">
        <f>AH380*'Gas parameters'!$G$12</f>
        <v>0</v>
      </c>
      <c r="CE380" s="374">
        <f>AI380*'Gas parameters'!$H$12</f>
        <v>0</v>
      </c>
      <c r="CF380" s="374">
        <f>AJ380*'Gas parameters'!$I$12</f>
        <v>0</v>
      </c>
      <c r="CG380" s="374">
        <f>AK380*'Gas parameters'!$J$12</f>
        <v>0</v>
      </c>
      <c r="CH380" s="374">
        <f>AL380*'Gas parameters'!$K$12</f>
        <v>0</v>
      </c>
      <c r="CI380" s="374">
        <f>AM380*'Gas parameters'!$L$12</f>
        <v>0</v>
      </c>
      <c r="CJ380" s="374">
        <f>AN380*'Gas parameters'!$M$12</f>
        <v>3.5999999999999997E-2</v>
      </c>
      <c r="CK380" s="375">
        <f>AO380*'Gas parameters'!$N$12</f>
        <v>0</v>
      </c>
      <c r="CL380" s="376">
        <f>AP380*'Gas parameters'!$O$12</f>
        <v>0</v>
      </c>
      <c r="CM380" s="376">
        <f>AQ380*'Gas parameters'!$P$12</f>
        <v>0</v>
      </c>
      <c r="CN380" s="376">
        <f>AR380*'Gas parameters'!$Q$12</f>
        <v>0</v>
      </c>
      <c r="CO380" s="432">
        <f t="shared" si="2998"/>
        <v>0.6</v>
      </c>
      <c r="CP380" s="432">
        <f t="shared" si="2999"/>
        <v>0</v>
      </c>
      <c r="CQ380" s="432">
        <f t="shared" si="3000"/>
        <v>0</v>
      </c>
      <c r="CR380" s="432">
        <f t="shared" si="3001"/>
        <v>0</v>
      </c>
      <c r="CS380" s="432">
        <f t="shared" si="3002"/>
        <v>0</v>
      </c>
      <c r="CT380" s="432">
        <f t="shared" si="3003"/>
        <v>0</v>
      </c>
      <c r="CU380" s="432">
        <f t="shared" si="3004"/>
        <v>0</v>
      </c>
      <c r="CV380" s="432">
        <f t="shared" si="3005"/>
        <v>0</v>
      </c>
      <c r="CW380" s="432">
        <f t="shared" si="3006"/>
        <v>0</v>
      </c>
      <c r="CX380" s="432">
        <f t="shared" si="3007"/>
        <v>0</v>
      </c>
      <c r="CY380" s="432">
        <f t="shared" si="3008"/>
        <v>0</v>
      </c>
      <c r="CZ380" s="432">
        <f t="shared" si="3009"/>
        <v>0.4</v>
      </c>
      <c r="DA380" s="432">
        <f t="shared" si="3010"/>
        <v>0</v>
      </c>
      <c r="DB380" s="432">
        <f t="shared" si="3011"/>
        <v>0</v>
      </c>
      <c r="DC380" s="432">
        <f t="shared" si="3012"/>
        <v>0</v>
      </c>
      <c r="DD380" s="432">
        <f t="shared" si="3013"/>
        <v>0</v>
      </c>
      <c r="DE380" s="428">
        <f>'DATA SHEET'!CO380*'Gas parameters'!$B$13</f>
        <v>21529.8</v>
      </c>
      <c r="DF380" s="428">
        <f>'DATA SHEET'!CP380*'Gas parameters'!$C$13</f>
        <v>0</v>
      </c>
      <c r="DG380" s="428">
        <f>'DATA SHEET'!CQ380*'Gas parameters'!$D$13</f>
        <v>0</v>
      </c>
      <c r="DH380" s="428">
        <f>'DATA SHEET'!CR380*'Gas parameters'!$E$13</f>
        <v>0</v>
      </c>
      <c r="DI380" s="428">
        <f>'DATA SHEET'!CS380*'Gas parameters'!$F$13</f>
        <v>0</v>
      </c>
      <c r="DJ380" s="428">
        <f>'DATA SHEET'!CT380*'Gas parameters'!$G$13</f>
        <v>0</v>
      </c>
      <c r="DK380" s="428">
        <f>'DATA SHEET'!CU380*'Gas parameters'!$H$13</f>
        <v>0</v>
      </c>
      <c r="DL380" s="428">
        <f>'DATA SHEET'!CV380*'Gas parameters'!$I$13</f>
        <v>0</v>
      </c>
      <c r="DM380" s="428">
        <f>'DATA SHEET'!CW380*'Gas parameters'!$J$13</f>
        <v>0</v>
      </c>
      <c r="DN380" s="428">
        <f>'DATA SHEET'!CX380*'Gas parameters'!$K$13</f>
        <v>0</v>
      </c>
      <c r="DO380" s="428">
        <f>'DATA SHEET'!CY380*'Gas parameters'!$L$13</f>
        <v>0</v>
      </c>
      <c r="DP380" s="428">
        <f>'DATA SHEET'!CZ380*'Gas parameters'!$M$13</f>
        <v>4313.2</v>
      </c>
      <c r="DQ380" s="428">
        <f>'DATA SHEET'!DA380*'Gas parameters'!$N$13</f>
        <v>0</v>
      </c>
      <c r="DR380" s="428">
        <f>'DATA SHEET'!DB380*'Gas parameters'!$O$13</f>
        <v>0</v>
      </c>
      <c r="DS380" s="428">
        <f>'DATA SHEET'!DC380*'Gas parameters'!$P$13</f>
        <v>0</v>
      </c>
      <c r="DT380" s="428">
        <f>'DATA SHEET'!DD380*'Gas parameters'!$Q$13</f>
        <v>0</v>
      </c>
      <c r="DU380" s="431">
        <f>'DATA SHEET'!CO380*'Gas parameters'!$B$14</f>
        <v>23891.399999999998</v>
      </c>
      <c r="DV380" s="431">
        <f>'DATA SHEET'!CP380*'Gas parameters'!$C$14</f>
        <v>0</v>
      </c>
      <c r="DW380" s="431">
        <f>'DATA SHEET'!CQ380*'Gas parameters'!$D$14</f>
        <v>0</v>
      </c>
      <c r="DX380" s="431">
        <f>'DATA SHEET'!CR380*'Gas parameters'!$E$14</f>
        <v>0</v>
      </c>
      <c r="DY380" s="431">
        <f>'DATA SHEET'!CS380*'Gas parameters'!$F$14</f>
        <v>0</v>
      </c>
      <c r="DZ380" s="431">
        <f>'DATA SHEET'!CT380*'Gas parameters'!$G$14</f>
        <v>0</v>
      </c>
      <c r="EA380" s="431">
        <f>'DATA SHEET'!CU380*'Gas parameters'!$H$14</f>
        <v>0</v>
      </c>
      <c r="EB380" s="431">
        <f>'DATA SHEET'!CV380*'Gas parameters'!$I$14</f>
        <v>0</v>
      </c>
      <c r="EC380" s="431">
        <f>'DATA SHEET'!CW380*'Gas parameters'!$J$14</f>
        <v>0</v>
      </c>
      <c r="ED380" s="431">
        <f>'DATA SHEET'!CX380*'Gas parameters'!$K$14</f>
        <v>0</v>
      </c>
      <c r="EE380" s="431">
        <f>'DATA SHEET'!CY380*'Gas parameters'!$L$14</f>
        <v>0</v>
      </c>
      <c r="EF380" s="431">
        <f>'DATA SHEET'!CZ380*'Gas parameters'!$M$14</f>
        <v>5098</v>
      </c>
      <c r="EG380" s="431">
        <f>'DATA SHEET'!DA380*'Gas parameters'!$N$14</f>
        <v>0</v>
      </c>
      <c r="EH380" s="431">
        <f>'DATA SHEET'!DB380*'Gas parameters'!$O$14</f>
        <v>0</v>
      </c>
      <c r="EI380" s="431">
        <f>'DATA SHEET'!DC380*'Gas parameters'!$P$14</f>
        <v>0</v>
      </c>
      <c r="EJ380" s="431">
        <f>'DATA SHEET'!DD380*'Gas parameters'!$Q$14</f>
        <v>0</v>
      </c>
      <c r="EK380" s="425">
        <f>'DATA SHEET'!CO380*'Gas parameters'!$B$15</f>
        <v>1.2018</v>
      </c>
      <c r="EL380" s="434">
        <f>'DATA SHEET'!CP380*'Gas parameters'!$C$15</f>
        <v>0</v>
      </c>
      <c r="EM380" s="434">
        <f>'DATA SHEET'!CQ380*'Gas parameters'!$D$15</f>
        <v>0</v>
      </c>
      <c r="EN380" s="434">
        <f>'DATA SHEET'!CR380*'Gas parameters'!$E$15</f>
        <v>0</v>
      </c>
      <c r="EO380" s="434">
        <f>'DATA SHEET'!CS380*'Gas parameters'!$F$15</f>
        <v>0</v>
      </c>
      <c r="EP380" s="434">
        <f>'DATA SHEET'!CT380*'Gas parameters'!$G$15</f>
        <v>0</v>
      </c>
      <c r="EQ380" s="434">
        <f>'DATA SHEET'!CU380*'Gas parameters'!$H$15</f>
        <v>0</v>
      </c>
      <c r="ER380" s="434">
        <f>'DATA SHEET'!CV380*'Gas parameters'!$I$15</f>
        <v>0</v>
      </c>
      <c r="ES380" s="434">
        <f>'DATA SHEET'!CW380*'Gas parameters'!$J$15</f>
        <v>0</v>
      </c>
      <c r="ET380" s="434">
        <f>'DATA SHEET'!CX380*'Gas parameters'!$K$15</f>
        <v>0</v>
      </c>
      <c r="EU380" s="434">
        <f>'DATA SHEET'!CY380*'Gas parameters'!$L$15</f>
        <v>0</v>
      </c>
      <c r="EV380" s="434">
        <f>'DATA SHEET'!CZ380*'Gas parameters'!$M$15</f>
        <v>0.1996</v>
      </c>
      <c r="EW380" s="434">
        <f>'DATA SHEET'!DA380*'Gas parameters'!$N$15</f>
        <v>0</v>
      </c>
      <c r="EX380" s="434">
        <f>'DATA SHEET'!DB380*'Gas parameters'!$O$15</f>
        <v>0</v>
      </c>
      <c r="EY380" s="434">
        <f>'DATA SHEET'!DC380*'Gas parameters'!$P$15</f>
        <v>0</v>
      </c>
      <c r="EZ380" s="434">
        <f>'DATA SHEET'!DD380*'Gas parameters'!$Q$15</f>
        <v>0</v>
      </c>
      <c r="FA380" s="429">
        <f>'DATA SHEET'!CO380*'Gas parameters'!$B$16</f>
        <v>0.59760000000000002</v>
      </c>
      <c r="FB380" s="429">
        <f>'DATA SHEET'!CP380*'Gas parameters'!$C$16</f>
        <v>0</v>
      </c>
      <c r="FC380" s="429">
        <f>'DATA SHEET'!CQ380*'Gas parameters'!$D$16</f>
        <v>0</v>
      </c>
      <c r="FD380" s="429">
        <f>'DATA SHEET'!CR380*'Gas parameters'!$E$16</f>
        <v>0</v>
      </c>
      <c r="FE380" s="429">
        <f>'DATA SHEET'!CS380*'Gas parameters'!$F$16</f>
        <v>0</v>
      </c>
      <c r="FF380" s="429">
        <f>'DATA SHEET'!CT380*'Gas parameters'!$G$16</f>
        <v>0</v>
      </c>
      <c r="FG380" s="429">
        <f>'DATA SHEET'!CU380*'Gas parameters'!$H$16</f>
        <v>0</v>
      </c>
      <c r="FH380" s="429">
        <f>'DATA SHEET'!CV380*'Gas parameters'!$I$16</f>
        <v>0</v>
      </c>
      <c r="FI380" s="429">
        <f>'DATA SHEET'!CW380*'Gas parameters'!$J$16</f>
        <v>0</v>
      </c>
      <c r="FJ380" s="429">
        <f>'DATA SHEET'!CX380*'Gas parameters'!$K$16</f>
        <v>0</v>
      </c>
      <c r="FK380" s="429">
        <f>'DATA SHEET'!CY380*'Gas parameters'!$L$16</f>
        <v>0</v>
      </c>
      <c r="FL380" s="429">
        <f>'DATA SHEET'!CZ380*'Gas parameters'!$M$16</f>
        <v>0</v>
      </c>
      <c r="FM380" s="429">
        <f>'DATA SHEET'!DA380*'Gas parameters'!$N$16</f>
        <v>0</v>
      </c>
      <c r="FN380" s="429">
        <f>'DATA SHEET'!DB380*'Gas parameters'!$O$16</f>
        <v>0</v>
      </c>
      <c r="FO380" s="429">
        <f>'DATA SHEET'!DC380*'Gas parameters'!$P$16</f>
        <v>0</v>
      </c>
      <c r="FP380" s="429">
        <f>'DATA SHEET'!DD380*'Gas parameters'!$Q$16</f>
        <v>0</v>
      </c>
      <c r="FQ380" s="457">
        <f>'DATA SHEET'!CO380*'Gas parameters'!$B$17</f>
        <v>1.1639999999999999</v>
      </c>
      <c r="FR380" s="457">
        <f>'DATA SHEET'!CP380*'Gas parameters'!$C$17</f>
        <v>0</v>
      </c>
      <c r="FS380" s="457">
        <f>'DATA SHEET'!CQ380*'Gas parameters'!$D$17</f>
        <v>0</v>
      </c>
      <c r="FT380" s="457">
        <f>'DATA SHEET'!CR380*'Gas parameters'!$E$17</f>
        <v>0</v>
      </c>
      <c r="FU380" s="457">
        <f>'DATA SHEET'!CS380*'Gas parameters'!$F$17</f>
        <v>0</v>
      </c>
      <c r="FV380" s="457">
        <f>'DATA SHEET'!CT380*'Gas parameters'!$G$17</f>
        <v>0</v>
      </c>
      <c r="FW380" s="457">
        <f>'DATA SHEET'!CU380*'Gas parameters'!$H$17</f>
        <v>0</v>
      </c>
      <c r="FX380" s="457">
        <f>'DATA SHEET'!CV380*'Gas parameters'!$I$17</f>
        <v>0</v>
      </c>
      <c r="FY380" s="457">
        <f>'DATA SHEET'!CW380*'Gas parameters'!$J$17</f>
        <v>0</v>
      </c>
      <c r="FZ380" s="457">
        <f>'DATA SHEET'!CX380*'Gas parameters'!$K$17</f>
        <v>0</v>
      </c>
      <c r="GA380" s="457">
        <f>'DATA SHEET'!CY380*'Gas parameters'!$L$17</f>
        <v>0</v>
      </c>
      <c r="GB380" s="457">
        <f>'DATA SHEET'!CZ380*'Gas parameters'!$M$17</f>
        <v>0.38680000000000003</v>
      </c>
      <c r="GC380" s="457">
        <f>'DATA SHEET'!DA380*'Gas parameters'!$N$17</f>
        <v>0</v>
      </c>
      <c r="GD380" s="457">
        <f>'DATA SHEET'!DB380*'Gas parameters'!$O$17</f>
        <v>0</v>
      </c>
      <c r="GE380" s="457">
        <f>'DATA SHEET'!DC380*'Gas parameters'!$P$17</f>
        <v>0</v>
      </c>
      <c r="GF380" s="457">
        <f>'DATA SHEET'!DD380*'Gas parameters'!$Q$17</f>
        <v>0</v>
      </c>
      <c r="GG380" s="429">
        <f>'DATA SHEET'!CO380*'Gas parameters'!$B$18</f>
        <v>0.43043999999999999</v>
      </c>
      <c r="GH380" s="429">
        <f>'DATA SHEET'!CP380*'Gas parameters'!$C$18</f>
        <v>0</v>
      </c>
      <c r="GI380" s="429">
        <f>'DATA SHEET'!CQ380*'Gas parameters'!$D$18</f>
        <v>0</v>
      </c>
      <c r="GJ380" s="429">
        <f>'DATA SHEET'!CR380*'Gas parameters'!$E$18</f>
        <v>0</v>
      </c>
      <c r="GK380" s="429">
        <f>'DATA SHEET'!CS380*'Gas parameters'!$F$18</f>
        <v>0</v>
      </c>
      <c r="GL380" s="429">
        <f>'DATA SHEET'!CT380*'Gas parameters'!$G$18</f>
        <v>0</v>
      </c>
      <c r="GM380" s="429">
        <f>'DATA SHEET'!CU380*'Gas parameters'!$H$18</f>
        <v>0</v>
      </c>
      <c r="GN380" s="429">
        <f>'DATA SHEET'!CV380*'Gas parameters'!$I$18</f>
        <v>0</v>
      </c>
      <c r="GO380" s="429">
        <f>'DATA SHEET'!CW380*'Gas parameters'!$J$18</f>
        <v>0</v>
      </c>
      <c r="GP380" s="429">
        <f>'DATA SHEET'!CX380*'Gas parameters'!$K$18</f>
        <v>0</v>
      </c>
      <c r="GQ380" s="429">
        <f>'DATA SHEET'!CY380*'Gas parameters'!$L$18</f>
        <v>0</v>
      </c>
      <c r="GR380" s="429">
        <f>'DATA SHEET'!CZ380*'Gas parameters'!$M$18</f>
        <v>3.5999999999999997E-2</v>
      </c>
      <c r="GS380" s="429">
        <f>'DATA SHEET'!DA380*'Gas parameters'!$N$18</f>
        <v>0</v>
      </c>
      <c r="GT380" s="429">
        <f>'DATA SHEET'!DB380*'Gas parameters'!$O$18</f>
        <v>0</v>
      </c>
      <c r="GU380" s="429">
        <f>'DATA SHEET'!DC380*'Gas parameters'!$P$18</f>
        <v>0</v>
      </c>
      <c r="GV380" s="429">
        <f>'DATA SHEET'!DD380*'Gas parameters'!$Q$18</f>
        <v>0</v>
      </c>
      <c r="GW380" s="430">
        <v>7</v>
      </c>
      <c r="GX380" s="430">
        <v>1E-3</v>
      </c>
      <c r="GY380" s="435">
        <f t="shared" si="3014"/>
        <v>6.6924546322827121</v>
      </c>
      <c r="GZ380" s="435">
        <f t="shared" si="3015"/>
        <v>10.148328222950017</v>
      </c>
      <c r="HA380" s="433">
        <f t="shared" si="3016"/>
        <v>1</v>
      </c>
      <c r="HB380" s="433">
        <f t="shared" si="3017"/>
        <v>7.4502201757506663</v>
      </c>
      <c r="HC380" s="433">
        <f t="shared" si="3018"/>
        <v>20.959991874476575</v>
      </c>
      <c r="HD380" s="433">
        <f t="shared" si="3019"/>
        <v>1.3246768628986172</v>
      </c>
      <c r="HE380" s="433">
        <f t="shared" si="3020"/>
        <v>1.2155011147590387</v>
      </c>
      <c r="HF380" s="436">
        <f t="shared" si="3021"/>
        <v>0</v>
      </c>
      <c r="HG380" s="433">
        <f t="shared" si="3022"/>
        <v>5.8886546322827122</v>
      </c>
      <c r="HH380" s="435">
        <f>GY380*0.7906+'DATA SHEET'!CW380/100+HN380</f>
        <v>5.8886546322827122</v>
      </c>
      <c r="HI380" s="433">
        <f t="shared" si="3023"/>
        <v>1.5615655434679541</v>
      </c>
      <c r="HJ380" s="433">
        <f t="shared" si="3024"/>
        <v>10.148328222950017</v>
      </c>
      <c r="HK380" s="437">
        <f t="shared" si="3025"/>
        <v>25843</v>
      </c>
      <c r="HL380" s="437">
        <f t="shared" si="3026"/>
        <v>28989.399999999998</v>
      </c>
      <c r="HM380" s="438">
        <f t="shared" si="3027"/>
        <v>1.4014</v>
      </c>
      <c r="HN380" s="439">
        <f t="shared" si="3028"/>
        <v>0.59760000000000002</v>
      </c>
      <c r="HO380" s="436">
        <f t="shared" si="3029"/>
        <v>1.5508</v>
      </c>
      <c r="HP380" s="427">
        <f t="shared" si="3030"/>
        <v>0.46643999999999997</v>
      </c>
      <c r="HQ380" s="357">
        <f t="shared" si="3031"/>
        <v>25801.599999999999</v>
      </c>
      <c r="HR380" s="358">
        <f t="shared" si="3032"/>
        <v>29019.200000000001</v>
      </c>
      <c r="HS380" s="712">
        <f t="shared" si="3033"/>
        <v>0.46643999999999997</v>
      </c>
      <c r="HT380" s="713">
        <f t="shared" si="3034"/>
        <v>0.36094603788418017</v>
      </c>
      <c r="HU380" s="711">
        <f t="shared" si="3035"/>
        <v>0.44215889640812073</v>
      </c>
      <c r="HV380" s="711">
        <f t="shared" si="3036"/>
        <v>24.454174959719456</v>
      </c>
      <c r="HW380" s="711">
        <f t="shared" si="3037"/>
        <v>27.464698088207459</v>
      </c>
      <c r="HX380" s="711">
        <f t="shared" si="3038"/>
        <v>45.714470083951518</v>
      </c>
      <c r="HY380" s="714">
        <f t="shared" si="3039"/>
        <v>25.801599999999997</v>
      </c>
      <c r="HZ380" s="359">
        <f t="shared" si="3040"/>
        <v>29.019200000000001</v>
      </c>
      <c r="IA380" s="360">
        <f t="shared" si="3041"/>
        <v>48.30190909070317</v>
      </c>
      <c r="IB380" s="75">
        <f t="shared" si="3042"/>
        <v>45.714470083951518</v>
      </c>
      <c r="IC380" s="724">
        <f t="shared" si="3043"/>
        <v>0.36094603788418017</v>
      </c>
      <c r="ID380" s="724">
        <f t="shared" si="3044"/>
        <v>25.801599999999997</v>
      </c>
      <c r="IE380" s="724">
        <f t="shared" si="3045"/>
        <v>29.019200000000001</v>
      </c>
      <c r="IF380" s="76">
        <f t="shared" si="3046"/>
        <v>10.148328222950017</v>
      </c>
      <c r="IG380" s="168"/>
      <c r="IH380" s="168"/>
      <c r="II380" s="168"/>
      <c r="IJ380" s="700">
        <f t="shared" si="3047"/>
        <v>0</v>
      </c>
      <c r="IK380"/>
      <c r="IL380"/>
      <c r="IM380"/>
      <c r="IS380" s="23" t="s">
        <v>88</v>
      </c>
      <c r="IT380" s="23" t="s">
        <v>88</v>
      </c>
      <c r="IU380" s="23"/>
      <c r="IV380" s="23" t="s">
        <v>88</v>
      </c>
      <c r="IW380" s="23"/>
      <c r="IX380" s="23"/>
      <c r="IY380" s="23"/>
      <c r="IZ380" s="23"/>
      <c r="JB380" s="43"/>
      <c r="JC380" s="33"/>
      <c r="JD380" s="22" t="str">
        <f t="shared" ref="JD380:JD385" si="3048">IF(IN380&lt;&gt;0,IP380*IF380/IN380,"NM")</f>
        <v>NM</v>
      </c>
      <c r="JE380" s="22" t="str">
        <f t="shared" ref="JE380:JE385" si="3049">IF(IN380&lt;&gt;0,IQ380*IF380/IN380,"NM")</f>
        <v>NM</v>
      </c>
      <c r="JF380" s="22" t="str">
        <f t="shared" ref="JF380:JF385" si="3050">IF(IN380&lt;&gt;0,JD380*1.07,"NM")</f>
        <v>NM</v>
      </c>
      <c r="JG380" s="22" t="str">
        <f t="shared" ref="JG380:JG385" si="3051">IF(IN380&lt;&gt;0,JE380*1.76,"NM")</f>
        <v>NM</v>
      </c>
      <c r="JH380" s="21" t="str">
        <f t="shared" ref="JH380:JH385" si="3052">IF(IN380&lt;&gt;0,(21/(21-IO380)),"NM")</f>
        <v>NM</v>
      </c>
      <c r="JI380" s="21"/>
      <c r="JJ380" s="21"/>
      <c r="JK380" s="21"/>
      <c r="JL380" s="29"/>
      <c r="JM380" s="29"/>
      <c r="JN380" s="29"/>
      <c r="JO380" s="29"/>
      <c r="JP380" s="29"/>
      <c r="JQ380" s="29"/>
      <c r="JR380" s="29"/>
      <c r="JS380" s="29"/>
      <c r="JT380" s="142"/>
      <c r="JU380" s="142"/>
      <c r="JV380" s="142"/>
      <c r="JW380" s="142"/>
      <c r="JX380" s="142"/>
      <c r="JY380" s="142"/>
      <c r="JZ380" s="142"/>
      <c r="KA380" s="26"/>
      <c r="KB380" s="27"/>
      <c r="KC380" s="10"/>
      <c r="KD380" s="10"/>
      <c r="KE380" s="10"/>
      <c r="KF380" s="10"/>
      <c r="KG380" s="10"/>
      <c r="KH380" s="10"/>
      <c r="KI380" s="10"/>
      <c r="KJ380" s="10"/>
      <c r="KK380" s="24"/>
      <c r="KL380" s="32"/>
      <c r="KM380" s="24"/>
      <c r="KN380" s="24"/>
      <c r="KO380" s="24"/>
      <c r="KP380" s="24"/>
      <c r="KQ380" s="60"/>
      <c r="KR380" s="60"/>
      <c r="KS380" s="60"/>
      <c r="KT380" s="60"/>
      <c r="KU380" s="60"/>
      <c r="KV380" s="60"/>
      <c r="KX380" s="540">
        <f t="shared" si="2985"/>
        <v>100</v>
      </c>
    </row>
    <row r="381" spans="1:310" ht="15.6" customHeight="1" thickTop="1" thickBot="1" x14ac:dyDescent="0.3">
      <c r="A381" s="62"/>
      <c r="B381" s="80" t="str">
        <f>IF(A381="X",IF(#REF!="F",#REF!,IF(#REF!="C",#REF!,IF(#REF!="WH",#REF!,IF(#REF!="B",#REF!,"")))),"")</f>
        <v/>
      </c>
      <c r="C381" s="120"/>
      <c r="D381" s="578"/>
      <c r="E381" s="11">
        <f>E380+1</f>
        <v>183</v>
      </c>
      <c r="F381" s="2196"/>
      <c r="G381" s="2132"/>
      <c r="H381" s="2190"/>
      <c r="I381" s="2191"/>
      <c r="J381" s="2192"/>
      <c r="K381" s="269"/>
      <c r="L381" s="1831"/>
      <c r="M381" s="196" t="s">
        <v>56</v>
      </c>
      <c r="N381" s="128"/>
      <c r="O381" s="45"/>
      <c r="P381" s="599"/>
      <c r="Q381" s="726">
        <v>60</v>
      </c>
      <c r="R381" s="727"/>
      <c r="S381" s="727"/>
      <c r="T381" s="727"/>
      <c r="U381" s="727"/>
      <c r="V381" s="727"/>
      <c r="W381" s="727"/>
      <c r="X381" s="727"/>
      <c r="Y381" s="727"/>
      <c r="Z381" s="727"/>
      <c r="AA381" s="727"/>
      <c r="AB381" s="727">
        <v>40</v>
      </c>
      <c r="AC381" s="368">
        <f t="shared" si="2986"/>
        <v>0.6</v>
      </c>
      <c r="AD381" s="368">
        <f t="shared" si="2987"/>
        <v>0</v>
      </c>
      <c r="AE381" s="368">
        <f t="shared" si="2988"/>
        <v>0</v>
      </c>
      <c r="AF381" s="368">
        <f t="shared" si="2989"/>
        <v>0</v>
      </c>
      <c r="AG381" s="368">
        <f t="shared" si="2990"/>
        <v>0</v>
      </c>
      <c r="AH381" s="368">
        <f t="shared" si="2991"/>
        <v>0</v>
      </c>
      <c r="AI381" s="368">
        <f t="shared" si="2992"/>
        <v>0</v>
      </c>
      <c r="AJ381" s="368">
        <f t="shared" si="2993"/>
        <v>0</v>
      </c>
      <c r="AK381" s="368">
        <f t="shared" si="2994"/>
        <v>0</v>
      </c>
      <c r="AL381" s="368">
        <f t="shared" si="2995"/>
        <v>0</v>
      </c>
      <c r="AM381" s="368">
        <f t="shared" si="2996"/>
        <v>0</v>
      </c>
      <c r="AN381" s="368">
        <f t="shared" si="2997"/>
        <v>0.4</v>
      </c>
      <c r="AO381" s="369">
        <v>0</v>
      </c>
      <c r="AP381" s="370">
        <v>0</v>
      </c>
      <c r="AQ381" s="370">
        <v>0</v>
      </c>
      <c r="AR381" s="370">
        <v>0</v>
      </c>
      <c r="AS381" s="378">
        <f>AC381*'Gas parameters'!$B$10</f>
        <v>21490.799999999999</v>
      </c>
      <c r="AT381" s="371">
        <f>AD381*'Gas parameters'!$C$10</f>
        <v>0</v>
      </c>
      <c r="AU381" s="371">
        <f>AE381*'Gas parameters'!$D$10</f>
        <v>0</v>
      </c>
      <c r="AV381" s="371">
        <f>AF381*'Gas parameters'!$E$10</f>
        <v>0</v>
      </c>
      <c r="AW381" s="371">
        <f>AG381*'Gas parameters'!$F$10</f>
        <v>0</v>
      </c>
      <c r="AX381" s="371">
        <f>AH381*'Gas parameters'!$G$10</f>
        <v>0</v>
      </c>
      <c r="AY381" s="371">
        <f>AI381*'Gas parameters'!$H$10</f>
        <v>0</v>
      </c>
      <c r="AZ381" s="371">
        <f>AJ381*'Gas parameters'!$I$10</f>
        <v>0</v>
      </c>
      <c r="BA381" s="371">
        <f>AK381*'Gas parameters'!$J$10</f>
        <v>0</v>
      </c>
      <c r="BB381" s="371">
        <f>AL381*'Gas parameters'!$K$10</f>
        <v>0</v>
      </c>
      <c r="BC381" s="371">
        <f>AM381*'Gas parameters'!$L$10</f>
        <v>0</v>
      </c>
      <c r="BD381" s="371">
        <f>AN381*'Gas parameters'!$M$10</f>
        <v>4310.8</v>
      </c>
      <c r="BE381" s="372">
        <f>AO381*'Gas parameters'!$N$10</f>
        <v>0</v>
      </c>
      <c r="BF381" s="373">
        <f>AP381*'Gas parameters'!$O$10</f>
        <v>0</v>
      </c>
      <c r="BG381" s="373">
        <f>AQ381*'Gas parameters'!$P$10</f>
        <v>0</v>
      </c>
      <c r="BH381" s="379">
        <f>AR381*'Gas parameters'!$Q$10</f>
        <v>0</v>
      </c>
      <c r="BI381" s="386">
        <f>AC381*'Gas parameters'!$B$11</f>
        <v>23904</v>
      </c>
      <c r="BJ381" s="387">
        <f>AD381*'Gas parameters'!$C$11</f>
        <v>0</v>
      </c>
      <c r="BK381" s="387">
        <f>AE381*'Gas parameters'!$D$11</f>
        <v>0</v>
      </c>
      <c r="BL381" s="387">
        <f>AF381*'Gas parameters'!$E$11</f>
        <v>0</v>
      </c>
      <c r="BM381" s="387">
        <f>AG381*'Gas parameters'!$F$11</f>
        <v>0</v>
      </c>
      <c r="BN381" s="387">
        <f>AH381*'Gas parameters'!$G$11</f>
        <v>0</v>
      </c>
      <c r="BO381" s="387">
        <f>AI381*'Gas parameters'!$H$11</f>
        <v>0</v>
      </c>
      <c r="BP381" s="387">
        <f>AJ381*'Gas parameters'!$I$11</f>
        <v>0</v>
      </c>
      <c r="BQ381" s="387">
        <f>AK381*'Gas parameters'!$J$11</f>
        <v>0</v>
      </c>
      <c r="BR381" s="387">
        <f>AL381*'Gas parameters'!$K$11</f>
        <v>0</v>
      </c>
      <c r="BS381" s="387">
        <f>AM381*'Gas parameters'!$L$11</f>
        <v>0</v>
      </c>
      <c r="BT381" s="387">
        <f>AN381*'Gas parameters'!$M$11</f>
        <v>5115.2000000000007</v>
      </c>
      <c r="BU381" s="388">
        <f>AO381*'Gas parameters'!$N$11</f>
        <v>0</v>
      </c>
      <c r="BV381" s="389">
        <f>AP381*'Gas parameters'!$O$11</f>
        <v>0</v>
      </c>
      <c r="BW381" s="389">
        <f>AQ381*'Gas parameters'!$P$11</f>
        <v>0</v>
      </c>
      <c r="BX381" s="390">
        <f>AR381*'Gas parameters'!$Q$11</f>
        <v>0</v>
      </c>
      <c r="BY381" s="385">
        <f>AC381*'Gas parameters'!$B$12</f>
        <v>0.43043999999999999</v>
      </c>
      <c r="BZ381" s="374">
        <f>AD381*'Gas parameters'!$C$12</f>
        <v>0</v>
      </c>
      <c r="CA381" s="374">
        <f>AE381*'Gas parameters'!$D$12</f>
        <v>0</v>
      </c>
      <c r="CB381" s="374">
        <f>AF381*'Gas parameters'!$E$12</f>
        <v>0</v>
      </c>
      <c r="CC381" s="374">
        <f>AG381*'Gas parameters'!$F$12</f>
        <v>0</v>
      </c>
      <c r="CD381" s="374">
        <f>AH381*'Gas parameters'!$G$12</f>
        <v>0</v>
      </c>
      <c r="CE381" s="374">
        <f>AI381*'Gas parameters'!$H$12</f>
        <v>0</v>
      </c>
      <c r="CF381" s="374">
        <f>AJ381*'Gas parameters'!$I$12</f>
        <v>0</v>
      </c>
      <c r="CG381" s="374">
        <f>AK381*'Gas parameters'!$J$12</f>
        <v>0</v>
      </c>
      <c r="CH381" s="374">
        <f>AL381*'Gas parameters'!$K$12</f>
        <v>0</v>
      </c>
      <c r="CI381" s="374">
        <f>AM381*'Gas parameters'!$L$12</f>
        <v>0</v>
      </c>
      <c r="CJ381" s="374">
        <f>AN381*'Gas parameters'!$M$12</f>
        <v>3.5999999999999997E-2</v>
      </c>
      <c r="CK381" s="375">
        <f>AO381*'Gas parameters'!$N$12</f>
        <v>0</v>
      </c>
      <c r="CL381" s="376">
        <f>AP381*'Gas parameters'!$O$12</f>
        <v>0</v>
      </c>
      <c r="CM381" s="376">
        <f>AQ381*'Gas parameters'!$P$12</f>
        <v>0</v>
      </c>
      <c r="CN381" s="376">
        <f>AR381*'Gas parameters'!$Q$12</f>
        <v>0</v>
      </c>
      <c r="CO381" s="432">
        <f t="shared" si="2998"/>
        <v>0.6</v>
      </c>
      <c r="CP381" s="432">
        <f t="shared" si="2999"/>
        <v>0</v>
      </c>
      <c r="CQ381" s="432">
        <f t="shared" si="3000"/>
        <v>0</v>
      </c>
      <c r="CR381" s="432">
        <f t="shared" si="3001"/>
        <v>0</v>
      </c>
      <c r="CS381" s="432">
        <f t="shared" si="3002"/>
        <v>0</v>
      </c>
      <c r="CT381" s="432">
        <f t="shared" si="3003"/>
        <v>0</v>
      </c>
      <c r="CU381" s="432">
        <f t="shared" si="3004"/>
        <v>0</v>
      </c>
      <c r="CV381" s="432">
        <f t="shared" si="3005"/>
        <v>0</v>
      </c>
      <c r="CW381" s="432">
        <f t="shared" si="3006"/>
        <v>0</v>
      </c>
      <c r="CX381" s="432">
        <f t="shared" si="3007"/>
        <v>0</v>
      </c>
      <c r="CY381" s="432">
        <f t="shared" si="3008"/>
        <v>0</v>
      </c>
      <c r="CZ381" s="432">
        <f t="shared" si="3009"/>
        <v>0.4</v>
      </c>
      <c r="DA381" s="432">
        <f t="shared" si="3010"/>
        <v>0</v>
      </c>
      <c r="DB381" s="432">
        <f t="shared" si="3011"/>
        <v>0</v>
      </c>
      <c r="DC381" s="432">
        <f t="shared" si="3012"/>
        <v>0</v>
      </c>
      <c r="DD381" s="432">
        <f t="shared" si="3013"/>
        <v>0</v>
      </c>
      <c r="DE381" s="428">
        <f>'DATA SHEET'!CO381*'Gas parameters'!$B$13</f>
        <v>21529.8</v>
      </c>
      <c r="DF381" s="428">
        <f>'DATA SHEET'!CP381*'Gas parameters'!$C$13</f>
        <v>0</v>
      </c>
      <c r="DG381" s="428">
        <f>'DATA SHEET'!CQ381*'Gas parameters'!$D$13</f>
        <v>0</v>
      </c>
      <c r="DH381" s="428">
        <f>'DATA SHEET'!CR381*'Gas parameters'!$E$13</f>
        <v>0</v>
      </c>
      <c r="DI381" s="428">
        <f>'DATA SHEET'!CS381*'Gas parameters'!$F$13</f>
        <v>0</v>
      </c>
      <c r="DJ381" s="428">
        <f>'DATA SHEET'!CT381*'Gas parameters'!$G$13</f>
        <v>0</v>
      </c>
      <c r="DK381" s="428">
        <f>'DATA SHEET'!CU381*'Gas parameters'!$H$13</f>
        <v>0</v>
      </c>
      <c r="DL381" s="428">
        <f>'DATA SHEET'!CV381*'Gas parameters'!$I$13</f>
        <v>0</v>
      </c>
      <c r="DM381" s="428">
        <f>'DATA SHEET'!CW381*'Gas parameters'!$J$13</f>
        <v>0</v>
      </c>
      <c r="DN381" s="428">
        <f>'DATA SHEET'!CX381*'Gas parameters'!$K$13</f>
        <v>0</v>
      </c>
      <c r="DO381" s="428">
        <f>'DATA SHEET'!CY381*'Gas parameters'!$L$13</f>
        <v>0</v>
      </c>
      <c r="DP381" s="428">
        <f>'DATA SHEET'!CZ381*'Gas parameters'!$M$13</f>
        <v>4313.2</v>
      </c>
      <c r="DQ381" s="428">
        <f>'DATA SHEET'!DA381*'Gas parameters'!$N$13</f>
        <v>0</v>
      </c>
      <c r="DR381" s="428">
        <f>'DATA SHEET'!DB381*'Gas parameters'!$O$13</f>
        <v>0</v>
      </c>
      <c r="DS381" s="428">
        <f>'DATA SHEET'!DC381*'Gas parameters'!$P$13</f>
        <v>0</v>
      </c>
      <c r="DT381" s="428">
        <f>'DATA SHEET'!DD381*'Gas parameters'!$Q$13</f>
        <v>0</v>
      </c>
      <c r="DU381" s="431">
        <f>'DATA SHEET'!CO381*'Gas parameters'!$B$14</f>
        <v>23891.399999999998</v>
      </c>
      <c r="DV381" s="431">
        <f>'DATA SHEET'!CP381*'Gas parameters'!$C$14</f>
        <v>0</v>
      </c>
      <c r="DW381" s="431">
        <f>'DATA SHEET'!CQ381*'Gas parameters'!$D$14</f>
        <v>0</v>
      </c>
      <c r="DX381" s="431">
        <f>'DATA SHEET'!CR381*'Gas parameters'!$E$14</f>
        <v>0</v>
      </c>
      <c r="DY381" s="431">
        <f>'DATA SHEET'!CS381*'Gas parameters'!$F$14</f>
        <v>0</v>
      </c>
      <c r="DZ381" s="431">
        <f>'DATA SHEET'!CT381*'Gas parameters'!$G$14</f>
        <v>0</v>
      </c>
      <c r="EA381" s="431">
        <f>'DATA SHEET'!CU381*'Gas parameters'!$H$14</f>
        <v>0</v>
      </c>
      <c r="EB381" s="431">
        <f>'DATA SHEET'!CV381*'Gas parameters'!$I$14</f>
        <v>0</v>
      </c>
      <c r="EC381" s="431">
        <f>'DATA SHEET'!CW381*'Gas parameters'!$J$14</f>
        <v>0</v>
      </c>
      <c r="ED381" s="431">
        <f>'DATA SHEET'!CX381*'Gas parameters'!$K$14</f>
        <v>0</v>
      </c>
      <c r="EE381" s="431">
        <f>'DATA SHEET'!CY381*'Gas parameters'!$L$14</f>
        <v>0</v>
      </c>
      <c r="EF381" s="431">
        <f>'DATA SHEET'!CZ381*'Gas parameters'!$M$14</f>
        <v>5098</v>
      </c>
      <c r="EG381" s="431">
        <f>'DATA SHEET'!DA381*'Gas parameters'!$N$14</f>
        <v>0</v>
      </c>
      <c r="EH381" s="431">
        <f>'DATA SHEET'!DB381*'Gas parameters'!$O$14</f>
        <v>0</v>
      </c>
      <c r="EI381" s="431">
        <f>'DATA SHEET'!DC381*'Gas parameters'!$P$14</f>
        <v>0</v>
      </c>
      <c r="EJ381" s="431">
        <f>'DATA SHEET'!DD381*'Gas parameters'!$Q$14</f>
        <v>0</v>
      </c>
      <c r="EK381" s="425">
        <f>'DATA SHEET'!CO381*'Gas parameters'!$B$15</f>
        <v>1.2018</v>
      </c>
      <c r="EL381" s="434">
        <f>'DATA SHEET'!CP381*'Gas parameters'!$C$15</f>
        <v>0</v>
      </c>
      <c r="EM381" s="434">
        <f>'DATA SHEET'!CQ381*'Gas parameters'!$D$15</f>
        <v>0</v>
      </c>
      <c r="EN381" s="434">
        <f>'DATA SHEET'!CR381*'Gas parameters'!$E$15</f>
        <v>0</v>
      </c>
      <c r="EO381" s="434">
        <f>'DATA SHEET'!CS381*'Gas parameters'!$F$15</f>
        <v>0</v>
      </c>
      <c r="EP381" s="434">
        <f>'DATA SHEET'!CT381*'Gas parameters'!$G$15</f>
        <v>0</v>
      </c>
      <c r="EQ381" s="434">
        <f>'DATA SHEET'!CU381*'Gas parameters'!$H$15</f>
        <v>0</v>
      </c>
      <c r="ER381" s="434">
        <f>'DATA SHEET'!CV381*'Gas parameters'!$I$15</f>
        <v>0</v>
      </c>
      <c r="ES381" s="434">
        <f>'DATA SHEET'!CW381*'Gas parameters'!$J$15</f>
        <v>0</v>
      </c>
      <c r="ET381" s="434">
        <f>'DATA SHEET'!CX381*'Gas parameters'!$K$15</f>
        <v>0</v>
      </c>
      <c r="EU381" s="434">
        <f>'DATA SHEET'!CY381*'Gas parameters'!$L$15</f>
        <v>0</v>
      </c>
      <c r="EV381" s="434">
        <f>'DATA SHEET'!CZ381*'Gas parameters'!$M$15</f>
        <v>0.1996</v>
      </c>
      <c r="EW381" s="434">
        <f>'DATA SHEET'!DA381*'Gas parameters'!$N$15</f>
        <v>0</v>
      </c>
      <c r="EX381" s="434">
        <f>'DATA SHEET'!DB381*'Gas parameters'!$O$15</f>
        <v>0</v>
      </c>
      <c r="EY381" s="434">
        <f>'DATA SHEET'!DC381*'Gas parameters'!$P$15</f>
        <v>0</v>
      </c>
      <c r="EZ381" s="434">
        <f>'DATA SHEET'!DD381*'Gas parameters'!$Q$15</f>
        <v>0</v>
      </c>
      <c r="FA381" s="429">
        <f>'DATA SHEET'!CO381*'Gas parameters'!$B$16</f>
        <v>0.59760000000000002</v>
      </c>
      <c r="FB381" s="429">
        <f>'DATA SHEET'!CP381*'Gas parameters'!$C$16</f>
        <v>0</v>
      </c>
      <c r="FC381" s="429">
        <f>'DATA SHEET'!CQ381*'Gas parameters'!$D$16</f>
        <v>0</v>
      </c>
      <c r="FD381" s="429">
        <f>'DATA SHEET'!CR381*'Gas parameters'!$E$16</f>
        <v>0</v>
      </c>
      <c r="FE381" s="429">
        <f>'DATA SHEET'!CS381*'Gas parameters'!$F$16</f>
        <v>0</v>
      </c>
      <c r="FF381" s="429">
        <f>'DATA SHEET'!CT381*'Gas parameters'!$G$16</f>
        <v>0</v>
      </c>
      <c r="FG381" s="429">
        <f>'DATA SHEET'!CU381*'Gas parameters'!$H$16</f>
        <v>0</v>
      </c>
      <c r="FH381" s="429">
        <f>'DATA SHEET'!CV381*'Gas parameters'!$I$16</f>
        <v>0</v>
      </c>
      <c r="FI381" s="429">
        <f>'DATA SHEET'!CW381*'Gas parameters'!$J$16</f>
        <v>0</v>
      </c>
      <c r="FJ381" s="429">
        <f>'DATA SHEET'!CX381*'Gas parameters'!$K$16</f>
        <v>0</v>
      </c>
      <c r="FK381" s="429">
        <f>'DATA SHEET'!CY381*'Gas parameters'!$L$16</f>
        <v>0</v>
      </c>
      <c r="FL381" s="429">
        <f>'DATA SHEET'!CZ381*'Gas parameters'!$M$16</f>
        <v>0</v>
      </c>
      <c r="FM381" s="429">
        <f>'DATA SHEET'!DA381*'Gas parameters'!$N$16</f>
        <v>0</v>
      </c>
      <c r="FN381" s="429">
        <f>'DATA SHEET'!DB381*'Gas parameters'!$O$16</f>
        <v>0</v>
      </c>
      <c r="FO381" s="429">
        <f>'DATA SHEET'!DC381*'Gas parameters'!$P$16</f>
        <v>0</v>
      </c>
      <c r="FP381" s="429">
        <f>'DATA SHEET'!DD381*'Gas parameters'!$Q$16</f>
        <v>0</v>
      </c>
      <c r="FQ381" s="457">
        <f>'DATA SHEET'!CO381*'Gas parameters'!$B$17</f>
        <v>1.1639999999999999</v>
      </c>
      <c r="FR381" s="457">
        <f>'DATA SHEET'!CP381*'Gas parameters'!$C$17</f>
        <v>0</v>
      </c>
      <c r="FS381" s="457">
        <f>'DATA SHEET'!CQ381*'Gas parameters'!$D$17</f>
        <v>0</v>
      </c>
      <c r="FT381" s="457">
        <f>'DATA SHEET'!CR381*'Gas parameters'!$E$17</f>
        <v>0</v>
      </c>
      <c r="FU381" s="457">
        <f>'DATA SHEET'!CS381*'Gas parameters'!$F$17</f>
        <v>0</v>
      </c>
      <c r="FV381" s="457">
        <f>'DATA SHEET'!CT381*'Gas parameters'!$G$17</f>
        <v>0</v>
      </c>
      <c r="FW381" s="457">
        <f>'DATA SHEET'!CU381*'Gas parameters'!$H$17</f>
        <v>0</v>
      </c>
      <c r="FX381" s="457">
        <f>'DATA SHEET'!CV381*'Gas parameters'!$I$17</f>
        <v>0</v>
      </c>
      <c r="FY381" s="457">
        <f>'DATA SHEET'!CW381*'Gas parameters'!$J$17</f>
        <v>0</v>
      </c>
      <c r="FZ381" s="457">
        <f>'DATA SHEET'!CX381*'Gas parameters'!$K$17</f>
        <v>0</v>
      </c>
      <c r="GA381" s="457">
        <f>'DATA SHEET'!CY381*'Gas parameters'!$L$17</f>
        <v>0</v>
      </c>
      <c r="GB381" s="457">
        <f>'DATA SHEET'!CZ381*'Gas parameters'!$M$17</f>
        <v>0.38680000000000003</v>
      </c>
      <c r="GC381" s="457">
        <f>'DATA SHEET'!DA381*'Gas parameters'!$N$17</f>
        <v>0</v>
      </c>
      <c r="GD381" s="457">
        <f>'DATA SHEET'!DB381*'Gas parameters'!$O$17</f>
        <v>0</v>
      </c>
      <c r="GE381" s="457">
        <f>'DATA SHEET'!DC381*'Gas parameters'!$P$17</f>
        <v>0</v>
      </c>
      <c r="GF381" s="457">
        <f>'DATA SHEET'!DD381*'Gas parameters'!$Q$17</f>
        <v>0</v>
      </c>
      <c r="GG381" s="429">
        <f>'DATA SHEET'!CO381*'Gas parameters'!$B$18</f>
        <v>0.43043999999999999</v>
      </c>
      <c r="GH381" s="429">
        <f>'DATA SHEET'!CP381*'Gas parameters'!$C$18</f>
        <v>0</v>
      </c>
      <c r="GI381" s="429">
        <f>'DATA SHEET'!CQ381*'Gas parameters'!$D$18</f>
        <v>0</v>
      </c>
      <c r="GJ381" s="429">
        <f>'DATA SHEET'!CR381*'Gas parameters'!$E$18</f>
        <v>0</v>
      </c>
      <c r="GK381" s="429">
        <f>'DATA SHEET'!CS381*'Gas parameters'!$F$18</f>
        <v>0</v>
      </c>
      <c r="GL381" s="429">
        <f>'DATA SHEET'!CT381*'Gas parameters'!$G$18</f>
        <v>0</v>
      </c>
      <c r="GM381" s="429">
        <f>'DATA SHEET'!CU381*'Gas parameters'!$H$18</f>
        <v>0</v>
      </c>
      <c r="GN381" s="429">
        <f>'DATA SHEET'!CV381*'Gas parameters'!$I$18</f>
        <v>0</v>
      </c>
      <c r="GO381" s="429">
        <f>'DATA SHEET'!CW381*'Gas parameters'!$J$18</f>
        <v>0</v>
      </c>
      <c r="GP381" s="429">
        <f>'DATA SHEET'!CX381*'Gas parameters'!$K$18</f>
        <v>0</v>
      </c>
      <c r="GQ381" s="429">
        <f>'DATA SHEET'!CY381*'Gas parameters'!$L$18</f>
        <v>0</v>
      </c>
      <c r="GR381" s="429">
        <f>'DATA SHEET'!CZ381*'Gas parameters'!$M$18</f>
        <v>3.5999999999999997E-2</v>
      </c>
      <c r="GS381" s="429">
        <f>'DATA SHEET'!DA381*'Gas parameters'!$N$18</f>
        <v>0</v>
      </c>
      <c r="GT381" s="429">
        <f>'DATA SHEET'!DB381*'Gas parameters'!$O$18</f>
        <v>0</v>
      </c>
      <c r="GU381" s="429">
        <f>'DATA SHEET'!DC381*'Gas parameters'!$P$18</f>
        <v>0</v>
      </c>
      <c r="GV381" s="429">
        <f>'DATA SHEET'!DD381*'Gas parameters'!$Q$18</f>
        <v>0</v>
      </c>
      <c r="GW381" s="430">
        <v>7</v>
      </c>
      <c r="GX381" s="430">
        <v>1E-3</v>
      </c>
      <c r="GY381" s="435">
        <f t="shared" si="3014"/>
        <v>6.6924546322827121</v>
      </c>
      <c r="GZ381" s="435">
        <f t="shared" si="3015"/>
        <v>10.148328222950017</v>
      </c>
      <c r="HA381" s="433">
        <f t="shared" si="3016"/>
        <v>1</v>
      </c>
      <c r="HB381" s="433">
        <f t="shared" si="3017"/>
        <v>7.4502201757506663</v>
      </c>
      <c r="HC381" s="433">
        <f t="shared" si="3018"/>
        <v>20.959991874476575</v>
      </c>
      <c r="HD381" s="433">
        <f t="shared" si="3019"/>
        <v>1.3246768628986172</v>
      </c>
      <c r="HE381" s="433">
        <f t="shared" si="3020"/>
        <v>1.2155011147590387</v>
      </c>
      <c r="HF381" s="436">
        <f t="shared" si="3021"/>
        <v>0</v>
      </c>
      <c r="HG381" s="433">
        <f t="shared" si="3022"/>
        <v>5.8886546322827122</v>
      </c>
      <c r="HH381" s="435">
        <f>GY381*0.7906+'DATA SHEET'!CW381/100+HN381</f>
        <v>5.8886546322827122</v>
      </c>
      <c r="HI381" s="433">
        <f t="shared" si="3023"/>
        <v>1.5615655434679541</v>
      </c>
      <c r="HJ381" s="433">
        <f t="shared" si="3024"/>
        <v>10.148328222950017</v>
      </c>
      <c r="HK381" s="437">
        <f t="shared" si="3025"/>
        <v>25843</v>
      </c>
      <c r="HL381" s="437">
        <f t="shared" si="3026"/>
        <v>28989.399999999998</v>
      </c>
      <c r="HM381" s="438">
        <f t="shared" si="3027"/>
        <v>1.4014</v>
      </c>
      <c r="HN381" s="439">
        <f t="shared" si="3028"/>
        <v>0.59760000000000002</v>
      </c>
      <c r="HO381" s="436">
        <f t="shared" si="3029"/>
        <v>1.5508</v>
      </c>
      <c r="HP381" s="427">
        <f t="shared" si="3030"/>
        <v>0.46643999999999997</v>
      </c>
      <c r="HQ381" s="357">
        <f t="shared" si="3031"/>
        <v>25801.599999999999</v>
      </c>
      <c r="HR381" s="358">
        <f t="shared" si="3032"/>
        <v>29019.200000000001</v>
      </c>
      <c r="HS381" s="712">
        <f t="shared" si="3033"/>
        <v>0.46643999999999997</v>
      </c>
      <c r="HT381" s="713">
        <f t="shared" si="3034"/>
        <v>0.36094603788418017</v>
      </c>
      <c r="HU381" s="711">
        <f t="shared" si="3035"/>
        <v>0.44215889640812073</v>
      </c>
      <c r="HV381" s="711">
        <f t="shared" si="3036"/>
        <v>24.454174959719456</v>
      </c>
      <c r="HW381" s="711">
        <f t="shared" si="3037"/>
        <v>27.464698088207459</v>
      </c>
      <c r="HX381" s="711">
        <f t="shared" si="3038"/>
        <v>45.714470083951518</v>
      </c>
      <c r="HY381" s="714">
        <f t="shared" si="3039"/>
        <v>25.801599999999997</v>
      </c>
      <c r="HZ381" s="359">
        <f t="shared" si="3040"/>
        <v>29.019200000000001</v>
      </c>
      <c r="IA381" s="360">
        <f t="shared" si="3041"/>
        <v>48.30190909070317</v>
      </c>
      <c r="IB381" s="75">
        <f t="shared" si="3042"/>
        <v>45.714470083951518</v>
      </c>
      <c r="IC381" s="724">
        <f t="shared" si="3043"/>
        <v>0.36094603788418017</v>
      </c>
      <c r="ID381" s="724">
        <f t="shared" si="3044"/>
        <v>25.801599999999997</v>
      </c>
      <c r="IE381" s="724">
        <f t="shared" si="3045"/>
        <v>29.019200000000001</v>
      </c>
      <c r="IF381" s="76">
        <f t="shared" si="3046"/>
        <v>10.148328222950017</v>
      </c>
      <c r="IG381" s="168"/>
      <c r="IH381" s="168"/>
      <c r="II381" s="168"/>
      <c r="IJ381" s="700">
        <f t="shared" si="3047"/>
        <v>0</v>
      </c>
      <c r="IK381"/>
      <c r="IL381"/>
      <c r="IM381"/>
      <c r="IS381" s="23" t="s">
        <v>88</v>
      </c>
      <c r="IT381" s="23" t="s">
        <v>88</v>
      </c>
      <c r="IU381" s="23"/>
      <c r="IV381" s="23" t="s">
        <v>88</v>
      </c>
      <c r="IW381" s="23"/>
      <c r="IX381" s="23"/>
      <c r="IY381" s="23"/>
      <c r="IZ381" s="23"/>
      <c r="JB381" s="43"/>
      <c r="JC381" s="33"/>
      <c r="JD381" s="22" t="str">
        <f t="shared" si="3048"/>
        <v>NM</v>
      </c>
      <c r="JE381" s="22" t="str">
        <f t="shared" si="3049"/>
        <v>NM</v>
      </c>
      <c r="JF381" s="22" t="str">
        <f t="shared" si="3050"/>
        <v>NM</v>
      </c>
      <c r="JG381" s="22" t="str">
        <f t="shared" si="3051"/>
        <v>NM</v>
      </c>
      <c r="JH381" s="21" t="str">
        <f t="shared" si="3052"/>
        <v>NM</v>
      </c>
      <c r="JI381" s="21"/>
      <c r="JJ381" s="21"/>
      <c r="JK381" s="21"/>
      <c r="JL381" s="29"/>
      <c r="JM381" s="29"/>
      <c r="JN381" s="29"/>
      <c r="JO381" s="29"/>
      <c r="JP381" s="29"/>
      <c r="JQ381" s="29"/>
      <c r="JR381" s="29"/>
      <c r="JS381" s="29"/>
      <c r="JT381" s="142"/>
      <c r="JU381" s="142"/>
      <c r="JV381" s="142"/>
      <c r="JW381" s="142"/>
      <c r="JX381" s="142"/>
      <c r="JY381" s="142"/>
      <c r="JZ381" s="142"/>
      <c r="KA381" s="26"/>
      <c r="KB381" s="27"/>
      <c r="KC381" s="10"/>
      <c r="KD381" s="10"/>
      <c r="KE381" s="10"/>
      <c r="KF381" s="10"/>
      <c r="KG381" s="10"/>
      <c r="KH381" s="10"/>
      <c r="KI381" s="10"/>
      <c r="KJ381" s="10"/>
      <c r="KK381" s="24"/>
      <c r="KL381" s="32"/>
      <c r="KM381" s="24"/>
      <c r="KN381" s="24"/>
      <c r="KO381" s="24"/>
      <c r="KP381" s="24"/>
      <c r="KQ381" s="60"/>
      <c r="KR381" s="60"/>
      <c r="KS381" s="60"/>
      <c r="KT381" s="60"/>
      <c r="KU381" s="60"/>
      <c r="KV381" s="60"/>
      <c r="KX381" s="540">
        <f t="shared" si="2985"/>
        <v>100</v>
      </c>
    </row>
    <row r="382" spans="1:310" ht="15.6" customHeight="1" thickTop="1" thickBot="1" x14ac:dyDescent="0.3">
      <c r="A382" s="62"/>
      <c r="B382" s="80" t="str">
        <f>IF(A382="X",IF(#REF!="F",#REF!,IF(#REF!="C",#REF!,IF(#REF!="WH",#REF!,IF(#REF!="B",#REF!,"")))),"")</f>
        <v/>
      </c>
      <c r="C382" s="120"/>
      <c r="D382" s="578"/>
      <c r="E382" s="11">
        <f>E381+1</f>
        <v>184</v>
      </c>
      <c r="F382" s="2196"/>
      <c r="G382" s="2132"/>
      <c r="H382" s="2190"/>
      <c r="I382" s="2191"/>
      <c r="J382" s="2192"/>
      <c r="K382" s="269"/>
      <c r="L382" s="1831"/>
      <c r="M382" s="196" t="s">
        <v>56</v>
      </c>
      <c r="N382" s="128"/>
      <c r="O382" s="45"/>
      <c r="P382" s="599"/>
      <c r="Q382" s="726">
        <v>60</v>
      </c>
      <c r="R382" s="727"/>
      <c r="S382" s="727"/>
      <c r="T382" s="727"/>
      <c r="U382" s="727"/>
      <c r="V382" s="727"/>
      <c r="W382" s="727"/>
      <c r="X382" s="727"/>
      <c r="Y382" s="727"/>
      <c r="Z382" s="727"/>
      <c r="AA382" s="727"/>
      <c r="AB382" s="727">
        <v>40</v>
      </c>
      <c r="AC382" s="368">
        <f t="shared" si="2986"/>
        <v>0.6</v>
      </c>
      <c r="AD382" s="368">
        <f t="shared" si="2987"/>
        <v>0</v>
      </c>
      <c r="AE382" s="368">
        <f t="shared" si="2988"/>
        <v>0</v>
      </c>
      <c r="AF382" s="368">
        <f t="shared" si="2989"/>
        <v>0</v>
      </c>
      <c r="AG382" s="368">
        <f t="shared" si="2990"/>
        <v>0</v>
      </c>
      <c r="AH382" s="368">
        <f t="shared" si="2991"/>
        <v>0</v>
      </c>
      <c r="AI382" s="368">
        <f t="shared" si="2992"/>
        <v>0</v>
      </c>
      <c r="AJ382" s="368">
        <f t="shared" si="2993"/>
        <v>0</v>
      </c>
      <c r="AK382" s="368">
        <f t="shared" si="2994"/>
        <v>0</v>
      </c>
      <c r="AL382" s="368">
        <f t="shared" si="2995"/>
        <v>0</v>
      </c>
      <c r="AM382" s="368">
        <f t="shared" si="2996"/>
        <v>0</v>
      </c>
      <c r="AN382" s="368">
        <f t="shared" si="2997"/>
        <v>0.4</v>
      </c>
      <c r="AO382" s="369">
        <v>0</v>
      </c>
      <c r="AP382" s="370">
        <v>0</v>
      </c>
      <c r="AQ382" s="370">
        <v>0</v>
      </c>
      <c r="AR382" s="370">
        <v>0</v>
      </c>
      <c r="AS382" s="378">
        <f>AC382*'Gas parameters'!$B$10</f>
        <v>21490.799999999999</v>
      </c>
      <c r="AT382" s="371">
        <f>AD382*'Gas parameters'!$C$10</f>
        <v>0</v>
      </c>
      <c r="AU382" s="371">
        <f>AE382*'Gas parameters'!$D$10</f>
        <v>0</v>
      </c>
      <c r="AV382" s="371">
        <f>AF382*'Gas parameters'!$E$10</f>
        <v>0</v>
      </c>
      <c r="AW382" s="371">
        <f>AG382*'Gas parameters'!$F$10</f>
        <v>0</v>
      </c>
      <c r="AX382" s="371">
        <f>AH382*'Gas parameters'!$G$10</f>
        <v>0</v>
      </c>
      <c r="AY382" s="371">
        <f>AI382*'Gas parameters'!$H$10</f>
        <v>0</v>
      </c>
      <c r="AZ382" s="371">
        <f>AJ382*'Gas parameters'!$I$10</f>
        <v>0</v>
      </c>
      <c r="BA382" s="371">
        <f>AK382*'Gas parameters'!$J$10</f>
        <v>0</v>
      </c>
      <c r="BB382" s="371">
        <f>AL382*'Gas parameters'!$K$10</f>
        <v>0</v>
      </c>
      <c r="BC382" s="371">
        <f>AM382*'Gas parameters'!$L$10</f>
        <v>0</v>
      </c>
      <c r="BD382" s="371">
        <f>AN382*'Gas parameters'!$M$10</f>
        <v>4310.8</v>
      </c>
      <c r="BE382" s="372">
        <f>AO382*'Gas parameters'!$N$10</f>
        <v>0</v>
      </c>
      <c r="BF382" s="373">
        <f>AP382*'Gas parameters'!$O$10</f>
        <v>0</v>
      </c>
      <c r="BG382" s="373">
        <f>AQ382*'Gas parameters'!$P$10</f>
        <v>0</v>
      </c>
      <c r="BH382" s="379">
        <f>AR382*'Gas parameters'!$Q$10</f>
        <v>0</v>
      </c>
      <c r="BI382" s="386">
        <f>AC382*'Gas parameters'!$B$11</f>
        <v>23904</v>
      </c>
      <c r="BJ382" s="387">
        <f>AD382*'Gas parameters'!$C$11</f>
        <v>0</v>
      </c>
      <c r="BK382" s="387">
        <f>AE382*'Gas parameters'!$D$11</f>
        <v>0</v>
      </c>
      <c r="BL382" s="387">
        <f>AF382*'Gas parameters'!$E$11</f>
        <v>0</v>
      </c>
      <c r="BM382" s="387">
        <f>AG382*'Gas parameters'!$F$11</f>
        <v>0</v>
      </c>
      <c r="BN382" s="387">
        <f>AH382*'Gas parameters'!$G$11</f>
        <v>0</v>
      </c>
      <c r="BO382" s="387">
        <f>AI382*'Gas parameters'!$H$11</f>
        <v>0</v>
      </c>
      <c r="BP382" s="387">
        <f>AJ382*'Gas parameters'!$I$11</f>
        <v>0</v>
      </c>
      <c r="BQ382" s="387">
        <f>AK382*'Gas parameters'!$J$11</f>
        <v>0</v>
      </c>
      <c r="BR382" s="387">
        <f>AL382*'Gas parameters'!$K$11</f>
        <v>0</v>
      </c>
      <c r="BS382" s="387">
        <f>AM382*'Gas parameters'!$L$11</f>
        <v>0</v>
      </c>
      <c r="BT382" s="387">
        <f>AN382*'Gas parameters'!$M$11</f>
        <v>5115.2000000000007</v>
      </c>
      <c r="BU382" s="388">
        <f>AO382*'Gas parameters'!$N$11</f>
        <v>0</v>
      </c>
      <c r="BV382" s="389">
        <f>AP382*'Gas parameters'!$O$11</f>
        <v>0</v>
      </c>
      <c r="BW382" s="389">
        <f>AQ382*'Gas parameters'!$P$11</f>
        <v>0</v>
      </c>
      <c r="BX382" s="390">
        <f>AR382*'Gas parameters'!$Q$11</f>
        <v>0</v>
      </c>
      <c r="BY382" s="385">
        <f>AC382*'Gas parameters'!$B$12</f>
        <v>0.43043999999999999</v>
      </c>
      <c r="BZ382" s="374">
        <f>AD382*'Gas parameters'!$C$12</f>
        <v>0</v>
      </c>
      <c r="CA382" s="374">
        <f>AE382*'Gas parameters'!$D$12</f>
        <v>0</v>
      </c>
      <c r="CB382" s="374">
        <f>AF382*'Gas parameters'!$E$12</f>
        <v>0</v>
      </c>
      <c r="CC382" s="374">
        <f>AG382*'Gas parameters'!$F$12</f>
        <v>0</v>
      </c>
      <c r="CD382" s="374">
        <f>AH382*'Gas parameters'!$G$12</f>
        <v>0</v>
      </c>
      <c r="CE382" s="374">
        <f>AI382*'Gas parameters'!$H$12</f>
        <v>0</v>
      </c>
      <c r="CF382" s="374">
        <f>AJ382*'Gas parameters'!$I$12</f>
        <v>0</v>
      </c>
      <c r="CG382" s="374">
        <f>AK382*'Gas parameters'!$J$12</f>
        <v>0</v>
      </c>
      <c r="CH382" s="374">
        <f>AL382*'Gas parameters'!$K$12</f>
        <v>0</v>
      </c>
      <c r="CI382" s="374">
        <f>AM382*'Gas parameters'!$L$12</f>
        <v>0</v>
      </c>
      <c r="CJ382" s="374">
        <f>AN382*'Gas parameters'!$M$12</f>
        <v>3.5999999999999997E-2</v>
      </c>
      <c r="CK382" s="375">
        <f>AO382*'Gas parameters'!$N$12</f>
        <v>0</v>
      </c>
      <c r="CL382" s="376">
        <f>AP382*'Gas parameters'!$O$12</f>
        <v>0</v>
      </c>
      <c r="CM382" s="376">
        <f>AQ382*'Gas parameters'!$P$12</f>
        <v>0</v>
      </c>
      <c r="CN382" s="376">
        <f>AR382*'Gas parameters'!$Q$12</f>
        <v>0</v>
      </c>
      <c r="CO382" s="432">
        <f t="shared" si="2998"/>
        <v>0.6</v>
      </c>
      <c r="CP382" s="432">
        <f t="shared" si="2999"/>
        <v>0</v>
      </c>
      <c r="CQ382" s="432">
        <f t="shared" si="3000"/>
        <v>0</v>
      </c>
      <c r="CR382" s="432">
        <f t="shared" si="3001"/>
        <v>0</v>
      </c>
      <c r="CS382" s="432">
        <f t="shared" si="3002"/>
        <v>0</v>
      </c>
      <c r="CT382" s="432">
        <f t="shared" si="3003"/>
        <v>0</v>
      </c>
      <c r="CU382" s="432">
        <f t="shared" si="3004"/>
        <v>0</v>
      </c>
      <c r="CV382" s="432">
        <f t="shared" si="3005"/>
        <v>0</v>
      </c>
      <c r="CW382" s="432">
        <f t="shared" si="3006"/>
        <v>0</v>
      </c>
      <c r="CX382" s="432">
        <f t="shared" si="3007"/>
        <v>0</v>
      </c>
      <c r="CY382" s="432">
        <f t="shared" si="3008"/>
        <v>0</v>
      </c>
      <c r="CZ382" s="432">
        <f t="shared" si="3009"/>
        <v>0.4</v>
      </c>
      <c r="DA382" s="432">
        <f t="shared" si="3010"/>
        <v>0</v>
      </c>
      <c r="DB382" s="432">
        <f t="shared" si="3011"/>
        <v>0</v>
      </c>
      <c r="DC382" s="432">
        <f t="shared" si="3012"/>
        <v>0</v>
      </c>
      <c r="DD382" s="432">
        <f t="shared" si="3013"/>
        <v>0</v>
      </c>
      <c r="DE382" s="428">
        <f>'DATA SHEET'!CO382*'Gas parameters'!$B$13</f>
        <v>21529.8</v>
      </c>
      <c r="DF382" s="428">
        <f>'DATA SHEET'!CP382*'Gas parameters'!$C$13</f>
        <v>0</v>
      </c>
      <c r="DG382" s="428">
        <f>'DATA SHEET'!CQ382*'Gas parameters'!$D$13</f>
        <v>0</v>
      </c>
      <c r="DH382" s="428">
        <f>'DATA SHEET'!CR382*'Gas parameters'!$E$13</f>
        <v>0</v>
      </c>
      <c r="DI382" s="428">
        <f>'DATA SHEET'!CS382*'Gas parameters'!$F$13</f>
        <v>0</v>
      </c>
      <c r="DJ382" s="428">
        <f>'DATA SHEET'!CT382*'Gas parameters'!$G$13</f>
        <v>0</v>
      </c>
      <c r="DK382" s="428">
        <f>'DATA SHEET'!CU382*'Gas parameters'!$H$13</f>
        <v>0</v>
      </c>
      <c r="DL382" s="428">
        <f>'DATA SHEET'!CV382*'Gas parameters'!$I$13</f>
        <v>0</v>
      </c>
      <c r="DM382" s="428">
        <f>'DATA SHEET'!CW382*'Gas parameters'!$J$13</f>
        <v>0</v>
      </c>
      <c r="DN382" s="428">
        <f>'DATA SHEET'!CX382*'Gas parameters'!$K$13</f>
        <v>0</v>
      </c>
      <c r="DO382" s="428">
        <f>'DATA SHEET'!CY382*'Gas parameters'!$L$13</f>
        <v>0</v>
      </c>
      <c r="DP382" s="428">
        <f>'DATA SHEET'!CZ382*'Gas parameters'!$M$13</f>
        <v>4313.2</v>
      </c>
      <c r="DQ382" s="428">
        <f>'DATA SHEET'!DA382*'Gas parameters'!$N$13</f>
        <v>0</v>
      </c>
      <c r="DR382" s="428">
        <f>'DATA SHEET'!DB382*'Gas parameters'!$O$13</f>
        <v>0</v>
      </c>
      <c r="DS382" s="428">
        <f>'DATA SHEET'!DC382*'Gas parameters'!$P$13</f>
        <v>0</v>
      </c>
      <c r="DT382" s="428">
        <f>'DATA SHEET'!DD382*'Gas parameters'!$Q$13</f>
        <v>0</v>
      </c>
      <c r="DU382" s="431">
        <f>'DATA SHEET'!CO382*'Gas parameters'!$B$14</f>
        <v>23891.399999999998</v>
      </c>
      <c r="DV382" s="431">
        <f>'DATA SHEET'!CP382*'Gas parameters'!$C$14</f>
        <v>0</v>
      </c>
      <c r="DW382" s="431">
        <f>'DATA SHEET'!CQ382*'Gas parameters'!$D$14</f>
        <v>0</v>
      </c>
      <c r="DX382" s="431">
        <f>'DATA SHEET'!CR382*'Gas parameters'!$E$14</f>
        <v>0</v>
      </c>
      <c r="DY382" s="431">
        <f>'DATA SHEET'!CS382*'Gas parameters'!$F$14</f>
        <v>0</v>
      </c>
      <c r="DZ382" s="431">
        <f>'DATA SHEET'!CT382*'Gas parameters'!$G$14</f>
        <v>0</v>
      </c>
      <c r="EA382" s="431">
        <f>'DATA SHEET'!CU382*'Gas parameters'!$H$14</f>
        <v>0</v>
      </c>
      <c r="EB382" s="431">
        <f>'DATA SHEET'!CV382*'Gas parameters'!$I$14</f>
        <v>0</v>
      </c>
      <c r="EC382" s="431">
        <f>'DATA SHEET'!CW382*'Gas parameters'!$J$14</f>
        <v>0</v>
      </c>
      <c r="ED382" s="431">
        <f>'DATA SHEET'!CX382*'Gas parameters'!$K$14</f>
        <v>0</v>
      </c>
      <c r="EE382" s="431">
        <f>'DATA SHEET'!CY382*'Gas parameters'!$L$14</f>
        <v>0</v>
      </c>
      <c r="EF382" s="431">
        <f>'DATA SHEET'!CZ382*'Gas parameters'!$M$14</f>
        <v>5098</v>
      </c>
      <c r="EG382" s="431">
        <f>'DATA SHEET'!DA382*'Gas parameters'!$N$14</f>
        <v>0</v>
      </c>
      <c r="EH382" s="431">
        <f>'DATA SHEET'!DB382*'Gas parameters'!$O$14</f>
        <v>0</v>
      </c>
      <c r="EI382" s="431">
        <f>'DATA SHEET'!DC382*'Gas parameters'!$P$14</f>
        <v>0</v>
      </c>
      <c r="EJ382" s="431">
        <f>'DATA SHEET'!DD382*'Gas parameters'!$Q$14</f>
        <v>0</v>
      </c>
      <c r="EK382" s="425">
        <f>'DATA SHEET'!CO382*'Gas parameters'!$B$15</f>
        <v>1.2018</v>
      </c>
      <c r="EL382" s="434">
        <f>'DATA SHEET'!CP382*'Gas parameters'!$C$15</f>
        <v>0</v>
      </c>
      <c r="EM382" s="434">
        <f>'DATA SHEET'!CQ382*'Gas parameters'!$D$15</f>
        <v>0</v>
      </c>
      <c r="EN382" s="434">
        <f>'DATA SHEET'!CR382*'Gas parameters'!$E$15</f>
        <v>0</v>
      </c>
      <c r="EO382" s="434">
        <f>'DATA SHEET'!CS382*'Gas parameters'!$F$15</f>
        <v>0</v>
      </c>
      <c r="EP382" s="434">
        <f>'DATA SHEET'!CT382*'Gas parameters'!$G$15</f>
        <v>0</v>
      </c>
      <c r="EQ382" s="434">
        <f>'DATA SHEET'!CU382*'Gas parameters'!$H$15</f>
        <v>0</v>
      </c>
      <c r="ER382" s="434">
        <f>'DATA SHEET'!CV382*'Gas parameters'!$I$15</f>
        <v>0</v>
      </c>
      <c r="ES382" s="434">
        <f>'DATA SHEET'!CW382*'Gas parameters'!$J$15</f>
        <v>0</v>
      </c>
      <c r="ET382" s="434">
        <f>'DATA SHEET'!CX382*'Gas parameters'!$K$15</f>
        <v>0</v>
      </c>
      <c r="EU382" s="434">
        <f>'DATA SHEET'!CY382*'Gas parameters'!$L$15</f>
        <v>0</v>
      </c>
      <c r="EV382" s="434">
        <f>'DATA SHEET'!CZ382*'Gas parameters'!$M$15</f>
        <v>0.1996</v>
      </c>
      <c r="EW382" s="434">
        <f>'DATA SHEET'!DA382*'Gas parameters'!$N$15</f>
        <v>0</v>
      </c>
      <c r="EX382" s="434">
        <f>'DATA SHEET'!DB382*'Gas parameters'!$O$15</f>
        <v>0</v>
      </c>
      <c r="EY382" s="434">
        <f>'DATA SHEET'!DC382*'Gas parameters'!$P$15</f>
        <v>0</v>
      </c>
      <c r="EZ382" s="434">
        <f>'DATA SHEET'!DD382*'Gas parameters'!$Q$15</f>
        <v>0</v>
      </c>
      <c r="FA382" s="429">
        <f>'DATA SHEET'!CO382*'Gas parameters'!$B$16</f>
        <v>0.59760000000000002</v>
      </c>
      <c r="FB382" s="429">
        <f>'DATA SHEET'!CP382*'Gas parameters'!$C$16</f>
        <v>0</v>
      </c>
      <c r="FC382" s="429">
        <f>'DATA SHEET'!CQ382*'Gas parameters'!$D$16</f>
        <v>0</v>
      </c>
      <c r="FD382" s="429">
        <f>'DATA SHEET'!CR382*'Gas parameters'!$E$16</f>
        <v>0</v>
      </c>
      <c r="FE382" s="429">
        <f>'DATA SHEET'!CS382*'Gas parameters'!$F$16</f>
        <v>0</v>
      </c>
      <c r="FF382" s="429">
        <f>'DATA SHEET'!CT382*'Gas parameters'!$G$16</f>
        <v>0</v>
      </c>
      <c r="FG382" s="429">
        <f>'DATA SHEET'!CU382*'Gas parameters'!$H$16</f>
        <v>0</v>
      </c>
      <c r="FH382" s="429">
        <f>'DATA SHEET'!CV382*'Gas parameters'!$I$16</f>
        <v>0</v>
      </c>
      <c r="FI382" s="429">
        <f>'DATA SHEET'!CW382*'Gas parameters'!$J$16</f>
        <v>0</v>
      </c>
      <c r="FJ382" s="429">
        <f>'DATA SHEET'!CX382*'Gas parameters'!$K$16</f>
        <v>0</v>
      </c>
      <c r="FK382" s="429">
        <f>'DATA SHEET'!CY382*'Gas parameters'!$L$16</f>
        <v>0</v>
      </c>
      <c r="FL382" s="429">
        <f>'DATA SHEET'!CZ382*'Gas parameters'!$M$16</f>
        <v>0</v>
      </c>
      <c r="FM382" s="429">
        <f>'DATA SHEET'!DA382*'Gas parameters'!$N$16</f>
        <v>0</v>
      </c>
      <c r="FN382" s="429">
        <f>'DATA SHEET'!DB382*'Gas parameters'!$O$16</f>
        <v>0</v>
      </c>
      <c r="FO382" s="429">
        <f>'DATA SHEET'!DC382*'Gas parameters'!$P$16</f>
        <v>0</v>
      </c>
      <c r="FP382" s="429">
        <f>'DATA SHEET'!DD382*'Gas parameters'!$Q$16</f>
        <v>0</v>
      </c>
      <c r="FQ382" s="457">
        <f>'DATA SHEET'!CO382*'Gas parameters'!$B$17</f>
        <v>1.1639999999999999</v>
      </c>
      <c r="FR382" s="457">
        <f>'DATA SHEET'!CP382*'Gas parameters'!$C$17</f>
        <v>0</v>
      </c>
      <c r="FS382" s="457">
        <f>'DATA SHEET'!CQ382*'Gas parameters'!$D$17</f>
        <v>0</v>
      </c>
      <c r="FT382" s="457">
        <f>'DATA SHEET'!CR382*'Gas parameters'!$E$17</f>
        <v>0</v>
      </c>
      <c r="FU382" s="457">
        <f>'DATA SHEET'!CS382*'Gas parameters'!$F$17</f>
        <v>0</v>
      </c>
      <c r="FV382" s="457">
        <f>'DATA SHEET'!CT382*'Gas parameters'!$G$17</f>
        <v>0</v>
      </c>
      <c r="FW382" s="457">
        <f>'DATA SHEET'!CU382*'Gas parameters'!$H$17</f>
        <v>0</v>
      </c>
      <c r="FX382" s="457">
        <f>'DATA SHEET'!CV382*'Gas parameters'!$I$17</f>
        <v>0</v>
      </c>
      <c r="FY382" s="457">
        <f>'DATA SHEET'!CW382*'Gas parameters'!$J$17</f>
        <v>0</v>
      </c>
      <c r="FZ382" s="457">
        <f>'DATA SHEET'!CX382*'Gas parameters'!$K$17</f>
        <v>0</v>
      </c>
      <c r="GA382" s="457">
        <f>'DATA SHEET'!CY382*'Gas parameters'!$L$17</f>
        <v>0</v>
      </c>
      <c r="GB382" s="457">
        <f>'DATA SHEET'!CZ382*'Gas parameters'!$M$17</f>
        <v>0.38680000000000003</v>
      </c>
      <c r="GC382" s="457">
        <f>'DATA SHEET'!DA382*'Gas parameters'!$N$17</f>
        <v>0</v>
      </c>
      <c r="GD382" s="457">
        <f>'DATA SHEET'!DB382*'Gas parameters'!$O$17</f>
        <v>0</v>
      </c>
      <c r="GE382" s="457">
        <f>'DATA SHEET'!DC382*'Gas parameters'!$P$17</f>
        <v>0</v>
      </c>
      <c r="GF382" s="457">
        <f>'DATA SHEET'!DD382*'Gas parameters'!$Q$17</f>
        <v>0</v>
      </c>
      <c r="GG382" s="429">
        <f>'DATA SHEET'!CO382*'Gas parameters'!$B$18</f>
        <v>0.43043999999999999</v>
      </c>
      <c r="GH382" s="429">
        <f>'DATA SHEET'!CP382*'Gas parameters'!$C$18</f>
        <v>0</v>
      </c>
      <c r="GI382" s="429">
        <f>'DATA SHEET'!CQ382*'Gas parameters'!$D$18</f>
        <v>0</v>
      </c>
      <c r="GJ382" s="429">
        <f>'DATA SHEET'!CR382*'Gas parameters'!$E$18</f>
        <v>0</v>
      </c>
      <c r="GK382" s="429">
        <f>'DATA SHEET'!CS382*'Gas parameters'!$F$18</f>
        <v>0</v>
      </c>
      <c r="GL382" s="429">
        <f>'DATA SHEET'!CT382*'Gas parameters'!$G$18</f>
        <v>0</v>
      </c>
      <c r="GM382" s="429">
        <f>'DATA SHEET'!CU382*'Gas parameters'!$H$18</f>
        <v>0</v>
      </c>
      <c r="GN382" s="429">
        <f>'DATA SHEET'!CV382*'Gas parameters'!$I$18</f>
        <v>0</v>
      </c>
      <c r="GO382" s="429">
        <f>'DATA SHEET'!CW382*'Gas parameters'!$J$18</f>
        <v>0</v>
      </c>
      <c r="GP382" s="429">
        <f>'DATA SHEET'!CX382*'Gas parameters'!$K$18</f>
        <v>0</v>
      </c>
      <c r="GQ382" s="429">
        <f>'DATA SHEET'!CY382*'Gas parameters'!$L$18</f>
        <v>0</v>
      </c>
      <c r="GR382" s="429">
        <f>'DATA SHEET'!CZ382*'Gas parameters'!$M$18</f>
        <v>3.5999999999999997E-2</v>
      </c>
      <c r="GS382" s="429">
        <f>'DATA SHEET'!DA382*'Gas parameters'!$N$18</f>
        <v>0</v>
      </c>
      <c r="GT382" s="429">
        <f>'DATA SHEET'!DB382*'Gas parameters'!$O$18</f>
        <v>0</v>
      </c>
      <c r="GU382" s="429">
        <f>'DATA SHEET'!DC382*'Gas parameters'!$P$18</f>
        <v>0</v>
      </c>
      <c r="GV382" s="429">
        <f>'DATA SHEET'!DD382*'Gas parameters'!$Q$18</f>
        <v>0</v>
      </c>
      <c r="GW382" s="430">
        <v>7</v>
      </c>
      <c r="GX382" s="430">
        <v>1E-3</v>
      </c>
      <c r="GY382" s="435">
        <f t="shared" si="3014"/>
        <v>6.6924546322827121</v>
      </c>
      <c r="GZ382" s="435">
        <f t="shared" si="3015"/>
        <v>10.148328222950017</v>
      </c>
      <c r="HA382" s="433">
        <f t="shared" si="3016"/>
        <v>1</v>
      </c>
      <c r="HB382" s="433">
        <f t="shared" si="3017"/>
        <v>7.4502201757506663</v>
      </c>
      <c r="HC382" s="433">
        <f t="shared" si="3018"/>
        <v>20.959991874476575</v>
      </c>
      <c r="HD382" s="433">
        <f t="shared" si="3019"/>
        <v>1.3246768628986172</v>
      </c>
      <c r="HE382" s="433">
        <f t="shared" si="3020"/>
        <v>1.2155011147590387</v>
      </c>
      <c r="HF382" s="436">
        <f t="shared" si="3021"/>
        <v>0</v>
      </c>
      <c r="HG382" s="433">
        <f t="shared" si="3022"/>
        <v>5.8886546322827122</v>
      </c>
      <c r="HH382" s="435">
        <f>GY382*0.7906+'DATA SHEET'!CW382/100+HN382</f>
        <v>5.8886546322827122</v>
      </c>
      <c r="HI382" s="433">
        <f t="shared" si="3023"/>
        <v>1.5615655434679541</v>
      </c>
      <c r="HJ382" s="433">
        <f t="shared" si="3024"/>
        <v>10.148328222950017</v>
      </c>
      <c r="HK382" s="437">
        <f t="shared" si="3025"/>
        <v>25843</v>
      </c>
      <c r="HL382" s="437">
        <f t="shared" si="3026"/>
        <v>28989.399999999998</v>
      </c>
      <c r="HM382" s="438">
        <f t="shared" si="3027"/>
        <v>1.4014</v>
      </c>
      <c r="HN382" s="439">
        <f t="shared" si="3028"/>
        <v>0.59760000000000002</v>
      </c>
      <c r="HO382" s="436">
        <f t="shared" si="3029"/>
        <v>1.5508</v>
      </c>
      <c r="HP382" s="427">
        <f t="shared" si="3030"/>
        <v>0.46643999999999997</v>
      </c>
      <c r="HQ382" s="357">
        <f t="shared" si="3031"/>
        <v>25801.599999999999</v>
      </c>
      <c r="HR382" s="358">
        <f t="shared" si="3032"/>
        <v>29019.200000000001</v>
      </c>
      <c r="HS382" s="712">
        <f t="shared" si="3033"/>
        <v>0.46643999999999997</v>
      </c>
      <c r="HT382" s="713">
        <f t="shared" si="3034"/>
        <v>0.36094603788418017</v>
      </c>
      <c r="HU382" s="711">
        <f t="shared" si="3035"/>
        <v>0.44215889640812073</v>
      </c>
      <c r="HV382" s="711">
        <f t="shared" si="3036"/>
        <v>24.454174959719456</v>
      </c>
      <c r="HW382" s="711">
        <f t="shared" si="3037"/>
        <v>27.464698088207459</v>
      </c>
      <c r="HX382" s="711">
        <f t="shared" si="3038"/>
        <v>45.714470083951518</v>
      </c>
      <c r="HY382" s="714">
        <f t="shared" si="3039"/>
        <v>25.801599999999997</v>
      </c>
      <c r="HZ382" s="359">
        <f t="shared" si="3040"/>
        <v>29.019200000000001</v>
      </c>
      <c r="IA382" s="360">
        <f t="shared" si="3041"/>
        <v>48.30190909070317</v>
      </c>
      <c r="IB382" s="75">
        <f t="shared" si="3042"/>
        <v>45.714470083951518</v>
      </c>
      <c r="IC382" s="724">
        <f t="shared" si="3043"/>
        <v>0.36094603788418017</v>
      </c>
      <c r="ID382" s="724">
        <f t="shared" si="3044"/>
        <v>25.801599999999997</v>
      </c>
      <c r="IE382" s="724">
        <f t="shared" si="3045"/>
        <v>29.019200000000001</v>
      </c>
      <c r="IF382" s="76">
        <f t="shared" si="3046"/>
        <v>10.148328222950017</v>
      </c>
      <c r="IG382" s="168"/>
      <c r="IH382" s="168"/>
      <c r="II382" s="168"/>
      <c r="IJ382" s="700">
        <f t="shared" si="3047"/>
        <v>0</v>
      </c>
      <c r="IK382"/>
      <c r="IL382"/>
      <c r="IM382"/>
      <c r="IS382" s="23" t="s">
        <v>88</v>
      </c>
      <c r="IT382" s="23" t="s">
        <v>88</v>
      </c>
      <c r="IU382" s="23"/>
      <c r="IV382" s="23" t="s">
        <v>88</v>
      </c>
      <c r="IW382" s="23"/>
      <c r="IX382" s="23"/>
      <c r="IY382" s="23"/>
      <c r="IZ382" s="23"/>
      <c r="JB382" s="43"/>
      <c r="JC382" s="33"/>
      <c r="JD382" s="22" t="str">
        <f t="shared" si="3048"/>
        <v>NM</v>
      </c>
      <c r="JE382" s="22" t="str">
        <f t="shared" si="3049"/>
        <v>NM</v>
      </c>
      <c r="JF382" s="22" t="str">
        <f t="shared" si="3050"/>
        <v>NM</v>
      </c>
      <c r="JG382" s="22" t="str">
        <f t="shared" si="3051"/>
        <v>NM</v>
      </c>
      <c r="JH382" s="21" t="str">
        <f t="shared" si="3052"/>
        <v>NM</v>
      </c>
      <c r="JI382" s="21"/>
      <c r="JJ382" s="21"/>
      <c r="JK382" s="21"/>
      <c r="JL382" s="29"/>
      <c r="JM382" s="29"/>
      <c r="JN382" s="29"/>
      <c r="JO382" s="29"/>
      <c r="JP382" s="29"/>
      <c r="JQ382" s="29"/>
      <c r="JR382" s="29"/>
      <c r="JS382" s="29"/>
      <c r="JT382" s="142"/>
      <c r="JU382" s="142"/>
      <c r="JV382" s="142"/>
      <c r="JW382" s="142"/>
      <c r="JX382" s="142"/>
      <c r="JY382" s="142"/>
      <c r="JZ382" s="142"/>
      <c r="KA382" s="26"/>
      <c r="KB382" s="27"/>
      <c r="KC382" s="10"/>
      <c r="KD382" s="10"/>
      <c r="KE382" s="10"/>
      <c r="KF382" s="10"/>
      <c r="KG382" s="10"/>
      <c r="KH382" s="10"/>
      <c r="KI382" s="10"/>
      <c r="KJ382" s="10"/>
      <c r="KK382" s="24"/>
      <c r="KL382" s="32"/>
      <c r="KM382" s="24"/>
      <c r="KN382" s="24"/>
      <c r="KO382" s="24"/>
      <c r="KP382" s="24"/>
      <c r="KQ382" s="60"/>
      <c r="KR382" s="60"/>
      <c r="KS382" s="60"/>
      <c r="KT382" s="60"/>
      <c r="KU382" s="60"/>
      <c r="KV382" s="60"/>
      <c r="KX382" s="540">
        <f t="shared" si="2985"/>
        <v>100</v>
      </c>
    </row>
    <row r="383" spans="1:310" ht="15.6" customHeight="1" thickTop="1" thickBot="1" x14ac:dyDescent="0.3">
      <c r="A383" s="62"/>
      <c r="B383" s="80" t="str">
        <f>IF(A383="X",IF(#REF!="F",#REF!,IF(#REF!="C",#REF!,IF(#REF!="WH",#REF!,IF(#REF!="B",#REF!,"")))),"")</f>
        <v/>
      </c>
      <c r="C383" s="120"/>
      <c r="D383" s="578"/>
      <c r="E383" s="11">
        <f>E382+1</f>
        <v>185</v>
      </c>
      <c r="F383" s="2196"/>
      <c r="G383" s="2132"/>
      <c r="H383" s="2190"/>
      <c r="I383" s="2191"/>
      <c r="J383" s="2192"/>
      <c r="K383" s="269"/>
      <c r="L383" s="1831"/>
      <c r="M383" s="196" t="s">
        <v>56</v>
      </c>
      <c r="N383" s="128"/>
      <c r="O383" s="45"/>
      <c r="P383" s="599"/>
      <c r="Q383" s="726">
        <v>60</v>
      </c>
      <c r="R383" s="727"/>
      <c r="S383" s="727"/>
      <c r="T383" s="727"/>
      <c r="U383" s="727"/>
      <c r="V383" s="727"/>
      <c r="W383" s="727"/>
      <c r="X383" s="727"/>
      <c r="Y383" s="727"/>
      <c r="Z383" s="727"/>
      <c r="AA383" s="727"/>
      <c r="AB383" s="727">
        <v>40</v>
      </c>
      <c r="AC383" s="368">
        <f t="shared" si="2986"/>
        <v>0.6</v>
      </c>
      <c r="AD383" s="368">
        <f t="shared" si="2987"/>
        <v>0</v>
      </c>
      <c r="AE383" s="368">
        <f t="shared" si="2988"/>
        <v>0</v>
      </c>
      <c r="AF383" s="368">
        <f t="shared" si="2989"/>
        <v>0</v>
      </c>
      <c r="AG383" s="368">
        <f t="shared" si="2990"/>
        <v>0</v>
      </c>
      <c r="AH383" s="368">
        <f t="shared" si="2991"/>
        <v>0</v>
      </c>
      <c r="AI383" s="368">
        <f t="shared" si="2992"/>
        <v>0</v>
      </c>
      <c r="AJ383" s="368">
        <f t="shared" si="2993"/>
        <v>0</v>
      </c>
      <c r="AK383" s="368">
        <f t="shared" si="2994"/>
        <v>0</v>
      </c>
      <c r="AL383" s="368">
        <f t="shared" si="2995"/>
        <v>0</v>
      </c>
      <c r="AM383" s="368">
        <f t="shared" si="2996"/>
        <v>0</v>
      </c>
      <c r="AN383" s="368">
        <f t="shared" si="2997"/>
        <v>0.4</v>
      </c>
      <c r="AO383" s="369">
        <v>0</v>
      </c>
      <c r="AP383" s="370">
        <v>0</v>
      </c>
      <c r="AQ383" s="370">
        <v>0</v>
      </c>
      <c r="AR383" s="370">
        <v>0</v>
      </c>
      <c r="AS383" s="378">
        <f>AC383*'Gas parameters'!$B$10</f>
        <v>21490.799999999999</v>
      </c>
      <c r="AT383" s="371">
        <f>AD383*'Gas parameters'!$C$10</f>
        <v>0</v>
      </c>
      <c r="AU383" s="371">
        <f>AE383*'Gas parameters'!$D$10</f>
        <v>0</v>
      </c>
      <c r="AV383" s="371">
        <f>AF383*'Gas parameters'!$E$10</f>
        <v>0</v>
      </c>
      <c r="AW383" s="371">
        <f>AG383*'Gas parameters'!$F$10</f>
        <v>0</v>
      </c>
      <c r="AX383" s="371">
        <f>AH383*'Gas parameters'!$G$10</f>
        <v>0</v>
      </c>
      <c r="AY383" s="371">
        <f>AI383*'Gas parameters'!$H$10</f>
        <v>0</v>
      </c>
      <c r="AZ383" s="371">
        <f>AJ383*'Gas parameters'!$I$10</f>
        <v>0</v>
      </c>
      <c r="BA383" s="371">
        <f>AK383*'Gas parameters'!$J$10</f>
        <v>0</v>
      </c>
      <c r="BB383" s="371">
        <f>AL383*'Gas parameters'!$K$10</f>
        <v>0</v>
      </c>
      <c r="BC383" s="371">
        <f>AM383*'Gas parameters'!$L$10</f>
        <v>0</v>
      </c>
      <c r="BD383" s="371">
        <f>AN383*'Gas parameters'!$M$10</f>
        <v>4310.8</v>
      </c>
      <c r="BE383" s="372">
        <f>AO383*'Gas parameters'!$N$10</f>
        <v>0</v>
      </c>
      <c r="BF383" s="373">
        <f>AP383*'Gas parameters'!$O$10</f>
        <v>0</v>
      </c>
      <c r="BG383" s="373">
        <f>AQ383*'Gas parameters'!$P$10</f>
        <v>0</v>
      </c>
      <c r="BH383" s="379">
        <f>AR383*'Gas parameters'!$Q$10</f>
        <v>0</v>
      </c>
      <c r="BI383" s="386">
        <f>AC383*'Gas parameters'!$B$11</f>
        <v>23904</v>
      </c>
      <c r="BJ383" s="387">
        <f>AD383*'Gas parameters'!$C$11</f>
        <v>0</v>
      </c>
      <c r="BK383" s="387">
        <f>AE383*'Gas parameters'!$D$11</f>
        <v>0</v>
      </c>
      <c r="BL383" s="387">
        <f>AF383*'Gas parameters'!$E$11</f>
        <v>0</v>
      </c>
      <c r="BM383" s="387">
        <f>AG383*'Gas parameters'!$F$11</f>
        <v>0</v>
      </c>
      <c r="BN383" s="387">
        <f>AH383*'Gas parameters'!$G$11</f>
        <v>0</v>
      </c>
      <c r="BO383" s="387">
        <f>AI383*'Gas parameters'!$H$11</f>
        <v>0</v>
      </c>
      <c r="BP383" s="387">
        <f>AJ383*'Gas parameters'!$I$11</f>
        <v>0</v>
      </c>
      <c r="BQ383" s="387">
        <f>AK383*'Gas parameters'!$J$11</f>
        <v>0</v>
      </c>
      <c r="BR383" s="387">
        <f>AL383*'Gas parameters'!$K$11</f>
        <v>0</v>
      </c>
      <c r="BS383" s="387">
        <f>AM383*'Gas parameters'!$L$11</f>
        <v>0</v>
      </c>
      <c r="BT383" s="387">
        <f>AN383*'Gas parameters'!$M$11</f>
        <v>5115.2000000000007</v>
      </c>
      <c r="BU383" s="388">
        <f>AO383*'Gas parameters'!$N$11</f>
        <v>0</v>
      </c>
      <c r="BV383" s="389">
        <f>AP383*'Gas parameters'!$O$11</f>
        <v>0</v>
      </c>
      <c r="BW383" s="389">
        <f>AQ383*'Gas parameters'!$P$11</f>
        <v>0</v>
      </c>
      <c r="BX383" s="390">
        <f>AR383*'Gas parameters'!$Q$11</f>
        <v>0</v>
      </c>
      <c r="BY383" s="385">
        <f>AC383*'Gas parameters'!$B$12</f>
        <v>0.43043999999999999</v>
      </c>
      <c r="BZ383" s="374">
        <f>AD383*'Gas parameters'!$C$12</f>
        <v>0</v>
      </c>
      <c r="CA383" s="374">
        <f>AE383*'Gas parameters'!$D$12</f>
        <v>0</v>
      </c>
      <c r="CB383" s="374">
        <f>AF383*'Gas parameters'!$E$12</f>
        <v>0</v>
      </c>
      <c r="CC383" s="374">
        <f>AG383*'Gas parameters'!$F$12</f>
        <v>0</v>
      </c>
      <c r="CD383" s="374">
        <f>AH383*'Gas parameters'!$G$12</f>
        <v>0</v>
      </c>
      <c r="CE383" s="374">
        <f>AI383*'Gas parameters'!$H$12</f>
        <v>0</v>
      </c>
      <c r="CF383" s="374">
        <f>AJ383*'Gas parameters'!$I$12</f>
        <v>0</v>
      </c>
      <c r="CG383" s="374">
        <f>AK383*'Gas parameters'!$J$12</f>
        <v>0</v>
      </c>
      <c r="CH383" s="374">
        <f>AL383*'Gas parameters'!$K$12</f>
        <v>0</v>
      </c>
      <c r="CI383" s="374">
        <f>AM383*'Gas parameters'!$L$12</f>
        <v>0</v>
      </c>
      <c r="CJ383" s="374">
        <f>AN383*'Gas parameters'!$M$12</f>
        <v>3.5999999999999997E-2</v>
      </c>
      <c r="CK383" s="375">
        <f>AO383*'Gas parameters'!$N$12</f>
        <v>0</v>
      </c>
      <c r="CL383" s="376">
        <f>AP383*'Gas parameters'!$O$12</f>
        <v>0</v>
      </c>
      <c r="CM383" s="376">
        <f>AQ383*'Gas parameters'!$P$12</f>
        <v>0</v>
      </c>
      <c r="CN383" s="376">
        <f>AR383*'Gas parameters'!$Q$12</f>
        <v>0</v>
      </c>
      <c r="CO383" s="432">
        <f t="shared" si="2998"/>
        <v>0.6</v>
      </c>
      <c r="CP383" s="432">
        <f t="shared" si="2999"/>
        <v>0</v>
      </c>
      <c r="CQ383" s="432">
        <f t="shared" si="3000"/>
        <v>0</v>
      </c>
      <c r="CR383" s="432">
        <f t="shared" si="3001"/>
        <v>0</v>
      </c>
      <c r="CS383" s="432">
        <f t="shared" si="3002"/>
        <v>0</v>
      </c>
      <c r="CT383" s="432">
        <f t="shared" si="3003"/>
        <v>0</v>
      </c>
      <c r="CU383" s="432">
        <f t="shared" si="3004"/>
        <v>0</v>
      </c>
      <c r="CV383" s="432">
        <f t="shared" si="3005"/>
        <v>0</v>
      </c>
      <c r="CW383" s="432">
        <f t="shared" si="3006"/>
        <v>0</v>
      </c>
      <c r="CX383" s="432">
        <f t="shared" si="3007"/>
        <v>0</v>
      </c>
      <c r="CY383" s="432">
        <f t="shared" si="3008"/>
        <v>0</v>
      </c>
      <c r="CZ383" s="432">
        <f t="shared" si="3009"/>
        <v>0.4</v>
      </c>
      <c r="DA383" s="432">
        <f t="shared" si="3010"/>
        <v>0</v>
      </c>
      <c r="DB383" s="432">
        <f t="shared" si="3011"/>
        <v>0</v>
      </c>
      <c r="DC383" s="432">
        <f t="shared" si="3012"/>
        <v>0</v>
      </c>
      <c r="DD383" s="432">
        <f t="shared" si="3013"/>
        <v>0</v>
      </c>
      <c r="DE383" s="428">
        <f>'DATA SHEET'!CO383*'Gas parameters'!$B$13</f>
        <v>21529.8</v>
      </c>
      <c r="DF383" s="428">
        <f>'DATA SHEET'!CP383*'Gas parameters'!$C$13</f>
        <v>0</v>
      </c>
      <c r="DG383" s="428">
        <f>'DATA SHEET'!CQ383*'Gas parameters'!$D$13</f>
        <v>0</v>
      </c>
      <c r="DH383" s="428">
        <f>'DATA SHEET'!CR383*'Gas parameters'!$E$13</f>
        <v>0</v>
      </c>
      <c r="DI383" s="428">
        <f>'DATA SHEET'!CS383*'Gas parameters'!$F$13</f>
        <v>0</v>
      </c>
      <c r="DJ383" s="428">
        <f>'DATA SHEET'!CT383*'Gas parameters'!$G$13</f>
        <v>0</v>
      </c>
      <c r="DK383" s="428">
        <f>'DATA SHEET'!CU383*'Gas parameters'!$H$13</f>
        <v>0</v>
      </c>
      <c r="DL383" s="428">
        <f>'DATA SHEET'!CV383*'Gas parameters'!$I$13</f>
        <v>0</v>
      </c>
      <c r="DM383" s="428">
        <f>'DATA SHEET'!CW383*'Gas parameters'!$J$13</f>
        <v>0</v>
      </c>
      <c r="DN383" s="428">
        <f>'DATA SHEET'!CX383*'Gas parameters'!$K$13</f>
        <v>0</v>
      </c>
      <c r="DO383" s="428">
        <f>'DATA SHEET'!CY383*'Gas parameters'!$L$13</f>
        <v>0</v>
      </c>
      <c r="DP383" s="428">
        <f>'DATA SHEET'!CZ383*'Gas parameters'!$M$13</f>
        <v>4313.2</v>
      </c>
      <c r="DQ383" s="428">
        <f>'DATA SHEET'!DA383*'Gas parameters'!$N$13</f>
        <v>0</v>
      </c>
      <c r="DR383" s="428">
        <f>'DATA SHEET'!DB383*'Gas parameters'!$O$13</f>
        <v>0</v>
      </c>
      <c r="DS383" s="428">
        <f>'DATA SHEET'!DC383*'Gas parameters'!$P$13</f>
        <v>0</v>
      </c>
      <c r="DT383" s="428">
        <f>'DATA SHEET'!DD383*'Gas parameters'!$Q$13</f>
        <v>0</v>
      </c>
      <c r="DU383" s="431">
        <f>'DATA SHEET'!CO383*'Gas parameters'!$B$14</f>
        <v>23891.399999999998</v>
      </c>
      <c r="DV383" s="431">
        <f>'DATA SHEET'!CP383*'Gas parameters'!$C$14</f>
        <v>0</v>
      </c>
      <c r="DW383" s="431">
        <f>'DATA SHEET'!CQ383*'Gas parameters'!$D$14</f>
        <v>0</v>
      </c>
      <c r="DX383" s="431">
        <f>'DATA SHEET'!CR383*'Gas parameters'!$E$14</f>
        <v>0</v>
      </c>
      <c r="DY383" s="431">
        <f>'DATA SHEET'!CS383*'Gas parameters'!$F$14</f>
        <v>0</v>
      </c>
      <c r="DZ383" s="431">
        <f>'DATA SHEET'!CT383*'Gas parameters'!$G$14</f>
        <v>0</v>
      </c>
      <c r="EA383" s="431">
        <f>'DATA SHEET'!CU383*'Gas parameters'!$H$14</f>
        <v>0</v>
      </c>
      <c r="EB383" s="431">
        <f>'DATA SHEET'!CV383*'Gas parameters'!$I$14</f>
        <v>0</v>
      </c>
      <c r="EC383" s="431">
        <f>'DATA SHEET'!CW383*'Gas parameters'!$J$14</f>
        <v>0</v>
      </c>
      <c r="ED383" s="431">
        <f>'DATA SHEET'!CX383*'Gas parameters'!$K$14</f>
        <v>0</v>
      </c>
      <c r="EE383" s="431">
        <f>'DATA SHEET'!CY383*'Gas parameters'!$L$14</f>
        <v>0</v>
      </c>
      <c r="EF383" s="431">
        <f>'DATA SHEET'!CZ383*'Gas parameters'!$M$14</f>
        <v>5098</v>
      </c>
      <c r="EG383" s="431">
        <f>'DATA SHEET'!DA383*'Gas parameters'!$N$14</f>
        <v>0</v>
      </c>
      <c r="EH383" s="431">
        <f>'DATA SHEET'!DB383*'Gas parameters'!$O$14</f>
        <v>0</v>
      </c>
      <c r="EI383" s="431">
        <f>'DATA SHEET'!DC383*'Gas parameters'!$P$14</f>
        <v>0</v>
      </c>
      <c r="EJ383" s="431">
        <f>'DATA SHEET'!DD383*'Gas parameters'!$Q$14</f>
        <v>0</v>
      </c>
      <c r="EK383" s="425">
        <f>'DATA SHEET'!CO383*'Gas parameters'!$B$15</f>
        <v>1.2018</v>
      </c>
      <c r="EL383" s="434">
        <f>'DATA SHEET'!CP383*'Gas parameters'!$C$15</f>
        <v>0</v>
      </c>
      <c r="EM383" s="434">
        <f>'DATA SHEET'!CQ383*'Gas parameters'!$D$15</f>
        <v>0</v>
      </c>
      <c r="EN383" s="434">
        <f>'DATA SHEET'!CR383*'Gas parameters'!$E$15</f>
        <v>0</v>
      </c>
      <c r="EO383" s="434">
        <f>'DATA SHEET'!CS383*'Gas parameters'!$F$15</f>
        <v>0</v>
      </c>
      <c r="EP383" s="434">
        <f>'DATA SHEET'!CT383*'Gas parameters'!$G$15</f>
        <v>0</v>
      </c>
      <c r="EQ383" s="434">
        <f>'DATA SHEET'!CU383*'Gas parameters'!$H$15</f>
        <v>0</v>
      </c>
      <c r="ER383" s="434">
        <f>'DATA SHEET'!CV383*'Gas parameters'!$I$15</f>
        <v>0</v>
      </c>
      <c r="ES383" s="434">
        <f>'DATA SHEET'!CW383*'Gas parameters'!$J$15</f>
        <v>0</v>
      </c>
      <c r="ET383" s="434">
        <f>'DATA SHEET'!CX383*'Gas parameters'!$K$15</f>
        <v>0</v>
      </c>
      <c r="EU383" s="434">
        <f>'DATA SHEET'!CY383*'Gas parameters'!$L$15</f>
        <v>0</v>
      </c>
      <c r="EV383" s="434">
        <f>'DATA SHEET'!CZ383*'Gas parameters'!$M$15</f>
        <v>0.1996</v>
      </c>
      <c r="EW383" s="434">
        <f>'DATA SHEET'!DA383*'Gas parameters'!$N$15</f>
        <v>0</v>
      </c>
      <c r="EX383" s="434">
        <f>'DATA SHEET'!DB383*'Gas parameters'!$O$15</f>
        <v>0</v>
      </c>
      <c r="EY383" s="434">
        <f>'DATA SHEET'!DC383*'Gas parameters'!$P$15</f>
        <v>0</v>
      </c>
      <c r="EZ383" s="434">
        <f>'DATA SHEET'!DD383*'Gas parameters'!$Q$15</f>
        <v>0</v>
      </c>
      <c r="FA383" s="429">
        <f>'DATA SHEET'!CO383*'Gas parameters'!$B$16</f>
        <v>0.59760000000000002</v>
      </c>
      <c r="FB383" s="429">
        <f>'DATA SHEET'!CP383*'Gas parameters'!$C$16</f>
        <v>0</v>
      </c>
      <c r="FC383" s="429">
        <f>'DATA SHEET'!CQ383*'Gas parameters'!$D$16</f>
        <v>0</v>
      </c>
      <c r="FD383" s="429">
        <f>'DATA SHEET'!CR383*'Gas parameters'!$E$16</f>
        <v>0</v>
      </c>
      <c r="FE383" s="429">
        <f>'DATA SHEET'!CS383*'Gas parameters'!$F$16</f>
        <v>0</v>
      </c>
      <c r="FF383" s="429">
        <f>'DATA SHEET'!CT383*'Gas parameters'!$G$16</f>
        <v>0</v>
      </c>
      <c r="FG383" s="429">
        <f>'DATA SHEET'!CU383*'Gas parameters'!$H$16</f>
        <v>0</v>
      </c>
      <c r="FH383" s="429">
        <f>'DATA SHEET'!CV383*'Gas parameters'!$I$16</f>
        <v>0</v>
      </c>
      <c r="FI383" s="429">
        <f>'DATA SHEET'!CW383*'Gas parameters'!$J$16</f>
        <v>0</v>
      </c>
      <c r="FJ383" s="429">
        <f>'DATA SHEET'!CX383*'Gas parameters'!$K$16</f>
        <v>0</v>
      </c>
      <c r="FK383" s="429">
        <f>'DATA SHEET'!CY383*'Gas parameters'!$L$16</f>
        <v>0</v>
      </c>
      <c r="FL383" s="429">
        <f>'DATA SHEET'!CZ383*'Gas parameters'!$M$16</f>
        <v>0</v>
      </c>
      <c r="FM383" s="429">
        <f>'DATA SHEET'!DA383*'Gas parameters'!$N$16</f>
        <v>0</v>
      </c>
      <c r="FN383" s="429">
        <f>'DATA SHEET'!DB383*'Gas parameters'!$O$16</f>
        <v>0</v>
      </c>
      <c r="FO383" s="429">
        <f>'DATA SHEET'!DC383*'Gas parameters'!$P$16</f>
        <v>0</v>
      </c>
      <c r="FP383" s="429">
        <f>'DATA SHEET'!DD383*'Gas parameters'!$Q$16</f>
        <v>0</v>
      </c>
      <c r="FQ383" s="457">
        <f>'DATA SHEET'!CO383*'Gas parameters'!$B$17</f>
        <v>1.1639999999999999</v>
      </c>
      <c r="FR383" s="457">
        <f>'DATA SHEET'!CP383*'Gas parameters'!$C$17</f>
        <v>0</v>
      </c>
      <c r="FS383" s="457">
        <f>'DATA SHEET'!CQ383*'Gas parameters'!$D$17</f>
        <v>0</v>
      </c>
      <c r="FT383" s="457">
        <f>'DATA SHEET'!CR383*'Gas parameters'!$E$17</f>
        <v>0</v>
      </c>
      <c r="FU383" s="457">
        <f>'DATA SHEET'!CS383*'Gas parameters'!$F$17</f>
        <v>0</v>
      </c>
      <c r="FV383" s="457">
        <f>'DATA SHEET'!CT383*'Gas parameters'!$G$17</f>
        <v>0</v>
      </c>
      <c r="FW383" s="457">
        <f>'DATA SHEET'!CU383*'Gas parameters'!$H$17</f>
        <v>0</v>
      </c>
      <c r="FX383" s="457">
        <f>'DATA SHEET'!CV383*'Gas parameters'!$I$17</f>
        <v>0</v>
      </c>
      <c r="FY383" s="457">
        <f>'DATA SHEET'!CW383*'Gas parameters'!$J$17</f>
        <v>0</v>
      </c>
      <c r="FZ383" s="457">
        <f>'DATA SHEET'!CX383*'Gas parameters'!$K$17</f>
        <v>0</v>
      </c>
      <c r="GA383" s="457">
        <f>'DATA SHEET'!CY383*'Gas parameters'!$L$17</f>
        <v>0</v>
      </c>
      <c r="GB383" s="457">
        <f>'DATA SHEET'!CZ383*'Gas parameters'!$M$17</f>
        <v>0.38680000000000003</v>
      </c>
      <c r="GC383" s="457">
        <f>'DATA SHEET'!DA383*'Gas parameters'!$N$17</f>
        <v>0</v>
      </c>
      <c r="GD383" s="457">
        <f>'DATA SHEET'!DB383*'Gas parameters'!$O$17</f>
        <v>0</v>
      </c>
      <c r="GE383" s="457">
        <f>'DATA SHEET'!DC383*'Gas parameters'!$P$17</f>
        <v>0</v>
      </c>
      <c r="GF383" s="457">
        <f>'DATA SHEET'!DD383*'Gas parameters'!$Q$17</f>
        <v>0</v>
      </c>
      <c r="GG383" s="429">
        <f>'DATA SHEET'!CO383*'Gas parameters'!$B$18</f>
        <v>0.43043999999999999</v>
      </c>
      <c r="GH383" s="429">
        <f>'DATA SHEET'!CP383*'Gas parameters'!$C$18</f>
        <v>0</v>
      </c>
      <c r="GI383" s="429">
        <f>'DATA SHEET'!CQ383*'Gas parameters'!$D$18</f>
        <v>0</v>
      </c>
      <c r="GJ383" s="429">
        <f>'DATA SHEET'!CR383*'Gas parameters'!$E$18</f>
        <v>0</v>
      </c>
      <c r="GK383" s="429">
        <f>'DATA SHEET'!CS383*'Gas parameters'!$F$18</f>
        <v>0</v>
      </c>
      <c r="GL383" s="429">
        <f>'DATA SHEET'!CT383*'Gas parameters'!$G$18</f>
        <v>0</v>
      </c>
      <c r="GM383" s="429">
        <f>'DATA SHEET'!CU383*'Gas parameters'!$H$18</f>
        <v>0</v>
      </c>
      <c r="GN383" s="429">
        <f>'DATA SHEET'!CV383*'Gas parameters'!$I$18</f>
        <v>0</v>
      </c>
      <c r="GO383" s="429">
        <f>'DATA SHEET'!CW383*'Gas parameters'!$J$18</f>
        <v>0</v>
      </c>
      <c r="GP383" s="429">
        <f>'DATA SHEET'!CX383*'Gas parameters'!$K$18</f>
        <v>0</v>
      </c>
      <c r="GQ383" s="429">
        <f>'DATA SHEET'!CY383*'Gas parameters'!$L$18</f>
        <v>0</v>
      </c>
      <c r="GR383" s="429">
        <f>'DATA SHEET'!CZ383*'Gas parameters'!$M$18</f>
        <v>3.5999999999999997E-2</v>
      </c>
      <c r="GS383" s="429">
        <f>'DATA SHEET'!DA383*'Gas parameters'!$N$18</f>
        <v>0</v>
      </c>
      <c r="GT383" s="429">
        <f>'DATA SHEET'!DB383*'Gas parameters'!$O$18</f>
        <v>0</v>
      </c>
      <c r="GU383" s="429">
        <f>'DATA SHEET'!DC383*'Gas parameters'!$P$18</f>
        <v>0</v>
      </c>
      <c r="GV383" s="429">
        <f>'DATA SHEET'!DD383*'Gas parameters'!$Q$18</f>
        <v>0</v>
      </c>
      <c r="GW383" s="430">
        <v>7</v>
      </c>
      <c r="GX383" s="430">
        <v>1E-3</v>
      </c>
      <c r="GY383" s="435">
        <f t="shared" si="3014"/>
        <v>6.6924546322827121</v>
      </c>
      <c r="GZ383" s="435">
        <f t="shared" si="3015"/>
        <v>10.148328222950017</v>
      </c>
      <c r="HA383" s="433">
        <f t="shared" si="3016"/>
        <v>1</v>
      </c>
      <c r="HB383" s="433">
        <f t="shared" si="3017"/>
        <v>7.4502201757506663</v>
      </c>
      <c r="HC383" s="433">
        <f t="shared" si="3018"/>
        <v>20.959991874476575</v>
      </c>
      <c r="HD383" s="433">
        <f t="shared" si="3019"/>
        <v>1.3246768628986172</v>
      </c>
      <c r="HE383" s="433">
        <f t="shared" si="3020"/>
        <v>1.2155011147590387</v>
      </c>
      <c r="HF383" s="436">
        <f t="shared" si="3021"/>
        <v>0</v>
      </c>
      <c r="HG383" s="433">
        <f t="shared" si="3022"/>
        <v>5.8886546322827122</v>
      </c>
      <c r="HH383" s="435">
        <f>GY383*0.7906+'DATA SHEET'!CW383/100+HN383</f>
        <v>5.8886546322827122</v>
      </c>
      <c r="HI383" s="433">
        <f t="shared" si="3023"/>
        <v>1.5615655434679541</v>
      </c>
      <c r="HJ383" s="433">
        <f t="shared" si="3024"/>
        <v>10.148328222950017</v>
      </c>
      <c r="HK383" s="437">
        <f t="shared" si="3025"/>
        <v>25843</v>
      </c>
      <c r="HL383" s="437">
        <f t="shared" si="3026"/>
        <v>28989.399999999998</v>
      </c>
      <c r="HM383" s="438">
        <f t="shared" si="3027"/>
        <v>1.4014</v>
      </c>
      <c r="HN383" s="439">
        <f t="shared" si="3028"/>
        <v>0.59760000000000002</v>
      </c>
      <c r="HO383" s="436">
        <f t="shared" si="3029"/>
        <v>1.5508</v>
      </c>
      <c r="HP383" s="427">
        <f t="shared" si="3030"/>
        <v>0.46643999999999997</v>
      </c>
      <c r="HQ383" s="357">
        <f t="shared" si="3031"/>
        <v>25801.599999999999</v>
      </c>
      <c r="HR383" s="358">
        <f t="shared" si="3032"/>
        <v>29019.200000000001</v>
      </c>
      <c r="HS383" s="712">
        <f t="shared" si="3033"/>
        <v>0.46643999999999997</v>
      </c>
      <c r="HT383" s="713">
        <f t="shared" si="3034"/>
        <v>0.36094603788418017</v>
      </c>
      <c r="HU383" s="711">
        <f t="shared" si="3035"/>
        <v>0.44215889640812073</v>
      </c>
      <c r="HV383" s="711">
        <f t="shared" si="3036"/>
        <v>24.454174959719456</v>
      </c>
      <c r="HW383" s="711">
        <f t="shared" si="3037"/>
        <v>27.464698088207459</v>
      </c>
      <c r="HX383" s="711">
        <f t="shared" si="3038"/>
        <v>45.714470083951518</v>
      </c>
      <c r="HY383" s="714">
        <f t="shared" si="3039"/>
        <v>25.801599999999997</v>
      </c>
      <c r="HZ383" s="359">
        <f t="shared" si="3040"/>
        <v>29.019200000000001</v>
      </c>
      <c r="IA383" s="360">
        <f t="shared" si="3041"/>
        <v>48.30190909070317</v>
      </c>
      <c r="IB383" s="75">
        <f t="shared" si="3042"/>
        <v>45.714470083951518</v>
      </c>
      <c r="IC383" s="724">
        <f t="shared" si="3043"/>
        <v>0.36094603788418017</v>
      </c>
      <c r="ID383" s="724">
        <f t="shared" si="3044"/>
        <v>25.801599999999997</v>
      </c>
      <c r="IE383" s="724">
        <f t="shared" si="3045"/>
        <v>29.019200000000001</v>
      </c>
      <c r="IF383" s="76">
        <f t="shared" si="3046"/>
        <v>10.148328222950017</v>
      </c>
      <c r="IG383" s="168"/>
      <c r="IH383" s="168"/>
      <c r="II383" s="168"/>
      <c r="IJ383" s="700">
        <f t="shared" si="3047"/>
        <v>0</v>
      </c>
      <c r="IK383"/>
      <c r="IL383"/>
      <c r="IM383"/>
      <c r="IS383" s="23" t="s">
        <v>88</v>
      </c>
      <c r="IT383" s="23" t="s">
        <v>88</v>
      </c>
      <c r="IU383" s="23"/>
      <c r="IV383" s="23" t="s">
        <v>88</v>
      </c>
      <c r="IW383" s="23"/>
      <c r="IX383" s="23"/>
      <c r="IY383" s="23"/>
      <c r="IZ383" s="23"/>
      <c r="JB383" s="43"/>
      <c r="JC383" s="33"/>
      <c r="JD383" s="22" t="str">
        <f t="shared" si="3048"/>
        <v>NM</v>
      </c>
      <c r="JE383" s="22" t="str">
        <f t="shared" si="3049"/>
        <v>NM</v>
      </c>
      <c r="JF383" s="22" t="str">
        <f t="shared" si="3050"/>
        <v>NM</v>
      </c>
      <c r="JG383" s="22" t="str">
        <f t="shared" si="3051"/>
        <v>NM</v>
      </c>
      <c r="JH383" s="21" t="str">
        <f t="shared" si="3052"/>
        <v>NM</v>
      </c>
      <c r="JI383" s="21"/>
      <c r="JJ383" s="21"/>
      <c r="JK383" s="21"/>
      <c r="JL383" s="29"/>
      <c r="JM383" s="29"/>
      <c r="JN383" s="29"/>
      <c r="JO383" s="29"/>
      <c r="JP383" s="29"/>
      <c r="JQ383" s="29"/>
      <c r="JR383" s="29"/>
      <c r="JS383" s="29"/>
      <c r="JT383" s="142"/>
      <c r="JU383" s="142"/>
      <c r="JV383" s="142"/>
      <c r="JW383" s="142"/>
      <c r="JX383" s="142"/>
      <c r="JY383" s="142"/>
      <c r="JZ383" s="142"/>
      <c r="KA383" s="26"/>
      <c r="KB383" s="27"/>
      <c r="KC383" s="10"/>
      <c r="KD383" s="10"/>
      <c r="KE383" s="10"/>
      <c r="KF383" s="10"/>
      <c r="KG383" s="10"/>
      <c r="KH383" s="10"/>
      <c r="KI383" s="10"/>
      <c r="KJ383" s="10"/>
      <c r="KK383" s="24"/>
      <c r="KL383" s="32"/>
      <c r="KM383" s="24"/>
      <c r="KN383" s="24"/>
      <c r="KO383" s="24"/>
      <c r="KP383" s="24"/>
      <c r="KQ383" s="60"/>
      <c r="KR383" s="60"/>
      <c r="KS383" s="60"/>
      <c r="KT383" s="60"/>
      <c r="KU383" s="60"/>
      <c r="KV383" s="60"/>
      <c r="KX383" s="540">
        <f t="shared" si="2985"/>
        <v>100</v>
      </c>
    </row>
    <row r="384" spans="1:310" ht="15.6" customHeight="1" thickTop="1" thickBot="1" x14ac:dyDescent="0.3">
      <c r="A384" s="62"/>
      <c r="B384" s="80" t="str">
        <f>IF(A384="X",IF(#REF!="F",#REF!,IF(#REF!="C",#REF!,IF(#REF!="WH",#REF!,IF(#REF!="B",#REF!,"")))),"")</f>
        <v/>
      </c>
      <c r="C384" s="120"/>
      <c r="D384" s="578"/>
      <c r="E384" s="11">
        <f>E383+1</f>
        <v>186</v>
      </c>
      <c r="F384" s="2196"/>
      <c r="G384" s="2132"/>
      <c r="H384" s="2190"/>
      <c r="I384" s="2191"/>
      <c r="J384" s="2192"/>
      <c r="K384" s="269"/>
      <c r="L384" s="1831"/>
      <c r="M384" s="196" t="s">
        <v>56</v>
      </c>
      <c r="N384" s="128"/>
      <c r="O384" s="45"/>
      <c r="P384" s="599"/>
      <c r="Q384" s="726">
        <v>60</v>
      </c>
      <c r="R384" s="727"/>
      <c r="S384" s="727"/>
      <c r="T384" s="727"/>
      <c r="U384" s="727"/>
      <c r="V384" s="727"/>
      <c r="W384" s="727"/>
      <c r="X384" s="727"/>
      <c r="Y384" s="727"/>
      <c r="Z384" s="727"/>
      <c r="AA384" s="727"/>
      <c r="AB384" s="727">
        <v>40</v>
      </c>
      <c r="AC384" s="368">
        <f t="shared" si="2986"/>
        <v>0.6</v>
      </c>
      <c r="AD384" s="368">
        <f t="shared" si="2987"/>
        <v>0</v>
      </c>
      <c r="AE384" s="368">
        <f t="shared" si="2988"/>
        <v>0</v>
      </c>
      <c r="AF384" s="368">
        <f t="shared" si="2989"/>
        <v>0</v>
      </c>
      <c r="AG384" s="368">
        <f t="shared" si="2990"/>
        <v>0</v>
      </c>
      <c r="AH384" s="368">
        <f t="shared" si="2991"/>
        <v>0</v>
      </c>
      <c r="AI384" s="368">
        <f t="shared" si="2992"/>
        <v>0</v>
      </c>
      <c r="AJ384" s="368">
        <f t="shared" si="2993"/>
        <v>0</v>
      </c>
      <c r="AK384" s="368">
        <f t="shared" si="2994"/>
        <v>0</v>
      </c>
      <c r="AL384" s="368">
        <f t="shared" si="2995"/>
        <v>0</v>
      </c>
      <c r="AM384" s="368">
        <f t="shared" si="2996"/>
        <v>0</v>
      </c>
      <c r="AN384" s="368">
        <f t="shared" si="2997"/>
        <v>0.4</v>
      </c>
      <c r="AO384" s="369">
        <v>0</v>
      </c>
      <c r="AP384" s="370">
        <v>0</v>
      </c>
      <c r="AQ384" s="370">
        <v>0</v>
      </c>
      <c r="AR384" s="370">
        <v>0</v>
      </c>
      <c r="AS384" s="378">
        <f>AC384*'Gas parameters'!$B$10</f>
        <v>21490.799999999999</v>
      </c>
      <c r="AT384" s="371">
        <f>AD384*'Gas parameters'!$C$10</f>
        <v>0</v>
      </c>
      <c r="AU384" s="371">
        <f>AE384*'Gas parameters'!$D$10</f>
        <v>0</v>
      </c>
      <c r="AV384" s="371">
        <f>AF384*'Gas parameters'!$E$10</f>
        <v>0</v>
      </c>
      <c r="AW384" s="371">
        <f>AG384*'Gas parameters'!$F$10</f>
        <v>0</v>
      </c>
      <c r="AX384" s="371">
        <f>AH384*'Gas parameters'!$G$10</f>
        <v>0</v>
      </c>
      <c r="AY384" s="371">
        <f>AI384*'Gas parameters'!$H$10</f>
        <v>0</v>
      </c>
      <c r="AZ384" s="371">
        <f>AJ384*'Gas parameters'!$I$10</f>
        <v>0</v>
      </c>
      <c r="BA384" s="371">
        <f>AK384*'Gas parameters'!$J$10</f>
        <v>0</v>
      </c>
      <c r="BB384" s="371">
        <f>AL384*'Gas parameters'!$K$10</f>
        <v>0</v>
      </c>
      <c r="BC384" s="371">
        <f>AM384*'Gas parameters'!$L$10</f>
        <v>0</v>
      </c>
      <c r="BD384" s="371">
        <f>AN384*'Gas parameters'!$M$10</f>
        <v>4310.8</v>
      </c>
      <c r="BE384" s="372">
        <f>AO384*'Gas parameters'!$N$10</f>
        <v>0</v>
      </c>
      <c r="BF384" s="373">
        <f>AP384*'Gas parameters'!$O$10</f>
        <v>0</v>
      </c>
      <c r="BG384" s="373">
        <f>AQ384*'Gas parameters'!$P$10</f>
        <v>0</v>
      </c>
      <c r="BH384" s="379">
        <f>AR384*'Gas parameters'!$Q$10</f>
        <v>0</v>
      </c>
      <c r="BI384" s="386">
        <f>AC384*'Gas parameters'!$B$11</f>
        <v>23904</v>
      </c>
      <c r="BJ384" s="387">
        <f>AD384*'Gas parameters'!$C$11</f>
        <v>0</v>
      </c>
      <c r="BK384" s="387">
        <f>AE384*'Gas parameters'!$D$11</f>
        <v>0</v>
      </c>
      <c r="BL384" s="387">
        <f>AF384*'Gas parameters'!$E$11</f>
        <v>0</v>
      </c>
      <c r="BM384" s="387">
        <f>AG384*'Gas parameters'!$F$11</f>
        <v>0</v>
      </c>
      <c r="BN384" s="387">
        <f>AH384*'Gas parameters'!$G$11</f>
        <v>0</v>
      </c>
      <c r="BO384" s="387">
        <f>AI384*'Gas parameters'!$H$11</f>
        <v>0</v>
      </c>
      <c r="BP384" s="387">
        <f>AJ384*'Gas parameters'!$I$11</f>
        <v>0</v>
      </c>
      <c r="BQ384" s="387">
        <f>AK384*'Gas parameters'!$J$11</f>
        <v>0</v>
      </c>
      <c r="BR384" s="387">
        <f>AL384*'Gas parameters'!$K$11</f>
        <v>0</v>
      </c>
      <c r="BS384" s="387">
        <f>AM384*'Gas parameters'!$L$11</f>
        <v>0</v>
      </c>
      <c r="BT384" s="387">
        <f>AN384*'Gas parameters'!$M$11</f>
        <v>5115.2000000000007</v>
      </c>
      <c r="BU384" s="388">
        <f>AO384*'Gas parameters'!$N$11</f>
        <v>0</v>
      </c>
      <c r="BV384" s="389">
        <f>AP384*'Gas parameters'!$O$11</f>
        <v>0</v>
      </c>
      <c r="BW384" s="389">
        <f>AQ384*'Gas parameters'!$P$11</f>
        <v>0</v>
      </c>
      <c r="BX384" s="390">
        <f>AR384*'Gas parameters'!$Q$11</f>
        <v>0</v>
      </c>
      <c r="BY384" s="385">
        <f>AC384*'Gas parameters'!$B$12</f>
        <v>0.43043999999999999</v>
      </c>
      <c r="BZ384" s="374">
        <f>AD384*'Gas parameters'!$C$12</f>
        <v>0</v>
      </c>
      <c r="CA384" s="374">
        <f>AE384*'Gas parameters'!$D$12</f>
        <v>0</v>
      </c>
      <c r="CB384" s="374">
        <f>AF384*'Gas parameters'!$E$12</f>
        <v>0</v>
      </c>
      <c r="CC384" s="374">
        <f>AG384*'Gas parameters'!$F$12</f>
        <v>0</v>
      </c>
      <c r="CD384" s="374">
        <f>AH384*'Gas parameters'!$G$12</f>
        <v>0</v>
      </c>
      <c r="CE384" s="374">
        <f>AI384*'Gas parameters'!$H$12</f>
        <v>0</v>
      </c>
      <c r="CF384" s="374">
        <f>AJ384*'Gas parameters'!$I$12</f>
        <v>0</v>
      </c>
      <c r="CG384" s="374">
        <f>AK384*'Gas parameters'!$J$12</f>
        <v>0</v>
      </c>
      <c r="CH384" s="374">
        <f>AL384*'Gas parameters'!$K$12</f>
        <v>0</v>
      </c>
      <c r="CI384" s="374">
        <f>AM384*'Gas parameters'!$L$12</f>
        <v>0</v>
      </c>
      <c r="CJ384" s="374">
        <f>AN384*'Gas parameters'!$M$12</f>
        <v>3.5999999999999997E-2</v>
      </c>
      <c r="CK384" s="375">
        <f>AO384*'Gas parameters'!$N$12</f>
        <v>0</v>
      </c>
      <c r="CL384" s="376">
        <f>AP384*'Gas parameters'!$O$12</f>
        <v>0</v>
      </c>
      <c r="CM384" s="376">
        <f>AQ384*'Gas parameters'!$P$12</f>
        <v>0</v>
      </c>
      <c r="CN384" s="376">
        <f>AR384*'Gas parameters'!$Q$12</f>
        <v>0</v>
      </c>
      <c r="CO384" s="432">
        <f t="shared" si="2998"/>
        <v>0.6</v>
      </c>
      <c r="CP384" s="432">
        <f t="shared" si="2999"/>
        <v>0</v>
      </c>
      <c r="CQ384" s="432">
        <f t="shared" si="3000"/>
        <v>0</v>
      </c>
      <c r="CR384" s="432">
        <f t="shared" si="3001"/>
        <v>0</v>
      </c>
      <c r="CS384" s="432">
        <f t="shared" si="3002"/>
        <v>0</v>
      </c>
      <c r="CT384" s="432">
        <f t="shared" si="3003"/>
        <v>0</v>
      </c>
      <c r="CU384" s="432">
        <f t="shared" si="3004"/>
        <v>0</v>
      </c>
      <c r="CV384" s="432">
        <f t="shared" si="3005"/>
        <v>0</v>
      </c>
      <c r="CW384" s="432">
        <f t="shared" si="3006"/>
        <v>0</v>
      </c>
      <c r="CX384" s="432">
        <f t="shared" si="3007"/>
        <v>0</v>
      </c>
      <c r="CY384" s="432">
        <f t="shared" si="3008"/>
        <v>0</v>
      </c>
      <c r="CZ384" s="432">
        <f t="shared" si="3009"/>
        <v>0.4</v>
      </c>
      <c r="DA384" s="432">
        <f t="shared" si="3010"/>
        <v>0</v>
      </c>
      <c r="DB384" s="432">
        <f t="shared" si="3011"/>
        <v>0</v>
      </c>
      <c r="DC384" s="432">
        <f t="shared" si="3012"/>
        <v>0</v>
      </c>
      <c r="DD384" s="432">
        <f t="shared" si="3013"/>
        <v>0</v>
      </c>
      <c r="DE384" s="428">
        <f>'DATA SHEET'!CO384*'Gas parameters'!$B$13</f>
        <v>21529.8</v>
      </c>
      <c r="DF384" s="428">
        <f>'DATA SHEET'!CP384*'Gas parameters'!$C$13</f>
        <v>0</v>
      </c>
      <c r="DG384" s="428">
        <f>'DATA SHEET'!CQ384*'Gas parameters'!$D$13</f>
        <v>0</v>
      </c>
      <c r="DH384" s="428">
        <f>'DATA SHEET'!CR384*'Gas parameters'!$E$13</f>
        <v>0</v>
      </c>
      <c r="DI384" s="428">
        <f>'DATA SHEET'!CS384*'Gas parameters'!$F$13</f>
        <v>0</v>
      </c>
      <c r="DJ384" s="428">
        <f>'DATA SHEET'!CT384*'Gas parameters'!$G$13</f>
        <v>0</v>
      </c>
      <c r="DK384" s="428">
        <f>'DATA SHEET'!CU384*'Gas parameters'!$H$13</f>
        <v>0</v>
      </c>
      <c r="DL384" s="428">
        <f>'DATA SHEET'!CV384*'Gas parameters'!$I$13</f>
        <v>0</v>
      </c>
      <c r="DM384" s="428">
        <f>'DATA SHEET'!CW384*'Gas parameters'!$J$13</f>
        <v>0</v>
      </c>
      <c r="DN384" s="428">
        <f>'DATA SHEET'!CX384*'Gas parameters'!$K$13</f>
        <v>0</v>
      </c>
      <c r="DO384" s="428">
        <f>'DATA SHEET'!CY384*'Gas parameters'!$L$13</f>
        <v>0</v>
      </c>
      <c r="DP384" s="428">
        <f>'DATA SHEET'!CZ384*'Gas parameters'!$M$13</f>
        <v>4313.2</v>
      </c>
      <c r="DQ384" s="428">
        <f>'DATA SHEET'!DA384*'Gas parameters'!$N$13</f>
        <v>0</v>
      </c>
      <c r="DR384" s="428">
        <f>'DATA SHEET'!DB384*'Gas parameters'!$O$13</f>
        <v>0</v>
      </c>
      <c r="DS384" s="428">
        <f>'DATA SHEET'!DC384*'Gas parameters'!$P$13</f>
        <v>0</v>
      </c>
      <c r="DT384" s="428">
        <f>'DATA SHEET'!DD384*'Gas parameters'!$Q$13</f>
        <v>0</v>
      </c>
      <c r="DU384" s="431">
        <f>'DATA SHEET'!CO384*'Gas parameters'!$B$14</f>
        <v>23891.399999999998</v>
      </c>
      <c r="DV384" s="431">
        <f>'DATA SHEET'!CP384*'Gas parameters'!$C$14</f>
        <v>0</v>
      </c>
      <c r="DW384" s="431">
        <f>'DATA SHEET'!CQ384*'Gas parameters'!$D$14</f>
        <v>0</v>
      </c>
      <c r="DX384" s="431">
        <f>'DATA SHEET'!CR384*'Gas parameters'!$E$14</f>
        <v>0</v>
      </c>
      <c r="DY384" s="431">
        <f>'DATA SHEET'!CS384*'Gas parameters'!$F$14</f>
        <v>0</v>
      </c>
      <c r="DZ384" s="431">
        <f>'DATA SHEET'!CT384*'Gas parameters'!$G$14</f>
        <v>0</v>
      </c>
      <c r="EA384" s="431">
        <f>'DATA SHEET'!CU384*'Gas parameters'!$H$14</f>
        <v>0</v>
      </c>
      <c r="EB384" s="431">
        <f>'DATA SHEET'!CV384*'Gas parameters'!$I$14</f>
        <v>0</v>
      </c>
      <c r="EC384" s="431">
        <f>'DATA SHEET'!CW384*'Gas parameters'!$J$14</f>
        <v>0</v>
      </c>
      <c r="ED384" s="431">
        <f>'DATA SHEET'!CX384*'Gas parameters'!$K$14</f>
        <v>0</v>
      </c>
      <c r="EE384" s="431">
        <f>'DATA SHEET'!CY384*'Gas parameters'!$L$14</f>
        <v>0</v>
      </c>
      <c r="EF384" s="431">
        <f>'DATA SHEET'!CZ384*'Gas parameters'!$M$14</f>
        <v>5098</v>
      </c>
      <c r="EG384" s="431">
        <f>'DATA SHEET'!DA384*'Gas parameters'!$N$14</f>
        <v>0</v>
      </c>
      <c r="EH384" s="431">
        <f>'DATA SHEET'!DB384*'Gas parameters'!$O$14</f>
        <v>0</v>
      </c>
      <c r="EI384" s="431">
        <f>'DATA SHEET'!DC384*'Gas parameters'!$P$14</f>
        <v>0</v>
      </c>
      <c r="EJ384" s="431">
        <f>'DATA SHEET'!DD384*'Gas parameters'!$Q$14</f>
        <v>0</v>
      </c>
      <c r="EK384" s="425">
        <f>'DATA SHEET'!CO384*'Gas parameters'!$B$15</f>
        <v>1.2018</v>
      </c>
      <c r="EL384" s="434">
        <f>'DATA SHEET'!CP384*'Gas parameters'!$C$15</f>
        <v>0</v>
      </c>
      <c r="EM384" s="434">
        <f>'DATA SHEET'!CQ384*'Gas parameters'!$D$15</f>
        <v>0</v>
      </c>
      <c r="EN384" s="434">
        <f>'DATA SHEET'!CR384*'Gas parameters'!$E$15</f>
        <v>0</v>
      </c>
      <c r="EO384" s="434">
        <f>'DATA SHEET'!CS384*'Gas parameters'!$F$15</f>
        <v>0</v>
      </c>
      <c r="EP384" s="434">
        <f>'DATA SHEET'!CT384*'Gas parameters'!$G$15</f>
        <v>0</v>
      </c>
      <c r="EQ384" s="434">
        <f>'DATA SHEET'!CU384*'Gas parameters'!$H$15</f>
        <v>0</v>
      </c>
      <c r="ER384" s="434">
        <f>'DATA SHEET'!CV384*'Gas parameters'!$I$15</f>
        <v>0</v>
      </c>
      <c r="ES384" s="434">
        <f>'DATA SHEET'!CW384*'Gas parameters'!$J$15</f>
        <v>0</v>
      </c>
      <c r="ET384" s="434">
        <f>'DATA SHEET'!CX384*'Gas parameters'!$K$15</f>
        <v>0</v>
      </c>
      <c r="EU384" s="434">
        <f>'DATA SHEET'!CY384*'Gas parameters'!$L$15</f>
        <v>0</v>
      </c>
      <c r="EV384" s="434">
        <f>'DATA SHEET'!CZ384*'Gas parameters'!$M$15</f>
        <v>0.1996</v>
      </c>
      <c r="EW384" s="434">
        <f>'DATA SHEET'!DA384*'Gas parameters'!$N$15</f>
        <v>0</v>
      </c>
      <c r="EX384" s="434">
        <f>'DATA SHEET'!DB384*'Gas parameters'!$O$15</f>
        <v>0</v>
      </c>
      <c r="EY384" s="434">
        <f>'DATA SHEET'!DC384*'Gas parameters'!$P$15</f>
        <v>0</v>
      </c>
      <c r="EZ384" s="434">
        <f>'DATA SHEET'!DD384*'Gas parameters'!$Q$15</f>
        <v>0</v>
      </c>
      <c r="FA384" s="429">
        <f>'DATA SHEET'!CO384*'Gas parameters'!$B$16</f>
        <v>0.59760000000000002</v>
      </c>
      <c r="FB384" s="429">
        <f>'DATA SHEET'!CP384*'Gas parameters'!$C$16</f>
        <v>0</v>
      </c>
      <c r="FC384" s="429">
        <f>'DATA SHEET'!CQ384*'Gas parameters'!$D$16</f>
        <v>0</v>
      </c>
      <c r="FD384" s="429">
        <f>'DATA SHEET'!CR384*'Gas parameters'!$E$16</f>
        <v>0</v>
      </c>
      <c r="FE384" s="429">
        <f>'DATA SHEET'!CS384*'Gas parameters'!$F$16</f>
        <v>0</v>
      </c>
      <c r="FF384" s="429">
        <f>'DATA SHEET'!CT384*'Gas parameters'!$G$16</f>
        <v>0</v>
      </c>
      <c r="FG384" s="429">
        <f>'DATA SHEET'!CU384*'Gas parameters'!$H$16</f>
        <v>0</v>
      </c>
      <c r="FH384" s="429">
        <f>'DATA SHEET'!CV384*'Gas parameters'!$I$16</f>
        <v>0</v>
      </c>
      <c r="FI384" s="429">
        <f>'DATA SHEET'!CW384*'Gas parameters'!$J$16</f>
        <v>0</v>
      </c>
      <c r="FJ384" s="429">
        <f>'DATA SHEET'!CX384*'Gas parameters'!$K$16</f>
        <v>0</v>
      </c>
      <c r="FK384" s="429">
        <f>'DATA SHEET'!CY384*'Gas parameters'!$L$16</f>
        <v>0</v>
      </c>
      <c r="FL384" s="429">
        <f>'DATA SHEET'!CZ384*'Gas parameters'!$M$16</f>
        <v>0</v>
      </c>
      <c r="FM384" s="429">
        <f>'DATA SHEET'!DA384*'Gas parameters'!$N$16</f>
        <v>0</v>
      </c>
      <c r="FN384" s="429">
        <f>'DATA SHEET'!DB384*'Gas parameters'!$O$16</f>
        <v>0</v>
      </c>
      <c r="FO384" s="429">
        <f>'DATA SHEET'!DC384*'Gas parameters'!$P$16</f>
        <v>0</v>
      </c>
      <c r="FP384" s="429">
        <f>'DATA SHEET'!DD384*'Gas parameters'!$Q$16</f>
        <v>0</v>
      </c>
      <c r="FQ384" s="457">
        <f>'DATA SHEET'!CO384*'Gas parameters'!$B$17</f>
        <v>1.1639999999999999</v>
      </c>
      <c r="FR384" s="457">
        <f>'DATA SHEET'!CP384*'Gas parameters'!$C$17</f>
        <v>0</v>
      </c>
      <c r="FS384" s="457">
        <f>'DATA SHEET'!CQ384*'Gas parameters'!$D$17</f>
        <v>0</v>
      </c>
      <c r="FT384" s="457">
        <f>'DATA SHEET'!CR384*'Gas parameters'!$E$17</f>
        <v>0</v>
      </c>
      <c r="FU384" s="457">
        <f>'DATA SHEET'!CS384*'Gas parameters'!$F$17</f>
        <v>0</v>
      </c>
      <c r="FV384" s="457">
        <f>'DATA SHEET'!CT384*'Gas parameters'!$G$17</f>
        <v>0</v>
      </c>
      <c r="FW384" s="457">
        <f>'DATA SHEET'!CU384*'Gas parameters'!$H$17</f>
        <v>0</v>
      </c>
      <c r="FX384" s="457">
        <f>'DATA SHEET'!CV384*'Gas parameters'!$I$17</f>
        <v>0</v>
      </c>
      <c r="FY384" s="457">
        <f>'DATA SHEET'!CW384*'Gas parameters'!$J$17</f>
        <v>0</v>
      </c>
      <c r="FZ384" s="457">
        <f>'DATA SHEET'!CX384*'Gas parameters'!$K$17</f>
        <v>0</v>
      </c>
      <c r="GA384" s="457">
        <f>'DATA SHEET'!CY384*'Gas parameters'!$L$17</f>
        <v>0</v>
      </c>
      <c r="GB384" s="457">
        <f>'DATA SHEET'!CZ384*'Gas parameters'!$M$17</f>
        <v>0.38680000000000003</v>
      </c>
      <c r="GC384" s="457">
        <f>'DATA SHEET'!DA384*'Gas parameters'!$N$17</f>
        <v>0</v>
      </c>
      <c r="GD384" s="457">
        <f>'DATA SHEET'!DB384*'Gas parameters'!$O$17</f>
        <v>0</v>
      </c>
      <c r="GE384" s="457">
        <f>'DATA SHEET'!DC384*'Gas parameters'!$P$17</f>
        <v>0</v>
      </c>
      <c r="GF384" s="457">
        <f>'DATA SHEET'!DD384*'Gas parameters'!$Q$17</f>
        <v>0</v>
      </c>
      <c r="GG384" s="429">
        <f>'DATA SHEET'!CO384*'Gas parameters'!$B$18</f>
        <v>0.43043999999999999</v>
      </c>
      <c r="GH384" s="429">
        <f>'DATA SHEET'!CP384*'Gas parameters'!$C$18</f>
        <v>0</v>
      </c>
      <c r="GI384" s="429">
        <f>'DATA SHEET'!CQ384*'Gas parameters'!$D$18</f>
        <v>0</v>
      </c>
      <c r="GJ384" s="429">
        <f>'DATA SHEET'!CR384*'Gas parameters'!$E$18</f>
        <v>0</v>
      </c>
      <c r="GK384" s="429">
        <f>'DATA SHEET'!CS384*'Gas parameters'!$F$18</f>
        <v>0</v>
      </c>
      <c r="GL384" s="429">
        <f>'DATA SHEET'!CT384*'Gas parameters'!$G$18</f>
        <v>0</v>
      </c>
      <c r="GM384" s="429">
        <f>'DATA SHEET'!CU384*'Gas parameters'!$H$18</f>
        <v>0</v>
      </c>
      <c r="GN384" s="429">
        <f>'DATA SHEET'!CV384*'Gas parameters'!$I$18</f>
        <v>0</v>
      </c>
      <c r="GO384" s="429">
        <f>'DATA SHEET'!CW384*'Gas parameters'!$J$18</f>
        <v>0</v>
      </c>
      <c r="GP384" s="429">
        <f>'DATA SHEET'!CX384*'Gas parameters'!$K$18</f>
        <v>0</v>
      </c>
      <c r="GQ384" s="429">
        <f>'DATA SHEET'!CY384*'Gas parameters'!$L$18</f>
        <v>0</v>
      </c>
      <c r="GR384" s="429">
        <f>'DATA SHEET'!CZ384*'Gas parameters'!$M$18</f>
        <v>3.5999999999999997E-2</v>
      </c>
      <c r="GS384" s="429">
        <f>'DATA SHEET'!DA384*'Gas parameters'!$N$18</f>
        <v>0</v>
      </c>
      <c r="GT384" s="429">
        <f>'DATA SHEET'!DB384*'Gas parameters'!$O$18</f>
        <v>0</v>
      </c>
      <c r="GU384" s="429">
        <f>'DATA SHEET'!DC384*'Gas parameters'!$P$18</f>
        <v>0</v>
      </c>
      <c r="GV384" s="429">
        <f>'DATA SHEET'!DD384*'Gas parameters'!$Q$18</f>
        <v>0</v>
      </c>
      <c r="GW384" s="430">
        <v>7</v>
      </c>
      <c r="GX384" s="430">
        <v>1E-3</v>
      </c>
      <c r="GY384" s="435">
        <f t="shared" si="3014"/>
        <v>6.6924546322827121</v>
      </c>
      <c r="GZ384" s="435">
        <f t="shared" si="3015"/>
        <v>10.148328222950017</v>
      </c>
      <c r="HA384" s="433">
        <f t="shared" si="3016"/>
        <v>1</v>
      </c>
      <c r="HB384" s="433">
        <f t="shared" si="3017"/>
        <v>7.4502201757506663</v>
      </c>
      <c r="HC384" s="433">
        <f t="shared" si="3018"/>
        <v>20.959991874476575</v>
      </c>
      <c r="HD384" s="433">
        <f t="shared" si="3019"/>
        <v>1.3246768628986172</v>
      </c>
      <c r="HE384" s="433">
        <f t="shared" si="3020"/>
        <v>1.2155011147590387</v>
      </c>
      <c r="HF384" s="436">
        <f t="shared" si="3021"/>
        <v>0</v>
      </c>
      <c r="HG384" s="433">
        <f t="shared" si="3022"/>
        <v>5.8886546322827122</v>
      </c>
      <c r="HH384" s="435">
        <f>GY384*0.7906+'DATA SHEET'!CW384/100+HN384</f>
        <v>5.8886546322827122</v>
      </c>
      <c r="HI384" s="433">
        <f t="shared" si="3023"/>
        <v>1.5615655434679541</v>
      </c>
      <c r="HJ384" s="433">
        <f t="shared" si="3024"/>
        <v>10.148328222950017</v>
      </c>
      <c r="HK384" s="437">
        <f t="shared" si="3025"/>
        <v>25843</v>
      </c>
      <c r="HL384" s="437">
        <f t="shared" si="3026"/>
        <v>28989.399999999998</v>
      </c>
      <c r="HM384" s="438">
        <f t="shared" si="3027"/>
        <v>1.4014</v>
      </c>
      <c r="HN384" s="439">
        <f t="shared" si="3028"/>
        <v>0.59760000000000002</v>
      </c>
      <c r="HO384" s="436">
        <f t="shared" si="3029"/>
        <v>1.5508</v>
      </c>
      <c r="HP384" s="427">
        <f t="shared" si="3030"/>
        <v>0.46643999999999997</v>
      </c>
      <c r="HQ384" s="357">
        <f t="shared" si="3031"/>
        <v>25801.599999999999</v>
      </c>
      <c r="HR384" s="358">
        <f t="shared" si="3032"/>
        <v>29019.200000000001</v>
      </c>
      <c r="HS384" s="712">
        <f t="shared" si="3033"/>
        <v>0.46643999999999997</v>
      </c>
      <c r="HT384" s="713">
        <f t="shared" si="3034"/>
        <v>0.36094603788418017</v>
      </c>
      <c r="HU384" s="711">
        <f t="shared" si="3035"/>
        <v>0.44215889640812073</v>
      </c>
      <c r="HV384" s="711">
        <f t="shared" si="3036"/>
        <v>24.454174959719456</v>
      </c>
      <c r="HW384" s="711">
        <f t="shared" si="3037"/>
        <v>27.464698088207459</v>
      </c>
      <c r="HX384" s="711">
        <f t="shared" si="3038"/>
        <v>45.714470083951518</v>
      </c>
      <c r="HY384" s="714">
        <f t="shared" si="3039"/>
        <v>25.801599999999997</v>
      </c>
      <c r="HZ384" s="359">
        <f t="shared" si="3040"/>
        <v>29.019200000000001</v>
      </c>
      <c r="IA384" s="360">
        <f t="shared" si="3041"/>
        <v>48.30190909070317</v>
      </c>
      <c r="IB384" s="75">
        <f t="shared" si="3042"/>
        <v>45.714470083951518</v>
      </c>
      <c r="IC384" s="724">
        <f t="shared" si="3043"/>
        <v>0.36094603788418017</v>
      </c>
      <c r="ID384" s="724">
        <f t="shared" si="3044"/>
        <v>25.801599999999997</v>
      </c>
      <c r="IE384" s="724">
        <f t="shared" si="3045"/>
        <v>29.019200000000001</v>
      </c>
      <c r="IF384" s="76">
        <f t="shared" si="3046"/>
        <v>10.148328222950017</v>
      </c>
      <c r="IG384" s="168"/>
      <c r="IH384" s="168"/>
      <c r="II384" s="168"/>
      <c r="IJ384" s="700">
        <f t="shared" si="3047"/>
        <v>0</v>
      </c>
      <c r="IK384"/>
      <c r="IL384"/>
      <c r="IM384"/>
      <c r="IS384" s="23" t="s">
        <v>88</v>
      </c>
      <c r="IT384" s="23" t="s">
        <v>88</v>
      </c>
      <c r="IU384" s="23"/>
      <c r="IV384" s="23" t="s">
        <v>88</v>
      </c>
      <c r="IW384" s="23"/>
      <c r="IX384" s="23"/>
      <c r="IY384" s="23"/>
      <c r="IZ384" s="23"/>
      <c r="JB384" s="43"/>
      <c r="JC384" s="33"/>
      <c r="JD384" s="22" t="str">
        <f t="shared" si="3048"/>
        <v>NM</v>
      </c>
      <c r="JE384" s="22" t="str">
        <f t="shared" si="3049"/>
        <v>NM</v>
      </c>
      <c r="JF384" s="22" t="str">
        <f t="shared" si="3050"/>
        <v>NM</v>
      </c>
      <c r="JG384" s="22" t="str">
        <f t="shared" si="3051"/>
        <v>NM</v>
      </c>
      <c r="JH384" s="21" t="str">
        <f t="shared" si="3052"/>
        <v>NM</v>
      </c>
      <c r="JI384" s="21"/>
      <c r="JJ384" s="21"/>
      <c r="JK384" s="21"/>
      <c r="JL384" s="29"/>
      <c r="JM384" s="29"/>
      <c r="JN384" s="29"/>
      <c r="JO384" s="29"/>
      <c r="JP384" s="29"/>
      <c r="JQ384" s="29"/>
      <c r="JR384" s="29"/>
      <c r="JS384" s="29"/>
      <c r="JT384" s="142"/>
      <c r="JU384" s="142"/>
      <c r="JV384" s="142"/>
      <c r="JW384" s="142"/>
      <c r="JX384" s="142"/>
      <c r="JY384" s="142"/>
      <c r="JZ384" s="142"/>
      <c r="KA384" s="26"/>
      <c r="KB384" s="27"/>
      <c r="KC384" s="10"/>
      <c r="KD384" s="10"/>
      <c r="KE384" s="10"/>
      <c r="KF384" s="10"/>
      <c r="KG384" s="10"/>
      <c r="KH384" s="10"/>
      <c r="KI384" s="10"/>
      <c r="KJ384" s="10"/>
      <c r="KK384" s="24"/>
      <c r="KL384" s="32"/>
      <c r="KM384" s="24"/>
      <c r="KN384" s="24"/>
      <c r="KO384" s="24"/>
      <c r="KP384" s="24"/>
      <c r="KQ384" s="60"/>
      <c r="KR384" s="60"/>
      <c r="KS384" s="60"/>
      <c r="KT384" s="60"/>
      <c r="KU384" s="60"/>
      <c r="KV384" s="60"/>
      <c r="KX384" s="540">
        <f t="shared" si="2985"/>
        <v>100</v>
      </c>
    </row>
    <row r="385" spans="1:310" ht="15.6" customHeight="1" thickTop="1" thickBot="1" x14ac:dyDescent="0.3">
      <c r="A385" s="62"/>
      <c r="B385" s="80" t="str">
        <f>IF(A385="X",IF(#REF!="F",#REF!,IF(#REF!="C",#REF!,IF(#REF!="WH",#REF!,IF(#REF!="B",#REF!,"")))),"")</f>
        <v/>
      </c>
      <c r="C385" s="120"/>
      <c r="D385" s="578"/>
      <c r="E385" s="11">
        <f>E384+1</f>
        <v>187</v>
      </c>
      <c r="F385" s="2196"/>
      <c r="G385" s="2133"/>
      <c r="H385" s="2193"/>
      <c r="I385" s="2194"/>
      <c r="J385" s="2195"/>
      <c r="K385" s="269"/>
      <c r="L385" s="1832"/>
      <c r="M385" s="196" t="s">
        <v>56</v>
      </c>
      <c r="N385" s="128"/>
      <c r="O385" s="45"/>
      <c r="P385" s="599"/>
      <c r="Q385" s="726">
        <v>60</v>
      </c>
      <c r="R385" s="727"/>
      <c r="S385" s="727"/>
      <c r="T385" s="727"/>
      <c r="U385" s="727"/>
      <c r="V385" s="727"/>
      <c r="W385" s="727"/>
      <c r="X385" s="727"/>
      <c r="Y385" s="727"/>
      <c r="Z385" s="727"/>
      <c r="AA385" s="727"/>
      <c r="AB385" s="727">
        <v>40</v>
      </c>
      <c r="AC385" s="368">
        <f t="shared" si="2986"/>
        <v>0.6</v>
      </c>
      <c r="AD385" s="368">
        <f t="shared" si="2987"/>
        <v>0</v>
      </c>
      <c r="AE385" s="368">
        <f t="shared" si="2988"/>
        <v>0</v>
      </c>
      <c r="AF385" s="368">
        <f t="shared" si="2989"/>
        <v>0</v>
      </c>
      <c r="AG385" s="368">
        <f t="shared" si="2990"/>
        <v>0</v>
      </c>
      <c r="AH385" s="368">
        <f t="shared" si="2991"/>
        <v>0</v>
      </c>
      <c r="AI385" s="368">
        <f t="shared" si="2992"/>
        <v>0</v>
      </c>
      <c r="AJ385" s="368">
        <f t="shared" si="2993"/>
        <v>0</v>
      </c>
      <c r="AK385" s="368">
        <f t="shared" si="2994"/>
        <v>0</v>
      </c>
      <c r="AL385" s="368">
        <f t="shared" si="2995"/>
        <v>0</v>
      </c>
      <c r="AM385" s="368">
        <f t="shared" si="2996"/>
        <v>0</v>
      </c>
      <c r="AN385" s="368">
        <f t="shared" si="2997"/>
        <v>0.4</v>
      </c>
      <c r="AO385" s="369">
        <v>0</v>
      </c>
      <c r="AP385" s="370">
        <v>0</v>
      </c>
      <c r="AQ385" s="370">
        <v>0</v>
      </c>
      <c r="AR385" s="370">
        <v>0</v>
      </c>
      <c r="AS385" s="378">
        <f>AC385*'Gas parameters'!$B$10</f>
        <v>21490.799999999999</v>
      </c>
      <c r="AT385" s="371">
        <f>AD385*'Gas parameters'!$C$10</f>
        <v>0</v>
      </c>
      <c r="AU385" s="371">
        <f>AE385*'Gas parameters'!$D$10</f>
        <v>0</v>
      </c>
      <c r="AV385" s="371">
        <f>AF385*'Gas parameters'!$E$10</f>
        <v>0</v>
      </c>
      <c r="AW385" s="371">
        <f>AG385*'Gas parameters'!$F$10</f>
        <v>0</v>
      </c>
      <c r="AX385" s="371">
        <f>AH385*'Gas parameters'!$G$10</f>
        <v>0</v>
      </c>
      <c r="AY385" s="371">
        <f>AI385*'Gas parameters'!$H$10</f>
        <v>0</v>
      </c>
      <c r="AZ385" s="371">
        <f>AJ385*'Gas parameters'!$I$10</f>
        <v>0</v>
      </c>
      <c r="BA385" s="371">
        <f>AK385*'Gas parameters'!$J$10</f>
        <v>0</v>
      </c>
      <c r="BB385" s="371">
        <f>AL385*'Gas parameters'!$K$10</f>
        <v>0</v>
      </c>
      <c r="BC385" s="371">
        <f>AM385*'Gas parameters'!$L$10</f>
        <v>0</v>
      </c>
      <c r="BD385" s="371">
        <f>AN385*'Gas parameters'!$M$10</f>
        <v>4310.8</v>
      </c>
      <c r="BE385" s="372">
        <f>AO385*'Gas parameters'!$N$10</f>
        <v>0</v>
      </c>
      <c r="BF385" s="373">
        <f>AP385*'Gas parameters'!$O$10</f>
        <v>0</v>
      </c>
      <c r="BG385" s="373">
        <f>AQ385*'Gas parameters'!$P$10</f>
        <v>0</v>
      </c>
      <c r="BH385" s="379">
        <f>AR385*'Gas parameters'!$Q$10</f>
        <v>0</v>
      </c>
      <c r="BI385" s="386">
        <f>AC385*'Gas parameters'!$B$11</f>
        <v>23904</v>
      </c>
      <c r="BJ385" s="387">
        <f>AD385*'Gas parameters'!$C$11</f>
        <v>0</v>
      </c>
      <c r="BK385" s="387">
        <f>AE385*'Gas parameters'!$D$11</f>
        <v>0</v>
      </c>
      <c r="BL385" s="387">
        <f>AF385*'Gas parameters'!$E$11</f>
        <v>0</v>
      </c>
      <c r="BM385" s="387">
        <f>AG385*'Gas parameters'!$F$11</f>
        <v>0</v>
      </c>
      <c r="BN385" s="387">
        <f>AH385*'Gas parameters'!$G$11</f>
        <v>0</v>
      </c>
      <c r="BO385" s="387">
        <f>AI385*'Gas parameters'!$H$11</f>
        <v>0</v>
      </c>
      <c r="BP385" s="387">
        <f>AJ385*'Gas parameters'!$I$11</f>
        <v>0</v>
      </c>
      <c r="BQ385" s="387">
        <f>AK385*'Gas parameters'!$J$11</f>
        <v>0</v>
      </c>
      <c r="BR385" s="387">
        <f>AL385*'Gas parameters'!$K$11</f>
        <v>0</v>
      </c>
      <c r="BS385" s="387">
        <f>AM385*'Gas parameters'!$L$11</f>
        <v>0</v>
      </c>
      <c r="BT385" s="387">
        <f>AN385*'Gas parameters'!$M$11</f>
        <v>5115.2000000000007</v>
      </c>
      <c r="BU385" s="388">
        <f>AO385*'Gas parameters'!$N$11</f>
        <v>0</v>
      </c>
      <c r="BV385" s="389">
        <f>AP385*'Gas parameters'!$O$11</f>
        <v>0</v>
      </c>
      <c r="BW385" s="389">
        <f>AQ385*'Gas parameters'!$P$11</f>
        <v>0</v>
      </c>
      <c r="BX385" s="390">
        <f>AR385*'Gas parameters'!$Q$11</f>
        <v>0</v>
      </c>
      <c r="BY385" s="385">
        <f>AC385*'Gas parameters'!$B$12</f>
        <v>0.43043999999999999</v>
      </c>
      <c r="BZ385" s="374">
        <f>AD385*'Gas parameters'!$C$12</f>
        <v>0</v>
      </c>
      <c r="CA385" s="374">
        <f>AE385*'Gas parameters'!$D$12</f>
        <v>0</v>
      </c>
      <c r="CB385" s="374">
        <f>AF385*'Gas parameters'!$E$12</f>
        <v>0</v>
      </c>
      <c r="CC385" s="374">
        <f>AG385*'Gas parameters'!$F$12</f>
        <v>0</v>
      </c>
      <c r="CD385" s="374">
        <f>AH385*'Gas parameters'!$G$12</f>
        <v>0</v>
      </c>
      <c r="CE385" s="374">
        <f>AI385*'Gas parameters'!$H$12</f>
        <v>0</v>
      </c>
      <c r="CF385" s="374">
        <f>AJ385*'Gas parameters'!$I$12</f>
        <v>0</v>
      </c>
      <c r="CG385" s="374">
        <f>AK385*'Gas parameters'!$J$12</f>
        <v>0</v>
      </c>
      <c r="CH385" s="374">
        <f>AL385*'Gas parameters'!$K$12</f>
        <v>0</v>
      </c>
      <c r="CI385" s="374">
        <f>AM385*'Gas parameters'!$L$12</f>
        <v>0</v>
      </c>
      <c r="CJ385" s="374">
        <f>AN385*'Gas parameters'!$M$12</f>
        <v>3.5999999999999997E-2</v>
      </c>
      <c r="CK385" s="375">
        <f>AO385*'Gas parameters'!$N$12</f>
        <v>0</v>
      </c>
      <c r="CL385" s="376">
        <f>AP385*'Gas parameters'!$O$12</f>
        <v>0</v>
      </c>
      <c r="CM385" s="376">
        <f>AQ385*'Gas parameters'!$P$12</f>
        <v>0</v>
      </c>
      <c r="CN385" s="376">
        <f>AR385*'Gas parameters'!$Q$12</f>
        <v>0</v>
      </c>
      <c r="CO385" s="432">
        <f t="shared" si="2998"/>
        <v>0.6</v>
      </c>
      <c r="CP385" s="432">
        <f t="shared" si="2999"/>
        <v>0</v>
      </c>
      <c r="CQ385" s="432">
        <f t="shared" si="3000"/>
        <v>0</v>
      </c>
      <c r="CR385" s="432">
        <f t="shared" si="3001"/>
        <v>0</v>
      </c>
      <c r="CS385" s="432">
        <f t="shared" si="3002"/>
        <v>0</v>
      </c>
      <c r="CT385" s="432">
        <f t="shared" si="3003"/>
        <v>0</v>
      </c>
      <c r="CU385" s="432">
        <f t="shared" si="3004"/>
        <v>0</v>
      </c>
      <c r="CV385" s="432">
        <f t="shared" si="3005"/>
        <v>0</v>
      </c>
      <c r="CW385" s="432">
        <f t="shared" si="3006"/>
        <v>0</v>
      </c>
      <c r="CX385" s="432">
        <f t="shared" si="3007"/>
        <v>0</v>
      </c>
      <c r="CY385" s="432">
        <f t="shared" si="3008"/>
        <v>0</v>
      </c>
      <c r="CZ385" s="432">
        <f t="shared" si="3009"/>
        <v>0.4</v>
      </c>
      <c r="DA385" s="432">
        <f t="shared" si="3010"/>
        <v>0</v>
      </c>
      <c r="DB385" s="432">
        <f t="shared" si="3011"/>
        <v>0</v>
      </c>
      <c r="DC385" s="432">
        <f t="shared" si="3012"/>
        <v>0</v>
      </c>
      <c r="DD385" s="432">
        <f t="shared" si="3013"/>
        <v>0</v>
      </c>
      <c r="DE385" s="428">
        <f>'DATA SHEET'!CO385*'Gas parameters'!$B$13</f>
        <v>21529.8</v>
      </c>
      <c r="DF385" s="428">
        <f>'DATA SHEET'!CP385*'Gas parameters'!$C$13</f>
        <v>0</v>
      </c>
      <c r="DG385" s="428">
        <f>'DATA SHEET'!CQ385*'Gas parameters'!$D$13</f>
        <v>0</v>
      </c>
      <c r="DH385" s="428">
        <f>'DATA SHEET'!CR385*'Gas parameters'!$E$13</f>
        <v>0</v>
      </c>
      <c r="DI385" s="428">
        <f>'DATA SHEET'!CS385*'Gas parameters'!$F$13</f>
        <v>0</v>
      </c>
      <c r="DJ385" s="428">
        <f>'DATA SHEET'!CT385*'Gas parameters'!$G$13</f>
        <v>0</v>
      </c>
      <c r="DK385" s="428">
        <f>'DATA SHEET'!CU385*'Gas parameters'!$H$13</f>
        <v>0</v>
      </c>
      <c r="DL385" s="428">
        <f>'DATA SHEET'!CV385*'Gas parameters'!$I$13</f>
        <v>0</v>
      </c>
      <c r="DM385" s="428">
        <f>'DATA SHEET'!CW385*'Gas parameters'!$J$13</f>
        <v>0</v>
      </c>
      <c r="DN385" s="428">
        <f>'DATA SHEET'!CX385*'Gas parameters'!$K$13</f>
        <v>0</v>
      </c>
      <c r="DO385" s="428">
        <f>'DATA SHEET'!CY385*'Gas parameters'!$L$13</f>
        <v>0</v>
      </c>
      <c r="DP385" s="428">
        <f>'DATA SHEET'!CZ385*'Gas parameters'!$M$13</f>
        <v>4313.2</v>
      </c>
      <c r="DQ385" s="428">
        <f>'DATA SHEET'!DA385*'Gas parameters'!$N$13</f>
        <v>0</v>
      </c>
      <c r="DR385" s="428">
        <f>'DATA SHEET'!DB385*'Gas parameters'!$O$13</f>
        <v>0</v>
      </c>
      <c r="DS385" s="428">
        <f>'DATA SHEET'!DC385*'Gas parameters'!$P$13</f>
        <v>0</v>
      </c>
      <c r="DT385" s="428">
        <f>'DATA SHEET'!DD385*'Gas parameters'!$Q$13</f>
        <v>0</v>
      </c>
      <c r="DU385" s="431">
        <f>'DATA SHEET'!CO385*'Gas parameters'!$B$14</f>
        <v>23891.399999999998</v>
      </c>
      <c r="DV385" s="431">
        <f>'DATA SHEET'!CP385*'Gas parameters'!$C$14</f>
        <v>0</v>
      </c>
      <c r="DW385" s="431">
        <f>'DATA SHEET'!CQ385*'Gas parameters'!$D$14</f>
        <v>0</v>
      </c>
      <c r="DX385" s="431">
        <f>'DATA SHEET'!CR385*'Gas parameters'!$E$14</f>
        <v>0</v>
      </c>
      <c r="DY385" s="431">
        <f>'DATA SHEET'!CS385*'Gas parameters'!$F$14</f>
        <v>0</v>
      </c>
      <c r="DZ385" s="431">
        <f>'DATA SHEET'!CT385*'Gas parameters'!$G$14</f>
        <v>0</v>
      </c>
      <c r="EA385" s="431">
        <f>'DATA SHEET'!CU385*'Gas parameters'!$H$14</f>
        <v>0</v>
      </c>
      <c r="EB385" s="431">
        <f>'DATA SHEET'!CV385*'Gas parameters'!$I$14</f>
        <v>0</v>
      </c>
      <c r="EC385" s="431">
        <f>'DATA SHEET'!CW385*'Gas parameters'!$J$14</f>
        <v>0</v>
      </c>
      <c r="ED385" s="431">
        <f>'DATA SHEET'!CX385*'Gas parameters'!$K$14</f>
        <v>0</v>
      </c>
      <c r="EE385" s="431">
        <f>'DATA SHEET'!CY385*'Gas parameters'!$L$14</f>
        <v>0</v>
      </c>
      <c r="EF385" s="431">
        <f>'DATA SHEET'!CZ385*'Gas parameters'!$M$14</f>
        <v>5098</v>
      </c>
      <c r="EG385" s="431">
        <f>'DATA SHEET'!DA385*'Gas parameters'!$N$14</f>
        <v>0</v>
      </c>
      <c r="EH385" s="431">
        <f>'DATA SHEET'!DB385*'Gas parameters'!$O$14</f>
        <v>0</v>
      </c>
      <c r="EI385" s="431">
        <f>'DATA SHEET'!DC385*'Gas parameters'!$P$14</f>
        <v>0</v>
      </c>
      <c r="EJ385" s="431">
        <f>'DATA SHEET'!DD385*'Gas parameters'!$Q$14</f>
        <v>0</v>
      </c>
      <c r="EK385" s="425">
        <f>'DATA SHEET'!CO385*'Gas parameters'!$B$15</f>
        <v>1.2018</v>
      </c>
      <c r="EL385" s="434">
        <f>'DATA SHEET'!CP385*'Gas parameters'!$C$15</f>
        <v>0</v>
      </c>
      <c r="EM385" s="434">
        <f>'DATA SHEET'!CQ385*'Gas parameters'!$D$15</f>
        <v>0</v>
      </c>
      <c r="EN385" s="434">
        <f>'DATA SHEET'!CR385*'Gas parameters'!$E$15</f>
        <v>0</v>
      </c>
      <c r="EO385" s="434">
        <f>'DATA SHEET'!CS385*'Gas parameters'!$F$15</f>
        <v>0</v>
      </c>
      <c r="EP385" s="434">
        <f>'DATA SHEET'!CT385*'Gas parameters'!$G$15</f>
        <v>0</v>
      </c>
      <c r="EQ385" s="434">
        <f>'DATA SHEET'!CU385*'Gas parameters'!$H$15</f>
        <v>0</v>
      </c>
      <c r="ER385" s="434">
        <f>'DATA SHEET'!CV385*'Gas parameters'!$I$15</f>
        <v>0</v>
      </c>
      <c r="ES385" s="434">
        <f>'DATA SHEET'!CW385*'Gas parameters'!$J$15</f>
        <v>0</v>
      </c>
      <c r="ET385" s="434">
        <f>'DATA SHEET'!CX385*'Gas parameters'!$K$15</f>
        <v>0</v>
      </c>
      <c r="EU385" s="434">
        <f>'DATA SHEET'!CY385*'Gas parameters'!$L$15</f>
        <v>0</v>
      </c>
      <c r="EV385" s="434">
        <f>'DATA SHEET'!CZ385*'Gas parameters'!$M$15</f>
        <v>0.1996</v>
      </c>
      <c r="EW385" s="434">
        <f>'DATA SHEET'!DA385*'Gas parameters'!$N$15</f>
        <v>0</v>
      </c>
      <c r="EX385" s="434">
        <f>'DATA SHEET'!DB385*'Gas parameters'!$O$15</f>
        <v>0</v>
      </c>
      <c r="EY385" s="434">
        <f>'DATA SHEET'!DC385*'Gas parameters'!$P$15</f>
        <v>0</v>
      </c>
      <c r="EZ385" s="434">
        <f>'DATA SHEET'!DD385*'Gas parameters'!$Q$15</f>
        <v>0</v>
      </c>
      <c r="FA385" s="429">
        <f>'DATA SHEET'!CO385*'Gas parameters'!$B$16</f>
        <v>0.59760000000000002</v>
      </c>
      <c r="FB385" s="429">
        <f>'DATA SHEET'!CP385*'Gas parameters'!$C$16</f>
        <v>0</v>
      </c>
      <c r="FC385" s="429">
        <f>'DATA SHEET'!CQ385*'Gas parameters'!$D$16</f>
        <v>0</v>
      </c>
      <c r="FD385" s="429">
        <f>'DATA SHEET'!CR385*'Gas parameters'!$E$16</f>
        <v>0</v>
      </c>
      <c r="FE385" s="429">
        <f>'DATA SHEET'!CS385*'Gas parameters'!$F$16</f>
        <v>0</v>
      </c>
      <c r="FF385" s="429">
        <f>'DATA SHEET'!CT385*'Gas parameters'!$G$16</f>
        <v>0</v>
      </c>
      <c r="FG385" s="429">
        <f>'DATA SHEET'!CU385*'Gas parameters'!$H$16</f>
        <v>0</v>
      </c>
      <c r="FH385" s="429">
        <f>'DATA SHEET'!CV385*'Gas parameters'!$I$16</f>
        <v>0</v>
      </c>
      <c r="FI385" s="429">
        <f>'DATA SHEET'!CW385*'Gas parameters'!$J$16</f>
        <v>0</v>
      </c>
      <c r="FJ385" s="429">
        <f>'DATA SHEET'!CX385*'Gas parameters'!$K$16</f>
        <v>0</v>
      </c>
      <c r="FK385" s="429">
        <f>'DATA SHEET'!CY385*'Gas parameters'!$L$16</f>
        <v>0</v>
      </c>
      <c r="FL385" s="429">
        <f>'DATA SHEET'!CZ385*'Gas parameters'!$M$16</f>
        <v>0</v>
      </c>
      <c r="FM385" s="429">
        <f>'DATA SHEET'!DA385*'Gas parameters'!$N$16</f>
        <v>0</v>
      </c>
      <c r="FN385" s="429">
        <f>'DATA SHEET'!DB385*'Gas parameters'!$O$16</f>
        <v>0</v>
      </c>
      <c r="FO385" s="429">
        <f>'DATA SHEET'!DC385*'Gas parameters'!$P$16</f>
        <v>0</v>
      </c>
      <c r="FP385" s="429">
        <f>'DATA SHEET'!DD385*'Gas parameters'!$Q$16</f>
        <v>0</v>
      </c>
      <c r="FQ385" s="457">
        <f>'DATA SHEET'!CO385*'Gas parameters'!$B$17</f>
        <v>1.1639999999999999</v>
      </c>
      <c r="FR385" s="457">
        <f>'DATA SHEET'!CP385*'Gas parameters'!$C$17</f>
        <v>0</v>
      </c>
      <c r="FS385" s="457">
        <f>'DATA SHEET'!CQ385*'Gas parameters'!$D$17</f>
        <v>0</v>
      </c>
      <c r="FT385" s="457">
        <f>'DATA SHEET'!CR385*'Gas parameters'!$E$17</f>
        <v>0</v>
      </c>
      <c r="FU385" s="457">
        <f>'DATA SHEET'!CS385*'Gas parameters'!$F$17</f>
        <v>0</v>
      </c>
      <c r="FV385" s="457">
        <f>'DATA SHEET'!CT385*'Gas parameters'!$G$17</f>
        <v>0</v>
      </c>
      <c r="FW385" s="457">
        <f>'DATA SHEET'!CU385*'Gas parameters'!$H$17</f>
        <v>0</v>
      </c>
      <c r="FX385" s="457">
        <f>'DATA SHEET'!CV385*'Gas parameters'!$I$17</f>
        <v>0</v>
      </c>
      <c r="FY385" s="457">
        <f>'DATA SHEET'!CW385*'Gas parameters'!$J$17</f>
        <v>0</v>
      </c>
      <c r="FZ385" s="457">
        <f>'DATA SHEET'!CX385*'Gas parameters'!$K$17</f>
        <v>0</v>
      </c>
      <c r="GA385" s="457">
        <f>'DATA SHEET'!CY385*'Gas parameters'!$L$17</f>
        <v>0</v>
      </c>
      <c r="GB385" s="457">
        <f>'DATA SHEET'!CZ385*'Gas parameters'!$M$17</f>
        <v>0.38680000000000003</v>
      </c>
      <c r="GC385" s="457">
        <f>'DATA SHEET'!DA385*'Gas parameters'!$N$17</f>
        <v>0</v>
      </c>
      <c r="GD385" s="457">
        <f>'DATA SHEET'!DB385*'Gas parameters'!$O$17</f>
        <v>0</v>
      </c>
      <c r="GE385" s="457">
        <f>'DATA SHEET'!DC385*'Gas parameters'!$P$17</f>
        <v>0</v>
      </c>
      <c r="GF385" s="457">
        <f>'DATA SHEET'!DD385*'Gas parameters'!$Q$17</f>
        <v>0</v>
      </c>
      <c r="GG385" s="429">
        <f>'DATA SHEET'!CO385*'Gas parameters'!$B$18</f>
        <v>0.43043999999999999</v>
      </c>
      <c r="GH385" s="429">
        <f>'DATA SHEET'!CP385*'Gas parameters'!$C$18</f>
        <v>0</v>
      </c>
      <c r="GI385" s="429">
        <f>'DATA SHEET'!CQ385*'Gas parameters'!$D$18</f>
        <v>0</v>
      </c>
      <c r="GJ385" s="429">
        <f>'DATA SHEET'!CR385*'Gas parameters'!$E$18</f>
        <v>0</v>
      </c>
      <c r="GK385" s="429">
        <f>'DATA SHEET'!CS385*'Gas parameters'!$F$18</f>
        <v>0</v>
      </c>
      <c r="GL385" s="429">
        <f>'DATA SHEET'!CT385*'Gas parameters'!$G$18</f>
        <v>0</v>
      </c>
      <c r="GM385" s="429">
        <f>'DATA SHEET'!CU385*'Gas parameters'!$H$18</f>
        <v>0</v>
      </c>
      <c r="GN385" s="429">
        <f>'DATA SHEET'!CV385*'Gas parameters'!$I$18</f>
        <v>0</v>
      </c>
      <c r="GO385" s="429">
        <f>'DATA SHEET'!CW385*'Gas parameters'!$J$18</f>
        <v>0</v>
      </c>
      <c r="GP385" s="429">
        <f>'DATA SHEET'!CX385*'Gas parameters'!$K$18</f>
        <v>0</v>
      </c>
      <c r="GQ385" s="429">
        <f>'DATA SHEET'!CY385*'Gas parameters'!$L$18</f>
        <v>0</v>
      </c>
      <c r="GR385" s="429">
        <f>'DATA SHEET'!CZ385*'Gas parameters'!$M$18</f>
        <v>3.5999999999999997E-2</v>
      </c>
      <c r="GS385" s="429">
        <f>'DATA SHEET'!DA385*'Gas parameters'!$N$18</f>
        <v>0</v>
      </c>
      <c r="GT385" s="429">
        <f>'DATA SHEET'!DB385*'Gas parameters'!$O$18</f>
        <v>0</v>
      </c>
      <c r="GU385" s="429">
        <f>'DATA SHEET'!DC385*'Gas parameters'!$P$18</f>
        <v>0</v>
      </c>
      <c r="GV385" s="429">
        <f>'DATA SHEET'!DD385*'Gas parameters'!$Q$18</f>
        <v>0</v>
      </c>
      <c r="GW385" s="430">
        <v>7</v>
      </c>
      <c r="GX385" s="430">
        <v>1E-3</v>
      </c>
      <c r="GY385" s="435">
        <f t="shared" si="3014"/>
        <v>6.6924546322827121</v>
      </c>
      <c r="GZ385" s="435">
        <f t="shared" si="3015"/>
        <v>10.148328222950017</v>
      </c>
      <c r="HA385" s="433">
        <f t="shared" si="3016"/>
        <v>1</v>
      </c>
      <c r="HB385" s="433">
        <f t="shared" si="3017"/>
        <v>7.4502201757506663</v>
      </c>
      <c r="HC385" s="433">
        <f t="shared" si="3018"/>
        <v>20.959991874476575</v>
      </c>
      <c r="HD385" s="433">
        <f t="shared" si="3019"/>
        <v>1.3246768628986172</v>
      </c>
      <c r="HE385" s="433">
        <f t="shared" si="3020"/>
        <v>1.2155011147590387</v>
      </c>
      <c r="HF385" s="436">
        <f t="shared" si="3021"/>
        <v>0</v>
      </c>
      <c r="HG385" s="433">
        <f t="shared" si="3022"/>
        <v>5.8886546322827122</v>
      </c>
      <c r="HH385" s="435">
        <f>GY385*0.7906+'DATA SHEET'!CW385/100+HN385</f>
        <v>5.8886546322827122</v>
      </c>
      <c r="HI385" s="433">
        <f t="shared" si="3023"/>
        <v>1.5615655434679541</v>
      </c>
      <c r="HJ385" s="433">
        <f t="shared" si="3024"/>
        <v>10.148328222950017</v>
      </c>
      <c r="HK385" s="437">
        <f t="shared" si="3025"/>
        <v>25843</v>
      </c>
      <c r="HL385" s="437">
        <f t="shared" si="3026"/>
        <v>28989.399999999998</v>
      </c>
      <c r="HM385" s="438">
        <f t="shared" si="3027"/>
        <v>1.4014</v>
      </c>
      <c r="HN385" s="439">
        <f t="shared" si="3028"/>
        <v>0.59760000000000002</v>
      </c>
      <c r="HO385" s="436">
        <f t="shared" si="3029"/>
        <v>1.5508</v>
      </c>
      <c r="HP385" s="427">
        <f t="shared" si="3030"/>
        <v>0.46643999999999997</v>
      </c>
      <c r="HQ385" s="357">
        <f t="shared" si="3031"/>
        <v>25801.599999999999</v>
      </c>
      <c r="HR385" s="358">
        <f t="shared" si="3032"/>
        <v>29019.200000000001</v>
      </c>
      <c r="HS385" s="712">
        <f t="shared" si="3033"/>
        <v>0.46643999999999997</v>
      </c>
      <c r="HT385" s="713">
        <f t="shared" si="3034"/>
        <v>0.36094603788418017</v>
      </c>
      <c r="HU385" s="711">
        <f t="shared" si="3035"/>
        <v>0.44215889640812073</v>
      </c>
      <c r="HV385" s="711">
        <f t="shared" si="3036"/>
        <v>24.454174959719456</v>
      </c>
      <c r="HW385" s="711">
        <f t="shared" si="3037"/>
        <v>27.464698088207459</v>
      </c>
      <c r="HX385" s="711">
        <f t="shared" si="3038"/>
        <v>45.714470083951518</v>
      </c>
      <c r="HY385" s="714">
        <f t="shared" si="3039"/>
        <v>25.801599999999997</v>
      </c>
      <c r="HZ385" s="359">
        <f t="shared" si="3040"/>
        <v>29.019200000000001</v>
      </c>
      <c r="IA385" s="360">
        <f t="shared" si="3041"/>
        <v>48.30190909070317</v>
      </c>
      <c r="IB385" s="75">
        <f t="shared" si="3042"/>
        <v>45.714470083951518</v>
      </c>
      <c r="IC385" s="724">
        <f t="shared" si="3043"/>
        <v>0.36094603788418017</v>
      </c>
      <c r="ID385" s="724">
        <f t="shared" si="3044"/>
        <v>25.801599999999997</v>
      </c>
      <c r="IE385" s="724">
        <f t="shared" si="3045"/>
        <v>29.019200000000001</v>
      </c>
      <c r="IF385" s="76">
        <f t="shared" si="3046"/>
        <v>10.148328222950017</v>
      </c>
      <c r="IG385" s="168"/>
      <c r="IH385" s="168"/>
      <c r="II385" s="168"/>
      <c r="IJ385" s="700">
        <f t="shared" si="3047"/>
        <v>0</v>
      </c>
      <c r="IK385"/>
      <c r="IL385"/>
      <c r="IM385"/>
      <c r="IS385" s="23" t="s">
        <v>88</v>
      </c>
      <c r="IT385" s="23" t="s">
        <v>88</v>
      </c>
      <c r="IU385" s="23"/>
      <c r="IV385" s="23" t="s">
        <v>88</v>
      </c>
      <c r="IW385" s="23"/>
      <c r="IX385" s="23"/>
      <c r="IY385" s="23"/>
      <c r="IZ385" s="23"/>
      <c r="JB385" s="43"/>
      <c r="JC385" s="33"/>
      <c r="JD385" s="22" t="str">
        <f t="shared" si="3048"/>
        <v>NM</v>
      </c>
      <c r="JE385" s="22" t="str">
        <f t="shared" si="3049"/>
        <v>NM</v>
      </c>
      <c r="JF385" s="22" t="str">
        <f t="shared" si="3050"/>
        <v>NM</v>
      </c>
      <c r="JG385" s="22" t="str">
        <f t="shared" si="3051"/>
        <v>NM</v>
      </c>
      <c r="JH385" s="21" t="str">
        <f t="shared" si="3052"/>
        <v>NM</v>
      </c>
      <c r="JI385" s="21"/>
      <c r="JJ385" s="21"/>
      <c r="JK385" s="21"/>
      <c r="JL385" s="29"/>
      <c r="JM385" s="29"/>
      <c r="JN385" s="29"/>
      <c r="JO385" s="29"/>
      <c r="JP385" s="29"/>
      <c r="JQ385" s="29"/>
      <c r="JR385" s="29"/>
      <c r="JS385" s="29"/>
      <c r="JT385" s="142"/>
      <c r="JU385" s="142"/>
      <c r="JV385" s="142"/>
      <c r="JW385" s="142"/>
      <c r="JX385" s="142"/>
      <c r="JY385" s="142"/>
      <c r="JZ385" s="142"/>
      <c r="KA385" s="26"/>
      <c r="KB385" s="27"/>
      <c r="KC385" s="10"/>
      <c r="KD385" s="10"/>
      <c r="KE385" s="10"/>
      <c r="KF385" s="10"/>
      <c r="KG385" s="10"/>
      <c r="KH385" s="10"/>
      <c r="KI385" s="10"/>
      <c r="KJ385" s="10"/>
      <c r="KK385" s="24"/>
      <c r="KL385" s="32"/>
      <c r="KM385" s="24"/>
      <c r="KN385" s="24"/>
      <c r="KO385" s="24"/>
      <c r="KP385" s="24"/>
      <c r="KQ385" s="60"/>
      <c r="KR385" s="60"/>
      <c r="KS385" s="60"/>
      <c r="KT385" s="60"/>
      <c r="KU385" s="60"/>
      <c r="KV385" s="60"/>
      <c r="KX385" s="540">
        <f t="shared" si="2985"/>
        <v>100</v>
      </c>
    </row>
    <row r="386" spans="1:310" ht="15.75" thickBot="1" x14ac:dyDescent="0.3">
      <c r="B386" s="13"/>
      <c r="C386" s="13"/>
      <c r="P386" s="550"/>
      <c r="HF386" s="858">
        <f t="shared" ref="HF386:HF391" si="3053">IO386</f>
        <v>0</v>
      </c>
      <c r="IB386" s="3"/>
      <c r="IC386" s="3"/>
      <c r="ID386" s="3"/>
      <c r="IE386" s="3"/>
      <c r="IF386" s="3"/>
      <c r="IK386"/>
      <c r="IL386"/>
      <c r="IM386"/>
      <c r="JK386" s="3"/>
      <c r="JL386" s="170"/>
      <c r="JM386" s="170"/>
      <c r="JN386" s="170"/>
      <c r="JO386" s="170"/>
      <c r="JP386" s="170"/>
      <c r="JQ386" s="170"/>
      <c r="JR386" s="170"/>
      <c r="JS386" s="170"/>
      <c r="KL386" s="3"/>
      <c r="KX386" s="540">
        <f t="shared" si="2985"/>
        <v>0</v>
      </c>
    </row>
    <row r="387" spans="1:310" ht="24.75" thickTop="1" thickBot="1" x14ac:dyDescent="0.4">
      <c r="B387" s="13"/>
      <c r="C387" s="13"/>
      <c r="E387" s="55" t="s">
        <v>968</v>
      </c>
      <c r="F387" s="56"/>
      <c r="G387" s="56"/>
      <c r="H387" s="56"/>
      <c r="I387" s="56"/>
      <c r="J387" s="56"/>
      <c r="K387" s="56"/>
      <c r="L387" s="56"/>
      <c r="M387" s="56"/>
      <c r="N387" s="56"/>
      <c r="O387" s="56"/>
      <c r="P387" s="551"/>
      <c r="Q387" s="56"/>
      <c r="R387" s="56"/>
      <c r="S387" s="56"/>
      <c r="T387" s="56"/>
      <c r="U387" s="56"/>
      <c r="V387" s="56"/>
      <c r="W387" s="56"/>
      <c r="X387" s="56"/>
      <c r="Y387" s="56"/>
      <c r="Z387" s="56"/>
      <c r="AA387" s="56"/>
      <c r="AB387" s="56"/>
      <c r="AC387" s="56"/>
      <c r="AD387" s="56"/>
      <c r="AE387" s="56"/>
      <c r="AF387" s="56"/>
      <c r="AG387" s="56"/>
      <c r="AH387" s="56"/>
      <c r="AI387" s="56"/>
      <c r="AJ387" s="56"/>
      <c r="AK387" s="56"/>
      <c r="AL387" s="56"/>
      <c r="AM387" s="56"/>
      <c r="AN387" s="56"/>
      <c r="AO387" s="56"/>
      <c r="AP387" s="56"/>
      <c r="AQ387" s="56"/>
      <c r="AR387" s="56"/>
      <c r="AS387" s="56"/>
      <c r="AT387" s="56"/>
      <c r="AU387" s="56"/>
      <c r="AV387" s="56"/>
      <c r="AW387" s="56"/>
      <c r="AX387" s="56"/>
      <c r="AY387" s="56"/>
      <c r="AZ387" s="56"/>
      <c r="BA387" s="56"/>
      <c r="BB387" s="56"/>
      <c r="BC387" s="56"/>
      <c r="BD387" s="56"/>
      <c r="BE387" s="56"/>
      <c r="BF387" s="56"/>
      <c r="BG387" s="56"/>
      <c r="BH387" s="56"/>
      <c r="BI387" s="56"/>
      <c r="BJ387" s="56"/>
      <c r="BK387" s="56"/>
      <c r="BL387" s="56"/>
      <c r="BM387" s="56"/>
      <c r="BN387" s="56"/>
      <c r="BO387" s="56"/>
      <c r="BP387" s="56"/>
      <c r="BQ387" s="56"/>
      <c r="BR387" s="56"/>
      <c r="BS387" s="56"/>
      <c r="BT387" s="56"/>
      <c r="BU387" s="56"/>
      <c r="BV387" s="56"/>
      <c r="BW387" s="56"/>
      <c r="BX387" s="56"/>
      <c r="BY387" s="56"/>
      <c r="BZ387" s="56"/>
      <c r="CA387" s="56"/>
      <c r="CB387" s="56"/>
      <c r="CC387" s="56"/>
      <c r="CD387" s="56"/>
      <c r="CE387" s="56"/>
      <c r="CF387" s="56"/>
      <c r="CG387" s="56"/>
      <c r="CH387" s="56"/>
      <c r="CI387" s="56"/>
      <c r="CJ387" s="56"/>
      <c r="CK387" s="56"/>
      <c r="CL387" s="56"/>
      <c r="CM387" s="56"/>
      <c r="CN387" s="56"/>
      <c r="CO387" s="56"/>
      <c r="CP387" s="56"/>
      <c r="CQ387" s="56"/>
      <c r="CR387" s="56"/>
      <c r="CS387" s="56"/>
      <c r="CT387" s="56"/>
      <c r="CU387" s="56"/>
      <c r="CV387" s="56"/>
      <c r="CW387" s="56"/>
      <c r="CX387" s="56"/>
      <c r="CY387" s="56"/>
      <c r="CZ387" s="56"/>
      <c r="DA387" s="56"/>
      <c r="DB387" s="56"/>
      <c r="DC387" s="56"/>
      <c r="DD387" s="56"/>
      <c r="DE387" s="56"/>
      <c r="DF387" s="56"/>
      <c r="DG387" s="56"/>
      <c r="DH387" s="56"/>
      <c r="DI387" s="56"/>
      <c r="DJ387" s="56"/>
      <c r="DK387" s="56"/>
      <c r="DL387" s="56"/>
      <c r="DM387" s="56"/>
      <c r="DN387" s="56"/>
      <c r="DO387" s="56"/>
      <c r="DP387" s="56"/>
      <c r="DQ387" s="56"/>
      <c r="DR387" s="56"/>
      <c r="DS387" s="56"/>
      <c r="DT387" s="56"/>
      <c r="DU387" s="56"/>
      <c r="DV387" s="56"/>
      <c r="DW387" s="56"/>
      <c r="DX387" s="56"/>
      <c r="DY387" s="56"/>
      <c r="DZ387" s="56"/>
      <c r="EA387" s="56"/>
      <c r="EB387" s="56"/>
      <c r="EC387" s="56"/>
      <c r="ED387" s="56"/>
      <c r="EE387" s="56"/>
      <c r="EF387" s="56"/>
      <c r="EG387" s="56"/>
      <c r="EH387" s="56"/>
      <c r="EI387" s="56"/>
      <c r="EJ387" s="56"/>
      <c r="EK387" s="56"/>
      <c r="EL387" s="56"/>
      <c r="EM387" s="56"/>
      <c r="EN387" s="56"/>
      <c r="EO387" s="56"/>
      <c r="EP387" s="56"/>
      <c r="EQ387" s="56"/>
      <c r="ER387" s="56"/>
      <c r="ES387" s="56"/>
      <c r="ET387" s="56"/>
      <c r="EU387" s="56"/>
      <c r="EV387" s="56"/>
      <c r="EW387" s="56"/>
      <c r="EX387" s="56"/>
      <c r="EY387" s="56"/>
      <c r="EZ387" s="56"/>
      <c r="FA387" s="56"/>
      <c r="FB387" s="56"/>
      <c r="FC387" s="56"/>
      <c r="FD387" s="56"/>
      <c r="FE387" s="56"/>
      <c r="FF387" s="56"/>
      <c r="FG387" s="56"/>
      <c r="FH387" s="56"/>
      <c r="FI387" s="56"/>
      <c r="FJ387" s="56"/>
      <c r="FK387" s="56"/>
      <c r="FL387" s="56"/>
      <c r="FM387" s="56"/>
      <c r="FN387" s="56"/>
      <c r="FO387" s="56"/>
      <c r="FP387" s="56"/>
      <c r="FQ387" s="56"/>
      <c r="FR387" s="56"/>
      <c r="FS387" s="56"/>
      <c r="FT387" s="56"/>
      <c r="FU387" s="56"/>
      <c r="FV387" s="56"/>
      <c r="FW387" s="56"/>
      <c r="FX387" s="56"/>
      <c r="FY387" s="56"/>
      <c r="FZ387" s="56"/>
      <c r="GA387" s="56"/>
      <c r="GB387" s="56"/>
      <c r="GC387" s="56"/>
      <c r="GD387" s="56"/>
      <c r="GE387" s="56"/>
      <c r="GF387" s="56"/>
      <c r="GG387" s="56"/>
      <c r="GH387" s="56"/>
      <c r="GI387" s="56"/>
      <c r="GJ387" s="56"/>
      <c r="GK387" s="56"/>
      <c r="GL387" s="56"/>
      <c r="GM387" s="56"/>
      <c r="GN387" s="56"/>
      <c r="GO387" s="56"/>
      <c r="GP387" s="56"/>
      <c r="GQ387" s="56"/>
      <c r="GR387" s="56"/>
      <c r="GS387" s="56"/>
      <c r="GT387" s="56"/>
      <c r="GU387" s="56"/>
      <c r="GV387" s="56"/>
      <c r="GW387" s="56"/>
      <c r="GX387" s="56"/>
      <c r="GY387" s="56"/>
      <c r="GZ387" s="56"/>
      <c r="HA387" s="56"/>
      <c r="HB387" s="56"/>
      <c r="HC387" s="56"/>
      <c r="HD387" s="56"/>
      <c r="HE387" s="56"/>
      <c r="HF387" s="436">
        <f t="shared" si="3053"/>
        <v>0</v>
      </c>
      <c r="HG387" s="56"/>
      <c r="HH387" s="56"/>
      <c r="HI387" s="56"/>
      <c r="HJ387" s="56"/>
      <c r="HK387" s="56"/>
      <c r="HL387" s="56"/>
      <c r="HM387" s="56"/>
      <c r="HN387" s="56"/>
      <c r="HO387" s="56"/>
      <c r="HP387" s="56"/>
      <c r="HQ387" s="56"/>
      <c r="HR387" s="56"/>
      <c r="HS387" s="56"/>
      <c r="HT387" s="56"/>
      <c r="HU387" s="56"/>
      <c r="HV387" s="56"/>
      <c r="HW387" s="56"/>
      <c r="HX387" s="56"/>
      <c r="HY387" s="56"/>
      <c r="HZ387" s="56"/>
      <c r="IA387" s="56"/>
      <c r="IB387" s="56"/>
      <c r="IC387" s="56"/>
      <c r="ID387" s="56"/>
      <c r="IE387" s="56"/>
      <c r="IF387" s="56"/>
      <c r="IG387" s="56"/>
      <c r="IH387" s="56"/>
      <c r="II387" s="56"/>
      <c r="IJ387" s="56"/>
      <c r="IK387"/>
      <c r="IL387"/>
      <c r="IM387"/>
      <c r="IS387" s="56"/>
      <c r="IT387" s="56"/>
      <c r="IU387" s="56"/>
      <c r="IV387" s="56"/>
      <c r="IW387" s="56"/>
      <c r="IX387" s="56"/>
      <c r="IY387" s="56"/>
      <c r="IZ387" s="56"/>
      <c r="JB387" s="56"/>
      <c r="JC387" s="56"/>
      <c r="JD387" s="56"/>
      <c r="JE387" s="56"/>
      <c r="JF387" s="56"/>
      <c r="JG387" s="56"/>
      <c r="JH387" s="56"/>
      <c r="JI387" s="56"/>
      <c r="JJ387" s="56"/>
      <c r="JK387" s="56"/>
      <c r="JL387" s="171"/>
      <c r="JM387" s="171"/>
      <c r="JN387" s="171"/>
      <c r="JO387" s="171"/>
      <c r="JP387" s="171"/>
      <c r="JQ387" s="171"/>
      <c r="JR387" s="171"/>
      <c r="JS387" s="171"/>
      <c r="JT387" s="56"/>
      <c r="JU387" s="56"/>
      <c r="JV387" s="56"/>
      <c r="JW387" s="56"/>
      <c r="JX387" s="56"/>
      <c r="JY387" s="56"/>
      <c r="JZ387" s="56"/>
      <c r="KA387" s="56"/>
      <c r="KB387" s="56"/>
      <c r="KC387" s="56"/>
      <c r="KD387" s="56"/>
      <c r="KE387" s="56"/>
      <c r="KF387" s="56"/>
      <c r="KG387" s="56"/>
      <c r="KH387" s="56"/>
      <c r="KI387" s="56"/>
      <c r="KJ387" s="56"/>
      <c r="KK387" s="56"/>
      <c r="KL387" s="56"/>
      <c r="KM387" s="56"/>
      <c r="KN387" s="56"/>
      <c r="KO387" s="56"/>
      <c r="KP387" s="56"/>
      <c r="KQ387" s="57"/>
      <c r="KR387" s="57"/>
      <c r="KS387" s="57"/>
      <c r="KT387" s="57"/>
      <c r="KU387" s="57"/>
      <c r="KV387" s="57"/>
      <c r="KX387" s="540">
        <f t="shared" si="2985"/>
        <v>0</v>
      </c>
    </row>
    <row r="388" spans="1:310" ht="16.5" thickTop="1" thickBot="1" x14ac:dyDescent="0.3">
      <c r="B388" s="13"/>
      <c r="C388" s="13"/>
      <c r="E388" s="50"/>
      <c r="F388" s="40"/>
      <c r="G388" s="40"/>
      <c r="H388" s="40"/>
      <c r="I388" s="40"/>
      <c r="J388" s="40"/>
      <c r="K388" s="40"/>
      <c r="L388" s="40"/>
      <c r="M388" s="40"/>
      <c r="N388" s="106"/>
      <c r="O388" s="106"/>
      <c r="P388" s="545"/>
      <c r="Q388" s="40"/>
      <c r="R388" s="40"/>
      <c r="S388" s="40"/>
      <c r="T388" s="40"/>
      <c r="U388" s="40"/>
      <c r="V388" s="40"/>
      <c r="W388" s="40"/>
      <c r="X388" s="40"/>
      <c r="Y388" s="40"/>
      <c r="Z388" s="40"/>
      <c r="AA388" s="40"/>
      <c r="AB388" s="40"/>
      <c r="AC388" s="40"/>
      <c r="AD388" s="40"/>
      <c r="AE388" s="40"/>
      <c r="AF388" s="40"/>
      <c r="AG388" s="40"/>
      <c r="AH388" s="40"/>
      <c r="AI388" s="40"/>
      <c r="AJ388" s="40"/>
      <c r="AK388" s="40"/>
      <c r="AL388" s="40"/>
      <c r="AM388" s="40"/>
      <c r="AN388" s="40"/>
      <c r="AO388" s="40"/>
      <c r="AP388" s="40"/>
      <c r="AQ388" s="40"/>
      <c r="AR388" s="40"/>
      <c r="AS388" s="40"/>
      <c r="AT388" s="40"/>
      <c r="AU388" s="40"/>
      <c r="AV388" s="40"/>
      <c r="AW388" s="40"/>
      <c r="AX388" s="40"/>
      <c r="AY388" s="40"/>
      <c r="AZ388" s="40"/>
      <c r="BA388" s="40"/>
      <c r="BB388" s="40"/>
      <c r="BC388" s="40"/>
      <c r="BD388" s="40"/>
      <c r="BE388" s="40"/>
      <c r="BF388" s="40"/>
      <c r="BG388" s="40"/>
      <c r="BH388" s="40"/>
      <c r="BI388" s="40"/>
      <c r="BJ388" s="40"/>
      <c r="BK388" s="40"/>
      <c r="BL388" s="40"/>
      <c r="BM388" s="40"/>
      <c r="BN388" s="40"/>
      <c r="BO388" s="40"/>
      <c r="BP388" s="40"/>
      <c r="BQ388" s="40"/>
      <c r="BR388" s="40"/>
      <c r="BS388" s="40"/>
      <c r="BT388" s="40"/>
      <c r="BU388" s="40"/>
      <c r="BV388" s="40"/>
      <c r="BW388" s="40"/>
      <c r="BX388" s="40"/>
      <c r="BY388" s="40"/>
      <c r="BZ388" s="40"/>
      <c r="CA388" s="40"/>
      <c r="CB388" s="40"/>
      <c r="CC388" s="40"/>
      <c r="CD388" s="40"/>
      <c r="CE388" s="40"/>
      <c r="CF388" s="40"/>
      <c r="CG388" s="40"/>
      <c r="CH388" s="40"/>
      <c r="CI388" s="40"/>
      <c r="CJ388" s="40"/>
      <c r="CK388" s="40"/>
      <c r="CL388" s="40"/>
      <c r="CM388" s="40"/>
      <c r="CN388" s="40"/>
      <c r="CO388" s="40"/>
      <c r="CP388" s="40"/>
      <c r="CQ388" s="40"/>
      <c r="CR388" s="40"/>
      <c r="CS388" s="40"/>
      <c r="CT388" s="40"/>
      <c r="CU388" s="40"/>
      <c r="CV388" s="40"/>
      <c r="CW388" s="40"/>
      <c r="CX388" s="40"/>
      <c r="CY388" s="40"/>
      <c r="CZ388" s="40"/>
      <c r="DA388" s="40"/>
      <c r="DB388" s="40"/>
      <c r="DC388" s="40"/>
      <c r="DD388" s="40"/>
      <c r="DE388" s="40"/>
      <c r="DF388" s="40"/>
      <c r="DG388" s="40"/>
      <c r="DH388" s="40"/>
      <c r="DI388" s="40"/>
      <c r="DJ388" s="40"/>
      <c r="DK388" s="40"/>
      <c r="DL388" s="40"/>
      <c r="DM388" s="40"/>
      <c r="DN388" s="40"/>
      <c r="DO388" s="40"/>
      <c r="DP388" s="40"/>
      <c r="DQ388" s="40"/>
      <c r="DR388" s="40"/>
      <c r="DS388" s="40"/>
      <c r="DT388" s="40"/>
      <c r="DU388" s="40"/>
      <c r="DV388" s="40"/>
      <c r="DW388" s="40"/>
      <c r="DX388" s="40"/>
      <c r="DY388" s="40"/>
      <c r="DZ388" s="40"/>
      <c r="EA388" s="40"/>
      <c r="EB388" s="40"/>
      <c r="EC388" s="40"/>
      <c r="ED388" s="40"/>
      <c r="EE388" s="40"/>
      <c r="EF388" s="40"/>
      <c r="EG388" s="40"/>
      <c r="EH388" s="40"/>
      <c r="EI388" s="40"/>
      <c r="EJ388" s="40"/>
      <c r="EK388" s="40"/>
      <c r="EL388" s="40"/>
      <c r="EM388" s="40"/>
      <c r="EN388" s="40"/>
      <c r="EO388" s="40"/>
      <c r="EP388" s="40"/>
      <c r="EQ388" s="40"/>
      <c r="ER388" s="40"/>
      <c r="ES388" s="40"/>
      <c r="ET388" s="40"/>
      <c r="EU388" s="40"/>
      <c r="EV388" s="40"/>
      <c r="EW388" s="40"/>
      <c r="EX388" s="40"/>
      <c r="EY388" s="40"/>
      <c r="EZ388" s="40"/>
      <c r="FA388" s="40"/>
      <c r="FB388" s="40"/>
      <c r="FC388" s="40"/>
      <c r="FD388" s="40"/>
      <c r="FE388" s="40"/>
      <c r="FF388" s="40"/>
      <c r="FG388" s="40"/>
      <c r="FH388" s="40"/>
      <c r="FI388" s="40"/>
      <c r="FJ388" s="40"/>
      <c r="FK388" s="40"/>
      <c r="FL388" s="40"/>
      <c r="FM388" s="40"/>
      <c r="FN388" s="40"/>
      <c r="FO388" s="40"/>
      <c r="FP388" s="40"/>
      <c r="FQ388" s="40"/>
      <c r="FR388" s="40"/>
      <c r="FS388" s="40"/>
      <c r="FT388" s="40"/>
      <c r="FU388" s="40"/>
      <c r="FV388" s="40"/>
      <c r="FW388" s="40"/>
      <c r="FX388" s="40"/>
      <c r="FY388" s="40"/>
      <c r="FZ388" s="40"/>
      <c r="GA388" s="40"/>
      <c r="GB388" s="40"/>
      <c r="GC388" s="40"/>
      <c r="GD388" s="40"/>
      <c r="GE388" s="40"/>
      <c r="GF388" s="40"/>
      <c r="GG388" s="40"/>
      <c r="GH388" s="40"/>
      <c r="GI388" s="40"/>
      <c r="GJ388" s="40"/>
      <c r="GK388" s="40"/>
      <c r="GL388" s="40"/>
      <c r="GM388" s="40"/>
      <c r="GN388" s="40"/>
      <c r="GO388" s="40"/>
      <c r="GP388" s="40"/>
      <c r="GQ388" s="40"/>
      <c r="GR388" s="40"/>
      <c r="GS388" s="40"/>
      <c r="GT388" s="40"/>
      <c r="GU388" s="40"/>
      <c r="GV388" s="40"/>
      <c r="GW388" s="40"/>
      <c r="GX388" s="40"/>
      <c r="GY388" s="40"/>
      <c r="GZ388" s="40"/>
      <c r="HA388" s="40"/>
      <c r="HB388" s="40"/>
      <c r="HC388" s="40"/>
      <c r="HD388" s="40"/>
      <c r="HE388" s="40"/>
      <c r="HF388" s="436">
        <f t="shared" si="3053"/>
        <v>0</v>
      </c>
      <c r="HG388" s="40"/>
      <c r="HH388" s="40"/>
      <c r="HI388" s="40"/>
      <c r="HJ388" s="40"/>
      <c r="HK388" s="40"/>
      <c r="HL388" s="40"/>
      <c r="HM388" s="40"/>
      <c r="HN388" s="40"/>
      <c r="HO388" s="40"/>
      <c r="HP388" s="40"/>
      <c r="HQ388" s="40"/>
      <c r="HR388" s="40"/>
      <c r="HS388" s="40"/>
      <c r="HT388" s="40"/>
      <c r="HU388" s="40"/>
      <c r="HV388" s="40"/>
      <c r="HW388" s="40"/>
      <c r="HX388" s="40"/>
      <c r="HY388" s="40"/>
      <c r="HZ388" s="40"/>
      <c r="IA388" s="40"/>
      <c r="IB388" s="40"/>
      <c r="IC388" s="40"/>
      <c r="ID388" s="40"/>
      <c r="IE388" s="40"/>
      <c r="IF388" s="40"/>
      <c r="IG388" s="40"/>
      <c r="IH388" s="40"/>
      <c r="II388" s="40"/>
      <c r="IJ388" s="40"/>
      <c r="IK388"/>
      <c r="IL388"/>
      <c r="IM388"/>
      <c r="IS388" s="40"/>
      <c r="IT388" s="40"/>
      <c r="IU388" s="40"/>
      <c r="IV388" s="40"/>
      <c r="IW388" s="40"/>
      <c r="IX388" s="40"/>
      <c r="IY388" s="40"/>
      <c r="IZ388" s="40"/>
      <c r="JB388" s="40"/>
      <c r="JC388" s="40"/>
      <c r="JD388" s="40"/>
      <c r="JE388" s="40"/>
      <c r="JF388" s="40"/>
      <c r="JG388" s="40"/>
      <c r="JH388" s="40"/>
      <c r="JI388" s="40"/>
      <c r="JJ388" s="40"/>
      <c r="JK388" s="40"/>
      <c r="JL388" s="40"/>
      <c r="JM388" s="40"/>
      <c r="JN388" s="40"/>
      <c r="JO388" s="40"/>
      <c r="JP388" s="40"/>
      <c r="JQ388" s="40"/>
      <c r="JR388" s="40"/>
      <c r="JS388" s="40"/>
      <c r="JT388" s="83"/>
      <c r="JU388" s="83"/>
      <c r="JV388" s="83"/>
      <c r="JW388" s="83"/>
      <c r="JX388" s="83"/>
      <c r="JY388" s="83"/>
      <c r="JZ388" s="83"/>
      <c r="KA388" s="40"/>
      <c r="KB388" s="40"/>
      <c r="KC388" s="40"/>
      <c r="KD388" s="40"/>
      <c r="KE388" s="40"/>
      <c r="KF388" s="40"/>
      <c r="KG388" s="40"/>
      <c r="KH388" s="40"/>
      <c r="KI388" s="40"/>
      <c r="KJ388" s="40"/>
      <c r="KK388" s="40"/>
      <c r="KL388" s="40"/>
      <c r="KM388" s="40"/>
      <c r="KN388" s="40"/>
      <c r="KO388" s="40"/>
      <c r="KP388" s="40"/>
      <c r="KQ388" s="41"/>
      <c r="KR388" s="41"/>
      <c r="KS388" s="41"/>
      <c r="KT388" s="41"/>
      <c r="KU388" s="41"/>
      <c r="KV388" s="41"/>
      <c r="KX388" s="540">
        <f t="shared" si="2985"/>
        <v>0</v>
      </c>
    </row>
    <row r="389" spans="1:310" ht="16.5" thickTop="1" thickBot="1" x14ac:dyDescent="0.3">
      <c r="B389" s="13"/>
      <c r="C389" s="13"/>
      <c r="E389" s="52" t="s">
        <v>292</v>
      </c>
      <c r="F389" s="53"/>
      <c r="G389" s="53"/>
      <c r="H389" s="53"/>
      <c r="I389" s="53"/>
      <c r="J389" s="53"/>
      <c r="K389" s="53"/>
      <c r="L389" s="53"/>
      <c r="M389" s="53"/>
      <c r="N389" s="53"/>
      <c r="O389" s="53"/>
      <c r="P389" s="547"/>
      <c r="Q389" s="53"/>
      <c r="R389" s="53"/>
      <c r="S389" s="53"/>
      <c r="T389" s="53"/>
      <c r="U389" s="53"/>
      <c r="V389" s="53"/>
      <c r="W389" s="53"/>
      <c r="X389" s="53"/>
      <c r="Y389" s="53"/>
      <c r="Z389" s="53"/>
      <c r="AA389" s="53"/>
      <c r="AB389" s="53"/>
      <c r="AC389" s="53"/>
      <c r="AD389" s="53"/>
      <c r="AE389" s="53"/>
      <c r="AF389" s="53"/>
      <c r="AG389" s="53"/>
      <c r="AH389" s="53"/>
      <c r="AI389" s="53"/>
      <c r="AJ389" s="53"/>
      <c r="AK389" s="53"/>
      <c r="AL389" s="53"/>
      <c r="AM389" s="53"/>
      <c r="AN389" s="53"/>
      <c r="AO389" s="53"/>
      <c r="AP389" s="53"/>
      <c r="AQ389" s="53"/>
      <c r="AR389" s="53"/>
      <c r="AS389" s="53"/>
      <c r="AT389" s="53"/>
      <c r="AU389" s="53"/>
      <c r="AV389" s="53"/>
      <c r="AW389" s="53"/>
      <c r="AX389" s="53"/>
      <c r="AY389" s="53"/>
      <c r="AZ389" s="53"/>
      <c r="BA389" s="53"/>
      <c r="BB389" s="53"/>
      <c r="BC389" s="53"/>
      <c r="BD389" s="53"/>
      <c r="BE389" s="53"/>
      <c r="BF389" s="53"/>
      <c r="BG389" s="53"/>
      <c r="BH389" s="53"/>
      <c r="BI389" s="53"/>
      <c r="BJ389" s="53"/>
      <c r="BK389" s="53"/>
      <c r="BL389" s="53"/>
      <c r="BM389" s="53"/>
      <c r="BN389" s="53"/>
      <c r="BO389" s="53"/>
      <c r="BP389" s="53"/>
      <c r="BQ389" s="53"/>
      <c r="BR389" s="53"/>
      <c r="BS389" s="53"/>
      <c r="BT389" s="53"/>
      <c r="BU389" s="53"/>
      <c r="BV389" s="53"/>
      <c r="BW389" s="53"/>
      <c r="BX389" s="53"/>
      <c r="BY389" s="53"/>
      <c r="BZ389" s="53"/>
      <c r="CA389" s="53"/>
      <c r="CB389" s="53"/>
      <c r="CC389" s="53"/>
      <c r="CD389" s="53"/>
      <c r="CE389" s="53"/>
      <c r="CF389" s="53"/>
      <c r="CG389" s="53"/>
      <c r="CH389" s="53"/>
      <c r="CI389" s="53"/>
      <c r="CJ389" s="53"/>
      <c r="CK389" s="53"/>
      <c r="CL389" s="53"/>
      <c r="CM389" s="53"/>
      <c r="CN389" s="53"/>
      <c r="CO389" s="53"/>
      <c r="CP389" s="53"/>
      <c r="CQ389" s="53"/>
      <c r="CR389" s="53"/>
      <c r="CS389" s="53"/>
      <c r="CT389" s="53"/>
      <c r="CU389" s="53"/>
      <c r="CV389" s="53"/>
      <c r="CW389" s="53"/>
      <c r="CX389" s="53"/>
      <c r="CY389" s="53"/>
      <c r="CZ389" s="53"/>
      <c r="DA389" s="53"/>
      <c r="DB389" s="53"/>
      <c r="DC389" s="53"/>
      <c r="DD389" s="53"/>
      <c r="DE389" s="53"/>
      <c r="DF389" s="53"/>
      <c r="DG389" s="53"/>
      <c r="DH389" s="53"/>
      <c r="DI389" s="53"/>
      <c r="DJ389" s="53"/>
      <c r="DK389" s="53"/>
      <c r="DL389" s="53"/>
      <c r="DM389" s="53"/>
      <c r="DN389" s="53"/>
      <c r="DO389" s="53"/>
      <c r="DP389" s="53"/>
      <c r="DQ389" s="53"/>
      <c r="DR389" s="53"/>
      <c r="DS389" s="53"/>
      <c r="DT389" s="53"/>
      <c r="DU389" s="53"/>
      <c r="DV389" s="53"/>
      <c r="DW389" s="53"/>
      <c r="DX389" s="53"/>
      <c r="DY389" s="53"/>
      <c r="DZ389" s="53"/>
      <c r="EA389" s="53"/>
      <c r="EB389" s="53"/>
      <c r="EC389" s="53"/>
      <c r="ED389" s="53"/>
      <c r="EE389" s="53"/>
      <c r="EF389" s="53"/>
      <c r="EG389" s="53"/>
      <c r="EH389" s="53"/>
      <c r="EI389" s="53"/>
      <c r="EJ389" s="53"/>
      <c r="EK389" s="53"/>
      <c r="EL389" s="53"/>
      <c r="EM389" s="53"/>
      <c r="EN389" s="53"/>
      <c r="EO389" s="53"/>
      <c r="EP389" s="53"/>
      <c r="EQ389" s="53"/>
      <c r="ER389" s="53"/>
      <c r="ES389" s="53"/>
      <c r="ET389" s="53"/>
      <c r="EU389" s="53"/>
      <c r="EV389" s="53"/>
      <c r="EW389" s="53"/>
      <c r="EX389" s="53"/>
      <c r="EY389" s="53"/>
      <c r="EZ389" s="53"/>
      <c r="FA389" s="53"/>
      <c r="FB389" s="53"/>
      <c r="FC389" s="53"/>
      <c r="FD389" s="53"/>
      <c r="FE389" s="53"/>
      <c r="FF389" s="53"/>
      <c r="FG389" s="53"/>
      <c r="FH389" s="53"/>
      <c r="FI389" s="53"/>
      <c r="FJ389" s="53"/>
      <c r="FK389" s="53"/>
      <c r="FL389" s="53"/>
      <c r="FM389" s="53"/>
      <c r="FN389" s="53"/>
      <c r="FO389" s="53"/>
      <c r="FP389" s="53"/>
      <c r="FQ389" s="53"/>
      <c r="FR389" s="53"/>
      <c r="FS389" s="53"/>
      <c r="FT389" s="53"/>
      <c r="FU389" s="53"/>
      <c r="FV389" s="53"/>
      <c r="FW389" s="53"/>
      <c r="FX389" s="53"/>
      <c r="FY389" s="53"/>
      <c r="FZ389" s="53"/>
      <c r="GA389" s="53"/>
      <c r="GB389" s="53"/>
      <c r="GC389" s="53"/>
      <c r="GD389" s="53"/>
      <c r="GE389" s="53"/>
      <c r="GF389" s="53"/>
      <c r="GG389" s="53"/>
      <c r="GH389" s="53"/>
      <c r="GI389" s="53"/>
      <c r="GJ389" s="53"/>
      <c r="GK389" s="53"/>
      <c r="GL389" s="53"/>
      <c r="GM389" s="53"/>
      <c r="GN389" s="53"/>
      <c r="GO389" s="53"/>
      <c r="GP389" s="53"/>
      <c r="GQ389" s="53"/>
      <c r="GR389" s="53"/>
      <c r="GS389" s="53"/>
      <c r="GT389" s="53"/>
      <c r="GU389" s="53"/>
      <c r="GV389" s="53"/>
      <c r="GW389" s="53"/>
      <c r="GX389" s="53"/>
      <c r="GY389" s="53"/>
      <c r="GZ389" s="53"/>
      <c r="HA389" s="53"/>
      <c r="HB389" s="53"/>
      <c r="HC389" s="53"/>
      <c r="HD389" s="53"/>
      <c r="HE389" s="53"/>
      <c r="HF389" s="436">
        <f t="shared" si="3053"/>
        <v>0</v>
      </c>
      <c r="HG389" s="53"/>
      <c r="HH389" s="53"/>
      <c r="HI389" s="53"/>
      <c r="HJ389" s="53"/>
      <c r="HK389" s="53"/>
      <c r="HL389" s="53"/>
      <c r="HM389" s="53"/>
      <c r="HN389" s="53"/>
      <c r="HO389" s="53"/>
      <c r="HP389" s="53"/>
      <c r="HQ389" s="53"/>
      <c r="HR389" s="53"/>
      <c r="HS389" s="53"/>
      <c r="HT389" s="53"/>
      <c r="HU389" s="53"/>
      <c r="HV389" s="53"/>
      <c r="HW389" s="53"/>
      <c r="HX389" s="53"/>
      <c r="HY389" s="53"/>
      <c r="HZ389" s="53"/>
      <c r="IA389" s="53"/>
      <c r="IB389" s="53"/>
      <c r="IC389" s="53"/>
      <c r="ID389" s="53"/>
      <c r="IE389" s="53"/>
      <c r="IF389" s="53"/>
      <c r="IG389" s="53"/>
      <c r="IH389" s="53"/>
      <c r="II389" s="53"/>
      <c r="IJ389" s="53"/>
      <c r="IK389"/>
      <c r="IL389"/>
      <c r="IM389"/>
      <c r="IS389" s="53"/>
      <c r="IT389" s="53"/>
      <c r="IU389" s="53"/>
      <c r="IV389" s="53"/>
      <c r="IW389" s="53"/>
      <c r="IX389" s="53"/>
      <c r="IY389" s="53"/>
      <c r="IZ389" s="53"/>
      <c r="JB389" s="53"/>
      <c r="JC389" s="53"/>
      <c r="JD389" s="53"/>
      <c r="JE389" s="53"/>
      <c r="JF389" s="53"/>
      <c r="JG389" s="53"/>
      <c r="JH389" s="53"/>
      <c r="JI389" s="53"/>
      <c r="JJ389" s="53"/>
      <c r="JK389" s="53"/>
      <c r="JL389" s="172"/>
      <c r="JM389" s="172"/>
      <c r="JN389" s="172"/>
      <c r="JO389" s="172"/>
      <c r="JP389" s="172"/>
      <c r="JQ389" s="172"/>
      <c r="JR389" s="172"/>
      <c r="JS389" s="172"/>
      <c r="JT389" s="53"/>
      <c r="JU389" s="53"/>
      <c r="JV389" s="53"/>
      <c r="JW389" s="53"/>
      <c r="JX389" s="53"/>
      <c r="JY389" s="53"/>
      <c r="JZ389" s="53"/>
      <c r="KA389" s="53"/>
      <c r="KB389" s="53"/>
      <c r="KC389" s="53"/>
      <c r="KD389" s="53"/>
      <c r="KE389" s="53"/>
      <c r="KF389" s="53"/>
      <c r="KG389" s="53"/>
      <c r="KH389" s="53"/>
      <c r="KI389" s="53"/>
      <c r="KJ389" s="53"/>
      <c r="KK389" s="53"/>
      <c r="KL389" s="53"/>
      <c r="KM389" s="53"/>
      <c r="KN389" s="53"/>
      <c r="KO389" s="53"/>
      <c r="KP389" s="53"/>
      <c r="KQ389" s="54"/>
      <c r="KR389" s="54"/>
      <c r="KS389" s="54"/>
      <c r="KT389" s="54"/>
      <c r="KU389" s="54"/>
      <c r="KV389" s="54"/>
      <c r="KX389" s="540">
        <f t="shared" si="2985"/>
        <v>0</v>
      </c>
    </row>
    <row r="390" spans="1:310" ht="30" customHeight="1" thickTop="1" thickBot="1" x14ac:dyDescent="0.3">
      <c r="A390" s="62"/>
      <c r="B390" s="80" t="str">
        <f>IF(A390="X",IF(#REF!="F",#REF!,IF(#REF!="C",#REF!,IF(#REF!="WH",#REF!,IF(#REF!="B",#REF!,"")))),"")</f>
        <v/>
      </c>
      <c r="C390" s="120"/>
      <c r="D390" s="578"/>
      <c r="E390" s="11">
        <f>E385+1</f>
        <v>188</v>
      </c>
      <c r="F390" s="2198" t="s">
        <v>969</v>
      </c>
      <c r="G390" s="2199"/>
      <c r="H390" s="2199"/>
      <c r="I390" s="2199"/>
      <c r="J390" s="2199"/>
      <c r="K390" s="2200"/>
      <c r="L390" s="260" t="s">
        <v>176</v>
      </c>
      <c r="M390" s="39" t="s">
        <v>53</v>
      </c>
      <c r="N390" s="128"/>
      <c r="O390" s="45"/>
      <c r="P390" s="599"/>
      <c r="Q390" s="726">
        <v>60</v>
      </c>
      <c r="R390" s="727"/>
      <c r="S390" s="727"/>
      <c r="T390" s="727"/>
      <c r="U390" s="727"/>
      <c r="V390" s="727"/>
      <c r="W390" s="727"/>
      <c r="X390" s="727"/>
      <c r="Y390" s="727"/>
      <c r="Z390" s="727"/>
      <c r="AA390" s="727"/>
      <c r="AB390" s="727">
        <v>40</v>
      </c>
      <c r="AC390" s="368">
        <f t="shared" ref="AC390:AC391" si="3054">Q390/100</f>
        <v>0.6</v>
      </c>
      <c r="AD390" s="368">
        <f t="shared" ref="AD390:AD391" si="3055">R390/100</f>
        <v>0</v>
      </c>
      <c r="AE390" s="368">
        <f t="shared" ref="AE390:AE391" si="3056">S390/100</f>
        <v>0</v>
      </c>
      <c r="AF390" s="368">
        <f t="shared" ref="AF390:AF391" si="3057">T390/100</f>
        <v>0</v>
      </c>
      <c r="AG390" s="368">
        <f t="shared" ref="AG390:AG391" si="3058">U390/100</f>
        <v>0</v>
      </c>
      <c r="AH390" s="368">
        <f t="shared" ref="AH390:AH391" si="3059">V390/100</f>
        <v>0</v>
      </c>
      <c r="AI390" s="368">
        <f t="shared" ref="AI390:AI391" si="3060">W390/100</f>
        <v>0</v>
      </c>
      <c r="AJ390" s="368">
        <f t="shared" ref="AJ390:AJ391" si="3061">X390/100</f>
        <v>0</v>
      </c>
      <c r="AK390" s="368">
        <f t="shared" ref="AK390:AK391" si="3062">Y390/100</f>
        <v>0</v>
      </c>
      <c r="AL390" s="368">
        <f t="shared" ref="AL390:AL391" si="3063">Z390/100</f>
        <v>0</v>
      </c>
      <c r="AM390" s="368">
        <f t="shared" ref="AM390:AM391" si="3064">AA390/100</f>
        <v>0</v>
      </c>
      <c r="AN390" s="368">
        <f t="shared" ref="AN390:AN391" si="3065">AB390/100</f>
        <v>0.4</v>
      </c>
      <c r="AO390" s="369">
        <v>0</v>
      </c>
      <c r="AP390" s="370">
        <v>0</v>
      </c>
      <c r="AQ390" s="370">
        <v>0</v>
      </c>
      <c r="AR390" s="370">
        <v>0</v>
      </c>
      <c r="AS390" s="378">
        <f>AC390*'Gas parameters'!$B$10</f>
        <v>21490.799999999999</v>
      </c>
      <c r="AT390" s="371">
        <f>AD390*'Gas parameters'!$C$10</f>
        <v>0</v>
      </c>
      <c r="AU390" s="371">
        <f>AE390*'Gas parameters'!$D$10</f>
        <v>0</v>
      </c>
      <c r="AV390" s="371">
        <f>AF390*'Gas parameters'!$E$10</f>
        <v>0</v>
      </c>
      <c r="AW390" s="371">
        <f>AG390*'Gas parameters'!$F$10</f>
        <v>0</v>
      </c>
      <c r="AX390" s="371">
        <f>AH390*'Gas parameters'!$G$10</f>
        <v>0</v>
      </c>
      <c r="AY390" s="371">
        <f>AI390*'Gas parameters'!$H$10</f>
        <v>0</v>
      </c>
      <c r="AZ390" s="371">
        <f>AJ390*'Gas parameters'!$I$10</f>
        <v>0</v>
      </c>
      <c r="BA390" s="371">
        <f>AK390*'Gas parameters'!$J$10</f>
        <v>0</v>
      </c>
      <c r="BB390" s="371">
        <f>AL390*'Gas parameters'!$K$10</f>
        <v>0</v>
      </c>
      <c r="BC390" s="371">
        <f>AM390*'Gas parameters'!$L$10</f>
        <v>0</v>
      </c>
      <c r="BD390" s="371">
        <f>AN390*'Gas parameters'!$M$10</f>
        <v>4310.8</v>
      </c>
      <c r="BE390" s="372">
        <f>AO390*'Gas parameters'!$N$10</f>
        <v>0</v>
      </c>
      <c r="BF390" s="373">
        <f>AP390*'Gas parameters'!$O$10</f>
        <v>0</v>
      </c>
      <c r="BG390" s="373">
        <f>AQ390*'Gas parameters'!$P$10</f>
        <v>0</v>
      </c>
      <c r="BH390" s="379">
        <f>AR390*'Gas parameters'!$Q$10</f>
        <v>0</v>
      </c>
      <c r="BI390" s="386">
        <f>AC390*'Gas parameters'!$B$11</f>
        <v>23904</v>
      </c>
      <c r="BJ390" s="387">
        <f>AD390*'Gas parameters'!$C$11</f>
        <v>0</v>
      </c>
      <c r="BK390" s="387">
        <f>AE390*'Gas parameters'!$D$11</f>
        <v>0</v>
      </c>
      <c r="BL390" s="387">
        <f>AF390*'Gas parameters'!$E$11</f>
        <v>0</v>
      </c>
      <c r="BM390" s="387">
        <f>AG390*'Gas parameters'!$F$11</f>
        <v>0</v>
      </c>
      <c r="BN390" s="387">
        <f>AH390*'Gas parameters'!$G$11</f>
        <v>0</v>
      </c>
      <c r="BO390" s="387">
        <f>AI390*'Gas parameters'!$H$11</f>
        <v>0</v>
      </c>
      <c r="BP390" s="387">
        <f>AJ390*'Gas parameters'!$I$11</f>
        <v>0</v>
      </c>
      <c r="BQ390" s="387">
        <f>AK390*'Gas parameters'!$J$11</f>
        <v>0</v>
      </c>
      <c r="BR390" s="387">
        <f>AL390*'Gas parameters'!$K$11</f>
        <v>0</v>
      </c>
      <c r="BS390" s="387">
        <f>AM390*'Gas parameters'!$L$11</f>
        <v>0</v>
      </c>
      <c r="BT390" s="387">
        <f>AN390*'Gas parameters'!$M$11</f>
        <v>5115.2000000000007</v>
      </c>
      <c r="BU390" s="388">
        <f>AO390*'Gas parameters'!$N$11</f>
        <v>0</v>
      </c>
      <c r="BV390" s="389">
        <f>AP390*'Gas parameters'!$O$11</f>
        <v>0</v>
      </c>
      <c r="BW390" s="389">
        <f>AQ390*'Gas parameters'!$P$11</f>
        <v>0</v>
      </c>
      <c r="BX390" s="390">
        <f>AR390*'Gas parameters'!$Q$11</f>
        <v>0</v>
      </c>
      <c r="BY390" s="385">
        <f>AC390*'Gas parameters'!$B$12</f>
        <v>0.43043999999999999</v>
      </c>
      <c r="BZ390" s="374">
        <f>AD390*'Gas parameters'!$C$12</f>
        <v>0</v>
      </c>
      <c r="CA390" s="374">
        <f>AE390*'Gas parameters'!$D$12</f>
        <v>0</v>
      </c>
      <c r="CB390" s="374">
        <f>AF390*'Gas parameters'!$E$12</f>
        <v>0</v>
      </c>
      <c r="CC390" s="374">
        <f>AG390*'Gas parameters'!$F$12</f>
        <v>0</v>
      </c>
      <c r="CD390" s="374">
        <f>AH390*'Gas parameters'!$G$12</f>
        <v>0</v>
      </c>
      <c r="CE390" s="374">
        <f>AI390*'Gas parameters'!$H$12</f>
        <v>0</v>
      </c>
      <c r="CF390" s="374">
        <f>AJ390*'Gas parameters'!$I$12</f>
        <v>0</v>
      </c>
      <c r="CG390" s="374">
        <f>AK390*'Gas parameters'!$J$12</f>
        <v>0</v>
      </c>
      <c r="CH390" s="374">
        <f>AL390*'Gas parameters'!$K$12</f>
        <v>0</v>
      </c>
      <c r="CI390" s="374">
        <f>AM390*'Gas parameters'!$L$12</f>
        <v>0</v>
      </c>
      <c r="CJ390" s="374">
        <f>AN390*'Gas parameters'!$M$12</f>
        <v>3.5999999999999997E-2</v>
      </c>
      <c r="CK390" s="375">
        <f>AO390*'Gas parameters'!$N$12</f>
        <v>0</v>
      </c>
      <c r="CL390" s="376">
        <f>AP390*'Gas parameters'!$O$12</f>
        <v>0</v>
      </c>
      <c r="CM390" s="376">
        <f>AQ390*'Gas parameters'!$P$12</f>
        <v>0</v>
      </c>
      <c r="CN390" s="376">
        <f>AR390*'Gas parameters'!$Q$12</f>
        <v>0</v>
      </c>
      <c r="CO390" s="432">
        <f t="shared" ref="CO390:CO391" si="3066">AC390</f>
        <v>0.6</v>
      </c>
      <c r="CP390" s="432">
        <f t="shared" ref="CP390:CP391" si="3067">AD390</f>
        <v>0</v>
      </c>
      <c r="CQ390" s="432">
        <f t="shared" ref="CQ390:CQ391" si="3068">AE390</f>
        <v>0</v>
      </c>
      <c r="CR390" s="432">
        <f t="shared" ref="CR390:CR391" si="3069">AF390</f>
        <v>0</v>
      </c>
      <c r="CS390" s="432">
        <f t="shared" ref="CS390:CS391" si="3070">AG390</f>
        <v>0</v>
      </c>
      <c r="CT390" s="432">
        <f t="shared" ref="CT390:CT391" si="3071">AH390</f>
        <v>0</v>
      </c>
      <c r="CU390" s="432">
        <f t="shared" ref="CU390:CU391" si="3072">AI390</f>
        <v>0</v>
      </c>
      <c r="CV390" s="432">
        <f t="shared" ref="CV390:CV391" si="3073">AJ390</f>
        <v>0</v>
      </c>
      <c r="CW390" s="432">
        <f t="shared" ref="CW390:CW391" si="3074">AK390</f>
        <v>0</v>
      </c>
      <c r="CX390" s="432">
        <f t="shared" ref="CX390:CX391" si="3075">AL390</f>
        <v>0</v>
      </c>
      <c r="CY390" s="432">
        <f t="shared" ref="CY390:CY391" si="3076">AM390</f>
        <v>0</v>
      </c>
      <c r="CZ390" s="432">
        <f t="shared" ref="CZ390:CZ391" si="3077">AN390</f>
        <v>0.4</v>
      </c>
      <c r="DA390" s="432">
        <f t="shared" ref="DA390:DA391" si="3078">AO390</f>
        <v>0</v>
      </c>
      <c r="DB390" s="432">
        <f t="shared" ref="DB390:DB391" si="3079">AP390</f>
        <v>0</v>
      </c>
      <c r="DC390" s="432">
        <f t="shared" ref="DC390:DC391" si="3080">AQ390</f>
        <v>0</v>
      </c>
      <c r="DD390" s="432">
        <f t="shared" ref="DD390:DD391" si="3081">AR390</f>
        <v>0</v>
      </c>
      <c r="DE390" s="428">
        <f>'DATA SHEET'!CO390*'Gas parameters'!$B$13</f>
        <v>21529.8</v>
      </c>
      <c r="DF390" s="428">
        <f>'DATA SHEET'!CP390*'Gas parameters'!$C$13</f>
        <v>0</v>
      </c>
      <c r="DG390" s="428">
        <f>'DATA SHEET'!CQ390*'Gas parameters'!$D$13</f>
        <v>0</v>
      </c>
      <c r="DH390" s="428">
        <f>'DATA SHEET'!CR390*'Gas parameters'!$E$13</f>
        <v>0</v>
      </c>
      <c r="DI390" s="428">
        <f>'DATA SHEET'!CS390*'Gas parameters'!$F$13</f>
        <v>0</v>
      </c>
      <c r="DJ390" s="428">
        <f>'DATA SHEET'!CT390*'Gas parameters'!$G$13</f>
        <v>0</v>
      </c>
      <c r="DK390" s="428">
        <f>'DATA SHEET'!CU390*'Gas parameters'!$H$13</f>
        <v>0</v>
      </c>
      <c r="DL390" s="428">
        <f>'DATA SHEET'!CV390*'Gas parameters'!$I$13</f>
        <v>0</v>
      </c>
      <c r="DM390" s="428">
        <f>'DATA SHEET'!CW390*'Gas parameters'!$J$13</f>
        <v>0</v>
      </c>
      <c r="DN390" s="428">
        <f>'DATA SHEET'!CX390*'Gas parameters'!$K$13</f>
        <v>0</v>
      </c>
      <c r="DO390" s="428">
        <f>'DATA SHEET'!CY390*'Gas parameters'!$L$13</f>
        <v>0</v>
      </c>
      <c r="DP390" s="428">
        <f>'DATA SHEET'!CZ390*'Gas parameters'!$M$13</f>
        <v>4313.2</v>
      </c>
      <c r="DQ390" s="428">
        <f>'DATA SHEET'!DA390*'Gas parameters'!$N$13</f>
        <v>0</v>
      </c>
      <c r="DR390" s="428">
        <f>'DATA SHEET'!DB390*'Gas parameters'!$O$13</f>
        <v>0</v>
      </c>
      <c r="DS390" s="428">
        <f>'DATA SHEET'!DC390*'Gas parameters'!$P$13</f>
        <v>0</v>
      </c>
      <c r="DT390" s="428">
        <f>'DATA SHEET'!DD390*'Gas parameters'!$Q$13</f>
        <v>0</v>
      </c>
      <c r="DU390" s="431">
        <f>'DATA SHEET'!CO390*'Gas parameters'!$B$14</f>
        <v>23891.399999999998</v>
      </c>
      <c r="DV390" s="431">
        <f>'DATA SHEET'!CP390*'Gas parameters'!$C$14</f>
        <v>0</v>
      </c>
      <c r="DW390" s="431">
        <f>'DATA SHEET'!CQ390*'Gas parameters'!$D$14</f>
        <v>0</v>
      </c>
      <c r="DX390" s="431">
        <f>'DATA SHEET'!CR390*'Gas parameters'!$E$14</f>
        <v>0</v>
      </c>
      <c r="DY390" s="431">
        <f>'DATA SHEET'!CS390*'Gas parameters'!$F$14</f>
        <v>0</v>
      </c>
      <c r="DZ390" s="431">
        <f>'DATA SHEET'!CT390*'Gas parameters'!$G$14</f>
        <v>0</v>
      </c>
      <c r="EA390" s="431">
        <f>'DATA SHEET'!CU390*'Gas parameters'!$H$14</f>
        <v>0</v>
      </c>
      <c r="EB390" s="431">
        <f>'DATA SHEET'!CV390*'Gas parameters'!$I$14</f>
        <v>0</v>
      </c>
      <c r="EC390" s="431">
        <f>'DATA SHEET'!CW390*'Gas parameters'!$J$14</f>
        <v>0</v>
      </c>
      <c r="ED390" s="431">
        <f>'DATA SHEET'!CX390*'Gas parameters'!$K$14</f>
        <v>0</v>
      </c>
      <c r="EE390" s="431">
        <f>'DATA SHEET'!CY390*'Gas parameters'!$L$14</f>
        <v>0</v>
      </c>
      <c r="EF390" s="431">
        <f>'DATA SHEET'!CZ390*'Gas parameters'!$M$14</f>
        <v>5098</v>
      </c>
      <c r="EG390" s="431">
        <f>'DATA SHEET'!DA390*'Gas parameters'!$N$14</f>
        <v>0</v>
      </c>
      <c r="EH390" s="431">
        <f>'DATA SHEET'!DB390*'Gas parameters'!$O$14</f>
        <v>0</v>
      </c>
      <c r="EI390" s="431">
        <f>'DATA SHEET'!DC390*'Gas parameters'!$P$14</f>
        <v>0</v>
      </c>
      <c r="EJ390" s="431">
        <f>'DATA SHEET'!DD390*'Gas parameters'!$Q$14</f>
        <v>0</v>
      </c>
      <c r="EK390" s="425">
        <f>'DATA SHEET'!CO390*'Gas parameters'!$B$15</f>
        <v>1.2018</v>
      </c>
      <c r="EL390" s="434">
        <f>'DATA SHEET'!CP390*'Gas parameters'!$C$15</f>
        <v>0</v>
      </c>
      <c r="EM390" s="434">
        <f>'DATA SHEET'!CQ390*'Gas parameters'!$D$15</f>
        <v>0</v>
      </c>
      <c r="EN390" s="434">
        <f>'DATA SHEET'!CR390*'Gas parameters'!$E$15</f>
        <v>0</v>
      </c>
      <c r="EO390" s="434">
        <f>'DATA SHEET'!CS390*'Gas parameters'!$F$15</f>
        <v>0</v>
      </c>
      <c r="EP390" s="434">
        <f>'DATA SHEET'!CT390*'Gas parameters'!$G$15</f>
        <v>0</v>
      </c>
      <c r="EQ390" s="434">
        <f>'DATA SHEET'!CU390*'Gas parameters'!$H$15</f>
        <v>0</v>
      </c>
      <c r="ER390" s="434">
        <f>'DATA SHEET'!CV390*'Gas parameters'!$I$15</f>
        <v>0</v>
      </c>
      <c r="ES390" s="434">
        <f>'DATA SHEET'!CW390*'Gas parameters'!$J$15</f>
        <v>0</v>
      </c>
      <c r="ET390" s="434">
        <f>'DATA SHEET'!CX390*'Gas parameters'!$K$15</f>
        <v>0</v>
      </c>
      <c r="EU390" s="434">
        <f>'DATA SHEET'!CY390*'Gas parameters'!$L$15</f>
        <v>0</v>
      </c>
      <c r="EV390" s="434">
        <f>'DATA SHEET'!CZ390*'Gas parameters'!$M$15</f>
        <v>0.1996</v>
      </c>
      <c r="EW390" s="434">
        <f>'DATA SHEET'!DA390*'Gas parameters'!$N$15</f>
        <v>0</v>
      </c>
      <c r="EX390" s="434">
        <f>'DATA SHEET'!DB390*'Gas parameters'!$O$15</f>
        <v>0</v>
      </c>
      <c r="EY390" s="434">
        <f>'DATA SHEET'!DC390*'Gas parameters'!$P$15</f>
        <v>0</v>
      </c>
      <c r="EZ390" s="434">
        <f>'DATA SHEET'!DD390*'Gas parameters'!$Q$15</f>
        <v>0</v>
      </c>
      <c r="FA390" s="429">
        <f>'DATA SHEET'!CO390*'Gas parameters'!$B$16</f>
        <v>0.59760000000000002</v>
      </c>
      <c r="FB390" s="429">
        <f>'DATA SHEET'!CP390*'Gas parameters'!$C$16</f>
        <v>0</v>
      </c>
      <c r="FC390" s="429">
        <f>'DATA SHEET'!CQ390*'Gas parameters'!$D$16</f>
        <v>0</v>
      </c>
      <c r="FD390" s="429">
        <f>'DATA SHEET'!CR390*'Gas parameters'!$E$16</f>
        <v>0</v>
      </c>
      <c r="FE390" s="429">
        <f>'DATA SHEET'!CS390*'Gas parameters'!$F$16</f>
        <v>0</v>
      </c>
      <c r="FF390" s="429">
        <f>'DATA SHEET'!CT390*'Gas parameters'!$G$16</f>
        <v>0</v>
      </c>
      <c r="FG390" s="429">
        <f>'DATA SHEET'!CU390*'Gas parameters'!$H$16</f>
        <v>0</v>
      </c>
      <c r="FH390" s="429">
        <f>'DATA SHEET'!CV390*'Gas parameters'!$I$16</f>
        <v>0</v>
      </c>
      <c r="FI390" s="429">
        <f>'DATA SHEET'!CW390*'Gas parameters'!$J$16</f>
        <v>0</v>
      </c>
      <c r="FJ390" s="429">
        <f>'DATA SHEET'!CX390*'Gas parameters'!$K$16</f>
        <v>0</v>
      </c>
      <c r="FK390" s="429">
        <f>'DATA SHEET'!CY390*'Gas parameters'!$L$16</f>
        <v>0</v>
      </c>
      <c r="FL390" s="429">
        <f>'DATA SHEET'!CZ390*'Gas parameters'!$M$16</f>
        <v>0</v>
      </c>
      <c r="FM390" s="429">
        <f>'DATA SHEET'!DA390*'Gas parameters'!$N$16</f>
        <v>0</v>
      </c>
      <c r="FN390" s="429">
        <f>'DATA SHEET'!DB390*'Gas parameters'!$O$16</f>
        <v>0</v>
      </c>
      <c r="FO390" s="429">
        <f>'DATA SHEET'!DC390*'Gas parameters'!$P$16</f>
        <v>0</v>
      </c>
      <c r="FP390" s="429">
        <f>'DATA SHEET'!DD390*'Gas parameters'!$Q$16</f>
        <v>0</v>
      </c>
      <c r="FQ390" s="457">
        <f>'DATA SHEET'!CO390*'Gas parameters'!$B$17</f>
        <v>1.1639999999999999</v>
      </c>
      <c r="FR390" s="457">
        <f>'DATA SHEET'!CP390*'Gas parameters'!$C$17</f>
        <v>0</v>
      </c>
      <c r="FS390" s="457">
        <f>'DATA SHEET'!CQ390*'Gas parameters'!$D$17</f>
        <v>0</v>
      </c>
      <c r="FT390" s="457">
        <f>'DATA SHEET'!CR390*'Gas parameters'!$E$17</f>
        <v>0</v>
      </c>
      <c r="FU390" s="457">
        <f>'DATA SHEET'!CS390*'Gas parameters'!$F$17</f>
        <v>0</v>
      </c>
      <c r="FV390" s="457">
        <f>'DATA SHEET'!CT390*'Gas parameters'!$G$17</f>
        <v>0</v>
      </c>
      <c r="FW390" s="457">
        <f>'DATA SHEET'!CU390*'Gas parameters'!$H$17</f>
        <v>0</v>
      </c>
      <c r="FX390" s="457">
        <f>'DATA SHEET'!CV390*'Gas parameters'!$I$17</f>
        <v>0</v>
      </c>
      <c r="FY390" s="457">
        <f>'DATA SHEET'!CW390*'Gas parameters'!$J$17</f>
        <v>0</v>
      </c>
      <c r="FZ390" s="457">
        <f>'DATA SHEET'!CX390*'Gas parameters'!$K$17</f>
        <v>0</v>
      </c>
      <c r="GA390" s="457">
        <f>'DATA SHEET'!CY390*'Gas parameters'!$L$17</f>
        <v>0</v>
      </c>
      <c r="GB390" s="457">
        <f>'DATA SHEET'!CZ390*'Gas parameters'!$M$17</f>
        <v>0.38680000000000003</v>
      </c>
      <c r="GC390" s="457">
        <f>'DATA SHEET'!DA390*'Gas parameters'!$N$17</f>
        <v>0</v>
      </c>
      <c r="GD390" s="457">
        <f>'DATA SHEET'!DB390*'Gas parameters'!$O$17</f>
        <v>0</v>
      </c>
      <c r="GE390" s="457">
        <f>'DATA SHEET'!DC390*'Gas parameters'!$P$17</f>
        <v>0</v>
      </c>
      <c r="GF390" s="457">
        <f>'DATA SHEET'!DD390*'Gas parameters'!$Q$17</f>
        <v>0</v>
      </c>
      <c r="GG390" s="429">
        <f>'DATA SHEET'!CO390*'Gas parameters'!$B$18</f>
        <v>0.43043999999999999</v>
      </c>
      <c r="GH390" s="429">
        <f>'DATA SHEET'!CP390*'Gas parameters'!$C$18</f>
        <v>0</v>
      </c>
      <c r="GI390" s="429">
        <f>'DATA SHEET'!CQ390*'Gas parameters'!$D$18</f>
        <v>0</v>
      </c>
      <c r="GJ390" s="429">
        <f>'DATA SHEET'!CR390*'Gas parameters'!$E$18</f>
        <v>0</v>
      </c>
      <c r="GK390" s="429">
        <f>'DATA SHEET'!CS390*'Gas parameters'!$F$18</f>
        <v>0</v>
      </c>
      <c r="GL390" s="429">
        <f>'DATA SHEET'!CT390*'Gas parameters'!$G$18</f>
        <v>0</v>
      </c>
      <c r="GM390" s="429">
        <f>'DATA SHEET'!CU390*'Gas parameters'!$H$18</f>
        <v>0</v>
      </c>
      <c r="GN390" s="429">
        <f>'DATA SHEET'!CV390*'Gas parameters'!$I$18</f>
        <v>0</v>
      </c>
      <c r="GO390" s="429">
        <f>'DATA SHEET'!CW390*'Gas parameters'!$J$18</f>
        <v>0</v>
      </c>
      <c r="GP390" s="429">
        <f>'DATA SHEET'!CX390*'Gas parameters'!$K$18</f>
        <v>0</v>
      </c>
      <c r="GQ390" s="429">
        <f>'DATA SHEET'!CY390*'Gas parameters'!$L$18</f>
        <v>0</v>
      </c>
      <c r="GR390" s="429">
        <f>'DATA SHEET'!CZ390*'Gas parameters'!$M$18</f>
        <v>3.5999999999999997E-2</v>
      </c>
      <c r="GS390" s="429">
        <f>'DATA SHEET'!DA390*'Gas parameters'!$N$18</f>
        <v>0</v>
      </c>
      <c r="GT390" s="429">
        <f>'DATA SHEET'!DB390*'Gas parameters'!$O$18</f>
        <v>0</v>
      </c>
      <c r="GU390" s="429">
        <f>'DATA SHEET'!DC390*'Gas parameters'!$P$18</f>
        <v>0</v>
      </c>
      <c r="GV390" s="429">
        <f>'DATA SHEET'!DD390*'Gas parameters'!$Q$18</f>
        <v>0</v>
      </c>
      <c r="GW390" s="430">
        <v>7</v>
      </c>
      <c r="GX390" s="430">
        <v>1E-3</v>
      </c>
      <c r="GY390" s="435">
        <f t="shared" ref="GY390:GY391" si="3082">HM390/0.2094</f>
        <v>6.6924546322827121</v>
      </c>
      <c r="GZ390" s="435">
        <f t="shared" ref="GZ390:GZ391" si="3083">HN390/HH390*100</f>
        <v>10.148328222950017</v>
      </c>
      <c r="HA390" s="433">
        <f t="shared" ref="HA390:HA391" si="3084">(HG390-HH390)/GY390+1</f>
        <v>1</v>
      </c>
      <c r="HB390" s="433">
        <f t="shared" ref="HB390:HB391" si="3085">HG390+HI390</f>
        <v>7.4502201757506663</v>
      </c>
      <c r="HC390" s="433">
        <f t="shared" ref="HC390:HC391" si="3086">HI390/HB390*100</f>
        <v>20.959991874476575</v>
      </c>
      <c r="HD390" s="433">
        <f t="shared" ref="HD390:HD391" si="3087">HJ390*0.01977+HF390*0.01429+(100-HF390-HJ390)*0.01251</f>
        <v>1.3246768628986172</v>
      </c>
      <c r="HE390" s="433">
        <f t="shared" ref="HE390:HE391" si="3088">(HD390+HI390*0.8038/HG390)/(HI390/HG390+1)</f>
        <v>1.2155011147590387</v>
      </c>
      <c r="HF390" s="436">
        <f t="shared" si="3053"/>
        <v>0</v>
      </c>
      <c r="HG390" s="433">
        <f t="shared" ref="HG390:HG391" si="3089">HN390/HJ390*100</f>
        <v>5.8886546322827122</v>
      </c>
      <c r="HH390" s="435">
        <f>GY390*0.7906+'DATA SHEET'!CW390/100+HN390</f>
        <v>5.8886546322827122</v>
      </c>
      <c r="HI390" s="433">
        <f t="shared" ref="HI390:HI391" si="3090">GX390/0.8038*1.293*HA390*GY390+HO390</f>
        <v>1.5615655434679541</v>
      </c>
      <c r="HJ390" s="433">
        <f t="shared" ref="HJ390:HJ391" si="3091">(1-HF390/20.94)*GZ390</f>
        <v>10.148328222950017</v>
      </c>
      <c r="HK390" s="437">
        <f t="shared" ref="HK390:HK391" si="3092">SUM(DE390:DT390)</f>
        <v>25843</v>
      </c>
      <c r="HL390" s="437">
        <f t="shared" ref="HL390:HL391" si="3093">SUM(DU390:EJ390)</f>
        <v>28989.399999999998</v>
      </c>
      <c r="HM390" s="438">
        <f t="shared" ref="HM390:HM391" si="3094">SUM(EK390:EZ390)</f>
        <v>1.4014</v>
      </c>
      <c r="HN390" s="439">
        <f t="shared" ref="HN390:HN391" si="3095">SUM(FA390:FP390)</f>
        <v>0.59760000000000002</v>
      </c>
      <c r="HO390" s="436">
        <f t="shared" ref="HO390:HO391" si="3096">SUM(FQ390:GF390)</f>
        <v>1.5508</v>
      </c>
      <c r="HP390" s="427">
        <f t="shared" ref="HP390:HP391" si="3097">SUM(GG390:GV390)</f>
        <v>0.46643999999999997</v>
      </c>
      <c r="HQ390" s="357">
        <f t="shared" ref="HQ390:HQ391" si="3098">SUM(AS390:BH390)</f>
        <v>25801.599999999999</v>
      </c>
      <c r="HR390" s="358">
        <f t="shared" ref="HR390:HR391" si="3099">SUM(BI390:BX390)</f>
        <v>29019.200000000001</v>
      </c>
      <c r="HS390" s="712">
        <f t="shared" ref="HS390:HS391" si="3100">SUM(BY390:CN390)</f>
        <v>0.46643999999999997</v>
      </c>
      <c r="HT390" s="713">
        <f t="shared" ref="HT390:HT391" si="3101">HU390/$HR$14</f>
        <v>0.36094603788418017</v>
      </c>
      <c r="HU390" s="711">
        <f t="shared" ref="HU390:HU391" si="3102">HS390/$HU$14</f>
        <v>0.44215889640812073</v>
      </c>
      <c r="HV390" s="711">
        <f t="shared" ref="HV390:HV391" si="3103">HY390/$HV$14</f>
        <v>24.454174959719456</v>
      </c>
      <c r="HW390" s="711">
        <f t="shared" ref="HW390:HW391" si="3104">HZ390/$HW$14</f>
        <v>27.464698088207459</v>
      </c>
      <c r="HX390" s="711">
        <f t="shared" ref="HX390:HX391" si="3105">IA390/$HX$14</f>
        <v>45.714470083951518</v>
      </c>
      <c r="HY390" s="714">
        <f t="shared" ref="HY390:HY391" si="3106">HQ390/1000</f>
        <v>25.801599999999997</v>
      </c>
      <c r="HZ390" s="359">
        <f t="shared" ref="HZ390:HZ391" si="3107">HR390/1000</f>
        <v>29.019200000000001</v>
      </c>
      <c r="IA390" s="360">
        <f t="shared" ref="IA390:IA391" si="3108">HR390/SQRT(HT390)/1000</f>
        <v>48.30190909070317</v>
      </c>
      <c r="IB390" s="75">
        <f t="shared" ref="IB390:IB391" si="3109">HX390</f>
        <v>45.714470083951518</v>
      </c>
      <c r="IC390" s="724">
        <f t="shared" ref="IC390:IC391" si="3110">HT390</f>
        <v>0.36094603788418017</v>
      </c>
      <c r="ID390" s="724">
        <f t="shared" ref="ID390:ID391" si="3111">HY390</f>
        <v>25.801599999999997</v>
      </c>
      <c r="IE390" s="724">
        <f t="shared" ref="IE390:IE391" si="3112">HZ390</f>
        <v>29.019200000000001</v>
      </c>
      <c r="IF390" s="76">
        <f t="shared" ref="IF390:IF391" si="3113">GZ390</f>
        <v>10.148328222950017</v>
      </c>
      <c r="IG390" s="29"/>
      <c r="IH390" s="29"/>
      <c r="II390" s="28"/>
      <c r="IJ390" s="21"/>
      <c r="IK390"/>
      <c r="IL390"/>
      <c r="IM390"/>
      <c r="IS390" s="23" t="s">
        <v>88</v>
      </c>
      <c r="IT390" s="23" t="s">
        <v>88</v>
      </c>
      <c r="IU390" s="23"/>
      <c r="IV390" s="23" t="s">
        <v>88</v>
      </c>
      <c r="IW390" s="23"/>
      <c r="IX390" s="23"/>
      <c r="IY390" s="23"/>
      <c r="IZ390" s="23"/>
      <c r="JB390" s="43"/>
      <c r="JC390" s="33"/>
      <c r="JD390" s="22"/>
      <c r="JE390" s="22"/>
      <c r="JF390" s="22"/>
      <c r="JG390" s="22"/>
      <c r="JH390" s="21"/>
      <c r="JI390" s="21"/>
      <c r="JJ390" s="21"/>
      <c r="JK390" s="21"/>
      <c r="JL390" s="29"/>
      <c r="JM390" s="29"/>
      <c r="JN390" s="29"/>
      <c r="JO390" s="29"/>
      <c r="JP390" s="29"/>
      <c r="JQ390" s="29"/>
      <c r="JR390" s="29"/>
      <c r="JS390" s="29"/>
      <c r="JT390" s="142"/>
      <c r="JU390" s="142"/>
      <c r="JV390" s="142"/>
      <c r="JW390" s="142"/>
      <c r="JX390" s="142"/>
      <c r="JY390" s="142"/>
      <c r="JZ390" s="142"/>
      <c r="KA390" s="26"/>
      <c r="KB390" s="27"/>
      <c r="KC390" s="10"/>
      <c r="KD390" s="10"/>
      <c r="KE390" s="10"/>
      <c r="KF390" s="10"/>
      <c r="KG390" s="10"/>
      <c r="KH390" s="10"/>
      <c r="KI390" s="10"/>
      <c r="KJ390" s="10"/>
      <c r="KK390" s="24"/>
      <c r="KL390" s="32"/>
      <c r="KM390" s="24"/>
      <c r="KN390" s="24"/>
      <c r="KO390" s="24"/>
      <c r="KP390" s="24"/>
      <c r="KQ390" s="60"/>
      <c r="KR390" s="60"/>
      <c r="KS390" s="60"/>
      <c r="KT390" s="60"/>
      <c r="KU390" s="60"/>
      <c r="KV390" s="60"/>
      <c r="KX390" s="540">
        <f t="shared" si="2985"/>
        <v>100</v>
      </c>
    </row>
    <row r="391" spans="1:310" ht="30" customHeight="1" thickTop="1" thickBot="1" x14ac:dyDescent="0.3">
      <c r="A391" s="62"/>
      <c r="B391" s="80" t="str">
        <f>IF(A391="X",IF(#REF!="F",#REF!,IF(#REF!="C",#REF!,IF(#REF!="WH",#REF!,IF(#REF!="B",#REF!,"")))),"")</f>
        <v/>
      </c>
      <c r="C391" s="120"/>
      <c r="D391" s="578"/>
      <c r="E391" s="11">
        <f>E390+1</f>
        <v>189</v>
      </c>
      <c r="F391" s="2201"/>
      <c r="G391" s="2202"/>
      <c r="H391" s="2202"/>
      <c r="I391" s="2202"/>
      <c r="J391" s="2202"/>
      <c r="K391" s="2203"/>
      <c r="L391" s="860"/>
      <c r="M391" s="196"/>
      <c r="N391" s="128"/>
      <c r="O391" s="45"/>
      <c r="P391" s="599"/>
      <c r="Q391" s="726">
        <v>60</v>
      </c>
      <c r="R391" s="727"/>
      <c r="S391" s="727"/>
      <c r="T391" s="727"/>
      <c r="U391" s="727"/>
      <c r="V391" s="727"/>
      <c r="W391" s="727"/>
      <c r="X391" s="727"/>
      <c r="Y391" s="727"/>
      <c r="Z391" s="727"/>
      <c r="AA391" s="727"/>
      <c r="AB391" s="727">
        <v>40</v>
      </c>
      <c r="AC391" s="368">
        <f t="shared" si="3054"/>
        <v>0.6</v>
      </c>
      <c r="AD391" s="368">
        <f t="shared" si="3055"/>
        <v>0</v>
      </c>
      <c r="AE391" s="368">
        <f t="shared" si="3056"/>
        <v>0</v>
      </c>
      <c r="AF391" s="368">
        <f t="shared" si="3057"/>
        <v>0</v>
      </c>
      <c r="AG391" s="368">
        <f t="shared" si="3058"/>
        <v>0</v>
      </c>
      <c r="AH391" s="368">
        <f t="shared" si="3059"/>
        <v>0</v>
      </c>
      <c r="AI391" s="368">
        <f t="shared" si="3060"/>
        <v>0</v>
      </c>
      <c r="AJ391" s="368">
        <f t="shared" si="3061"/>
        <v>0</v>
      </c>
      <c r="AK391" s="368">
        <f t="shared" si="3062"/>
        <v>0</v>
      </c>
      <c r="AL391" s="368">
        <f t="shared" si="3063"/>
        <v>0</v>
      </c>
      <c r="AM391" s="368">
        <f t="shared" si="3064"/>
        <v>0</v>
      </c>
      <c r="AN391" s="368">
        <f t="shared" si="3065"/>
        <v>0.4</v>
      </c>
      <c r="AO391" s="369">
        <v>0</v>
      </c>
      <c r="AP391" s="370">
        <v>0</v>
      </c>
      <c r="AQ391" s="370">
        <v>0</v>
      </c>
      <c r="AR391" s="370">
        <v>0</v>
      </c>
      <c r="AS391" s="378">
        <f>AC391*'Gas parameters'!$B$10</f>
        <v>21490.799999999999</v>
      </c>
      <c r="AT391" s="371">
        <f>AD391*'Gas parameters'!$C$10</f>
        <v>0</v>
      </c>
      <c r="AU391" s="371">
        <f>AE391*'Gas parameters'!$D$10</f>
        <v>0</v>
      </c>
      <c r="AV391" s="371">
        <f>AF391*'Gas parameters'!$E$10</f>
        <v>0</v>
      </c>
      <c r="AW391" s="371">
        <f>AG391*'Gas parameters'!$F$10</f>
        <v>0</v>
      </c>
      <c r="AX391" s="371">
        <f>AH391*'Gas parameters'!$G$10</f>
        <v>0</v>
      </c>
      <c r="AY391" s="371">
        <f>AI391*'Gas parameters'!$H$10</f>
        <v>0</v>
      </c>
      <c r="AZ391" s="371">
        <f>AJ391*'Gas parameters'!$I$10</f>
        <v>0</v>
      </c>
      <c r="BA391" s="371">
        <f>AK391*'Gas parameters'!$J$10</f>
        <v>0</v>
      </c>
      <c r="BB391" s="371">
        <f>AL391*'Gas parameters'!$K$10</f>
        <v>0</v>
      </c>
      <c r="BC391" s="371">
        <f>AM391*'Gas parameters'!$L$10</f>
        <v>0</v>
      </c>
      <c r="BD391" s="371">
        <f>AN391*'Gas parameters'!$M$10</f>
        <v>4310.8</v>
      </c>
      <c r="BE391" s="372">
        <f>AO391*'Gas parameters'!$N$10</f>
        <v>0</v>
      </c>
      <c r="BF391" s="373">
        <f>AP391*'Gas parameters'!$O$10</f>
        <v>0</v>
      </c>
      <c r="BG391" s="373">
        <f>AQ391*'Gas parameters'!$P$10</f>
        <v>0</v>
      </c>
      <c r="BH391" s="379">
        <f>AR391*'Gas parameters'!$Q$10</f>
        <v>0</v>
      </c>
      <c r="BI391" s="386">
        <f>AC391*'Gas parameters'!$B$11</f>
        <v>23904</v>
      </c>
      <c r="BJ391" s="387">
        <f>AD391*'Gas parameters'!$C$11</f>
        <v>0</v>
      </c>
      <c r="BK391" s="387">
        <f>AE391*'Gas parameters'!$D$11</f>
        <v>0</v>
      </c>
      <c r="BL391" s="387">
        <f>AF391*'Gas parameters'!$E$11</f>
        <v>0</v>
      </c>
      <c r="BM391" s="387">
        <f>AG391*'Gas parameters'!$F$11</f>
        <v>0</v>
      </c>
      <c r="BN391" s="387">
        <f>AH391*'Gas parameters'!$G$11</f>
        <v>0</v>
      </c>
      <c r="BO391" s="387">
        <f>AI391*'Gas parameters'!$H$11</f>
        <v>0</v>
      </c>
      <c r="BP391" s="387">
        <f>AJ391*'Gas parameters'!$I$11</f>
        <v>0</v>
      </c>
      <c r="BQ391" s="387">
        <f>AK391*'Gas parameters'!$J$11</f>
        <v>0</v>
      </c>
      <c r="BR391" s="387">
        <f>AL391*'Gas parameters'!$K$11</f>
        <v>0</v>
      </c>
      <c r="BS391" s="387">
        <f>AM391*'Gas parameters'!$L$11</f>
        <v>0</v>
      </c>
      <c r="BT391" s="387">
        <f>AN391*'Gas parameters'!$M$11</f>
        <v>5115.2000000000007</v>
      </c>
      <c r="BU391" s="388">
        <f>AO391*'Gas parameters'!$N$11</f>
        <v>0</v>
      </c>
      <c r="BV391" s="389">
        <f>AP391*'Gas parameters'!$O$11</f>
        <v>0</v>
      </c>
      <c r="BW391" s="389">
        <f>AQ391*'Gas parameters'!$P$11</f>
        <v>0</v>
      </c>
      <c r="BX391" s="390">
        <f>AR391*'Gas parameters'!$Q$11</f>
        <v>0</v>
      </c>
      <c r="BY391" s="385">
        <f>AC391*'Gas parameters'!$B$12</f>
        <v>0.43043999999999999</v>
      </c>
      <c r="BZ391" s="374">
        <f>AD391*'Gas parameters'!$C$12</f>
        <v>0</v>
      </c>
      <c r="CA391" s="374">
        <f>AE391*'Gas parameters'!$D$12</f>
        <v>0</v>
      </c>
      <c r="CB391" s="374">
        <f>AF391*'Gas parameters'!$E$12</f>
        <v>0</v>
      </c>
      <c r="CC391" s="374">
        <f>AG391*'Gas parameters'!$F$12</f>
        <v>0</v>
      </c>
      <c r="CD391" s="374">
        <f>AH391*'Gas parameters'!$G$12</f>
        <v>0</v>
      </c>
      <c r="CE391" s="374">
        <f>AI391*'Gas parameters'!$H$12</f>
        <v>0</v>
      </c>
      <c r="CF391" s="374">
        <f>AJ391*'Gas parameters'!$I$12</f>
        <v>0</v>
      </c>
      <c r="CG391" s="374">
        <f>AK391*'Gas parameters'!$J$12</f>
        <v>0</v>
      </c>
      <c r="CH391" s="374">
        <f>AL391*'Gas parameters'!$K$12</f>
        <v>0</v>
      </c>
      <c r="CI391" s="374">
        <f>AM391*'Gas parameters'!$L$12</f>
        <v>0</v>
      </c>
      <c r="CJ391" s="374">
        <f>AN391*'Gas parameters'!$M$12</f>
        <v>3.5999999999999997E-2</v>
      </c>
      <c r="CK391" s="375">
        <f>AO391*'Gas parameters'!$N$12</f>
        <v>0</v>
      </c>
      <c r="CL391" s="376">
        <f>AP391*'Gas parameters'!$O$12</f>
        <v>0</v>
      </c>
      <c r="CM391" s="376">
        <f>AQ391*'Gas parameters'!$P$12</f>
        <v>0</v>
      </c>
      <c r="CN391" s="376">
        <f>AR391*'Gas parameters'!$Q$12</f>
        <v>0</v>
      </c>
      <c r="CO391" s="432">
        <f t="shared" si="3066"/>
        <v>0.6</v>
      </c>
      <c r="CP391" s="432">
        <f t="shared" si="3067"/>
        <v>0</v>
      </c>
      <c r="CQ391" s="432">
        <f t="shared" si="3068"/>
        <v>0</v>
      </c>
      <c r="CR391" s="432">
        <f t="shared" si="3069"/>
        <v>0</v>
      </c>
      <c r="CS391" s="432">
        <f t="shared" si="3070"/>
        <v>0</v>
      </c>
      <c r="CT391" s="432">
        <f t="shared" si="3071"/>
        <v>0</v>
      </c>
      <c r="CU391" s="432">
        <f t="shared" si="3072"/>
        <v>0</v>
      </c>
      <c r="CV391" s="432">
        <f t="shared" si="3073"/>
        <v>0</v>
      </c>
      <c r="CW391" s="432">
        <f t="shared" si="3074"/>
        <v>0</v>
      </c>
      <c r="CX391" s="432">
        <f t="shared" si="3075"/>
        <v>0</v>
      </c>
      <c r="CY391" s="432">
        <f t="shared" si="3076"/>
        <v>0</v>
      </c>
      <c r="CZ391" s="432">
        <f t="shared" si="3077"/>
        <v>0.4</v>
      </c>
      <c r="DA391" s="432">
        <f t="shared" si="3078"/>
        <v>0</v>
      </c>
      <c r="DB391" s="432">
        <f t="shared" si="3079"/>
        <v>0</v>
      </c>
      <c r="DC391" s="432">
        <f t="shared" si="3080"/>
        <v>0</v>
      </c>
      <c r="DD391" s="432">
        <f t="shared" si="3081"/>
        <v>0</v>
      </c>
      <c r="DE391" s="428">
        <f>'DATA SHEET'!CO391*'Gas parameters'!$B$13</f>
        <v>21529.8</v>
      </c>
      <c r="DF391" s="428">
        <f>'DATA SHEET'!CP391*'Gas parameters'!$C$13</f>
        <v>0</v>
      </c>
      <c r="DG391" s="428">
        <f>'DATA SHEET'!CQ391*'Gas parameters'!$D$13</f>
        <v>0</v>
      </c>
      <c r="DH391" s="428">
        <f>'DATA SHEET'!CR391*'Gas parameters'!$E$13</f>
        <v>0</v>
      </c>
      <c r="DI391" s="428">
        <f>'DATA SHEET'!CS391*'Gas parameters'!$F$13</f>
        <v>0</v>
      </c>
      <c r="DJ391" s="428">
        <f>'DATA SHEET'!CT391*'Gas parameters'!$G$13</f>
        <v>0</v>
      </c>
      <c r="DK391" s="428">
        <f>'DATA SHEET'!CU391*'Gas parameters'!$H$13</f>
        <v>0</v>
      </c>
      <c r="DL391" s="428">
        <f>'DATA SHEET'!CV391*'Gas parameters'!$I$13</f>
        <v>0</v>
      </c>
      <c r="DM391" s="428">
        <f>'DATA SHEET'!CW391*'Gas parameters'!$J$13</f>
        <v>0</v>
      </c>
      <c r="DN391" s="428">
        <f>'DATA SHEET'!CX391*'Gas parameters'!$K$13</f>
        <v>0</v>
      </c>
      <c r="DO391" s="428">
        <f>'DATA SHEET'!CY391*'Gas parameters'!$L$13</f>
        <v>0</v>
      </c>
      <c r="DP391" s="428">
        <f>'DATA SHEET'!CZ391*'Gas parameters'!$M$13</f>
        <v>4313.2</v>
      </c>
      <c r="DQ391" s="428">
        <f>'DATA SHEET'!DA391*'Gas parameters'!$N$13</f>
        <v>0</v>
      </c>
      <c r="DR391" s="428">
        <f>'DATA SHEET'!DB391*'Gas parameters'!$O$13</f>
        <v>0</v>
      </c>
      <c r="DS391" s="428">
        <f>'DATA SHEET'!DC391*'Gas parameters'!$P$13</f>
        <v>0</v>
      </c>
      <c r="DT391" s="428">
        <f>'DATA SHEET'!DD391*'Gas parameters'!$Q$13</f>
        <v>0</v>
      </c>
      <c r="DU391" s="431">
        <f>'DATA SHEET'!CO391*'Gas parameters'!$B$14</f>
        <v>23891.399999999998</v>
      </c>
      <c r="DV391" s="431">
        <f>'DATA SHEET'!CP391*'Gas parameters'!$C$14</f>
        <v>0</v>
      </c>
      <c r="DW391" s="431">
        <f>'DATA SHEET'!CQ391*'Gas parameters'!$D$14</f>
        <v>0</v>
      </c>
      <c r="DX391" s="431">
        <f>'DATA SHEET'!CR391*'Gas parameters'!$E$14</f>
        <v>0</v>
      </c>
      <c r="DY391" s="431">
        <f>'DATA SHEET'!CS391*'Gas parameters'!$F$14</f>
        <v>0</v>
      </c>
      <c r="DZ391" s="431">
        <f>'DATA SHEET'!CT391*'Gas parameters'!$G$14</f>
        <v>0</v>
      </c>
      <c r="EA391" s="431">
        <f>'DATA SHEET'!CU391*'Gas parameters'!$H$14</f>
        <v>0</v>
      </c>
      <c r="EB391" s="431">
        <f>'DATA SHEET'!CV391*'Gas parameters'!$I$14</f>
        <v>0</v>
      </c>
      <c r="EC391" s="431">
        <f>'DATA SHEET'!CW391*'Gas parameters'!$J$14</f>
        <v>0</v>
      </c>
      <c r="ED391" s="431">
        <f>'DATA SHEET'!CX391*'Gas parameters'!$K$14</f>
        <v>0</v>
      </c>
      <c r="EE391" s="431">
        <f>'DATA SHEET'!CY391*'Gas parameters'!$L$14</f>
        <v>0</v>
      </c>
      <c r="EF391" s="431">
        <f>'DATA SHEET'!CZ391*'Gas parameters'!$M$14</f>
        <v>5098</v>
      </c>
      <c r="EG391" s="431">
        <f>'DATA SHEET'!DA391*'Gas parameters'!$N$14</f>
        <v>0</v>
      </c>
      <c r="EH391" s="431">
        <f>'DATA SHEET'!DB391*'Gas parameters'!$O$14</f>
        <v>0</v>
      </c>
      <c r="EI391" s="431">
        <f>'DATA SHEET'!DC391*'Gas parameters'!$P$14</f>
        <v>0</v>
      </c>
      <c r="EJ391" s="431">
        <f>'DATA SHEET'!DD391*'Gas parameters'!$Q$14</f>
        <v>0</v>
      </c>
      <c r="EK391" s="425">
        <f>'DATA SHEET'!CO391*'Gas parameters'!$B$15</f>
        <v>1.2018</v>
      </c>
      <c r="EL391" s="434">
        <f>'DATA SHEET'!CP391*'Gas parameters'!$C$15</f>
        <v>0</v>
      </c>
      <c r="EM391" s="434">
        <f>'DATA SHEET'!CQ391*'Gas parameters'!$D$15</f>
        <v>0</v>
      </c>
      <c r="EN391" s="434">
        <f>'DATA SHEET'!CR391*'Gas parameters'!$E$15</f>
        <v>0</v>
      </c>
      <c r="EO391" s="434">
        <f>'DATA SHEET'!CS391*'Gas parameters'!$F$15</f>
        <v>0</v>
      </c>
      <c r="EP391" s="434">
        <f>'DATA SHEET'!CT391*'Gas parameters'!$G$15</f>
        <v>0</v>
      </c>
      <c r="EQ391" s="434">
        <f>'DATA SHEET'!CU391*'Gas parameters'!$H$15</f>
        <v>0</v>
      </c>
      <c r="ER391" s="434">
        <f>'DATA SHEET'!CV391*'Gas parameters'!$I$15</f>
        <v>0</v>
      </c>
      <c r="ES391" s="434">
        <f>'DATA SHEET'!CW391*'Gas parameters'!$J$15</f>
        <v>0</v>
      </c>
      <c r="ET391" s="434">
        <f>'DATA SHEET'!CX391*'Gas parameters'!$K$15</f>
        <v>0</v>
      </c>
      <c r="EU391" s="434">
        <f>'DATA SHEET'!CY391*'Gas parameters'!$L$15</f>
        <v>0</v>
      </c>
      <c r="EV391" s="434">
        <f>'DATA SHEET'!CZ391*'Gas parameters'!$M$15</f>
        <v>0.1996</v>
      </c>
      <c r="EW391" s="434">
        <f>'DATA SHEET'!DA391*'Gas parameters'!$N$15</f>
        <v>0</v>
      </c>
      <c r="EX391" s="434">
        <f>'DATA SHEET'!DB391*'Gas parameters'!$O$15</f>
        <v>0</v>
      </c>
      <c r="EY391" s="434">
        <f>'DATA SHEET'!DC391*'Gas parameters'!$P$15</f>
        <v>0</v>
      </c>
      <c r="EZ391" s="434">
        <f>'DATA SHEET'!DD391*'Gas parameters'!$Q$15</f>
        <v>0</v>
      </c>
      <c r="FA391" s="429">
        <f>'DATA SHEET'!CO391*'Gas parameters'!$B$16</f>
        <v>0.59760000000000002</v>
      </c>
      <c r="FB391" s="429">
        <f>'DATA SHEET'!CP391*'Gas parameters'!$C$16</f>
        <v>0</v>
      </c>
      <c r="FC391" s="429">
        <f>'DATA SHEET'!CQ391*'Gas parameters'!$D$16</f>
        <v>0</v>
      </c>
      <c r="FD391" s="429">
        <f>'DATA SHEET'!CR391*'Gas parameters'!$E$16</f>
        <v>0</v>
      </c>
      <c r="FE391" s="429">
        <f>'DATA SHEET'!CS391*'Gas parameters'!$F$16</f>
        <v>0</v>
      </c>
      <c r="FF391" s="429">
        <f>'DATA SHEET'!CT391*'Gas parameters'!$G$16</f>
        <v>0</v>
      </c>
      <c r="FG391" s="429">
        <f>'DATA SHEET'!CU391*'Gas parameters'!$H$16</f>
        <v>0</v>
      </c>
      <c r="FH391" s="429">
        <f>'DATA SHEET'!CV391*'Gas parameters'!$I$16</f>
        <v>0</v>
      </c>
      <c r="FI391" s="429">
        <f>'DATA SHEET'!CW391*'Gas parameters'!$J$16</f>
        <v>0</v>
      </c>
      <c r="FJ391" s="429">
        <f>'DATA SHEET'!CX391*'Gas parameters'!$K$16</f>
        <v>0</v>
      </c>
      <c r="FK391" s="429">
        <f>'DATA SHEET'!CY391*'Gas parameters'!$L$16</f>
        <v>0</v>
      </c>
      <c r="FL391" s="429">
        <f>'DATA SHEET'!CZ391*'Gas parameters'!$M$16</f>
        <v>0</v>
      </c>
      <c r="FM391" s="429">
        <f>'DATA SHEET'!DA391*'Gas parameters'!$N$16</f>
        <v>0</v>
      </c>
      <c r="FN391" s="429">
        <f>'DATA SHEET'!DB391*'Gas parameters'!$O$16</f>
        <v>0</v>
      </c>
      <c r="FO391" s="429">
        <f>'DATA SHEET'!DC391*'Gas parameters'!$P$16</f>
        <v>0</v>
      </c>
      <c r="FP391" s="429">
        <f>'DATA SHEET'!DD391*'Gas parameters'!$Q$16</f>
        <v>0</v>
      </c>
      <c r="FQ391" s="457">
        <f>'DATA SHEET'!CO391*'Gas parameters'!$B$17</f>
        <v>1.1639999999999999</v>
      </c>
      <c r="FR391" s="457">
        <f>'DATA SHEET'!CP391*'Gas parameters'!$C$17</f>
        <v>0</v>
      </c>
      <c r="FS391" s="457">
        <f>'DATA SHEET'!CQ391*'Gas parameters'!$D$17</f>
        <v>0</v>
      </c>
      <c r="FT391" s="457">
        <f>'DATA SHEET'!CR391*'Gas parameters'!$E$17</f>
        <v>0</v>
      </c>
      <c r="FU391" s="457">
        <f>'DATA SHEET'!CS391*'Gas parameters'!$F$17</f>
        <v>0</v>
      </c>
      <c r="FV391" s="457">
        <f>'DATA SHEET'!CT391*'Gas parameters'!$G$17</f>
        <v>0</v>
      </c>
      <c r="FW391" s="457">
        <f>'DATA SHEET'!CU391*'Gas parameters'!$H$17</f>
        <v>0</v>
      </c>
      <c r="FX391" s="457">
        <f>'DATA SHEET'!CV391*'Gas parameters'!$I$17</f>
        <v>0</v>
      </c>
      <c r="FY391" s="457">
        <f>'DATA SHEET'!CW391*'Gas parameters'!$J$17</f>
        <v>0</v>
      </c>
      <c r="FZ391" s="457">
        <f>'DATA SHEET'!CX391*'Gas parameters'!$K$17</f>
        <v>0</v>
      </c>
      <c r="GA391" s="457">
        <f>'DATA SHEET'!CY391*'Gas parameters'!$L$17</f>
        <v>0</v>
      </c>
      <c r="GB391" s="457">
        <f>'DATA SHEET'!CZ391*'Gas parameters'!$M$17</f>
        <v>0.38680000000000003</v>
      </c>
      <c r="GC391" s="457">
        <f>'DATA SHEET'!DA391*'Gas parameters'!$N$17</f>
        <v>0</v>
      </c>
      <c r="GD391" s="457">
        <f>'DATA SHEET'!DB391*'Gas parameters'!$O$17</f>
        <v>0</v>
      </c>
      <c r="GE391" s="457">
        <f>'DATA SHEET'!DC391*'Gas parameters'!$P$17</f>
        <v>0</v>
      </c>
      <c r="GF391" s="457">
        <f>'DATA SHEET'!DD391*'Gas parameters'!$Q$17</f>
        <v>0</v>
      </c>
      <c r="GG391" s="429">
        <f>'DATA SHEET'!CO391*'Gas parameters'!$B$18</f>
        <v>0.43043999999999999</v>
      </c>
      <c r="GH391" s="429">
        <f>'DATA SHEET'!CP391*'Gas parameters'!$C$18</f>
        <v>0</v>
      </c>
      <c r="GI391" s="429">
        <f>'DATA SHEET'!CQ391*'Gas parameters'!$D$18</f>
        <v>0</v>
      </c>
      <c r="GJ391" s="429">
        <f>'DATA SHEET'!CR391*'Gas parameters'!$E$18</f>
        <v>0</v>
      </c>
      <c r="GK391" s="429">
        <f>'DATA SHEET'!CS391*'Gas parameters'!$F$18</f>
        <v>0</v>
      </c>
      <c r="GL391" s="429">
        <f>'DATA SHEET'!CT391*'Gas parameters'!$G$18</f>
        <v>0</v>
      </c>
      <c r="GM391" s="429">
        <f>'DATA SHEET'!CU391*'Gas parameters'!$H$18</f>
        <v>0</v>
      </c>
      <c r="GN391" s="429">
        <f>'DATA SHEET'!CV391*'Gas parameters'!$I$18</f>
        <v>0</v>
      </c>
      <c r="GO391" s="429">
        <f>'DATA SHEET'!CW391*'Gas parameters'!$J$18</f>
        <v>0</v>
      </c>
      <c r="GP391" s="429">
        <f>'DATA SHEET'!CX391*'Gas parameters'!$K$18</f>
        <v>0</v>
      </c>
      <c r="GQ391" s="429">
        <f>'DATA SHEET'!CY391*'Gas parameters'!$L$18</f>
        <v>0</v>
      </c>
      <c r="GR391" s="429">
        <f>'DATA SHEET'!CZ391*'Gas parameters'!$M$18</f>
        <v>3.5999999999999997E-2</v>
      </c>
      <c r="GS391" s="429">
        <f>'DATA SHEET'!DA391*'Gas parameters'!$N$18</f>
        <v>0</v>
      </c>
      <c r="GT391" s="429">
        <f>'DATA SHEET'!DB391*'Gas parameters'!$O$18</f>
        <v>0</v>
      </c>
      <c r="GU391" s="429">
        <f>'DATA SHEET'!DC391*'Gas parameters'!$P$18</f>
        <v>0</v>
      </c>
      <c r="GV391" s="429">
        <f>'DATA SHEET'!DD391*'Gas parameters'!$Q$18</f>
        <v>0</v>
      </c>
      <c r="GW391" s="430">
        <v>7</v>
      </c>
      <c r="GX391" s="430">
        <v>1E-3</v>
      </c>
      <c r="GY391" s="435">
        <f t="shared" si="3082"/>
        <v>6.6924546322827121</v>
      </c>
      <c r="GZ391" s="435">
        <f t="shared" si="3083"/>
        <v>10.148328222950017</v>
      </c>
      <c r="HA391" s="433">
        <f t="shared" si="3084"/>
        <v>1</v>
      </c>
      <c r="HB391" s="433">
        <f t="shared" si="3085"/>
        <v>7.4502201757506663</v>
      </c>
      <c r="HC391" s="433">
        <f t="shared" si="3086"/>
        <v>20.959991874476575</v>
      </c>
      <c r="HD391" s="433">
        <f t="shared" si="3087"/>
        <v>1.3246768628986172</v>
      </c>
      <c r="HE391" s="433">
        <f t="shared" si="3088"/>
        <v>1.2155011147590387</v>
      </c>
      <c r="HF391" s="436">
        <f t="shared" si="3053"/>
        <v>0</v>
      </c>
      <c r="HG391" s="433">
        <f t="shared" si="3089"/>
        <v>5.8886546322827122</v>
      </c>
      <c r="HH391" s="435">
        <f>GY391*0.7906+'DATA SHEET'!CW391/100+HN391</f>
        <v>5.8886546322827122</v>
      </c>
      <c r="HI391" s="433">
        <f t="shared" si="3090"/>
        <v>1.5615655434679541</v>
      </c>
      <c r="HJ391" s="433">
        <f t="shared" si="3091"/>
        <v>10.148328222950017</v>
      </c>
      <c r="HK391" s="437">
        <f t="shared" si="3092"/>
        <v>25843</v>
      </c>
      <c r="HL391" s="437">
        <f t="shared" si="3093"/>
        <v>28989.399999999998</v>
      </c>
      <c r="HM391" s="438">
        <f t="shared" si="3094"/>
        <v>1.4014</v>
      </c>
      <c r="HN391" s="439">
        <f t="shared" si="3095"/>
        <v>0.59760000000000002</v>
      </c>
      <c r="HO391" s="436">
        <f t="shared" si="3096"/>
        <v>1.5508</v>
      </c>
      <c r="HP391" s="427">
        <f t="shared" si="3097"/>
        <v>0.46643999999999997</v>
      </c>
      <c r="HQ391" s="357">
        <f t="shared" si="3098"/>
        <v>25801.599999999999</v>
      </c>
      <c r="HR391" s="358">
        <f t="shared" si="3099"/>
        <v>29019.200000000001</v>
      </c>
      <c r="HS391" s="712">
        <f t="shared" si="3100"/>
        <v>0.46643999999999997</v>
      </c>
      <c r="HT391" s="713">
        <f t="shared" si="3101"/>
        <v>0.36094603788418017</v>
      </c>
      <c r="HU391" s="711">
        <f t="shared" si="3102"/>
        <v>0.44215889640812073</v>
      </c>
      <c r="HV391" s="711">
        <f t="shared" si="3103"/>
        <v>24.454174959719456</v>
      </c>
      <c r="HW391" s="711">
        <f t="shared" si="3104"/>
        <v>27.464698088207459</v>
      </c>
      <c r="HX391" s="711">
        <f t="shared" si="3105"/>
        <v>45.714470083951518</v>
      </c>
      <c r="HY391" s="714">
        <f t="shared" si="3106"/>
        <v>25.801599999999997</v>
      </c>
      <c r="HZ391" s="359">
        <f t="shared" si="3107"/>
        <v>29.019200000000001</v>
      </c>
      <c r="IA391" s="360">
        <f t="shared" si="3108"/>
        <v>48.30190909070317</v>
      </c>
      <c r="IB391" s="75">
        <f t="shared" si="3109"/>
        <v>45.714470083951518</v>
      </c>
      <c r="IC391" s="724">
        <f t="shared" si="3110"/>
        <v>0.36094603788418017</v>
      </c>
      <c r="ID391" s="724">
        <f t="shared" si="3111"/>
        <v>25.801599999999997</v>
      </c>
      <c r="IE391" s="724">
        <f t="shared" si="3112"/>
        <v>29.019200000000001</v>
      </c>
      <c r="IF391" s="76">
        <f t="shared" si="3113"/>
        <v>10.148328222950017</v>
      </c>
      <c r="IG391" s="29"/>
      <c r="IH391" s="29"/>
      <c r="II391" s="28"/>
      <c r="IJ391" s="21"/>
      <c r="IK391"/>
      <c r="IL391"/>
      <c r="IM391"/>
      <c r="IS391" s="23" t="s">
        <v>88</v>
      </c>
      <c r="IT391" s="23" t="s">
        <v>88</v>
      </c>
      <c r="IU391" s="23"/>
      <c r="IV391" s="23" t="s">
        <v>88</v>
      </c>
      <c r="IW391" s="23"/>
      <c r="IX391" s="23"/>
      <c r="IY391" s="23"/>
      <c r="IZ391" s="23"/>
      <c r="JB391" s="43"/>
      <c r="JC391" s="33"/>
      <c r="JD391" s="22"/>
      <c r="JE391" s="22"/>
      <c r="JF391" s="22"/>
      <c r="JG391" s="22"/>
      <c r="JH391" s="21"/>
      <c r="JI391" s="21"/>
      <c r="JJ391" s="21"/>
      <c r="JK391" s="21"/>
      <c r="JL391" s="29"/>
      <c r="JM391" s="29"/>
      <c r="JN391" s="29"/>
      <c r="JO391" s="29"/>
      <c r="JP391" s="29"/>
      <c r="JQ391" s="29"/>
      <c r="JR391" s="29"/>
      <c r="JS391" s="29"/>
      <c r="JT391" s="142"/>
      <c r="JU391" s="142"/>
      <c r="JV391" s="142"/>
      <c r="JW391" s="142"/>
      <c r="JX391" s="142"/>
      <c r="JY391" s="142"/>
      <c r="JZ391" s="142"/>
      <c r="KA391" s="26"/>
      <c r="KB391" s="27"/>
      <c r="KC391" s="10"/>
      <c r="KD391" s="10"/>
      <c r="KE391" s="10"/>
      <c r="KF391" s="10"/>
      <c r="KG391" s="10"/>
      <c r="KH391" s="10"/>
      <c r="KI391" s="10"/>
      <c r="KJ391" s="10"/>
      <c r="KK391" s="24"/>
      <c r="KL391" s="32"/>
      <c r="KM391" s="24"/>
      <c r="KN391" s="24"/>
      <c r="KO391" s="24"/>
      <c r="KP391" s="24"/>
      <c r="KQ391" s="60"/>
      <c r="KR391" s="60"/>
      <c r="KS391" s="60"/>
      <c r="KT391" s="60"/>
      <c r="KU391" s="60"/>
      <c r="KV391" s="60"/>
      <c r="KX391" s="540">
        <f t="shared" si="2985"/>
        <v>100</v>
      </c>
    </row>
    <row r="392" spans="1:310" ht="15.75" thickBot="1" x14ac:dyDescent="0.3">
      <c r="B392" s="13"/>
      <c r="C392" s="13"/>
      <c r="P392" s="550"/>
      <c r="IB392" s="3"/>
      <c r="IC392" s="3"/>
      <c r="ID392" s="3"/>
      <c r="IE392" s="3"/>
      <c r="IF392" s="3"/>
      <c r="IK392"/>
      <c r="IL392"/>
      <c r="IM392"/>
      <c r="JK392" s="3"/>
      <c r="JL392" s="170"/>
      <c r="JM392" s="170"/>
      <c r="JN392" s="170"/>
      <c r="JO392" s="170"/>
      <c r="JP392" s="170"/>
      <c r="JQ392" s="170"/>
      <c r="JR392" s="170"/>
      <c r="JS392" s="170"/>
      <c r="KL392" s="3"/>
      <c r="KX392" s="540">
        <f t="shared" si="2985"/>
        <v>0</v>
      </c>
    </row>
    <row r="393" spans="1:310" ht="24" thickBot="1" x14ac:dyDescent="0.4">
      <c r="B393" s="13"/>
      <c r="C393" s="13"/>
      <c r="E393" s="55" t="s">
        <v>972</v>
      </c>
      <c r="F393" s="56"/>
      <c r="G393" s="56"/>
      <c r="H393" s="56"/>
      <c r="I393" s="56"/>
      <c r="J393" s="56"/>
      <c r="K393" s="56"/>
      <c r="L393" s="56"/>
      <c r="M393" s="56"/>
      <c r="N393" s="56"/>
      <c r="O393" s="56"/>
      <c r="P393" s="551"/>
      <c r="Q393" s="56"/>
      <c r="R393" s="56"/>
      <c r="S393" s="56"/>
      <c r="T393" s="56"/>
      <c r="U393" s="56"/>
      <c r="V393" s="56"/>
      <c r="W393" s="56"/>
      <c r="X393" s="56"/>
      <c r="Y393" s="56"/>
      <c r="Z393" s="56"/>
      <c r="AA393" s="56"/>
      <c r="AB393" s="56"/>
      <c r="AC393" s="56"/>
      <c r="AD393" s="56"/>
      <c r="AE393" s="56"/>
      <c r="AF393" s="56"/>
      <c r="AG393" s="56"/>
      <c r="AH393" s="56"/>
      <c r="AI393" s="56"/>
      <c r="AJ393" s="56"/>
      <c r="AK393" s="56"/>
      <c r="AL393" s="56"/>
      <c r="AM393" s="56"/>
      <c r="AN393" s="56"/>
      <c r="AO393" s="56"/>
      <c r="AP393" s="56"/>
      <c r="AQ393" s="56"/>
      <c r="AR393" s="56"/>
      <c r="AS393" s="56"/>
      <c r="AT393" s="56"/>
      <c r="AU393" s="56"/>
      <c r="AV393" s="56"/>
      <c r="AW393" s="56"/>
      <c r="AX393" s="56"/>
      <c r="AY393" s="56"/>
      <c r="AZ393" s="56"/>
      <c r="BA393" s="56"/>
      <c r="BB393" s="56"/>
      <c r="BC393" s="56"/>
      <c r="BD393" s="56"/>
      <c r="BE393" s="56"/>
      <c r="BF393" s="56"/>
      <c r="BG393" s="56"/>
      <c r="BH393" s="56"/>
      <c r="BI393" s="56"/>
      <c r="BJ393" s="56"/>
      <c r="BK393" s="56"/>
      <c r="BL393" s="56"/>
      <c r="BM393" s="56"/>
      <c r="BN393" s="56"/>
      <c r="BO393" s="56"/>
      <c r="BP393" s="56"/>
      <c r="BQ393" s="56"/>
      <c r="BR393" s="56"/>
      <c r="BS393" s="56"/>
      <c r="BT393" s="56"/>
      <c r="BU393" s="56"/>
      <c r="BV393" s="56"/>
      <c r="BW393" s="56"/>
      <c r="BX393" s="56"/>
      <c r="BY393" s="56"/>
      <c r="BZ393" s="56"/>
      <c r="CA393" s="56"/>
      <c r="CB393" s="56"/>
      <c r="CC393" s="56"/>
      <c r="CD393" s="56"/>
      <c r="CE393" s="56"/>
      <c r="CF393" s="56"/>
      <c r="CG393" s="56"/>
      <c r="CH393" s="56"/>
      <c r="CI393" s="56"/>
      <c r="CJ393" s="56"/>
      <c r="CK393" s="56"/>
      <c r="CL393" s="56"/>
      <c r="CM393" s="56"/>
      <c r="CN393" s="56"/>
      <c r="CO393" s="56"/>
      <c r="CP393" s="56"/>
      <c r="CQ393" s="56"/>
      <c r="CR393" s="56"/>
      <c r="CS393" s="56"/>
      <c r="CT393" s="56"/>
      <c r="CU393" s="56"/>
      <c r="CV393" s="56"/>
      <c r="CW393" s="56"/>
      <c r="CX393" s="56"/>
      <c r="CY393" s="56"/>
      <c r="CZ393" s="56"/>
      <c r="DA393" s="56"/>
      <c r="DB393" s="56"/>
      <c r="DC393" s="56"/>
      <c r="DD393" s="56"/>
      <c r="DE393" s="56"/>
      <c r="DF393" s="56"/>
      <c r="DG393" s="56"/>
      <c r="DH393" s="56"/>
      <c r="DI393" s="56"/>
      <c r="DJ393" s="56"/>
      <c r="DK393" s="56"/>
      <c r="DL393" s="56"/>
      <c r="DM393" s="56"/>
      <c r="DN393" s="56"/>
      <c r="DO393" s="56"/>
      <c r="DP393" s="56"/>
      <c r="DQ393" s="56"/>
      <c r="DR393" s="56"/>
      <c r="DS393" s="56"/>
      <c r="DT393" s="56"/>
      <c r="DU393" s="56"/>
      <c r="DV393" s="56"/>
      <c r="DW393" s="56"/>
      <c r="DX393" s="56"/>
      <c r="DY393" s="56"/>
      <c r="DZ393" s="56"/>
      <c r="EA393" s="56"/>
      <c r="EB393" s="56"/>
      <c r="EC393" s="56"/>
      <c r="ED393" s="56"/>
      <c r="EE393" s="56"/>
      <c r="EF393" s="56"/>
      <c r="EG393" s="56"/>
      <c r="EH393" s="56"/>
      <c r="EI393" s="56"/>
      <c r="EJ393" s="56"/>
      <c r="EK393" s="56"/>
      <c r="EL393" s="56"/>
      <c r="EM393" s="56"/>
      <c r="EN393" s="56"/>
      <c r="EO393" s="56"/>
      <c r="EP393" s="56"/>
      <c r="EQ393" s="56"/>
      <c r="ER393" s="56"/>
      <c r="ES393" s="56"/>
      <c r="ET393" s="56"/>
      <c r="EU393" s="56"/>
      <c r="EV393" s="56"/>
      <c r="EW393" s="56"/>
      <c r="EX393" s="56"/>
      <c r="EY393" s="56"/>
      <c r="EZ393" s="56"/>
      <c r="FA393" s="56"/>
      <c r="FB393" s="56"/>
      <c r="FC393" s="56"/>
      <c r="FD393" s="56"/>
      <c r="FE393" s="56"/>
      <c r="FF393" s="56"/>
      <c r="FG393" s="56"/>
      <c r="FH393" s="56"/>
      <c r="FI393" s="56"/>
      <c r="FJ393" s="56"/>
      <c r="FK393" s="56"/>
      <c r="FL393" s="56"/>
      <c r="FM393" s="56"/>
      <c r="FN393" s="56"/>
      <c r="FO393" s="56"/>
      <c r="FP393" s="56"/>
      <c r="FQ393" s="56"/>
      <c r="FR393" s="56"/>
      <c r="FS393" s="56"/>
      <c r="FT393" s="56"/>
      <c r="FU393" s="56"/>
      <c r="FV393" s="56"/>
      <c r="FW393" s="56"/>
      <c r="FX393" s="56"/>
      <c r="FY393" s="56"/>
      <c r="FZ393" s="56"/>
      <c r="GA393" s="56"/>
      <c r="GB393" s="56"/>
      <c r="GC393" s="56"/>
      <c r="GD393" s="56"/>
      <c r="GE393" s="56"/>
      <c r="GF393" s="56"/>
      <c r="GG393" s="56"/>
      <c r="GH393" s="56"/>
      <c r="GI393" s="56"/>
      <c r="GJ393" s="56"/>
      <c r="GK393" s="56"/>
      <c r="GL393" s="56"/>
      <c r="GM393" s="56"/>
      <c r="GN393" s="56"/>
      <c r="GO393" s="56"/>
      <c r="GP393" s="56"/>
      <c r="GQ393" s="56"/>
      <c r="GR393" s="56"/>
      <c r="GS393" s="56"/>
      <c r="GT393" s="56"/>
      <c r="GU393" s="56"/>
      <c r="GV393" s="56"/>
      <c r="GW393" s="56"/>
      <c r="GX393" s="56"/>
      <c r="GY393" s="56"/>
      <c r="GZ393" s="56"/>
      <c r="HA393" s="56"/>
      <c r="HB393" s="56"/>
      <c r="HC393" s="56"/>
      <c r="HD393" s="56"/>
      <c r="HE393" s="56"/>
      <c r="HF393" s="56"/>
      <c r="HG393" s="56"/>
      <c r="HH393" s="56"/>
      <c r="HI393" s="56"/>
      <c r="HJ393" s="56"/>
      <c r="HK393" s="56"/>
      <c r="HL393" s="56"/>
      <c r="HM393" s="56"/>
      <c r="HN393" s="56"/>
      <c r="HO393" s="56"/>
      <c r="HP393" s="56"/>
      <c r="HQ393" s="56"/>
      <c r="HR393" s="56"/>
      <c r="HS393" s="56"/>
      <c r="HT393" s="56"/>
      <c r="HU393" s="56"/>
      <c r="HV393" s="56"/>
      <c r="HW393" s="56"/>
      <c r="HX393" s="56"/>
      <c r="HY393" s="56"/>
      <c r="HZ393" s="56"/>
      <c r="IA393" s="56"/>
      <c r="IB393" s="56"/>
      <c r="IC393" s="56"/>
      <c r="ID393" s="56"/>
      <c r="IE393" s="56"/>
      <c r="IF393" s="56"/>
      <c r="IG393" s="56"/>
      <c r="IH393" s="56"/>
      <c r="II393" s="56"/>
      <c r="IJ393" s="56"/>
      <c r="IK393"/>
      <c r="IL393"/>
      <c r="IM393"/>
      <c r="IS393" s="56"/>
      <c r="IT393" s="56"/>
      <c r="IU393" s="56"/>
      <c r="IV393" s="56"/>
      <c r="IW393" s="56"/>
      <c r="IX393" s="56"/>
      <c r="IY393" s="56"/>
      <c r="IZ393" s="56"/>
      <c r="JB393" s="56"/>
      <c r="JC393" s="56"/>
      <c r="JD393" s="56"/>
      <c r="JE393" s="56"/>
      <c r="JF393" s="56"/>
      <c r="JG393" s="56"/>
      <c r="JH393" s="56"/>
      <c r="JI393" s="56"/>
      <c r="JJ393" s="56"/>
      <c r="JK393" s="56"/>
      <c r="JL393" s="171"/>
      <c r="JM393" s="171"/>
      <c r="JN393" s="171"/>
      <c r="JO393" s="171"/>
      <c r="JP393" s="171"/>
      <c r="JQ393" s="171"/>
      <c r="JR393" s="171"/>
      <c r="JS393" s="171"/>
      <c r="JT393" s="56"/>
      <c r="JU393" s="56"/>
      <c r="JV393" s="56"/>
      <c r="JW393" s="56"/>
      <c r="JX393" s="56"/>
      <c r="JY393" s="56"/>
      <c r="JZ393" s="56"/>
      <c r="KA393" s="56"/>
      <c r="KB393" s="56"/>
      <c r="KC393" s="56"/>
      <c r="KD393" s="56"/>
      <c r="KE393" s="56"/>
      <c r="KF393" s="56"/>
      <c r="KG393" s="56"/>
      <c r="KH393" s="56"/>
      <c r="KI393" s="56"/>
      <c r="KJ393" s="56"/>
      <c r="KK393" s="56"/>
      <c r="KL393" s="56"/>
      <c r="KM393" s="56"/>
      <c r="KN393" s="56"/>
      <c r="KO393" s="56"/>
      <c r="KP393" s="56"/>
      <c r="KQ393" s="57"/>
      <c r="KR393" s="57"/>
      <c r="KS393" s="57"/>
      <c r="KT393" s="57"/>
      <c r="KU393" s="57"/>
      <c r="KV393" s="57"/>
      <c r="KX393" s="540">
        <f t="shared" si="2985"/>
        <v>0</v>
      </c>
    </row>
    <row r="394" spans="1:310" ht="15.75" thickBot="1" x14ac:dyDescent="0.3">
      <c r="B394" s="13"/>
      <c r="C394" s="13"/>
      <c r="E394" s="50"/>
      <c r="F394" s="40"/>
      <c r="G394" s="40"/>
      <c r="H394" s="40"/>
      <c r="I394" s="40"/>
      <c r="J394" s="40"/>
      <c r="K394" s="40"/>
      <c r="L394" s="40"/>
      <c r="M394" s="40"/>
      <c r="N394" s="106"/>
      <c r="O394" s="106"/>
      <c r="P394" s="545"/>
      <c r="Q394" s="40"/>
      <c r="R394" s="40"/>
      <c r="S394" s="40"/>
      <c r="T394" s="613" t="s">
        <v>656</v>
      </c>
      <c r="U394" s="614"/>
      <c r="V394" s="613"/>
      <c r="W394" s="613"/>
      <c r="X394" s="613"/>
      <c r="Y394" s="613"/>
      <c r="Z394" s="613"/>
      <c r="AA394" s="613"/>
      <c r="AB394" s="613"/>
      <c r="AC394" s="613"/>
      <c r="AD394" s="613"/>
      <c r="AE394" s="615"/>
      <c r="AF394" s="615"/>
      <c r="AG394" s="615"/>
      <c r="AH394" s="615"/>
      <c r="AI394" s="615"/>
      <c r="AJ394" s="615"/>
      <c r="AK394" s="615"/>
      <c r="AL394" s="615"/>
      <c r="AM394" s="615"/>
      <c r="AN394" s="615"/>
      <c r="AO394" s="615"/>
      <c r="AP394" s="615"/>
      <c r="AQ394" s="615"/>
      <c r="AR394" s="615"/>
      <c r="AS394" s="615"/>
      <c r="AT394" s="615"/>
      <c r="AU394" s="615"/>
      <c r="AV394" s="615"/>
      <c r="AW394" s="615"/>
      <c r="AX394" s="615"/>
      <c r="AY394" s="615"/>
      <c r="AZ394" s="615"/>
      <c r="BA394" s="615"/>
      <c r="BB394" s="615"/>
      <c r="BC394" s="615"/>
      <c r="BD394" s="615"/>
      <c r="BE394" s="615"/>
      <c r="BF394" s="615"/>
      <c r="BG394" s="615"/>
      <c r="BH394" s="615"/>
      <c r="BI394" s="615"/>
      <c r="BJ394" s="615"/>
      <c r="BK394" s="615"/>
      <c r="BL394" s="615"/>
      <c r="BM394" s="615"/>
      <c r="BN394" s="615"/>
      <c r="BO394" s="615"/>
      <c r="BP394" s="615"/>
      <c r="BQ394" s="615"/>
      <c r="BR394" s="615"/>
      <c r="BS394" s="615"/>
      <c r="BT394" s="615"/>
      <c r="BU394" s="615"/>
      <c r="BV394" s="615"/>
      <c r="BW394" s="615"/>
      <c r="BX394" s="615"/>
      <c r="BY394" s="615"/>
      <c r="BZ394" s="615"/>
      <c r="CA394" s="615"/>
      <c r="CB394" s="615"/>
      <c r="CC394" s="615"/>
      <c r="CD394" s="615"/>
      <c r="CE394" s="615"/>
      <c r="CF394" s="615"/>
      <c r="CG394" s="615"/>
      <c r="CH394" s="615"/>
      <c r="CI394" s="615"/>
      <c r="CJ394" s="615"/>
      <c r="CK394" s="615"/>
      <c r="CL394" s="615"/>
      <c r="CM394" s="615"/>
      <c r="CN394" s="615"/>
      <c r="CO394" s="615"/>
      <c r="CP394" s="615"/>
      <c r="CQ394" s="615"/>
      <c r="CR394" s="615"/>
      <c r="CS394" s="615"/>
      <c r="CT394" s="615"/>
      <c r="CU394" s="615"/>
      <c r="CV394" s="615"/>
      <c r="CW394" s="615"/>
      <c r="CX394" s="615"/>
      <c r="CY394" s="615"/>
      <c r="CZ394" s="615"/>
      <c r="DA394" s="615"/>
      <c r="DB394" s="615"/>
      <c r="DC394" s="615"/>
      <c r="DD394" s="615"/>
      <c r="DE394" s="615"/>
      <c r="DF394" s="615"/>
      <c r="DG394" s="615"/>
      <c r="DH394" s="615"/>
      <c r="DI394" s="615"/>
      <c r="DJ394" s="615"/>
      <c r="DK394" s="615"/>
      <c r="DL394" s="615"/>
      <c r="DM394" s="615"/>
      <c r="DN394" s="615"/>
      <c r="DO394" s="615"/>
      <c r="DP394" s="615"/>
      <c r="DQ394" s="615"/>
      <c r="DR394" s="615"/>
      <c r="DS394" s="615"/>
      <c r="DT394" s="615"/>
      <c r="DU394" s="615"/>
      <c r="DV394" s="615"/>
      <c r="DW394" s="615"/>
      <c r="DX394" s="615"/>
      <c r="DY394" s="615"/>
      <c r="DZ394" s="615"/>
      <c r="EA394" s="615"/>
      <c r="EB394" s="615"/>
      <c r="EC394" s="615"/>
      <c r="ED394" s="615"/>
      <c r="EE394" s="615"/>
      <c r="EF394" s="615"/>
      <c r="EG394" s="615"/>
      <c r="EH394" s="615"/>
      <c r="EI394" s="615"/>
      <c r="EJ394" s="615"/>
      <c r="EK394" s="615"/>
      <c r="EL394" s="615"/>
      <c r="EM394" s="615"/>
      <c r="EN394" s="615"/>
      <c r="EO394" s="615"/>
      <c r="EP394" s="615"/>
      <c r="EQ394" s="615"/>
      <c r="ER394" s="615"/>
      <c r="ES394" s="615"/>
      <c r="ET394" s="615"/>
      <c r="EU394" s="615"/>
      <c r="EV394" s="615"/>
      <c r="EW394" s="615"/>
      <c r="EX394" s="615"/>
      <c r="EY394" s="615"/>
      <c r="EZ394" s="615"/>
      <c r="FA394" s="615"/>
      <c r="FB394" s="615"/>
      <c r="FC394" s="615"/>
      <c r="FD394" s="615"/>
      <c r="FE394" s="615"/>
      <c r="FF394" s="615"/>
      <c r="FG394" s="615"/>
      <c r="FH394" s="615"/>
      <c r="FI394" s="615"/>
      <c r="FJ394" s="615"/>
      <c r="FK394" s="615"/>
      <c r="FL394" s="615"/>
      <c r="FM394" s="615"/>
      <c r="FN394" s="615"/>
      <c r="FO394" s="615"/>
      <c r="FP394" s="615"/>
      <c r="FQ394" s="615"/>
      <c r="FR394" s="615"/>
      <c r="FS394" s="615"/>
      <c r="FT394" s="615"/>
      <c r="FU394" s="615"/>
      <c r="FV394" s="615"/>
      <c r="FW394" s="615"/>
      <c r="FX394" s="615"/>
      <c r="FY394" s="615"/>
      <c r="FZ394" s="615"/>
      <c r="GA394" s="615"/>
      <c r="GB394" s="615"/>
      <c r="GC394" s="615"/>
      <c r="GD394" s="615"/>
      <c r="GE394" s="615"/>
      <c r="GF394" s="615"/>
      <c r="GG394" s="615"/>
      <c r="GH394" s="615"/>
      <c r="GI394" s="615"/>
      <c r="GJ394" s="615"/>
      <c r="GK394" s="615"/>
      <c r="GL394" s="615"/>
      <c r="GM394" s="615"/>
      <c r="GN394" s="615"/>
      <c r="GO394" s="615"/>
      <c r="GP394" s="615"/>
      <c r="GQ394" s="615"/>
      <c r="GR394" s="615"/>
      <c r="GS394" s="615"/>
      <c r="GT394" s="615"/>
      <c r="GU394" s="615"/>
      <c r="GV394" s="615"/>
      <c r="GW394" s="615"/>
      <c r="GX394" s="615"/>
      <c r="GY394" s="615"/>
      <c r="GZ394" s="615"/>
      <c r="HA394" s="615"/>
      <c r="HB394" s="615"/>
      <c r="HC394" s="615"/>
      <c r="HD394" s="615"/>
      <c r="HE394" s="615"/>
      <c r="HF394" s="615"/>
      <c r="HG394" s="615"/>
      <c r="HH394" s="615"/>
      <c r="HI394" s="615"/>
      <c r="HJ394" s="615"/>
      <c r="HK394" s="615"/>
      <c r="HL394" s="615"/>
      <c r="HM394" s="615"/>
      <c r="HN394" s="615"/>
      <c r="HO394" s="615"/>
      <c r="HP394" s="615"/>
      <c r="HQ394" s="615"/>
      <c r="HR394" s="615"/>
      <c r="HS394" s="615"/>
      <c r="HT394" s="615"/>
      <c r="HU394" s="615"/>
      <c r="HV394" s="615"/>
      <c r="HW394" s="615"/>
      <c r="HX394" s="615"/>
      <c r="HY394" s="615"/>
      <c r="HZ394" s="615"/>
      <c r="IA394" s="615"/>
      <c r="IB394" s="615"/>
      <c r="IC394" s="615"/>
      <c r="ID394" s="615"/>
      <c r="IE394" s="615"/>
      <c r="IF394" s="615"/>
      <c r="IG394" s="615"/>
      <c r="IH394" s="616"/>
      <c r="II394" s="616"/>
      <c r="IJ394" s="616"/>
      <c r="IK394" s="617"/>
      <c r="IL394" s="617"/>
      <c r="IM394" s="617"/>
      <c r="IN394" s="617"/>
      <c r="IO394" s="617"/>
      <c r="IP394" s="617"/>
      <c r="IQ394" s="617"/>
      <c r="IR394" s="617"/>
      <c r="IS394" s="40"/>
      <c r="IT394" s="40"/>
      <c r="IU394" s="40"/>
      <c r="IV394" s="40"/>
      <c r="IW394" s="40"/>
      <c r="IX394" s="40"/>
      <c r="IY394" s="40"/>
      <c r="IZ394" s="40"/>
      <c r="JB394" s="40"/>
      <c r="JC394" s="40"/>
      <c r="JD394" s="40"/>
      <c r="JE394" s="40"/>
      <c r="JF394" s="40"/>
      <c r="JG394" s="40"/>
      <c r="JH394" s="40"/>
      <c r="JI394" s="40"/>
      <c r="JJ394" s="40"/>
      <c r="JK394" s="40"/>
      <c r="JL394" s="40"/>
      <c r="JM394" s="40"/>
      <c r="JN394" s="40"/>
      <c r="JO394" s="40"/>
      <c r="JP394" s="40"/>
      <c r="JQ394" s="40"/>
      <c r="JR394" s="40"/>
      <c r="JS394" s="40"/>
      <c r="JT394" s="83"/>
      <c r="JU394" s="83"/>
      <c r="JV394" s="83"/>
      <c r="JW394" s="83"/>
      <c r="JX394" s="83"/>
      <c r="JY394" s="83"/>
      <c r="JZ394" s="83"/>
      <c r="KA394" s="40"/>
      <c r="KB394" s="40"/>
      <c r="KC394" s="40"/>
      <c r="KD394" s="40"/>
      <c r="KE394" s="40"/>
      <c r="KF394" s="40"/>
      <c r="KG394" s="40"/>
      <c r="KH394" s="40"/>
      <c r="KI394" s="40"/>
      <c r="KJ394" s="40"/>
      <c r="KK394" s="40"/>
      <c r="KL394" s="40"/>
      <c r="KM394" s="40"/>
      <c r="KN394" s="40"/>
      <c r="KO394" s="40"/>
      <c r="KP394" s="40"/>
      <c r="KQ394" s="41"/>
      <c r="KR394" s="41"/>
      <c r="KS394" s="41"/>
      <c r="KT394" s="41"/>
      <c r="KU394" s="41"/>
      <c r="KV394" s="41"/>
      <c r="KX394" s="540">
        <f t="shared" si="2985"/>
        <v>0</v>
      </c>
    </row>
    <row r="395" spans="1:310" ht="15.75" thickBot="1" x14ac:dyDescent="0.3">
      <c r="B395" s="13"/>
      <c r="C395" s="13"/>
      <c r="E395" s="52" t="s">
        <v>292</v>
      </c>
      <c r="F395" s="53"/>
      <c r="G395" s="53"/>
      <c r="H395" s="53"/>
      <c r="I395" s="53"/>
      <c r="J395" s="53"/>
      <c r="K395" s="53"/>
      <c r="L395" s="53"/>
      <c r="M395" s="53"/>
      <c r="N395" s="53"/>
      <c r="O395" s="53"/>
      <c r="P395" s="547"/>
      <c r="Q395" s="53"/>
      <c r="R395" s="53"/>
      <c r="S395" s="53"/>
      <c r="T395" s="53"/>
      <c r="U395" s="53"/>
      <c r="V395" s="53"/>
      <c r="W395" s="53"/>
      <c r="X395" s="53"/>
      <c r="Y395" s="53"/>
      <c r="Z395" s="53"/>
      <c r="AA395" s="53"/>
      <c r="AB395" s="53"/>
      <c r="AC395" s="53"/>
      <c r="AD395" s="53"/>
      <c r="AE395" s="53"/>
      <c r="AF395" s="53"/>
      <c r="AG395" s="53"/>
      <c r="AH395" s="53"/>
      <c r="AI395" s="53"/>
      <c r="AJ395" s="53"/>
      <c r="AK395" s="53"/>
      <c r="AL395" s="53"/>
      <c r="AM395" s="53"/>
      <c r="AN395" s="53"/>
      <c r="AO395" s="53"/>
      <c r="AP395" s="53"/>
      <c r="AQ395" s="53"/>
      <c r="AR395" s="53"/>
      <c r="AS395" s="53"/>
      <c r="AT395" s="53"/>
      <c r="AU395" s="53"/>
      <c r="AV395" s="53"/>
      <c r="AW395" s="53"/>
      <c r="AX395" s="53"/>
      <c r="AY395" s="53"/>
      <c r="AZ395" s="53"/>
      <c r="BA395" s="53"/>
      <c r="BB395" s="53"/>
      <c r="BC395" s="53"/>
      <c r="BD395" s="53"/>
      <c r="BE395" s="53"/>
      <c r="BF395" s="53"/>
      <c r="BG395" s="53"/>
      <c r="BH395" s="53"/>
      <c r="BI395" s="53"/>
      <c r="BJ395" s="53"/>
      <c r="BK395" s="53"/>
      <c r="BL395" s="53"/>
      <c r="BM395" s="53"/>
      <c r="BN395" s="53"/>
      <c r="BO395" s="53"/>
      <c r="BP395" s="53"/>
      <c r="BQ395" s="53"/>
      <c r="BR395" s="53"/>
      <c r="BS395" s="53"/>
      <c r="BT395" s="53"/>
      <c r="BU395" s="53"/>
      <c r="BV395" s="53"/>
      <c r="BW395" s="53"/>
      <c r="BX395" s="53"/>
      <c r="BY395" s="53"/>
      <c r="BZ395" s="53"/>
      <c r="CA395" s="53"/>
      <c r="CB395" s="53"/>
      <c r="CC395" s="53"/>
      <c r="CD395" s="53"/>
      <c r="CE395" s="53"/>
      <c r="CF395" s="53"/>
      <c r="CG395" s="53"/>
      <c r="CH395" s="53"/>
      <c r="CI395" s="53"/>
      <c r="CJ395" s="53"/>
      <c r="CK395" s="53"/>
      <c r="CL395" s="53"/>
      <c r="CM395" s="53"/>
      <c r="CN395" s="53"/>
      <c r="CO395" s="53"/>
      <c r="CP395" s="53"/>
      <c r="CQ395" s="53"/>
      <c r="CR395" s="53"/>
      <c r="CS395" s="53"/>
      <c r="CT395" s="53"/>
      <c r="CU395" s="53"/>
      <c r="CV395" s="53"/>
      <c r="CW395" s="53"/>
      <c r="CX395" s="53"/>
      <c r="CY395" s="53"/>
      <c r="CZ395" s="53"/>
      <c r="DA395" s="53"/>
      <c r="DB395" s="53"/>
      <c r="DC395" s="53"/>
      <c r="DD395" s="53"/>
      <c r="DE395" s="53"/>
      <c r="DF395" s="53"/>
      <c r="DG395" s="53"/>
      <c r="DH395" s="53"/>
      <c r="DI395" s="53"/>
      <c r="DJ395" s="53"/>
      <c r="DK395" s="53"/>
      <c r="DL395" s="53"/>
      <c r="DM395" s="53"/>
      <c r="DN395" s="53"/>
      <c r="DO395" s="53"/>
      <c r="DP395" s="53"/>
      <c r="DQ395" s="53"/>
      <c r="DR395" s="53"/>
      <c r="DS395" s="53"/>
      <c r="DT395" s="53"/>
      <c r="DU395" s="53"/>
      <c r="DV395" s="53"/>
      <c r="DW395" s="53"/>
      <c r="DX395" s="53"/>
      <c r="DY395" s="53"/>
      <c r="DZ395" s="53"/>
      <c r="EA395" s="53"/>
      <c r="EB395" s="53"/>
      <c r="EC395" s="53"/>
      <c r="ED395" s="53"/>
      <c r="EE395" s="53"/>
      <c r="EF395" s="53"/>
      <c r="EG395" s="53"/>
      <c r="EH395" s="53"/>
      <c r="EI395" s="53"/>
      <c r="EJ395" s="53"/>
      <c r="EK395" s="53"/>
      <c r="EL395" s="53"/>
      <c r="EM395" s="53"/>
      <c r="EN395" s="53"/>
      <c r="EO395" s="53"/>
      <c r="EP395" s="53"/>
      <c r="EQ395" s="53"/>
      <c r="ER395" s="53"/>
      <c r="ES395" s="53"/>
      <c r="ET395" s="53"/>
      <c r="EU395" s="53"/>
      <c r="EV395" s="53"/>
      <c r="EW395" s="53"/>
      <c r="EX395" s="53"/>
      <c r="EY395" s="53"/>
      <c r="EZ395" s="53"/>
      <c r="FA395" s="53"/>
      <c r="FB395" s="53"/>
      <c r="FC395" s="53"/>
      <c r="FD395" s="53"/>
      <c r="FE395" s="53"/>
      <c r="FF395" s="53"/>
      <c r="FG395" s="53"/>
      <c r="FH395" s="53"/>
      <c r="FI395" s="53"/>
      <c r="FJ395" s="53"/>
      <c r="FK395" s="53"/>
      <c r="FL395" s="53"/>
      <c r="FM395" s="53"/>
      <c r="FN395" s="53"/>
      <c r="FO395" s="53"/>
      <c r="FP395" s="53"/>
      <c r="FQ395" s="53"/>
      <c r="FR395" s="53"/>
      <c r="FS395" s="53"/>
      <c r="FT395" s="53"/>
      <c r="FU395" s="53"/>
      <c r="FV395" s="53"/>
      <c r="FW395" s="53"/>
      <c r="FX395" s="53"/>
      <c r="FY395" s="53"/>
      <c r="FZ395" s="53"/>
      <c r="GA395" s="53"/>
      <c r="GB395" s="53"/>
      <c r="GC395" s="53"/>
      <c r="GD395" s="53"/>
      <c r="GE395" s="53"/>
      <c r="GF395" s="53"/>
      <c r="GG395" s="53"/>
      <c r="GH395" s="53"/>
      <c r="GI395" s="53"/>
      <c r="GJ395" s="53"/>
      <c r="GK395" s="53"/>
      <c r="GL395" s="53"/>
      <c r="GM395" s="53"/>
      <c r="GN395" s="53"/>
      <c r="GO395" s="53"/>
      <c r="GP395" s="53"/>
      <c r="GQ395" s="53"/>
      <c r="GR395" s="53"/>
      <c r="GS395" s="53"/>
      <c r="GT395" s="53"/>
      <c r="GU395" s="53"/>
      <c r="GV395" s="53"/>
      <c r="GW395" s="53"/>
      <c r="GX395" s="53"/>
      <c r="GY395" s="53"/>
      <c r="GZ395" s="53"/>
      <c r="HA395" s="53"/>
      <c r="HB395" s="53"/>
      <c r="HC395" s="53"/>
      <c r="HD395" s="53"/>
      <c r="HE395" s="53"/>
      <c r="HF395" s="53"/>
      <c r="HG395" s="53"/>
      <c r="HH395" s="53"/>
      <c r="HI395" s="53"/>
      <c r="HJ395" s="53"/>
      <c r="HK395" s="53"/>
      <c r="HL395" s="53"/>
      <c r="HM395" s="53"/>
      <c r="HN395" s="53"/>
      <c r="HO395" s="53"/>
      <c r="HP395" s="53"/>
      <c r="HQ395" s="53"/>
      <c r="HR395" s="53"/>
      <c r="HS395" s="53"/>
      <c r="HT395" s="53"/>
      <c r="HU395" s="53"/>
      <c r="HV395" s="53"/>
      <c r="HW395" s="53"/>
      <c r="HX395" s="53"/>
      <c r="HY395" s="53"/>
      <c r="HZ395" s="53"/>
      <c r="IA395" s="53"/>
      <c r="IB395" s="53"/>
      <c r="IC395" s="53"/>
      <c r="ID395" s="53"/>
      <c r="IE395" s="53"/>
      <c r="IF395" s="53"/>
      <c r="IG395" s="53"/>
      <c r="IH395" s="53"/>
      <c r="II395" s="53"/>
      <c r="IJ395" s="53"/>
      <c r="IK395"/>
      <c r="IL395"/>
      <c r="IM395"/>
      <c r="IS395" s="53"/>
      <c r="IT395" s="53"/>
      <c r="IU395" s="53"/>
      <c r="IV395" s="53"/>
      <c r="IW395" s="53"/>
      <c r="IX395" s="53"/>
      <c r="IY395" s="53"/>
      <c r="IZ395" s="53"/>
      <c r="JB395" s="53"/>
      <c r="JC395" s="53"/>
      <c r="JD395" s="53"/>
      <c r="JE395" s="53"/>
      <c r="JF395" s="53"/>
      <c r="JG395" s="53"/>
      <c r="JH395" s="53"/>
      <c r="JI395" s="53"/>
      <c r="JJ395" s="53"/>
      <c r="JK395" s="53"/>
      <c r="JL395" s="172"/>
      <c r="JM395" s="172"/>
      <c r="JN395" s="172"/>
      <c r="JO395" s="172"/>
      <c r="JP395" s="172"/>
      <c r="JQ395" s="172"/>
      <c r="JR395" s="172"/>
      <c r="JS395" s="172"/>
      <c r="JT395" s="53"/>
      <c r="JU395" s="53"/>
      <c r="JV395" s="53"/>
      <c r="JW395" s="53"/>
      <c r="JX395" s="53"/>
      <c r="JY395" s="53"/>
      <c r="JZ395" s="53"/>
      <c r="KA395" s="53"/>
      <c r="KB395" s="53"/>
      <c r="KC395" s="53"/>
      <c r="KD395" s="53"/>
      <c r="KE395" s="53"/>
      <c r="KF395" s="53"/>
      <c r="KG395" s="53"/>
      <c r="KH395" s="53"/>
      <c r="KI395" s="53"/>
      <c r="KJ395" s="53"/>
      <c r="KK395" s="53"/>
      <c r="KL395" s="53"/>
      <c r="KM395" s="53"/>
      <c r="KN395" s="53"/>
      <c r="KO395" s="53"/>
      <c r="KP395" s="53"/>
      <c r="KQ395" s="54"/>
      <c r="KR395" s="54"/>
      <c r="KS395" s="54"/>
      <c r="KT395" s="54"/>
      <c r="KU395" s="54"/>
      <c r="KV395" s="54"/>
      <c r="KX395" s="540">
        <f t="shared" si="2985"/>
        <v>0</v>
      </c>
    </row>
    <row r="396" spans="1:310" ht="16.5" thickTop="1" thickBot="1" x14ac:dyDescent="0.3">
      <c r="A396" s="62"/>
      <c r="B396" s="80" t="str">
        <f>IF(A396="X",IF(#REF!="F",#REF!,IF(#REF!="C",#REF!,IF(#REF!="WH",#REF!,IF(#REF!="B",#REF!,"")))),"")</f>
        <v/>
      </c>
      <c r="C396" s="120"/>
      <c r="D396" s="668"/>
      <c r="E396" s="11">
        <f>E391+1</f>
        <v>190</v>
      </c>
      <c r="F396" s="2127"/>
      <c r="G396" s="1830"/>
      <c r="H396" s="263" t="s">
        <v>325</v>
      </c>
      <c r="I396" s="264"/>
      <c r="J396" s="264"/>
      <c r="K396" s="265"/>
      <c r="L396" s="260" t="s">
        <v>176</v>
      </c>
      <c r="M396" s="196" t="s">
        <v>56</v>
      </c>
      <c r="N396" s="128"/>
      <c r="O396" s="45"/>
      <c r="P396" s="599"/>
      <c r="Q396" s="726">
        <v>60</v>
      </c>
      <c r="R396" s="727"/>
      <c r="S396" s="727"/>
      <c r="T396" s="727"/>
      <c r="U396" s="727"/>
      <c r="V396" s="727"/>
      <c r="W396" s="727"/>
      <c r="X396" s="727"/>
      <c r="Y396" s="727"/>
      <c r="Z396" s="727"/>
      <c r="AA396" s="727"/>
      <c r="AB396" s="727">
        <v>40</v>
      </c>
      <c r="AC396" s="368">
        <f t="shared" ref="AC396:AC398" si="3114">Q396/100</f>
        <v>0.6</v>
      </c>
      <c r="AD396" s="368">
        <f t="shared" ref="AD396:AD398" si="3115">R396/100</f>
        <v>0</v>
      </c>
      <c r="AE396" s="368">
        <f t="shared" ref="AE396:AE398" si="3116">S396/100</f>
        <v>0</v>
      </c>
      <c r="AF396" s="368">
        <f t="shared" ref="AF396:AF398" si="3117">T396/100</f>
        <v>0</v>
      </c>
      <c r="AG396" s="368">
        <f t="shared" ref="AG396:AG398" si="3118">U396/100</f>
        <v>0</v>
      </c>
      <c r="AH396" s="368">
        <f t="shared" ref="AH396:AH398" si="3119">V396/100</f>
        <v>0</v>
      </c>
      <c r="AI396" s="368">
        <f t="shared" ref="AI396:AI398" si="3120">W396/100</f>
        <v>0</v>
      </c>
      <c r="AJ396" s="368">
        <f t="shared" ref="AJ396:AJ398" si="3121">X396/100</f>
        <v>0</v>
      </c>
      <c r="AK396" s="368">
        <f t="shared" ref="AK396:AK398" si="3122">Y396/100</f>
        <v>0</v>
      </c>
      <c r="AL396" s="368">
        <f t="shared" ref="AL396:AL398" si="3123">Z396/100</f>
        <v>0</v>
      </c>
      <c r="AM396" s="368">
        <f t="shared" ref="AM396:AM398" si="3124">AA396/100</f>
        <v>0</v>
      </c>
      <c r="AN396" s="368">
        <f t="shared" ref="AN396:AN398" si="3125">AB396/100</f>
        <v>0.4</v>
      </c>
      <c r="AO396" s="369">
        <v>0</v>
      </c>
      <c r="AP396" s="370">
        <v>0</v>
      </c>
      <c r="AQ396" s="370">
        <v>0</v>
      </c>
      <c r="AR396" s="370">
        <v>0</v>
      </c>
      <c r="AS396" s="378">
        <f>AC396*'Gas parameters'!$B$10</f>
        <v>21490.799999999999</v>
      </c>
      <c r="AT396" s="371">
        <f>AD396*'Gas parameters'!$C$10</f>
        <v>0</v>
      </c>
      <c r="AU396" s="371">
        <f>AE396*'Gas parameters'!$D$10</f>
        <v>0</v>
      </c>
      <c r="AV396" s="371">
        <f>AF396*'Gas parameters'!$E$10</f>
        <v>0</v>
      </c>
      <c r="AW396" s="371">
        <f>AG396*'Gas parameters'!$F$10</f>
        <v>0</v>
      </c>
      <c r="AX396" s="371">
        <f>AH396*'Gas parameters'!$G$10</f>
        <v>0</v>
      </c>
      <c r="AY396" s="371">
        <f>AI396*'Gas parameters'!$H$10</f>
        <v>0</v>
      </c>
      <c r="AZ396" s="371">
        <f>AJ396*'Gas parameters'!$I$10</f>
        <v>0</v>
      </c>
      <c r="BA396" s="371">
        <f>AK396*'Gas parameters'!$J$10</f>
        <v>0</v>
      </c>
      <c r="BB396" s="371">
        <f>AL396*'Gas parameters'!$K$10</f>
        <v>0</v>
      </c>
      <c r="BC396" s="371">
        <f>AM396*'Gas parameters'!$L$10</f>
        <v>0</v>
      </c>
      <c r="BD396" s="371">
        <f>AN396*'Gas parameters'!$M$10</f>
        <v>4310.8</v>
      </c>
      <c r="BE396" s="372">
        <f>AO396*'Gas parameters'!$N$10</f>
        <v>0</v>
      </c>
      <c r="BF396" s="373">
        <f>AP396*'Gas parameters'!$O$10</f>
        <v>0</v>
      </c>
      <c r="BG396" s="373">
        <f>AQ396*'Gas parameters'!$P$10</f>
        <v>0</v>
      </c>
      <c r="BH396" s="379">
        <f>AR396*'Gas parameters'!$Q$10</f>
        <v>0</v>
      </c>
      <c r="BI396" s="386">
        <f>AC396*'Gas parameters'!$B$11</f>
        <v>23904</v>
      </c>
      <c r="BJ396" s="387">
        <f>AD396*'Gas parameters'!$C$11</f>
        <v>0</v>
      </c>
      <c r="BK396" s="387">
        <f>AE396*'Gas parameters'!$D$11</f>
        <v>0</v>
      </c>
      <c r="BL396" s="387">
        <f>AF396*'Gas parameters'!$E$11</f>
        <v>0</v>
      </c>
      <c r="BM396" s="387">
        <f>AG396*'Gas parameters'!$F$11</f>
        <v>0</v>
      </c>
      <c r="BN396" s="387">
        <f>AH396*'Gas parameters'!$G$11</f>
        <v>0</v>
      </c>
      <c r="BO396" s="387">
        <f>AI396*'Gas parameters'!$H$11</f>
        <v>0</v>
      </c>
      <c r="BP396" s="387">
        <f>AJ396*'Gas parameters'!$I$11</f>
        <v>0</v>
      </c>
      <c r="BQ396" s="387">
        <f>AK396*'Gas parameters'!$J$11</f>
        <v>0</v>
      </c>
      <c r="BR396" s="387">
        <f>AL396*'Gas parameters'!$K$11</f>
        <v>0</v>
      </c>
      <c r="BS396" s="387">
        <f>AM396*'Gas parameters'!$L$11</f>
        <v>0</v>
      </c>
      <c r="BT396" s="387">
        <f>AN396*'Gas parameters'!$M$11</f>
        <v>5115.2000000000007</v>
      </c>
      <c r="BU396" s="388">
        <f>AO396*'Gas parameters'!$N$11</f>
        <v>0</v>
      </c>
      <c r="BV396" s="389">
        <f>AP396*'Gas parameters'!$O$11</f>
        <v>0</v>
      </c>
      <c r="BW396" s="389">
        <f>AQ396*'Gas parameters'!$P$11</f>
        <v>0</v>
      </c>
      <c r="BX396" s="390">
        <f>AR396*'Gas parameters'!$Q$11</f>
        <v>0</v>
      </c>
      <c r="BY396" s="385">
        <f>AC396*'Gas parameters'!$B$12</f>
        <v>0.43043999999999999</v>
      </c>
      <c r="BZ396" s="374">
        <f>AD396*'Gas parameters'!$C$12</f>
        <v>0</v>
      </c>
      <c r="CA396" s="374">
        <f>AE396*'Gas parameters'!$D$12</f>
        <v>0</v>
      </c>
      <c r="CB396" s="374">
        <f>AF396*'Gas parameters'!$E$12</f>
        <v>0</v>
      </c>
      <c r="CC396" s="374">
        <f>AG396*'Gas parameters'!$F$12</f>
        <v>0</v>
      </c>
      <c r="CD396" s="374">
        <f>AH396*'Gas parameters'!$G$12</f>
        <v>0</v>
      </c>
      <c r="CE396" s="374">
        <f>AI396*'Gas parameters'!$H$12</f>
        <v>0</v>
      </c>
      <c r="CF396" s="374">
        <f>AJ396*'Gas parameters'!$I$12</f>
        <v>0</v>
      </c>
      <c r="CG396" s="374">
        <f>AK396*'Gas parameters'!$J$12</f>
        <v>0</v>
      </c>
      <c r="CH396" s="374">
        <f>AL396*'Gas parameters'!$K$12</f>
        <v>0</v>
      </c>
      <c r="CI396" s="374">
        <f>AM396*'Gas parameters'!$L$12</f>
        <v>0</v>
      </c>
      <c r="CJ396" s="374">
        <f>AN396*'Gas parameters'!$M$12</f>
        <v>3.5999999999999997E-2</v>
      </c>
      <c r="CK396" s="375">
        <f>AO396*'Gas parameters'!$N$12</f>
        <v>0</v>
      </c>
      <c r="CL396" s="376">
        <f>AP396*'Gas parameters'!$O$12</f>
        <v>0</v>
      </c>
      <c r="CM396" s="376">
        <f>AQ396*'Gas parameters'!$P$12</f>
        <v>0</v>
      </c>
      <c r="CN396" s="376">
        <f>AR396*'Gas parameters'!$Q$12</f>
        <v>0</v>
      </c>
      <c r="CO396" s="432">
        <f t="shared" ref="CO396:CO398" si="3126">AC396</f>
        <v>0.6</v>
      </c>
      <c r="CP396" s="432">
        <f t="shared" ref="CP396:CP398" si="3127">AD396</f>
        <v>0</v>
      </c>
      <c r="CQ396" s="432">
        <f t="shared" ref="CQ396:CQ398" si="3128">AE396</f>
        <v>0</v>
      </c>
      <c r="CR396" s="432">
        <f t="shared" ref="CR396:CR398" si="3129">AF396</f>
        <v>0</v>
      </c>
      <c r="CS396" s="432">
        <f t="shared" ref="CS396:CS398" si="3130">AG396</f>
        <v>0</v>
      </c>
      <c r="CT396" s="432">
        <f t="shared" ref="CT396:CT398" si="3131">AH396</f>
        <v>0</v>
      </c>
      <c r="CU396" s="432">
        <f t="shared" ref="CU396:CU398" si="3132">AI396</f>
        <v>0</v>
      </c>
      <c r="CV396" s="432">
        <f t="shared" ref="CV396:CV398" si="3133">AJ396</f>
        <v>0</v>
      </c>
      <c r="CW396" s="432">
        <f t="shared" ref="CW396:CW398" si="3134">AK396</f>
        <v>0</v>
      </c>
      <c r="CX396" s="432">
        <f t="shared" ref="CX396:CX398" si="3135">AL396</f>
        <v>0</v>
      </c>
      <c r="CY396" s="432">
        <f t="shared" ref="CY396:CY398" si="3136">AM396</f>
        <v>0</v>
      </c>
      <c r="CZ396" s="432">
        <f t="shared" ref="CZ396:CZ398" si="3137">AN396</f>
        <v>0.4</v>
      </c>
      <c r="DA396" s="432">
        <f t="shared" ref="DA396:DA398" si="3138">AO396</f>
        <v>0</v>
      </c>
      <c r="DB396" s="432">
        <f t="shared" ref="DB396:DB398" si="3139">AP396</f>
        <v>0</v>
      </c>
      <c r="DC396" s="432">
        <f t="shared" ref="DC396:DC398" si="3140">AQ396</f>
        <v>0</v>
      </c>
      <c r="DD396" s="432">
        <f t="shared" ref="DD396:DD398" si="3141">AR396</f>
        <v>0</v>
      </c>
      <c r="DE396" s="428">
        <f>'DATA SHEET'!CO396*'Gas parameters'!$B$13</f>
        <v>21529.8</v>
      </c>
      <c r="DF396" s="428">
        <f>'DATA SHEET'!CP396*'Gas parameters'!$C$13</f>
        <v>0</v>
      </c>
      <c r="DG396" s="428">
        <f>'DATA SHEET'!CQ396*'Gas parameters'!$D$13</f>
        <v>0</v>
      </c>
      <c r="DH396" s="428">
        <f>'DATA SHEET'!CR396*'Gas parameters'!$E$13</f>
        <v>0</v>
      </c>
      <c r="DI396" s="428">
        <f>'DATA SHEET'!CS396*'Gas parameters'!$F$13</f>
        <v>0</v>
      </c>
      <c r="DJ396" s="428">
        <f>'DATA SHEET'!CT396*'Gas parameters'!$G$13</f>
        <v>0</v>
      </c>
      <c r="DK396" s="428">
        <f>'DATA SHEET'!CU396*'Gas parameters'!$H$13</f>
        <v>0</v>
      </c>
      <c r="DL396" s="428">
        <f>'DATA SHEET'!CV396*'Gas parameters'!$I$13</f>
        <v>0</v>
      </c>
      <c r="DM396" s="428">
        <f>'DATA SHEET'!CW396*'Gas parameters'!$J$13</f>
        <v>0</v>
      </c>
      <c r="DN396" s="428">
        <f>'DATA SHEET'!CX396*'Gas parameters'!$K$13</f>
        <v>0</v>
      </c>
      <c r="DO396" s="428">
        <f>'DATA SHEET'!CY396*'Gas parameters'!$L$13</f>
        <v>0</v>
      </c>
      <c r="DP396" s="428">
        <f>'DATA SHEET'!CZ396*'Gas parameters'!$M$13</f>
        <v>4313.2</v>
      </c>
      <c r="DQ396" s="428">
        <f>'DATA SHEET'!DA396*'Gas parameters'!$N$13</f>
        <v>0</v>
      </c>
      <c r="DR396" s="428">
        <f>'DATA SHEET'!DB396*'Gas parameters'!$O$13</f>
        <v>0</v>
      </c>
      <c r="DS396" s="428">
        <f>'DATA SHEET'!DC396*'Gas parameters'!$P$13</f>
        <v>0</v>
      </c>
      <c r="DT396" s="428">
        <f>'DATA SHEET'!DD396*'Gas parameters'!$Q$13</f>
        <v>0</v>
      </c>
      <c r="DU396" s="431">
        <f>'DATA SHEET'!CO396*'Gas parameters'!$B$14</f>
        <v>23891.399999999998</v>
      </c>
      <c r="DV396" s="431">
        <f>'DATA SHEET'!CP396*'Gas parameters'!$C$14</f>
        <v>0</v>
      </c>
      <c r="DW396" s="431">
        <f>'DATA SHEET'!CQ396*'Gas parameters'!$D$14</f>
        <v>0</v>
      </c>
      <c r="DX396" s="431">
        <f>'DATA SHEET'!CR396*'Gas parameters'!$E$14</f>
        <v>0</v>
      </c>
      <c r="DY396" s="431">
        <f>'DATA SHEET'!CS396*'Gas parameters'!$F$14</f>
        <v>0</v>
      </c>
      <c r="DZ396" s="431">
        <f>'DATA SHEET'!CT396*'Gas parameters'!$G$14</f>
        <v>0</v>
      </c>
      <c r="EA396" s="431">
        <f>'DATA SHEET'!CU396*'Gas parameters'!$H$14</f>
        <v>0</v>
      </c>
      <c r="EB396" s="431">
        <f>'DATA SHEET'!CV396*'Gas parameters'!$I$14</f>
        <v>0</v>
      </c>
      <c r="EC396" s="431">
        <f>'DATA SHEET'!CW396*'Gas parameters'!$J$14</f>
        <v>0</v>
      </c>
      <c r="ED396" s="431">
        <f>'DATA SHEET'!CX396*'Gas parameters'!$K$14</f>
        <v>0</v>
      </c>
      <c r="EE396" s="431">
        <f>'DATA SHEET'!CY396*'Gas parameters'!$L$14</f>
        <v>0</v>
      </c>
      <c r="EF396" s="431">
        <f>'DATA SHEET'!CZ396*'Gas parameters'!$M$14</f>
        <v>5098</v>
      </c>
      <c r="EG396" s="431">
        <f>'DATA SHEET'!DA396*'Gas parameters'!$N$14</f>
        <v>0</v>
      </c>
      <c r="EH396" s="431">
        <f>'DATA SHEET'!DB396*'Gas parameters'!$O$14</f>
        <v>0</v>
      </c>
      <c r="EI396" s="431">
        <f>'DATA SHEET'!DC396*'Gas parameters'!$P$14</f>
        <v>0</v>
      </c>
      <c r="EJ396" s="431">
        <f>'DATA SHEET'!DD396*'Gas parameters'!$Q$14</f>
        <v>0</v>
      </c>
      <c r="EK396" s="425">
        <f>'DATA SHEET'!CO396*'Gas parameters'!$B$15</f>
        <v>1.2018</v>
      </c>
      <c r="EL396" s="434">
        <f>'DATA SHEET'!CP396*'Gas parameters'!$C$15</f>
        <v>0</v>
      </c>
      <c r="EM396" s="434">
        <f>'DATA SHEET'!CQ396*'Gas parameters'!$D$15</f>
        <v>0</v>
      </c>
      <c r="EN396" s="434">
        <f>'DATA SHEET'!CR396*'Gas parameters'!$E$15</f>
        <v>0</v>
      </c>
      <c r="EO396" s="434">
        <f>'DATA SHEET'!CS396*'Gas parameters'!$F$15</f>
        <v>0</v>
      </c>
      <c r="EP396" s="434">
        <f>'DATA SHEET'!CT396*'Gas parameters'!$G$15</f>
        <v>0</v>
      </c>
      <c r="EQ396" s="434">
        <f>'DATA SHEET'!CU396*'Gas parameters'!$H$15</f>
        <v>0</v>
      </c>
      <c r="ER396" s="434">
        <f>'DATA SHEET'!CV396*'Gas parameters'!$I$15</f>
        <v>0</v>
      </c>
      <c r="ES396" s="434">
        <f>'DATA SHEET'!CW396*'Gas parameters'!$J$15</f>
        <v>0</v>
      </c>
      <c r="ET396" s="434">
        <f>'DATA SHEET'!CX396*'Gas parameters'!$K$15</f>
        <v>0</v>
      </c>
      <c r="EU396" s="434">
        <f>'DATA SHEET'!CY396*'Gas parameters'!$L$15</f>
        <v>0</v>
      </c>
      <c r="EV396" s="434">
        <f>'DATA SHEET'!CZ396*'Gas parameters'!$M$15</f>
        <v>0.1996</v>
      </c>
      <c r="EW396" s="434">
        <f>'DATA SHEET'!DA396*'Gas parameters'!$N$15</f>
        <v>0</v>
      </c>
      <c r="EX396" s="434">
        <f>'DATA SHEET'!DB396*'Gas parameters'!$O$15</f>
        <v>0</v>
      </c>
      <c r="EY396" s="434">
        <f>'DATA SHEET'!DC396*'Gas parameters'!$P$15</f>
        <v>0</v>
      </c>
      <c r="EZ396" s="434">
        <f>'DATA SHEET'!DD396*'Gas parameters'!$Q$15</f>
        <v>0</v>
      </c>
      <c r="FA396" s="429">
        <f>'DATA SHEET'!CO396*'Gas parameters'!$B$16</f>
        <v>0.59760000000000002</v>
      </c>
      <c r="FB396" s="429">
        <f>'DATA SHEET'!CP396*'Gas parameters'!$C$16</f>
        <v>0</v>
      </c>
      <c r="FC396" s="429">
        <f>'DATA SHEET'!CQ396*'Gas parameters'!$D$16</f>
        <v>0</v>
      </c>
      <c r="FD396" s="429">
        <f>'DATA SHEET'!CR396*'Gas parameters'!$E$16</f>
        <v>0</v>
      </c>
      <c r="FE396" s="429">
        <f>'DATA SHEET'!CS396*'Gas parameters'!$F$16</f>
        <v>0</v>
      </c>
      <c r="FF396" s="429">
        <f>'DATA SHEET'!CT396*'Gas parameters'!$G$16</f>
        <v>0</v>
      </c>
      <c r="FG396" s="429">
        <f>'DATA SHEET'!CU396*'Gas parameters'!$H$16</f>
        <v>0</v>
      </c>
      <c r="FH396" s="429">
        <f>'DATA SHEET'!CV396*'Gas parameters'!$I$16</f>
        <v>0</v>
      </c>
      <c r="FI396" s="429">
        <f>'DATA SHEET'!CW396*'Gas parameters'!$J$16</f>
        <v>0</v>
      </c>
      <c r="FJ396" s="429">
        <f>'DATA SHEET'!CX396*'Gas parameters'!$K$16</f>
        <v>0</v>
      </c>
      <c r="FK396" s="429">
        <f>'DATA SHEET'!CY396*'Gas parameters'!$L$16</f>
        <v>0</v>
      </c>
      <c r="FL396" s="429">
        <f>'DATA SHEET'!CZ396*'Gas parameters'!$M$16</f>
        <v>0</v>
      </c>
      <c r="FM396" s="429">
        <f>'DATA SHEET'!DA396*'Gas parameters'!$N$16</f>
        <v>0</v>
      </c>
      <c r="FN396" s="429">
        <f>'DATA SHEET'!DB396*'Gas parameters'!$O$16</f>
        <v>0</v>
      </c>
      <c r="FO396" s="429">
        <f>'DATA SHEET'!DC396*'Gas parameters'!$P$16</f>
        <v>0</v>
      </c>
      <c r="FP396" s="429">
        <f>'DATA SHEET'!DD396*'Gas parameters'!$Q$16</f>
        <v>0</v>
      </c>
      <c r="FQ396" s="457">
        <f>'DATA SHEET'!CO396*'Gas parameters'!$B$17</f>
        <v>1.1639999999999999</v>
      </c>
      <c r="FR396" s="457">
        <f>'DATA SHEET'!CP396*'Gas parameters'!$C$17</f>
        <v>0</v>
      </c>
      <c r="FS396" s="457">
        <f>'DATA SHEET'!CQ396*'Gas parameters'!$D$17</f>
        <v>0</v>
      </c>
      <c r="FT396" s="457">
        <f>'DATA SHEET'!CR396*'Gas parameters'!$E$17</f>
        <v>0</v>
      </c>
      <c r="FU396" s="457">
        <f>'DATA SHEET'!CS396*'Gas parameters'!$F$17</f>
        <v>0</v>
      </c>
      <c r="FV396" s="457">
        <f>'DATA SHEET'!CT396*'Gas parameters'!$G$17</f>
        <v>0</v>
      </c>
      <c r="FW396" s="457">
        <f>'DATA SHEET'!CU396*'Gas parameters'!$H$17</f>
        <v>0</v>
      </c>
      <c r="FX396" s="457">
        <f>'DATA SHEET'!CV396*'Gas parameters'!$I$17</f>
        <v>0</v>
      </c>
      <c r="FY396" s="457">
        <f>'DATA SHEET'!CW396*'Gas parameters'!$J$17</f>
        <v>0</v>
      </c>
      <c r="FZ396" s="457">
        <f>'DATA SHEET'!CX396*'Gas parameters'!$K$17</f>
        <v>0</v>
      </c>
      <c r="GA396" s="457">
        <f>'DATA SHEET'!CY396*'Gas parameters'!$L$17</f>
        <v>0</v>
      </c>
      <c r="GB396" s="457">
        <f>'DATA SHEET'!CZ396*'Gas parameters'!$M$17</f>
        <v>0.38680000000000003</v>
      </c>
      <c r="GC396" s="457">
        <f>'DATA SHEET'!DA396*'Gas parameters'!$N$17</f>
        <v>0</v>
      </c>
      <c r="GD396" s="457">
        <f>'DATA SHEET'!DB396*'Gas parameters'!$O$17</f>
        <v>0</v>
      </c>
      <c r="GE396" s="457">
        <f>'DATA SHEET'!DC396*'Gas parameters'!$P$17</f>
        <v>0</v>
      </c>
      <c r="GF396" s="457">
        <f>'DATA SHEET'!DD396*'Gas parameters'!$Q$17</f>
        <v>0</v>
      </c>
      <c r="GG396" s="429">
        <f>'DATA SHEET'!CO396*'Gas parameters'!$B$18</f>
        <v>0.43043999999999999</v>
      </c>
      <c r="GH396" s="429">
        <f>'DATA SHEET'!CP396*'Gas parameters'!$C$18</f>
        <v>0</v>
      </c>
      <c r="GI396" s="429">
        <f>'DATA SHEET'!CQ396*'Gas parameters'!$D$18</f>
        <v>0</v>
      </c>
      <c r="GJ396" s="429">
        <f>'DATA SHEET'!CR396*'Gas parameters'!$E$18</f>
        <v>0</v>
      </c>
      <c r="GK396" s="429">
        <f>'DATA SHEET'!CS396*'Gas parameters'!$F$18</f>
        <v>0</v>
      </c>
      <c r="GL396" s="429">
        <f>'DATA SHEET'!CT396*'Gas parameters'!$G$18</f>
        <v>0</v>
      </c>
      <c r="GM396" s="429">
        <f>'DATA SHEET'!CU396*'Gas parameters'!$H$18</f>
        <v>0</v>
      </c>
      <c r="GN396" s="429">
        <f>'DATA SHEET'!CV396*'Gas parameters'!$I$18</f>
        <v>0</v>
      </c>
      <c r="GO396" s="429">
        <f>'DATA SHEET'!CW396*'Gas parameters'!$J$18</f>
        <v>0</v>
      </c>
      <c r="GP396" s="429">
        <f>'DATA SHEET'!CX396*'Gas parameters'!$K$18</f>
        <v>0</v>
      </c>
      <c r="GQ396" s="429">
        <f>'DATA SHEET'!CY396*'Gas parameters'!$L$18</f>
        <v>0</v>
      </c>
      <c r="GR396" s="429">
        <f>'DATA SHEET'!CZ396*'Gas parameters'!$M$18</f>
        <v>3.5999999999999997E-2</v>
      </c>
      <c r="GS396" s="429">
        <f>'DATA SHEET'!DA396*'Gas parameters'!$N$18</f>
        <v>0</v>
      </c>
      <c r="GT396" s="429">
        <f>'DATA SHEET'!DB396*'Gas parameters'!$O$18</f>
        <v>0</v>
      </c>
      <c r="GU396" s="429">
        <f>'DATA SHEET'!DC396*'Gas parameters'!$P$18</f>
        <v>0</v>
      </c>
      <c r="GV396" s="429">
        <f>'DATA SHEET'!DD396*'Gas parameters'!$Q$18</f>
        <v>0</v>
      </c>
      <c r="GW396" s="430">
        <v>7</v>
      </c>
      <c r="GX396" s="430">
        <v>1E-3</v>
      </c>
      <c r="GY396" s="435">
        <f t="shared" ref="GY396:GY398" si="3142">HM396/0.2094</f>
        <v>6.6924546322827121</v>
      </c>
      <c r="GZ396" s="435">
        <f t="shared" ref="GZ396:GZ398" si="3143">HN396/HH396*100</f>
        <v>10.148328222950017</v>
      </c>
      <c r="HA396" s="433">
        <f t="shared" ref="HA396:HA398" si="3144">(HG396-HH396)/GY396+1</f>
        <v>1</v>
      </c>
      <c r="HB396" s="433">
        <f t="shared" ref="HB396:HB398" si="3145">HG396+HI396</f>
        <v>7.4502201757506663</v>
      </c>
      <c r="HC396" s="433">
        <f t="shared" ref="HC396:HC398" si="3146">HI396/HB396*100</f>
        <v>20.959991874476575</v>
      </c>
      <c r="HD396" s="433">
        <f t="shared" ref="HD396:HD398" si="3147">HJ396*0.01977+HF396*0.01429+(100-HF396-HJ396)*0.01251</f>
        <v>1.3246768628986172</v>
      </c>
      <c r="HE396" s="433">
        <f t="shared" ref="HE396:HE398" si="3148">(HD396+HI396*0.8038/HG396)/(HI396/HG396+1)</f>
        <v>1.2155011147590387</v>
      </c>
      <c r="HF396" s="436">
        <f t="shared" ref="HF396:HF398" si="3149">IO396</f>
        <v>0</v>
      </c>
      <c r="HG396" s="433">
        <f t="shared" ref="HG396:HG398" si="3150">HN396/HJ396*100</f>
        <v>5.8886546322827122</v>
      </c>
      <c r="HH396" s="435">
        <f>GY396*0.7906+'DATA SHEET'!CW396/100+HN396</f>
        <v>5.8886546322827122</v>
      </c>
      <c r="HI396" s="433">
        <f t="shared" ref="HI396:HI398" si="3151">GX396/0.8038*1.293*HA396*GY396+HO396</f>
        <v>1.5615655434679541</v>
      </c>
      <c r="HJ396" s="433">
        <f t="shared" ref="HJ396:HJ398" si="3152">(1-HF396/20.94)*GZ396</f>
        <v>10.148328222950017</v>
      </c>
      <c r="HK396" s="437">
        <f t="shared" ref="HK396:HK398" si="3153">SUM(DE396:DT396)</f>
        <v>25843</v>
      </c>
      <c r="HL396" s="437">
        <f t="shared" ref="HL396:HL398" si="3154">SUM(DU396:EJ396)</f>
        <v>28989.399999999998</v>
      </c>
      <c r="HM396" s="438">
        <f t="shared" ref="HM396:HM398" si="3155">SUM(EK396:EZ396)</f>
        <v>1.4014</v>
      </c>
      <c r="HN396" s="439">
        <f t="shared" ref="HN396:HN398" si="3156">SUM(FA396:FP396)</f>
        <v>0.59760000000000002</v>
      </c>
      <c r="HO396" s="436">
        <f t="shared" ref="HO396:HO398" si="3157">SUM(FQ396:GF396)</f>
        <v>1.5508</v>
      </c>
      <c r="HP396" s="427">
        <f t="shared" ref="HP396:HP398" si="3158">SUM(GG396:GV396)</f>
        <v>0.46643999999999997</v>
      </c>
      <c r="HQ396" s="357">
        <f t="shared" ref="HQ396:HQ398" si="3159">SUM(AS396:BH396)</f>
        <v>25801.599999999999</v>
      </c>
      <c r="HR396" s="358">
        <f t="shared" ref="HR396:HR398" si="3160">SUM(BI396:BX396)</f>
        <v>29019.200000000001</v>
      </c>
      <c r="HS396" s="712">
        <f t="shared" ref="HS396:HS398" si="3161">SUM(BY396:CN396)</f>
        <v>0.46643999999999997</v>
      </c>
      <c r="HT396" s="713">
        <f t="shared" ref="HT396:HT398" si="3162">HU396/$HR$14</f>
        <v>0.36094603788418017</v>
      </c>
      <c r="HU396" s="711">
        <f t="shared" ref="HU396:HU398" si="3163">HS396/$HU$14</f>
        <v>0.44215889640812073</v>
      </c>
      <c r="HV396" s="711">
        <f t="shared" ref="HV396:HV398" si="3164">HY396/$HV$14</f>
        <v>24.454174959719456</v>
      </c>
      <c r="HW396" s="711">
        <f t="shared" ref="HW396:HW398" si="3165">HZ396/$HW$14</f>
        <v>27.464698088207459</v>
      </c>
      <c r="HX396" s="711">
        <f t="shared" ref="HX396:HX398" si="3166">IA396/$HX$14</f>
        <v>45.714470083951518</v>
      </c>
      <c r="HY396" s="714">
        <f t="shared" ref="HY396:HY398" si="3167">HQ396/1000</f>
        <v>25.801599999999997</v>
      </c>
      <c r="HZ396" s="359">
        <f t="shared" ref="HZ396:HZ398" si="3168">HR396/1000</f>
        <v>29.019200000000001</v>
      </c>
      <c r="IA396" s="360">
        <f t="shared" ref="IA396:IA398" si="3169">HR396/SQRT(HT396)/1000</f>
        <v>48.30190909070317</v>
      </c>
      <c r="IB396" s="75">
        <f t="shared" ref="IB396:IB398" si="3170">HX396</f>
        <v>45.714470083951518</v>
      </c>
      <c r="IC396" s="724">
        <f t="shared" ref="IC396:IC398" si="3171">HT396</f>
        <v>0.36094603788418017</v>
      </c>
      <c r="ID396" s="724">
        <f t="shared" ref="ID396:ID398" si="3172">HY396</f>
        <v>25.801599999999997</v>
      </c>
      <c r="IE396" s="724">
        <f t="shared" ref="IE396:IE398" si="3173">HZ396</f>
        <v>29.019200000000001</v>
      </c>
      <c r="IF396" s="76">
        <f t="shared" ref="IF396:IF398" si="3174">GZ396</f>
        <v>10.148328222950017</v>
      </c>
      <c r="IG396" s="29"/>
      <c r="IH396" s="29"/>
      <c r="II396" s="28"/>
      <c r="IJ396" s="21"/>
      <c r="IK396"/>
      <c r="IL396"/>
      <c r="IM396"/>
      <c r="IS396" s="23" t="s">
        <v>88</v>
      </c>
      <c r="IT396" s="23" t="s">
        <v>88</v>
      </c>
      <c r="IU396" s="23"/>
      <c r="IV396" s="23" t="s">
        <v>88</v>
      </c>
      <c r="IW396" s="23"/>
      <c r="IX396" s="23"/>
      <c r="IY396" s="23"/>
      <c r="IZ396" s="23"/>
      <c r="JB396" s="43"/>
      <c r="JC396" s="33"/>
      <c r="JD396" s="22"/>
      <c r="JE396" s="22"/>
      <c r="JF396" s="22"/>
      <c r="JG396" s="22"/>
      <c r="JH396" s="21"/>
      <c r="JI396" s="21"/>
      <c r="JJ396" s="21"/>
      <c r="JK396" s="21"/>
      <c r="JL396" s="29"/>
      <c r="JM396" s="29"/>
      <c r="JN396" s="29"/>
      <c r="JO396" s="29"/>
      <c r="JP396" s="29"/>
      <c r="JQ396" s="29"/>
      <c r="JR396" s="29"/>
      <c r="JS396" s="29"/>
      <c r="JT396" s="142"/>
      <c r="JU396" s="142"/>
      <c r="JV396" s="142"/>
      <c r="JW396" s="142"/>
      <c r="JX396" s="142"/>
      <c r="JY396" s="142"/>
      <c r="JZ396" s="142"/>
      <c r="KA396" s="26"/>
      <c r="KB396" s="27"/>
      <c r="KC396" s="10"/>
      <c r="KD396" s="10"/>
      <c r="KE396" s="10"/>
      <c r="KF396" s="10"/>
      <c r="KG396" s="10"/>
      <c r="KH396" s="10"/>
      <c r="KI396" s="10"/>
      <c r="KJ396" s="10"/>
      <c r="KK396" s="24"/>
      <c r="KL396" s="32"/>
      <c r="KM396" s="24"/>
      <c r="KN396" s="24"/>
      <c r="KO396" s="24"/>
      <c r="KP396" s="24"/>
      <c r="KQ396" s="60"/>
      <c r="KR396" s="60"/>
      <c r="KS396" s="60"/>
      <c r="KT396" s="60"/>
      <c r="KU396" s="60"/>
      <c r="KV396" s="60"/>
      <c r="KX396" s="540">
        <f t="shared" si="2985"/>
        <v>100</v>
      </c>
    </row>
    <row r="397" spans="1:310" ht="16.5" thickTop="1" thickBot="1" x14ac:dyDescent="0.3">
      <c r="A397" s="62"/>
      <c r="B397" s="80" t="str">
        <f>IF(A397="X",IF(#REF!="F",#REF!,IF(#REF!="C",#REF!,IF(#REF!="WH",#REF!,IF(#REF!="B",#REF!,"")))),"")</f>
        <v/>
      </c>
      <c r="C397" s="120"/>
      <c r="D397" s="668"/>
      <c r="E397" s="11">
        <f>E396+1</f>
        <v>191</v>
      </c>
      <c r="F397" s="2128"/>
      <c r="G397" s="1831"/>
      <c r="H397" s="270" t="s">
        <v>326</v>
      </c>
      <c r="I397" s="271"/>
      <c r="J397" s="271"/>
      <c r="K397" s="272"/>
      <c r="L397" s="261" t="s">
        <v>176</v>
      </c>
      <c r="M397" s="196" t="s">
        <v>56</v>
      </c>
      <c r="N397" s="128"/>
      <c r="O397" s="45"/>
      <c r="P397" s="599"/>
      <c r="Q397" s="726">
        <v>60</v>
      </c>
      <c r="R397" s="727"/>
      <c r="S397" s="727"/>
      <c r="T397" s="727"/>
      <c r="U397" s="727"/>
      <c r="V397" s="727"/>
      <c r="W397" s="727"/>
      <c r="X397" s="727"/>
      <c r="Y397" s="727"/>
      <c r="Z397" s="727"/>
      <c r="AA397" s="727"/>
      <c r="AB397" s="727">
        <v>40</v>
      </c>
      <c r="AC397" s="368">
        <f t="shared" si="3114"/>
        <v>0.6</v>
      </c>
      <c r="AD397" s="368">
        <f t="shared" si="3115"/>
        <v>0</v>
      </c>
      <c r="AE397" s="368">
        <f t="shared" si="3116"/>
        <v>0</v>
      </c>
      <c r="AF397" s="368">
        <f t="shared" si="3117"/>
        <v>0</v>
      </c>
      <c r="AG397" s="368">
        <f t="shared" si="3118"/>
        <v>0</v>
      </c>
      <c r="AH397" s="368">
        <f t="shared" si="3119"/>
        <v>0</v>
      </c>
      <c r="AI397" s="368">
        <f t="shared" si="3120"/>
        <v>0</v>
      </c>
      <c r="AJ397" s="368">
        <f t="shared" si="3121"/>
        <v>0</v>
      </c>
      <c r="AK397" s="368">
        <f t="shared" si="3122"/>
        <v>0</v>
      </c>
      <c r="AL397" s="368">
        <f t="shared" si="3123"/>
        <v>0</v>
      </c>
      <c r="AM397" s="368">
        <f t="shared" si="3124"/>
        <v>0</v>
      </c>
      <c r="AN397" s="368">
        <f t="shared" si="3125"/>
        <v>0.4</v>
      </c>
      <c r="AO397" s="369">
        <v>0</v>
      </c>
      <c r="AP397" s="370">
        <v>0</v>
      </c>
      <c r="AQ397" s="370">
        <v>0</v>
      </c>
      <c r="AR397" s="370">
        <v>0</v>
      </c>
      <c r="AS397" s="378">
        <f>AC397*'Gas parameters'!$B$10</f>
        <v>21490.799999999999</v>
      </c>
      <c r="AT397" s="371">
        <f>AD397*'Gas parameters'!$C$10</f>
        <v>0</v>
      </c>
      <c r="AU397" s="371">
        <f>AE397*'Gas parameters'!$D$10</f>
        <v>0</v>
      </c>
      <c r="AV397" s="371">
        <f>AF397*'Gas parameters'!$E$10</f>
        <v>0</v>
      </c>
      <c r="AW397" s="371">
        <f>AG397*'Gas parameters'!$F$10</f>
        <v>0</v>
      </c>
      <c r="AX397" s="371">
        <f>AH397*'Gas parameters'!$G$10</f>
        <v>0</v>
      </c>
      <c r="AY397" s="371">
        <f>AI397*'Gas parameters'!$H$10</f>
        <v>0</v>
      </c>
      <c r="AZ397" s="371">
        <f>AJ397*'Gas parameters'!$I$10</f>
        <v>0</v>
      </c>
      <c r="BA397" s="371">
        <f>AK397*'Gas parameters'!$J$10</f>
        <v>0</v>
      </c>
      <c r="BB397" s="371">
        <f>AL397*'Gas parameters'!$K$10</f>
        <v>0</v>
      </c>
      <c r="BC397" s="371">
        <f>AM397*'Gas parameters'!$L$10</f>
        <v>0</v>
      </c>
      <c r="BD397" s="371">
        <f>AN397*'Gas parameters'!$M$10</f>
        <v>4310.8</v>
      </c>
      <c r="BE397" s="372">
        <f>AO397*'Gas parameters'!$N$10</f>
        <v>0</v>
      </c>
      <c r="BF397" s="373">
        <f>AP397*'Gas parameters'!$O$10</f>
        <v>0</v>
      </c>
      <c r="BG397" s="373">
        <f>AQ397*'Gas parameters'!$P$10</f>
        <v>0</v>
      </c>
      <c r="BH397" s="379">
        <f>AR397*'Gas parameters'!$Q$10</f>
        <v>0</v>
      </c>
      <c r="BI397" s="386">
        <f>AC397*'Gas parameters'!$B$11</f>
        <v>23904</v>
      </c>
      <c r="BJ397" s="387">
        <f>AD397*'Gas parameters'!$C$11</f>
        <v>0</v>
      </c>
      <c r="BK397" s="387">
        <f>AE397*'Gas parameters'!$D$11</f>
        <v>0</v>
      </c>
      <c r="BL397" s="387">
        <f>AF397*'Gas parameters'!$E$11</f>
        <v>0</v>
      </c>
      <c r="BM397" s="387">
        <f>AG397*'Gas parameters'!$F$11</f>
        <v>0</v>
      </c>
      <c r="BN397" s="387">
        <f>AH397*'Gas parameters'!$G$11</f>
        <v>0</v>
      </c>
      <c r="BO397" s="387">
        <f>AI397*'Gas parameters'!$H$11</f>
        <v>0</v>
      </c>
      <c r="BP397" s="387">
        <f>AJ397*'Gas parameters'!$I$11</f>
        <v>0</v>
      </c>
      <c r="BQ397" s="387">
        <f>AK397*'Gas parameters'!$J$11</f>
        <v>0</v>
      </c>
      <c r="BR397" s="387">
        <f>AL397*'Gas parameters'!$K$11</f>
        <v>0</v>
      </c>
      <c r="BS397" s="387">
        <f>AM397*'Gas parameters'!$L$11</f>
        <v>0</v>
      </c>
      <c r="BT397" s="387">
        <f>AN397*'Gas parameters'!$M$11</f>
        <v>5115.2000000000007</v>
      </c>
      <c r="BU397" s="388">
        <f>AO397*'Gas parameters'!$N$11</f>
        <v>0</v>
      </c>
      <c r="BV397" s="389">
        <f>AP397*'Gas parameters'!$O$11</f>
        <v>0</v>
      </c>
      <c r="BW397" s="389">
        <f>AQ397*'Gas parameters'!$P$11</f>
        <v>0</v>
      </c>
      <c r="BX397" s="390">
        <f>AR397*'Gas parameters'!$Q$11</f>
        <v>0</v>
      </c>
      <c r="BY397" s="385">
        <f>AC397*'Gas parameters'!$B$12</f>
        <v>0.43043999999999999</v>
      </c>
      <c r="BZ397" s="374">
        <f>AD397*'Gas parameters'!$C$12</f>
        <v>0</v>
      </c>
      <c r="CA397" s="374">
        <f>AE397*'Gas parameters'!$D$12</f>
        <v>0</v>
      </c>
      <c r="CB397" s="374">
        <f>AF397*'Gas parameters'!$E$12</f>
        <v>0</v>
      </c>
      <c r="CC397" s="374">
        <f>AG397*'Gas parameters'!$F$12</f>
        <v>0</v>
      </c>
      <c r="CD397" s="374">
        <f>AH397*'Gas parameters'!$G$12</f>
        <v>0</v>
      </c>
      <c r="CE397" s="374">
        <f>AI397*'Gas parameters'!$H$12</f>
        <v>0</v>
      </c>
      <c r="CF397" s="374">
        <f>AJ397*'Gas parameters'!$I$12</f>
        <v>0</v>
      </c>
      <c r="CG397" s="374">
        <f>AK397*'Gas parameters'!$J$12</f>
        <v>0</v>
      </c>
      <c r="CH397" s="374">
        <f>AL397*'Gas parameters'!$K$12</f>
        <v>0</v>
      </c>
      <c r="CI397" s="374">
        <f>AM397*'Gas parameters'!$L$12</f>
        <v>0</v>
      </c>
      <c r="CJ397" s="374">
        <f>AN397*'Gas parameters'!$M$12</f>
        <v>3.5999999999999997E-2</v>
      </c>
      <c r="CK397" s="375">
        <f>AO397*'Gas parameters'!$N$12</f>
        <v>0</v>
      </c>
      <c r="CL397" s="376">
        <f>AP397*'Gas parameters'!$O$12</f>
        <v>0</v>
      </c>
      <c r="CM397" s="376">
        <f>AQ397*'Gas parameters'!$P$12</f>
        <v>0</v>
      </c>
      <c r="CN397" s="376">
        <f>AR397*'Gas parameters'!$Q$12</f>
        <v>0</v>
      </c>
      <c r="CO397" s="432">
        <f t="shared" si="3126"/>
        <v>0.6</v>
      </c>
      <c r="CP397" s="432">
        <f t="shared" si="3127"/>
        <v>0</v>
      </c>
      <c r="CQ397" s="432">
        <f t="shared" si="3128"/>
        <v>0</v>
      </c>
      <c r="CR397" s="432">
        <f t="shared" si="3129"/>
        <v>0</v>
      </c>
      <c r="CS397" s="432">
        <f t="shared" si="3130"/>
        <v>0</v>
      </c>
      <c r="CT397" s="432">
        <f t="shared" si="3131"/>
        <v>0</v>
      </c>
      <c r="CU397" s="432">
        <f t="shared" si="3132"/>
        <v>0</v>
      </c>
      <c r="CV397" s="432">
        <f t="shared" si="3133"/>
        <v>0</v>
      </c>
      <c r="CW397" s="432">
        <f t="shared" si="3134"/>
        <v>0</v>
      </c>
      <c r="CX397" s="432">
        <f t="shared" si="3135"/>
        <v>0</v>
      </c>
      <c r="CY397" s="432">
        <f t="shared" si="3136"/>
        <v>0</v>
      </c>
      <c r="CZ397" s="432">
        <f t="shared" si="3137"/>
        <v>0.4</v>
      </c>
      <c r="DA397" s="432">
        <f t="shared" si="3138"/>
        <v>0</v>
      </c>
      <c r="DB397" s="432">
        <f t="shared" si="3139"/>
        <v>0</v>
      </c>
      <c r="DC397" s="432">
        <f t="shared" si="3140"/>
        <v>0</v>
      </c>
      <c r="DD397" s="432">
        <f t="shared" si="3141"/>
        <v>0</v>
      </c>
      <c r="DE397" s="428">
        <f>'DATA SHEET'!CO397*'Gas parameters'!$B$13</f>
        <v>21529.8</v>
      </c>
      <c r="DF397" s="428">
        <f>'DATA SHEET'!CP397*'Gas parameters'!$C$13</f>
        <v>0</v>
      </c>
      <c r="DG397" s="428">
        <f>'DATA SHEET'!CQ397*'Gas parameters'!$D$13</f>
        <v>0</v>
      </c>
      <c r="DH397" s="428">
        <f>'DATA SHEET'!CR397*'Gas parameters'!$E$13</f>
        <v>0</v>
      </c>
      <c r="DI397" s="428">
        <f>'DATA SHEET'!CS397*'Gas parameters'!$F$13</f>
        <v>0</v>
      </c>
      <c r="DJ397" s="428">
        <f>'DATA SHEET'!CT397*'Gas parameters'!$G$13</f>
        <v>0</v>
      </c>
      <c r="DK397" s="428">
        <f>'DATA SHEET'!CU397*'Gas parameters'!$H$13</f>
        <v>0</v>
      </c>
      <c r="DL397" s="428">
        <f>'DATA SHEET'!CV397*'Gas parameters'!$I$13</f>
        <v>0</v>
      </c>
      <c r="DM397" s="428">
        <f>'DATA SHEET'!CW397*'Gas parameters'!$J$13</f>
        <v>0</v>
      </c>
      <c r="DN397" s="428">
        <f>'DATA SHEET'!CX397*'Gas parameters'!$K$13</f>
        <v>0</v>
      </c>
      <c r="DO397" s="428">
        <f>'DATA SHEET'!CY397*'Gas parameters'!$L$13</f>
        <v>0</v>
      </c>
      <c r="DP397" s="428">
        <f>'DATA SHEET'!CZ397*'Gas parameters'!$M$13</f>
        <v>4313.2</v>
      </c>
      <c r="DQ397" s="428">
        <f>'DATA SHEET'!DA397*'Gas parameters'!$N$13</f>
        <v>0</v>
      </c>
      <c r="DR397" s="428">
        <f>'DATA SHEET'!DB397*'Gas parameters'!$O$13</f>
        <v>0</v>
      </c>
      <c r="DS397" s="428">
        <f>'DATA SHEET'!DC397*'Gas parameters'!$P$13</f>
        <v>0</v>
      </c>
      <c r="DT397" s="428">
        <f>'DATA SHEET'!DD397*'Gas parameters'!$Q$13</f>
        <v>0</v>
      </c>
      <c r="DU397" s="431">
        <f>'DATA SHEET'!CO397*'Gas parameters'!$B$14</f>
        <v>23891.399999999998</v>
      </c>
      <c r="DV397" s="431">
        <f>'DATA SHEET'!CP397*'Gas parameters'!$C$14</f>
        <v>0</v>
      </c>
      <c r="DW397" s="431">
        <f>'DATA SHEET'!CQ397*'Gas parameters'!$D$14</f>
        <v>0</v>
      </c>
      <c r="DX397" s="431">
        <f>'DATA SHEET'!CR397*'Gas parameters'!$E$14</f>
        <v>0</v>
      </c>
      <c r="DY397" s="431">
        <f>'DATA SHEET'!CS397*'Gas parameters'!$F$14</f>
        <v>0</v>
      </c>
      <c r="DZ397" s="431">
        <f>'DATA SHEET'!CT397*'Gas parameters'!$G$14</f>
        <v>0</v>
      </c>
      <c r="EA397" s="431">
        <f>'DATA SHEET'!CU397*'Gas parameters'!$H$14</f>
        <v>0</v>
      </c>
      <c r="EB397" s="431">
        <f>'DATA SHEET'!CV397*'Gas parameters'!$I$14</f>
        <v>0</v>
      </c>
      <c r="EC397" s="431">
        <f>'DATA SHEET'!CW397*'Gas parameters'!$J$14</f>
        <v>0</v>
      </c>
      <c r="ED397" s="431">
        <f>'DATA SHEET'!CX397*'Gas parameters'!$K$14</f>
        <v>0</v>
      </c>
      <c r="EE397" s="431">
        <f>'DATA SHEET'!CY397*'Gas parameters'!$L$14</f>
        <v>0</v>
      </c>
      <c r="EF397" s="431">
        <f>'DATA SHEET'!CZ397*'Gas parameters'!$M$14</f>
        <v>5098</v>
      </c>
      <c r="EG397" s="431">
        <f>'DATA SHEET'!DA397*'Gas parameters'!$N$14</f>
        <v>0</v>
      </c>
      <c r="EH397" s="431">
        <f>'DATA SHEET'!DB397*'Gas parameters'!$O$14</f>
        <v>0</v>
      </c>
      <c r="EI397" s="431">
        <f>'DATA SHEET'!DC397*'Gas parameters'!$P$14</f>
        <v>0</v>
      </c>
      <c r="EJ397" s="431">
        <f>'DATA SHEET'!DD397*'Gas parameters'!$Q$14</f>
        <v>0</v>
      </c>
      <c r="EK397" s="425">
        <f>'DATA SHEET'!CO397*'Gas parameters'!$B$15</f>
        <v>1.2018</v>
      </c>
      <c r="EL397" s="434">
        <f>'DATA SHEET'!CP397*'Gas parameters'!$C$15</f>
        <v>0</v>
      </c>
      <c r="EM397" s="434">
        <f>'DATA SHEET'!CQ397*'Gas parameters'!$D$15</f>
        <v>0</v>
      </c>
      <c r="EN397" s="434">
        <f>'DATA SHEET'!CR397*'Gas parameters'!$E$15</f>
        <v>0</v>
      </c>
      <c r="EO397" s="434">
        <f>'DATA SHEET'!CS397*'Gas parameters'!$F$15</f>
        <v>0</v>
      </c>
      <c r="EP397" s="434">
        <f>'DATA SHEET'!CT397*'Gas parameters'!$G$15</f>
        <v>0</v>
      </c>
      <c r="EQ397" s="434">
        <f>'DATA SHEET'!CU397*'Gas parameters'!$H$15</f>
        <v>0</v>
      </c>
      <c r="ER397" s="434">
        <f>'DATA SHEET'!CV397*'Gas parameters'!$I$15</f>
        <v>0</v>
      </c>
      <c r="ES397" s="434">
        <f>'DATA SHEET'!CW397*'Gas parameters'!$J$15</f>
        <v>0</v>
      </c>
      <c r="ET397" s="434">
        <f>'DATA SHEET'!CX397*'Gas parameters'!$K$15</f>
        <v>0</v>
      </c>
      <c r="EU397" s="434">
        <f>'DATA SHEET'!CY397*'Gas parameters'!$L$15</f>
        <v>0</v>
      </c>
      <c r="EV397" s="434">
        <f>'DATA SHEET'!CZ397*'Gas parameters'!$M$15</f>
        <v>0.1996</v>
      </c>
      <c r="EW397" s="434">
        <f>'DATA SHEET'!DA397*'Gas parameters'!$N$15</f>
        <v>0</v>
      </c>
      <c r="EX397" s="434">
        <f>'DATA SHEET'!DB397*'Gas parameters'!$O$15</f>
        <v>0</v>
      </c>
      <c r="EY397" s="434">
        <f>'DATA SHEET'!DC397*'Gas parameters'!$P$15</f>
        <v>0</v>
      </c>
      <c r="EZ397" s="434">
        <f>'DATA SHEET'!DD397*'Gas parameters'!$Q$15</f>
        <v>0</v>
      </c>
      <c r="FA397" s="429">
        <f>'DATA SHEET'!CO397*'Gas parameters'!$B$16</f>
        <v>0.59760000000000002</v>
      </c>
      <c r="FB397" s="429">
        <f>'DATA SHEET'!CP397*'Gas parameters'!$C$16</f>
        <v>0</v>
      </c>
      <c r="FC397" s="429">
        <f>'DATA SHEET'!CQ397*'Gas parameters'!$D$16</f>
        <v>0</v>
      </c>
      <c r="FD397" s="429">
        <f>'DATA SHEET'!CR397*'Gas parameters'!$E$16</f>
        <v>0</v>
      </c>
      <c r="FE397" s="429">
        <f>'DATA SHEET'!CS397*'Gas parameters'!$F$16</f>
        <v>0</v>
      </c>
      <c r="FF397" s="429">
        <f>'DATA SHEET'!CT397*'Gas parameters'!$G$16</f>
        <v>0</v>
      </c>
      <c r="FG397" s="429">
        <f>'DATA SHEET'!CU397*'Gas parameters'!$H$16</f>
        <v>0</v>
      </c>
      <c r="FH397" s="429">
        <f>'DATA SHEET'!CV397*'Gas parameters'!$I$16</f>
        <v>0</v>
      </c>
      <c r="FI397" s="429">
        <f>'DATA SHEET'!CW397*'Gas parameters'!$J$16</f>
        <v>0</v>
      </c>
      <c r="FJ397" s="429">
        <f>'DATA SHEET'!CX397*'Gas parameters'!$K$16</f>
        <v>0</v>
      </c>
      <c r="FK397" s="429">
        <f>'DATA SHEET'!CY397*'Gas parameters'!$L$16</f>
        <v>0</v>
      </c>
      <c r="FL397" s="429">
        <f>'DATA SHEET'!CZ397*'Gas parameters'!$M$16</f>
        <v>0</v>
      </c>
      <c r="FM397" s="429">
        <f>'DATA SHEET'!DA397*'Gas parameters'!$N$16</f>
        <v>0</v>
      </c>
      <c r="FN397" s="429">
        <f>'DATA SHEET'!DB397*'Gas parameters'!$O$16</f>
        <v>0</v>
      </c>
      <c r="FO397" s="429">
        <f>'DATA SHEET'!DC397*'Gas parameters'!$P$16</f>
        <v>0</v>
      </c>
      <c r="FP397" s="429">
        <f>'DATA SHEET'!DD397*'Gas parameters'!$Q$16</f>
        <v>0</v>
      </c>
      <c r="FQ397" s="457">
        <f>'DATA SHEET'!CO397*'Gas parameters'!$B$17</f>
        <v>1.1639999999999999</v>
      </c>
      <c r="FR397" s="457">
        <f>'DATA SHEET'!CP397*'Gas parameters'!$C$17</f>
        <v>0</v>
      </c>
      <c r="FS397" s="457">
        <f>'DATA SHEET'!CQ397*'Gas parameters'!$D$17</f>
        <v>0</v>
      </c>
      <c r="FT397" s="457">
        <f>'DATA SHEET'!CR397*'Gas parameters'!$E$17</f>
        <v>0</v>
      </c>
      <c r="FU397" s="457">
        <f>'DATA SHEET'!CS397*'Gas parameters'!$F$17</f>
        <v>0</v>
      </c>
      <c r="FV397" s="457">
        <f>'DATA SHEET'!CT397*'Gas parameters'!$G$17</f>
        <v>0</v>
      </c>
      <c r="FW397" s="457">
        <f>'DATA SHEET'!CU397*'Gas parameters'!$H$17</f>
        <v>0</v>
      </c>
      <c r="FX397" s="457">
        <f>'DATA SHEET'!CV397*'Gas parameters'!$I$17</f>
        <v>0</v>
      </c>
      <c r="FY397" s="457">
        <f>'DATA SHEET'!CW397*'Gas parameters'!$J$17</f>
        <v>0</v>
      </c>
      <c r="FZ397" s="457">
        <f>'DATA SHEET'!CX397*'Gas parameters'!$K$17</f>
        <v>0</v>
      </c>
      <c r="GA397" s="457">
        <f>'DATA SHEET'!CY397*'Gas parameters'!$L$17</f>
        <v>0</v>
      </c>
      <c r="GB397" s="457">
        <f>'DATA SHEET'!CZ397*'Gas parameters'!$M$17</f>
        <v>0.38680000000000003</v>
      </c>
      <c r="GC397" s="457">
        <f>'DATA SHEET'!DA397*'Gas parameters'!$N$17</f>
        <v>0</v>
      </c>
      <c r="GD397" s="457">
        <f>'DATA SHEET'!DB397*'Gas parameters'!$O$17</f>
        <v>0</v>
      </c>
      <c r="GE397" s="457">
        <f>'DATA SHEET'!DC397*'Gas parameters'!$P$17</f>
        <v>0</v>
      </c>
      <c r="GF397" s="457">
        <f>'DATA SHEET'!DD397*'Gas parameters'!$Q$17</f>
        <v>0</v>
      </c>
      <c r="GG397" s="429">
        <f>'DATA SHEET'!CO397*'Gas parameters'!$B$18</f>
        <v>0.43043999999999999</v>
      </c>
      <c r="GH397" s="429">
        <f>'DATA SHEET'!CP397*'Gas parameters'!$C$18</f>
        <v>0</v>
      </c>
      <c r="GI397" s="429">
        <f>'DATA SHEET'!CQ397*'Gas parameters'!$D$18</f>
        <v>0</v>
      </c>
      <c r="GJ397" s="429">
        <f>'DATA SHEET'!CR397*'Gas parameters'!$E$18</f>
        <v>0</v>
      </c>
      <c r="GK397" s="429">
        <f>'DATA SHEET'!CS397*'Gas parameters'!$F$18</f>
        <v>0</v>
      </c>
      <c r="GL397" s="429">
        <f>'DATA SHEET'!CT397*'Gas parameters'!$G$18</f>
        <v>0</v>
      </c>
      <c r="GM397" s="429">
        <f>'DATA SHEET'!CU397*'Gas parameters'!$H$18</f>
        <v>0</v>
      </c>
      <c r="GN397" s="429">
        <f>'DATA SHEET'!CV397*'Gas parameters'!$I$18</f>
        <v>0</v>
      </c>
      <c r="GO397" s="429">
        <f>'DATA SHEET'!CW397*'Gas parameters'!$J$18</f>
        <v>0</v>
      </c>
      <c r="GP397" s="429">
        <f>'DATA SHEET'!CX397*'Gas parameters'!$K$18</f>
        <v>0</v>
      </c>
      <c r="GQ397" s="429">
        <f>'DATA SHEET'!CY397*'Gas parameters'!$L$18</f>
        <v>0</v>
      </c>
      <c r="GR397" s="429">
        <f>'DATA SHEET'!CZ397*'Gas parameters'!$M$18</f>
        <v>3.5999999999999997E-2</v>
      </c>
      <c r="GS397" s="429">
        <f>'DATA SHEET'!DA397*'Gas parameters'!$N$18</f>
        <v>0</v>
      </c>
      <c r="GT397" s="429">
        <f>'DATA SHEET'!DB397*'Gas parameters'!$O$18</f>
        <v>0</v>
      </c>
      <c r="GU397" s="429">
        <f>'DATA SHEET'!DC397*'Gas parameters'!$P$18</f>
        <v>0</v>
      </c>
      <c r="GV397" s="429">
        <f>'DATA SHEET'!DD397*'Gas parameters'!$Q$18</f>
        <v>0</v>
      </c>
      <c r="GW397" s="430">
        <v>7</v>
      </c>
      <c r="GX397" s="430">
        <v>1E-3</v>
      </c>
      <c r="GY397" s="435">
        <f t="shared" si="3142"/>
        <v>6.6924546322827121</v>
      </c>
      <c r="GZ397" s="435">
        <f t="shared" si="3143"/>
        <v>10.148328222950017</v>
      </c>
      <c r="HA397" s="433">
        <f t="shared" si="3144"/>
        <v>1</v>
      </c>
      <c r="HB397" s="433">
        <f t="shared" si="3145"/>
        <v>7.4502201757506663</v>
      </c>
      <c r="HC397" s="433">
        <f t="shared" si="3146"/>
        <v>20.959991874476575</v>
      </c>
      <c r="HD397" s="433">
        <f t="shared" si="3147"/>
        <v>1.3246768628986172</v>
      </c>
      <c r="HE397" s="433">
        <f t="shared" si="3148"/>
        <v>1.2155011147590387</v>
      </c>
      <c r="HF397" s="436">
        <f t="shared" si="3149"/>
        <v>0</v>
      </c>
      <c r="HG397" s="433">
        <f t="shared" si="3150"/>
        <v>5.8886546322827122</v>
      </c>
      <c r="HH397" s="435">
        <f>GY397*0.7906+'DATA SHEET'!CW397/100+HN397</f>
        <v>5.8886546322827122</v>
      </c>
      <c r="HI397" s="433">
        <f t="shared" si="3151"/>
        <v>1.5615655434679541</v>
      </c>
      <c r="HJ397" s="433">
        <f t="shared" si="3152"/>
        <v>10.148328222950017</v>
      </c>
      <c r="HK397" s="437">
        <f t="shared" si="3153"/>
        <v>25843</v>
      </c>
      <c r="HL397" s="437">
        <f t="shared" si="3154"/>
        <v>28989.399999999998</v>
      </c>
      <c r="HM397" s="438">
        <f t="shared" si="3155"/>
        <v>1.4014</v>
      </c>
      <c r="HN397" s="439">
        <f t="shared" si="3156"/>
        <v>0.59760000000000002</v>
      </c>
      <c r="HO397" s="436">
        <f t="shared" si="3157"/>
        <v>1.5508</v>
      </c>
      <c r="HP397" s="427">
        <f t="shared" si="3158"/>
        <v>0.46643999999999997</v>
      </c>
      <c r="HQ397" s="357">
        <f t="shared" si="3159"/>
        <v>25801.599999999999</v>
      </c>
      <c r="HR397" s="358">
        <f t="shared" si="3160"/>
        <v>29019.200000000001</v>
      </c>
      <c r="HS397" s="712">
        <f t="shared" si="3161"/>
        <v>0.46643999999999997</v>
      </c>
      <c r="HT397" s="713">
        <f t="shared" si="3162"/>
        <v>0.36094603788418017</v>
      </c>
      <c r="HU397" s="711">
        <f t="shared" si="3163"/>
        <v>0.44215889640812073</v>
      </c>
      <c r="HV397" s="711">
        <f t="shared" si="3164"/>
        <v>24.454174959719456</v>
      </c>
      <c r="HW397" s="711">
        <f t="shared" si="3165"/>
        <v>27.464698088207459</v>
      </c>
      <c r="HX397" s="711">
        <f t="shared" si="3166"/>
        <v>45.714470083951518</v>
      </c>
      <c r="HY397" s="714">
        <f t="shared" si="3167"/>
        <v>25.801599999999997</v>
      </c>
      <c r="HZ397" s="359">
        <f t="shared" si="3168"/>
        <v>29.019200000000001</v>
      </c>
      <c r="IA397" s="360">
        <f t="shared" si="3169"/>
        <v>48.30190909070317</v>
      </c>
      <c r="IB397" s="75">
        <f t="shared" si="3170"/>
        <v>45.714470083951518</v>
      </c>
      <c r="IC397" s="724">
        <f t="shared" si="3171"/>
        <v>0.36094603788418017</v>
      </c>
      <c r="ID397" s="724">
        <f t="shared" si="3172"/>
        <v>25.801599999999997</v>
      </c>
      <c r="IE397" s="724">
        <f t="shared" si="3173"/>
        <v>29.019200000000001</v>
      </c>
      <c r="IF397" s="76">
        <f t="shared" si="3174"/>
        <v>10.148328222950017</v>
      </c>
      <c r="IG397" s="29"/>
      <c r="IH397" s="29"/>
      <c r="II397" s="28"/>
      <c r="IJ397" s="21"/>
      <c r="IK397"/>
      <c r="IL397"/>
      <c r="IM397"/>
      <c r="IS397" s="23"/>
      <c r="IT397" s="23"/>
      <c r="IU397" s="23"/>
      <c r="IV397" s="23"/>
      <c r="IW397" s="23"/>
      <c r="IX397" s="23"/>
      <c r="IY397" s="23"/>
      <c r="IZ397" s="23"/>
      <c r="JB397" s="43"/>
      <c r="JC397" s="33"/>
      <c r="JD397" s="22"/>
      <c r="JE397" s="22"/>
      <c r="JF397" s="22"/>
      <c r="JG397" s="22"/>
      <c r="JH397" s="21"/>
      <c r="JI397" s="21"/>
      <c r="JJ397" s="21"/>
      <c r="JK397" s="21"/>
      <c r="JL397" s="29"/>
      <c r="JM397" s="29"/>
      <c r="JN397" s="29"/>
      <c r="JO397" s="29"/>
      <c r="JP397" s="29"/>
      <c r="JQ397" s="29"/>
      <c r="JR397" s="29"/>
      <c r="JS397" s="29"/>
      <c r="JT397" s="142"/>
      <c r="JU397" s="142"/>
      <c r="JV397" s="142"/>
      <c r="JW397" s="142"/>
      <c r="JX397" s="142"/>
      <c r="JY397" s="142"/>
      <c r="JZ397" s="142"/>
      <c r="KA397" s="26"/>
      <c r="KB397" s="27"/>
      <c r="KC397" s="10"/>
      <c r="KD397" s="10"/>
      <c r="KE397" s="10"/>
      <c r="KF397" s="10"/>
      <c r="KG397" s="10"/>
      <c r="KH397" s="10"/>
      <c r="KI397" s="10"/>
      <c r="KJ397" s="10"/>
      <c r="KK397" s="24"/>
      <c r="KL397" s="32"/>
      <c r="KM397" s="24"/>
      <c r="KN397" s="24"/>
      <c r="KO397" s="24"/>
      <c r="KP397" s="24"/>
      <c r="KQ397" s="60"/>
      <c r="KR397" s="60"/>
      <c r="KS397" s="60"/>
      <c r="KT397" s="60"/>
      <c r="KU397" s="60"/>
      <c r="KV397" s="60"/>
      <c r="KX397" s="540">
        <f t="shared" si="2985"/>
        <v>100</v>
      </c>
    </row>
    <row r="398" spans="1:310" ht="16.5" thickTop="1" thickBot="1" x14ac:dyDescent="0.3">
      <c r="A398" s="62"/>
      <c r="B398" s="80" t="str">
        <f>IF(A398="X",IF(#REF!="F",#REF!,IF(#REF!="C",#REF!,IF(#REF!="WH",#REF!,IF(#REF!="B",#REF!,"")))),"")</f>
        <v/>
      </c>
      <c r="C398" s="120"/>
      <c r="D398" s="668"/>
      <c r="E398" s="11">
        <f>E397+1</f>
        <v>192</v>
      </c>
      <c r="F398" s="2129"/>
      <c r="G398" s="1832"/>
      <c r="H398" s="266" t="s">
        <v>327</v>
      </c>
      <c r="I398" s="267"/>
      <c r="J398" s="267"/>
      <c r="K398" s="268"/>
      <c r="L398" s="860" t="s">
        <v>176</v>
      </c>
      <c r="M398" s="196" t="s">
        <v>56</v>
      </c>
      <c r="N398" s="128"/>
      <c r="O398" s="45"/>
      <c r="P398" s="599"/>
      <c r="Q398" s="726">
        <v>60</v>
      </c>
      <c r="R398" s="727"/>
      <c r="S398" s="727"/>
      <c r="T398" s="727"/>
      <c r="U398" s="727"/>
      <c r="V398" s="727"/>
      <c r="W398" s="727"/>
      <c r="X398" s="727"/>
      <c r="Y398" s="727"/>
      <c r="Z398" s="727"/>
      <c r="AA398" s="727"/>
      <c r="AB398" s="727">
        <v>40</v>
      </c>
      <c r="AC398" s="368">
        <f t="shared" si="3114"/>
        <v>0.6</v>
      </c>
      <c r="AD398" s="368">
        <f t="shared" si="3115"/>
        <v>0</v>
      </c>
      <c r="AE398" s="368">
        <f t="shared" si="3116"/>
        <v>0</v>
      </c>
      <c r="AF398" s="368">
        <f t="shared" si="3117"/>
        <v>0</v>
      </c>
      <c r="AG398" s="368">
        <f t="shared" si="3118"/>
        <v>0</v>
      </c>
      <c r="AH398" s="368">
        <f t="shared" si="3119"/>
        <v>0</v>
      </c>
      <c r="AI398" s="368">
        <f t="shared" si="3120"/>
        <v>0</v>
      </c>
      <c r="AJ398" s="368">
        <f t="shared" si="3121"/>
        <v>0</v>
      </c>
      <c r="AK398" s="368">
        <f t="shared" si="3122"/>
        <v>0</v>
      </c>
      <c r="AL398" s="368">
        <f t="shared" si="3123"/>
        <v>0</v>
      </c>
      <c r="AM398" s="368">
        <f t="shared" si="3124"/>
        <v>0</v>
      </c>
      <c r="AN398" s="368">
        <f t="shared" si="3125"/>
        <v>0.4</v>
      </c>
      <c r="AO398" s="369">
        <v>0</v>
      </c>
      <c r="AP398" s="370">
        <v>0</v>
      </c>
      <c r="AQ398" s="370">
        <v>0</v>
      </c>
      <c r="AR398" s="370">
        <v>0</v>
      </c>
      <c r="AS398" s="378">
        <f>AC398*'Gas parameters'!$B$10</f>
        <v>21490.799999999999</v>
      </c>
      <c r="AT398" s="371">
        <f>AD398*'Gas parameters'!$C$10</f>
        <v>0</v>
      </c>
      <c r="AU398" s="371">
        <f>AE398*'Gas parameters'!$D$10</f>
        <v>0</v>
      </c>
      <c r="AV398" s="371">
        <f>AF398*'Gas parameters'!$E$10</f>
        <v>0</v>
      </c>
      <c r="AW398" s="371">
        <f>AG398*'Gas parameters'!$F$10</f>
        <v>0</v>
      </c>
      <c r="AX398" s="371">
        <f>AH398*'Gas parameters'!$G$10</f>
        <v>0</v>
      </c>
      <c r="AY398" s="371">
        <f>AI398*'Gas parameters'!$H$10</f>
        <v>0</v>
      </c>
      <c r="AZ398" s="371">
        <f>AJ398*'Gas parameters'!$I$10</f>
        <v>0</v>
      </c>
      <c r="BA398" s="371">
        <f>AK398*'Gas parameters'!$J$10</f>
        <v>0</v>
      </c>
      <c r="BB398" s="371">
        <f>AL398*'Gas parameters'!$K$10</f>
        <v>0</v>
      </c>
      <c r="BC398" s="371">
        <f>AM398*'Gas parameters'!$L$10</f>
        <v>0</v>
      </c>
      <c r="BD398" s="371">
        <f>AN398*'Gas parameters'!$M$10</f>
        <v>4310.8</v>
      </c>
      <c r="BE398" s="372">
        <f>AO398*'Gas parameters'!$N$10</f>
        <v>0</v>
      </c>
      <c r="BF398" s="373">
        <f>AP398*'Gas parameters'!$O$10</f>
        <v>0</v>
      </c>
      <c r="BG398" s="373">
        <f>AQ398*'Gas parameters'!$P$10</f>
        <v>0</v>
      </c>
      <c r="BH398" s="379">
        <f>AR398*'Gas parameters'!$Q$10</f>
        <v>0</v>
      </c>
      <c r="BI398" s="386">
        <f>AC398*'Gas parameters'!$B$11</f>
        <v>23904</v>
      </c>
      <c r="BJ398" s="387">
        <f>AD398*'Gas parameters'!$C$11</f>
        <v>0</v>
      </c>
      <c r="BK398" s="387">
        <f>AE398*'Gas parameters'!$D$11</f>
        <v>0</v>
      </c>
      <c r="BL398" s="387">
        <f>AF398*'Gas parameters'!$E$11</f>
        <v>0</v>
      </c>
      <c r="BM398" s="387">
        <f>AG398*'Gas parameters'!$F$11</f>
        <v>0</v>
      </c>
      <c r="BN398" s="387">
        <f>AH398*'Gas parameters'!$G$11</f>
        <v>0</v>
      </c>
      <c r="BO398" s="387">
        <f>AI398*'Gas parameters'!$H$11</f>
        <v>0</v>
      </c>
      <c r="BP398" s="387">
        <f>AJ398*'Gas parameters'!$I$11</f>
        <v>0</v>
      </c>
      <c r="BQ398" s="387">
        <f>AK398*'Gas parameters'!$J$11</f>
        <v>0</v>
      </c>
      <c r="BR398" s="387">
        <f>AL398*'Gas parameters'!$K$11</f>
        <v>0</v>
      </c>
      <c r="BS398" s="387">
        <f>AM398*'Gas parameters'!$L$11</f>
        <v>0</v>
      </c>
      <c r="BT398" s="387">
        <f>AN398*'Gas parameters'!$M$11</f>
        <v>5115.2000000000007</v>
      </c>
      <c r="BU398" s="388">
        <f>AO398*'Gas parameters'!$N$11</f>
        <v>0</v>
      </c>
      <c r="BV398" s="389">
        <f>AP398*'Gas parameters'!$O$11</f>
        <v>0</v>
      </c>
      <c r="BW398" s="389">
        <f>AQ398*'Gas parameters'!$P$11</f>
        <v>0</v>
      </c>
      <c r="BX398" s="390">
        <f>AR398*'Gas parameters'!$Q$11</f>
        <v>0</v>
      </c>
      <c r="BY398" s="385">
        <f>AC398*'Gas parameters'!$B$12</f>
        <v>0.43043999999999999</v>
      </c>
      <c r="BZ398" s="374">
        <f>AD398*'Gas parameters'!$C$12</f>
        <v>0</v>
      </c>
      <c r="CA398" s="374">
        <f>AE398*'Gas parameters'!$D$12</f>
        <v>0</v>
      </c>
      <c r="CB398" s="374">
        <f>AF398*'Gas parameters'!$E$12</f>
        <v>0</v>
      </c>
      <c r="CC398" s="374">
        <f>AG398*'Gas parameters'!$F$12</f>
        <v>0</v>
      </c>
      <c r="CD398" s="374">
        <f>AH398*'Gas parameters'!$G$12</f>
        <v>0</v>
      </c>
      <c r="CE398" s="374">
        <f>AI398*'Gas parameters'!$H$12</f>
        <v>0</v>
      </c>
      <c r="CF398" s="374">
        <f>AJ398*'Gas parameters'!$I$12</f>
        <v>0</v>
      </c>
      <c r="CG398" s="374">
        <f>AK398*'Gas parameters'!$J$12</f>
        <v>0</v>
      </c>
      <c r="CH398" s="374">
        <f>AL398*'Gas parameters'!$K$12</f>
        <v>0</v>
      </c>
      <c r="CI398" s="374">
        <f>AM398*'Gas parameters'!$L$12</f>
        <v>0</v>
      </c>
      <c r="CJ398" s="374">
        <f>AN398*'Gas parameters'!$M$12</f>
        <v>3.5999999999999997E-2</v>
      </c>
      <c r="CK398" s="375">
        <f>AO398*'Gas parameters'!$N$12</f>
        <v>0</v>
      </c>
      <c r="CL398" s="376">
        <f>AP398*'Gas parameters'!$O$12</f>
        <v>0</v>
      </c>
      <c r="CM398" s="376">
        <f>AQ398*'Gas parameters'!$P$12</f>
        <v>0</v>
      </c>
      <c r="CN398" s="376">
        <f>AR398*'Gas parameters'!$Q$12</f>
        <v>0</v>
      </c>
      <c r="CO398" s="432">
        <f t="shared" si="3126"/>
        <v>0.6</v>
      </c>
      <c r="CP398" s="432">
        <f t="shared" si="3127"/>
        <v>0</v>
      </c>
      <c r="CQ398" s="432">
        <f t="shared" si="3128"/>
        <v>0</v>
      </c>
      <c r="CR398" s="432">
        <f t="shared" si="3129"/>
        <v>0</v>
      </c>
      <c r="CS398" s="432">
        <f t="shared" si="3130"/>
        <v>0</v>
      </c>
      <c r="CT398" s="432">
        <f t="shared" si="3131"/>
        <v>0</v>
      </c>
      <c r="CU398" s="432">
        <f t="shared" si="3132"/>
        <v>0</v>
      </c>
      <c r="CV398" s="432">
        <f t="shared" si="3133"/>
        <v>0</v>
      </c>
      <c r="CW398" s="432">
        <f t="shared" si="3134"/>
        <v>0</v>
      </c>
      <c r="CX398" s="432">
        <f t="shared" si="3135"/>
        <v>0</v>
      </c>
      <c r="CY398" s="432">
        <f t="shared" si="3136"/>
        <v>0</v>
      </c>
      <c r="CZ398" s="432">
        <f t="shared" si="3137"/>
        <v>0.4</v>
      </c>
      <c r="DA398" s="432">
        <f t="shared" si="3138"/>
        <v>0</v>
      </c>
      <c r="DB398" s="432">
        <f t="shared" si="3139"/>
        <v>0</v>
      </c>
      <c r="DC398" s="432">
        <f t="shared" si="3140"/>
        <v>0</v>
      </c>
      <c r="DD398" s="432">
        <f t="shared" si="3141"/>
        <v>0</v>
      </c>
      <c r="DE398" s="428">
        <f>'DATA SHEET'!CO398*'Gas parameters'!$B$13</f>
        <v>21529.8</v>
      </c>
      <c r="DF398" s="428">
        <f>'DATA SHEET'!CP398*'Gas parameters'!$C$13</f>
        <v>0</v>
      </c>
      <c r="DG398" s="428">
        <f>'DATA SHEET'!CQ398*'Gas parameters'!$D$13</f>
        <v>0</v>
      </c>
      <c r="DH398" s="428">
        <f>'DATA SHEET'!CR398*'Gas parameters'!$E$13</f>
        <v>0</v>
      </c>
      <c r="DI398" s="428">
        <f>'DATA SHEET'!CS398*'Gas parameters'!$F$13</f>
        <v>0</v>
      </c>
      <c r="DJ398" s="428">
        <f>'DATA SHEET'!CT398*'Gas parameters'!$G$13</f>
        <v>0</v>
      </c>
      <c r="DK398" s="428">
        <f>'DATA SHEET'!CU398*'Gas parameters'!$H$13</f>
        <v>0</v>
      </c>
      <c r="DL398" s="428">
        <f>'DATA SHEET'!CV398*'Gas parameters'!$I$13</f>
        <v>0</v>
      </c>
      <c r="DM398" s="428">
        <f>'DATA SHEET'!CW398*'Gas parameters'!$J$13</f>
        <v>0</v>
      </c>
      <c r="DN398" s="428">
        <f>'DATA SHEET'!CX398*'Gas parameters'!$K$13</f>
        <v>0</v>
      </c>
      <c r="DO398" s="428">
        <f>'DATA SHEET'!CY398*'Gas parameters'!$L$13</f>
        <v>0</v>
      </c>
      <c r="DP398" s="428">
        <f>'DATA SHEET'!CZ398*'Gas parameters'!$M$13</f>
        <v>4313.2</v>
      </c>
      <c r="DQ398" s="428">
        <f>'DATA SHEET'!DA398*'Gas parameters'!$N$13</f>
        <v>0</v>
      </c>
      <c r="DR398" s="428">
        <f>'DATA SHEET'!DB398*'Gas parameters'!$O$13</f>
        <v>0</v>
      </c>
      <c r="DS398" s="428">
        <f>'DATA SHEET'!DC398*'Gas parameters'!$P$13</f>
        <v>0</v>
      </c>
      <c r="DT398" s="428">
        <f>'DATA SHEET'!DD398*'Gas parameters'!$Q$13</f>
        <v>0</v>
      </c>
      <c r="DU398" s="431">
        <f>'DATA SHEET'!CO398*'Gas parameters'!$B$14</f>
        <v>23891.399999999998</v>
      </c>
      <c r="DV398" s="431">
        <f>'DATA SHEET'!CP398*'Gas parameters'!$C$14</f>
        <v>0</v>
      </c>
      <c r="DW398" s="431">
        <f>'DATA SHEET'!CQ398*'Gas parameters'!$D$14</f>
        <v>0</v>
      </c>
      <c r="DX398" s="431">
        <f>'DATA SHEET'!CR398*'Gas parameters'!$E$14</f>
        <v>0</v>
      </c>
      <c r="DY398" s="431">
        <f>'DATA SHEET'!CS398*'Gas parameters'!$F$14</f>
        <v>0</v>
      </c>
      <c r="DZ398" s="431">
        <f>'DATA SHEET'!CT398*'Gas parameters'!$G$14</f>
        <v>0</v>
      </c>
      <c r="EA398" s="431">
        <f>'DATA SHEET'!CU398*'Gas parameters'!$H$14</f>
        <v>0</v>
      </c>
      <c r="EB398" s="431">
        <f>'DATA SHEET'!CV398*'Gas parameters'!$I$14</f>
        <v>0</v>
      </c>
      <c r="EC398" s="431">
        <f>'DATA SHEET'!CW398*'Gas parameters'!$J$14</f>
        <v>0</v>
      </c>
      <c r="ED398" s="431">
        <f>'DATA SHEET'!CX398*'Gas parameters'!$K$14</f>
        <v>0</v>
      </c>
      <c r="EE398" s="431">
        <f>'DATA SHEET'!CY398*'Gas parameters'!$L$14</f>
        <v>0</v>
      </c>
      <c r="EF398" s="431">
        <f>'DATA SHEET'!CZ398*'Gas parameters'!$M$14</f>
        <v>5098</v>
      </c>
      <c r="EG398" s="431">
        <f>'DATA SHEET'!DA398*'Gas parameters'!$N$14</f>
        <v>0</v>
      </c>
      <c r="EH398" s="431">
        <f>'DATA SHEET'!DB398*'Gas parameters'!$O$14</f>
        <v>0</v>
      </c>
      <c r="EI398" s="431">
        <f>'DATA SHEET'!DC398*'Gas parameters'!$P$14</f>
        <v>0</v>
      </c>
      <c r="EJ398" s="431">
        <f>'DATA SHEET'!DD398*'Gas parameters'!$Q$14</f>
        <v>0</v>
      </c>
      <c r="EK398" s="425">
        <f>'DATA SHEET'!CO398*'Gas parameters'!$B$15</f>
        <v>1.2018</v>
      </c>
      <c r="EL398" s="434">
        <f>'DATA SHEET'!CP398*'Gas parameters'!$C$15</f>
        <v>0</v>
      </c>
      <c r="EM398" s="434">
        <f>'DATA SHEET'!CQ398*'Gas parameters'!$D$15</f>
        <v>0</v>
      </c>
      <c r="EN398" s="434">
        <f>'DATA SHEET'!CR398*'Gas parameters'!$E$15</f>
        <v>0</v>
      </c>
      <c r="EO398" s="434">
        <f>'DATA SHEET'!CS398*'Gas parameters'!$F$15</f>
        <v>0</v>
      </c>
      <c r="EP398" s="434">
        <f>'DATA SHEET'!CT398*'Gas parameters'!$G$15</f>
        <v>0</v>
      </c>
      <c r="EQ398" s="434">
        <f>'DATA SHEET'!CU398*'Gas parameters'!$H$15</f>
        <v>0</v>
      </c>
      <c r="ER398" s="434">
        <f>'DATA SHEET'!CV398*'Gas parameters'!$I$15</f>
        <v>0</v>
      </c>
      <c r="ES398" s="434">
        <f>'DATA SHEET'!CW398*'Gas parameters'!$J$15</f>
        <v>0</v>
      </c>
      <c r="ET398" s="434">
        <f>'DATA SHEET'!CX398*'Gas parameters'!$K$15</f>
        <v>0</v>
      </c>
      <c r="EU398" s="434">
        <f>'DATA SHEET'!CY398*'Gas parameters'!$L$15</f>
        <v>0</v>
      </c>
      <c r="EV398" s="434">
        <f>'DATA SHEET'!CZ398*'Gas parameters'!$M$15</f>
        <v>0.1996</v>
      </c>
      <c r="EW398" s="434">
        <f>'DATA SHEET'!DA398*'Gas parameters'!$N$15</f>
        <v>0</v>
      </c>
      <c r="EX398" s="434">
        <f>'DATA SHEET'!DB398*'Gas parameters'!$O$15</f>
        <v>0</v>
      </c>
      <c r="EY398" s="434">
        <f>'DATA SHEET'!DC398*'Gas parameters'!$P$15</f>
        <v>0</v>
      </c>
      <c r="EZ398" s="434">
        <f>'DATA SHEET'!DD398*'Gas parameters'!$Q$15</f>
        <v>0</v>
      </c>
      <c r="FA398" s="429">
        <f>'DATA SHEET'!CO398*'Gas parameters'!$B$16</f>
        <v>0.59760000000000002</v>
      </c>
      <c r="FB398" s="429">
        <f>'DATA SHEET'!CP398*'Gas parameters'!$C$16</f>
        <v>0</v>
      </c>
      <c r="FC398" s="429">
        <f>'DATA SHEET'!CQ398*'Gas parameters'!$D$16</f>
        <v>0</v>
      </c>
      <c r="FD398" s="429">
        <f>'DATA SHEET'!CR398*'Gas parameters'!$E$16</f>
        <v>0</v>
      </c>
      <c r="FE398" s="429">
        <f>'DATA SHEET'!CS398*'Gas parameters'!$F$16</f>
        <v>0</v>
      </c>
      <c r="FF398" s="429">
        <f>'DATA SHEET'!CT398*'Gas parameters'!$G$16</f>
        <v>0</v>
      </c>
      <c r="FG398" s="429">
        <f>'DATA SHEET'!CU398*'Gas parameters'!$H$16</f>
        <v>0</v>
      </c>
      <c r="FH398" s="429">
        <f>'DATA SHEET'!CV398*'Gas parameters'!$I$16</f>
        <v>0</v>
      </c>
      <c r="FI398" s="429">
        <f>'DATA SHEET'!CW398*'Gas parameters'!$J$16</f>
        <v>0</v>
      </c>
      <c r="FJ398" s="429">
        <f>'DATA SHEET'!CX398*'Gas parameters'!$K$16</f>
        <v>0</v>
      </c>
      <c r="FK398" s="429">
        <f>'DATA SHEET'!CY398*'Gas parameters'!$L$16</f>
        <v>0</v>
      </c>
      <c r="FL398" s="429">
        <f>'DATA SHEET'!CZ398*'Gas parameters'!$M$16</f>
        <v>0</v>
      </c>
      <c r="FM398" s="429">
        <f>'DATA SHEET'!DA398*'Gas parameters'!$N$16</f>
        <v>0</v>
      </c>
      <c r="FN398" s="429">
        <f>'DATA SHEET'!DB398*'Gas parameters'!$O$16</f>
        <v>0</v>
      </c>
      <c r="FO398" s="429">
        <f>'DATA SHEET'!DC398*'Gas parameters'!$P$16</f>
        <v>0</v>
      </c>
      <c r="FP398" s="429">
        <f>'DATA SHEET'!DD398*'Gas parameters'!$Q$16</f>
        <v>0</v>
      </c>
      <c r="FQ398" s="457">
        <f>'DATA SHEET'!CO398*'Gas parameters'!$B$17</f>
        <v>1.1639999999999999</v>
      </c>
      <c r="FR398" s="457">
        <f>'DATA SHEET'!CP398*'Gas parameters'!$C$17</f>
        <v>0</v>
      </c>
      <c r="FS398" s="457">
        <f>'DATA SHEET'!CQ398*'Gas parameters'!$D$17</f>
        <v>0</v>
      </c>
      <c r="FT398" s="457">
        <f>'DATA SHEET'!CR398*'Gas parameters'!$E$17</f>
        <v>0</v>
      </c>
      <c r="FU398" s="457">
        <f>'DATA SHEET'!CS398*'Gas parameters'!$F$17</f>
        <v>0</v>
      </c>
      <c r="FV398" s="457">
        <f>'DATA SHEET'!CT398*'Gas parameters'!$G$17</f>
        <v>0</v>
      </c>
      <c r="FW398" s="457">
        <f>'DATA SHEET'!CU398*'Gas parameters'!$H$17</f>
        <v>0</v>
      </c>
      <c r="FX398" s="457">
        <f>'DATA SHEET'!CV398*'Gas parameters'!$I$17</f>
        <v>0</v>
      </c>
      <c r="FY398" s="457">
        <f>'DATA SHEET'!CW398*'Gas parameters'!$J$17</f>
        <v>0</v>
      </c>
      <c r="FZ398" s="457">
        <f>'DATA SHEET'!CX398*'Gas parameters'!$K$17</f>
        <v>0</v>
      </c>
      <c r="GA398" s="457">
        <f>'DATA SHEET'!CY398*'Gas parameters'!$L$17</f>
        <v>0</v>
      </c>
      <c r="GB398" s="457">
        <f>'DATA SHEET'!CZ398*'Gas parameters'!$M$17</f>
        <v>0.38680000000000003</v>
      </c>
      <c r="GC398" s="457">
        <f>'DATA SHEET'!DA398*'Gas parameters'!$N$17</f>
        <v>0</v>
      </c>
      <c r="GD398" s="457">
        <f>'DATA SHEET'!DB398*'Gas parameters'!$O$17</f>
        <v>0</v>
      </c>
      <c r="GE398" s="457">
        <f>'DATA SHEET'!DC398*'Gas parameters'!$P$17</f>
        <v>0</v>
      </c>
      <c r="GF398" s="457">
        <f>'DATA SHEET'!DD398*'Gas parameters'!$Q$17</f>
        <v>0</v>
      </c>
      <c r="GG398" s="429">
        <f>'DATA SHEET'!CO398*'Gas parameters'!$B$18</f>
        <v>0.43043999999999999</v>
      </c>
      <c r="GH398" s="429">
        <f>'DATA SHEET'!CP398*'Gas parameters'!$C$18</f>
        <v>0</v>
      </c>
      <c r="GI398" s="429">
        <f>'DATA SHEET'!CQ398*'Gas parameters'!$D$18</f>
        <v>0</v>
      </c>
      <c r="GJ398" s="429">
        <f>'DATA SHEET'!CR398*'Gas parameters'!$E$18</f>
        <v>0</v>
      </c>
      <c r="GK398" s="429">
        <f>'DATA SHEET'!CS398*'Gas parameters'!$F$18</f>
        <v>0</v>
      </c>
      <c r="GL398" s="429">
        <f>'DATA SHEET'!CT398*'Gas parameters'!$G$18</f>
        <v>0</v>
      </c>
      <c r="GM398" s="429">
        <f>'DATA SHEET'!CU398*'Gas parameters'!$H$18</f>
        <v>0</v>
      </c>
      <c r="GN398" s="429">
        <f>'DATA SHEET'!CV398*'Gas parameters'!$I$18</f>
        <v>0</v>
      </c>
      <c r="GO398" s="429">
        <f>'DATA SHEET'!CW398*'Gas parameters'!$J$18</f>
        <v>0</v>
      </c>
      <c r="GP398" s="429">
        <f>'DATA SHEET'!CX398*'Gas parameters'!$K$18</f>
        <v>0</v>
      </c>
      <c r="GQ398" s="429">
        <f>'DATA SHEET'!CY398*'Gas parameters'!$L$18</f>
        <v>0</v>
      </c>
      <c r="GR398" s="429">
        <f>'DATA SHEET'!CZ398*'Gas parameters'!$M$18</f>
        <v>3.5999999999999997E-2</v>
      </c>
      <c r="GS398" s="429">
        <f>'DATA SHEET'!DA398*'Gas parameters'!$N$18</f>
        <v>0</v>
      </c>
      <c r="GT398" s="429">
        <f>'DATA SHEET'!DB398*'Gas parameters'!$O$18</f>
        <v>0</v>
      </c>
      <c r="GU398" s="429">
        <f>'DATA SHEET'!DC398*'Gas parameters'!$P$18</f>
        <v>0</v>
      </c>
      <c r="GV398" s="429">
        <f>'DATA SHEET'!DD398*'Gas parameters'!$Q$18</f>
        <v>0</v>
      </c>
      <c r="GW398" s="430">
        <v>7</v>
      </c>
      <c r="GX398" s="430">
        <v>1E-3</v>
      </c>
      <c r="GY398" s="435">
        <f t="shared" si="3142"/>
        <v>6.6924546322827121</v>
      </c>
      <c r="GZ398" s="435">
        <f t="shared" si="3143"/>
        <v>10.148328222950017</v>
      </c>
      <c r="HA398" s="433">
        <f t="shared" si="3144"/>
        <v>1</v>
      </c>
      <c r="HB398" s="433">
        <f t="shared" si="3145"/>
        <v>7.4502201757506663</v>
      </c>
      <c r="HC398" s="433">
        <f t="shared" si="3146"/>
        <v>20.959991874476575</v>
      </c>
      <c r="HD398" s="433">
        <f t="shared" si="3147"/>
        <v>1.3246768628986172</v>
      </c>
      <c r="HE398" s="433">
        <f t="shared" si="3148"/>
        <v>1.2155011147590387</v>
      </c>
      <c r="HF398" s="436">
        <f t="shared" si="3149"/>
        <v>0</v>
      </c>
      <c r="HG398" s="433">
        <f t="shared" si="3150"/>
        <v>5.8886546322827122</v>
      </c>
      <c r="HH398" s="435">
        <f>GY398*0.7906+'DATA SHEET'!CW398/100+HN398</f>
        <v>5.8886546322827122</v>
      </c>
      <c r="HI398" s="433">
        <f t="shared" si="3151"/>
        <v>1.5615655434679541</v>
      </c>
      <c r="HJ398" s="433">
        <f t="shared" si="3152"/>
        <v>10.148328222950017</v>
      </c>
      <c r="HK398" s="437">
        <f t="shared" si="3153"/>
        <v>25843</v>
      </c>
      <c r="HL398" s="437">
        <f t="shared" si="3154"/>
        <v>28989.399999999998</v>
      </c>
      <c r="HM398" s="438">
        <f t="shared" si="3155"/>
        <v>1.4014</v>
      </c>
      <c r="HN398" s="439">
        <f t="shared" si="3156"/>
        <v>0.59760000000000002</v>
      </c>
      <c r="HO398" s="436">
        <f t="shared" si="3157"/>
        <v>1.5508</v>
      </c>
      <c r="HP398" s="427">
        <f t="shared" si="3158"/>
        <v>0.46643999999999997</v>
      </c>
      <c r="HQ398" s="357">
        <f t="shared" si="3159"/>
        <v>25801.599999999999</v>
      </c>
      <c r="HR398" s="358">
        <f t="shared" si="3160"/>
        <v>29019.200000000001</v>
      </c>
      <c r="HS398" s="712">
        <f t="shared" si="3161"/>
        <v>0.46643999999999997</v>
      </c>
      <c r="HT398" s="713">
        <f t="shared" si="3162"/>
        <v>0.36094603788418017</v>
      </c>
      <c r="HU398" s="711">
        <f t="shared" si="3163"/>
        <v>0.44215889640812073</v>
      </c>
      <c r="HV398" s="711">
        <f t="shared" si="3164"/>
        <v>24.454174959719456</v>
      </c>
      <c r="HW398" s="711">
        <f t="shared" si="3165"/>
        <v>27.464698088207459</v>
      </c>
      <c r="HX398" s="711">
        <f t="shared" si="3166"/>
        <v>45.714470083951518</v>
      </c>
      <c r="HY398" s="714">
        <f t="shared" si="3167"/>
        <v>25.801599999999997</v>
      </c>
      <c r="HZ398" s="359">
        <f t="shared" si="3168"/>
        <v>29.019200000000001</v>
      </c>
      <c r="IA398" s="360">
        <f t="shared" si="3169"/>
        <v>48.30190909070317</v>
      </c>
      <c r="IB398" s="75">
        <f t="shared" si="3170"/>
        <v>45.714470083951518</v>
      </c>
      <c r="IC398" s="724">
        <f t="shared" si="3171"/>
        <v>0.36094603788418017</v>
      </c>
      <c r="ID398" s="724">
        <f t="shared" si="3172"/>
        <v>25.801599999999997</v>
      </c>
      <c r="IE398" s="724">
        <f t="shared" si="3173"/>
        <v>29.019200000000001</v>
      </c>
      <c r="IF398" s="76">
        <f t="shared" si="3174"/>
        <v>10.148328222950017</v>
      </c>
      <c r="IG398" s="29"/>
      <c r="IH398" s="29"/>
      <c r="II398" s="28"/>
      <c r="IJ398" s="21"/>
      <c r="IK398"/>
      <c r="IL398"/>
      <c r="IM398"/>
      <c r="IS398" s="23" t="s">
        <v>88</v>
      </c>
      <c r="IT398" s="23" t="s">
        <v>88</v>
      </c>
      <c r="IU398" s="23"/>
      <c r="IV398" s="23" t="s">
        <v>88</v>
      </c>
      <c r="IW398" s="23"/>
      <c r="IX398" s="23"/>
      <c r="IY398" s="23"/>
      <c r="IZ398" s="23"/>
      <c r="JB398" s="43"/>
      <c r="JC398" s="33"/>
      <c r="JD398" s="22"/>
      <c r="JE398" s="22"/>
      <c r="JF398" s="22"/>
      <c r="JG398" s="22"/>
      <c r="JH398" s="21"/>
      <c r="JI398" s="21"/>
      <c r="JJ398" s="21"/>
      <c r="JK398" s="21"/>
      <c r="JL398" s="29"/>
      <c r="JM398" s="29"/>
      <c r="JN398" s="29"/>
      <c r="JO398" s="29"/>
      <c r="JP398" s="29"/>
      <c r="JQ398" s="29"/>
      <c r="JR398" s="29"/>
      <c r="JS398" s="29"/>
      <c r="JT398" s="142"/>
      <c r="JU398" s="142"/>
      <c r="JV398" s="142"/>
      <c r="JW398" s="142"/>
      <c r="JX398" s="142"/>
      <c r="JY398" s="142"/>
      <c r="JZ398" s="142"/>
      <c r="KA398" s="26"/>
      <c r="KB398" s="27"/>
      <c r="KC398" s="10"/>
      <c r="KD398" s="10"/>
      <c r="KE398" s="10"/>
      <c r="KF398" s="10"/>
      <c r="KG398" s="10"/>
      <c r="KH398" s="10"/>
      <c r="KI398" s="10"/>
      <c r="KJ398" s="10"/>
      <c r="KK398" s="24"/>
      <c r="KL398" s="32"/>
      <c r="KM398" s="24"/>
      <c r="KN398" s="24"/>
      <c r="KO398" s="24"/>
      <c r="KP398" s="24"/>
      <c r="KQ398" s="60"/>
      <c r="KR398" s="60"/>
      <c r="KS398" s="60"/>
      <c r="KT398" s="60"/>
      <c r="KU398" s="60"/>
      <c r="KV398" s="60"/>
      <c r="KX398" s="540">
        <f t="shared" si="2985"/>
        <v>100</v>
      </c>
    </row>
    <row r="399" spans="1:310" ht="15.75" thickBot="1" x14ac:dyDescent="0.3">
      <c r="B399" s="13"/>
      <c r="C399" s="13"/>
      <c r="P399" s="550"/>
      <c r="HF399" s="858">
        <f t="shared" ref="HF399:HF417" si="3175">IO399</f>
        <v>0</v>
      </c>
      <c r="IB399" s="3"/>
      <c r="IC399" s="3"/>
      <c r="ID399" s="3"/>
      <c r="IE399" s="3"/>
      <c r="IF399" s="3"/>
      <c r="JA399" s="170"/>
      <c r="JK399" s="3"/>
      <c r="JL399" s="170"/>
      <c r="JM399" s="170"/>
      <c r="JN399" s="170"/>
      <c r="JO399" s="170"/>
      <c r="JP399" s="170"/>
      <c r="JQ399" s="170"/>
      <c r="JR399" s="170"/>
      <c r="JS399" s="170"/>
      <c r="KL399" s="3"/>
      <c r="KX399" s="540">
        <f t="shared" si="2985"/>
        <v>0</v>
      </c>
    </row>
    <row r="400" spans="1:310" ht="24.75" thickTop="1" thickBot="1" x14ac:dyDescent="0.4">
      <c r="B400" s="13"/>
      <c r="C400" s="13"/>
      <c r="E400" s="55" t="s">
        <v>971</v>
      </c>
      <c r="F400" s="56"/>
      <c r="G400" s="56"/>
      <c r="H400" s="56"/>
      <c r="I400" s="56"/>
      <c r="J400" s="56"/>
      <c r="K400" s="56"/>
      <c r="L400" s="56"/>
      <c r="M400" s="56"/>
      <c r="N400" s="56"/>
      <c r="O400" s="56"/>
      <c r="P400" s="551"/>
      <c r="Q400" s="56"/>
      <c r="R400" s="56"/>
      <c r="S400" s="56"/>
      <c r="T400" s="56"/>
      <c r="U400" s="56"/>
      <c r="V400" s="56"/>
      <c r="W400" s="56"/>
      <c r="X400" s="56"/>
      <c r="Y400" s="56"/>
      <c r="Z400" s="56"/>
      <c r="AA400" s="56"/>
      <c r="AB400" s="56"/>
      <c r="AC400" s="56"/>
      <c r="AD400" s="56"/>
      <c r="AE400" s="56"/>
      <c r="AF400" s="56"/>
      <c r="AG400" s="56"/>
      <c r="AH400" s="56"/>
      <c r="AI400" s="56"/>
      <c r="AJ400" s="56"/>
      <c r="AK400" s="56"/>
      <c r="AL400" s="56"/>
      <c r="AM400" s="56"/>
      <c r="AN400" s="56"/>
      <c r="AO400" s="56"/>
      <c r="AP400" s="56"/>
      <c r="AQ400" s="56"/>
      <c r="AR400" s="56"/>
      <c r="AS400" s="56"/>
      <c r="AT400" s="56"/>
      <c r="AU400" s="56"/>
      <c r="AV400" s="56"/>
      <c r="AW400" s="56"/>
      <c r="AX400" s="56"/>
      <c r="AY400" s="56"/>
      <c r="AZ400" s="56"/>
      <c r="BA400" s="56"/>
      <c r="BB400" s="56"/>
      <c r="BC400" s="56"/>
      <c r="BD400" s="56"/>
      <c r="BE400" s="56"/>
      <c r="BF400" s="56"/>
      <c r="BG400" s="56"/>
      <c r="BH400" s="56"/>
      <c r="BI400" s="56"/>
      <c r="BJ400" s="56"/>
      <c r="BK400" s="56"/>
      <c r="BL400" s="56"/>
      <c r="BM400" s="56"/>
      <c r="BN400" s="56"/>
      <c r="BO400" s="56"/>
      <c r="BP400" s="56"/>
      <c r="BQ400" s="56"/>
      <c r="BR400" s="56"/>
      <c r="BS400" s="56"/>
      <c r="BT400" s="56"/>
      <c r="BU400" s="56"/>
      <c r="BV400" s="56"/>
      <c r="BW400" s="56"/>
      <c r="BX400" s="56"/>
      <c r="BY400" s="56"/>
      <c r="BZ400" s="56"/>
      <c r="CA400" s="56"/>
      <c r="CB400" s="56"/>
      <c r="CC400" s="56"/>
      <c r="CD400" s="56"/>
      <c r="CE400" s="56"/>
      <c r="CF400" s="56"/>
      <c r="CG400" s="56"/>
      <c r="CH400" s="56"/>
      <c r="CI400" s="56"/>
      <c r="CJ400" s="56"/>
      <c r="CK400" s="56"/>
      <c r="CL400" s="56"/>
      <c r="CM400" s="56"/>
      <c r="CN400" s="56"/>
      <c r="CO400" s="56"/>
      <c r="CP400" s="56"/>
      <c r="CQ400" s="56"/>
      <c r="CR400" s="56"/>
      <c r="CS400" s="56"/>
      <c r="CT400" s="56"/>
      <c r="CU400" s="56"/>
      <c r="CV400" s="56"/>
      <c r="CW400" s="56"/>
      <c r="CX400" s="56"/>
      <c r="CY400" s="56"/>
      <c r="CZ400" s="56"/>
      <c r="DA400" s="56"/>
      <c r="DB400" s="56"/>
      <c r="DC400" s="56"/>
      <c r="DD400" s="56"/>
      <c r="DE400" s="56"/>
      <c r="DF400" s="56"/>
      <c r="DG400" s="56"/>
      <c r="DH400" s="56"/>
      <c r="DI400" s="56"/>
      <c r="DJ400" s="56"/>
      <c r="DK400" s="56"/>
      <c r="DL400" s="56"/>
      <c r="DM400" s="56"/>
      <c r="DN400" s="56"/>
      <c r="DO400" s="56"/>
      <c r="DP400" s="56"/>
      <c r="DQ400" s="56"/>
      <c r="DR400" s="56"/>
      <c r="DS400" s="56"/>
      <c r="DT400" s="56"/>
      <c r="DU400" s="56"/>
      <c r="DV400" s="56"/>
      <c r="DW400" s="56"/>
      <c r="DX400" s="56"/>
      <c r="DY400" s="56"/>
      <c r="DZ400" s="56"/>
      <c r="EA400" s="56"/>
      <c r="EB400" s="56"/>
      <c r="EC400" s="56"/>
      <c r="ED400" s="56"/>
      <c r="EE400" s="56"/>
      <c r="EF400" s="56"/>
      <c r="EG400" s="56"/>
      <c r="EH400" s="56"/>
      <c r="EI400" s="56"/>
      <c r="EJ400" s="56"/>
      <c r="EK400" s="56"/>
      <c r="EL400" s="56"/>
      <c r="EM400" s="56"/>
      <c r="EN400" s="56"/>
      <c r="EO400" s="56"/>
      <c r="EP400" s="56"/>
      <c r="EQ400" s="56"/>
      <c r="ER400" s="56"/>
      <c r="ES400" s="56"/>
      <c r="ET400" s="56"/>
      <c r="EU400" s="56"/>
      <c r="EV400" s="56"/>
      <c r="EW400" s="56"/>
      <c r="EX400" s="56"/>
      <c r="EY400" s="56"/>
      <c r="EZ400" s="56"/>
      <c r="FA400" s="56"/>
      <c r="FB400" s="56"/>
      <c r="FC400" s="56"/>
      <c r="FD400" s="56"/>
      <c r="FE400" s="56"/>
      <c r="FF400" s="56"/>
      <c r="FG400" s="56"/>
      <c r="FH400" s="56"/>
      <c r="FI400" s="56"/>
      <c r="FJ400" s="56"/>
      <c r="FK400" s="56"/>
      <c r="FL400" s="56"/>
      <c r="FM400" s="56"/>
      <c r="FN400" s="56"/>
      <c r="FO400" s="56"/>
      <c r="FP400" s="56"/>
      <c r="FQ400" s="56"/>
      <c r="FR400" s="56"/>
      <c r="FS400" s="56"/>
      <c r="FT400" s="56"/>
      <c r="FU400" s="56"/>
      <c r="FV400" s="56"/>
      <c r="FW400" s="56"/>
      <c r="FX400" s="56"/>
      <c r="FY400" s="56"/>
      <c r="FZ400" s="56"/>
      <c r="GA400" s="56"/>
      <c r="GB400" s="56"/>
      <c r="GC400" s="56"/>
      <c r="GD400" s="56"/>
      <c r="GE400" s="56"/>
      <c r="GF400" s="56"/>
      <c r="GG400" s="56"/>
      <c r="GH400" s="56"/>
      <c r="GI400" s="56"/>
      <c r="GJ400" s="56"/>
      <c r="GK400" s="56"/>
      <c r="GL400" s="56"/>
      <c r="GM400" s="56"/>
      <c r="GN400" s="56"/>
      <c r="GO400" s="56"/>
      <c r="GP400" s="56"/>
      <c r="GQ400" s="56"/>
      <c r="GR400" s="56"/>
      <c r="GS400" s="56"/>
      <c r="GT400" s="56"/>
      <c r="GU400" s="56"/>
      <c r="GV400" s="56"/>
      <c r="GW400" s="56"/>
      <c r="GX400" s="56"/>
      <c r="GY400" s="56"/>
      <c r="GZ400" s="56"/>
      <c r="HA400" s="56"/>
      <c r="HB400" s="56"/>
      <c r="HC400" s="56"/>
      <c r="HD400" s="56"/>
      <c r="HE400" s="56"/>
      <c r="HF400" s="436">
        <f t="shared" si="3175"/>
        <v>0</v>
      </c>
      <c r="HG400" s="56"/>
      <c r="HH400" s="56"/>
      <c r="HI400" s="56"/>
      <c r="HJ400" s="56"/>
      <c r="HK400" s="56"/>
      <c r="HL400" s="56"/>
      <c r="HM400" s="56"/>
      <c r="HN400" s="56"/>
      <c r="HO400" s="56"/>
      <c r="HP400" s="56"/>
      <c r="HQ400" s="56"/>
      <c r="HR400" s="56"/>
      <c r="HS400" s="56"/>
      <c r="HT400" s="56"/>
      <c r="HU400" s="56"/>
      <c r="HV400" s="56"/>
      <c r="HW400" s="56"/>
      <c r="HX400" s="56"/>
      <c r="HY400" s="56"/>
      <c r="HZ400" s="56"/>
      <c r="IA400" s="56"/>
      <c r="IB400" s="56"/>
      <c r="IC400" s="56"/>
      <c r="ID400" s="56"/>
      <c r="IE400" s="56"/>
      <c r="IF400" s="56"/>
      <c r="IG400" s="56"/>
      <c r="IH400" s="56"/>
      <c r="II400" s="56"/>
      <c r="IJ400" s="56"/>
      <c r="IK400" s="56"/>
      <c r="IL400" s="56"/>
      <c r="IM400" s="56"/>
      <c r="IN400" s="56"/>
      <c r="IO400" s="56"/>
      <c r="IP400" s="56"/>
      <c r="IQ400" s="56"/>
      <c r="IR400" s="56"/>
      <c r="IS400" s="56"/>
      <c r="IT400" s="56"/>
      <c r="IU400" s="56"/>
      <c r="IV400" s="56"/>
      <c r="IW400" s="56"/>
      <c r="IX400" s="56"/>
      <c r="IY400" s="56"/>
      <c r="IZ400" s="56"/>
      <c r="JA400" s="171"/>
      <c r="JB400" s="56"/>
      <c r="JC400" s="56"/>
      <c r="JD400" s="56"/>
      <c r="JE400" s="56"/>
      <c r="JF400" s="56"/>
      <c r="JG400" s="56"/>
      <c r="JH400" s="56"/>
      <c r="JI400" s="56"/>
      <c r="JJ400" s="56"/>
      <c r="JK400" s="56"/>
      <c r="JL400" s="171"/>
      <c r="JM400" s="171"/>
      <c r="JN400" s="171"/>
      <c r="JO400" s="171"/>
      <c r="JP400" s="171"/>
      <c r="JQ400" s="171"/>
      <c r="JR400" s="171"/>
      <c r="JS400" s="171"/>
      <c r="JT400" s="56"/>
      <c r="JU400" s="56"/>
      <c r="JV400" s="56"/>
      <c r="JW400" s="56"/>
      <c r="JX400" s="56"/>
      <c r="JY400" s="56"/>
      <c r="JZ400" s="56"/>
      <c r="KA400" s="56"/>
      <c r="KB400" s="56"/>
      <c r="KC400" s="56"/>
      <c r="KD400" s="56"/>
      <c r="KE400" s="56"/>
      <c r="KF400" s="56"/>
      <c r="KG400" s="56"/>
      <c r="KH400" s="56"/>
      <c r="KI400" s="56"/>
      <c r="KJ400" s="56"/>
      <c r="KK400" s="56"/>
      <c r="KL400" s="56"/>
      <c r="KM400" s="56"/>
      <c r="KN400" s="56"/>
      <c r="KO400" s="56"/>
      <c r="KP400" s="56"/>
      <c r="KQ400" s="57"/>
      <c r="KR400" s="57"/>
      <c r="KS400" s="57"/>
      <c r="KT400" s="57"/>
      <c r="KU400" s="57"/>
      <c r="KV400" s="57"/>
      <c r="KX400" s="540">
        <f t="shared" si="2985"/>
        <v>0</v>
      </c>
    </row>
    <row r="401" spans="1:310" ht="16.5" thickTop="1" thickBot="1" x14ac:dyDescent="0.3">
      <c r="B401" s="13"/>
      <c r="C401" s="13"/>
      <c r="E401" s="50"/>
      <c r="F401" s="40"/>
      <c r="G401" s="40"/>
      <c r="H401" s="40"/>
      <c r="I401" s="40"/>
      <c r="J401" s="40"/>
      <c r="K401" s="40"/>
      <c r="L401" s="40"/>
      <c r="M401" s="40"/>
      <c r="N401" s="106"/>
      <c r="O401" s="106"/>
      <c r="P401" s="545"/>
      <c r="Q401" s="40"/>
      <c r="R401" s="40"/>
      <c r="S401" s="40"/>
      <c r="T401" s="40"/>
      <c r="U401" s="40"/>
      <c r="V401" s="40"/>
      <c r="W401" s="40"/>
      <c r="X401" s="40"/>
      <c r="Y401" s="40"/>
      <c r="Z401" s="40"/>
      <c r="AA401" s="40"/>
      <c r="AB401" s="40"/>
      <c r="AC401" s="40"/>
      <c r="AD401" s="40"/>
      <c r="AE401" s="40"/>
      <c r="AF401" s="40"/>
      <c r="AG401" s="40"/>
      <c r="AH401" s="40"/>
      <c r="AI401" s="40"/>
      <c r="AJ401" s="40"/>
      <c r="AK401" s="40"/>
      <c r="AL401" s="40"/>
      <c r="AM401" s="40"/>
      <c r="AN401" s="40"/>
      <c r="AO401" s="40"/>
      <c r="AP401" s="40"/>
      <c r="AQ401" s="40"/>
      <c r="AR401" s="40"/>
      <c r="AS401" s="40"/>
      <c r="AT401" s="40"/>
      <c r="AU401" s="40"/>
      <c r="AV401" s="40"/>
      <c r="AW401" s="40"/>
      <c r="AX401" s="40"/>
      <c r="AY401" s="40"/>
      <c r="AZ401" s="40"/>
      <c r="BA401" s="40"/>
      <c r="BB401" s="40"/>
      <c r="BC401" s="40"/>
      <c r="BD401" s="40"/>
      <c r="BE401" s="40"/>
      <c r="BF401" s="40"/>
      <c r="BG401" s="40"/>
      <c r="BH401" s="40"/>
      <c r="BI401" s="40"/>
      <c r="BJ401" s="40"/>
      <c r="BK401" s="40"/>
      <c r="BL401" s="40"/>
      <c r="BM401" s="40"/>
      <c r="BN401" s="40"/>
      <c r="BO401" s="40"/>
      <c r="BP401" s="40"/>
      <c r="BQ401" s="40"/>
      <c r="BR401" s="40"/>
      <c r="BS401" s="40"/>
      <c r="BT401" s="40"/>
      <c r="BU401" s="40"/>
      <c r="BV401" s="40"/>
      <c r="BW401" s="40"/>
      <c r="BX401" s="40"/>
      <c r="BY401" s="40"/>
      <c r="BZ401" s="40"/>
      <c r="CA401" s="40"/>
      <c r="CB401" s="40"/>
      <c r="CC401" s="40"/>
      <c r="CD401" s="40"/>
      <c r="CE401" s="40"/>
      <c r="CF401" s="40"/>
      <c r="CG401" s="40"/>
      <c r="CH401" s="40"/>
      <c r="CI401" s="40"/>
      <c r="CJ401" s="40"/>
      <c r="CK401" s="40"/>
      <c r="CL401" s="40"/>
      <c r="CM401" s="40"/>
      <c r="CN401" s="40"/>
      <c r="CO401" s="40"/>
      <c r="CP401" s="40"/>
      <c r="CQ401" s="40"/>
      <c r="CR401" s="40"/>
      <c r="CS401" s="40"/>
      <c r="CT401" s="40"/>
      <c r="CU401" s="40"/>
      <c r="CV401" s="40"/>
      <c r="CW401" s="40"/>
      <c r="CX401" s="40"/>
      <c r="CY401" s="40"/>
      <c r="CZ401" s="40"/>
      <c r="DA401" s="40"/>
      <c r="DB401" s="40"/>
      <c r="DC401" s="40"/>
      <c r="DD401" s="40"/>
      <c r="DE401" s="40"/>
      <c r="DF401" s="40"/>
      <c r="DG401" s="40"/>
      <c r="DH401" s="40"/>
      <c r="DI401" s="40"/>
      <c r="DJ401" s="40"/>
      <c r="DK401" s="40"/>
      <c r="DL401" s="40"/>
      <c r="DM401" s="40"/>
      <c r="DN401" s="40"/>
      <c r="DO401" s="40"/>
      <c r="DP401" s="40"/>
      <c r="DQ401" s="40"/>
      <c r="DR401" s="40"/>
      <c r="DS401" s="40"/>
      <c r="DT401" s="40"/>
      <c r="DU401" s="40"/>
      <c r="DV401" s="40"/>
      <c r="DW401" s="40"/>
      <c r="DX401" s="40"/>
      <c r="DY401" s="40"/>
      <c r="DZ401" s="40"/>
      <c r="EA401" s="40"/>
      <c r="EB401" s="40"/>
      <c r="EC401" s="40"/>
      <c r="ED401" s="40"/>
      <c r="EE401" s="40"/>
      <c r="EF401" s="40"/>
      <c r="EG401" s="40"/>
      <c r="EH401" s="40"/>
      <c r="EI401" s="40"/>
      <c r="EJ401" s="40"/>
      <c r="EK401" s="40"/>
      <c r="EL401" s="40"/>
      <c r="EM401" s="40"/>
      <c r="EN401" s="40"/>
      <c r="EO401" s="40"/>
      <c r="EP401" s="40"/>
      <c r="EQ401" s="40"/>
      <c r="ER401" s="40"/>
      <c r="ES401" s="40"/>
      <c r="ET401" s="40"/>
      <c r="EU401" s="40"/>
      <c r="EV401" s="40"/>
      <c r="EW401" s="40"/>
      <c r="EX401" s="40"/>
      <c r="EY401" s="40"/>
      <c r="EZ401" s="40"/>
      <c r="FA401" s="40"/>
      <c r="FB401" s="40"/>
      <c r="FC401" s="40"/>
      <c r="FD401" s="40"/>
      <c r="FE401" s="40"/>
      <c r="FF401" s="40"/>
      <c r="FG401" s="40"/>
      <c r="FH401" s="40"/>
      <c r="FI401" s="40"/>
      <c r="FJ401" s="40"/>
      <c r="FK401" s="40"/>
      <c r="FL401" s="40"/>
      <c r="FM401" s="40"/>
      <c r="FN401" s="40"/>
      <c r="FO401" s="40"/>
      <c r="FP401" s="40"/>
      <c r="FQ401" s="40"/>
      <c r="FR401" s="40"/>
      <c r="FS401" s="40"/>
      <c r="FT401" s="40"/>
      <c r="FU401" s="40"/>
      <c r="FV401" s="40"/>
      <c r="FW401" s="40"/>
      <c r="FX401" s="40"/>
      <c r="FY401" s="40"/>
      <c r="FZ401" s="40"/>
      <c r="GA401" s="40"/>
      <c r="GB401" s="40"/>
      <c r="GC401" s="40"/>
      <c r="GD401" s="40"/>
      <c r="GE401" s="40"/>
      <c r="GF401" s="40"/>
      <c r="GG401" s="40"/>
      <c r="GH401" s="40"/>
      <c r="GI401" s="40"/>
      <c r="GJ401" s="40"/>
      <c r="GK401" s="40"/>
      <c r="GL401" s="40"/>
      <c r="GM401" s="40"/>
      <c r="GN401" s="40"/>
      <c r="GO401" s="40"/>
      <c r="GP401" s="40"/>
      <c r="GQ401" s="40"/>
      <c r="GR401" s="40"/>
      <c r="GS401" s="40"/>
      <c r="GT401" s="40"/>
      <c r="GU401" s="40"/>
      <c r="GV401" s="40"/>
      <c r="GW401" s="40"/>
      <c r="GX401" s="40"/>
      <c r="GY401" s="40"/>
      <c r="GZ401" s="40"/>
      <c r="HA401" s="40"/>
      <c r="HB401" s="40"/>
      <c r="HC401" s="40"/>
      <c r="HD401" s="40"/>
      <c r="HE401" s="40"/>
      <c r="HF401" s="436">
        <f t="shared" si="3175"/>
        <v>0</v>
      </c>
      <c r="HG401" s="40"/>
      <c r="HH401" s="40"/>
      <c r="HI401" s="40"/>
      <c r="HJ401" s="40"/>
      <c r="HK401" s="40"/>
      <c r="HL401" s="40"/>
      <c r="HM401" s="40"/>
      <c r="HN401" s="40"/>
      <c r="HO401" s="40"/>
      <c r="HP401" s="40"/>
      <c r="HQ401" s="40"/>
      <c r="HR401" s="40"/>
      <c r="HS401" s="40"/>
      <c r="HT401" s="40"/>
      <c r="HU401" s="40"/>
      <c r="HV401" s="40"/>
      <c r="HW401" s="40"/>
      <c r="HX401" s="40"/>
      <c r="HY401" s="40"/>
      <c r="HZ401" s="40"/>
      <c r="IA401" s="40"/>
      <c r="IB401" s="40"/>
      <c r="IC401" s="40"/>
      <c r="ID401" s="40"/>
      <c r="IE401" s="40"/>
      <c r="IF401" s="40"/>
      <c r="IG401" s="40"/>
      <c r="IH401" s="40"/>
      <c r="II401" s="40"/>
      <c r="IJ401" s="40"/>
      <c r="IK401" s="40"/>
      <c r="IL401" s="40"/>
      <c r="IM401" s="40"/>
      <c r="IN401" s="40"/>
      <c r="IO401" s="40"/>
      <c r="IP401" s="40"/>
      <c r="IQ401" s="40"/>
      <c r="IR401" s="40"/>
      <c r="IS401" s="40"/>
      <c r="IT401" s="40"/>
      <c r="IU401" s="40"/>
      <c r="IV401" s="40"/>
      <c r="IW401" s="40"/>
      <c r="IX401" s="40"/>
      <c r="IY401" s="40"/>
      <c r="IZ401" s="40"/>
      <c r="JA401" s="40"/>
      <c r="JB401" s="40"/>
      <c r="JC401" s="40"/>
      <c r="JD401" s="40"/>
      <c r="JE401" s="40"/>
      <c r="JF401" s="40"/>
      <c r="JG401" s="40"/>
      <c r="JH401" s="40"/>
      <c r="JI401" s="40"/>
      <c r="JJ401" s="40"/>
      <c r="JK401" s="40"/>
      <c r="JL401" s="40"/>
      <c r="JM401" s="40"/>
      <c r="JN401" s="40"/>
      <c r="JO401" s="40"/>
      <c r="JP401" s="40"/>
      <c r="JQ401" s="40"/>
      <c r="JR401" s="40"/>
      <c r="JS401" s="40"/>
      <c r="JT401" s="83"/>
      <c r="JU401" s="83"/>
      <c r="JV401" s="83"/>
      <c r="JW401" s="83"/>
      <c r="JX401" s="83"/>
      <c r="JY401" s="83"/>
      <c r="JZ401" s="83"/>
      <c r="KA401" s="40"/>
      <c r="KB401" s="40"/>
      <c r="KC401" s="40"/>
      <c r="KD401" s="40"/>
      <c r="KE401" s="40"/>
      <c r="KF401" s="40"/>
      <c r="KG401" s="40"/>
      <c r="KH401" s="40"/>
      <c r="KI401" s="40"/>
      <c r="KJ401" s="40"/>
      <c r="KK401" s="40"/>
      <c r="KL401" s="40"/>
      <c r="KM401" s="40"/>
      <c r="KN401" s="40"/>
      <c r="KO401" s="40"/>
      <c r="KP401" s="40"/>
      <c r="KQ401" s="41"/>
      <c r="KR401" s="41"/>
      <c r="KS401" s="41"/>
      <c r="KT401" s="41"/>
      <c r="KU401" s="41"/>
      <c r="KV401" s="41"/>
      <c r="KX401" s="540">
        <f t="shared" si="2985"/>
        <v>0</v>
      </c>
    </row>
    <row r="402" spans="1:310" ht="16.5" thickTop="1" thickBot="1" x14ac:dyDescent="0.3">
      <c r="B402" s="13"/>
      <c r="C402" s="13"/>
      <c r="E402" s="52" t="s">
        <v>292</v>
      </c>
      <c r="F402" s="53"/>
      <c r="G402" s="53"/>
      <c r="H402" s="53"/>
      <c r="I402" s="53"/>
      <c r="J402" s="53"/>
      <c r="K402" s="53"/>
      <c r="L402" s="53"/>
      <c r="M402" s="53"/>
      <c r="N402" s="53"/>
      <c r="O402" s="53"/>
      <c r="P402" s="547"/>
      <c r="Q402" s="53"/>
      <c r="R402" s="53"/>
      <c r="S402" s="53"/>
      <c r="T402" s="53"/>
      <c r="U402" s="53"/>
      <c r="V402" s="53"/>
      <c r="W402" s="53"/>
      <c r="X402" s="53"/>
      <c r="Y402" s="53"/>
      <c r="Z402" s="53"/>
      <c r="AA402" s="53"/>
      <c r="AB402" s="53"/>
      <c r="AC402" s="53"/>
      <c r="AD402" s="53"/>
      <c r="AE402" s="53"/>
      <c r="AF402" s="53"/>
      <c r="AG402" s="53"/>
      <c r="AH402" s="53"/>
      <c r="AI402" s="53"/>
      <c r="AJ402" s="53"/>
      <c r="AK402" s="53"/>
      <c r="AL402" s="53"/>
      <c r="AM402" s="53"/>
      <c r="AN402" s="53"/>
      <c r="AO402" s="53"/>
      <c r="AP402" s="53"/>
      <c r="AQ402" s="53"/>
      <c r="AR402" s="53"/>
      <c r="AS402" s="53"/>
      <c r="AT402" s="53"/>
      <c r="AU402" s="53"/>
      <c r="AV402" s="53"/>
      <c r="AW402" s="53"/>
      <c r="AX402" s="53"/>
      <c r="AY402" s="53"/>
      <c r="AZ402" s="53"/>
      <c r="BA402" s="53"/>
      <c r="BB402" s="53"/>
      <c r="BC402" s="53"/>
      <c r="BD402" s="53"/>
      <c r="BE402" s="53"/>
      <c r="BF402" s="53"/>
      <c r="BG402" s="53"/>
      <c r="BH402" s="53"/>
      <c r="BI402" s="53"/>
      <c r="BJ402" s="53"/>
      <c r="BK402" s="53"/>
      <c r="BL402" s="53"/>
      <c r="BM402" s="53"/>
      <c r="BN402" s="53"/>
      <c r="BO402" s="53"/>
      <c r="BP402" s="53"/>
      <c r="BQ402" s="53"/>
      <c r="BR402" s="53"/>
      <c r="BS402" s="53"/>
      <c r="BT402" s="53"/>
      <c r="BU402" s="53"/>
      <c r="BV402" s="53"/>
      <c r="BW402" s="53"/>
      <c r="BX402" s="53"/>
      <c r="BY402" s="53"/>
      <c r="BZ402" s="53"/>
      <c r="CA402" s="53"/>
      <c r="CB402" s="53"/>
      <c r="CC402" s="53"/>
      <c r="CD402" s="53"/>
      <c r="CE402" s="53"/>
      <c r="CF402" s="53"/>
      <c r="CG402" s="53"/>
      <c r="CH402" s="53"/>
      <c r="CI402" s="53"/>
      <c r="CJ402" s="53"/>
      <c r="CK402" s="53"/>
      <c r="CL402" s="53"/>
      <c r="CM402" s="53"/>
      <c r="CN402" s="53"/>
      <c r="CO402" s="53"/>
      <c r="CP402" s="53"/>
      <c r="CQ402" s="53"/>
      <c r="CR402" s="53"/>
      <c r="CS402" s="53"/>
      <c r="CT402" s="53"/>
      <c r="CU402" s="53"/>
      <c r="CV402" s="53"/>
      <c r="CW402" s="53"/>
      <c r="CX402" s="53"/>
      <c r="CY402" s="53"/>
      <c r="CZ402" s="53"/>
      <c r="DA402" s="53"/>
      <c r="DB402" s="53"/>
      <c r="DC402" s="53"/>
      <c r="DD402" s="53"/>
      <c r="DE402" s="53"/>
      <c r="DF402" s="53"/>
      <c r="DG402" s="53"/>
      <c r="DH402" s="53"/>
      <c r="DI402" s="53"/>
      <c r="DJ402" s="53"/>
      <c r="DK402" s="53"/>
      <c r="DL402" s="53"/>
      <c r="DM402" s="53"/>
      <c r="DN402" s="53"/>
      <c r="DO402" s="53"/>
      <c r="DP402" s="53"/>
      <c r="DQ402" s="53"/>
      <c r="DR402" s="53"/>
      <c r="DS402" s="53"/>
      <c r="DT402" s="53"/>
      <c r="DU402" s="53"/>
      <c r="DV402" s="53"/>
      <c r="DW402" s="53"/>
      <c r="DX402" s="53"/>
      <c r="DY402" s="53"/>
      <c r="DZ402" s="53"/>
      <c r="EA402" s="53"/>
      <c r="EB402" s="53"/>
      <c r="EC402" s="53"/>
      <c r="ED402" s="53"/>
      <c r="EE402" s="53"/>
      <c r="EF402" s="53"/>
      <c r="EG402" s="53"/>
      <c r="EH402" s="53"/>
      <c r="EI402" s="53"/>
      <c r="EJ402" s="53"/>
      <c r="EK402" s="53"/>
      <c r="EL402" s="53"/>
      <c r="EM402" s="53"/>
      <c r="EN402" s="53"/>
      <c r="EO402" s="53"/>
      <c r="EP402" s="53"/>
      <c r="EQ402" s="53"/>
      <c r="ER402" s="53"/>
      <c r="ES402" s="53"/>
      <c r="ET402" s="53"/>
      <c r="EU402" s="53"/>
      <c r="EV402" s="53"/>
      <c r="EW402" s="53"/>
      <c r="EX402" s="53"/>
      <c r="EY402" s="53"/>
      <c r="EZ402" s="53"/>
      <c r="FA402" s="53"/>
      <c r="FB402" s="53"/>
      <c r="FC402" s="53"/>
      <c r="FD402" s="53"/>
      <c r="FE402" s="53"/>
      <c r="FF402" s="53"/>
      <c r="FG402" s="53"/>
      <c r="FH402" s="53"/>
      <c r="FI402" s="53"/>
      <c r="FJ402" s="53"/>
      <c r="FK402" s="53"/>
      <c r="FL402" s="53"/>
      <c r="FM402" s="53"/>
      <c r="FN402" s="53"/>
      <c r="FO402" s="53"/>
      <c r="FP402" s="53"/>
      <c r="FQ402" s="53"/>
      <c r="FR402" s="53"/>
      <c r="FS402" s="53"/>
      <c r="FT402" s="53"/>
      <c r="FU402" s="53"/>
      <c r="FV402" s="53"/>
      <c r="FW402" s="53"/>
      <c r="FX402" s="53"/>
      <c r="FY402" s="53"/>
      <c r="FZ402" s="53"/>
      <c r="GA402" s="53"/>
      <c r="GB402" s="53"/>
      <c r="GC402" s="53"/>
      <c r="GD402" s="53"/>
      <c r="GE402" s="53"/>
      <c r="GF402" s="53"/>
      <c r="GG402" s="53"/>
      <c r="GH402" s="53"/>
      <c r="GI402" s="53"/>
      <c r="GJ402" s="53"/>
      <c r="GK402" s="53"/>
      <c r="GL402" s="53"/>
      <c r="GM402" s="53"/>
      <c r="GN402" s="53"/>
      <c r="GO402" s="53"/>
      <c r="GP402" s="53"/>
      <c r="GQ402" s="53"/>
      <c r="GR402" s="53"/>
      <c r="GS402" s="53"/>
      <c r="GT402" s="53"/>
      <c r="GU402" s="53"/>
      <c r="GV402" s="53"/>
      <c r="GW402" s="53"/>
      <c r="GX402" s="53"/>
      <c r="GY402" s="53"/>
      <c r="GZ402" s="53"/>
      <c r="HA402" s="53"/>
      <c r="HB402" s="53"/>
      <c r="HC402" s="53"/>
      <c r="HD402" s="53"/>
      <c r="HE402" s="53"/>
      <c r="HF402" s="436">
        <f t="shared" si="3175"/>
        <v>0</v>
      </c>
      <c r="HG402" s="53"/>
      <c r="HH402" s="53"/>
      <c r="HI402" s="53"/>
      <c r="HJ402" s="53"/>
      <c r="HK402" s="53"/>
      <c r="HL402" s="53"/>
      <c r="HM402" s="53"/>
      <c r="HN402" s="53"/>
      <c r="HO402" s="53"/>
      <c r="HP402" s="53"/>
      <c r="HQ402" s="53"/>
      <c r="HR402" s="53"/>
      <c r="HS402" s="53"/>
      <c r="HT402" s="53"/>
      <c r="HU402" s="53"/>
      <c r="HV402" s="53"/>
      <c r="HW402" s="53"/>
      <c r="HX402" s="53"/>
      <c r="HY402" s="53"/>
      <c r="HZ402" s="53"/>
      <c r="IA402" s="53"/>
      <c r="IB402" s="53"/>
      <c r="IC402" s="53"/>
      <c r="ID402" s="53"/>
      <c r="IE402" s="53"/>
      <c r="IF402" s="53"/>
      <c r="IG402" s="53"/>
      <c r="IH402" s="53"/>
      <c r="II402" s="53"/>
      <c r="IJ402" s="53"/>
      <c r="IK402" s="53"/>
      <c r="IL402" s="53"/>
      <c r="IM402" s="53"/>
      <c r="IN402" s="53"/>
      <c r="IO402" s="53"/>
      <c r="IP402" s="53"/>
      <c r="IQ402" s="53"/>
      <c r="IR402" s="53"/>
      <c r="IS402" s="53"/>
      <c r="IT402" s="53"/>
      <c r="IU402" s="53"/>
      <c r="IV402" s="53"/>
      <c r="IW402" s="53"/>
      <c r="IX402" s="53"/>
      <c r="IY402" s="53"/>
      <c r="IZ402" s="53"/>
      <c r="JA402" s="172"/>
      <c r="JB402" s="53"/>
      <c r="JC402" s="53"/>
      <c r="JD402" s="53"/>
      <c r="JE402" s="53"/>
      <c r="JF402" s="53"/>
      <c r="JG402" s="53"/>
      <c r="JH402" s="53"/>
      <c r="JI402" s="53"/>
      <c r="JJ402" s="53"/>
      <c r="JK402" s="53"/>
      <c r="JL402" s="172"/>
      <c r="JM402" s="172"/>
      <c r="JN402" s="172"/>
      <c r="JO402" s="172"/>
      <c r="JP402" s="172"/>
      <c r="JQ402" s="172"/>
      <c r="JR402" s="172"/>
      <c r="JS402" s="172"/>
      <c r="JT402" s="53"/>
      <c r="JU402" s="53"/>
      <c r="JV402" s="53"/>
      <c r="JW402" s="53"/>
      <c r="JX402" s="53"/>
      <c r="JY402" s="53"/>
      <c r="JZ402" s="53"/>
      <c r="KA402" s="53"/>
      <c r="KB402" s="53"/>
      <c r="KC402" s="53"/>
      <c r="KD402" s="53"/>
      <c r="KE402" s="53"/>
      <c r="KF402" s="53"/>
      <c r="KG402" s="53"/>
      <c r="KH402" s="53"/>
      <c r="KI402" s="53"/>
      <c r="KJ402" s="53"/>
      <c r="KK402" s="53"/>
      <c r="KL402" s="53"/>
      <c r="KM402" s="53"/>
      <c r="KN402" s="53"/>
      <c r="KO402" s="53"/>
      <c r="KP402" s="53"/>
      <c r="KQ402" s="54"/>
      <c r="KR402" s="54"/>
      <c r="KS402" s="54"/>
      <c r="KT402" s="54"/>
      <c r="KU402" s="54"/>
      <c r="KV402" s="54"/>
      <c r="KX402" s="540">
        <f t="shared" si="2985"/>
        <v>0</v>
      </c>
    </row>
    <row r="403" spans="1:310" ht="26.45" customHeight="1" thickTop="1" thickBot="1" x14ac:dyDescent="0.3">
      <c r="A403" s="62"/>
      <c r="B403" s="80" t="str">
        <f>IF(A403="X",IF(#REF!="F",#REF!,IF(#REF!="C",#REF!,IF(#REF!="WH",#REF!,IF(#REF!="B",#REF!,"")))),"")</f>
        <v/>
      </c>
      <c r="C403" s="120"/>
      <c r="D403" s="578"/>
      <c r="E403" s="11">
        <f>E398+1</f>
        <v>193</v>
      </c>
      <c r="F403" s="2127"/>
      <c r="G403" s="1830"/>
      <c r="H403" s="2187" t="s">
        <v>970</v>
      </c>
      <c r="I403" s="2188"/>
      <c r="J403" s="2188"/>
      <c r="K403" s="2189"/>
      <c r="L403" s="260" t="s">
        <v>176</v>
      </c>
      <c r="M403" s="586" t="s">
        <v>55</v>
      </c>
      <c r="N403" s="128"/>
      <c r="O403" s="45"/>
      <c r="P403" s="599"/>
      <c r="Q403" s="726">
        <v>60</v>
      </c>
      <c r="R403" s="727"/>
      <c r="S403" s="727"/>
      <c r="T403" s="727"/>
      <c r="U403" s="727"/>
      <c r="V403" s="727"/>
      <c r="W403" s="727"/>
      <c r="X403" s="727"/>
      <c r="Y403" s="727"/>
      <c r="Z403" s="727"/>
      <c r="AA403" s="727"/>
      <c r="AB403" s="727">
        <v>40</v>
      </c>
      <c r="AC403" s="368">
        <f t="shared" ref="AC403:AC405" si="3176">Q403/100</f>
        <v>0.6</v>
      </c>
      <c r="AD403" s="368">
        <f t="shared" ref="AD403:AD405" si="3177">R403/100</f>
        <v>0</v>
      </c>
      <c r="AE403" s="368">
        <f t="shared" ref="AE403:AE405" si="3178">S403/100</f>
        <v>0</v>
      </c>
      <c r="AF403" s="368">
        <f t="shared" ref="AF403:AF405" si="3179">T403/100</f>
        <v>0</v>
      </c>
      <c r="AG403" s="368">
        <f t="shared" ref="AG403:AG405" si="3180">U403/100</f>
        <v>0</v>
      </c>
      <c r="AH403" s="368">
        <f t="shared" ref="AH403:AH405" si="3181">V403/100</f>
        <v>0</v>
      </c>
      <c r="AI403" s="368">
        <f t="shared" ref="AI403:AI405" si="3182">W403/100</f>
        <v>0</v>
      </c>
      <c r="AJ403" s="368">
        <f t="shared" ref="AJ403:AJ405" si="3183">X403/100</f>
        <v>0</v>
      </c>
      <c r="AK403" s="368">
        <f t="shared" ref="AK403:AK405" si="3184">Y403/100</f>
        <v>0</v>
      </c>
      <c r="AL403" s="368">
        <f t="shared" ref="AL403:AL405" si="3185">Z403/100</f>
        <v>0</v>
      </c>
      <c r="AM403" s="368">
        <f t="shared" ref="AM403:AM405" si="3186">AA403/100</f>
        <v>0</v>
      </c>
      <c r="AN403" s="368">
        <f t="shared" ref="AN403:AN405" si="3187">AB403/100</f>
        <v>0.4</v>
      </c>
      <c r="AO403" s="369">
        <v>0</v>
      </c>
      <c r="AP403" s="370">
        <v>0</v>
      </c>
      <c r="AQ403" s="370">
        <v>0</v>
      </c>
      <c r="AR403" s="370">
        <v>0</v>
      </c>
      <c r="AS403" s="378">
        <f>AC403*'Gas parameters'!$B$10</f>
        <v>21490.799999999999</v>
      </c>
      <c r="AT403" s="371">
        <f>AD403*'Gas parameters'!$C$10</f>
        <v>0</v>
      </c>
      <c r="AU403" s="371">
        <f>AE403*'Gas parameters'!$D$10</f>
        <v>0</v>
      </c>
      <c r="AV403" s="371">
        <f>AF403*'Gas parameters'!$E$10</f>
        <v>0</v>
      </c>
      <c r="AW403" s="371">
        <f>AG403*'Gas parameters'!$F$10</f>
        <v>0</v>
      </c>
      <c r="AX403" s="371">
        <f>AH403*'Gas parameters'!$G$10</f>
        <v>0</v>
      </c>
      <c r="AY403" s="371">
        <f>AI403*'Gas parameters'!$H$10</f>
        <v>0</v>
      </c>
      <c r="AZ403" s="371">
        <f>AJ403*'Gas parameters'!$I$10</f>
        <v>0</v>
      </c>
      <c r="BA403" s="371">
        <f>AK403*'Gas parameters'!$J$10</f>
        <v>0</v>
      </c>
      <c r="BB403" s="371">
        <f>AL403*'Gas parameters'!$K$10</f>
        <v>0</v>
      </c>
      <c r="BC403" s="371">
        <f>AM403*'Gas parameters'!$L$10</f>
        <v>0</v>
      </c>
      <c r="BD403" s="371">
        <f>AN403*'Gas parameters'!$M$10</f>
        <v>4310.8</v>
      </c>
      <c r="BE403" s="372">
        <f>AO403*'Gas parameters'!$N$10</f>
        <v>0</v>
      </c>
      <c r="BF403" s="373">
        <f>AP403*'Gas parameters'!$O$10</f>
        <v>0</v>
      </c>
      <c r="BG403" s="373">
        <f>AQ403*'Gas parameters'!$P$10</f>
        <v>0</v>
      </c>
      <c r="BH403" s="379">
        <f>AR403*'Gas parameters'!$Q$10</f>
        <v>0</v>
      </c>
      <c r="BI403" s="386">
        <f>AC403*'Gas parameters'!$B$11</f>
        <v>23904</v>
      </c>
      <c r="BJ403" s="387">
        <f>AD403*'Gas parameters'!$C$11</f>
        <v>0</v>
      </c>
      <c r="BK403" s="387">
        <f>AE403*'Gas parameters'!$D$11</f>
        <v>0</v>
      </c>
      <c r="BL403" s="387">
        <f>AF403*'Gas parameters'!$E$11</f>
        <v>0</v>
      </c>
      <c r="BM403" s="387">
        <f>AG403*'Gas parameters'!$F$11</f>
        <v>0</v>
      </c>
      <c r="BN403" s="387">
        <f>AH403*'Gas parameters'!$G$11</f>
        <v>0</v>
      </c>
      <c r="BO403" s="387">
        <f>AI403*'Gas parameters'!$H$11</f>
        <v>0</v>
      </c>
      <c r="BP403" s="387">
        <f>AJ403*'Gas parameters'!$I$11</f>
        <v>0</v>
      </c>
      <c r="BQ403" s="387">
        <f>AK403*'Gas parameters'!$J$11</f>
        <v>0</v>
      </c>
      <c r="BR403" s="387">
        <f>AL403*'Gas parameters'!$K$11</f>
        <v>0</v>
      </c>
      <c r="BS403" s="387">
        <f>AM403*'Gas parameters'!$L$11</f>
        <v>0</v>
      </c>
      <c r="BT403" s="387">
        <f>AN403*'Gas parameters'!$M$11</f>
        <v>5115.2000000000007</v>
      </c>
      <c r="BU403" s="388">
        <f>AO403*'Gas parameters'!$N$11</f>
        <v>0</v>
      </c>
      <c r="BV403" s="389">
        <f>AP403*'Gas parameters'!$O$11</f>
        <v>0</v>
      </c>
      <c r="BW403" s="389">
        <f>AQ403*'Gas parameters'!$P$11</f>
        <v>0</v>
      </c>
      <c r="BX403" s="390">
        <f>AR403*'Gas parameters'!$Q$11</f>
        <v>0</v>
      </c>
      <c r="BY403" s="385">
        <f>AC403*'Gas parameters'!$B$12</f>
        <v>0.43043999999999999</v>
      </c>
      <c r="BZ403" s="374">
        <f>AD403*'Gas parameters'!$C$12</f>
        <v>0</v>
      </c>
      <c r="CA403" s="374">
        <f>AE403*'Gas parameters'!$D$12</f>
        <v>0</v>
      </c>
      <c r="CB403" s="374">
        <f>AF403*'Gas parameters'!$E$12</f>
        <v>0</v>
      </c>
      <c r="CC403" s="374">
        <f>AG403*'Gas parameters'!$F$12</f>
        <v>0</v>
      </c>
      <c r="CD403" s="374">
        <f>AH403*'Gas parameters'!$G$12</f>
        <v>0</v>
      </c>
      <c r="CE403" s="374">
        <f>AI403*'Gas parameters'!$H$12</f>
        <v>0</v>
      </c>
      <c r="CF403" s="374">
        <f>AJ403*'Gas parameters'!$I$12</f>
        <v>0</v>
      </c>
      <c r="CG403" s="374">
        <f>AK403*'Gas parameters'!$J$12</f>
        <v>0</v>
      </c>
      <c r="CH403" s="374">
        <f>AL403*'Gas parameters'!$K$12</f>
        <v>0</v>
      </c>
      <c r="CI403" s="374">
        <f>AM403*'Gas parameters'!$L$12</f>
        <v>0</v>
      </c>
      <c r="CJ403" s="374">
        <f>AN403*'Gas parameters'!$M$12</f>
        <v>3.5999999999999997E-2</v>
      </c>
      <c r="CK403" s="375">
        <f>AO403*'Gas parameters'!$N$12</f>
        <v>0</v>
      </c>
      <c r="CL403" s="376">
        <f>AP403*'Gas parameters'!$O$12</f>
        <v>0</v>
      </c>
      <c r="CM403" s="376">
        <f>AQ403*'Gas parameters'!$P$12</f>
        <v>0</v>
      </c>
      <c r="CN403" s="376">
        <f>AR403*'Gas parameters'!$Q$12</f>
        <v>0</v>
      </c>
      <c r="CO403" s="432">
        <f t="shared" ref="CO403:CO405" si="3188">AC403</f>
        <v>0.6</v>
      </c>
      <c r="CP403" s="432">
        <f t="shared" ref="CP403:CP405" si="3189">AD403</f>
        <v>0</v>
      </c>
      <c r="CQ403" s="432">
        <f t="shared" ref="CQ403:CQ405" si="3190">AE403</f>
        <v>0</v>
      </c>
      <c r="CR403" s="432">
        <f t="shared" ref="CR403:CR405" si="3191">AF403</f>
        <v>0</v>
      </c>
      <c r="CS403" s="432">
        <f t="shared" ref="CS403:CS405" si="3192">AG403</f>
        <v>0</v>
      </c>
      <c r="CT403" s="432">
        <f t="shared" ref="CT403:CT405" si="3193">AH403</f>
        <v>0</v>
      </c>
      <c r="CU403" s="432">
        <f t="shared" ref="CU403:CU405" si="3194">AI403</f>
        <v>0</v>
      </c>
      <c r="CV403" s="432">
        <f t="shared" ref="CV403:CV405" si="3195">AJ403</f>
        <v>0</v>
      </c>
      <c r="CW403" s="432">
        <f t="shared" ref="CW403:CW405" si="3196">AK403</f>
        <v>0</v>
      </c>
      <c r="CX403" s="432">
        <f t="shared" ref="CX403:CX405" si="3197">AL403</f>
        <v>0</v>
      </c>
      <c r="CY403" s="432">
        <f t="shared" ref="CY403:CY405" si="3198">AM403</f>
        <v>0</v>
      </c>
      <c r="CZ403" s="432">
        <f t="shared" ref="CZ403:CZ405" si="3199">AN403</f>
        <v>0.4</v>
      </c>
      <c r="DA403" s="432">
        <f t="shared" ref="DA403:DA405" si="3200">AO403</f>
        <v>0</v>
      </c>
      <c r="DB403" s="432">
        <f t="shared" ref="DB403:DB405" si="3201">AP403</f>
        <v>0</v>
      </c>
      <c r="DC403" s="432">
        <f t="shared" ref="DC403:DC405" si="3202">AQ403</f>
        <v>0</v>
      </c>
      <c r="DD403" s="432">
        <f t="shared" ref="DD403:DD405" si="3203">AR403</f>
        <v>0</v>
      </c>
      <c r="DE403" s="428">
        <f>'DATA SHEET'!CO403*'Gas parameters'!$B$13</f>
        <v>21529.8</v>
      </c>
      <c r="DF403" s="428">
        <f>'DATA SHEET'!CP403*'Gas parameters'!$C$13</f>
        <v>0</v>
      </c>
      <c r="DG403" s="428">
        <f>'DATA SHEET'!CQ403*'Gas parameters'!$D$13</f>
        <v>0</v>
      </c>
      <c r="DH403" s="428">
        <f>'DATA SHEET'!CR403*'Gas parameters'!$E$13</f>
        <v>0</v>
      </c>
      <c r="DI403" s="428">
        <f>'DATA SHEET'!CS403*'Gas parameters'!$F$13</f>
        <v>0</v>
      </c>
      <c r="DJ403" s="428">
        <f>'DATA SHEET'!CT403*'Gas parameters'!$G$13</f>
        <v>0</v>
      </c>
      <c r="DK403" s="428">
        <f>'DATA SHEET'!CU403*'Gas parameters'!$H$13</f>
        <v>0</v>
      </c>
      <c r="DL403" s="428">
        <f>'DATA SHEET'!CV403*'Gas parameters'!$I$13</f>
        <v>0</v>
      </c>
      <c r="DM403" s="428">
        <f>'DATA SHEET'!CW403*'Gas parameters'!$J$13</f>
        <v>0</v>
      </c>
      <c r="DN403" s="428">
        <f>'DATA SHEET'!CX403*'Gas parameters'!$K$13</f>
        <v>0</v>
      </c>
      <c r="DO403" s="428">
        <f>'DATA SHEET'!CY403*'Gas parameters'!$L$13</f>
        <v>0</v>
      </c>
      <c r="DP403" s="428">
        <f>'DATA SHEET'!CZ403*'Gas parameters'!$M$13</f>
        <v>4313.2</v>
      </c>
      <c r="DQ403" s="428">
        <f>'DATA SHEET'!DA403*'Gas parameters'!$N$13</f>
        <v>0</v>
      </c>
      <c r="DR403" s="428">
        <f>'DATA SHEET'!DB403*'Gas parameters'!$O$13</f>
        <v>0</v>
      </c>
      <c r="DS403" s="428">
        <f>'DATA SHEET'!DC403*'Gas parameters'!$P$13</f>
        <v>0</v>
      </c>
      <c r="DT403" s="428">
        <f>'DATA SHEET'!DD403*'Gas parameters'!$Q$13</f>
        <v>0</v>
      </c>
      <c r="DU403" s="431">
        <f>'DATA SHEET'!CO403*'Gas parameters'!$B$14</f>
        <v>23891.399999999998</v>
      </c>
      <c r="DV403" s="431">
        <f>'DATA SHEET'!CP403*'Gas parameters'!$C$14</f>
        <v>0</v>
      </c>
      <c r="DW403" s="431">
        <f>'DATA SHEET'!CQ403*'Gas parameters'!$D$14</f>
        <v>0</v>
      </c>
      <c r="DX403" s="431">
        <f>'DATA SHEET'!CR403*'Gas parameters'!$E$14</f>
        <v>0</v>
      </c>
      <c r="DY403" s="431">
        <f>'DATA SHEET'!CS403*'Gas parameters'!$F$14</f>
        <v>0</v>
      </c>
      <c r="DZ403" s="431">
        <f>'DATA SHEET'!CT403*'Gas parameters'!$G$14</f>
        <v>0</v>
      </c>
      <c r="EA403" s="431">
        <f>'DATA SHEET'!CU403*'Gas parameters'!$H$14</f>
        <v>0</v>
      </c>
      <c r="EB403" s="431">
        <f>'DATA SHEET'!CV403*'Gas parameters'!$I$14</f>
        <v>0</v>
      </c>
      <c r="EC403" s="431">
        <f>'DATA SHEET'!CW403*'Gas parameters'!$J$14</f>
        <v>0</v>
      </c>
      <c r="ED403" s="431">
        <f>'DATA SHEET'!CX403*'Gas parameters'!$K$14</f>
        <v>0</v>
      </c>
      <c r="EE403" s="431">
        <f>'DATA SHEET'!CY403*'Gas parameters'!$L$14</f>
        <v>0</v>
      </c>
      <c r="EF403" s="431">
        <f>'DATA SHEET'!CZ403*'Gas parameters'!$M$14</f>
        <v>5098</v>
      </c>
      <c r="EG403" s="431">
        <f>'DATA SHEET'!DA403*'Gas parameters'!$N$14</f>
        <v>0</v>
      </c>
      <c r="EH403" s="431">
        <f>'DATA SHEET'!DB403*'Gas parameters'!$O$14</f>
        <v>0</v>
      </c>
      <c r="EI403" s="431">
        <f>'DATA SHEET'!DC403*'Gas parameters'!$P$14</f>
        <v>0</v>
      </c>
      <c r="EJ403" s="431">
        <f>'DATA SHEET'!DD403*'Gas parameters'!$Q$14</f>
        <v>0</v>
      </c>
      <c r="EK403" s="425">
        <f>'DATA SHEET'!CO403*'Gas parameters'!$B$15</f>
        <v>1.2018</v>
      </c>
      <c r="EL403" s="434">
        <f>'DATA SHEET'!CP403*'Gas parameters'!$C$15</f>
        <v>0</v>
      </c>
      <c r="EM403" s="434">
        <f>'DATA SHEET'!CQ403*'Gas parameters'!$D$15</f>
        <v>0</v>
      </c>
      <c r="EN403" s="434">
        <f>'DATA SHEET'!CR403*'Gas parameters'!$E$15</f>
        <v>0</v>
      </c>
      <c r="EO403" s="434">
        <f>'DATA SHEET'!CS403*'Gas parameters'!$F$15</f>
        <v>0</v>
      </c>
      <c r="EP403" s="434">
        <f>'DATA SHEET'!CT403*'Gas parameters'!$G$15</f>
        <v>0</v>
      </c>
      <c r="EQ403" s="434">
        <f>'DATA SHEET'!CU403*'Gas parameters'!$H$15</f>
        <v>0</v>
      </c>
      <c r="ER403" s="434">
        <f>'DATA SHEET'!CV403*'Gas parameters'!$I$15</f>
        <v>0</v>
      </c>
      <c r="ES403" s="434">
        <f>'DATA SHEET'!CW403*'Gas parameters'!$J$15</f>
        <v>0</v>
      </c>
      <c r="ET403" s="434">
        <f>'DATA SHEET'!CX403*'Gas parameters'!$K$15</f>
        <v>0</v>
      </c>
      <c r="EU403" s="434">
        <f>'DATA SHEET'!CY403*'Gas parameters'!$L$15</f>
        <v>0</v>
      </c>
      <c r="EV403" s="434">
        <f>'DATA SHEET'!CZ403*'Gas parameters'!$M$15</f>
        <v>0.1996</v>
      </c>
      <c r="EW403" s="434">
        <f>'DATA SHEET'!DA403*'Gas parameters'!$N$15</f>
        <v>0</v>
      </c>
      <c r="EX403" s="434">
        <f>'DATA SHEET'!DB403*'Gas parameters'!$O$15</f>
        <v>0</v>
      </c>
      <c r="EY403" s="434">
        <f>'DATA SHEET'!DC403*'Gas parameters'!$P$15</f>
        <v>0</v>
      </c>
      <c r="EZ403" s="434">
        <f>'DATA SHEET'!DD403*'Gas parameters'!$Q$15</f>
        <v>0</v>
      </c>
      <c r="FA403" s="429">
        <f>'DATA SHEET'!CO403*'Gas parameters'!$B$16</f>
        <v>0.59760000000000002</v>
      </c>
      <c r="FB403" s="429">
        <f>'DATA SHEET'!CP403*'Gas parameters'!$C$16</f>
        <v>0</v>
      </c>
      <c r="FC403" s="429">
        <f>'DATA SHEET'!CQ403*'Gas parameters'!$D$16</f>
        <v>0</v>
      </c>
      <c r="FD403" s="429">
        <f>'DATA SHEET'!CR403*'Gas parameters'!$E$16</f>
        <v>0</v>
      </c>
      <c r="FE403" s="429">
        <f>'DATA SHEET'!CS403*'Gas parameters'!$F$16</f>
        <v>0</v>
      </c>
      <c r="FF403" s="429">
        <f>'DATA SHEET'!CT403*'Gas parameters'!$G$16</f>
        <v>0</v>
      </c>
      <c r="FG403" s="429">
        <f>'DATA SHEET'!CU403*'Gas parameters'!$H$16</f>
        <v>0</v>
      </c>
      <c r="FH403" s="429">
        <f>'DATA SHEET'!CV403*'Gas parameters'!$I$16</f>
        <v>0</v>
      </c>
      <c r="FI403" s="429">
        <f>'DATA SHEET'!CW403*'Gas parameters'!$J$16</f>
        <v>0</v>
      </c>
      <c r="FJ403" s="429">
        <f>'DATA SHEET'!CX403*'Gas parameters'!$K$16</f>
        <v>0</v>
      </c>
      <c r="FK403" s="429">
        <f>'DATA SHEET'!CY403*'Gas parameters'!$L$16</f>
        <v>0</v>
      </c>
      <c r="FL403" s="429">
        <f>'DATA SHEET'!CZ403*'Gas parameters'!$M$16</f>
        <v>0</v>
      </c>
      <c r="FM403" s="429">
        <f>'DATA SHEET'!DA403*'Gas parameters'!$N$16</f>
        <v>0</v>
      </c>
      <c r="FN403" s="429">
        <f>'DATA SHEET'!DB403*'Gas parameters'!$O$16</f>
        <v>0</v>
      </c>
      <c r="FO403" s="429">
        <f>'DATA SHEET'!DC403*'Gas parameters'!$P$16</f>
        <v>0</v>
      </c>
      <c r="FP403" s="429">
        <f>'DATA SHEET'!DD403*'Gas parameters'!$Q$16</f>
        <v>0</v>
      </c>
      <c r="FQ403" s="457">
        <f>'DATA SHEET'!CO403*'Gas parameters'!$B$17</f>
        <v>1.1639999999999999</v>
      </c>
      <c r="FR403" s="457">
        <f>'DATA SHEET'!CP403*'Gas parameters'!$C$17</f>
        <v>0</v>
      </c>
      <c r="FS403" s="457">
        <f>'DATA SHEET'!CQ403*'Gas parameters'!$D$17</f>
        <v>0</v>
      </c>
      <c r="FT403" s="457">
        <f>'DATA SHEET'!CR403*'Gas parameters'!$E$17</f>
        <v>0</v>
      </c>
      <c r="FU403" s="457">
        <f>'DATA SHEET'!CS403*'Gas parameters'!$F$17</f>
        <v>0</v>
      </c>
      <c r="FV403" s="457">
        <f>'DATA SHEET'!CT403*'Gas parameters'!$G$17</f>
        <v>0</v>
      </c>
      <c r="FW403" s="457">
        <f>'DATA SHEET'!CU403*'Gas parameters'!$H$17</f>
        <v>0</v>
      </c>
      <c r="FX403" s="457">
        <f>'DATA SHEET'!CV403*'Gas parameters'!$I$17</f>
        <v>0</v>
      </c>
      <c r="FY403" s="457">
        <f>'DATA SHEET'!CW403*'Gas parameters'!$J$17</f>
        <v>0</v>
      </c>
      <c r="FZ403" s="457">
        <f>'DATA SHEET'!CX403*'Gas parameters'!$K$17</f>
        <v>0</v>
      </c>
      <c r="GA403" s="457">
        <f>'DATA SHEET'!CY403*'Gas parameters'!$L$17</f>
        <v>0</v>
      </c>
      <c r="GB403" s="457">
        <f>'DATA SHEET'!CZ403*'Gas parameters'!$M$17</f>
        <v>0.38680000000000003</v>
      </c>
      <c r="GC403" s="457">
        <f>'DATA SHEET'!DA403*'Gas parameters'!$N$17</f>
        <v>0</v>
      </c>
      <c r="GD403" s="457">
        <f>'DATA SHEET'!DB403*'Gas parameters'!$O$17</f>
        <v>0</v>
      </c>
      <c r="GE403" s="457">
        <f>'DATA SHEET'!DC403*'Gas parameters'!$P$17</f>
        <v>0</v>
      </c>
      <c r="GF403" s="457">
        <f>'DATA SHEET'!DD403*'Gas parameters'!$Q$17</f>
        <v>0</v>
      </c>
      <c r="GG403" s="429">
        <f>'DATA SHEET'!CO403*'Gas parameters'!$B$18</f>
        <v>0.43043999999999999</v>
      </c>
      <c r="GH403" s="429">
        <f>'DATA SHEET'!CP403*'Gas parameters'!$C$18</f>
        <v>0</v>
      </c>
      <c r="GI403" s="429">
        <f>'DATA SHEET'!CQ403*'Gas parameters'!$D$18</f>
        <v>0</v>
      </c>
      <c r="GJ403" s="429">
        <f>'DATA SHEET'!CR403*'Gas parameters'!$E$18</f>
        <v>0</v>
      </c>
      <c r="GK403" s="429">
        <f>'DATA SHEET'!CS403*'Gas parameters'!$F$18</f>
        <v>0</v>
      </c>
      <c r="GL403" s="429">
        <f>'DATA SHEET'!CT403*'Gas parameters'!$G$18</f>
        <v>0</v>
      </c>
      <c r="GM403" s="429">
        <f>'DATA SHEET'!CU403*'Gas parameters'!$H$18</f>
        <v>0</v>
      </c>
      <c r="GN403" s="429">
        <f>'DATA SHEET'!CV403*'Gas parameters'!$I$18</f>
        <v>0</v>
      </c>
      <c r="GO403" s="429">
        <f>'DATA SHEET'!CW403*'Gas parameters'!$J$18</f>
        <v>0</v>
      </c>
      <c r="GP403" s="429">
        <f>'DATA SHEET'!CX403*'Gas parameters'!$K$18</f>
        <v>0</v>
      </c>
      <c r="GQ403" s="429">
        <f>'DATA SHEET'!CY403*'Gas parameters'!$L$18</f>
        <v>0</v>
      </c>
      <c r="GR403" s="429">
        <f>'DATA SHEET'!CZ403*'Gas parameters'!$M$18</f>
        <v>3.5999999999999997E-2</v>
      </c>
      <c r="GS403" s="429">
        <f>'DATA SHEET'!DA403*'Gas parameters'!$N$18</f>
        <v>0</v>
      </c>
      <c r="GT403" s="429">
        <f>'DATA SHEET'!DB403*'Gas parameters'!$O$18</f>
        <v>0</v>
      </c>
      <c r="GU403" s="429">
        <f>'DATA SHEET'!DC403*'Gas parameters'!$P$18</f>
        <v>0</v>
      </c>
      <c r="GV403" s="429">
        <f>'DATA SHEET'!DD403*'Gas parameters'!$Q$18</f>
        <v>0</v>
      </c>
      <c r="GW403" s="430">
        <v>7</v>
      </c>
      <c r="GX403" s="430">
        <v>1E-3</v>
      </c>
      <c r="GY403" s="435">
        <f t="shared" ref="GY403:GY405" si="3204">HM403/0.2094</f>
        <v>6.6924546322827121</v>
      </c>
      <c r="GZ403" s="435">
        <f t="shared" ref="GZ403:GZ405" si="3205">HN403/HH403*100</f>
        <v>10.148328222950017</v>
      </c>
      <c r="HA403" s="433">
        <f t="shared" ref="HA403:HA405" si="3206">(HG403-HH403)/GY403+1</f>
        <v>1</v>
      </c>
      <c r="HB403" s="433">
        <f t="shared" ref="HB403:HB405" si="3207">HG403+HI403</f>
        <v>7.4502201757506663</v>
      </c>
      <c r="HC403" s="433">
        <f t="shared" ref="HC403:HC405" si="3208">HI403/HB403*100</f>
        <v>20.959991874476575</v>
      </c>
      <c r="HD403" s="433">
        <f t="shared" ref="HD403:HD405" si="3209">HJ403*0.01977+HF403*0.01429+(100-HF403-HJ403)*0.01251</f>
        <v>1.3246768628986172</v>
      </c>
      <c r="HE403" s="433">
        <f t="shared" ref="HE403:HE405" si="3210">(HD403+HI403*0.8038/HG403)/(HI403/HG403+1)</f>
        <v>1.2155011147590387</v>
      </c>
      <c r="HF403" s="436">
        <f t="shared" si="3175"/>
        <v>0</v>
      </c>
      <c r="HG403" s="433">
        <f t="shared" ref="HG403:HG405" si="3211">HN403/HJ403*100</f>
        <v>5.8886546322827122</v>
      </c>
      <c r="HH403" s="435">
        <f>GY403*0.7906+'DATA SHEET'!CW403/100+HN403</f>
        <v>5.8886546322827122</v>
      </c>
      <c r="HI403" s="433">
        <f t="shared" ref="HI403:HI405" si="3212">GX403/0.8038*1.293*HA403*GY403+HO403</f>
        <v>1.5615655434679541</v>
      </c>
      <c r="HJ403" s="433">
        <f t="shared" ref="HJ403:HJ405" si="3213">(1-HF403/20.94)*GZ403</f>
        <v>10.148328222950017</v>
      </c>
      <c r="HK403" s="437">
        <f t="shared" ref="HK403:HK405" si="3214">SUM(DE403:DT403)</f>
        <v>25843</v>
      </c>
      <c r="HL403" s="437">
        <f t="shared" ref="HL403:HL405" si="3215">SUM(DU403:EJ403)</f>
        <v>28989.399999999998</v>
      </c>
      <c r="HM403" s="438">
        <f t="shared" ref="HM403:HM405" si="3216">SUM(EK403:EZ403)</f>
        <v>1.4014</v>
      </c>
      <c r="HN403" s="439">
        <f t="shared" ref="HN403:HN405" si="3217">SUM(FA403:FP403)</f>
        <v>0.59760000000000002</v>
      </c>
      <c r="HO403" s="436">
        <f t="shared" ref="HO403:HO405" si="3218">SUM(FQ403:GF403)</f>
        <v>1.5508</v>
      </c>
      <c r="HP403" s="427">
        <f t="shared" ref="HP403:HP405" si="3219">SUM(GG403:GV403)</f>
        <v>0.46643999999999997</v>
      </c>
      <c r="HQ403" s="357">
        <f t="shared" ref="HQ403:HQ405" si="3220">SUM(AS403:BH403)</f>
        <v>25801.599999999999</v>
      </c>
      <c r="HR403" s="358">
        <f t="shared" ref="HR403:HR405" si="3221">SUM(BI403:BX403)</f>
        <v>29019.200000000001</v>
      </c>
      <c r="HS403" s="712">
        <f t="shared" ref="HS403:HS405" si="3222">SUM(BY403:CN403)</f>
        <v>0.46643999999999997</v>
      </c>
      <c r="HT403" s="713">
        <f t="shared" ref="HT403:HT405" si="3223">HU403/$HR$14</f>
        <v>0.36094603788418017</v>
      </c>
      <c r="HU403" s="711">
        <f t="shared" ref="HU403:HU405" si="3224">HS403/$HU$14</f>
        <v>0.44215889640812073</v>
      </c>
      <c r="HV403" s="711">
        <f t="shared" ref="HV403:HV405" si="3225">HY403/$HV$14</f>
        <v>24.454174959719456</v>
      </c>
      <c r="HW403" s="711">
        <f t="shared" ref="HW403:HW405" si="3226">HZ403/$HW$14</f>
        <v>27.464698088207459</v>
      </c>
      <c r="HX403" s="711">
        <f t="shared" ref="HX403:HX405" si="3227">IA403/$HX$14</f>
        <v>45.714470083951518</v>
      </c>
      <c r="HY403" s="714">
        <f t="shared" ref="HY403:HY405" si="3228">HQ403/1000</f>
        <v>25.801599999999997</v>
      </c>
      <c r="HZ403" s="359">
        <f t="shared" ref="HZ403:HZ405" si="3229">HR403/1000</f>
        <v>29.019200000000001</v>
      </c>
      <c r="IA403" s="360">
        <f t="shared" ref="IA403:IA405" si="3230">HR403/SQRT(HT403)/1000</f>
        <v>48.30190909070317</v>
      </c>
      <c r="IB403" s="75">
        <f t="shared" ref="IB403:IB405" si="3231">HX403</f>
        <v>45.714470083951518</v>
      </c>
      <c r="IC403" s="724">
        <f t="shared" ref="IC403:IC405" si="3232">HT403</f>
        <v>0.36094603788418017</v>
      </c>
      <c r="ID403" s="724">
        <f t="shared" ref="ID403:ID405" si="3233">HY403</f>
        <v>25.801599999999997</v>
      </c>
      <c r="IE403" s="724">
        <f t="shared" ref="IE403:IE405" si="3234">HZ403</f>
        <v>29.019200000000001</v>
      </c>
      <c r="IF403" s="76">
        <f t="shared" ref="IF403:IF405" si="3235">GZ403</f>
        <v>10.148328222950017</v>
      </c>
      <c r="IG403" s="29"/>
      <c r="IH403" s="29"/>
      <c r="II403" s="28"/>
      <c r="IJ403" s="21"/>
      <c r="IK403" s="31"/>
      <c r="IL403" s="31"/>
      <c r="IM403" s="31"/>
      <c r="IN403" s="29"/>
      <c r="IO403" s="29"/>
      <c r="IP403" s="25"/>
      <c r="IQ403" s="25"/>
      <c r="IR403" s="25"/>
      <c r="IS403" s="23" t="s">
        <v>88</v>
      </c>
      <c r="IT403" s="23" t="s">
        <v>88</v>
      </c>
      <c r="IU403" s="23"/>
      <c r="IV403" s="23" t="s">
        <v>88</v>
      </c>
      <c r="IW403" s="23"/>
      <c r="IX403" s="23"/>
      <c r="IY403" s="23"/>
      <c r="IZ403" s="23"/>
      <c r="JA403" s="169"/>
      <c r="JB403" s="43"/>
      <c r="JC403" s="33"/>
      <c r="JD403" s="22"/>
      <c r="JE403" s="22"/>
      <c r="JF403" s="22"/>
      <c r="JG403" s="22"/>
      <c r="JH403" s="21"/>
      <c r="JI403" s="21"/>
      <c r="JJ403" s="21"/>
      <c r="JK403" s="21"/>
      <c r="JL403" s="29"/>
      <c r="JM403" s="29"/>
      <c r="JN403" s="29"/>
      <c r="JO403" s="29"/>
      <c r="JP403" s="29"/>
      <c r="JQ403" s="29"/>
      <c r="JR403" s="29"/>
      <c r="JS403" s="29"/>
      <c r="JT403" s="142"/>
      <c r="JU403" s="142"/>
      <c r="JV403" s="142"/>
      <c r="JW403" s="142"/>
      <c r="JX403" s="142"/>
      <c r="JY403" s="142"/>
      <c r="JZ403" s="142"/>
      <c r="KA403" s="26"/>
      <c r="KB403" s="27"/>
      <c r="KC403" s="10"/>
      <c r="KD403" s="10"/>
      <c r="KE403" s="10"/>
      <c r="KF403" s="10"/>
      <c r="KG403" s="10"/>
      <c r="KH403" s="10"/>
      <c r="KI403" s="10"/>
      <c r="KJ403" s="10"/>
      <c r="KK403" s="24"/>
      <c r="KL403" s="32"/>
      <c r="KM403" s="24"/>
      <c r="KN403" s="24"/>
      <c r="KO403" s="24"/>
      <c r="KP403" s="24"/>
      <c r="KQ403" s="60"/>
      <c r="KR403" s="60"/>
      <c r="KS403" s="60"/>
      <c r="KT403" s="60"/>
      <c r="KU403" s="60"/>
      <c r="KV403" s="60"/>
      <c r="KX403" s="540">
        <f t="shared" si="2985"/>
        <v>100</v>
      </c>
    </row>
    <row r="404" spans="1:310" ht="26.45" customHeight="1" thickTop="1" thickBot="1" x14ac:dyDescent="0.3">
      <c r="A404" s="62"/>
      <c r="B404" s="80" t="str">
        <f>IF(A404="X",IF(#REF!="F",#REF!,IF(#REF!="C",#REF!,IF(#REF!="WH",#REF!,IF(#REF!="B",#REF!,"")))),"")</f>
        <v/>
      </c>
      <c r="C404" s="120"/>
      <c r="D404" s="578"/>
      <c r="E404" s="11">
        <f>E403+1</f>
        <v>194</v>
      </c>
      <c r="F404" s="2128"/>
      <c r="G404" s="1831"/>
      <c r="H404" s="2190"/>
      <c r="I404" s="2191"/>
      <c r="J404" s="2191"/>
      <c r="K404" s="2192"/>
      <c r="L404" s="261" t="s">
        <v>176</v>
      </c>
      <c r="M404" s="586" t="s">
        <v>56</v>
      </c>
      <c r="N404" s="128"/>
      <c r="O404" s="45"/>
      <c r="P404" s="599"/>
      <c r="Q404" s="726">
        <v>60</v>
      </c>
      <c r="R404" s="727"/>
      <c r="S404" s="727"/>
      <c r="T404" s="727"/>
      <c r="U404" s="727"/>
      <c r="V404" s="727"/>
      <c r="W404" s="727"/>
      <c r="X404" s="727"/>
      <c r="Y404" s="727"/>
      <c r="Z404" s="727"/>
      <c r="AA404" s="727"/>
      <c r="AB404" s="727">
        <v>40</v>
      </c>
      <c r="AC404" s="368">
        <f t="shared" si="3176"/>
        <v>0.6</v>
      </c>
      <c r="AD404" s="368">
        <f t="shared" si="3177"/>
        <v>0</v>
      </c>
      <c r="AE404" s="368">
        <f t="shared" si="3178"/>
        <v>0</v>
      </c>
      <c r="AF404" s="368">
        <f t="shared" si="3179"/>
        <v>0</v>
      </c>
      <c r="AG404" s="368">
        <f t="shared" si="3180"/>
        <v>0</v>
      </c>
      <c r="AH404" s="368">
        <f t="shared" si="3181"/>
        <v>0</v>
      </c>
      <c r="AI404" s="368">
        <f t="shared" si="3182"/>
        <v>0</v>
      </c>
      <c r="AJ404" s="368">
        <f t="shared" si="3183"/>
        <v>0</v>
      </c>
      <c r="AK404" s="368">
        <f t="shared" si="3184"/>
        <v>0</v>
      </c>
      <c r="AL404" s="368">
        <f t="shared" si="3185"/>
        <v>0</v>
      </c>
      <c r="AM404" s="368">
        <f t="shared" si="3186"/>
        <v>0</v>
      </c>
      <c r="AN404" s="368">
        <f t="shared" si="3187"/>
        <v>0.4</v>
      </c>
      <c r="AO404" s="369">
        <v>0</v>
      </c>
      <c r="AP404" s="370">
        <v>0</v>
      </c>
      <c r="AQ404" s="370">
        <v>0</v>
      </c>
      <c r="AR404" s="370">
        <v>0</v>
      </c>
      <c r="AS404" s="378">
        <f>AC404*'Gas parameters'!$B$10</f>
        <v>21490.799999999999</v>
      </c>
      <c r="AT404" s="371">
        <f>AD404*'Gas parameters'!$C$10</f>
        <v>0</v>
      </c>
      <c r="AU404" s="371">
        <f>AE404*'Gas parameters'!$D$10</f>
        <v>0</v>
      </c>
      <c r="AV404" s="371">
        <f>AF404*'Gas parameters'!$E$10</f>
        <v>0</v>
      </c>
      <c r="AW404" s="371">
        <f>AG404*'Gas parameters'!$F$10</f>
        <v>0</v>
      </c>
      <c r="AX404" s="371">
        <f>AH404*'Gas parameters'!$G$10</f>
        <v>0</v>
      </c>
      <c r="AY404" s="371">
        <f>AI404*'Gas parameters'!$H$10</f>
        <v>0</v>
      </c>
      <c r="AZ404" s="371">
        <f>AJ404*'Gas parameters'!$I$10</f>
        <v>0</v>
      </c>
      <c r="BA404" s="371">
        <f>AK404*'Gas parameters'!$J$10</f>
        <v>0</v>
      </c>
      <c r="BB404" s="371">
        <f>AL404*'Gas parameters'!$K$10</f>
        <v>0</v>
      </c>
      <c r="BC404" s="371">
        <f>AM404*'Gas parameters'!$L$10</f>
        <v>0</v>
      </c>
      <c r="BD404" s="371">
        <f>AN404*'Gas parameters'!$M$10</f>
        <v>4310.8</v>
      </c>
      <c r="BE404" s="372">
        <f>AO404*'Gas parameters'!$N$10</f>
        <v>0</v>
      </c>
      <c r="BF404" s="373">
        <f>AP404*'Gas parameters'!$O$10</f>
        <v>0</v>
      </c>
      <c r="BG404" s="373">
        <f>AQ404*'Gas parameters'!$P$10</f>
        <v>0</v>
      </c>
      <c r="BH404" s="379">
        <f>AR404*'Gas parameters'!$Q$10</f>
        <v>0</v>
      </c>
      <c r="BI404" s="386">
        <f>AC404*'Gas parameters'!$B$11</f>
        <v>23904</v>
      </c>
      <c r="BJ404" s="387">
        <f>AD404*'Gas parameters'!$C$11</f>
        <v>0</v>
      </c>
      <c r="BK404" s="387">
        <f>AE404*'Gas parameters'!$D$11</f>
        <v>0</v>
      </c>
      <c r="BL404" s="387">
        <f>AF404*'Gas parameters'!$E$11</f>
        <v>0</v>
      </c>
      <c r="BM404" s="387">
        <f>AG404*'Gas parameters'!$F$11</f>
        <v>0</v>
      </c>
      <c r="BN404" s="387">
        <f>AH404*'Gas parameters'!$G$11</f>
        <v>0</v>
      </c>
      <c r="BO404" s="387">
        <f>AI404*'Gas parameters'!$H$11</f>
        <v>0</v>
      </c>
      <c r="BP404" s="387">
        <f>AJ404*'Gas parameters'!$I$11</f>
        <v>0</v>
      </c>
      <c r="BQ404" s="387">
        <f>AK404*'Gas parameters'!$J$11</f>
        <v>0</v>
      </c>
      <c r="BR404" s="387">
        <f>AL404*'Gas parameters'!$K$11</f>
        <v>0</v>
      </c>
      <c r="BS404" s="387">
        <f>AM404*'Gas parameters'!$L$11</f>
        <v>0</v>
      </c>
      <c r="BT404" s="387">
        <f>AN404*'Gas parameters'!$M$11</f>
        <v>5115.2000000000007</v>
      </c>
      <c r="BU404" s="388">
        <f>AO404*'Gas parameters'!$N$11</f>
        <v>0</v>
      </c>
      <c r="BV404" s="389">
        <f>AP404*'Gas parameters'!$O$11</f>
        <v>0</v>
      </c>
      <c r="BW404" s="389">
        <f>AQ404*'Gas parameters'!$P$11</f>
        <v>0</v>
      </c>
      <c r="BX404" s="390">
        <f>AR404*'Gas parameters'!$Q$11</f>
        <v>0</v>
      </c>
      <c r="BY404" s="385">
        <f>AC404*'Gas parameters'!$B$12</f>
        <v>0.43043999999999999</v>
      </c>
      <c r="BZ404" s="374">
        <f>AD404*'Gas parameters'!$C$12</f>
        <v>0</v>
      </c>
      <c r="CA404" s="374">
        <f>AE404*'Gas parameters'!$D$12</f>
        <v>0</v>
      </c>
      <c r="CB404" s="374">
        <f>AF404*'Gas parameters'!$E$12</f>
        <v>0</v>
      </c>
      <c r="CC404" s="374">
        <f>AG404*'Gas parameters'!$F$12</f>
        <v>0</v>
      </c>
      <c r="CD404" s="374">
        <f>AH404*'Gas parameters'!$G$12</f>
        <v>0</v>
      </c>
      <c r="CE404" s="374">
        <f>AI404*'Gas parameters'!$H$12</f>
        <v>0</v>
      </c>
      <c r="CF404" s="374">
        <f>AJ404*'Gas parameters'!$I$12</f>
        <v>0</v>
      </c>
      <c r="CG404" s="374">
        <f>AK404*'Gas parameters'!$J$12</f>
        <v>0</v>
      </c>
      <c r="CH404" s="374">
        <f>AL404*'Gas parameters'!$K$12</f>
        <v>0</v>
      </c>
      <c r="CI404" s="374">
        <f>AM404*'Gas parameters'!$L$12</f>
        <v>0</v>
      </c>
      <c r="CJ404" s="374">
        <f>AN404*'Gas parameters'!$M$12</f>
        <v>3.5999999999999997E-2</v>
      </c>
      <c r="CK404" s="375">
        <f>AO404*'Gas parameters'!$N$12</f>
        <v>0</v>
      </c>
      <c r="CL404" s="376">
        <f>AP404*'Gas parameters'!$O$12</f>
        <v>0</v>
      </c>
      <c r="CM404" s="376">
        <f>AQ404*'Gas parameters'!$P$12</f>
        <v>0</v>
      </c>
      <c r="CN404" s="376">
        <f>AR404*'Gas parameters'!$Q$12</f>
        <v>0</v>
      </c>
      <c r="CO404" s="432">
        <f t="shared" si="3188"/>
        <v>0.6</v>
      </c>
      <c r="CP404" s="432">
        <f t="shared" si="3189"/>
        <v>0</v>
      </c>
      <c r="CQ404" s="432">
        <f t="shared" si="3190"/>
        <v>0</v>
      </c>
      <c r="CR404" s="432">
        <f t="shared" si="3191"/>
        <v>0</v>
      </c>
      <c r="CS404" s="432">
        <f t="shared" si="3192"/>
        <v>0</v>
      </c>
      <c r="CT404" s="432">
        <f t="shared" si="3193"/>
        <v>0</v>
      </c>
      <c r="CU404" s="432">
        <f t="shared" si="3194"/>
        <v>0</v>
      </c>
      <c r="CV404" s="432">
        <f t="shared" si="3195"/>
        <v>0</v>
      </c>
      <c r="CW404" s="432">
        <f t="shared" si="3196"/>
        <v>0</v>
      </c>
      <c r="CX404" s="432">
        <f t="shared" si="3197"/>
        <v>0</v>
      </c>
      <c r="CY404" s="432">
        <f t="shared" si="3198"/>
        <v>0</v>
      </c>
      <c r="CZ404" s="432">
        <f t="shared" si="3199"/>
        <v>0.4</v>
      </c>
      <c r="DA404" s="432">
        <f t="shared" si="3200"/>
        <v>0</v>
      </c>
      <c r="DB404" s="432">
        <f t="shared" si="3201"/>
        <v>0</v>
      </c>
      <c r="DC404" s="432">
        <f t="shared" si="3202"/>
        <v>0</v>
      </c>
      <c r="DD404" s="432">
        <f t="shared" si="3203"/>
        <v>0</v>
      </c>
      <c r="DE404" s="428">
        <f>'DATA SHEET'!CO404*'Gas parameters'!$B$13</f>
        <v>21529.8</v>
      </c>
      <c r="DF404" s="428">
        <f>'DATA SHEET'!CP404*'Gas parameters'!$C$13</f>
        <v>0</v>
      </c>
      <c r="DG404" s="428">
        <f>'DATA SHEET'!CQ404*'Gas parameters'!$D$13</f>
        <v>0</v>
      </c>
      <c r="DH404" s="428">
        <f>'DATA SHEET'!CR404*'Gas parameters'!$E$13</f>
        <v>0</v>
      </c>
      <c r="DI404" s="428">
        <f>'DATA SHEET'!CS404*'Gas parameters'!$F$13</f>
        <v>0</v>
      </c>
      <c r="DJ404" s="428">
        <f>'DATA SHEET'!CT404*'Gas parameters'!$G$13</f>
        <v>0</v>
      </c>
      <c r="DK404" s="428">
        <f>'DATA SHEET'!CU404*'Gas parameters'!$H$13</f>
        <v>0</v>
      </c>
      <c r="DL404" s="428">
        <f>'DATA SHEET'!CV404*'Gas parameters'!$I$13</f>
        <v>0</v>
      </c>
      <c r="DM404" s="428">
        <f>'DATA SHEET'!CW404*'Gas parameters'!$J$13</f>
        <v>0</v>
      </c>
      <c r="DN404" s="428">
        <f>'DATA SHEET'!CX404*'Gas parameters'!$K$13</f>
        <v>0</v>
      </c>
      <c r="DO404" s="428">
        <f>'DATA SHEET'!CY404*'Gas parameters'!$L$13</f>
        <v>0</v>
      </c>
      <c r="DP404" s="428">
        <f>'DATA SHEET'!CZ404*'Gas parameters'!$M$13</f>
        <v>4313.2</v>
      </c>
      <c r="DQ404" s="428">
        <f>'DATA SHEET'!DA404*'Gas parameters'!$N$13</f>
        <v>0</v>
      </c>
      <c r="DR404" s="428">
        <f>'DATA SHEET'!DB404*'Gas parameters'!$O$13</f>
        <v>0</v>
      </c>
      <c r="DS404" s="428">
        <f>'DATA SHEET'!DC404*'Gas parameters'!$P$13</f>
        <v>0</v>
      </c>
      <c r="DT404" s="428">
        <f>'DATA SHEET'!DD404*'Gas parameters'!$Q$13</f>
        <v>0</v>
      </c>
      <c r="DU404" s="431">
        <f>'DATA SHEET'!CO404*'Gas parameters'!$B$14</f>
        <v>23891.399999999998</v>
      </c>
      <c r="DV404" s="431">
        <f>'DATA SHEET'!CP404*'Gas parameters'!$C$14</f>
        <v>0</v>
      </c>
      <c r="DW404" s="431">
        <f>'DATA SHEET'!CQ404*'Gas parameters'!$D$14</f>
        <v>0</v>
      </c>
      <c r="DX404" s="431">
        <f>'DATA SHEET'!CR404*'Gas parameters'!$E$14</f>
        <v>0</v>
      </c>
      <c r="DY404" s="431">
        <f>'DATA SHEET'!CS404*'Gas parameters'!$F$14</f>
        <v>0</v>
      </c>
      <c r="DZ404" s="431">
        <f>'DATA SHEET'!CT404*'Gas parameters'!$G$14</f>
        <v>0</v>
      </c>
      <c r="EA404" s="431">
        <f>'DATA SHEET'!CU404*'Gas parameters'!$H$14</f>
        <v>0</v>
      </c>
      <c r="EB404" s="431">
        <f>'DATA SHEET'!CV404*'Gas parameters'!$I$14</f>
        <v>0</v>
      </c>
      <c r="EC404" s="431">
        <f>'DATA SHEET'!CW404*'Gas parameters'!$J$14</f>
        <v>0</v>
      </c>
      <c r="ED404" s="431">
        <f>'DATA SHEET'!CX404*'Gas parameters'!$K$14</f>
        <v>0</v>
      </c>
      <c r="EE404" s="431">
        <f>'DATA SHEET'!CY404*'Gas parameters'!$L$14</f>
        <v>0</v>
      </c>
      <c r="EF404" s="431">
        <f>'DATA SHEET'!CZ404*'Gas parameters'!$M$14</f>
        <v>5098</v>
      </c>
      <c r="EG404" s="431">
        <f>'DATA SHEET'!DA404*'Gas parameters'!$N$14</f>
        <v>0</v>
      </c>
      <c r="EH404" s="431">
        <f>'DATA SHEET'!DB404*'Gas parameters'!$O$14</f>
        <v>0</v>
      </c>
      <c r="EI404" s="431">
        <f>'DATA SHEET'!DC404*'Gas parameters'!$P$14</f>
        <v>0</v>
      </c>
      <c r="EJ404" s="431">
        <f>'DATA SHEET'!DD404*'Gas parameters'!$Q$14</f>
        <v>0</v>
      </c>
      <c r="EK404" s="425">
        <f>'DATA SHEET'!CO404*'Gas parameters'!$B$15</f>
        <v>1.2018</v>
      </c>
      <c r="EL404" s="434">
        <f>'DATA SHEET'!CP404*'Gas parameters'!$C$15</f>
        <v>0</v>
      </c>
      <c r="EM404" s="434">
        <f>'DATA SHEET'!CQ404*'Gas parameters'!$D$15</f>
        <v>0</v>
      </c>
      <c r="EN404" s="434">
        <f>'DATA SHEET'!CR404*'Gas parameters'!$E$15</f>
        <v>0</v>
      </c>
      <c r="EO404" s="434">
        <f>'DATA SHEET'!CS404*'Gas parameters'!$F$15</f>
        <v>0</v>
      </c>
      <c r="EP404" s="434">
        <f>'DATA SHEET'!CT404*'Gas parameters'!$G$15</f>
        <v>0</v>
      </c>
      <c r="EQ404" s="434">
        <f>'DATA SHEET'!CU404*'Gas parameters'!$H$15</f>
        <v>0</v>
      </c>
      <c r="ER404" s="434">
        <f>'DATA SHEET'!CV404*'Gas parameters'!$I$15</f>
        <v>0</v>
      </c>
      <c r="ES404" s="434">
        <f>'DATA SHEET'!CW404*'Gas parameters'!$J$15</f>
        <v>0</v>
      </c>
      <c r="ET404" s="434">
        <f>'DATA SHEET'!CX404*'Gas parameters'!$K$15</f>
        <v>0</v>
      </c>
      <c r="EU404" s="434">
        <f>'DATA SHEET'!CY404*'Gas parameters'!$L$15</f>
        <v>0</v>
      </c>
      <c r="EV404" s="434">
        <f>'DATA SHEET'!CZ404*'Gas parameters'!$M$15</f>
        <v>0.1996</v>
      </c>
      <c r="EW404" s="434">
        <f>'DATA SHEET'!DA404*'Gas parameters'!$N$15</f>
        <v>0</v>
      </c>
      <c r="EX404" s="434">
        <f>'DATA SHEET'!DB404*'Gas parameters'!$O$15</f>
        <v>0</v>
      </c>
      <c r="EY404" s="434">
        <f>'DATA SHEET'!DC404*'Gas parameters'!$P$15</f>
        <v>0</v>
      </c>
      <c r="EZ404" s="434">
        <f>'DATA SHEET'!DD404*'Gas parameters'!$Q$15</f>
        <v>0</v>
      </c>
      <c r="FA404" s="429">
        <f>'DATA SHEET'!CO404*'Gas parameters'!$B$16</f>
        <v>0.59760000000000002</v>
      </c>
      <c r="FB404" s="429">
        <f>'DATA SHEET'!CP404*'Gas parameters'!$C$16</f>
        <v>0</v>
      </c>
      <c r="FC404" s="429">
        <f>'DATA SHEET'!CQ404*'Gas parameters'!$D$16</f>
        <v>0</v>
      </c>
      <c r="FD404" s="429">
        <f>'DATA SHEET'!CR404*'Gas parameters'!$E$16</f>
        <v>0</v>
      </c>
      <c r="FE404" s="429">
        <f>'DATA SHEET'!CS404*'Gas parameters'!$F$16</f>
        <v>0</v>
      </c>
      <c r="FF404" s="429">
        <f>'DATA SHEET'!CT404*'Gas parameters'!$G$16</f>
        <v>0</v>
      </c>
      <c r="FG404" s="429">
        <f>'DATA SHEET'!CU404*'Gas parameters'!$H$16</f>
        <v>0</v>
      </c>
      <c r="FH404" s="429">
        <f>'DATA SHEET'!CV404*'Gas parameters'!$I$16</f>
        <v>0</v>
      </c>
      <c r="FI404" s="429">
        <f>'DATA SHEET'!CW404*'Gas parameters'!$J$16</f>
        <v>0</v>
      </c>
      <c r="FJ404" s="429">
        <f>'DATA SHEET'!CX404*'Gas parameters'!$K$16</f>
        <v>0</v>
      </c>
      <c r="FK404" s="429">
        <f>'DATA SHEET'!CY404*'Gas parameters'!$L$16</f>
        <v>0</v>
      </c>
      <c r="FL404" s="429">
        <f>'DATA SHEET'!CZ404*'Gas parameters'!$M$16</f>
        <v>0</v>
      </c>
      <c r="FM404" s="429">
        <f>'DATA SHEET'!DA404*'Gas parameters'!$N$16</f>
        <v>0</v>
      </c>
      <c r="FN404" s="429">
        <f>'DATA SHEET'!DB404*'Gas parameters'!$O$16</f>
        <v>0</v>
      </c>
      <c r="FO404" s="429">
        <f>'DATA SHEET'!DC404*'Gas parameters'!$P$16</f>
        <v>0</v>
      </c>
      <c r="FP404" s="429">
        <f>'DATA SHEET'!DD404*'Gas parameters'!$Q$16</f>
        <v>0</v>
      </c>
      <c r="FQ404" s="457">
        <f>'DATA SHEET'!CO404*'Gas parameters'!$B$17</f>
        <v>1.1639999999999999</v>
      </c>
      <c r="FR404" s="457">
        <f>'DATA SHEET'!CP404*'Gas parameters'!$C$17</f>
        <v>0</v>
      </c>
      <c r="FS404" s="457">
        <f>'DATA SHEET'!CQ404*'Gas parameters'!$D$17</f>
        <v>0</v>
      </c>
      <c r="FT404" s="457">
        <f>'DATA SHEET'!CR404*'Gas parameters'!$E$17</f>
        <v>0</v>
      </c>
      <c r="FU404" s="457">
        <f>'DATA SHEET'!CS404*'Gas parameters'!$F$17</f>
        <v>0</v>
      </c>
      <c r="FV404" s="457">
        <f>'DATA SHEET'!CT404*'Gas parameters'!$G$17</f>
        <v>0</v>
      </c>
      <c r="FW404" s="457">
        <f>'DATA SHEET'!CU404*'Gas parameters'!$H$17</f>
        <v>0</v>
      </c>
      <c r="FX404" s="457">
        <f>'DATA SHEET'!CV404*'Gas parameters'!$I$17</f>
        <v>0</v>
      </c>
      <c r="FY404" s="457">
        <f>'DATA SHEET'!CW404*'Gas parameters'!$J$17</f>
        <v>0</v>
      </c>
      <c r="FZ404" s="457">
        <f>'DATA SHEET'!CX404*'Gas parameters'!$K$17</f>
        <v>0</v>
      </c>
      <c r="GA404" s="457">
        <f>'DATA SHEET'!CY404*'Gas parameters'!$L$17</f>
        <v>0</v>
      </c>
      <c r="GB404" s="457">
        <f>'DATA SHEET'!CZ404*'Gas parameters'!$M$17</f>
        <v>0.38680000000000003</v>
      </c>
      <c r="GC404" s="457">
        <f>'DATA SHEET'!DA404*'Gas parameters'!$N$17</f>
        <v>0</v>
      </c>
      <c r="GD404" s="457">
        <f>'DATA SHEET'!DB404*'Gas parameters'!$O$17</f>
        <v>0</v>
      </c>
      <c r="GE404" s="457">
        <f>'DATA SHEET'!DC404*'Gas parameters'!$P$17</f>
        <v>0</v>
      </c>
      <c r="GF404" s="457">
        <f>'DATA SHEET'!DD404*'Gas parameters'!$Q$17</f>
        <v>0</v>
      </c>
      <c r="GG404" s="429">
        <f>'DATA SHEET'!CO404*'Gas parameters'!$B$18</f>
        <v>0.43043999999999999</v>
      </c>
      <c r="GH404" s="429">
        <f>'DATA SHEET'!CP404*'Gas parameters'!$C$18</f>
        <v>0</v>
      </c>
      <c r="GI404" s="429">
        <f>'DATA SHEET'!CQ404*'Gas parameters'!$D$18</f>
        <v>0</v>
      </c>
      <c r="GJ404" s="429">
        <f>'DATA SHEET'!CR404*'Gas parameters'!$E$18</f>
        <v>0</v>
      </c>
      <c r="GK404" s="429">
        <f>'DATA SHEET'!CS404*'Gas parameters'!$F$18</f>
        <v>0</v>
      </c>
      <c r="GL404" s="429">
        <f>'DATA SHEET'!CT404*'Gas parameters'!$G$18</f>
        <v>0</v>
      </c>
      <c r="GM404" s="429">
        <f>'DATA SHEET'!CU404*'Gas parameters'!$H$18</f>
        <v>0</v>
      </c>
      <c r="GN404" s="429">
        <f>'DATA SHEET'!CV404*'Gas parameters'!$I$18</f>
        <v>0</v>
      </c>
      <c r="GO404" s="429">
        <f>'DATA SHEET'!CW404*'Gas parameters'!$J$18</f>
        <v>0</v>
      </c>
      <c r="GP404" s="429">
        <f>'DATA SHEET'!CX404*'Gas parameters'!$K$18</f>
        <v>0</v>
      </c>
      <c r="GQ404" s="429">
        <f>'DATA SHEET'!CY404*'Gas parameters'!$L$18</f>
        <v>0</v>
      </c>
      <c r="GR404" s="429">
        <f>'DATA SHEET'!CZ404*'Gas parameters'!$M$18</f>
        <v>3.5999999999999997E-2</v>
      </c>
      <c r="GS404" s="429">
        <f>'DATA SHEET'!DA404*'Gas parameters'!$N$18</f>
        <v>0</v>
      </c>
      <c r="GT404" s="429">
        <f>'DATA SHEET'!DB404*'Gas parameters'!$O$18</f>
        <v>0</v>
      </c>
      <c r="GU404" s="429">
        <f>'DATA SHEET'!DC404*'Gas parameters'!$P$18</f>
        <v>0</v>
      </c>
      <c r="GV404" s="429">
        <f>'DATA SHEET'!DD404*'Gas parameters'!$Q$18</f>
        <v>0</v>
      </c>
      <c r="GW404" s="430">
        <v>7</v>
      </c>
      <c r="GX404" s="430">
        <v>1E-3</v>
      </c>
      <c r="GY404" s="435">
        <f t="shared" si="3204"/>
        <v>6.6924546322827121</v>
      </c>
      <c r="GZ404" s="435">
        <f t="shared" si="3205"/>
        <v>10.148328222950017</v>
      </c>
      <c r="HA404" s="433">
        <f t="shared" si="3206"/>
        <v>1</v>
      </c>
      <c r="HB404" s="433">
        <f t="shared" si="3207"/>
        <v>7.4502201757506663</v>
      </c>
      <c r="HC404" s="433">
        <f t="shared" si="3208"/>
        <v>20.959991874476575</v>
      </c>
      <c r="HD404" s="433">
        <f t="shared" si="3209"/>
        <v>1.3246768628986172</v>
      </c>
      <c r="HE404" s="433">
        <f t="shared" si="3210"/>
        <v>1.2155011147590387</v>
      </c>
      <c r="HF404" s="436">
        <f t="shared" si="3175"/>
        <v>0</v>
      </c>
      <c r="HG404" s="433">
        <f t="shared" si="3211"/>
        <v>5.8886546322827122</v>
      </c>
      <c r="HH404" s="435">
        <f>GY404*0.7906+'DATA SHEET'!CW404/100+HN404</f>
        <v>5.8886546322827122</v>
      </c>
      <c r="HI404" s="433">
        <f t="shared" si="3212"/>
        <v>1.5615655434679541</v>
      </c>
      <c r="HJ404" s="433">
        <f t="shared" si="3213"/>
        <v>10.148328222950017</v>
      </c>
      <c r="HK404" s="437">
        <f t="shared" si="3214"/>
        <v>25843</v>
      </c>
      <c r="HL404" s="437">
        <f t="shared" si="3215"/>
        <v>28989.399999999998</v>
      </c>
      <c r="HM404" s="438">
        <f t="shared" si="3216"/>
        <v>1.4014</v>
      </c>
      <c r="HN404" s="439">
        <f t="shared" si="3217"/>
        <v>0.59760000000000002</v>
      </c>
      <c r="HO404" s="436">
        <f t="shared" si="3218"/>
        <v>1.5508</v>
      </c>
      <c r="HP404" s="427">
        <f t="shared" si="3219"/>
        <v>0.46643999999999997</v>
      </c>
      <c r="HQ404" s="357">
        <f t="shared" si="3220"/>
        <v>25801.599999999999</v>
      </c>
      <c r="HR404" s="358">
        <f t="shared" si="3221"/>
        <v>29019.200000000001</v>
      </c>
      <c r="HS404" s="712">
        <f t="shared" si="3222"/>
        <v>0.46643999999999997</v>
      </c>
      <c r="HT404" s="713">
        <f t="shared" si="3223"/>
        <v>0.36094603788418017</v>
      </c>
      <c r="HU404" s="711">
        <f t="shared" si="3224"/>
        <v>0.44215889640812073</v>
      </c>
      <c r="HV404" s="711">
        <f t="shared" si="3225"/>
        <v>24.454174959719456</v>
      </c>
      <c r="HW404" s="711">
        <f t="shared" si="3226"/>
        <v>27.464698088207459</v>
      </c>
      <c r="HX404" s="711">
        <f t="shared" si="3227"/>
        <v>45.714470083951518</v>
      </c>
      <c r="HY404" s="714">
        <f t="shared" si="3228"/>
        <v>25.801599999999997</v>
      </c>
      <c r="HZ404" s="359">
        <f t="shared" si="3229"/>
        <v>29.019200000000001</v>
      </c>
      <c r="IA404" s="360">
        <f t="shared" si="3230"/>
        <v>48.30190909070317</v>
      </c>
      <c r="IB404" s="75">
        <f t="shared" si="3231"/>
        <v>45.714470083951518</v>
      </c>
      <c r="IC404" s="724">
        <f t="shared" si="3232"/>
        <v>0.36094603788418017</v>
      </c>
      <c r="ID404" s="724">
        <f t="shared" si="3233"/>
        <v>25.801599999999997</v>
      </c>
      <c r="IE404" s="724">
        <f t="shared" si="3234"/>
        <v>29.019200000000001</v>
      </c>
      <c r="IF404" s="76">
        <f t="shared" si="3235"/>
        <v>10.148328222950017</v>
      </c>
      <c r="IG404" s="29"/>
      <c r="IH404" s="29"/>
      <c r="II404" s="28"/>
      <c r="IJ404" s="21"/>
      <c r="IK404" s="31"/>
      <c r="IL404" s="31"/>
      <c r="IM404" s="31"/>
      <c r="IN404" s="29"/>
      <c r="IO404" s="29"/>
      <c r="IP404" s="25"/>
      <c r="IQ404" s="25"/>
      <c r="IR404" s="25"/>
      <c r="IS404" s="23"/>
      <c r="IT404" s="23"/>
      <c r="IU404" s="23"/>
      <c r="IV404" s="23"/>
      <c r="IW404" s="23"/>
      <c r="IX404" s="23"/>
      <c r="IY404" s="23"/>
      <c r="IZ404" s="23"/>
      <c r="JA404" s="169"/>
      <c r="JB404" s="43"/>
      <c r="JC404" s="33"/>
      <c r="JD404" s="22"/>
      <c r="JE404" s="22"/>
      <c r="JF404" s="22"/>
      <c r="JG404" s="22"/>
      <c r="JH404" s="21"/>
      <c r="JI404" s="21"/>
      <c r="JJ404" s="21"/>
      <c r="JK404" s="21"/>
      <c r="JL404" s="29"/>
      <c r="JM404" s="29"/>
      <c r="JN404" s="29"/>
      <c r="JO404" s="29"/>
      <c r="JP404" s="29"/>
      <c r="JQ404" s="29"/>
      <c r="JR404" s="29"/>
      <c r="JS404" s="29"/>
      <c r="JT404" s="142"/>
      <c r="JU404" s="142"/>
      <c r="JV404" s="142"/>
      <c r="JW404" s="142"/>
      <c r="JX404" s="142"/>
      <c r="JY404" s="142"/>
      <c r="JZ404" s="142"/>
      <c r="KA404" s="26"/>
      <c r="KB404" s="27"/>
      <c r="KC404" s="10"/>
      <c r="KD404" s="10"/>
      <c r="KE404" s="10"/>
      <c r="KF404" s="10"/>
      <c r="KG404" s="10"/>
      <c r="KH404" s="10"/>
      <c r="KI404" s="10"/>
      <c r="KJ404" s="10"/>
      <c r="KK404" s="24"/>
      <c r="KL404" s="32"/>
      <c r="KM404" s="24"/>
      <c r="KN404" s="24"/>
      <c r="KO404" s="24"/>
      <c r="KP404" s="24"/>
      <c r="KQ404" s="60"/>
      <c r="KR404" s="60"/>
      <c r="KS404" s="60"/>
      <c r="KT404" s="60"/>
      <c r="KU404" s="60"/>
      <c r="KV404" s="60"/>
      <c r="KX404" s="540">
        <f t="shared" si="2985"/>
        <v>100</v>
      </c>
    </row>
    <row r="405" spans="1:310" ht="16.5" thickTop="1" thickBot="1" x14ac:dyDescent="0.3">
      <c r="A405" s="62"/>
      <c r="B405" s="80" t="str">
        <f>IF(A405="X",IF(#REF!="F",#REF!,IF(#REF!="C",#REF!,IF(#REF!="WH",#REF!,IF(#REF!="B",#REF!,"")))),"")</f>
        <v/>
      </c>
      <c r="C405" s="120"/>
      <c r="D405" s="578"/>
      <c r="E405" s="11">
        <f>E404+1</f>
        <v>195</v>
      </c>
      <c r="F405" s="2129"/>
      <c r="G405" s="1832"/>
      <c r="H405" s="2193"/>
      <c r="I405" s="2194"/>
      <c r="J405" s="2194"/>
      <c r="K405" s="2195"/>
      <c r="L405" s="860" t="s">
        <v>176</v>
      </c>
      <c r="M405" s="196" t="s">
        <v>191</v>
      </c>
      <c r="N405" s="128"/>
      <c r="O405" s="45"/>
      <c r="P405" s="599"/>
      <c r="Q405" s="726">
        <v>60</v>
      </c>
      <c r="R405" s="727"/>
      <c r="S405" s="727"/>
      <c r="T405" s="727"/>
      <c r="U405" s="727"/>
      <c r="V405" s="727"/>
      <c r="W405" s="727"/>
      <c r="X405" s="727"/>
      <c r="Y405" s="727"/>
      <c r="Z405" s="727"/>
      <c r="AA405" s="727"/>
      <c r="AB405" s="727">
        <v>40</v>
      </c>
      <c r="AC405" s="368">
        <f t="shared" si="3176"/>
        <v>0.6</v>
      </c>
      <c r="AD405" s="368">
        <f t="shared" si="3177"/>
        <v>0</v>
      </c>
      <c r="AE405" s="368">
        <f t="shared" si="3178"/>
        <v>0</v>
      </c>
      <c r="AF405" s="368">
        <f t="shared" si="3179"/>
        <v>0</v>
      </c>
      <c r="AG405" s="368">
        <f t="shared" si="3180"/>
        <v>0</v>
      </c>
      <c r="AH405" s="368">
        <f t="shared" si="3181"/>
        <v>0</v>
      </c>
      <c r="AI405" s="368">
        <f t="shared" si="3182"/>
        <v>0</v>
      </c>
      <c r="AJ405" s="368">
        <f t="shared" si="3183"/>
        <v>0</v>
      </c>
      <c r="AK405" s="368">
        <f t="shared" si="3184"/>
        <v>0</v>
      </c>
      <c r="AL405" s="368">
        <f t="shared" si="3185"/>
        <v>0</v>
      </c>
      <c r="AM405" s="368">
        <f t="shared" si="3186"/>
        <v>0</v>
      </c>
      <c r="AN405" s="368">
        <f t="shared" si="3187"/>
        <v>0.4</v>
      </c>
      <c r="AO405" s="369">
        <v>0</v>
      </c>
      <c r="AP405" s="370">
        <v>0</v>
      </c>
      <c r="AQ405" s="370">
        <v>0</v>
      </c>
      <c r="AR405" s="370">
        <v>0</v>
      </c>
      <c r="AS405" s="378">
        <f>AC405*'Gas parameters'!$B$10</f>
        <v>21490.799999999999</v>
      </c>
      <c r="AT405" s="371">
        <f>AD405*'Gas parameters'!$C$10</f>
        <v>0</v>
      </c>
      <c r="AU405" s="371">
        <f>AE405*'Gas parameters'!$D$10</f>
        <v>0</v>
      </c>
      <c r="AV405" s="371">
        <f>AF405*'Gas parameters'!$E$10</f>
        <v>0</v>
      </c>
      <c r="AW405" s="371">
        <f>AG405*'Gas parameters'!$F$10</f>
        <v>0</v>
      </c>
      <c r="AX405" s="371">
        <f>AH405*'Gas parameters'!$G$10</f>
        <v>0</v>
      </c>
      <c r="AY405" s="371">
        <f>AI405*'Gas parameters'!$H$10</f>
        <v>0</v>
      </c>
      <c r="AZ405" s="371">
        <f>AJ405*'Gas parameters'!$I$10</f>
        <v>0</v>
      </c>
      <c r="BA405" s="371">
        <f>AK405*'Gas parameters'!$J$10</f>
        <v>0</v>
      </c>
      <c r="BB405" s="371">
        <f>AL405*'Gas parameters'!$K$10</f>
        <v>0</v>
      </c>
      <c r="BC405" s="371">
        <f>AM405*'Gas parameters'!$L$10</f>
        <v>0</v>
      </c>
      <c r="BD405" s="371">
        <f>AN405*'Gas parameters'!$M$10</f>
        <v>4310.8</v>
      </c>
      <c r="BE405" s="372">
        <f>AO405*'Gas parameters'!$N$10</f>
        <v>0</v>
      </c>
      <c r="BF405" s="373">
        <f>AP405*'Gas parameters'!$O$10</f>
        <v>0</v>
      </c>
      <c r="BG405" s="373">
        <f>AQ405*'Gas parameters'!$P$10</f>
        <v>0</v>
      </c>
      <c r="BH405" s="379">
        <f>AR405*'Gas parameters'!$Q$10</f>
        <v>0</v>
      </c>
      <c r="BI405" s="386">
        <f>AC405*'Gas parameters'!$B$11</f>
        <v>23904</v>
      </c>
      <c r="BJ405" s="387">
        <f>AD405*'Gas parameters'!$C$11</f>
        <v>0</v>
      </c>
      <c r="BK405" s="387">
        <f>AE405*'Gas parameters'!$D$11</f>
        <v>0</v>
      </c>
      <c r="BL405" s="387">
        <f>AF405*'Gas parameters'!$E$11</f>
        <v>0</v>
      </c>
      <c r="BM405" s="387">
        <f>AG405*'Gas parameters'!$F$11</f>
        <v>0</v>
      </c>
      <c r="BN405" s="387">
        <f>AH405*'Gas parameters'!$G$11</f>
        <v>0</v>
      </c>
      <c r="BO405" s="387">
        <f>AI405*'Gas parameters'!$H$11</f>
        <v>0</v>
      </c>
      <c r="BP405" s="387">
        <f>AJ405*'Gas parameters'!$I$11</f>
        <v>0</v>
      </c>
      <c r="BQ405" s="387">
        <f>AK405*'Gas parameters'!$J$11</f>
        <v>0</v>
      </c>
      <c r="BR405" s="387">
        <f>AL405*'Gas parameters'!$K$11</f>
        <v>0</v>
      </c>
      <c r="BS405" s="387">
        <f>AM405*'Gas parameters'!$L$11</f>
        <v>0</v>
      </c>
      <c r="BT405" s="387">
        <f>AN405*'Gas parameters'!$M$11</f>
        <v>5115.2000000000007</v>
      </c>
      <c r="BU405" s="388">
        <f>AO405*'Gas parameters'!$N$11</f>
        <v>0</v>
      </c>
      <c r="BV405" s="389">
        <f>AP405*'Gas parameters'!$O$11</f>
        <v>0</v>
      </c>
      <c r="BW405" s="389">
        <f>AQ405*'Gas parameters'!$P$11</f>
        <v>0</v>
      </c>
      <c r="BX405" s="390">
        <f>AR405*'Gas parameters'!$Q$11</f>
        <v>0</v>
      </c>
      <c r="BY405" s="385">
        <f>AC405*'Gas parameters'!$B$12</f>
        <v>0.43043999999999999</v>
      </c>
      <c r="BZ405" s="374">
        <f>AD405*'Gas parameters'!$C$12</f>
        <v>0</v>
      </c>
      <c r="CA405" s="374">
        <f>AE405*'Gas parameters'!$D$12</f>
        <v>0</v>
      </c>
      <c r="CB405" s="374">
        <f>AF405*'Gas parameters'!$E$12</f>
        <v>0</v>
      </c>
      <c r="CC405" s="374">
        <f>AG405*'Gas parameters'!$F$12</f>
        <v>0</v>
      </c>
      <c r="CD405" s="374">
        <f>AH405*'Gas parameters'!$G$12</f>
        <v>0</v>
      </c>
      <c r="CE405" s="374">
        <f>AI405*'Gas parameters'!$H$12</f>
        <v>0</v>
      </c>
      <c r="CF405" s="374">
        <f>AJ405*'Gas parameters'!$I$12</f>
        <v>0</v>
      </c>
      <c r="CG405" s="374">
        <f>AK405*'Gas parameters'!$J$12</f>
        <v>0</v>
      </c>
      <c r="CH405" s="374">
        <f>AL405*'Gas parameters'!$K$12</f>
        <v>0</v>
      </c>
      <c r="CI405" s="374">
        <f>AM405*'Gas parameters'!$L$12</f>
        <v>0</v>
      </c>
      <c r="CJ405" s="374">
        <f>AN405*'Gas parameters'!$M$12</f>
        <v>3.5999999999999997E-2</v>
      </c>
      <c r="CK405" s="375">
        <f>AO405*'Gas parameters'!$N$12</f>
        <v>0</v>
      </c>
      <c r="CL405" s="376">
        <f>AP405*'Gas parameters'!$O$12</f>
        <v>0</v>
      </c>
      <c r="CM405" s="376">
        <f>AQ405*'Gas parameters'!$P$12</f>
        <v>0</v>
      </c>
      <c r="CN405" s="376">
        <f>AR405*'Gas parameters'!$Q$12</f>
        <v>0</v>
      </c>
      <c r="CO405" s="432">
        <f t="shared" si="3188"/>
        <v>0.6</v>
      </c>
      <c r="CP405" s="432">
        <f t="shared" si="3189"/>
        <v>0</v>
      </c>
      <c r="CQ405" s="432">
        <f t="shared" si="3190"/>
        <v>0</v>
      </c>
      <c r="CR405" s="432">
        <f t="shared" si="3191"/>
        <v>0</v>
      </c>
      <c r="CS405" s="432">
        <f t="shared" si="3192"/>
        <v>0</v>
      </c>
      <c r="CT405" s="432">
        <f t="shared" si="3193"/>
        <v>0</v>
      </c>
      <c r="CU405" s="432">
        <f t="shared" si="3194"/>
        <v>0</v>
      </c>
      <c r="CV405" s="432">
        <f t="shared" si="3195"/>
        <v>0</v>
      </c>
      <c r="CW405" s="432">
        <f t="shared" si="3196"/>
        <v>0</v>
      </c>
      <c r="CX405" s="432">
        <f t="shared" si="3197"/>
        <v>0</v>
      </c>
      <c r="CY405" s="432">
        <f t="shared" si="3198"/>
        <v>0</v>
      </c>
      <c r="CZ405" s="432">
        <f t="shared" si="3199"/>
        <v>0.4</v>
      </c>
      <c r="DA405" s="432">
        <f t="shared" si="3200"/>
        <v>0</v>
      </c>
      <c r="DB405" s="432">
        <f t="shared" si="3201"/>
        <v>0</v>
      </c>
      <c r="DC405" s="432">
        <f t="shared" si="3202"/>
        <v>0</v>
      </c>
      <c r="DD405" s="432">
        <f t="shared" si="3203"/>
        <v>0</v>
      </c>
      <c r="DE405" s="428">
        <f>'DATA SHEET'!CO405*'Gas parameters'!$B$13</f>
        <v>21529.8</v>
      </c>
      <c r="DF405" s="428">
        <f>'DATA SHEET'!CP405*'Gas parameters'!$C$13</f>
        <v>0</v>
      </c>
      <c r="DG405" s="428">
        <f>'DATA SHEET'!CQ405*'Gas parameters'!$D$13</f>
        <v>0</v>
      </c>
      <c r="DH405" s="428">
        <f>'DATA SHEET'!CR405*'Gas parameters'!$E$13</f>
        <v>0</v>
      </c>
      <c r="DI405" s="428">
        <f>'DATA SHEET'!CS405*'Gas parameters'!$F$13</f>
        <v>0</v>
      </c>
      <c r="DJ405" s="428">
        <f>'DATA SHEET'!CT405*'Gas parameters'!$G$13</f>
        <v>0</v>
      </c>
      <c r="DK405" s="428">
        <f>'DATA SHEET'!CU405*'Gas parameters'!$H$13</f>
        <v>0</v>
      </c>
      <c r="DL405" s="428">
        <f>'DATA SHEET'!CV405*'Gas parameters'!$I$13</f>
        <v>0</v>
      </c>
      <c r="DM405" s="428">
        <f>'DATA SHEET'!CW405*'Gas parameters'!$J$13</f>
        <v>0</v>
      </c>
      <c r="DN405" s="428">
        <f>'DATA SHEET'!CX405*'Gas parameters'!$K$13</f>
        <v>0</v>
      </c>
      <c r="DO405" s="428">
        <f>'DATA SHEET'!CY405*'Gas parameters'!$L$13</f>
        <v>0</v>
      </c>
      <c r="DP405" s="428">
        <f>'DATA SHEET'!CZ405*'Gas parameters'!$M$13</f>
        <v>4313.2</v>
      </c>
      <c r="DQ405" s="428">
        <f>'DATA SHEET'!DA405*'Gas parameters'!$N$13</f>
        <v>0</v>
      </c>
      <c r="DR405" s="428">
        <f>'DATA SHEET'!DB405*'Gas parameters'!$O$13</f>
        <v>0</v>
      </c>
      <c r="DS405" s="428">
        <f>'DATA SHEET'!DC405*'Gas parameters'!$P$13</f>
        <v>0</v>
      </c>
      <c r="DT405" s="428">
        <f>'DATA SHEET'!DD405*'Gas parameters'!$Q$13</f>
        <v>0</v>
      </c>
      <c r="DU405" s="431">
        <f>'DATA SHEET'!CO405*'Gas parameters'!$B$14</f>
        <v>23891.399999999998</v>
      </c>
      <c r="DV405" s="431">
        <f>'DATA SHEET'!CP405*'Gas parameters'!$C$14</f>
        <v>0</v>
      </c>
      <c r="DW405" s="431">
        <f>'DATA SHEET'!CQ405*'Gas parameters'!$D$14</f>
        <v>0</v>
      </c>
      <c r="DX405" s="431">
        <f>'DATA SHEET'!CR405*'Gas parameters'!$E$14</f>
        <v>0</v>
      </c>
      <c r="DY405" s="431">
        <f>'DATA SHEET'!CS405*'Gas parameters'!$F$14</f>
        <v>0</v>
      </c>
      <c r="DZ405" s="431">
        <f>'DATA SHEET'!CT405*'Gas parameters'!$G$14</f>
        <v>0</v>
      </c>
      <c r="EA405" s="431">
        <f>'DATA SHEET'!CU405*'Gas parameters'!$H$14</f>
        <v>0</v>
      </c>
      <c r="EB405" s="431">
        <f>'DATA SHEET'!CV405*'Gas parameters'!$I$14</f>
        <v>0</v>
      </c>
      <c r="EC405" s="431">
        <f>'DATA SHEET'!CW405*'Gas parameters'!$J$14</f>
        <v>0</v>
      </c>
      <c r="ED405" s="431">
        <f>'DATA SHEET'!CX405*'Gas parameters'!$K$14</f>
        <v>0</v>
      </c>
      <c r="EE405" s="431">
        <f>'DATA SHEET'!CY405*'Gas parameters'!$L$14</f>
        <v>0</v>
      </c>
      <c r="EF405" s="431">
        <f>'DATA SHEET'!CZ405*'Gas parameters'!$M$14</f>
        <v>5098</v>
      </c>
      <c r="EG405" s="431">
        <f>'DATA SHEET'!DA405*'Gas parameters'!$N$14</f>
        <v>0</v>
      </c>
      <c r="EH405" s="431">
        <f>'DATA SHEET'!DB405*'Gas parameters'!$O$14</f>
        <v>0</v>
      </c>
      <c r="EI405" s="431">
        <f>'DATA SHEET'!DC405*'Gas parameters'!$P$14</f>
        <v>0</v>
      </c>
      <c r="EJ405" s="431">
        <f>'DATA SHEET'!DD405*'Gas parameters'!$Q$14</f>
        <v>0</v>
      </c>
      <c r="EK405" s="425">
        <f>'DATA SHEET'!CO405*'Gas parameters'!$B$15</f>
        <v>1.2018</v>
      </c>
      <c r="EL405" s="434">
        <f>'DATA SHEET'!CP405*'Gas parameters'!$C$15</f>
        <v>0</v>
      </c>
      <c r="EM405" s="434">
        <f>'DATA SHEET'!CQ405*'Gas parameters'!$D$15</f>
        <v>0</v>
      </c>
      <c r="EN405" s="434">
        <f>'DATA SHEET'!CR405*'Gas parameters'!$E$15</f>
        <v>0</v>
      </c>
      <c r="EO405" s="434">
        <f>'DATA SHEET'!CS405*'Gas parameters'!$F$15</f>
        <v>0</v>
      </c>
      <c r="EP405" s="434">
        <f>'DATA SHEET'!CT405*'Gas parameters'!$G$15</f>
        <v>0</v>
      </c>
      <c r="EQ405" s="434">
        <f>'DATA SHEET'!CU405*'Gas parameters'!$H$15</f>
        <v>0</v>
      </c>
      <c r="ER405" s="434">
        <f>'DATA SHEET'!CV405*'Gas parameters'!$I$15</f>
        <v>0</v>
      </c>
      <c r="ES405" s="434">
        <f>'DATA SHEET'!CW405*'Gas parameters'!$J$15</f>
        <v>0</v>
      </c>
      <c r="ET405" s="434">
        <f>'DATA SHEET'!CX405*'Gas parameters'!$K$15</f>
        <v>0</v>
      </c>
      <c r="EU405" s="434">
        <f>'DATA SHEET'!CY405*'Gas parameters'!$L$15</f>
        <v>0</v>
      </c>
      <c r="EV405" s="434">
        <f>'DATA SHEET'!CZ405*'Gas parameters'!$M$15</f>
        <v>0.1996</v>
      </c>
      <c r="EW405" s="434">
        <f>'DATA SHEET'!DA405*'Gas parameters'!$N$15</f>
        <v>0</v>
      </c>
      <c r="EX405" s="434">
        <f>'DATA SHEET'!DB405*'Gas parameters'!$O$15</f>
        <v>0</v>
      </c>
      <c r="EY405" s="434">
        <f>'DATA SHEET'!DC405*'Gas parameters'!$P$15</f>
        <v>0</v>
      </c>
      <c r="EZ405" s="434">
        <f>'DATA SHEET'!DD405*'Gas parameters'!$Q$15</f>
        <v>0</v>
      </c>
      <c r="FA405" s="429">
        <f>'DATA SHEET'!CO405*'Gas parameters'!$B$16</f>
        <v>0.59760000000000002</v>
      </c>
      <c r="FB405" s="429">
        <f>'DATA SHEET'!CP405*'Gas parameters'!$C$16</f>
        <v>0</v>
      </c>
      <c r="FC405" s="429">
        <f>'DATA SHEET'!CQ405*'Gas parameters'!$D$16</f>
        <v>0</v>
      </c>
      <c r="FD405" s="429">
        <f>'DATA SHEET'!CR405*'Gas parameters'!$E$16</f>
        <v>0</v>
      </c>
      <c r="FE405" s="429">
        <f>'DATA SHEET'!CS405*'Gas parameters'!$F$16</f>
        <v>0</v>
      </c>
      <c r="FF405" s="429">
        <f>'DATA SHEET'!CT405*'Gas parameters'!$G$16</f>
        <v>0</v>
      </c>
      <c r="FG405" s="429">
        <f>'DATA SHEET'!CU405*'Gas parameters'!$H$16</f>
        <v>0</v>
      </c>
      <c r="FH405" s="429">
        <f>'DATA SHEET'!CV405*'Gas parameters'!$I$16</f>
        <v>0</v>
      </c>
      <c r="FI405" s="429">
        <f>'DATA SHEET'!CW405*'Gas parameters'!$J$16</f>
        <v>0</v>
      </c>
      <c r="FJ405" s="429">
        <f>'DATA SHEET'!CX405*'Gas parameters'!$K$16</f>
        <v>0</v>
      </c>
      <c r="FK405" s="429">
        <f>'DATA SHEET'!CY405*'Gas parameters'!$L$16</f>
        <v>0</v>
      </c>
      <c r="FL405" s="429">
        <f>'DATA SHEET'!CZ405*'Gas parameters'!$M$16</f>
        <v>0</v>
      </c>
      <c r="FM405" s="429">
        <f>'DATA SHEET'!DA405*'Gas parameters'!$N$16</f>
        <v>0</v>
      </c>
      <c r="FN405" s="429">
        <f>'DATA SHEET'!DB405*'Gas parameters'!$O$16</f>
        <v>0</v>
      </c>
      <c r="FO405" s="429">
        <f>'DATA SHEET'!DC405*'Gas parameters'!$P$16</f>
        <v>0</v>
      </c>
      <c r="FP405" s="429">
        <f>'DATA SHEET'!DD405*'Gas parameters'!$Q$16</f>
        <v>0</v>
      </c>
      <c r="FQ405" s="457">
        <f>'DATA SHEET'!CO405*'Gas parameters'!$B$17</f>
        <v>1.1639999999999999</v>
      </c>
      <c r="FR405" s="457">
        <f>'DATA SHEET'!CP405*'Gas parameters'!$C$17</f>
        <v>0</v>
      </c>
      <c r="FS405" s="457">
        <f>'DATA SHEET'!CQ405*'Gas parameters'!$D$17</f>
        <v>0</v>
      </c>
      <c r="FT405" s="457">
        <f>'DATA SHEET'!CR405*'Gas parameters'!$E$17</f>
        <v>0</v>
      </c>
      <c r="FU405" s="457">
        <f>'DATA SHEET'!CS405*'Gas parameters'!$F$17</f>
        <v>0</v>
      </c>
      <c r="FV405" s="457">
        <f>'DATA SHEET'!CT405*'Gas parameters'!$G$17</f>
        <v>0</v>
      </c>
      <c r="FW405" s="457">
        <f>'DATA SHEET'!CU405*'Gas parameters'!$H$17</f>
        <v>0</v>
      </c>
      <c r="FX405" s="457">
        <f>'DATA SHEET'!CV405*'Gas parameters'!$I$17</f>
        <v>0</v>
      </c>
      <c r="FY405" s="457">
        <f>'DATA SHEET'!CW405*'Gas parameters'!$J$17</f>
        <v>0</v>
      </c>
      <c r="FZ405" s="457">
        <f>'DATA SHEET'!CX405*'Gas parameters'!$K$17</f>
        <v>0</v>
      </c>
      <c r="GA405" s="457">
        <f>'DATA SHEET'!CY405*'Gas parameters'!$L$17</f>
        <v>0</v>
      </c>
      <c r="GB405" s="457">
        <f>'DATA SHEET'!CZ405*'Gas parameters'!$M$17</f>
        <v>0.38680000000000003</v>
      </c>
      <c r="GC405" s="457">
        <f>'DATA SHEET'!DA405*'Gas parameters'!$N$17</f>
        <v>0</v>
      </c>
      <c r="GD405" s="457">
        <f>'DATA SHEET'!DB405*'Gas parameters'!$O$17</f>
        <v>0</v>
      </c>
      <c r="GE405" s="457">
        <f>'DATA SHEET'!DC405*'Gas parameters'!$P$17</f>
        <v>0</v>
      </c>
      <c r="GF405" s="457">
        <f>'DATA SHEET'!DD405*'Gas parameters'!$Q$17</f>
        <v>0</v>
      </c>
      <c r="GG405" s="429">
        <f>'DATA SHEET'!CO405*'Gas parameters'!$B$18</f>
        <v>0.43043999999999999</v>
      </c>
      <c r="GH405" s="429">
        <f>'DATA SHEET'!CP405*'Gas parameters'!$C$18</f>
        <v>0</v>
      </c>
      <c r="GI405" s="429">
        <f>'DATA SHEET'!CQ405*'Gas parameters'!$D$18</f>
        <v>0</v>
      </c>
      <c r="GJ405" s="429">
        <f>'DATA SHEET'!CR405*'Gas parameters'!$E$18</f>
        <v>0</v>
      </c>
      <c r="GK405" s="429">
        <f>'DATA SHEET'!CS405*'Gas parameters'!$F$18</f>
        <v>0</v>
      </c>
      <c r="GL405" s="429">
        <f>'DATA SHEET'!CT405*'Gas parameters'!$G$18</f>
        <v>0</v>
      </c>
      <c r="GM405" s="429">
        <f>'DATA SHEET'!CU405*'Gas parameters'!$H$18</f>
        <v>0</v>
      </c>
      <c r="GN405" s="429">
        <f>'DATA SHEET'!CV405*'Gas parameters'!$I$18</f>
        <v>0</v>
      </c>
      <c r="GO405" s="429">
        <f>'DATA SHEET'!CW405*'Gas parameters'!$J$18</f>
        <v>0</v>
      </c>
      <c r="GP405" s="429">
        <f>'DATA SHEET'!CX405*'Gas parameters'!$K$18</f>
        <v>0</v>
      </c>
      <c r="GQ405" s="429">
        <f>'DATA SHEET'!CY405*'Gas parameters'!$L$18</f>
        <v>0</v>
      </c>
      <c r="GR405" s="429">
        <f>'DATA SHEET'!CZ405*'Gas parameters'!$M$18</f>
        <v>3.5999999999999997E-2</v>
      </c>
      <c r="GS405" s="429">
        <f>'DATA SHEET'!DA405*'Gas parameters'!$N$18</f>
        <v>0</v>
      </c>
      <c r="GT405" s="429">
        <f>'DATA SHEET'!DB405*'Gas parameters'!$O$18</f>
        <v>0</v>
      </c>
      <c r="GU405" s="429">
        <f>'DATA SHEET'!DC405*'Gas parameters'!$P$18</f>
        <v>0</v>
      </c>
      <c r="GV405" s="429">
        <f>'DATA SHEET'!DD405*'Gas parameters'!$Q$18</f>
        <v>0</v>
      </c>
      <c r="GW405" s="430">
        <v>7</v>
      </c>
      <c r="GX405" s="430">
        <v>1E-3</v>
      </c>
      <c r="GY405" s="435">
        <f t="shared" si="3204"/>
        <v>6.6924546322827121</v>
      </c>
      <c r="GZ405" s="435">
        <f t="shared" si="3205"/>
        <v>10.148328222950017</v>
      </c>
      <c r="HA405" s="433">
        <f t="shared" si="3206"/>
        <v>1</v>
      </c>
      <c r="HB405" s="433">
        <f t="shared" si="3207"/>
        <v>7.4502201757506663</v>
      </c>
      <c r="HC405" s="433">
        <f t="shared" si="3208"/>
        <v>20.959991874476575</v>
      </c>
      <c r="HD405" s="433">
        <f t="shared" si="3209"/>
        <v>1.3246768628986172</v>
      </c>
      <c r="HE405" s="433">
        <f t="shared" si="3210"/>
        <v>1.2155011147590387</v>
      </c>
      <c r="HF405" s="436">
        <f t="shared" si="3175"/>
        <v>0</v>
      </c>
      <c r="HG405" s="433">
        <f t="shared" si="3211"/>
        <v>5.8886546322827122</v>
      </c>
      <c r="HH405" s="435">
        <f>GY405*0.7906+'DATA SHEET'!CW405/100+HN405</f>
        <v>5.8886546322827122</v>
      </c>
      <c r="HI405" s="433">
        <f t="shared" si="3212"/>
        <v>1.5615655434679541</v>
      </c>
      <c r="HJ405" s="433">
        <f t="shared" si="3213"/>
        <v>10.148328222950017</v>
      </c>
      <c r="HK405" s="437">
        <f t="shared" si="3214"/>
        <v>25843</v>
      </c>
      <c r="HL405" s="437">
        <f t="shared" si="3215"/>
        <v>28989.399999999998</v>
      </c>
      <c r="HM405" s="438">
        <f t="shared" si="3216"/>
        <v>1.4014</v>
      </c>
      <c r="HN405" s="439">
        <f t="shared" si="3217"/>
        <v>0.59760000000000002</v>
      </c>
      <c r="HO405" s="436">
        <f t="shared" si="3218"/>
        <v>1.5508</v>
      </c>
      <c r="HP405" s="427">
        <f t="shared" si="3219"/>
        <v>0.46643999999999997</v>
      </c>
      <c r="HQ405" s="357">
        <f t="shared" si="3220"/>
        <v>25801.599999999999</v>
      </c>
      <c r="HR405" s="358">
        <f t="shared" si="3221"/>
        <v>29019.200000000001</v>
      </c>
      <c r="HS405" s="712">
        <f t="shared" si="3222"/>
        <v>0.46643999999999997</v>
      </c>
      <c r="HT405" s="713">
        <f t="shared" si="3223"/>
        <v>0.36094603788418017</v>
      </c>
      <c r="HU405" s="711">
        <f t="shared" si="3224"/>
        <v>0.44215889640812073</v>
      </c>
      <c r="HV405" s="711">
        <f t="shared" si="3225"/>
        <v>24.454174959719456</v>
      </c>
      <c r="HW405" s="711">
        <f t="shared" si="3226"/>
        <v>27.464698088207459</v>
      </c>
      <c r="HX405" s="711">
        <f t="shared" si="3227"/>
        <v>45.714470083951518</v>
      </c>
      <c r="HY405" s="714">
        <f t="shared" si="3228"/>
        <v>25.801599999999997</v>
      </c>
      <c r="HZ405" s="359">
        <f t="shared" si="3229"/>
        <v>29.019200000000001</v>
      </c>
      <c r="IA405" s="360">
        <f t="shared" si="3230"/>
        <v>48.30190909070317</v>
      </c>
      <c r="IB405" s="75">
        <f t="shared" si="3231"/>
        <v>45.714470083951518</v>
      </c>
      <c r="IC405" s="724">
        <f t="shared" si="3232"/>
        <v>0.36094603788418017</v>
      </c>
      <c r="ID405" s="724">
        <f t="shared" si="3233"/>
        <v>25.801599999999997</v>
      </c>
      <c r="IE405" s="724">
        <f t="shared" si="3234"/>
        <v>29.019200000000001</v>
      </c>
      <c r="IF405" s="76">
        <f t="shared" si="3235"/>
        <v>10.148328222950017</v>
      </c>
      <c r="IG405" s="29"/>
      <c r="IH405" s="29"/>
      <c r="II405" s="28"/>
      <c r="IJ405" s="21"/>
      <c r="IK405" s="31"/>
      <c r="IL405" s="31"/>
      <c r="IM405" s="31"/>
      <c r="IN405" s="29"/>
      <c r="IO405" s="29"/>
      <c r="IP405" s="25"/>
      <c r="IQ405" s="25"/>
      <c r="IR405" s="25"/>
      <c r="IS405" s="23" t="s">
        <v>88</v>
      </c>
      <c r="IT405" s="23" t="s">
        <v>88</v>
      </c>
      <c r="IU405" s="23"/>
      <c r="IV405" s="23" t="s">
        <v>88</v>
      </c>
      <c r="IW405" s="23"/>
      <c r="IX405" s="23"/>
      <c r="IY405" s="23"/>
      <c r="IZ405" s="23"/>
      <c r="JA405" s="169"/>
      <c r="JB405" s="43"/>
      <c r="JC405" s="33"/>
      <c r="JD405" s="22"/>
      <c r="JE405" s="22"/>
      <c r="JF405" s="22"/>
      <c r="JG405" s="22"/>
      <c r="JH405" s="21"/>
      <c r="JI405" s="21"/>
      <c r="JJ405" s="21"/>
      <c r="JK405" s="21"/>
      <c r="JL405" s="29"/>
      <c r="JM405" s="29"/>
      <c r="JN405" s="29"/>
      <c r="JO405" s="29"/>
      <c r="JP405" s="29"/>
      <c r="JQ405" s="29"/>
      <c r="JR405" s="29"/>
      <c r="JS405" s="29"/>
      <c r="JT405" s="142"/>
      <c r="JU405" s="142"/>
      <c r="JV405" s="142"/>
      <c r="JW405" s="142"/>
      <c r="JX405" s="142"/>
      <c r="JY405" s="142"/>
      <c r="JZ405" s="142"/>
      <c r="KA405" s="26"/>
      <c r="KB405" s="27"/>
      <c r="KC405" s="10"/>
      <c r="KD405" s="10"/>
      <c r="KE405" s="10"/>
      <c r="KF405" s="10"/>
      <c r="KG405" s="10"/>
      <c r="KH405" s="10"/>
      <c r="KI405" s="10"/>
      <c r="KJ405" s="10"/>
      <c r="KK405" s="24"/>
      <c r="KL405" s="32"/>
      <c r="KM405" s="24"/>
      <c r="KN405" s="24"/>
      <c r="KO405" s="24"/>
      <c r="KP405" s="24"/>
      <c r="KQ405" s="60"/>
      <c r="KR405" s="60"/>
      <c r="KS405" s="60"/>
      <c r="KT405" s="60"/>
      <c r="KU405" s="60"/>
      <c r="KV405" s="60"/>
      <c r="KX405" s="540">
        <f t="shared" si="2985"/>
        <v>100</v>
      </c>
    </row>
    <row r="406" spans="1:310" ht="15.75" thickBot="1" x14ac:dyDescent="0.3">
      <c r="B406" s="13"/>
      <c r="C406" s="13"/>
      <c r="P406" s="550"/>
      <c r="HF406" s="858">
        <f t="shared" si="3175"/>
        <v>0</v>
      </c>
      <c r="IB406" s="3"/>
      <c r="IC406" s="3"/>
      <c r="ID406" s="3"/>
      <c r="IE406" s="3"/>
      <c r="IF406" s="3"/>
      <c r="JA406" s="170"/>
      <c r="JK406" s="3"/>
      <c r="KL406" s="3"/>
      <c r="KX406" s="540">
        <f t="shared" si="2985"/>
        <v>0</v>
      </c>
    </row>
    <row r="407" spans="1:310" ht="16.5" thickTop="1" thickBot="1" x14ac:dyDescent="0.3">
      <c r="B407" s="13"/>
      <c r="C407" s="13"/>
      <c r="P407" s="550"/>
      <c r="HF407" s="436">
        <f t="shared" si="3175"/>
        <v>0</v>
      </c>
      <c r="IB407" s="3"/>
      <c r="IC407" s="3"/>
      <c r="ID407" s="3"/>
      <c r="IE407" s="3"/>
      <c r="IF407" s="3"/>
      <c r="JA407" s="170"/>
      <c r="JK407" s="3"/>
      <c r="KL407" s="3"/>
      <c r="KX407" s="540">
        <f t="shared" si="2985"/>
        <v>0</v>
      </c>
    </row>
    <row r="408" spans="1:310" ht="16.5" thickTop="1" thickBot="1" x14ac:dyDescent="0.3">
      <c r="B408" s="13"/>
      <c r="C408" s="13"/>
      <c r="P408" s="550"/>
      <c r="HF408" s="436">
        <f t="shared" si="3175"/>
        <v>0</v>
      </c>
      <c r="IB408" s="3"/>
      <c r="IC408" s="3"/>
      <c r="ID408" s="3"/>
      <c r="IE408" s="3"/>
      <c r="IF408" s="3"/>
      <c r="JA408" s="170"/>
      <c r="JK408" s="3"/>
      <c r="KL408" s="3"/>
      <c r="KX408" s="540">
        <f t="shared" si="2985"/>
        <v>0</v>
      </c>
    </row>
    <row r="409" spans="1:310" ht="16.5" thickTop="1" thickBot="1" x14ac:dyDescent="0.3">
      <c r="B409" s="13"/>
      <c r="C409" s="13"/>
      <c r="P409" s="550"/>
      <c r="HF409" s="436">
        <f t="shared" si="3175"/>
        <v>0</v>
      </c>
      <c r="IB409" s="3"/>
      <c r="IC409" s="3"/>
      <c r="ID409" s="3"/>
      <c r="IE409" s="3"/>
      <c r="IF409" s="3"/>
      <c r="JA409" s="170"/>
      <c r="JK409" s="3"/>
      <c r="KL409" s="3"/>
      <c r="KX409" s="540">
        <f t="shared" ref="KX409:KX417" si="3236">SUM(Q409:AB409)</f>
        <v>0</v>
      </c>
    </row>
    <row r="410" spans="1:310" ht="16.5" thickTop="1" thickBot="1" x14ac:dyDescent="0.3">
      <c r="C410" s="81"/>
      <c r="P410" s="550"/>
      <c r="HF410" s="436">
        <f t="shared" si="3175"/>
        <v>0</v>
      </c>
      <c r="IB410" s="3"/>
      <c r="IC410" s="3"/>
      <c r="ID410" s="3"/>
      <c r="IE410" s="3"/>
      <c r="IF410" s="3"/>
      <c r="JA410" s="170"/>
      <c r="JK410" s="3"/>
      <c r="KL410" s="3"/>
      <c r="KX410" s="540">
        <f t="shared" si="3236"/>
        <v>0</v>
      </c>
    </row>
    <row r="411" spans="1:310" ht="24.75" thickTop="1" thickBot="1" x14ac:dyDescent="0.4">
      <c r="C411" s="81"/>
      <c r="E411" s="55" t="s">
        <v>962</v>
      </c>
      <c r="F411" s="56" t="s">
        <v>963</v>
      </c>
      <c r="G411" s="56"/>
      <c r="H411" s="56"/>
      <c r="I411" s="56"/>
      <c r="J411" s="56"/>
      <c r="K411" s="56"/>
      <c r="L411" s="56"/>
      <c r="M411" s="56"/>
      <c r="N411" s="56"/>
      <c r="O411" s="56"/>
      <c r="P411" s="551"/>
      <c r="Q411" s="56"/>
      <c r="R411" s="56"/>
      <c r="S411" s="56"/>
      <c r="T411" s="56"/>
      <c r="U411" s="56"/>
      <c r="V411" s="56"/>
      <c r="W411" s="56"/>
      <c r="X411" s="56"/>
      <c r="Y411" s="56"/>
      <c r="Z411" s="56"/>
      <c r="AA411" s="56"/>
      <c r="AB411" s="56"/>
      <c r="AC411" s="56"/>
      <c r="AD411" s="56"/>
      <c r="AE411" s="56"/>
      <c r="AF411" s="56"/>
      <c r="AG411" s="56"/>
      <c r="AH411" s="56"/>
      <c r="AI411" s="56"/>
      <c r="AJ411" s="56"/>
      <c r="AK411" s="56"/>
      <c r="AL411" s="56"/>
      <c r="AM411" s="56"/>
      <c r="AN411" s="56"/>
      <c r="AO411" s="56"/>
      <c r="AP411" s="56"/>
      <c r="AQ411" s="56"/>
      <c r="AR411" s="56"/>
      <c r="AS411" s="56"/>
      <c r="AT411" s="56"/>
      <c r="AU411" s="56"/>
      <c r="AV411" s="56"/>
      <c r="AW411" s="56"/>
      <c r="AX411" s="56"/>
      <c r="AY411" s="56"/>
      <c r="AZ411" s="56"/>
      <c r="BA411" s="56"/>
      <c r="BB411" s="56"/>
      <c r="BC411" s="56"/>
      <c r="BD411" s="56"/>
      <c r="BE411" s="56"/>
      <c r="BF411" s="56"/>
      <c r="BG411" s="56"/>
      <c r="BH411" s="56"/>
      <c r="BI411" s="56"/>
      <c r="BJ411" s="56"/>
      <c r="BK411" s="56"/>
      <c r="BL411" s="56"/>
      <c r="BM411" s="56"/>
      <c r="BN411" s="56"/>
      <c r="BO411" s="56"/>
      <c r="BP411" s="56"/>
      <c r="BQ411" s="56"/>
      <c r="BR411" s="56"/>
      <c r="BS411" s="56"/>
      <c r="BT411" s="56"/>
      <c r="BU411" s="56"/>
      <c r="BV411" s="56"/>
      <c r="BW411" s="56"/>
      <c r="BX411" s="56"/>
      <c r="BY411" s="56"/>
      <c r="BZ411" s="56"/>
      <c r="CA411" s="56"/>
      <c r="CB411" s="56"/>
      <c r="CC411" s="56"/>
      <c r="CD411" s="56"/>
      <c r="CE411" s="56"/>
      <c r="CF411" s="56"/>
      <c r="CG411" s="56"/>
      <c r="CH411" s="56"/>
      <c r="CI411" s="56"/>
      <c r="CJ411" s="56"/>
      <c r="CK411" s="56"/>
      <c r="CL411" s="56"/>
      <c r="CM411" s="56"/>
      <c r="CN411" s="56"/>
      <c r="CO411" s="56"/>
      <c r="CP411" s="56"/>
      <c r="CQ411" s="56"/>
      <c r="CR411" s="56"/>
      <c r="CS411" s="56"/>
      <c r="CT411" s="56"/>
      <c r="CU411" s="56"/>
      <c r="CV411" s="56"/>
      <c r="CW411" s="56"/>
      <c r="CX411" s="56"/>
      <c r="CY411" s="56"/>
      <c r="CZ411" s="56"/>
      <c r="DA411" s="56"/>
      <c r="DB411" s="56"/>
      <c r="DC411" s="56"/>
      <c r="DD411" s="56"/>
      <c r="DE411" s="56"/>
      <c r="DF411" s="56"/>
      <c r="DG411" s="56"/>
      <c r="DH411" s="56"/>
      <c r="DI411" s="56"/>
      <c r="DJ411" s="56"/>
      <c r="DK411" s="56"/>
      <c r="DL411" s="56"/>
      <c r="DM411" s="56"/>
      <c r="DN411" s="56"/>
      <c r="DO411" s="56"/>
      <c r="DP411" s="56"/>
      <c r="DQ411" s="56"/>
      <c r="DR411" s="56"/>
      <c r="DS411" s="56"/>
      <c r="DT411" s="56"/>
      <c r="DU411" s="56"/>
      <c r="DV411" s="56"/>
      <c r="DW411" s="56"/>
      <c r="DX411" s="56"/>
      <c r="DY411" s="56"/>
      <c r="DZ411" s="56"/>
      <c r="EA411" s="56"/>
      <c r="EB411" s="56"/>
      <c r="EC411" s="56"/>
      <c r="ED411" s="56"/>
      <c r="EE411" s="56"/>
      <c r="EF411" s="56"/>
      <c r="EG411" s="56"/>
      <c r="EH411" s="56"/>
      <c r="EI411" s="56"/>
      <c r="EJ411" s="56"/>
      <c r="EK411" s="56"/>
      <c r="EL411" s="56"/>
      <c r="EM411" s="56"/>
      <c r="EN411" s="56"/>
      <c r="EO411" s="56"/>
      <c r="EP411" s="56"/>
      <c r="EQ411" s="56"/>
      <c r="ER411" s="56"/>
      <c r="ES411" s="56"/>
      <c r="ET411" s="56"/>
      <c r="EU411" s="56"/>
      <c r="EV411" s="56"/>
      <c r="EW411" s="56"/>
      <c r="EX411" s="56"/>
      <c r="EY411" s="56"/>
      <c r="EZ411" s="56"/>
      <c r="FA411" s="56"/>
      <c r="FB411" s="56"/>
      <c r="FC411" s="56"/>
      <c r="FD411" s="56"/>
      <c r="FE411" s="56"/>
      <c r="FF411" s="56"/>
      <c r="FG411" s="56"/>
      <c r="FH411" s="56"/>
      <c r="FI411" s="56"/>
      <c r="FJ411" s="56"/>
      <c r="FK411" s="56"/>
      <c r="FL411" s="56"/>
      <c r="FM411" s="56"/>
      <c r="FN411" s="56"/>
      <c r="FO411" s="56"/>
      <c r="FP411" s="56"/>
      <c r="FQ411" s="56"/>
      <c r="FR411" s="56"/>
      <c r="FS411" s="56"/>
      <c r="FT411" s="56"/>
      <c r="FU411" s="56"/>
      <c r="FV411" s="56"/>
      <c r="FW411" s="56"/>
      <c r="FX411" s="56"/>
      <c r="FY411" s="56"/>
      <c r="FZ411" s="56"/>
      <c r="GA411" s="56"/>
      <c r="GB411" s="56"/>
      <c r="GC411" s="56"/>
      <c r="GD411" s="56"/>
      <c r="GE411" s="56"/>
      <c r="GF411" s="56"/>
      <c r="GG411" s="56"/>
      <c r="GH411" s="56"/>
      <c r="GI411" s="56"/>
      <c r="GJ411" s="56"/>
      <c r="GK411" s="56"/>
      <c r="GL411" s="56"/>
      <c r="GM411" s="56"/>
      <c r="GN411" s="56"/>
      <c r="GO411" s="56"/>
      <c r="GP411" s="56"/>
      <c r="GQ411" s="56"/>
      <c r="GR411" s="56"/>
      <c r="GS411" s="56"/>
      <c r="GT411" s="56"/>
      <c r="GU411" s="56"/>
      <c r="GV411" s="56"/>
      <c r="GW411" s="56"/>
      <c r="GX411" s="56"/>
      <c r="GY411" s="56"/>
      <c r="GZ411" s="56"/>
      <c r="HA411" s="56"/>
      <c r="HB411" s="56"/>
      <c r="HC411" s="56"/>
      <c r="HD411" s="56"/>
      <c r="HE411" s="56"/>
      <c r="HF411" s="436">
        <f t="shared" si="3175"/>
        <v>0</v>
      </c>
      <c r="HG411" s="56"/>
      <c r="HH411" s="56"/>
      <c r="HI411" s="56"/>
      <c r="HJ411" s="56"/>
      <c r="HK411" s="56"/>
      <c r="HL411" s="56"/>
      <c r="HM411" s="56"/>
      <c r="HN411" s="56"/>
      <c r="HO411" s="56"/>
      <c r="HP411" s="56"/>
      <c r="HQ411" s="56"/>
      <c r="HR411" s="56"/>
      <c r="HS411" s="56"/>
      <c r="HT411" s="56"/>
      <c r="HU411" s="56"/>
      <c r="HV411" s="56"/>
      <c r="HW411" s="56"/>
      <c r="HX411" s="56"/>
      <c r="HY411" s="56"/>
      <c r="HZ411" s="56"/>
      <c r="IA411" s="56"/>
      <c r="IB411" s="56"/>
      <c r="IC411" s="56"/>
      <c r="ID411" s="56"/>
      <c r="IE411" s="56"/>
      <c r="IF411" s="56"/>
      <c r="IG411" s="56"/>
      <c r="IH411" s="56"/>
      <c r="II411" s="56"/>
      <c r="IJ411" s="56"/>
      <c r="IK411" s="56"/>
      <c r="IL411" s="56"/>
      <c r="IM411" s="56"/>
      <c r="IN411" s="56"/>
      <c r="IO411" s="56"/>
      <c r="IP411" s="56"/>
      <c r="IQ411" s="56"/>
      <c r="IR411" s="56"/>
      <c r="IS411" s="56"/>
      <c r="IT411" s="56"/>
      <c r="IU411" s="56"/>
      <c r="IV411" s="56"/>
      <c r="IW411" s="56"/>
      <c r="IX411" s="56"/>
      <c r="IY411" s="56"/>
      <c r="IZ411" s="56"/>
      <c r="JA411" s="171"/>
      <c r="JB411" s="56"/>
      <c r="JC411" s="56"/>
      <c r="JD411" s="56"/>
      <c r="JE411" s="56"/>
      <c r="JF411" s="56"/>
      <c r="JG411" s="56"/>
      <c r="JH411" s="56"/>
      <c r="JI411" s="56"/>
      <c r="JJ411" s="56"/>
      <c r="JK411" s="56"/>
      <c r="JL411" s="56"/>
      <c r="JM411" s="56"/>
      <c r="JN411" s="56"/>
      <c r="JO411" s="56"/>
      <c r="JP411" s="56"/>
      <c r="JQ411" s="56"/>
      <c r="JR411" s="56"/>
      <c r="JS411" s="56"/>
      <c r="JT411" s="56"/>
      <c r="JU411" s="56"/>
      <c r="JV411" s="56"/>
      <c r="JW411" s="56"/>
      <c r="JX411" s="56"/>
      <c r="JY411" s="56"/>
      <c r="JZ411" s="56"/>
      <c r="KA411" s="56"/>
      <c r="KB411" s="56"/>
      <c r="KC411" s="56"/>
      <c r="KD411" s="56"/>
      <c r="KE411" s="56"/>
      <c r="KF411" s="56"/>
      <c r="KG411" s="56"/>
      <c r="KH411" s="56"/>
      <c r="KI411" s="56"/>
      <c r="KJ411" s="56"/>
      <c r="KK411" s="56"/>
      <c r="KL411" s="56"/>
      <c r="KM411" s="56"/>
      <c r="KN411" s="56"/>
      <c r="KO411" s="56"/>
      <c r="KP411" s="56"/>
      <c r="KQ411" s="57"/>
      <c r="KR411" s="57"/>
      <c r="KS411" s="57"/>
      <c r="KT411" s="57"/>
      <c r="KU411" s="57"/>
      <c r="KV411" s="57"/>
      <c r="KX411" s="540">
        <f t="shared" si="3236"/>
        <v>0</v>
      </c>
    </row>
    <row r="412" spans="1:310" ht="13.9" customHeight="1" thickTop="1" thickBot="1" x14ac:dyDescent="0.3">
      <c r="C412" s="81"/>
      <c r="P412" s="550"/>
      <c r="HF412" s="436">
        <f t="shared" si="3175"/>
        <v>0</v>
      </c>
      <c r="IB412" s="3"/>
      <c r="IC412" s="3"/>
      <c r="ID412" s="3"/>
      <c r="IE412" s="3"/>
      <c r="IF412" s="3"/>
      <c r="JA412" s="170"/>
      <c r="JK412" s="3"/>
      <c r="KL412" s="3"/>
      <c r="KX412" s="540">
        <f t="shared" si="3236"/>
        <v>0</v>
      </c>
    </row>
    <row r="413" spans="1:310" ht="13.9" customHeight="1" thickTop="1" thickBot="1" x14ac:dyDescent="0.3">
      <c r="A413" s="62"/>
      <c r="B413" s="80" t="str">
        <f>IF(A413="X",IF(#REF!="F",#REF!,IF(#REF!="C",#REF!,IF(#REF!="WH",#REF!,IF(#REF!="B",#REF!,"")))),"")</f>
        <v/>
      </c>
      <c r="C413" s="120"/>
      <c r="D413" s="578"/>
      <c r="E413" s="2156"/>
      <c r="F413" s="2149"/>
      <c r="G413" s="2149"/>
      <c r="H413" s="2149"/>
      <c r="I413" s="2149"/>
      <c r="J413" s="2149"/>
      <c r="K413" s="2149"/>
      <c r="L413" s="2149"/>
      <c r="M413" s="2149"/>
      <c r="N413" s="123"/>
      <c r="O413" s="74"/>
      <c r="P413" s="548"/>
      <c r="Q413" s="74"/>
      <c r="R413" s="74"/>
      <c r="S413" s="74"/>
      <c r="T413" s="74"/>
      <c r="U413" s="74"/>
      <c r="V413" s="74"/>
      <c r="W413" s="35"/>
      <c r="X413" s="35"/>
      <c r="Y413" s="35"/>
      <c r="Z413" s="35"/>
      <c r="AA413" s="35"/>
      <c r="AB413" s="35"/>
      <c r="AC413" s="35"/>
      <c r="AD413" s="35"/>
      <c r="AE413" s="35"/>
      <c r="AF413" s="35"/>
      <c r="AG413" s="35"/>
      <c r="AH413" s="35"/>
      <c r="AI413" s="35"/>
      <c r="AJ413" s="35"/>
      <c r="AK413" s="35"/>
      <c r="AL413" s="35"/>
      <c r="AM413" s="35"/>
      <c r="AN413" s="35"/>
      <c r="AO413" s="35"/>
      <c r="AP413" s="35"/>
      <c r="AQ413" s="35"/>
      <c r="AR413" s="35"/>
      <c r="AS413" s="35"/>
      <c r="AT413" s="35"/>
      <c r="AU413" s="35"/>
      <c r="AV413" s="35"/>
      <c r="AW413" s="35"/>
      <c r="AX413" s="35"/>
      <c r="AY413" s="35"/>
      <c r="AZ413" s="35"/>
      <c r="BA413" s="35"/>
      <c r="BB413" s="35"/>
      <c r="BC413" s="35"/>
      <c r="BD413" s="35"/>
      <c r="BE413" s="35"/>
      <c r="BF413" s="35"/>
      <c r="BG413" s="35"/>
      <c r="BH413" s="35"/>
      <c r="BI413" s="35"/>
      <c r="BJ413" s="35"/>
      <c r="BK413" s="35"/>
      <c r="BL413" s="35"/>
      <c r="BM413" s="35"/>
      <c r="BN413" s="35"/>
      <c r="BO413" s="35"/>
      <c r="BP413" s="35"/>
      <c r="BQ413" s="35"/>
      <c r="BR413" s="35"/>
      <c r="BS413" s="35"/>
      <c r="BT413" s="35"/>
      <c r="BU413" s="35"/>
      <c r="BV413" s="35"/>
      <c r="BW413" s="35"/>
      <c r="BX413" s="35"/>
      <c r="BY413" s="35"/>
      <c r="BZ413" s="35"/>
      <c r="CA413" s="35"/>
      <c r="CB413" s="35"/>
      <c r="CC413" s="35"/>
      <c r="CD413" s="35"/>
      <c r="CE413" s="35"/>
      <c r="CF413" s="35"/>
      <c r="CG413" s="35"/>
      <c r="CH413" s="35"/>
      <c r="CI413" s="35"/>
      <c r="CJ413" s="35"/>
      <c r="CK413" s="35"/>
      <c r="CL413" s="35"/>
      <c r="CM413" s="35"/>
      <c r="CN413" s="35"/>
      <c r="CO413" s="35"/>
      <c r="CP413" s="35"/>
      <c r="CQ413" s="35"/>
      <c r="CR413" s="35"/>
      <c r="CS413" s="35"/>
      <c r="CT413" s="35"/>
      <c r="CU413" s="35"/>
      <c r="CV413" s="35"/>
      <c r="CW413" s="35"/>
      <c r="CX413" s="35"/>
      <c r="CY413" s="35"/>
      <c r="CZ413" s="35"/>
      <c r="DA413" s="35"/>
      <c r="DB413" s="35"/>
      <c r="DC413" s="35"/>
      <c r="DD413" s="35"/>
      <c r="DE413" s="35"/>
      <c r="DF413" s="35"/>
      <c r="DG413" s="35"/>
      <c r="DH413" s="35"/>
      <c r="DI413" s="35"/>
      <c r="DJ413" s="35"/>
      <c r="DK413" s="35"/>
      <c r="DL413" s="35"/>
      <c r="DM413" s="35"/>
      <c r="DN413" s="35"/>
      <c r="DO413" s="35"/>
      <c r="DP413" s="35"/>
      <c r="DQ413" s="35"/>
      <c r="DR413" s="35"/>
      <c r="DS413" s="35"/>
      <c r="DT413" s="35"/>
      <c r="DU413" s="35"/>
      <c r="DV413" s="35"/>
      <c r="DW413" s="35"/>
      <c r="DX413" s="35"/>
      <c r="DY413" s="35"/>
      <c r="DZ413" s="35"/>
      <c r="EA413" s="35"/>
      <c r="EB413" s="35"/>
      <c r="EC413" s="35"/>
      <c r="ED413" s="35"/>
      <c r="EE413" s="35"/>
      <c r="EF413" s="35"/>
      <c r="EG413" s="35"/>
      <c r="EH413" s="35"/>
      <c r="EI413" s="35"/>
      <c r="EJ413" s="35"/>
      <c r="EK413" s="35"/>
      <c r="EL413" s="35"/>
      <c r="EM413" s="35"/>
      <c r="EN413" s="35"/>
      <c r="EO413" s="35"/>
      <c r="EP413" s="35"/>
      <c r="EQ413" s="35"/>
      <c r="ER413" s="35"/>
      <c r="ES413" s="35"/>
      <c r="ET413" s="35"/>
      <c r="EU413" s="35"/>
      <c r="EV413" s="35"/>
      <c r="EW413" s="35"/>
      <c r="EX413" s="35"/>
      <c r="EY413" s="35"/>
      <c r="EZ413" s="35"/>
      <c r="FA413" s="35"/>
      <c r="FB413" s="35"/>
      <c r="FC413" s="35"/>
      <c r="FD413" s="35"/>
      <c r="FE413" s="35"/>
      <c r="FF413" s="35"/>
      <c r="FG413" s="35"/>
      <c r="FH413" s="35"/>
      <c r="FI413" s="35"/>
      <c r="FJ413" s="35"/>
      <c r="FK413" s="35"/>
      <c r="FL413" s="35"/>
      <c r="FM413" s="35"/>
      <c r="FN413" s="35"/>
      <c r="FO413" s="35"/>
      <c r="FP413" s="35"/>
      <c r="FQ413" s="35"/>
      <c r="FR413" s="35"/>
      <c r="FS413" s="35"/>
      <c r="FT413" s="35"/>
      <c r="FU413" s="35"/>
      <c r="FV413" s="35"/>
      <c r="FW413" s="35"/>
      <c r="FX413" s="35"/>
      <c r="FY413" s="35"/>
      <c r="FZ413" s="35"/>
      <c r="GA413" s="35"/>
      <c r="GB413" s="35"/>
      <c r="GC413" s="35"/>
      <c r="GD413" s="35"/>
      <c r="GE413" s="35"/>
      <c r="GF413" s="35"/>
      <c r="GG413" s="35"/>
      <c r="GH413" s="35"/>
      <c r="GI413" s="35"/>
      <c r="GJ413" s="35"/>
      <c r="GK413" s="35"/>
      <c r="GL413" s="35"/>
      <c r="GM413" s="35"/>
      <c r="GN413" s="35"/>
      <c r="GO413" s="35"/>
      <c r="GP413" s="35"/>
      <c r="GQ413" s="35"/>
      <c r="GR413" s="35"/>
      <c r="GS413" s="35"/>
      <c r="GT413" s="35"/>
      <c r="GU413" s="35"/>
      <c r="GV413" s="35"/>
      <c r="GW413" s="35"/>
      <c r="GX413" s="35"/>
      <c r="GY413" s="35"/>
      <c r="GZ413" s="35"/>
      <c r="HA413" s="35"/>
      <c r="HB413" s="35"/>
      <c r="HC413" s="35"/>
      <c r="HD413" s="35"/>
      <c r="HE413" s="35"/>
      <c r="HF413" s="436">
        <f t="shared" si="3175"/>
        <v>0</v>
      </c>
      <c r="HG413" s="35"/>
      <c r="HH413" s="35"/>
      <c r="HI413" s="35"/>
      <c r="HJ413" s="35"/>
      <c r="HK413" s="35"/>
      <c r="HL413" s="35"/>
      <c r="HM413" s="35"/>
      <c r="HN413" s="35"/>
      <c r="HO413" s="35"/>
      <c r="HP413" s="35"/>
      <c r="HQ413" s="35"/>
      <c r="HR413" s="35"/>
      <c r="HS413" s="35"/>
      <c r="HT413" s="35"/>
      <c r="HU413" s="35"/>
      <c r="HV413" s="35"/>
      <c r="HW413" s="35"/>
      <c r="HX413" s="35"/>
      <c r="HY413" s="35"/>
      <c r="HZ413" s="35"/>
      <c r="IA413" s="35"/>
      <c r="IB413" s="35"/>
      <c r="IC413" s="35"/>
      <c r="ID413" s="35"/>
      <c r="IE413" s="35"/>
      <c r="IF413" s="35"/>
      <c r="IG413" s="35"/>
      <c r="IH413" s="35"/>
      <c r="II413" s="35"/>
      <c r="IJ413" s="35"/>
      <c r="IK413" s="35"/>
      <c r="IL413" s="35"/>
      <c r="IM413" s="35"/>
      <c r="IN413" s="35"/>
      <c r="IO413" s="35"/>
      <c r="IP413" s="35"/>
      <c r="IQ413" s="35"/>
      <c r="IR413" s="35"/>
      <c r="IS413" s="35"/>
      <c r="IT413" s="35"/>
      <c r="IU413" s="35"/>
      <c r="IV413" s="35"/>
      <c r="IW413" s="35"/>
      <c r="IX413" s="35"/>
      <c r="IY413" s="35"/>
      <c r="IZ413" s="35"/>
      <c r="JA413" s="173"/>
      <c r="JB413" s="35"/>
      <c r="JC413" s="35"/>
      <c r="JD413" s="35"/>
      <c r="JE413" s="35"/>
      <c r="JF413" s="35"/>
      <c r="JG413" s="35"/>
      <c r="JH413" s="35"/>
      <c r="JI413" s="35"/>
      <c r="JJ413" s="35"/>
      <c r="JK413" s="35"/>
      <c r="JL413" s="2115"/>
      <c r="JM413" s="2115"/>
      <c r="JN413" s="2115"/>
      <c r="JO413" s="2115"/>
      <c r="JP413" s="2115"/>
      <c r="JQ413" s="461"/>
      <c r="JR413" s="461"/>
      <c r="JS413" s="461"/>
      <c r="JT413" s="35"/>
      <c r="JU413" s="35"/>
      <c r="JV413" s="35"/>
      <c r="JW413" s="35"/>
      <c r="JX413" s="35"/>
      <c r="JY413" s="35"/>
      <c r="JZ413" s="35"/>
      <c r="KA413" s="35"/>
      <c r="KB413" s="35"/>
      <c r="KC413" s="35"/>
      <c r="KD413" s="35"/>
      <c r="KE413" s="35"/>
      <c r="KF413" s="35"/>
      <c r="KG413" s="35"/>
      <c r="KH413" s="35"/>
      <c r="KI413" s="35"/>
      <c r="KJ413" s="35"/>
      <c r="KK413" s="35"/>
      <c r="KL413" s="35"/>
      <c r="KM413" s="35"/>
      <c r="KN413" s="35"/>
      <c r="KO413" s="35"/>
      <c r="KP413" s="35"/>
      <c r="KQ413" s="36"/>
      <c r="KR413" s="36"/>
      <c r="KS413" s="36"/>
      <c r="KT413" s="36"/>
      <c r="KU413" s="36"/>
      <c r="KV413" s="36"/>
      <c r="KX413" s="540">
        <f t="shared" si="3236"/>
        <v>0</v>
      </c>
    </row>
    <row r="414" spans="1:310" ht="13.9" customHeight="1" thickTop="1" thickBot="1" x14ac:dyDescent="0.3">
      <c r="A414" s="62"/>
      <c r="B414" s="80" t="str">
        <f>IF(A414="X",IF(#REF!="F",#REF!,IF(#REF!="C",#REF!,IF(#REF!="WH",#REF!,IF(#REF!="B",#REF!,"")))),"")</f>
        <v/>
      </c>
      <c r="C414" s="120"/>
      <c r="D414" s="668"/>
      <c r="E414" s="11">
        <f>E405+1</f>
        <v>196</v>
      </c>
      <c r="F414" s="2170" t="str">
        <f>F380</f>
        <v>Qmax</v>
      </c>
      <c r="G414" s="2170" t="str">
        <f>G380</f>
        <v>Pnom</v>
      </c>
      <c r="H414" s="662"/>
      <c r="I414" s="2213" t="s">
        <v>717</v>
      </c>
      <c r="J414" s="663"/>
      <c r="K414" s="1830"/>
      <c r="L414" s="1830"/>
      <c r="M414" s="586" t="s">
        <v>53</v>
      </c>
      <c r="N414" s="77"/>
      <c r="O414" s="45"/>
      <c r="P414" s="599"/>
      <c r="Q414" s="726">
        <v>60</v>
      </c>
      <c r="R414" s="727"/>
      <c r="S414" s="727"/>
      <c r="T414" s="727"/>
      <c r="U414" s="727"/>
      <c r="V414" s="727"/>
      <c r="W414" s="727"/>
      <c r="X414" s="727"/>
      <c r="Y414" s="727"/>
      <c r="Z414" s="727"/>
      <c r="AA414" s="727"/>
      <c r="AB414" s="727">
        <v>40</v>
      </c>
      <c r="AC414" s="368">
        <f t="shared" ref="AC414:AC417" si="3237">Q414/100</f>
        <v>0.6</v>
      </c>
      <c r="AD414" s="368">
        <f t="shared" ref="AD414:AD417" si="3238">R414/100</f>
        <v>0</v>
      </c>
      <c r="AE414" s="368">
        <f t="shared" ref="AE414:AE417" si="3239">S414/100</f>
        <v>0</v>
      </c>
      <c r="AF414" s="368">
        <f t="shared" ref="AF414:AF417" si="3240">T414/100</f>
        <v>0</v>
      </c>
      <c r="AG414" s="368">
        <f t="shared" ref="AG414:AG417" si="3241">U414/100</f>
        <v>0</v>
      </c>
      <c r="AH414" s="368">
        <f t="shared" ref="AH414:AH417" si="3242">V414/100</f>
        <v>0</v>
      </c>
      <c r="AI414" s="368">
        <f t="shared" ref="AI414:AI417" si="3243">W414/100</f>
        <v>0</v>
      </c>
      <c r="AJ414" s="368">
        <f t="shared" ref="AJ414:AJ417" si="3244">X414/100</f>
        <v>0</v>
      </c>
      <c r="AK414" s="368">
        <f t="shared" ref="AK414:AK417" si="3245">Y414/100</f>
        <v>0</v>
      </c>
      <c r="AL414" s="368">
        <f t="shared" ref="AL414:AL417" si="3246">Z414/100</f>
        <v>0</v>
      </c>
      <c r="AM414" s="368">
        <f t="shared" ref="AM414:AM417" si="3247">AA414/100</f>
        <v>0</v>
      </c>
      <c r="AN414" s="368">
        <f t="shared" ref="AN414:AN417" si="3248">AB414/100</f>
        <v>0.4</v>
      </c>
      <c r="AO414" s="369">
        <v>0</v>
      </c>
      <c r="AP414" s="370">
        <v>0</v>
      </c>
      <c r="AQ414" s="370">
        <v>0</v>
      </c>
      <c r="AR414" s="370">
        <v>0</v>
      </c>
      <c r="AS414" s="378">
        <f>AC414*'Gas parameters'!$B$10</f>
        <v>21490.799999999999</v>
      </c>
      <c r="AT414" s="371">
        <f>AD414*'Gas parameters'!$C$10</f>
        <v>0</v>
      </c>
      <c r="AU414" s="371">
        <f>AE414*'Gas parameters'!$D$10</f>
        <v>0</v>
      </c>
      <c r="AV414" s="371">
        <f>AF414*'Gas parameters'!$E$10</f>
        <v>0</v>
      </c>
      <c r="AW414" s="371">
        <f>AG414*'Gas parameters'!$F$10</f>
        <v>0</v>
      </c>
      <c r="AX414" s="371">
        <f>AH414*'Gas parameters'!$G$10</f>
        <v>0</v>
      </c>
      <c r="AY414" s="371">
        <f>AI414*'Gas parameters'!$H$10</f>
        <v>0</v>
      </c>
      <c r="AZ414" s="371">
        <f>AJ414*'Gas parameters'!$I$10</f>
        <v>0</v>
      </c>
      <c r="BA414" s="371">
        <f>AK414*'Gas parameters'!$J$10</f>
        <v>0</v>
      </c>
      <c r="BB414" s="371">
        <f>AL414*'Gas parameters'!$K$10</f>
        <v>0</v>
      </c>
      <c r="BC414" s="371">
        <f>AM414*'Gas parameters'!$L$10</f>
        <v>0</v>
      </c>
      <c r="BD414" s="371">
        <f>AN414*'Gas parameters'!$M$10</f>
        <v>4310.8</v>
      </c>
      <c r="BE414" s="372">
        <f>AO414*'Gas parameters'!$N$10</f>
        <v>0</v>
      </c>
      <c r="BF414" s="373">
        <f>AP414*'Gas parameters'!$O$10</f>
        <v>0</v>
      </c>
      <c r="BG414" s="373">
        <f>AQ414*'Gas parameters'!$P$10</f>
        <v>0</v>
      </c>
      <c r="BH414" s="379">
        <f>AR414*'Gas parameters'!$Q$10</f>
        <v>0</v>
      </c>
      <c r="BI414" s="386">
        <f>AC414*'Gas parameters'!$B$11</f>
        <v>23904</v>
      </c>
      <c r="BJ414" s="387">
        <f>AD414*'Gas parameters'!$C$11</f>
        <v>0</v>
      </c>
      <c r="BK414" s="387">
        <f>AE414*'Gas parameters'!$D$11</f>
        <v>0</v>
      </c>
      <c r="BL414" s="387">
        <f>AF414*'Gas parameters'!$E$11</f>
        <v>0</v>
      </c>
      <c r="BM414" s="387">
        <f>AG414*'Gas parameters'!$F$11</f>
        <v>0</v>
      </c>
      <c r="BN414" s="387">
        <f>AH414*'Gas parameters'!$G$11</f>
        <v>0</v>
      </c>
      <c r="BO414" s="387">
        <f>AI414*'Gas parameters'!$H$11</f>
        <v>0</v>
      </c>
      <c r="BP414" s="387">
        <f>AJ414*'Gas parameters'!$I$11</f>
        <v>0</v>
      </c>
      <c r="BQ414" s="387">
        <f>AK414*'Gas parameters'!$J$11</f>
        <v>0</v>
      </c>
      <c r="BR414" s="387">
        <f>AL414*'Gas parameters'!$K$11</f>
        <v>0</v>
      </c>
      <c r="BS414" s="387">
        <f>AM414*'Gas parameters'!$L$11</f>
        <v>0</v>
      </c>
      <c r="BT414" s="387">
        <f>AN414*'Gas parameters'!$M$11</f>
        <v>5115.2000000000007</v>
      </c>
      <c r="BU414" s="388">
        <f>AO414*'Gas parameters'!$N$11</f>
        <v>0</v>
      </c>
      <c r="BV414" s="389">
        <f>AP414*'Gas parameters'!$O$11</f>
        <v>0</v>
      </c>
      <c r="BW414" s="389">
        <f>AQ414*'Gas parameters'!$P$11</f>
        <v>0</v>
      </c>
      <c r="BX414" s="390">
        <f>AR414*'Gas parameters'!$Q$11</f>
        <v>0</v>
      </c>
      <c r="BY414" s="385">
        <f>AC414*'Gas parameters'!$B$12</f>
        <v>0.43043999999999999</v>
      </c>
      <c r="BZ414" s="374">
        <f>AD414*'Gas parameters'!$C$12</f>
        <v>0</v>
      </c>
      <c r="CA414" s="374">
        <f>AE414*'Gas parameters'!$D$12</f>
        <v>0</v>
      </c>
      <c r="CB414" s="374">
        <f>AF414*'Gas parameters'!$E$12</f>
        <v>0</v>
      </c>
      <c r="CC414" s="374">
        <f>AG414*'Gas parameters'!$F$12</f>
        <v>0</v>
      </c>
      <c r="CD414" s="374">
        <f>AH414*'Gas parameters'!$G$12</f>
        <v>0</v>
      </c>
      <c r="CE414" s="374">
        <f>AI414*'Gas parameters'!$H$12</f>
        <v>0</v>
      </c>
      <c r="CF414" s="374">
        <f>AJ414*'Gas parameters'!$I$12</f>
        <v>0</v>
      </c>
      <c r="CG414" s="374">
        <f>AK414*'Gas parameters'!$J$12</f>
        <v>0</v>
      </c>
      <c r="CH414" s="374">
        <f>AL414*'Gas parameters'!$K$12</f>
        <v>0</v>
      </c>
      <c r="CI414" s="374">
        <f>AM414*'Gas parameters'!$L$12</f>
        <v>0</v>
      </c>
      <c r="CJ414" s="374">
        <f>AN414*'Gas parameters'!$M$12</f>
        <v>3.5999999999999997E-2</v>
      </c>
      <c r="CK414" s="375">
        <f>AO414*'Gas parameters'!$N$12</f>
        <v>0</v>
      </c>
      <c r="CL414" s="376">
        <f>AP414*'Gas parameters'!$O$12</f>
        <v>0</v>
      </c>
      <c r="CM414" s="376">
        <f>AQ414*'Gas parameters'!$P$12</f>
        <v>0</v>
      </c>
      <c r="CN414" s="376">
        <f>AR414*'Gas parameters'!$Q$12</f>
        <v>0</v>
      </c>
      <c r="CO414" s="432">
        <f t="shared" ref="CO414:CO417" si="3249">AC414</f>
        <v>0.6</v>
      </c>
      <c r="CP414" s="432">
        <f t="shared" ref="CP414:CP417" si="3250">AD414</f>
        <v>0</v>
      </c>
      <c r="CQ414" s="432">
        <f t="shared" ref="CQ414:CQ417" si="3251">AE414</f>
        <v>0</v>
      </c>
      <c r="CR414" s="432">
        <f t="shared" ref="CR414:CR417" si="3252">AF414</f>
        <v>0</v>
      </c>
      <c r="CS414" s="432">
        <f t="shared" ref="CS414:CS417" si="3253">AG414</f>
        <v>0</v>
      </c>
      <c r="CT414" s="432">
        <f t="shared" ref="CT414:CT417" si="3254">AH414</f>
        <v>0</v>
      </c>
      <c r="CU414" s="432">
        <f t="shared" ref="CU414:CU417" si="3255">AI414</f>
        <v>0</v>
      </c>
      <c r="CV414" s="432">
        <f t="shared" ref="CV414:CV417" si="3256">AJ414</f>
        <v>0</v>
      </c>
      <c r="CW414" s="432">
        <f t="shared" ref="CW414:CW417" si="3257">AK414</f>
        <v>0</v>
      </c>
      <c r="CX414" s="432">
        <f t="shared" ref="CX414:CX417" si="3258">AL414</f>
        <v>0</v>
      </c>
      <c r="CY414" s="432">
        <f t="shared" ref="CY414:CY417" si="3259">AM414</f>
        <v>0</v>
      </c>
      <c r="CZ414" s="432">
        <f t="shared" ref="CZ414:CZ417" si="3260">AN414</f>
        <v>0.4</v>
      </c>
      <c r="DA414" s="432">
        <f t="shared" ref="DA414:DA417" si="3261">AO414</f>
        <v>0</v>
      </c>
      <c r="DB414" s="432">
        <f t="shared" ref="DB414:DB417" si="3262">AP414</f>
        <v>0</v>
      </c>
      <c r="DC414" s="432">
        <f t="shared" ref="DC414:DC417" si="3263">AQ414</f>
        <v>0</v>
      </c>
      <c r="DD414" s="432">
        <f t="shared" ref="DD414:DD417" si="3264">AR414</f>
        <v>0</v>
      </c>
      <c r="DE414" s="428">
        <f>'DATA SHEET'!CO414*'Gas parameters'!$B$13</f>
        <v>21529.8</v>
      </c>
      <c r="DF414" s="428">
        <f>'DATA SHEET'!CP414*'Gas parameters'!$C$13</f>
        <v>0</v>
      </c>
      <c r="DG414" s="428">
        <f>'DATA SHEET'!CQ414*'Gas parameters'!$D$13</f>
        <v>0</v>
      </c>
      <c r="DH414" s="428">
        <f>'DATA SHEET'!CR414*'Gas parameters'!$E$13</f>
        <v>0</v>
      </c>
      <c r="DI414" s="428">
        <f>'DATA SHEET'!CS414*'Gas parameters'!$F$13</f>
        <v>0</v>
      </c>
      <c r="DJ414" s="428">
        <f>'DATA SHEET'!CT414*'Gas parameters'!$G$13</f>
        <v>0</v>
      </c>
      <c r="DK414" s="428">
        <f>'DATA SHEET'!CU414*'Gas parameters'!$H$13</f>
        <v>0</v>
      </c>
      <c r="DL414" s="428">
        <f>'DATA SHEET'!CV414*'Gas parameters'!$I$13</f>
        <v>0</v>
      </c>
      <c r="DM414" s="428">
        <f>'DATA SHEET'!CW414*'Gas parameters'!$J$13</f>
        <v>0</v>
      </c>
      <c r="DN414" s="428">
        <f>'DATA SHEET'!CX414*'Gas parameters'!$K$13</f>
        <v>0</v>
      </c>
      <c r="DO414" s="428">
        <f>'DATA SHEET'!CY414*'Gas parameters'!$L$13</f>
        <v>0</v>
      </c>
      <c r="DP414" s="428">
        <f>'DATA SHEET'!CZ414*'Gas parameters'!$M$13</f>
        <v>4313.2</v>
      </c>
      <c r="DQ414" s="428">
        <f>'DATA SHEET'!DA414*'Gas parameters'!$N$13</f>
        <v>0</v>
      </c>
      <c r="DR414" s="428">
        <f>'DATA SHEET'!DB414*'Gas parameters'!$O$13</f>
        <v>0</v>
      </c>
      <c r="DS414" s="428">
        <f>'DATA SHEET'!DC414*'Gas parameters'!$P$13</f>
        <v>0</v>
      </c>
      <c r="DT414" s="428">
        <f>'DATA SHEET'!DD414*'Gas parameters'!$Q$13</f>
        <v>0</v>
      </c>
      <c r="DU414" s="431">
        <f>'DATA SHEET'!CO414*'Gas parameters'!$B$14</f>
        <v>23891.399999999998</v>
      </c>
      <c r="DV414" s="431">
        <f>'DATA SHEET'!CP414*'Gas parameters'!$C$14</f>
        <v>0</v>
      </c>
      <c r="DW414" s="431">
        <f>'DATA SHEET'!CQ414*'Gas parameters'!$D$14</f>
        <v>0</v>
      </c>
      <c r="DX414" s="431">
        <f>'DATA SHEET'!CR414*'Gas parameters'!$E$14</f>
        <v>0</v>
      </c>
      <c r="DY414" s="431">
        <f>'DATA SHEET'!CS414*'Gas parameters'!$F$14</f>
        <v>0</v>
      </c>
      <c r="DZ414" s="431">
        <f>'DATA SHEET'!CT414*'Gas parameters'!$G$14</f>
        <v>0</v>
      </c>
      <c r="EA414" s="431">
        <f>'DATA SHEET'!CU414*'Gas parameters'!$H$14</f>
        <v>0</v>
      </c>
      <c r="EB414" s="431">
        <f>'DATA SHEET'!CV414*'Gas parameters'!$I$14</f>
        <v>0</v>
      </c>
      <c r="EC414" s="431">
        <f>'DATA SHEET'!CW414*'Gas parameters'!$J$14</f>
        <v>0</v>
      </c>
      <c r="ED414" s="431">
        <f>'DATA SHEET'!CX414*'Gas parameters'!$K$14</f>
        <v>0</v>
      </c>
      <c r="EE414" s="431">
        <f>'DATA SHEET'!CY414*'Gas parameters'!$L$14</f>
        <v>0</v>
      </c>
      <c r="EF414" s="431">
        <f>'DATA SHEET'!CZ414*'Gas parameters'!$M$14</f>
        <v>5098</v>
      </c>
      <c r="EG414" s="431">
        <f>'DATA SHEET'!DA414*'Gas parameters'!$N$14</f>
        <v>0</v>
      </c>
      <c r="EH414" s="431">
        <f>'DATA SHEET'!DB414*'Gas parameters'!$O$14</f>
        <v>0</v>
      </c>
      <c r="EI414" s="431">
        <f>'DATA SHEET'!DC414*'Gas parameters'!$P$14</f>
        <v>0</v>
      </c>
      <c r="EJ414" s="431">
        <f>'DATA SHEET'!DD414*'Gas parameters'!$Q$14</f>
        <v>0</v>
      </c>
      <c r="EK414" s="425">
        <f>'DATA SHEET'!CO414*'Gas parameters'!$B$15</f>
        <v>1.2018</v>
      </c>
      <c r="EL414" s="434">
        <f>'DATA SHEET'!CP414*'Gas parameters'!$C$15</f>
        <v>0</v>
      </c>
      <c r="EM414" s="434">
        <f>'DATA SHEET'!CQ414*'Gas parameters'!$D$15</f>
        <v>0</v>
      </c>
      <c r="EN414" s="434">
        <f>'DATA SHEET'!CR414*'Gas parameters'!$E$15</f>
        <v>0</v>
      </c>
      <c r="EO414" s="434">
        <f>'DATA SHEET'!CS414*'Gas parameters'!$F$15</f>
        <v>0</v>
      </c>
      <c r="EP414" s="434">
        <f>'DATA SHEET'!CT414*'Gas parameters'!$G$15</f>
        <v>0</v>
      </c>
      <c r="EQ414" s="434">
        <f>'DATA SHEET'!CU414*'Gas parameters'!$H$15</f>
        <v>0</v>
      </c>
      <c r="ER414" s="434">
        <f>'DATA SHEET'!CV414*'Gas parameters'!$I$15</f>
        <v>0</v>
      </c>
      <c r="ES414" s="434">
        <f>'DATA SHEET'!CW414*'Gas parameters'!$J$15</f>
        <v>0</v>
      </c>
      <c r="ET414" s="434">
        <f>'DATA SHEET'!CX414*'Gas parameters'!$K$15</f>
        <v>0</v>
      </c>
      <c r="EU414" s="434">
        <f>'DATA SHEET'!CY414*'Gas parameters'!$L$15</f>
        <v>0</v>
      </c>
      <c r="EV414" s="434">
        <f>'DATA SHEET'!CZ414*'Gas parameters'!$M$15</f>
        <v>0.1996</v>
      </c>
      <c r="EW414" s="434">
        <f>'DATA SHEET'!DA414*'Gas parameters'!$N$15</f>
        <v>0</v>
      </c>
      <c r="EX414" s="434">
        <f>'DATA SHEET'!DB414*'Gas parameters'!$O$15</f>
        <v>0</v>
      </c>
      <c r="EY414" s="434">
        <f>'DATA SHEET'!DC414*'Gas parameters'!$P$15</f>
        <v>0</v>
      </c>
      <c r="EZ414" s="434">
        <f>'DATA SHEET'!DD414*'Gas parameters'!$Q$15</f>
        <v>0</v>
      </c>
      <c r="FA414" s="429">
        <f>'DATA SHEET'!CO414*'Gas parameters'!$B$16</f>
        <v>0.59760000000000002</v>
      </c>
      <c r="FB414" s="429">
        <f>'DATA SHEET'!CP414*'Gas parameters'!$C$16</f>
        <v>0</v>
      </c>
      <c r="FC414" s="429">
        <f>'DATA SHEET'!CQ414*'Gas parameters'!$D$16</f>
        <v>0</v>
      </c>
      <c r="FD414" s="429">
        <f>'DATA SHEET'!CR414*'Gas parameters'!$E$16</f>
        <v>0</v>
      </c>
      <c r="FE414" s="429">
        <f>'DATA SHEET'!CS414*'Gas parameters'!$F$16</f>
        <v>0</v>
      </c>
      <c r="FF414" s="429">
        <f>'DATA SHEET'!CT414*'Gas parameters'!$G$16</f>
        <v>0</v>
      </c>
      <c r="FG414" s="429">
        <f>'DATA SHEET'!CU414*'Gas parameters'!$H$16</f>
        <v>0</v>
      </c>
      <c r="FH414" s="429">
        <f>'DATA SHEET'!CV414*'Gas parameters'!$I$16</f>
        <v>0</v>
      </c>
      <c r="FI414" s="429">
        <f>'DATA SHEET'!CW414*'Gas parameters'!$J$16</f>
        <v>0</v>
      </c>
      <c r="FJ414" s="429">
        <f>'DATA SHEET'!CX414*'Gas parameters'!$K$16</f>
        <v>0</v>
      </c>
      <c r="FK414" s="429">
        <f>'DATA SHEET'!CY414*'Gas parameters'!$L$16</f>
        <v>0</v>
      </c>
      <c r="FL414" s="429">
        <f>'DATA SHEET'!CZ414*'Gas parameters'!$M$16</f>
        <v>0</v>
      </c>
      <c r="FM414" s="429">
        <f>'DATA SHEET'!DA414*'Gas parameters'!$N$16</f>
        <v>0</v>
      </c>
      <c r="FN414" s="429">
        <f>'DATA SHEET'!DB414*'Gas parameters'!$O$16</f>
        <v>0</v>
      </c>
      <c r="FO414" s="429">
        <f>'DATA SHEET'!DC414*'Gas parameters'!$P$16</f>
        <v>0</v>
      </c>
      <c r="FP414" s="429">
        <f>'DATA SHEET'!DD414*'Gas parameters'!$Q$16</f>
        <v>0</v>
      </c>
      <c r="FQ414" s="457">
        <f>'DATA SHEET'!CO414*'Gas parameters'!$B$17</f>
        <v>1.1639999999999999</v>
      </c>
      <c r="FR414" s="457">
        <f>'DATA SHEET'!CP414*'Gas parameters'!$C$17</f>
        <v>0</v>
      </c>
      <c r="FS414" s="457">
        <f>'DATA SHEET'!CQ414*'Gas parameters'!$D$17</f>
        <v>0</v>
      </c>
      <c r="FT414" s="457">
        <f>'DATA SHEET'!CR414*'Gas parameters'!$E$17</f>
        <v>0</v>
      </c>
      <c r="FU414" s="457">
        <f>'DATA SHEET'!CS414*'Gas parameters'!$F$17</f>
        <v>0</v>
      </c>
      <c r="FV414" s="457">
        <f>'DATA SHEET'!CT414*'Gas parameters'!$G$17</f>
        <v>0</v>
      </c>
      <c r="FW414" s="457">
        <f>'DATA SHEET'!CU414*'Gas parameters'!$H$17</f>
        <v>0</v>
      </c>
      <c r="FX414" s="457">
        <f>'DATA SHEET'!CV414*'Gas parameters'!$I$17</f>
        <v>0</v>
      </c>
      <c r="FY414" s="457">
        <f>'DATA SHEET'!CW414*'Gas parameters'!$J$17</f>
        <v>0</v>
      </c>
      <c r="FZ414" s="457">
        <f>'DATA SHEET'!CX414*'Gas parameters'!$K$17</f>
        <v>0</v>
      </c>
      <c r="GA414" s="457">
        <f>'DATA SHEET'!CY414*'Gas parameters'!$L$17</f>
        <v>0</v>
      </c>
      <c r="GB414" s="457">
        <f>'DATA SHEET'!CZ414*'Gas parameters'!$M$17</f>
        <v>0.38680000000000003</v>
      </c>
      <c r="GC414" s="457">
        <f>'DATA SHEET'!DA414*'Gas parameters'!$N$17</f>
        <v>0</v>
      </c>
      <c r="GD414" s="457">
        <f>'DATA SHEET'!DB414*'Gas parameters'!$O$17</f>
        <v>0</v>
      </c>
      <c r="GE414" s="457">
        <f>'DATA SHEET'!DC414*'Gas parameters'!$P$17</f>
        <v>0</v>
      </c>
      <c r="GF414" s="457">
        <f>'DATA SHEET'!DD414*'Gas parameters'!$Q$17</f>
        <v>0</v>
      </c>
      <c r="GG414" s="429">
        <f>'DATA SHEET'!CO414*'Gas parameters'!$B$18</f>
        <v>0.43043999999999999</v>
      </c>
      <c r="GH414" s="429">
        <f>'DATA SHEET'!CP414*'Gas parameters'!$C$18</f>
        <v>0</v>
      </c>
      <c r="GI414" s="429">
        <f>'DATA SHEET'!CQ414*'Gas parameters'!$D$18</f>
        <v>0</v>
      </c>
      <c r="GJ414" s="429">
        <f>'DATA SHEET'!CR414*'Gas parameters'!$E$18</f>
        <v>0</v>
      </c>
      <c r="GK414" s="429">
        <f>'DATA SHEET'!CS414*'Gas parameters'!$F$18</f>
        <v>0</v>
      </c>
      <c r="GL414" s="429">
        <f>'DATA SHEET'!CT414*'Gas parameters'!$G$18</f>
        <v>0</v>
      </c>
      <c r="GM414" s="429">
        <f>'DATA SHEET'!CU414*'Gas parameters'!$H$18</f>
        <v>0</v>
      </c>
      <c r="GN414" s="429">
        <f>'DATA SHEET'!CV414*'Gas parameters'!$I$18</f>
        <v>0</v>
      </c>
      <c r="GO414" s="429">
        <f>'DATA SHEET'!CW414*'Gas parameters'!$J$18</f>
        <v>0</v>
      </c>
      <c r="GP414" s="429">
        <f>'DATA SHEET'!CX414*'Gas parameters'!$K$18</f>
        <v>0</v>
      </c>
      <c r="GQ414" s="429">
        <f>'DATA SHEET'!CY414*'Gas parameters'!$L$18</f>
        <v>0</v>
      </c>
      <c r="GR414" s="429">
        <f>'DATA SHEET'!CZ414*'Gas parameters'!$M$18</f>
        <v>3.5999999999999997E-2</v>
      </c>
      <c r="GS414" s="429">
        <f>'DATA SHEET'!DA414*'Gas parameters'!$N$18</f>
        <v>0</v>
      </c>
      <c r="GT414" s="429">
        <f>'DATA SHEET'!DB414*'Gas parameters'!$O$18</f>
        <v>0</v>
      </c>
      <c r="GU414" s="429">
        <f>'DATA SHEET'!DC414*'Gas parameters'!$P$18</f>
        <v>0</v>
      </c>
      <c r="GV414" s="429">
        <f>'DATA SHEET'!DD414*'Gas parameters'!$Q$18</f>
        <v>0</v>
      </c>
      <c r="GW414" s="430">
        <v>7</v>
      </c>
      <c r="GX414" s="430">
        <v>1E-3</v>
      </c>
      <c r="GY414" s="435">
        <f t="shared" ref="GY414:GY417" si="3265">HM414/0.2094</f>
        <v>6.6924546322827121</v>
      </c>
      <c r="GZ414" s="435">
        <f t="shared" ref="GZ414:GZ417" si="3266">HN414/HH414*100</f>
        <v>10.148328222950017</v>
      </c>
      <c r="HA414" s="433">
        <f t="shared" ref="HA414:HA417" si="3267">(HG414-HH414)/GY414+1</f>
        <v>1</v>
      </c>
      <c r="HB414" s="433">
        <f t="shared" ref="HB414:HB417" si="3268">HG414+HI414</f>
        <v>7.4502201757506663</v>
      </c>
      <c r="HC414" s="433">
        <f t="shared" ref="HC414:HC417" si="3269">HI414/HB414*100</f>
        <v>20.959991874476575</v>
      </c>
      <c r="HD414" s="433">
        <f t="shared" ref="HD414:HD417" si="3270">HJ414*0.01977+HF414*0.01429+(100-HF414-HJ414)*0.01251</f>
        <v>1.3246768628986172</v>
      </c>
      <c r="HE414" s="433">
        <f t="shared" ref="HE414:HE417" si="3271">(HD414+HI414*0.8038/HG414)/(HI414/HG414+1)</f>
        <v>1.2155011147590387</v>
      </c>
      <c r="HF414" s="436">
        <f t="shared" si="3175"/>
        <v>0</v>
      </c>
      <c r="HG414" s="433">
        <f t="shared" ref="HG414:HG417" si="3272">HN414/HJ414*100</f>
        <v>5.8886546322827122</v>
      </c>
      <c r="HH414" s="435">
        <f>GY414*0.7906+'DATA SHEET'!CW414/100+HN414</f>
        <v>5.8886546322827122</v>
      </c>
      <c r="HI414" s="433">
        <f t="shared" ref="HI414:HI417" si="3273">GX414/0.8038*1.293*HA414*GY414+HO414</f>
        <v>1.5615655434679541</v>
      </c>
      <c r="HJ414" s="433">
        <f t="shared" ref="HJ414:HJ417" si="3274">(1-HF414/20.94)*GZ414</f>
        <v>10.148328222950017</v>
      </c>
      <c r="HK414" s="437">
        <f t="shared" ref="HK414:HK417" si="3275">SUM(DE414:DT414)</f>
        <v>25843</v>
      </c>
      <c r="HL414" s="437">
        <f t="shared" ref="HL414:HL417" si="3276">SUM(DU414:EJ414)</f>
        <v>28989.399999999998</v>
      </c>
      <c r="HM414" s="438">
        <f t="shared" ref="HM414:HM417" si="3277">SUM(EK414:EZ414)</f>
        <v>1.4014</v>
      </c>
      <c r="HN414" s="439">
        <f t="shared" ref="HN414:HN417" si="3278">SUM(FA414:FP414)</f>
        <v>0.59760000000000002</v>
      </c>
      <c r="HO414" s="436">
        <f t="shared" ref="HO414:HO417" si="3279">SUM(FQ414:GF414)</f>
        <v>1.5508</v>
      </c>
      <c r="HP414" s="427">
        <f t="shared" ref="HP414:HP417" si="3280">SUM(GG414:GV414)</f>
        <v>0.46643999999999997</v>
      </c>
      <c r="HQ414" s="357">
        <f t="shared" ref="HQ414:HQ417" si="3281">SUM(AS414:BH414)</f>
        <v>25801.599999999999</v>
      </c>
      <c r="HR414" s="358">
        <f t="shared" ref="HR414:HR417" si="3282">SUM(BI414:BX414)</f>
        <v>29019.200000000001</v>
      </c>
      <c r="HS414" s="712">
        <f t="shared" ref="HS414:HS417" si="3283">SUM(BY414:CN414)</f>
        <v>0.46643999999999997</v>
      </c>
      <c r="HT414" s="713">
        <f t="shared" ref="HT414:HT417" si="3284">HU414/$HR$14</f>
        <v>0.36094603788418017</v>
      </c>
      <c r="HU414" s="711">
        <f t="shared" ref="HU414:HU417" si="3285">HS414/$HU$14</f>
        <v>0.44215889640812073</v>
      </c>
      <c r="HV414" s="711">
        <f t="shared" ref="HV414:HV417" si="3286">HY414/$HV$14</f>
        <v>24.454174959719456</v>
      </c>
      <c r="HW414" s="711">
        <f t="shared" ref="HW414:HW417" si="3287">HZ414/$HW$14</f>
        <v>27.464698088207459</v>
      </c>
      <c r="HX414" s="711">
        <f t="shared" ref="HX414:HX417" si="3288">IA414/$HX$14</f>
        <v>45.714470083951518</v>
      </c>
      <c r="HY414" s="714">
        <f t="shared" ref="HY414:HY417" si="3289">HQ414/1000</f>
        <v>25.801599999999997</v>
      </c>
      <c r="HZ414" s="359">
        <f t="shared" ref="HZ414:HZ417" si="3290">HR414/1000</f>
        <v>29.019200000000001</v>
      </c>
      <c r="IA414" s="360">
        <f t="shared" ref="IA414:IA417" si="3291">HR414/SQRT(HT414)/1000</f>
        <v>48.30190909070317</v>
      </c>
      <c r="IB414" s="75">
        <f t="shared" ref="IB414:IB417" si="3292">HX414</f>
        <v>45.714470083951518</v>
      </c>
      <c r="IC414" s="724">
        <f t="shared" ref="IC414:IC417" si="3293">HT414</f>
        <v>0.36094603788418017</v>
      </c>
      <c r="ID414" s="724">
        <f t="shared" ref="ID414:ID417" si="3294">HY414</f>
        <v>25.801599999999997</v>
      </c>
      <c r="IE414" s="724">
        <f t="shared" ref="IE414:IE417" si="3295">HZ414</f>
        <v>29.019200000000001</v>
      </c>
      <c r="IF414" s="76">
        <f t="shared" ref="IF414:IF417" si="3296">GZ414</f>
        <v>10.148328222950017</v>
      </c>
      <c r="IG414" s="29"/>
      <c r="IH414" s="29"/>
      <c r="II414" s="28"/>
      <c r="IJ414" s="21"/>
      <c r="IK414" s="31"/>
      <c r="IL414" s="31"/>
      <c r="IM414" s="31"/>
      <c r="IN414" s="29"/>
      <c r="IO414" s="29"/>
      <c r="IP414" s="25"/>
      <c r="IQ414" s="25"/>
      <c r="IR414" s="25"/>
      <c r="IS414" s="43"/>
      <c r="IT414" s="43"/>
      <c r="IU414" s="43"/>
      <c r="IV414" s="43"/>
      <c r="IW414" s="43"/>
      <c r="IX414" s="43"/>
      <c r="IY414" s="43"/>
      <c r="IZ414" s="43"/>
      <c r="JA414" s="25"/>
      <c r="JB414" s="43"/>
      <c r="JC414" s="64"/>
      <c r="JD414" s="22"/>
      <c r="JE414" s="22"/>
      <c r="JF414" s="22"/>
      <c r="JG414" s="22"/>
      <c r="JH414" s="21"/>
      <c r="JI414" s="21"/>
      <c r="JJ414" s="21"/>
      <c r="JK414" s="21"/>
      <c r="JL414" s="79"/>
      <c r="JM414" s="140"/>
      <c r="JN414" s="140"/>
      <c r="JO414" s="140"/>
      <c r="JP414" s="140"/>
      <c r="JQ414" s="140"/>
      <c r="JR414" s="140"/>
      <c r="JS414" s="140"/>
      <c r="JT414" s="142"/>
      <c r="JU414" s="142"/>
      <c r="JV414" s="142"/>
      <c r="JW414" s="142"/>
      <c r="JX414" s="142"/>
      <c r="JY414" s="142"/>
      <c r="JZ414" s="142"/>
      <c r="KA414" s="23"/>
      <c r="KB414" s="24"/>
      <c r="KC414" s="175"/>
      <c r="KD414" s="175"/>
      <c r="KE414" s="175"/>
      <c r="KF414" s="175"/>
      <c r="KG414" s="175"/>
      <c r="KH414" s="175"/>
      <c r="KI414" s="175"/>
      <c r="KJ414" s="175"/>
      <c r="KK414" s="32"/>
      <c r="KL414" s="32"/>
      <c r="KM414" s="32"/>
      <c r="KN414" s="32"/>
      <c r="KO414" s="32"/>
      <c r="KP414" s="32"/>
      <c r="KQ414" s="32"/>
      <c r="KR414" s="32"/>
      <c r="KS414" s="32"/>
      <c r="KT414" s="32"/>
      <c r="KU414" s="32"/>
      <c r="KV414" s="32"/>
      <c r="KX414" s="540">
        <f t="shared" si="3236"/>
        <v>100</v>
      </c>
    </row>
    <row r="415" spans="1:310" ht="13.9" customHeight="1" thickTop="1" thickBot="1" x14ac:dyDescent="0.3">
      <c r="A415" s="62"/>
      <c r="B415" s="80" t="str">
        <f>IF(A415="X",IF(#REF!="F",#REF!,IF(#REF!="C",#REF!,IF(#REF!="WH",#REF!,IF(#REF!="B",#REF!,"")))),"")</f>
        <v/>
      </c>
      <c r="C415" s="120"/>
      <c r="D415" s="578"/>
      <c r="E415" s="11">
        <f>E414+1</f>
        <v>197</v>
      </c>
      <c r="F415" s="2171"/>
      <c r="G415" s="2171"/>
      <c r="H415" s="664"/>
      <c r="I415" s="2214"/>
      <c r="J415" s="665"/>
      <c r="K415" s="1831"/>
      <c r="L415" s="1831"/>
      <c r="M415" s="196" t="s">
        <v>56</v>
      </c>
      <c r="N415" s="77"/>
      <c r="O415" s="45"/>
      <c r="P415" s="599"/>
      <c r="Q415" s="726">
        <v>60</v>
      </c>
      <c r="R415" s="727"/>
      <c r="S415" s="727"/>
      <c r="T415" s="727"/>
      <c r="U415" s="727"/>
      <c r="V415" s="727"/>
      <c r="W415" s="727"/>
      <c r="X415" s="727"/>
      <c r="Y415" s="727"/>
      <c r="Z415" s="727"/>
      <c r="AA415" s="727"/>
      <c r="AB415" s="727">
        <v>40</v>
      </c>
      <c r="AC415" s="368">
        <f t="shared" si="3237"/>
        <v>0.6</v>
      </c>
      <c r="AD415" s="368">
        <f t="shared" si="3238"/>
        <v>0</v>
      </c>
      <c r="AE415" s="368">
        <f t="shared" si="3239"/>
        <v>0</v>
      </c>
      <c r="AF415" s="368">
        <f t="shared" si="3240"/>
        <v>0</v>
      </c>
      <c r="AG415" s="368">
        <f t="shared" si="3241"/>
        <v>0</v>
      </c>
      <c r="AH415" s="368">
        <f t="shared" si="3242"/>
        <v>0</v>
      </c>
      <c r="AI415" s="368">
        <f t="shared" si="3243"/>
        <v>0</v>
      </c>
      <c r="AJ415" s="368">
        <f t="shared" si="3244"/>
        <v>0</v>
      </c>
      <c r="AK415" s="368">
        <f t="shared" si="3245"/>
        <v>0</v>
      </c>
      <c r="AL415" s="368">
        <f t="shared" si="3246"/>
        <v>0</v>
      </c>
      <c r="AM415" s="368">
        <f t="shared" si="3247"/>
        <v>0</v>
      </c>
      <c r="AN415" s="368">
        <f t="shared" si="3248"/>
        <v>0.4</v>
      </c>
      <c r="AO415" s="369">
        <v>0</v>
      </c>
      <c r="AP415" s="370">
        <v>0</v>
      </c>
      <c r="AQ415" s="370">
        <v>0</v>
      </c>
      <c r="AR415" s="370">
        <v>0</v>
      </c>
      <c r="AS415" s="378">
        <f>AC415*'Gas parameters'!$B$10</f>
        <v>21490.799999999999</v>
      </c>
      <c r="AT415" s="371">
        <f>AD415*'Gas parameters'!$C$10</f>
        <v>0</v>
      </c>
      <c r="AU415" s="371">
        <f>AE415*'Gas parameters'!$D$10</f>
        <v>0</v>
      </c>
      <c r="AV415" s="371">
        <f>AF415*'Gas parameters'!$E$10</f>
        <v>0</v>
      </c>
      <c r="AW415" s="371">
        <f>AG415*'Gas parameters'!$F$10</f>
        <v>0</v>
      </c>
      <c r="AX415" s="371">
        <f>AH415*'Gas parameters'!$G$10</f>
        <v>0</v>
      </c>
      <c r="AY415" s="371">
        <f>AI415*'Gas parameters'!$H$10</f>
        <v>0</v>
      </c>
      <c r="AZ415" s="371">
        <f>AJ415*'Gas parameters'!$I$10</f>
        <v>0</v>
      </c>
      <c r="BA415" s="371">
        <f>AK415*'Gas parameters'!$J$10</f>
        <v>0</v>
      </c>
      <c r="BB415" s="371">
        <f>AL415*'Gas parameters'!$K$10</f>
        <v>0</v>
      </c>
      <c r="BC415" s="371">
        <f>AM415*'Gas parameters'!$L$10</f>
        <v>0</v>
      </c>
      <c r="BD415" s="371">
        <f>AN415*'Gas parameters'!$M$10</f>
        <v>4310.8</v>
      </c>
      <c r="BE415" s="372">
        <f>AO415*'Gas parameters'!$N$10</f>
        <v>0</v>
      </c>
      <c r="BF415" s="373">
        <f>AP415*'Gas parameters'!$O$10</f>
        <v>0</v>
      </c>
      <c r="BG415" s="373">
        <f>AQ415*'Gas parameters'!$P$10</f>
        <v>0</v>
      </c>
      <c r="BH415" s="379">
        <f>AR415*'Gas parameters'!$Q$10</f>
        <v>0</v>
      </c>
      <c r="BI415" s="386">
        <f>AC415*'Gas parameters'!$B$11</f>
        <v>23904</v>
      </c>
      <c r="BJ415" s="387">
        <f>AD415*'Gas parameters'!$C$11</f>
        <v>0</v>
      </c>
      <c r="BK415" s="387">
        <f>AE415*'Gas parameters'!$D$11</f>
        <v>0</v>
      </c>
      <c r="BL415" s="387">
        <f>AF415*'Gas parameters'!$E$11</f>
        <v>0</v>
      </c>
      <c r="BM415" s="387">
        <f>AG415*'Gas parameters'!$F$11</f>
        <v>0</v>
      </c>
      <c r="BN415" s="387">
        <f>AH415*'Gas parameters'!$G$11</f>
        <v>0</v>
      </c>
      <c r="BO415" s="387">
        <f>AI415*'Gas parameters'!$H$11</f>
        <v>0</v>
      </c>
      <c r="BP415" s="387">
        <f>AJ415*'Gas parameters'!$I$11</f>
        <v>0</v>
      </c>
      <c r="BQ415" s="387">
        <f>AK415*'Gas parameters'!$J$11</f>
        <v>0</v>
      </c>
      <c r="BR415" s="387">
        <f>AL415*'Gas parameters'!$K$11</f>
        <v>0</v>
      </c>
      <c r="BS415" s="387">
        <f>AM415*'Gas parameters'!$L$11</f>
        <v>0</v>
      </c>
      <c r="BT415" s="387">
        <f>AN415*'Gas parameters'!$M$11</f>
        <v>5115.2000000000007</v>
      </c>
      <c r="BU415" s="388">
        <f>AO415*'Gas parameters'!$N$11</f>
        <v>0</v>
      </c>
      <c r="BV415" s="389">
        <f>AP415*'Gas parameters'!$O$11</f>
        <v>0</v>
      </c>
      <c r="BW415" s="389">
        <f>AQ415*'Gas parameters'!$P$11</f>
        <v>0</v>
      </c>
      <c r="BX415" s="390">
        <f>AR415*'Gas parameters'!$Q$11</f>
        <v>0</v>
      </c>
      <c r="BY415" s="385">
        <f>AC415*'Gas parameters'!$B$12</f>
        <v>0.43043999999999999</v>
      </c>
      <c r="BZ415" s="374">
        <f>AD415*'Gas parameters'!$C$12</f>
        <v>0</v>
      </c>
      <c r="CA415" s="374">
        <f>AE415*'Gas parameters'!$D$12</f>
        <v>0</v>
      </c>
      <c r="CB415" s="374">
        <f>AF415*'Gas parameters'!$E$12</f>
        <v>0</v>
      </c>
      <c r="CC415" s="374">
        <f>AG415*'Gas parameters'!$F$12</f>
        <v>0</v>
      </c>
      <c r="CD415" s="374">
        <f>AH415*'Gas parameters'!$G$12</f>
        <v>0</v>
      </c>
      <c r="CE415" s="374">
        <f>AI415*'Gas parameters'!$H$12</f>
        <v>0</v>
      </c>
      <c r="CF415" s="374">
        <f>AJ415*'Gas parameters'!$I$12</f>
        <v>0</v>
      </c>
      <c r="CG415" s="374">
        <f>AK415*'Gas parameters'!$J$12</f>
        <v>0</v>
      </c>
      <c r="CH415" s="374">
        <f>AL415*'Gas parameters'!$K$12</f>
        <v>0</v>
      </c>
      <c r="CI415" s="374">
        <f>AM415*'Gas parameters'!$L$12</f>
        <v>0</v>
      </c>
      <c r="CJ415" s="374">
        <f>AN415*'Gas parameters'!$M$12</f>
        <v>3.5999999999999997E-2</v>
      </c>
      <c r="CK415" s="375">
        <f>AO415*'Gas parameters'!$N$12</f>
        <v>0</v>
      </c>
      <c r="CL415" s="376">
        <f>AP415*'Gas parameters'!$O$12</f>
        <v>0</v>
      </c>
      <c r="CM415" s="376">
        <f>AQ415*'Gas parameters'!$P$12</f>
        <v>0</v>
      </c>
      <c r="CN415" s="376">
        <f>AR415*'Gas parameters'!$Q$12</f>
        <v>0</v>
      </c>
      <c r="CO415" s="432">
        <f t="shared" si="3249"/>
        <v>0.6</v>
      </c>
      <c r="CP415" s="432">
        <f t="shared" si="3250"/>
        <v>0</v>
      </c>
      <c r="CQ415" s="432">
        <f t="shared" si="3251"/>
        <v>0</v>
      </c>
      <c r="CR415" s="432">
        <f t="shared" si="3252"/>
        <v>0</v>
      </c>
      <c r="CS415" s="432">
        <f t="shared" si="3253"/>
        <v>0</v>
      </c>
      <c r="CT415" s="432">
        <f t="shared" si="3254"/>
        <v>0</v>
      </c>
      <c r="CU415" s="432">
        <f t="shared" si="3255"/>
        <v>0</v>
      </c>
      <c r="CV415" s="432">
        <f t="shared" si="3256"/>
        <v>0</v>
      </c>
      <c r="CW415" s="432">
        <f t="shared" si="3257"/>
        <v>0</v>
      </c>
      <c r="CX415" s="432">
        <f t="shared" si="3258"/>
        <v>0</v>
      </c>
      <c r="CY415" s="432">
        <f t="shared" si="3259"/>
        <v>0</v>
      </c>
      <c r="CZ415" s="432">
        <f t="shared" si="3260"/>
        <v>0.4</v>
      </c>
      <c r="DA415" s="432">
        <f t="shared" si="3261"/>
        <v>0</v>
      </c>
      <c r="DB415" s="432">
        <f t="shared" si="3262"/>
        <v>0</v>
      </c>
      <c r="DC415" s="432">
        <f t="shared" si="3263"/>
        <v>0</v>
      </c>
      <c r="DD415" s="432">
        <f t="shared" si="3264"/>
        <v>0</v>
      </c>
      <c r="DE415" s="428">
        <f>'DATA SHEET'!CO415*'Gas parameters'!$B$13</f>
        <v>21529.8</v>
      </c>
      <c r="DF415" s="428">
        <f>'DATA SHEET'!CP415*'Gas parameters'!$C$13</f>
        <v>0</v>
      </c>
      <c r="DG415" s="428">
        <f>'DATA SHEET'!CQ415*'Gas parameters'!$D$13</f>
        <v>0</v>
      </c>
      <c r="DH415" s="428">
        <f>'DATA SHEET'!CR415*'Gas parameters'!$E$13</f>
        <v>0</v>
      </c>
      <c r="DI415" s="428">
        <f>'DATA SHEET'!CS415*'Gas parameters'!$F$13</f>
        <v>0</v>
      </c>
      <c r="DJ415" s="428">
        <f>'DATA SHEET'!CT415*'Gas parameters'!$G$13</f>
        <v>0</v>
      </c>
      <c r="DK415" s="428">
        <f>'DATA SHEET'!CU415*'Gas parameters'!$H$13</f>
        <v>0</v>
      </c>
      <c r="DL415" s="428">
        <f>'DATA SHEET'!CV415*'Gas parameters'!$I$13</f>
        <v>0</v>
      </c>
      <c r="DM415" s="428">
        <f>'DATA SHEET'!CW415*'Gas parameters'!$J$13</f>
        <v>0</v>
      </c>
      <c r="DN415" s="428">
        <f>'DATA SHEET'!CX415*'Gas parameters'!$K$13</f>
        <v>0</v>
      </c>
      <c r="DO415" s="428">
        <f>'DATA SHEET'!CY415*'Gas parameters'!$L$13</f>
        <v>0</v>
      </c>
      <c r="DP415" s="428">
        <f>'DATA SHEET'!CZ415*'Gas parameters'!$M$13</f>
        <v>4313.2</v>
      </c>
      <c r="DQ415" s="428">
        <f>'DATA SHEET'!DA415*'Gas parameters'!$N$13</f>
        <v>0</v>
      </c>
      <c r="DR415" s="428">
        <f>'DATA SHEET'!DB415*'Gas parameters'!$O$13</f>
        <v>0</v>
      </c>
      <c r="DS415" s="428">
        <f>'DATA SHEET'!DC415*'Gas parameters'!$P$13</f>
        <v>0</v>
      </c>
      <c r="DT415" s="428">
        <f>'DATA SHEET'!DD415*'Gas parameters'!$Q$13</f>
        <v>0</v>
      </c>
      <c r="DU415" s="431">
        <f>'DATA SHEET'!CO415*'Gas parameters'!$B$14</f>
        <v>23891.399999999998</v>
      </c>
      <c r="DV415" s="431">
        <f>'DATA SHEET'!CP415*'Gas parameters'!$C$14</f>
        <v>0</v>
      </c>
      <c r="DW415" s="431">
        <f>'DATA SHEET'!CQ415*'Gas parameters'!$D$14</f>
        <v>0</v>
      </c>
      <c r="DX415" s="431">
        <f>'DATA SHEET'!CR415*'Gas parameters'!$E$14</f>
        <v>0</v>
      </c>
      <c r="DY415" s="431">
        <f>'DATA SHEET'!CS415*'Gas parameters'!$F$14</f>
        <v>0</v>
      </c>
      <c r="DZ415" s="431">
        <f>'DATA SHEET'!CT415*'Gas parameters'!$G$14</f>
        <v>0</v>
      </c>
      <c r="EA415" s="431">
        <f>'DATA SHEET'!CU415*'Gas parameters'!$H$14</f>
        <v>0</v>
      </c>
      <c r="EB415" s="431">
        <f>'DATA SHEET'!CV415*'Gas parameters'!$I$14</f>
        <v>0</v>
      </c>
      <c r="EC415" s="431">
        <f>'DATA SHEET'!CW415*'Gas parameters'!$J$14</f>
        <v>0</v>
      </c>
      <c r="ED415" s="431">
        <f>'DATA SHEET'!CX415*'Gas parameters'!$K$14</f>
        <v>0</v>
      </c>
      <c r="EE415" s="431">
        <f>'DATA SHEET'!CY415*'Gas parameters'!$L$14</f>
        <v>0</v>
      </c>
      <c r="EF415" s="431">
        <f>'DATA SHEET'!CZ415*'Gas parameters'!$M$14</f>
        <v>5098</v>
      </c>
      <c r="EG415" s="431">
        <f>'DATA SHEET'!DA415*'Gas parameters'!$N$14</f>
        <v>0</v>
      </c>
      <c r="EH415" s="431">
        <f>'DATA SHEET'!DB415*'Gas parameters'!$O$14</f>
        <v>0</v>
      </c>
      <c r="EI415" s="431">
        <f>'DATA SHEET'!DC415*'Gas parameters'!$P$14</f>
        <v>0</v>
      </c>
      <c r="EJ415" s="431">
        <f>'DATA SHEET'!DD415*'Gas parameters'!$Q$14</f>
        <v>0</v>
      </c>
      <c r="EK415" s="425">
        <f>'DATA SHEET'!CO415*'Gas parameters'!$B$15</f>
        <v>1.2018</v>
      </c>
      <c r="EL415" s="434">
        <f>'DATA SHEET'!CP415*'Gas parameters'!$C$15</f>
        <v>0</v>
      </c>
      <c r="EM415" s="434">
        <f>'DATA SHEET'!CQ415*'Gas parameters'!$D$15</f>
        <v>0</v>
      </c>
      <c r="EN415" s="434">
        <f>'DATA SHEET'!CR415*'Gas parameters'!$E$15</f>
        <v>0</v>
      </c>
      <c r="EO415" s="434">
        <f>'DATA SHEET'!CS415*'Gas parameters'!$F$15</f>
        <v>0</v>
      </c>
      <c r="EP415" s="434">
        <f>'DATA SHEET'!CT415*'Gas parameters'!$G$15</f>
        <v>0</v>
      </c>
      <c r="EQ415" s="434">
        <f>'DATA SHEET'!CU415*'Gas parameters'!$H$15</f>
        <v>0</v>
      </c>
      <c r="ER415" s="434">
        <f>'DATA SHEET'!CV415*'Gas parameters'!$I$15</f>
        <v>0</v>
      </c>
      <c r="ES415" s="434">
        <f>'DATA SHEET'!CW415*'Gas parameters'!$J$15</f>
        <v>0</v>
      </c>
      <c r="ET415" s="434">
        <f>'DATA SHEET'!CX415*'Gas parameters'!$K$15</f>
        <v>0</v>
      </c>
      <c r="EU415" s="434">
        <f>'DATA SHEET'!CY415*'Gas parameters'!$L$15</f>
        <v>0</v>
      </c>
      <c r="EV415" s="434">
        <f>'DATA SHEET'!CZ415*'Gas parameters'!$M$15</f>
        <v>0.1996</v>
      </c>
      <c r="EW415" s="434">
        <f>'DATA SHEET'!DA415*'Gas parameters'!$N$15</f>
        <v>0</v>
      </c>
      <c r="EX415" s="434">
        <f>'DATA SHEET'!DB415*'Gas parameters'!$O$15</f>
        <v>0</v>
      </c>
      <c r="EY415" s="434">
        <f>'DATA SHEET'!DC415*'Gas parameters'!$P$15</f>
        <v>0</v>
      </c>
      <c r="EZ415" s="434">
        <f>'DATA SHEET'!DD415*'Gas parameters'!$Q$15</f>
        <v>0</v>
      </c>
      <c r="FA415" s="429">
        <f>'DATA SHEET'!CO415*'Gas parameters'!$B$16</f>
        <v>0.59760000000000002</v>
      </c>
      <c r="FB415" s="429">
        <f>'DATA SHEET'!CP415*'Gas parameters'!$C$16</f>
        <v>0</v>
      </c>
      <c r="FC415" s="429">
        <f>'DATA SHEET'!CQ415*'Gas parameters'!$D$16</f>
        <v>0</v>
      </c>
      <c r="FD415" s="429">
        <f>'DATA SHEET'!CR415*'Gas parameters'!$E$16</f>
        <v>0</v>
      </c>
      <c r="FE415" s="429">
        <f>'DATA SHEET'!CS415*'Gas parameters'!$F$16</f>
        <v>0</v>
      </c>
      <c r="FF415" s="429">
        <f>'DATA SHEET'!CT415*'Gas parameters'!$G$16</f>
        <v>0</v>
      </c>
      <c r="FG415" s="429">
        <f>'DATA SHEET'!CU415*'Gas parameters'!$H$16</f>
        <v>0</v>
      </c>
      <c r="FH415" s="429">
        <f>'DATA SHEET'!CV415*'Gas parameters'!$I$16</f>
        <v>0</v>
      </c>
      <c r="FI415" s="429">
        <f>'DATA SHEET'!CW415*'Gas parameters'!$J$16</f>
        <v>0</v>
      </c>
      <c r="FJ415" s="429">
        <f>'DATA SHEET'!CX415*'Gas parameters'!$K$16</f>
        <v>0</v>
      </c>
      <c r="FK415" s="429">
        <f>'DATA SHEET'!CY415*'Gas parameters'!$L$16</f>
        <v>0</v>
      </c>
      <c r="FL415" s="429">
        <f>'DATA SHEET'!CZ415*'Gas parameters'!$M$16</f>
        <v>0</v>
      </c>
      <c r="FM415" s="429">
        <f>'DATA SHEET'!DA415*'Gas parameters'!$N$16</f>
        <v>0</v>
      </c>
      <c r="FN415" s="429">
        <f>'DATA SHEET'!DB415*'Gas parameters'!$O$16</f>
        <v>0</v>
      </c>
      <c r="FO415" s="429">
        <f>'DATA SHEET'!DC415*'Gas parameters'!$P$16</f>
        <v>0</v>
      </c>
      <c r="FP415" s="429">
        <f>'DATA SHEET'!DD415*'Gas parameters'!$Q$16</f>
        <v>0</v>
      </c>
      <c r="FQ415" s="457">
        <f>'DATA SHEET'!CO415*'Gas parameters'!$B$17</f>
        <v>1.1639999999999999</v>
      </c>
      <c r="FR415" s="457">
        <f>'DATA SHEET'!CP415*'Gas parameters'!$C$17</f>
        <v>0</v>
      </c>
      <c r="FS415" s="457">
        <f>'DATA SHEET'!CQ415*'Gas parameters'!$D$17</f>
        <v>0</v>
      </c>
      <c r="FT415" s="457">
        <f>'DATA SHEET'!CR415*'Gas parameters'!$E$17</f>
        <v>0</v>
      </c>
      <c r="FU415" s="457">
        <f>'DATA SHEET'!CS415*'Gas parameters'!$F$17</f>
        <v>0</v>
      </c>
      <c r="FV415" s="457">
        <f>'DATA SHEET'!CT415*'Gas parameters'!$G$17</f>
        <v>0</v>
      </c>
      <c r="FW415" s="457">
        <f>'DATA SHEET'!CU415*'Gas parameters'!$H$17</f>
        <v>0</v>
      </c>
      <c r="FX415" s="457">
        <f>'DATA SHEET'!CV415*'Gas parameters'!$I$17</f>
        <v>0</v>
      </c>
      <c r="FY415" s="457">
        <f>'DATA SHEET'!CW415*'Gas parameters'!$J$17</f>
        <v>0</v>
      </c>
      <c r="FZ415" s="457">
        <f>'DATA SHEET'!CX415*'Gas parameters'!$K$17</f>
        <v>0</v>
      </c>
      <c r="GA415" s="457">
        <f>'DATA SHEET'!CY415*'Gas parameters'!$L$17</f>
        <v>0</v>
      </c>
      <c r="GB415" s="457">
        <f>'DATA SHEET'!CZ415*'Gas parameters'!$M$17</f>
        <v>0.38680000000000003</v>
      </c>
      <c r="GC415" s="457">
        <f>'DATA SHEET'!DA415*'Gas parameters'!$N$17</f>
        <v>0</v>
      </c>
      <c r="GD415" s="457">
        <f>'DATA SHEET'!DB415*'Gas parameters'!$O$17</f>
        <v>0</v>
      </c>
      <c r="GE415" s="457">
        <f>'DATA SHEET'!DC415*'Gas parameters'!$P$17</f>
        <v>0</v>
      </c>
      <c r="GF415" s="457">
        <f>'DATA SHEET'!DD415*'Gas parameters'!$Q$17</f>
        <v>0</v>
      </c>
      <c r="GG415" s="429">
        <f>'DATA SHEET'!CO415*'Gas parameters'!$B$18</f>
        <v>0.43043999999999999</v>
      </c>
      <c r="GH415" s="429">
        <f>'DATA SHEET'!CP415*'Gas parameters'!$C$18</f>
        <v>0</v>
      </c>
      <c r="GI415" s="429">
        <f>'DATA SHEET'!CQ415*'Gas parameters'!$D$18</f>
        <v>0</v>
      </c>
      <c r="GJ415" s="429">
        <f>'DATA SHEET'!CR415*'Gas parameters'!$E$18</f>
        <v>0</v>
      </c>
      <c r="GK415" s="429">
        <f>'DATA SHEET'!CS415*'Gas parameters'!$F$18</f>
        <v>0</v>
      </c>
      <c r="GL415" s="429">
        <f>'DATA SHEET'!CT415*'Gas parameters'!$G$18</f>
        <v>0</v>
      </c>
      <c r="GM415" s="429">
        <f>'DATA SHEET'!CU415*'Gas parameters'!$H$18</f>
        <v>0</v>
      </c>
      <c r="GN415" s="429">
        <f>'DATA SHEET'!CV415*'Gas parameters'!$I$18</f>
        <v>0</v>
      </c>
      <c r="GO415" s="429">
        <f>'DATA SHEET'!CW415*'Gas parameters'!$J$18</f>
        <v>0</v>
      </c>
      <c r="GP415" s="429">
        <f>'DATA SHEET'!CX415*'Gas parameters'!$K$18</f>
        <v>0</v>
      </c>
      <c r="GQ415" s="429">
        <f>'DATA SHEET'!CY415*'Gas parameters'!$L$18</f>
        <v>0</v>
      </c>
      <c r="GR415" s="429">
        <f>'DATA SHEET'!CZ415*'Gas parameters'!$M$18</f>
        <v>3.5999999999999997E-2</v>
      </c>
      <c r="GS415" s="429">
        <f>'DATA SHEET'!DA415*'Gas parameters'!$N$18</f>
        <v>0</v>
      </c>
      <c r="GT415" s="429">
        <f>'DATA SHEET'!DB415*'Gas parameters'!$O$18</f>
        <v>0</v>
      </c>
      <c r="GU415" s="429">
        <f>'DATA SHEET'!DC415*'Gas parameters'!$P$18</f>
        <v>0</v>
      </c>
      <c r="GV415" s="429">
        <f>'DATA SHEET'!DD415*'Gas parameters'!$Q$18</f>
        <v>0</v>
      </c>
      <c r="GW415" s="430">
        <v>7</v>
      </c>
      <c r="GX415" s="430">
        <v>1E-3</v>
      </c>
      <c r="GY415" s="435">
        <f t="shared" si="3265"/>
        <v>6.6924546322827121</v>
      </c>
      <c r="GZ415" s="435">
        <f t="shared" si="3266"/>
        <v>10.148328222950017</v>
      </c>
      <c r="HA415" s="433">
        <f t="shared" si="3267"/>
        <v>1</v>
      </c>
      <c r="HB415" s="433">
        <f t="shared" si="3268"/>
        <v>7.4502201757506663</v>
      </c>
      <c r="HC415" s="433">
        <f t="shared" si="3269"/>
        <v>20.959991874476575</v>
      </c>
      <c r="HD415" s="433">
        <f t="shared" si="3270"/>
        <v>1.3246768628986172</v>
      </c>
      <c r="HE415" s="433">
        <f t="shared" si="3271"/>
        <v>1.2155011147590387</v>
      </c>
      <c r="HF415" s="436">
        <f t="shared" si="3175"/>
        <v>0</v>
      </c>
      <c r="HG415" s="433">
        <f t="shared" si="3272"/>
        <v>5.8886546322827122</v>
      </c>
      <c r="HH415" s="435">
        <f>GY415*0.7906+'DATA SHEET'!CW415/100+HN415</f>
        <v>5.8886546322827122</v>
      </c>
      <c r="HI415" s="433">
        <f t="shared" si="3273"/>
        <v>1.5615655434679541</v>
      </c>
      <c r="HJ415" s="433">
        <f t="shared" si="3274"/>
        <v>10.148328222950017</v>
      </c>
      <c r="HK415" s="437">
        <f t="shared" si="3275"/>
        <v>25843</v>
      </c>
      <c r="HL415" s="437">
        <f t="shared" si="3276"/>
        <v>28989.399999999998</v>
      </c>
      <c r="HM415" s="438">
        <f t="shared" si="3277"/>
        <v>1.4014</v>
      </c>
      <c r="HN415" s="439">
        <f t="shared" si="3278"/>
        <v>0.59760000000000002</v>
      </c>
      <c r="HO415" s="436">
        <f t="shared" si="3279"/>
        <v>1.5508</v>
      </c>
      <c r="HP415" s="427">
        <f t="shared" si="3280"/>
        <v>0.46643999999999997</v>
      </c>
      <c r="HQ415" s="357">
        <f t="shared" si="3281"/>
        <v>25801.599999999999</v>
      </c>
      <c r="HR415" s="358">
        <f t="shared" si="3282"/>
        <v>29019.200000000001</v>
      </c>
      <c r="HS415" s="712">
        <f t="shared" si="3283"/>
        <v>0.46643999999999997</v>
      </c>
      <c r="HT415" s="713">
        <f t="shared" si="3284"/>
        <v>0.36094603788418017</v>
      </c>
      <c r="HU415" s="711">
        <f t="shared" si="3285"/>
        <v>0.44215889640812073</v>
      </c>
      <c r="HV415" s="711">
        <f t="shared" si="3286"/>
        <v>24.454174959719456</v>
      </c>
      <c r="HW415" s="711">
        <f t="shared" si="3287"/>
        <v>27.464698088207459</v>
      </c>
      <c r="HX415" s="711">
        <f t="shared" si="3288"/>
        <v>45.714470083951518</v>
      </c>
      <c r="HY415" s="714">
        <f t="shared" si="3289"/>
        <v>25.801599999999997</v>
      </c>
      <c r="HZ415" s="359">
        <f t="shared" si="3290"/>
        <v>29.019200000000001</v>
      </c>
      <c r="IA415" s="360">
        <f t="shared" si="3291"/>
        <v>48.30190909070317</v>
      </c>
      <c r="IB415" s="75">
        <f t="shared" si="3292"/>
        <v>45.714470083951518</v>
      </c>
      <c r="IC415" s="724">
        <f t="shared" si="3293"/>
        <v>0.36094603788418017</v>
      </c>
      <c r="ID415" s="724">
        <f t="shared" si="3294"/>
        <v>25.801599999999997</v>
      </c>
      <c r="IE415" s="724">
        <f t="shared" si="3295"/>
        <v>29.019200000000001</v>
      </c>
      <c r="IF415" s="76">
        <f t="shared" si="3296"/>
        <v>10.148328222950017</v>
      </c>
      <c r="IG415" s="29"/>
      <c r="IH415" s="29"/>
      <c r="II415" s="28"/>
      <c r="IJ415" s="21"/>
      <c r="IK415" s="31"/>
      <c r="IL415" s="31"/>
      <c r="IM415" s="31"/>
      <c r="IN415" s="29"/>
      <c r="IO415" s="29"/>
      <c r="IP415" s="25"/>
      <c r="IQ415" s="25"/>
      <c r="IR415" s="25"/>
      <c r="IS415" s="43"/>
      <c r="IT415" s="43"/>
      <c r="IU415" s="43"/>
      <c r="IV415" s="43"/>
      <c r="IW415" s="43"/>
      <c r="IX415" s="43"/>
      <c r="IY415" s="43"/>
      <c r="IZ415" s="43"/>
      <c r="JA415" s="169"/>
      <c r="JB415" s="43"/>
      <c r="JC415" s="64"/>
      <c r="JD415" s="22"/>
      <c r="JE415" s="22"/>
      <c r="JF415" s="22"/>
      <c r="JG415" s="22"/>
      <c r="JH415" s="21"/>
      <c r="JI415" s="21"/>
      <c r="JJ415" s="21"/>
      <c r="JK415" s="21"/>
      <c r="JL415" s="79"/>
      <c r="JM415" s="140"/>
      <c r="JN415" s="140"/>
      <c r="JO415" s="140"/>
      <c r="JP415" s="140"/>
      <c r="JQ415" s="140"/>
      <c r="JR415" s="140"/>
      <c r="JS415" s="140"/>
      <c r="JT415" s="142"/>
      <c r="JU415" s="142"/>
      <c r="JV415" s="142"/>
      <c r="JW415" s="142"/>
      <c r="JX415" s="142"/>
      <c r="JY415" s="142"/>
      <c r="JZ415" s="142"/>
      <c r="KA415" s="26"/>
      <c r="KB415" s="27"/>
      <c r="KC415" s="175"/>
      <c r="KD415" s="175"/>
      <c r="KE415" s="175"/>
      <c r="KF415" s="175"/>
      <c r="KG415" s="175"/>
      <c r="KH415" s="175"/>
      <c r="KI415" s="175"/>
      <c r="KJ415" s="175"/>
      <c r="KK415" s="32"/>
      <c r="KL415" s="32"/>
      <c r="KM415" s="32"/>
      <c r="KN415" s="32"/>
      <c r="KO415" s="32"/>
      <c r="KP415" s="32"/>
      <c r="KQ415" s="32"/>
      <c r="KR415" s="32"/>
      <c r="KS415" s="32"/>
      <c r="KT415" s="32"/>
      <c r="KU415" s="32"/>
      <c r="KV415" s="32"/>
      <c r="KX415" s="540">
        <f t="shared" si="3236"/>
        <v>100</v>
      </c>
    </row>
    <row r="416" spans="1:310" ht="13.9" customHeight="1" thickTop="1" thickBot="1" x14ac:dyDescent="0.3">
      <c r="A416" s="62"/>
      <c r="B416" s="80" t="str">
        <f>IF(A416="X",IF(#REF!="F",#REF!,IF(#REF!="C",#REF!,IF(#REF!="WH",#REF!,IF(#REF!="B",#REF!,"")))),"")</f>
        <v/>
      </c>
      <c r="C416" s="120"/>
      <c r="D416" s="668"/>
      <c r="E416" s="11">
        <f>E415+1</f>
        <v>198</v>
      </c>
      <c r="F416" s="2171"/>
      <c r="G416" s="2171"/>
      <c r="H416" s="664"/>
      <c r="I416" s="2214"/>
      <c r="J416" s="665"/>
      <c r="K416" s="1831"/>
      <c r="L416" s="1831"/>
      <c r="M416" s="586" t="s">
        <v>191</v>
      </c>
      <c r="N416" s="77"/>
      <c r="O416" s="45"/>
      <c r="P416" s="599"/>
      <c r="Q416" s="726">
        <v>60</v>
      </c>
      <c r="R416" s="727"/>
      <c r="S416" s="727"/>
      <c r="T416" s="727"/>
      <c r="U416" s="727"/>
      <c r="V416" s="727"/>
      <c r="W416" s="727"/>
      <c r="X416" s="727"/>
      <c r="Y416" s="727"/>
      <c r="Z416" s="727"/>
      <c r="AA416" s="727"/>
      <c r="AB416" s="727">
        <v>40</v>
      </c>
      <c r="AC416" s="368">
        <f t="shared" si="3237"/>
        <v>0.6</v>
      </c>
      <c r="AD416" s="368">
        <f t="shared" si="3238"/>
        <v>0</v>
      </c>
      <c r="AE416" s="368">
        <f t="shared" si="3239"/>
        <v>0</v>
      </c>
      <c r="AF416" s="368">
        <f t="shared" si="3240"/>
        <v>0</v>
      </c>
      <c r="AG416" s="368">
        <f t="shared" si="3241"/>
        <v>0</v>
      </c>
      <c r="AH416" s="368">
        <f t="shared" si="3242"/>
        <v>0</v>
      </c>
      <c r="AI416" s="368">
        <f t="shared" si="3243"/>
        <v>0</v>
      </c>
      <c r="AJ416" s="368">
        <f t="shared" si="3244"/>
        <v>0</v>
      </c>
      <c r="AK416" s="368">
        <f t="shared" si="3245"/>
        <v>0</v>
      </c>
      <c r="AL416" s="368">
        <f t="shared" si="3246"/>
        <v>0</v>
      </c>
      <c r="AM416" s="368">
        <f t="shared" si="3247"/>
        <v>0</v>
      </c>
      <c r="AN416" s="368">
        <f t="shared" si="3248"/>
        <v>0.4</v>
      </c>
      <c r="AO416" s="369">
        <v>0</v>
      </c>
      <c r="AP416" s="370">
        <v>0</v>
      </c>
      <c r="AQ416" s="370">
        <v>0</v>
      </c>
      <c r="AR416" s="370">
        <v>0</v>
      </c>
      <c r="AS416" s="378">
        <f>AC416*'Gas parameters'!$B$10</f>
        <v>21490.799999999999</v>
      </c>
      <c r="AT416" s="371">
        <f>AD416*'Gas parameters'!$C$10</f>
        <v>0</v>
      </c>
      <c r="AU416" s="371">
        <f>AE416*'Gas parameters'!$D$10</f>
        <v>0</v>
      </c>
      <c r="AV416" s="371">
        <f>AF416*'Gas parameters'!$E$10</f>
        <v>0</v>
      </c>
      <c r="AW416" s="371">
        <f>AG416*'Gas parameters'!$F$10</f>
        <v>0</v>
      </c>
      <c r="AX416" s="371">
        <f>AH416*'Gas parameters'!$G$10</f>
        <v>0</v>
      </c>
      <c r="AY416" s="371">
        <f>AI416*'Gas parameters'!$H$10</f>
        <v>0</v>
      </c>
      <c r="AZ416" s="371">
        <f>AJ416*'Gas parameters'!$I$10</f>
        <v>0</v>
      </c>
      <c r="BA416" s="371">
        <f>AK416*'Gas parameters'!$J$10</f>
        <v>0</v>
      </c>
      <c r="BB416" s="371">
        <f>AL416*'Gas parameters'!$K$10</f>
        <v>0</v>
      </c>
      <c r="BC416" s="371">
        <f>AM416*'Gas parameters'!$L$10</f>
        <v>0</v>
      </c>
      <c r="BD416" s="371">
        <f>AN416*'Gas parameters'!$M$10</f>
        <v>4310.8</v>
      </c>
      <c r="BE416" s="372">
        <f>AO416*'Gas parameters'!$N$10</f>
        <v>0</v>
      </c>
      <c r="BF416" s="373">
        <f>AP416*'Gas parameters'!$O$10</f>
        <v>0</v>
      </c>
      <c r="BG416" s="373">
        <f>AQ416*'Gas parameters'!$P$10</f>
        <v>0</v>
      </c>
      <c r="BH416" s="379">
        <f>AR416*'Gas parameters'!$Q$10</f>
        <v>0</v>
      </c>
      <c r="BI416" s="386">
        <f>AC416*'Gas parameters'!$B$11</f>
        <v>23904</v>
      </c>
      <c r="BJ416" s="387">
        <f>AD416*'Gas parameters'!$C$11</f>
        <v>0</v>
      </c>
      <c r="BK416" s="387">
        <f>AE416*'Gas parameters'!$D$11</f>
        <v>0</v>
      </c>
      <c r="BL416" s="387">
        <f>AF416*'Gas parameters'!$E$11</f>
        <v>0</v>
      </c>
      <c r="BM416" s="387">
        <f>AG416*'Gas parameters'!$F$11</f>
        <v>0</v>
      </c>
      <c r="BN416" s="387">
        <f>AH416*'Gas parameters'!$G$11</f>
        <v>0</v>
      </c>
      <c r="BO416" s="387">
        <f>AI416*'Gas parameters'!$H$11</f>
        <v>0</v>
      </c>
      <c r="BP416" s="387">
        <f>AJ416*'Gas parameters'!$I$11</f>
        <v>0</v>
      </c>
      <c r="BQ416" s="387">
        <f>AK416*'Gas parameters'!$J$11</f>
        <v>0</v>
      </c>
      <c r="BR416" s="387">
        <f>AL416*'Gas parameters'!$K$11</f>
        <v>0</v>
      </c>
      <c r="BS416" s="387">
        <f>AM416*'Gas parameters'!$L$11</f>
        <v>0</v>
      </c>
      <c r="BT416" s="387">
        <f>AN416*'Gas parameters'!$M$11</f>
        <v>5115.2000000000007</v>
      </c>
      <c r="BU416" s="388">
        <f>AO416*'Gas parameters'!$N$11</f>
        <v>0</v>
      </c>
      <c r="BV416" s="389">
        <f>AP416*'Gas parameters'!$O$11</f>
        <v>0</v>
      </c>
      <c r="BW416" s="389">
        <f>AQ416*'Gas parameters'!$P$11</f>
        <v>0</v>
      </c>
      <c r="BX416" s="390">
        <f>AR416*'Gas parameters'!$Q$11</f>
        <v>0</v>
      </c>
      <c r="BY416" s="385">
        <f>AC416*'Gas parameters'!$B$12</f>
        <v>0.43043999999999999</v>
      </c>
      <c r="BZ416" s="374">
        <f>AD416*'Gas parameters'!$C$12</f>
        <v>0</v>
      </c>
      <c r="CA416" s="374">
        <f>AE416*'Gas parameters'!$D$12</f>
        <v>0</v>
      </c>
      <c r="CB416" s="374">
        <f>AF416*'Gas parameters'!$E$12</f>
        <v>0</v>
      </c>
      <c r="CC416" s="374">
        <f>AG416*'Gas parameters'!$F$12</f>
        <v>0</v>
      </c>
      <c r="CD416" s="374">
        <f>AH416*'Gas parameters'!$G$12</f>
        <v>0</v>
      </c>
      <c r="CE416" s="374">
        <f>AI416*'Gas parameters'!$H$12</f>
        <v>0</v>
      </c>
      <c r="CF416" s="374">
        <f>AJ416*'Gas parameters'!$I$12</f>
        <v>0</v>
      </c>
      <c r="CG416" s="374">
        <f>AK416*'Gas parameters'!$J$12</f>
        <v>0</v>
      </c>
      <c r="CH416" s="374">
        <f>AL416*'Gas parameters'!$K$12</f>
        <v>0</v>
      </c>
      <c r="CI416" s="374">
        <f>AM416*'Gas parameters'!$L$12</f>
        <v>0</v>
      </c>
      <c r="CJ416" s="374">
        <f>AN416*'Gas parameters'!$M$12</f>
        <v>3.5999999999999997E-2</v>
      </c>
      <c r="CK416" s="375">
        <f>AO416*'Gas parameters'!$N$12</f>
        <v>0</v>
      </c>
      <c r="CL416" s="376">
        <f>AP416*'Gas parameters'!$O$12</f>
        <v>0</v>
      </c>
      <c r="CM416" s="376">
        <f>AQ416*'Gas parameters'!$P$12</f>
        <v>0</v>
      </c>
      <c r="CN416" s="376">
        <f>AR416*'Gas parameters'!$Q$12</f>
        <v>0</v>
      </c>
      <c r="CO416" s="432">
        <f t="shared" si="3249"/>
        <v>0.6</v>
      </c>
      <c r="CP416" s="432">
        <f t="shared" si="3250"/>
        <v>0</v>
      </c>
      <c r="CQ416" s="432">
        <f t="shared" si="3251"/>
        <v>0</v>
      </c>
      <c r="CR416" s="432">
        <f t="shared" si="3252"/>
        <v>0</v>
      </c>
      <c r="CS416" s="432">
        <f t="shared" si="3253"/>
        <v>0</v>
      </c>
      <c r="CT416" s="432">
        <f t="shared" si="3254"/>
        <v>0</v>
      </c>
      <c r="CU416" s="432">
        <f t="shared" si="3255"/>
        <v>0</v>
      </c>
      <c r="CV416" s="432">
        <f t="shared" si="3256"/>
        <v>0</v>
      </c>
      <c r="CW416" s="432">
        <f t="shared" si="3257"/>
        <v>0</v>
      </c>
      <c r="CX416" s="432">
        <f t="shared" si="3258"/>
        <v>0</v>
      </c>
      <c r="CY416" s="432">
        <f t="shared" si="3259"/>
        <v>0</v>
      </c>
      <c r="CZ416" s="432">
        <f t="shared" si="3260"/>
        <v>0.4</v>
      </c>
      <c r="DA416" s="432">
        <f t="shared" si="3261"/>
        <v>0</v>
      </c>
      <c r="DB416" s="432">
        <f t="shared" si="3262"/>
        <v>0</v>
      </c>
      <c r="DC416" s="432">
        <f t="shared" si="3263"/>
        <v>0</v>
      </c>
      <c r="DD416" s="432">
        <f t="shared" si="3264"/>
        <v>0</v>
      </c>
      <c r="DE416" s="428">
        <f>'DATA SHEET'!CO416*'Gas parameters'!$B$13</f>
        <v>21529.8</v>
      </c>
      <c r="DF416" s="428">
        <f>'DATA SHEET'!CP416*'Gas parameters'!$C$13</f>
        <v>0</v>
      </c>
      <c r="DG416" s="428">
        <f>'DATA SHEET'!CQ416*'Gas parameters'!$D$13</f>
        <v>0</v>
      </c>
      <c r="DH416" s="428">
        <f>'DATA SHEET'!CR416*'Gas parameters'!$E$13</f>
        <v>0</v>
      </c>
      <c r="DI416" s="428">
        <f>'DATA SHEET'!CS416*'Gas parameters'!$F$13</f>
        <v>0</v>
      </c>
      <c r="DJ416" s="428">
        <f>'DATA SHEET'!CT416*'Gas parameters'!$G$13</f>
        <v>0</v>
      </c>
      <c r="DK416" s="428">
        <f>'DATA SHEET'!CU416*'Gas parameters'!$H$13</f>
        <v>0</v>
      </c>
      <c r="DL416" s="428">
        <f>'DATA SHEET'!CV416*'Gas parameters'!$I$13</f>
        <v>0</v>
      </c>
      <c r="DM416" s="428">
        <f>'DATA SHEET'!CW416*'Gas parameters'!$J$13</f>
        <v>0</v>
      </c>
      <c r="DN416" s="428">
        <f>'DATA SHEET'!CX416*'Gas parameters'!$K$13</f>
        <v>0</v>
      </c>
      <c r="DO416" s="428">
        <f>'DATA SHEET'!CY416*'Gas parameters'!$L$13</f>
        <v>0</v>
      </c>
      <c r="DP416" s="428">
        <f>'DATA SHEET'!CZ416*'Gas parameters'!$M$13</f>
        <v>4313.2</v>
      </c>
      <c r="DQ416" s="428">
        <f>'DATA SHEET'!DA416*'Gas parameters'!$N$13</f>
        <v>0</v>
      </c>
      <c r="DR416" s="428">
        <f>'DATA SHEET'!DB416*'Gas parameters'!$O$13</f>
        <v>0</v>
      </c>
      <c r="DS416" s="428">
        <f>'DATA SHEET'!DC416*'Gas parameters'!$P$13</f>
        <v>0</v>
      </c>
      <c r="DT416" s="428">
        <f>'DATA SHEET'!DD416*'Gas parameters'!$Q$13</f>
        <v>0</v>
      </c>
      <c r="DU416" s="431">
        <f>'DATA SHEET'!CO416*'Gas parameters'!$B$14</f>
        <v>23891.399999999998</v>
      </c>
      <c r="DV416" s="431">
        <f>'DATA SHEET'!CP416*'Gas parameters'!$C$14</f>
        <v>0</v>
      </c>
      <c r="DW416" s="431">
        <f>'DATA SHEET'!CQ416*'Gas parameters'!$D$14</f>
        <v>0</v>
      </c>
      <c r="DX416" s="431">
        <f>'DATA SHEET'!CR416*'Gas parameters'!$E$14</f>
        <v>0</v>
      </c>
      <c r="DY416" s="431">
        <f>'DATA SHEET'!CS416*'Gas parameters'!$F$14</f>
        <v>0</v>
      </c>
      <c r="DZ416" s="431">
        <f>'DATA SHEET'!CT416*'Gas parameters'!$G$14</f>
        <v>0</v>
      </c>
      <c r="EA416" s="431">
        <f>'DATA SHEET'!CU416*'Gas parameters'!$H$14</f>
        <v>0</v>
      </c>
      <c r="EB416" s="431">
        <f>'DATA SHEET'!CV416*'Gas parameters'!$I$14</f>
        <v>0</v>
      </c>
      <c r="EC416" s="431">
        <f>'DATA SHEET'!CW416*'Gas parameters'!$J$14</f>
        <v>0</v>
      </c>
      <c r="ED416" s="431">
        <f>'DATA SHEET'!CX416*'Gas parameters'!$K$14</f>
        <v>0</v>
      </c>
      <c r="EE416" s="431">
        <f>'DATA SHEET'!CY416*'Gas parameters'!$L$14</f>
        <v>0</v>
      </c>
      <c r="EF416" s="431">
        <f>'DATA SHEET'!CZ416*'Gas parameters'!$M$14</f>
        <v>5098</v>
      </c>
      <c r="EG416" s="431">
        <f>'DATA SHEET'!DA416*'Gas parameters'!$N$14</f>
        <v>0</v>
      </c>
      <c r="EH416" s="431">
        <f>'DATA SHEET'!DB416*'Gas parameters'!$O$14</f>
        <v>0</v>
      </c>
      <c r="EI416" s="431">
        <f>'DATA SHEET'!DC416*'Gas parameters'!$P$14</f>
        <v>0</v>
      </c>
      <c r="EJ416" s="431">
        <f>'DATA SHEET'!DD416*'Gas parameters'!$Q$14</f>
        <v>0</v>
      </c>
      <c r="EK416" s="425">
        <f>'DATA SHEET'!CO416*'Gas parameters'!$B$15</f>
        <v>1.2018</v>
      </c>
      <c r="EL416" s="434">
        <f>'DATA SHEET'!CP416*'Gas parameters'!$C$15</f>
        <v>0</v>
      </c>
      <c r="EM416" s="434">
        <f>'DATA SHEET'!CQ416*'Gas parameters'!$D$15</f>
        <v>0</v>
      </c>
      <c r="EN416" s="434">
        <f>'DATA SHEET'!CR416*'Gas parameters'!$E$15</f>
        <v>0</v>
      </c>
      <c r="EO416" s="434">
        <f>'DATA SHEET'!CS416*'Gas parameters'!$F$15</f>
        <v>0</v>
      </c>
      <c r="EP416" s="434">
        <f>'DATA SHEET'!CT416*'Gas parameters'!$G$15</f>
        <v>0</v>
      </c>
      <c r="EQ416" s="434">
        <f>'DATA SHEET'!CU416*'Gas parameters'!$H$15</f>
        <v>0</v>
      </c>
      <c r="ER416" s="434">
        <f>'DATA SHEET'!CV416*'Gas parameters'!$I$15</f>
        <v>0</v>
      </c>
      <c r="ES416" s="434">
        <f>'DATA SHEET'!CW416*'Gas parameters'!$J$15</f>
        <v>0</v>
      </c>
      <c r="ET416" s="434">
        <f>'DATA SHEET'!CX416*'Gas parameters'!$K$15</f>
        <v>0</v>
      </c>
      <c r="EU416" s="434">
        <f>'DATA SHEET'!CY416*'Gas parameters'!$L$15</f>
        <v>0</v>
      </c>
      <c r="EV416" s="434">
        <f>'DATA SHEET'!CZ416*'Gas parameters'!$M$15</f>
        <v>0.1996</v>
      </c>
      <c r="EW416" s="434">
        <f>'DATA SHEET'!DA416*'Gas parameters'!$N$15</f>
        <v>0</v>
      </c>
      <c r="EX416" s="434">
        <f>'DATA SHEET'!DB416*'Gas parameters'!$O$15</f>
        <v>0</v>
      </c>
      <c r="EY416" s="434">
        <f>'DATA SHEET'!DC416*'Gas parameters'!$P$15</f>
        <v>0</v>
      </c>
      <c r="EZ416" s="434">
        <f>'DATA SHEET'!DD416*'Gas parameters'!$Q$15</f>
        <v>0</v>
      </c>
      <c r="FA416" s="429">
        <f>'DATA SHEET'!CO416*'Gas parameters'!$B$16</f>
        <v>0.59760000000000002</v>
      </c>
      <c r="FB416" s="429">
        <f>'DATA SHEET'!CP416*'Gas parameters'!$C$16</f>
        <v>0</v>
      </c>
      <c r="FC416" s="429">
        <f>'DATA SHEET'!CQ416*'Gas parameters'!$D$16</f>
        <v>0</v>
      </c>
      <c r="FD416" s="429">
        <f>'DATA SHEET'!CR416*'Gas parameters'!$E$16</f>
        <v>0</v>
      </c>
      <c r="FE416" s="429">
        <f>'DATA SHEET'!CS416*'Gas parameters'!$F$16</f>
        <v>0</v>
      </c>
      <c r="FF416" s="429">
        <f>'DATA SHEET'!CT416*'Gas parameters'!$G$16</f>
        <v>0</v>
      </c>
      <c r="FG416" s="429">
        <f>'DATA SHEET'!CU416*'Gas parameters'!$H$16</f>
        <v>0</v>
      </c>
      <c r="FH416" s="429">
        <f>'DATA SHEET'!CV416*'Gas parameters'!$I$16</f>
        <v>0</v>
      </c>
      <c r="FI416" s="429">
        <f>'DATA SHEET'!CW416*'Gas parameters'!$J$16</f>
        <v>0</v>
      </c>
      <c r="FJ416" s="429">
        <f>'DATA SHEET'!CX416*'Gas parameters'!$K$16</f>
        <v>0</v>
      </c>
      <c r="FK416" s="429">
        <f>'DATA SHEET'!CY416*'Gas parameters'!$L$16</f>
        <v>0</v>
      </c>
      <c r="FL416" s="429">
        <f>'DATA SHEET'!CZ416*'Gas parameters'!$M$16</f>
        <v>0</v>
      </c>
      <c r="FM416" s="429">
        <f>'DATA SHEET'!DA416*'Gas parameters'!$N$16</f>
        <v>0</v>
      </c>
      <c r="FN416" s="429">
        <f>'DATA SHEET'!DB416*'Gas parameters'!$O$16</f>
        <v>0</v>
      </c>
      <c r="FO416" s="429">
        <f>'DATA SHEET'!DC416*'Gas parameters'!$P$16</f>
        <v>0</v>
      </c>
      <c r="FP416" s="429">
        <f>'DATA SHEET'!DD416*'Gas parameters'!$Q$16</f>
        <v>0</v>
      </c>
      <c r="FQ416" s="457">
        <f>'DATA SHEET'!CO416*'Gas parameters'!$B$17</f>
        <v>1.1639999999999999</v>
      </c>
      <c r="FR416" s="457">
        <f>'DATA SHEET'!CP416*'Gas parameters'!$C$17</f>
        <v>0</v>
      </c>
      <c r="FS416" s="457">
        <f>'DATA SHEET'!CQ416*'Gas parameters'!$D$17</f>
        <v>0</v>
      </c>
      <c r="FT416" s="457">
        <f>'DATA SHEET'!CR416*'Gas parameters'!$E$17</f>
        <v>0</v>
      </c>
      <c r="FU416" s="457">
        <f>'DATA SHEET'!CS416*'Gas parameters'!$F$17</f>
        <v>0</v>
      </c>
      <c r="FV416" s="457">
        <f>'DATA SHEET'!CT416*'Gas parameters'!$G$17</f>
        <v>0</v>
      </c>
      <c r="FW416" s="457">
        <f>'DATA SHEET'!CU416*'Gas parameters'!$H$17</f>
        <v>0</v>
      </c>
      <c r="FX416" s="457">
        <f>'DATA SHEET'!CV416*'Gas parameters'!$I$17</f>
        <v>0</v>
      </c>
      <c r="FY416" s="457">
        <f>'DATA SHEET'!CW416*'Gas parameters'!$J$17</f>
        <v>0</v>
      </c>
      <c r="FZ416" s="457">
        <f>'DATA SHEET'!CX416*'Gas parameters'!$K$17</f>
        <v>0</v>
      </c>
      <c r="GA416" s="457">
        <f>'DATA SHEET'!CY416*'Gas parameters'!$L$17</f>
        <v>0</v>
      </c>
      <c r="GB416" s="457">
        <f>'DATA SHEET'!CZ416*'Gas parameters'!$M$17</f>
        <v>0.38680000000000003</v>
      </c>
      <c r="GC416" s="457">
        <f>'DATA SHEET'!DA416*'Gas parameters'!$N$17</f>
        <v>0</v>
      </c>
      <c r="GD416" s="457">
        <f>'DATA SHEET'!DB416*'Gas parameters'!$O$17</f>
        <v>0</v>
      </c>
      <c r="GE416" s="457">
        <f>'DATA SHEET'!DC416*'Gas parameters'!$P$17</f>
        <v>0</v>
      </c>
      <c r="GF416" s="457">
        <f>'DATA SHEET'!DD416*'Gas parameters'!$Q$17</f>
        <v>0</v>
      </c>
      <c r="GG416" s="429">
        <f>'DATA SHEET'!CO416*'Gas parameters'!$B$18</f>
        <v>0.43043999999999999</v>
      </c>
      <c r="GH416" s="429">
        <f>'DATA SHEET'!CP416*'Gas parameters'!$C$18</f>
        <v>0</v>
      </c>
      <c r="GI416" s="429">
        <f>'DATA SHEET'!CQ416*'Gas parameters'!$D$18</f>
        <v>0</v>
      </c>
      <c r="GJ416" s="429">
        <f>'DATA SHEET'!CR416*'Gas parameters'!$E$18</f>
        <v>0</v>
      </c>
      <c r="GK416" s="429">
        <f>'DATA SHEET'!CS416*'Gas parameters'!$F$18</f>
        <v>0</v>
      </c>
      <c r="GL416" s="429">
        <f>'DATA SHEET'!CT416*'Gas parameters'!$G$18</f>
        <v>0</v>
      </c>
      <c r="GM416" s="429">
        <f>'DATA SHEET'!CU416*'Gas parameters'!$H$18</f>
        <v>0</v>
      </c>
      <c r="GN416" s="429">
        <f>'DATA SHEET'!CV416*'Gas parameters'!$I$18</f>
        <v>0</v>
      </c>
      <c r="GO416" s="429">
        <f>'DATA SHEET'!CW416*'Gas parameters'!$J$18</f>
        <v>0</v>
      </c>
      <c r="GP416" s="429">
        <f>'DATA SHEET'!CX416*'Gas parameters'!$K$18</f>
        <v>0</v>
      </c>
      <c r="GQ416" s="429">
        <f>'DATA SHEET'!CY416*'Gas parameters'!$L$18</f>
        <v>0</v>
      </c>
      <c r="GR416" s="429">
        <f>'DATA SHEET'!CZ416*'Gas parameters'!$M$18</f>
        <v>3.5999999999999997E-2</v>
      </c>
      <c r="GS416" s="429">
        <f>'DATA SHEET'!DA416*'Gas parameters'!$N$18</f>
        <v>0</v>
      </c>
      <c r="GT416" s="429">
        <f>'DATA SHEET'!DB416*'Gas parameters'!$O$18</f>
        <v>0</v>
      </c>
      <c r="GU416" s="429">
        <f>'DATA SHEET'!DC416*'Gas parameters'!$P$18</f>
        <v>0</v>
      </c>
      <c r="GV416" s="429">
        <f>'DATA SHEET'!DD416*'Gas parameters'!$Q$18</f>
        <v>0</v>
      </c>
      <c r="GW416" s="430">
        <v>7</v>
      </c>
      <c r="GX416" s="430">
        <v>1E-3</v>
      </c>
      <c r="GY416" s="435">
        <f t="shared" si="3265"/>
        <v>6.6924546322827121</v>
      </c>
      <c r="GZ416" s="435">
        <f t="shared" si="3266"/>
        <v>10.148328222950017</v>
      </c>
      <c r="HA416" s="433">
        <f t="shared" si="3267"/>
        <v>1</v>
      </c>
      <c r="HB416" s="433">
        <f t="shared" si="3268"/>
        <v>7.4502201757506663</v>
      </c>
      <c r="HC416" s="433">
        <f t="shared" si="3269"/>
        <v>20.959991874476575</v>
      </c>
      <c r="HD416" s="433">
        <f t="shared" si="3270"/>
        <v>1.3246768628986172</v>
      </c>
      <c r="HE416" s="433">
        <f t="shared" si="3271"/>
        <v>1.2155011147590387</v>
      </c>
      <c r="HF416" s="436">
        <f t="shared" si="3175"/>
        <v>0</v>
      </c>
      <c r="HG416" s="433">
        <f t="shared" si="3272"/>
        <v>5.8886546322827122</v>
      </c>
      <c r="HH416" s="435">
        <f>GY416*0.7906+'DATA SHEET'!CW416/100+HN416</f>
        <v>5.8886546322827122</v>
      </c>
      <c r="HI416" s="433">
        <f t="shared" si="3273"/>
        <v>1.5615655434679541</v>
      </c>
      <c r="HJ416" s="433">
        <f t="shared" si="3274"/>
        <v>10.148328222950017</v>
      </c>
      <c r="HK416" s="437">
        <f t="shared" si="3275"/>
        <v>25843</v>
      </c>
      <c r="HL416" s="437">
        <f t="shared" si="3276"/>
        <v>28989.399999999998</v>
      </c>
      <c r="HM416" s="438">
        <f t="shared" si="3277"/>
        <v>1.4014</v>
      </c>
      <c r="HN416" s="439">
        <f t="shared" si="3278"/>
        <v>0.59760000000000002</v>
      </c>
      <c r="HO416" s="436">
        <f t="shared" si="3279"/>
        <v>1.5508</v>
      </c>
      <c r="HP416" s="427">
        <f t="shared" si="3280"/>
        <v>0.46643999999999997</v>
      </c>
      <c r="HQ416" s="357">
        <f t="shared" si="3281"/>
        <v>25801.599999999999</v>
      </c>
      <c r="HR416" s="358">
        <f t="shared" si="3282"/>
        <v>29019.200000000001</v>
      </c>
      <c r="HS416" s="712">
        <f t="shared" si="3283"/>
        <v>0.46643999999999997</v>
      </c>
      <c r="HT416" s="713">
        <f t="shared" si="3284"/>
        <v>0.36094603788418017</v>
      </c>
      <c r="HU416" s="711">
        <f t="shared" si="3285"/>
        <v>0.44215889640812073</v>
      </c>
      <c r="HV416" s="711">
        <f t="shared" si="3286"/>
        <v>24.454174959719456</v>
      </c>
      <c r="HW416" s="711">
        <f t="shared" si="3287"/>
        <v>27.464698088207459</v>
      </c>
      <c r="HX416" s="711">
        <f t="shared" si="3288"/>
        <v>45.714470083951518</v>
      </c>
      <c r="HY416" s="714">
        <f t="shared" si="3289"/>
        <v>25.801599999999997</v>
      </c>
      <c r="HZ416" s="359">
        <f t="shared" si="3290"/>
        <v>29.019200000000001</v>
      </c>
      <c r="IA416" s="360">
        <f t="shared" si="3291"/>
        <v>48.30190909070317</v>
      </c>
      <c r="IB416" s="75">
        <f t="shared" si="3292"/>
        <v>45.714470083951518</v>
      </c>
      <c r="IC416" s="724">
        <f t="shared" si="3293"/>
        <v>0.36094603788418017</v>
      </c>
      <c r="ID416" s="724">
        <f t="shared" si="3294"/>
        <v>25.801599999999997</v>
      </c>
      <c r="IE416" s="724">
        <f t="shared" si="3295"/>
        <v>29.019200000000001</v>
      </c>
      <c r="IF416" s="76">
        <f t="shared" si="3296"/>
        <v>10.148328222950017</v>
      </c>
      <c r="IG416" s="29"/>
      <c r="IH416" s="29"/>
      <c r="II416" s="28"/>
      <c r="IJ416" s="21"/>
      <c r="IK416" s="31"/>
      <c r="IL416" s="31"/>
      <c r="IM416" s="31"/>
      <c r="IN416" s="29"/>
      <c r="IO416" s="29"/>
      <c r="IP416" s="25"/>
      <c r="IQ416" s="25"/>
      <c r="IR416" s="25"/>
      <c r="IS416" s="43"/>
      <c r="IT416" s="43"/>
      <c r="IU416" s="43"/>
      <c r="IV416" s="43"/>
      <c r="IW416" s="43"/>
      <c r="IX416" s="43"/>
      <c r="IY416" s="43"/>
      <c r="IZ416" s="43"/>
      <c r="JA416" s="25"/>
      <c r="JB416" s="43"/>
      <c r="JC416" s="64"/>
      <c r="JD416" s="22"/>
      <c r="JE416" s="22"/>
      <c r="JF416" s="22"/>
      <c r="JG416" s="22"/>
      <c r="JH416" s="21"/>
      <c r="JI416" s="21"/>
      <c r="JJ416" s="21"/>
      <c r="JK416" s="21"/>
      <c r="JL416" s="79"/>
      <c r="JM416" s="140"/>
      <c r="JN416" s="140"/>
      <c r="JO416" s="140"/>
      <c r="JP416" s="140"/>
      <c r="JQ416" s="140"/>
      <c r="JR416" s="140"/>
      <c r="JS416" s="140"/>
      <c r="JT416" s="142"/>
      <c r="JU416" s="142"/>
      <c r="JV416" s="142"/>
      <c r="JW416" s="142"/>
      <c r="JX416" s="142"/>
      <c r="JY416" s="142"/>
      <c r="JZ416" s="142"/>
      <c r="KA416" s="26"/>
      <c r="KB416" s="27"/>
      <c r="KC416" s="175"/>
      <c r="KD416" s="175"/>
      <c r="KE416" s="175"/>
      <c r="KF416" s="175"/>
      <c r="KG416" s="175"/>
      <c r="KH416" s="175"/>
      <c r="KI416" s="175"/>
      <c r="KJ416" s="175"/>
      <c r="KK416" s="32"/>
      <c r="KL416" s="32"/>
      <c r="KM416" s="32"/>
      <c r="KN416" s="32"/>
      <c r="KO416" s="32"/>
      <c r="KP416" s="32"/>
      <c r="KQ416" s="32"/>
      <c r="KR416" s="32"/>
      <c r="KS416" s="32"/>
      <c r="KT416" s="32"/>
      <c r="KU416" s="32"/>
      <c r="KV416" s="32"/>
      <c r="KX416" s="540">
        <f t="shared" si="3236"/>
        <v>100</v>
      </c>
    </row>
    <row r="417" spans="1:310" ht="13.9" customHeight="1" thickTop="1" thickBot="1" x14ac:dyDescent="0.3">
      <c r="A417" s="62"/>
      <c r="B417" s="80" t="str">
        <f>IF(A417="X",IF(#REF!="F",#REF!,IF(#REF!="C",#REF!,IF(#REF!="WH",#REF!,IF(#REF!="B",#REF!,"")))),"")</f>
        <v/>
      </c>
      <c r="C417" s="120"/>
      <c r="D417" s="578"/>
      <c r="E417" s="11">
        <f>E416+1</f>
        <v>199</v>
      </c>
      <c r="F417" s="2165"/>
      <c r="G417" s="2165"/>
      <c r="H417" s="666"/>
      <c r="I417" s="2215"/>
      <c r="J417" s="667"/>
      <c r="K417" s="1832"/>
      <c r="L417" s="1832"/>
      <c r="M417" s="196" t="s">
        <v>75</v>
      </c>
      <c r="N417" s="77"/>
      <c r="O417" s="45"/>
      <c r="P417" s="599"/>
      <c r="Q417" s="726">
        <v>60</v>
      </c>
      <c r="R417" s="727"/>
      <c r="S417" s="727"/>
      <c r="T417" s="727"/>
      <c r="U417" s="727"/>
      <c r="V417" s="727"/>
      <c r="W417" s="727"/>
      <c r="X417" s="727"/>
      <c r="Y417" s="727"/>
      <c r="Z417" s="727"/>
      <c r="AA417" s="727"/>
      <c r="AB417" s="727">
        <v>40</v>
      </c>
      <c r="AC417" s="368">
        <f t="shared" si="3237"/>
        <v>0.6</v>
      </c>
      <c r="AD417" s="368">
        <f t="shared" si="3238"/>
        <v>0</v>
      </c>
      <c r="AE417" s="368">
        <f t="shared" si="3239"/>
        <v>0</v>
      </c>
      <c r="AF417" s="368">
        <f t="shared" si="3240"/>
        <v>0</v>
      </c>
      <c r="AG417" s="368">
        <f t="shared" si="3241"/>
        <v>0</v>
      </c>
      <c r="AH417" s="368">
        <f t="shared" si="3242"/>
        <v>0</v>
      </c>
      <c r="AI417" s="368">
        <f t="shared" si="3243"/>
        <v>0</v>
      </c>
      <c r="AJ417" s="368">
        <f t="shared" si="3244"/>
        <v>0</v>
      </c>
      <c r="AK417" s="368">
        <f t="shared" si="3245"/>
        <v>0</v>
      </c>
      <c r="AL417" s="368">
        <f t="shared" si="3246"/>
        <v>0</v>
      </c>
      <c r="AM417" s="368">
        <f t="shared" si="3247"/>
        <v>0</v>
      </c>
      <c r="AN417" s="368">
        <f t="shared" si="3248"/>
        <v>0.4</v>
      </c>
      <c r="AO417" s="369">
        <v>0</v>
      </c>
      <c r="AP417" s="370">
        <v>0</v>
      </c>
      <c r="AQ417" s="370">
        <v>0</v>
      </c>
      <c r="AR417" s="370">
        <v>0</v>
      </c>
      <c r="AS417" s="378">
        <f>AC417*'Gas parameters'!$B$10</f>
        <v>21490.799999999999</v>
      </c>
      <c r="AT417" s="371">
        <f>AD417*'Gas parameters'!$C$10</f>
        <v>0</v>
      </c>
      <c r="AU417" s="371">
        <f>AE417*'Gas parameters'!$D$10</f>
        <v>0</v>
      </c>
      <c r="AV417" s="371">
        <f>AF417*'Gas parameters'!$E$10</f>
        <v>0</v>
      </c>
      <c r="AW417" s="371">
        <f>AG417*'Gas parameters'!$F$10</f>
        <v>0</v>
      </c>
      <c r="AX417" s="371">
        <f>AH417*'Gas parameters'!$G$10</f>
        <v>0</v>
      </c>
      <c r="AY417" s="371">
        <f>AI417*'Gas parameters'!$H$10</f>
        <v>0</v>
      </c>
      <c r="AZ417" s="371">
        <f>AJ417*'Gas parameters'!$I$10</f>
        <v>0</v>
      </c>
      <c r="BA417" s="371">
        <f>AK417*'Gas parameters'!$J$10</f>
        <v>0</v>
      </c>
      <c r="BB417" s="371">
        <f>AL417*'Gas parameters'!$K$10</f>
        <v>0</v>
      </c>
      <c r="BC417" s="371">
        <f>AM417*'Gas parameters'!$L$10</f>
        <v>0</v>
      </c>
      <c r="BD417" s="371">
        <f>AN417*'Gas parameters'!$M$10</f>
        <v>4310.8</v>
      </c>
      <c r="BE417" s="372">
        <f>AO417*'Gas parameters'!$N$10</f>
        <v>0</v>
      </c>
      <c r="BF417" s="373">
        <f>AP417*'Gas parameters'!$O$10</f>
        <v>0</v>
      </c>
      <c r="BG417" s="373">
        <f>AQ417*'Gas parameters'!$P$10</f>
        <v>0</v>
      </c>
      <c r="BH417" s="379">
        <f>AR417*'Gas parameters'!$Q$10</f>
        <v>0</v>
      </c>
      <c r="BI417" s="386">
        <f>AC417*'Gas parameters'!$B$11</f>
        <v>23904</v>
      </c>
      <c r="BJ417" s="387">
        <f>AD417*'Gas parameters'!$C$11</f>
        <v>0</v>
      </c>
      <c r="BK417" s="387">
        <f>AE417*'Gas parameters'!$D$11</f>
        <v>0</v>
      </c>
      <c r="BL417" s="387">
        <f>AF417*'Gas parameters'!$E$11</f>
        <v>0</v>
      </c>
      <c r="BM417" s="387">
        <f>AG417*'Gas parameters'!$F$11</f>
        <v>0</v>
      </c>
      <c r="BN417" s="387">
        <f>AH417*'Gas parameters'!$G$11</f>
        <v>0</v>
      </c>
      <c r="BO417" s="387">
        <f>AI417*'Gas parameters'!$H$11</f>
        <v>0</v>
      </c>
      <c r="BP417" s="387">
        <f>AJ417*'Gas parameters'!$I$11</f>
        <v>0</v>
      </c>
      <c r="BQ417" s="387">
        <f>AK417*'Gas parameters'!$J$11</f>
        <v>0</v>
      </c>
      <c r="BR417" s="387">
        <f>AL417*'Gas parameters'!$K$11</f>
        <v>0</v>
      </c>
      <c r="BS417" s="387">
        <f>AM417*'Gas parameters'!$L$11</f>
        <v>0</v>
      </c>
      <c r="BT417" s="387">
        <f>AN417*'Gas parameters'!$M$11</f>
        <v>5115.2000000000007</v>
      </c>
      <c r="BU417" s="388">
        <f>AO417*'Gas parameters'!$N$11</f>
        <v>0</v>
      </c>
      <c r="BV417" s="389">
        <f>AP417*'Gas parameters'!$O$11</f>
        <v>0</v>
      </c>
      <c r="BW417" s="389">
        <f>AQ417*'Gas parameters'!$P$11</f>
        <v>0</v>
      </c>
      <c r="BX417" s="390">
        <f>AR417*'Gas parameters'!$Q$11</f>
        <v>0</v>
      </c>
      <c r="BY417" s="385">
        <f>AC417*'Gas parameters'!$B$12</f>
        <v>0.43043999999999999</v>
      </c>
      <c r="BZ417" s="374">
        <f>AD417*'Gas parameters'!$C$12</f>
        <v>0</v>
      </c>
      <c r="CA417" s="374">
        <f>AE417*'Gas parameters'!$D$12</f>
        <v>0</v>
      </c>
      <c r="CB417" s="374">
        <f>AF417*'Gas parameters'!$E$12</f>
        <v>0</v>
      </c>
      <c r="CC417" s="374">
        <f>AG417*'Gas parameters'!$F$12</f>
        <v>0</v>
      </c>
      <c r="CD417" s="374">
        <f>AH417*'Gas parameters'!$G$12</f>
        <v>0</v>
      </c>
      <c r="CE417" s="374">
        <f>AI417*'Gas parameters'!$H$12</f>
        <v>0</v>
      </c>
      <c r="CF417" s="374">
        <f>AJ417*'Gas parameters'!$I$12</f>
        <v>0</v>
      </c>
      <c r="CG417" s="374">
        <f>AK417*'Gas parameters'!$J$12</f>
        <v>0</v>
      </c>
      <c r="CH417" s="374">
        <f>AL417*'Gas parameters'!$K$12</f>
        <v>0</v>
      </c>
      <c r="CI417" s="374">
        <f>AM417*'Gas parameters'!$L$12</f>
        <v>0</v>
      </c>
      <c r="CJ417" s="374">
        <f>AN417*'Gas parameters'!$M$12</f>
        <v>3.5999999999999997E-2</v>
      </c>
      <c r="CK417" s="375">
        <f>AO417*'Gas parameters'!$N$12</f>
        <v>0</v>
      </c>
      <c r="CL417" s="376">
        <f>AP417*'Gas parameters'!$O$12</f>
        <v>0</v>
      </c>
      <c r="CM417" s="376">
        <f>AQ417*'Gas parameters'!$P$12</f>
        <v>0</v>
      </c>
      <c r="CN417" s="376">
        <f>AR417*'Gas parameters'!$Q$12</f>
        <v>0</v>
      </c>
      <c r="CO417" s="432">
        <f t="shared" si="3249"/>
        <v>0.6</v>
      </c>
      <c r="CP417" s="432">
        <f t="shared" si="3250"/>
        <v>0</v>
      </c>
      <c r="CQ417" s="432">
        <f t="shared" si="3251"/>
        <v>0</v>
      </c>
      <c r="CR417" s="432">
        <f t="shared" si="3252"/>
        <v>0</v>
      </c>
      <c r="CS417" s="432">
        <f t="shared" si="3253"/>
        <v>0</v>
      </c>
      <c r="CT417" s="432">
        <f t="shared" si="3254"/>
        <v>0</v>
      </c>
      <c r="CU417" s="432">
        <f t="shared" si="3255"/>
        <v>0</v>
      </c>
      <c r="CV417" s="432">
        <f t="shared" si="3256"/>
        <v>0</v>
      </c>
      <c r="CW417" s="432">
        <f t="shared" si="3257"/>
        <v>0</v>
      </c>
      <c r="CX417" s="432">
        <f t="shared" si="3258"/>
        <v>0</v>
      </c>
      <c r="CY417" s="432">
        <f t="shared" si="3259"/>
        <v>0</v>
      </c>
      <c r="CZ417" s="432">
        <f t="shared" si="3260"/>
        <v>0.4</v>
      </c>
      <c r="DA417" s="432">
        <f t="shared" si="3261"/>
        <v>0</v>
      </c>
      <c r="DB417" s="432">
        <f t="shared" si="3262"/>
        <v>0</v>
      </c>
      <c r="DC417" s="432">
        <f t="shared" si="3263"/>
        <v>0</v>
      </c>
      <c r="DD417" s="432">
        <f t="shared" si="3264"/>
        <v>0</v>
      </c>
      <c r="DE417" s="428">
        <f>'DATA SHEET'!CO417*'Gas parameters'!$B$13</f>
        <v>21529.8</v>
      </c>
      <c r="DF417" s="428">
        <f>'DATA SHEET'!CP417*'Gas parameters'!$C$13</f>
        <v>0</v>
      </c>
      <c r="DG417" s="428">
        <f>'DATA SHEET'!CQ417*'Gas parameters'!$D$13</f>
        <v>0</v>
      </c>
      <c r="DH417" s="428">
        <f>'DATA SHEET'!CR417*'Gas parameters'!$E$13</f>
        <v>0</v>
      </c>
      <c r="DI417" s="428">
        <f>'DATA SHEET'!CS417*'Gas parameters'!$F$13</f>
        <v>0</v>
      </c>
      <c r="DJ417" s="428">
        <f>'DATA SHEET'!CT417*'Gas parameters'!$G$13</f>
        <v>0</v>
      </c>
      <c r="DK417" s="428">
        <f>'DATA SHEET'!CU417*'Gas parameters'!$H$13</f>
        <v>0</v>
      </c>
      <c r="DL417" s="428">
        <f>'DATA SHEET'!CV417*'Gas parameters'!$I$13</f>
        <v>0</v>
      </c>
      <c r="DM417" s="428">
        <f>'DATA SHEET'!CW417*'Gas parameters'!$J$13</f>
        <v>0</v>
      </c>
      <c r="DN417" s="428">
        <f>'DATA SHEET'!CX417*'Gas parameters'!$K$13</f>
        <v>0</v>
      </c>
      <c r="DO417" s="428">
        <f>'DATA SHEET'!CY417*'Gas parameters'!$L$13</f>
        <v>0</v>
      </c>
      <c r="DP417" s="428">
        <f>'DATA SHEET'!CZ417*'Gas parameters'!$M$13</f>
        <v>4313.2</v>
      </c>
      <c r="DQ417" s="428">
        <f>'DATA SHEET'!DA417*'Gas parameters'!$N$13</f>
        <v>0</v>
      </c>
      <c r="DR417" s="428">
        <f>'DATA SHEET'!DB417*'Gas parameters'!$O$13</f>
        <v>0</v>
      </c>
      <c r="DS417" s="428">
        <f>'DATA SHEET'!DC417*'Gas parameters'!$P$13</f>
        <v>0</v>
      </c>
      <c r="DT417" s="428">
        <f>'DATA SHEET'!DD417*'Gas parameters'!$Q$13</f>
        <v>0</v>
      </c>
      <c r="DU417" s="431">
        <f>'DATA SHEET'!CO417*'Gas parameters'!$B$14</f>
        <v>23891.399999999998</v>
      </c>
      <c r="DV417" s="431">
        <f>'DATA SHEET'!CP417*'Gas parameters'!$C$14</f>
        <v>0</v>
      </c>
      <c r="DW417" s="431">
        <f>'DATA SHEET'!CQ417*'Gas parameters'!$D$14</f>
        <v>0</v>
      </c>
      <c r="DX417" s="431">
        <f>'DATA SHEET'!CR417*'Gas parameters'!$E$14</f>
        <v>0</v>
      </c>
      <c r="DY417" s="431">
        <f>'DATA SHEET'!CS417*'Gas parameters'!$F$14</f>
        <v>0</v>
      </c>
      <c r="DZ417" s="431">
        <f>'DATA SHEET'!CT417*'Gas parameters'!$G$14</f>
        <v>0</v>
      </c>
      <c r="EA417" s="431">
        <f>'DATA SHEET'!CU417*'Gas parameters'!$H$14</f>
        <v>0</v>
      </c>
      <c r="EB417" s="431">
        <f>'DATA SHEET'!CV417*'Gas parameters'!$I$14</f>
        <v>0</v>
      </c>
      <c r="EC417" s="431">
        <f>'DATA SHEET'!CW417*'Gas parameters'!$J$14</f>
        <v>0</v>
      </c>
      <c r="ED417" s="431">
        <f>'DATA SHEET'!CX417*'Gas parameters'!$K$14</f>
        <v>0</v>
      </c>
      <c r="EE417" s="431">
        <f>'DATA SHEET'!CY417*'Gas parameters'!$L$14</f>
        <v>0</v>
      </c>
      <c r="EF417" s="431">
        <f>'DATA SHEET'!CZ417*'Gas parameters'!$M$14</f>
        <v>5098</v>
      </c>
      <c r="EG417" s="431">
        <f>'DATA SHEET'!DA417*'Gas parameters'!$N$14</f>
        <v>0</v>
      </c>
      <c r="EH417" s="431">
        <f>'DATA SHEET'!DB417*'Gas parameters'!$O$14</f>
        <v>0</v>
      </c>
      <c r="EI417" s="431">
        <f>'DATA SHEET'!DC417*'Gas parameters'!$P$14</f>
        <v>0</v>
      </c>
      <c r="EJ417" s="431">
        <f>'DATA SHEET'!DD417*'Gas parameters'!$Q$14</f>
        <v>0</v>
      </c>
      <c r="EK417" s="425">
        <f>'DATA SHEET'!CO417*'Gas parameters'!$B$15</f>
        <v>1.2018</v>
      </c>
      <c r="EL417" s="434">
        <f>'DATA SHEET'!CP417*'Gas parameters'!$C$15</f>
        <v>0</v>
      </c>
      <c r="EM417" s="434">
        <f>'DATA SHEET'!CQ417*'Gas parameters'!$D$15</f>
        <v>0</v>
      </c>
      <c r="EN417" s="434">
        <f>'DATA SHEET'!CR417*'Gas parameters'!$E$15</f>
        <v>0</v>
      </c>
      <c r="EO417" s="434">
        <f>'DATA SHEET'!CS417*'Gas parameters'!$F$15</f>
        <v>0</v>
      </c>
      <c r="EP417" s="434">
        <f>'DATA SHEET'!CT417*'Gas parameters'!$G$15</f>
        <v>0</v>
      </c>
      <c r="EQ417" s="434">
        <f>'DATA SHEET'!CU417*'Gas parameters'!$H$15</f>
        <v>0</v>
      </c>
      <c r="ER417" s="434">
        <f>'DATA SHEET'!CV417*'Gas parameters'!$I$15</f>
        <v>0</v>
      </c>
      <c r="ES417" s="434">
        <f>'DATA SHEET'!CW417*'Gas parameters'!$J$15</f>
        <v>0</v>
      </c>
      <c r="ET417" s="434">
        <f>'DATA SHEET'!CX417*'Gas parameters'!$K$15</f>
        <v>0</v>
      </c>
      <c r="EU417" s="434">
        <f>'DATA SHEET'!CY417*'Gas parameters'!$L$15</f>
        <v>0</v>
      </c>
      <c r="EV417" s="434">
        <f>'DATA SHEET'!CZ417*'Gas parameters'!$M$15</f>
        <v>0.1996</v>
      </c>
      <c r="EW417" s="434">
        <f>'DATA SHEET'!DA417*'Gas parameters'!$N$15</f>
        <v>0</v>
      </c>
      <c r="EX417" s="434">
        <f>'DATA SHEET'!DB417*'Gas parameters'!$O$15</f>
        <v>0</v>
      </c>
      <c r="EY417" s="434">
        <f>'DATA SHEET'!DC417*'Gas parameters'!$P$15</f>
        <v>0</v>
      </c>
      <c r="EZ417" s="434">
        <f>'DATA SHEET'!DD417*'Gas parameters'!$Q$15</f>
        <v>0</v>
      </c>
      <c r="FA417" s="429">
        <f>'DATA SHEET'!CO417*'Gas parameters'!$B$16</f>
        <v>0.59760000000000002</v>
      </c>
      <c r="FB417" s="429">
        <f>'DATA SHEET'!CP417*'Gas parameters'!$C$16</f>
        <v>0</v>
      </c>
      <c r="FC417" s="429">
        <f>'DATA SHEET'!CQ417*'Gas parameters'!$D$16</f>
        <v>0</v>
      </c>
      <c r="FD417" s="429">
        <f>'DATA SHEET'!CR417*'Gas parameters'!$E$16</f>
        <v>0</v>
      </c>
      <c r="FE417" s="429">
        <f>'DATA SHEET'!CS417*'Gas parameters'!$F$16</f>
        <v>0</v>
      </c>
      <c r="FF417" s="429">
        <f>'DATA SHEET'!CT417*'Gas parameters'!$G$16</f>
        <v>0</v>
      </c>
      <c r="FG417" s="429">
        <f>'DATA SHEET'!CU417*'Gas parameters'!$H$16</f>
        <v>0</v>
      </c>
      <c r="FH417" s="429">
        <f>'DATA SHEET'!CV417*'Gas parameters'!$I$16</f>
        <v>0</v>
      </c>
      <c r="FI417" s="429">
        <f>'DATA SHEET'!CW417*'Gas parameters'!$J$16</f>
        <v>0</v>
      </c>
      <c r="FJ417" s="429">
        <f>'DATA SHEET'!CX417*'Gas parameters'!$K$16</f>
        <v>0</v>
      </c>
      <c r="FK417" s="429">
        <f>'DATA SHEET'!CY417*'Gas parameters'!$L$16</f>
        <v>0</v>
      </c>
      <c r="FL417" s="429">
        <f>'DATA SHEET'!CZ417*'Gas parameters'!$M$16</f>
        <v>0</v>
      </c>
      <c r="FM417" s="429">
        <f>'DATA SHEET'!DA417*'Gas parameters'!$N$16</f>
        <v>0</v>
      </c>
      <c r="FN417" s="429">
        <f>'DATA SHEET'!DB417*'Gas parameters'!$O$16</f>
        <v>0</v>
      </c>
      <c r="FO417" s="429">
        <f>'DATA SHEET'!DC417*'Gas parameters'!$P$16</f>
        <v>0</v>
      </c>
      <c r="FP417" s="429">
        <f>'DATA SHEET'!DD417*'Gas parameters'!$Q$16</f>
        <v>0</v>
      </c>
      <c r="FQ417" s="457">
        <f>'DATA SHEET'!CO417*'Gas parameters'!$B$17</f>
        <v>1.1639999999999999</v>
      </c>
      <c r="FR417" s="457">
        <f>'DATA SHEET'!CP417*'Gas parameters'!$C$17</f>
        <v>0</v>
      </c>
      <c r="FS417" s="457">
        <f>'DATA SHEET'!CQ417*'Gas parameters'!$D$17</f>
        <v>0</v>
      </c>
      <c r="FT417" s="457">
        <f>'DATA SHEET'!CR417*'Gas parameters'!$E$17</f>
        <v>0</v>
      </c>
      <c r="FU417" s="457">
        <f>'DATA SHEET'!CS417*'Gas parameters'!$F$17</f>
        <v>0</v>
      </c>
      <c r="FV417" s="457">
        <f>'DATA SHEET'!CT417*'Gas parameters'!$G$17</f>
        <v>0</v>
      </c>
      <c r="FW417" s="457">
        <f>'DATA SHEET'!CU417*'Gas parameters'!$H$17</f>
        <v>0</v>
      </c>
      <c r="FX417" s="457">
        <f>'DATA SHEET'!CV417*'Gas parameters'!$I$17</f>
        <v>0</v>
      </c>
      <c r="FY417" s="457">
        <f>'DATA SHEET'!CW417*'Gas parameters'!$J$17</f>
        <v>0</v>
      </c>
      <c r="FZ417" s="457">
        <f>'DATA SHEET'!CX417*'Gas parameters'!$K$17</f>
        <v>0</v>
      </c>
      <c r="GA417" s="457">
        <f>'DATA SHEET'!CY417*'Gas parameters'!$L$17</f>
        <v>0</v>
      </c>
      <c r="GB417" s="457">
        <f>'DATA SHEET'!CZ417*'Gas parameters'!$M$17</f>
        <v>0.38680000000000003</v>
      </c>
      <c r="GC417" s="457">
        <f>'DATA SHEET'!DA417*'Gas parameters'!$N$17</f>
        <v>0</v>
      </c>
      <c r="GD417" s="457">
        <f>'DATA SHEET'!DB417*'Gas parameters'!$O$17</f>
        <v>0</v>
      </c>
      <c r="GE417" s="457">
        <f>'DATA SHEET'!DC417*'Gas parameters'!$P$17</f>
        <v>0</v>
      </c>
      <c r="GF417" s="457">
        <f>'DATA SHEET'!DD417*'Gas parameters'!$Q$17</f>
        <v>0</v>
      </c>
      <c r="GG417" s="429">
        <f>'DATA SHEET'!CO417*'Gas parameters'!$B$18</f>
        <v>0.43043999999999999</v>
      </c>
      <c r="GH417" s="429">
        <f>'DATA SHEET'!CP417*'Gas parameters'!$C$18</f>
        <v>0</v>
      </c>
      <c r="GI417" s="429">
        <f>'DATA SHEET'!CQ417*'Gas parameters'!$D$18</f>
        <v>0</v>
      </c>
      <c r="GJ417" s="429">
        <f>'DATA SHEET'!CR417*'Gas parameters'!$E$18</f>
        <v>0</v>
      </c>
      <c r="GK417" s="429">
        <f>'DATA SHEET'!CS417*'Gas parameters'!$F$18</f>
        <v>0</v>
      </c>
      <c r="GL417" s="429">
        <f>'DATA SHEET'!CT417*'Gas parameters'!$G$18</f>
        <v>0</v>
      </c>
      <c r="GM417" s="429">
        <f>'DATA SHEET'!CU417*'Gas parameters'!$H$18</f>
        <v>0</v>
      </c>
      <c r="GN417" s="429">
        <f>'DATA SHEET'!CV417*'Gas parameters'!$I$18</f>
        <v>0</v>
      </c>
      <c r="GO417" s="429">
        <f>'DATA SHEET'!CW417*'Gas parameters'!$J$18</f>
        <v>0</v>
      </c>
      <c r="GP417" s="429">
        <f>'DATA SHEET'!CX417*'Gas parameters'!$K$18</f>
        <v>0</v>
      </c>
      <c r="GQ417" s="429">
        <f>'DATA SHEET'!CY417*'Gas parameters'!$L$18</f>
        <v>0</v>
      </c>
      <c r="GR417" s="429">
        <f>'DATA SHEET'!CZ417*'Gas parameters'!$M$18</f>
        <v>3.5999999999999997E-2</v>
      </c>
      <c r="GS417" s="429">
        <f>'DATA SHEET'!DA417*'Gas parameters'!$N$18</f>
        <v>0</v>
      </c>
      <c r="GT417" s="429">
        <f>'DATA SHEET'!DB417*'Gas parameters'!$O$18</f>
        <v>0</v>
      </c>
      <c r="GU417" s="429">
        <f>'DATA SHEET'!DC417*'Gas parameters'!$P$18</f>
        <v>0</v>
      </c>
      <c r="GV417" s="429">
        <f>'DATA SHEET'!DD417*'Gas parameters'!$Q$18</f>
        <v>0</v>
      </c>
      <c r="GW417" s="430">
        <v>7</v>
      </c>
      <c r="GX417" s="430">
        <v>1E-3</v>
      </c>
      <c r="GY417" s="435">
        <f t="shared" si="3265"/>
        <v>6.6924546322827121</v>
      </c>
      <c r="GZ417" s="435">
        <f t="shared" si="3266"/>
        <v>10.148328222950017</v>
      </c>
      <c r="HA417" s="433">
        <f t="shared" si="3267"/>
        <v>1</v>
      </c>
      <c r="HB417" s="433">
        <f t="shared" si="3268"/>
        <v>7.4502201757506663</v>
      </c>
      <c r="HC417" s="433">
        <f t="shared" si="3269"/>
        <v>20.959991874476575</v>
      </c>
      <c r="HD417" s="433">
        <f t="shared" si="3270"/>
        <v>1.3246768628986172</v>
      </c>
      <c r="HE417" s="433">
        <f t="shared" si="3271"/>
        <v>1.2155011147590387</v>
      </c>
      <c r="HF417" s="436">
        <f t="shared" si="3175"/>
        <v>0</v>
      </c>
      <c r="HG417" s="433">
        <f t="shared" si="3272"/>
        <v>5.8886546322827122</v>
      </c>
      <c r="HH417" s="435">
        <f>GY417*0.7906+'DATA SHEET'!CW417/100+HN417</f>
        <v>5.8886546322827122</v>
      </c>
      <c r="HI417" s="433">
        <f t="shared" si="3273"/>
        <v>1.5615655434679541</v>
      </c>
      <c r="HJ417" s="433">
        <f t="shared" si="3274"/>
        <v>10.148328222950017</v>
      </c>
      <c r="HK417" s="437">
        <f t="shared" si="3275"/>
        <v>25843</v>
      </c>
      <c r="HL417" s="437">
        <f t="shared" si="3276"/>
        <v>28989.399999999998</v>
      </c>
      <c r="HM417" s="438">
        <f t="shared" si="3277"/>
        <v>1.4014</v>
      </c>
      <c r="HN417" s="439">
        <f t="shared" si="3278"/>
        <v>0.59760000000000002</v>
      </c>
      <c r="HO417" s="436">
        <f t="shared" si="3279"/>
        <v>1.5508</v>
      </c>
      <c r="HP417" s="427">
        <f t="shared" si="3280"/>
        <v>0.46643999999999997</v>
      </c>
      <c r="HQ417" s="357">
        <f t="shared" si="3281"/>
        <v>25801.599999999999</v>
      </c>
      <c r="HR417" s="358">
        <f t="shared" si="3282"/>
        <v>29019.200000000001</v>
      </c>
      <c r="HS417" s="712">
        <f t="shared" si="3283"/>
        <v>0.46643999999999997</v>
      </c>
      <c r="HT417" s="713">
        <f t="shared" si="3284"/>
        <v>0.36094603788418017</v>
      </c>
      <c r="HU417" s="711">
        <f t="shared" si="3285"/>
        <v>0.44215889640812073</v>
      </c>
      <c r="HV417" s="711">
        <f t="shared" si="3286"/>
        <v>24.454174959719456</v>
      </c>
      <c r="HW417" s="711">
        <f t="shared" si="3287"/>
        <v>27.464698088207459</v>
      </c>
      <c r="HX417" s="711">
        <f t="shared" si="3288"/>
        <v>45.714470083951518</v>
      </c>
      <c r="HY417" s="714">
        <f t="shared" si="3289"/>
        <v>25.801599999999997</v>
      </c>
      <c r="HZ417" s="359">
        <f t="shared" si="3290"/>
        <v>29.019200000000001</v>
      </c>
      <c r="IA417" s="360">
        <f t="shared" si="3291"/>
        <v>48.30190909070317</v>
      </c>
      <c r="IB417" s="75">
        <f t="shared" si="3292"/>
        <v>45.714470083951518</v>
      </c>
      <c r="IC417" s="724">
        <f t="shared" si="3293"/>
        <v>0.36094603788418017</v>
      </c>
      <c r="ID417" s="724">
        <f t="shared" si="3294"/>
        <v>25.801599999999997</v>
      </c>
      <c r="IE417" s="724">
        <f t="shared" si="3295"/>
        <v>29.019200000000001</v>
      </c>
      <c r="IF417" s="76">
        <f t="shared" si="3296"/>
        <v>10.148328222950017</v>
      </c>
      <c r="IG417" s="29"/>
      <c r="IH417" s="29"/>
      <c r="II417" s="28"/>
      <c r="IJ417" s="21"/>
      <c r="IK417" s="31"/>
      <c r="IL417" s="31"/>
      <c r="IM417" s="31"/>
      <c r="IN417" s="29"/>
      <c r="IO417" s="29"/>
      <c r="IP417" s="25"/>
      <c r="IQ417" s="25"/>
      <c r="IR417" s="25"/>
      <c r="IS417" s="43"/>
      <c r="IT417" s="43"/>
      <c r="IU417" s="43"/>
      <c r="IV417" s="43"/>
      <c r="IW417" s="43"/>
      <c r="IX417" s="43"/>
      <c r="IY417" s="43"/>
      <c r="IZ417" s="43"/>
      <c r="JA417" s="25"/>
      <c r="JB417" s="43"/>
      <c r="JC417" s="64"/>
      <c r="JD417" s="22"/>
      <c r="JE417" s="22"/>
      <c r="JF417" s="22"/>
      <c r="JG417" s="22"/>
      <c r="JH417" s="21"/>
      <c r="JI417" s="21"/>
      <c r="JJ417" s="21"/>
      <c r="JK417" s="21"/>
      <c r="JL417" s="79"/>
      <c r="JM417" s="140"/>
      <c r="JN417" s="140"/>
      <c r="JO417" s="140"/>
      <c r="JP417" s="140"/>
      <c r="JQ417" s="140"/>
      <c r="JR417" s="140"/>
      <c r="JS417" s="140"/>
      <c r="JT417" s="142"/>
      <c r="JU417" s="142"/>
      <c r="JV417" s="142"/>
      <c r="JW417" s="142"/>
      <c r="JX417" s="142"/>
      <c r="JY417" s="142"/>
      <c r="JZ417" s="142"/>
      <c r="KA417" s="26"/>
      <c r="KB417" s="27"/>
      <c r="KC417" s="175"/>
      <c r="KD417" s="175"/>
      <c r="KE417" s="175"/>
      <c r="KF417" s="175"/>
      <c r="KG417" s="175"/>
      <c r="KH417" s="175"/>
      <c r="KI417" s="175"/>
      <c r="KJ417" s="175"/>
      <c r="KK417" s="32"/>
      <c r="KL417" s="32"/>
      <c r="KM417" s="32"/>
      <c r="KN417" s="32"/>
      <c r="KO417" s="32"/>
      <c r="KP417" s="32"/>
      <c r="KQ417" s="32"/>
      <c r="KR417" s="32"/>
      <c r="KS417" s="32"/>
      <c r="KT417" s="32"/>
      <c r="KU417" s="32"/>
      <c r="KV417" s="32"/>
      <c r="KX417" s="540">
        <f t="shared" si="3236"/>
        <v>100</v>
      </c>
    </row>
    <row r="418" spans="1:310" ht="13.9" customHeight="1" x14ac:dyDescent="0.2">
      <c r="P418" s="550"/>
      <c r="IB418" s="3"/>
      <c r="IC418" s="3"/>
      <c r="ID418" s="3"/>
      <c r="IE418" s="3"/>
      <c r="IF418" s="3"/>
      <c r="JA418" s="170"/>
      <c r="JK418" s="3"/>
      <c r="JL418" s="170"/>
      <c r="JM418" s="170"/>
      <c r="JN418" s="170"/>
      <c r="JO418" s="170"/>
      <c r="KL418" s="3"/>
    </row>
    <row r="419" spans="1:310" ht="13.9" customHeight="1" x14ac:dyDescent="0.2">
      <c r="P419" s="550"/>
      <c r="IB419" s="3"/>
      <c r="IC419" s="3"/>
      <c r="ID419" s="3"/>
      <c r="IE419" s="3"/>
      <c r="IF419" s="3"/>
      <c r="JA419" s="170"/>
      <c r="JK419" s="3"/>
      <c r="JL419" s="170"/>
      <c r="JM419" s="170"/>
      <c r="JN419" s="170"/>
      <c r="JO419" s="170"/>
      <c r="KL419" s="3"/>
    </row>
    <row r="420" spans="1:310" ht="13.9" customHeight="1" thickBot="1" x14ac:dyDescent="0.25">
      <c r="P420" s="550"/>
      <c r="IB420" s="3"/>
      <c r="IC420" s="3"/>
      <c r="ID420" s="3"/>
      <c r="IE420" s="3"/>
      <c r="IF420" s="3"/>
      <c r="JA420" s="170"/>
      <c r="JK420" s="3"/>
      <c r="JL420" s="170"/>
      <c r="JM420" s="170"/>
      <c r="JN420" s="170"/>
      <c r="JO420" s="170"/>
      <c r="KL420" s="3"/>
    </row>
    <row r="421" spans="1:310" ht="21.95" customHeight="1" thickTop="1" thickBot="1" x14ac:dyDescent="0.4">
      <c r="E421" s="55" t="s">
        <v>896</v>
      </c>
      <c r="F421" s="56"/>
      <c r="G421" s="56"/>
      <c r="H421" s="56"/>
      <c r="I421" s="56"/>
      <c r="J421" s="56"/>
      <c r="K421" s="56"/>
      <c r="L421" s="56"/>
      <c r="M421" s="56"/>
      <c r="N421" s="56"/>
      <c r="O421" s="56"/>
      <c r="P421" s="551"/>
      <c r="Q421" s="56"/>
      <c r="R421" s="56"/>
      <c r="S421" s="56"/>
      <c r="T421" s="56"/>
      <c r="U421" s="56"/>
      <c r="V421" s="56"/>
      <c r="W421" s="56"/>
      <c r="X421" s="56"/>
      <c r="Y421" s="56"/>
      <c r="Z421" s="56"/>
      <c r="AA421" s="56"/>
      <c r="AB421" s="56"/>
      <c r="AC421" s="56"/>
      <c r="AD421" s="56"/>
      <c r="AE421" s="56"/>
      <c r="AF421" s="56"/>
      <c r="AG421" s="56"/>
      <c r="AH421" s="56"/>
      <c r="AI421" s="56"/>
      <c r="AJ421" s="56"/>
      <c r="AK421" s="56"/>
      <c r="AL421" s="56"/>
      <c r="AM421" s="56"/>
      <c r="AN421" s="56"/>
      <c r="AO421" s="56"/>
      <c r="AP421" s="56"/>
      <c r="AQ421" s="56"/>
      <c r="AR421" s="56"/>
      <c r="AS421" s="56"/>
      <c r="AT421" s="56"/>
      <c r="AU421" s="56"/>
      <c r="AV421" s="56"/>
      <c r="AW421" s="56"/>
      <c r="AX421" s="56"/>
      <c r="AY421" s="56"/>
      <c r="AZ421" s="56"/>
      <c r="BA421" s="56"/>
      <c r="BB421" s="56"/>
      <c r="BC421" s="56"/>
      <c r="BD421" s="56"/>
      <c r="BE421" s="56"/>
      <c r="BF421" s="56"/>
      <c r="BG421" s="56"/>
      <c r="BH421" s="56"/>
      <c r="BI421" s="56"/>
      <c r="BJ421" s="56"/>
      <c r="BK421" s="56"/>
      <c r="BL421" s="56"/>
      <c r="BM421" s="56"/>
      <c r="BN421" s="56"/>
      <c r="BO421" s="56"/>
      <c r="BP421" s="56"/>
      <c r="BQ421" s="56"/>
      <c r="BR421" s="56"/>
      <c r="BS421" s="56"/>
      <c r="BT421" s="56"/>
      <c r="BU421" s="56"/>
      <c r="BV421" s="56"/>
      <c r="BW421" s="56"/>
      <c r="BX421" s="56"/>
      <c r="BY421" s="56"/>
      <c r="BZ421" s="56"/>
      <c r="CA421" s="56"/>
      <c r="CB421" s="56"/>
      <c r="CC421" s="56"/>
      <c r="CD421" s="56"/>
      <c r="CE421" s="56"/>
      <c r="CF421" s="56"/>
      <c r="CG421" s="56"/>
      <c r="CH421" s="56"/>
      <c r="CI421" s="56"/>
      <c r="CJ421" s="56"/>
      <c r="CK421" s="56"/>
      <c r="CL421" s="56"/>
      <c r="CM421" s="56"/>
      <c r="CN421" s="56"/>
      <c r="CO421" s="56"/>
      <c r="CP421" s="56"/>
      <c r="CQ421" s="56"/>
      <c r="CR421" s="56"/>
      <c r="CS421" s="56"/>
      <c r="CT421" s="56"/>
      <c r="CU421" s="56"/>
      <c r="CV421" s="56"/>
      <c r="CW421" s="56"/>
      <c r="CX421" s="56"/>
      <c r="CY421" s="56"/>
      <c r="CZ421" s="56"/>
      <c r="DA421" s="56"/>
      <c r="DB421" s="56"/>
      <c r="DC421" s="56"/>
      <c r="DD421" s="56"/>
      <c r="DE421" s="56"/>
      <c r="DF421" s="56"/>
      <c r="DG421" s="56"/>
      <c r="DH421" s="56"/>
      <c r="DI421" s="56"/>
      <c r="DJ421" s="56"/>
      <c r="DK421" s="56"/>
      <c r="DL421" s="56"/>
      <c r="DM421" s="56"/>
      <c r="DN421" s="56"/>
      <c r="DO421" s="56"/>
      <c r="DP421" s="56"/>
      <c r="DQ421" s="56"/>
      <c r="DR421" s="56"/>
      <c r="DS421" s="56"/>
      <c r="DT421" s="56"/>
      <c r="DU421" s="56"/>
      <c r="DV421" s="56"/>
      <c r="DW421" s="56"/>
      <c r="DX421" s="56"/>
      <c r="DY421" s="56"/>
      <c r="DZ421" s="56"/>
      <c r="EA421" s="56"/>
      <c r="EB421" s="56"/>
      <c r="EC421" s="56"/>
      <c r="ED421" s="56"/>
      <c r="EE421" s="56"/>
      <c r="EF421" s="56"/>
      <c r="EG421" s="56"/>
      <c r="EH421" s="56"/>
      <c r="EI421" s="56"/>
      <c r="EJ421" s="56"/>
      <c r="EK421" s="56"/>
      <c r="EL421" s="56"/>
      <c r="EM421" s="56"/>
      <c r="EN421" s="56"/>
      <c r="EO421" s="56"/>
      <c r="EP421" s="56"/>
      <c r="EQ421" s="56"/>
      <c r="ER421" s="56"/>
      <c r="ES421" s="56"/>
      <c r="ET421" s="56"/>
      <c r="EU421" s="56"/>
      <c r="EV421" s="56"/>
      <c r="EW421" s="56"/>
      <c r="EX421" s="56"/>
      <c r="EY421" s="56"/>
      <c r="EZ421" s="56"/>
      <c r="FA421" s="56"/>
      <c r="FB421" s="56"/>
      <c r="FC421" s="56"/>
      <c r="FD421" s="56"/>
      <c r="FE421" s="56"/>
      <c r="FF421" s="56"/>
      <c r="FG421" s="56"/>
      <c r="FH421" s="56"/>
      <c r="FI421" s="56"/>
      <c r="FJ421" s="56"/>
      <c r="FK421" s="56"/>
      <c r="FL421" s="56"/>
      <c r="FM421" s="56"/>
      <c r="FN421" s="56"/>
      <c r="FO421" s="56"/>
      <c r="FP421" s="56"/>
      <c r="FQ421" s="56"/>
      <c r="FR421" s="56"/>
      <c r="FS421" s="56"/>
      <c r="FT421" s="56"/>
      <c r="FU421" s="56"/>
      <c r="FV421" s="56"/>
      <c r="FW421" s="56"/>
      <c r="FX421" s="56"/>
      <c r="FY421" s="56"/>
      <c r="FZ421" s="56"/>
      <c r="GA421" s="56"/>
      <c r="GB421" s="56"/>
      <c r="GC421" s="56"/>
      <c r="GD421" s="56"/>
      <c r="GE421" s="56"/>
      <c r="GF421" s="56"/>
      <c r="GG421" s="56"/>
      <c r="GH421" s="56"/>
      <c r="GI421" s="56"/>
      <c r="GJ421" s="56"/>
      <c r="GK421" s="56"/>
      <c r="GL421" s="56"/>
      <c r="GM421" s="56"/>
      <c r="GN421" s="56"/>
      <c r="GO421" s="56"/>
      <c r="GP421" s="56"/>
      <c r="GQ421" s="56"/>
      <c r="GR421" s="56"/>
      <c r="GS421" s="56"/>
      <c r="GT421" s="56"/>
      <c r="GU421" s="56"/>
      <c r="GV421" s="56"/>
      <c r="GW421" s="56"/>
      <c r="GX421" s="56"/>
      <c r="GY421" s="56"/>
      <c r="GZ421" s="56"/>
      <c r="HA421" s="56"/>
      <c r="HB421" s="56"/>
      <c r="HC421" s="56"/>
      <c r="HD421" s="56"/>
      <c r="HE421" s="56"/>
      <c r="HF421" s="436">
        <f t="shared" ref="HF421:HF431" si="3297">IO421</f>
        <v>0</v>
      </c>
      <c r="HG421" s="56"/>
      <c r="HH421" s="56"/>
      <c r="HI421" s="56"/>
      <c r="HJ421" s="56"/>
      <c r="HK421" s="56"/>
      <c r="HL421" s="56"/>
      <c r="HM421" s="56"/>
      <c r="HN421" s="56"/>
      <c r="HO421" s="56"/>
      <c r="HP421" s="56"/>
      <c r="HQ421" s="56"/>
      <c r="HR421" s="56"/>
      <c r="HS421" s="56"/>
      <c r="HT421" s="56"/>
      <c r="HU421" s="56"/>
      <c r="HV421" s="56"/>
      <c r="HW421" s="56"/>
      <c r="HX421" s="56"/>
      <c r="HY421" s="56"/>
      <c r="HZ421" s="56"/>
      <c r="IA421" s="56"/>
      <c r="IB421" s="56"/>
      <c r="IC421" s="56"/>
      <c r="ID421" s="56"/>
      <c r="IE421" s="56"/>
      <c r="IF421" s="56"/>
      <c r="IG421" s="56"/>
      <c r="IH421" s="56"/>
      <c r="II421" s="56"/>
      <c r="IJ421" s="56"/>
      <c r="IK421" s="56"/>
      <c r="IL421" s="56"/>
      <c r="IM421" s="56"/>
      <c r="IN421" s="56"/>
      <c r="IO421" s="56"/>
      <c r="IP421" s="56"/>
      <c r="IQ421" s="56"/>
      <c r="IR421" s="56"/>
      <c r="IS421" s="56"/>
      <c r="IT421" s="56"/>
      <c r="IU421" s="56"/>
      <c r="IV421" s="56"/>
      <c r="IW421" s="56"/>
      <c r="IX421" s="56"/>
      <c r="IY421" s="56"/>
      <c r="IZ421" s="56"/>
      <c r="JA421" s="171"/>
      <c r="JB421" s="56"/>
      <c r="JC421" s="56"/>
      <c r="JD421" s="56"/>
      <c r="JE421" s="56"/>
      <c r="JF421" s="56"/>
      <c r="JG421" s="56"/>
      <c r="JH421" s="56"/>
      <c r="JI421" s="56"/>
      <c r="JJ421" s="56"/>
      <c r="JK421" s="56"/>
      <c r="JL421" s="56"/>
      <c r="JM421" s="56"/>
      <c r="JN421" s="56"/>
      <c r="JO421" s="56"/>
      <c r="JP421" s="56"/>
      <c r="JQ421" s="56"/>
      <c r="JR421" s="56"/>
      <c r="JS421" s="56"/>
      <c r="JT421" s="56"/>
      <c r="JU421" s="56"/>
      <c r="JV421" s="56"/>
      <c r="JW421" s="56"/>
      <c r="JX421" s="56"/>
      <c r="JY421" s="56"/>
      <c r="JZ421" s="56"/>
      <c r="KA421" s="56"/>
      <c r="KB421" s="56"/>
      <c r="KC421" s="56"/>
      <c r="KD421" s="56"/>
      <c r="KE421" s="56"/>
      <c r="KF421" s="56"/>
      <c r="KG421" s="56"/>
      <c r="KH421" s="56"/>
      <c r="KI421" s="56"/>
      <c r="KJ421" s="56"/>
      <c r="KK421" s="56"/>
      <c r="KL421" s="56"/>
      <c r="KM421" s="56"/>
      <c r="KN421" s="56"/>
      <c r="KO421" s="56"/>
      <c r="KP421" s="56"/>
      <c r="KQ421" s="57"/>
      <c r="KR421" s="57"/>
      <c r="KS421" s="57"/>
      <c r="KT421" s="57"/>
      <c r="KU421" s="57"/>
      <c r="KV421" s="57"/>
      <c r="KX421" s="540">
        <f t="shared" ref="KX421:KX431" si="3298">SUM(Q421:AB421)</f>
        <v>0</v>
      </c>
    </row>
    <row r="422" spans="1:310" ht="13.9" customHeight="1" thickTop="1" thickBot="1" x14ac:dyDescent="0.3">
      <c r="P422" s="550"/>
      <c r="HF422" s="436">
        <f t="shared" si="3297"/>
        <v>0</v>
      </c>
      <c r="IB422" s="3"/>
      <c r="IC422" s="3"/>
      <c r="ID422" s="3"/>
      <c r="IE422" s="3"/>
      <c r="IF422" s="3"/>
      <c r="JA422" s="170"/>
      <c r="JK422" s="3"/>
      <c r="KL422" s="3"/>
      <c r="KX422" s="540">
        <f t="shared" si="3298"/>
        <v>0</v>
      </c>
    </row>
    <row r="423" spans="1:310" ht="13.9" customHeight="1" thickTop="1" thickBot="1" x14ac:dyDescent="0.3">
      <c r="D423" s="578"/>
      <c r="E423" s="2156"/>
      <c r="F423" s="2149"/>
      <c r="G423" s="2149"/>
      <c r="H423" s="2149"/>
      <c r="I423" s="2149"/>
      <c r="J423" s="2149"/>
      <c r="K423" s="2149"/>
      <c r="L423" s="2149"/>
      <c r="M423" s="2149"/>
      <c r="N423" s="123"/>
      <c r="O423" s="74"/>
      <c r="P423" s="548"/>
      <c r="Q423" s="74"/>
      <c r="R423" s="74"/>
      <c r="S423" s="74"/>
      <c r="T423" s="74"/>
      <c r="U423" s="74"/>
      <c r="V423" s="74"/>
      <c r="W423" s="35"/>
      <c r="X423" s="35"/>
      <c r="Y423" s="35"/>
      <c r="Z423" s="35"/>
      <c r="AA423" s="35"/>
      <c r="AB423" s="35"/>
      <c r="AC423" s="35"/>
      <c r="AD423" s="35"/>
      <c r="AE423" s="35"/>
      <c r="AF423" s="35"/>
      <c r="AG423" s="35"/>
      <c r="AH423" s="35"/>
      <c r="AI423" s="35"/>
      <c r="AJ423" s="35"/>
      <c r="AK423" s="35"/>
      <c r="AL423" s="35"/>
      <c r="AM423" s="35"/>
      <c r="AN423" s="35"/>
      <c r="AO423" s="35"/>
      <c r="AP423" s="35"/>
      <c r="AQ423" s="35"/>
      <c r="AR423" s="35"/>
      <c r="AS423" s="35"/>
      <c r="AT423" s="35"/>
      <c r="AU423" s="35"/>
      <c r="AV423" s="35"/>
      <c r="AW423" s="35"/>
      <c r="AX423" s="35"/>
      <c r="AY423" s="35"/>
      <c r="AZ423" s="35"/>
      <c r="BA423" s="35"/>
      <c r="BB423" s="35"/>
      <c r="BC423" s="35"/>
      <c r="BD423" s="35"/>
      <c r="BE423" s="35"/>
      <c r="BF423" s="35"/>
      <c r="BG423" s="35"/>
      <c r="BH423" s="35"/>
      <c r="BI423" s="35"/>
      <c r="BJ423" s="35"/>
      <c r="BK423" s="35"/>
      <c r="BL423" s="35"/>
      <c r="BM423" s="35"/>
      <c r="BN423" s="35"/>
      <c r="BO423" s="35"/>
      <c r="BP423" s="35"/>
      <c r="BQ423" s="35"/>
      <c r="BR423" s="35"/>
      <c r="BS423" s="35"/>
      <c r="BT423" s="35"/>
      <c r="BU423" s="35"/>
      <c r="BV423" s="35"/>
      <c r="BW423" s="35"/>
      <c r="BX423" s="35"/>
      <c r="BY423" s="35"/>
      <c r="BZ423" s="35"/>
      <c r="CA423" s="35"/>
      <c r="CB423" s="35"/>
      <c r="CC423" s="35"/>
      <c r="CD423" s="35"/>
      <c r="CE423" s="35"/>
      <c r="CF423" s="35"/>
      <c r="CG423" s="35"/>
      <c r="CH423" s="35"/>
      <c r="CI423" s="35"/>
      <c r="CJ423" s="35"/>
      <c r="CK423" s="35"/>
      <c r="CL423" s="35"/>
      <c r="CM423" s="35"/>
      <c r="CN423" s="35"/>
      <c r="CO423" s="35"/>
      <c r="CP423" s="35"/>
      <c r="CQ423" s="35"/>
      <c r="CR423" s="35"/>
      <c r="CS423" s="35"/>
      <c r="CT423" s="35"/>
      <c r="CU423" s="35"/>
      <c r="CV423" s="35"/>
      <c r="CW423" s="35"/>
      <c r="CX423" s="35"/>
      <c r="CY423" s="35"/>
      <c r="CZ423" s="35"/>
      <c r="DA423" s="35"/>
      <c r="DB423" s="35"/>
      <c r="DC423" s="35"/>
      <c r="DD423" s="35"/>
      <c r="DE423" s="35"/>
      <c r="DF423" s="35"/>
      <c r="DG423" s="35"/>
      <c r="DH423" s="35"/>
      <c r="DI423" s="35"/>
      <c r="DJ423" s="35"/>
      <c r="DK423" s="35"/>
      <c r="DL423" s="35"/>
      <c r="DM423" s="35"/>
      <c r="DN423" s="35"/>
      <c r="DO423" s="35"/>
      <c r="DP423" s="35"/>
      <c r="DQ423" s="35"/>
      <c r="DR423" s="35"/>
      <c r="DS423" s="35"/>
      <c r="DT423" s="35"/>
      <c r="DU423" s="35"/>
      <c r="DV423" s="35"/>
      <c r="DW423" s="35"/>
      <c r="DX423" s="35"/>
      <c r="DY423" s="35"/>
      <c r="DZ423" s="35"/>
      <c r="EA423" s="35"/>
      <c r="EB423" s="35"/>
      <c r="EC423" s="35"/>
      <c r="ED423" s="35"/>
      <c r="EE423" s="35"/>
      <c r="EF423" s="35"/>
      <c r="EG423" s="35"/>
      <c r="EH423" s="35"/>
      <c r="EI423" s="35"/>
      <c r="EJ423" s="35"/>
      <c r="EK423" s="35"/>
      <c r="EL423" s="35"/>
      <c r="EM423" s="35"/>
      <c r="EN423" s="35"/>
      <c r="EO423" s="35"/>
      <c r="EP423" s="35"/>
      <c r="EQ423" s="35"/>
      <c r="ER423" s="35"/>
      <c r="ES423" s="35"/>
      <c r="ET423" s="35"/>
      <c r="EU423" s="35"/>
      <c r="EV423" s="35"/>
      <c r="EW423" s="35"/>
      <c r="EX423" s="35"/>
      <c r="EY423" s="35"/>
      <c r="EZ423" s="35"/>
      <c r="FA423" s="35"/>
      <c r="FB423" s="35"/>
      <c r="FC423" s="35"/>
      <c r="FD423" s="35"/>
      <c r="FE423" s="35"/>
      <c r="FF423" s="35"/>
      <c r="FG423" s="35"/>
      <c r="FH423" s="35"/>
      <c r="FI423" s="35"/>
      <c r="FJ423" s="35"/>
      <c r="FK423" s="35"/>
      <c r="FL423" s="35"/>
      <c r="FM423" s="35"/>
      <c r="FN423" s="35"/>
      <c r="FO423" s="35"/>
      <c r="FP423" s="35"/>
      <c r="FQ423" s="35"/>
      <c r="FR423" s="35"/>
      <c r="FS423" s="35"/>
      <c r="FT423" s="35"/>
      <c r="FU423" s="35"/>
      <c r="FV423" s="35"/>
      <c r="FW423" s="35"/>
      <c r="FX423" s="35"/>
      <c r="FY423" s="35"/>
      <c r="FZ423" s="35"/>
      <c r="GA423" s="35"/>
      <c r="GB423" s="35"/>
      <c r="GC423" s="35"/>
      <c r="GD423" s="35"/>
      <c r="GE423" s="35"/>
      <c r="GF423" s="35"/>
      <c r="GG423" s="35"/>
      <c r="GH423" s="35"/>
      <c r="GI423" s="35"/>
      <c r="GJ423" s="35"/>
      <c r="GK423" s="35"/>
      <c r="GL423" s="35"/>
      <c r="GM423" s="35"/>
      <c r="GN423" s="35"/>
      <c r="GO423" s="35"/>
      <c r="GP423" s="35"/>
      <c r="GQ423" s="35"/>
      <c r="GR423" s="35"/>
      <c r="GS423" s="35"/>
      <c r="GT423" s="35"/>
      <c r="GU423" s="35"/>
      <c r="GV423" s="35"/>
      <c r="GW423" s="35"/>
      <c r="GX423" s="35"/>
      <c r="GY423" s="35"/>
      <c r="GZ423" s="35"/>
      <c r="HA423" s="35"/>
      <c r="HB423" s="35"/>
      <c r="HC423" s="35"/>
      <c r="HD423" s="35"/>
      <c r="HE423" s="35"/>
      <c r="HF423" s="436">
        <f t="shared" si="3297"/>
        <v>0</v>
      </c>
      <c r="HG423" s="35"/>
      <c r="HH423" s="35"/>
      <c r="HI423" s="35"/>
      <c r="HJ423" s="35"/>
      <c r="HK423" s="35"/>
      <c r="HL423" s="35"/>
      <c r="HM423" s="35"/>
      <c r="HN423" s="35"/>
      <c r="HO423" s="35"/>
      <c r="HP423" s="35"/>
      <c r="HQ423" s="35"/>
      <c r="HR423" s="35"/>
      <c r="HS423" s="35"/>
      <c r="HT423" s="35"/>
      <c r="HU423" s="35"/>
      <c r="HV423" s="35"/>
      <c r="HW423" s="35"/>
      <c r="HX423" s="35"/>
      <c r="HY423" s="35"/>
      <c r="HZ423" s="35"/>
      <c r="IA423" s="35"/>
      <c r="IB423" s="35"/>
      <c r="IC423" s="35"/>
      <c r="ID423" s="35"/>
      <c r="IE423" s="35"/>
      <c r="IF423" s="35"/>
      <c r="IG423" s="35"/>
      <c r="IH423" s="35"/>
      <c r="II423" s="35"/>
      <c r="IJ423" s="35"/>
      <c r="IK423" s="35"/>
      <c r="IL423" s="35"/>
      <c r="IM423" s="35"/>
      <c r="IN423" s="35"/>
      <c r="IO423" s="35"/>
      <c r="IP423" s="35"/>
      <c r="IQ423" s="35"/>
      <c r="IR423" s="35"/>
      <c r="IS423" s="35"/>
      <c r="IT423" s="35"/>
      <c r="IU423" s="35"/>
      <c r="IV423" s="35"/>
      <c r="IW423" s="35"/>
      <c r="IX423" s="35"/>
      <c r="IY423" s="35"/>
      <c r="IZ423" s="35"/>
      <c r="JA423" s="173"/>
      <c r="JB423" s="35"/>
      <c r="JC423" s="35"/>
      <c r="JD423" s="35"/>
      <c r="JE423" s="35"/>
      <c r="JF423" s="35"/>
      <c r="JG423" s="35"/>
      <c r="JH423" s="35"/>
      <c r="JI423" s="35"/>
      <c r="JJ423" s="35"/>
      <c r="JK423" s="35"/>
      <c r="JL423" s="2115"/>
      <c r="JM423" s="2115"/>
      <c r="JN423" s="2115"/>
      <c r="JO423" s="2115"/>
      <c r="JP423" s="2115"/>
      <c r="JQ423" s="461"/>
      <c r="JR423" s="461"/>
      <c r="JS423" s="461"/>
      <c r="JT423" s="35"/>
      <c r="JU423" s="35"/>
      <c r="JV423" s="35"/>
      <c r="JW423" s="35"/>
      <c r="JX423" s="35"/>
      <c r="JY423" s="35"/>
      <c r="JZ423" s="35"/>
      <c r="KA423" s="35"/>
      <c r="KB423" s="35"/>
      <c r="KC423" s="35"/>
      <c r="KD423" s="35"/>
      <c r="KE423" s="35"/>
      <c r="KF423" s="35"/>
      <c r="KG423" s="35"/>
      <c r="KH423" s="35"/>
      <c r="KI423" s="35"/>
      <c r="KJ423" s="35"/>
      <c r="KK423" s="35"/>
      <c r="KL423" s="35"/>
      <c r="KM423" s="35"/>
      <c r="KN423" s="35"/>
      <c r="KO423" s="35"/>
      <c r="KP423" s="35"/>
      <c r="KQ423" s="36"/>
      <c r="KR423" s="36"/>
      <c r="KS423" s="36"/>
      <c r="KT423" s="36"/>
      <c r="KU423" s="36"/>
      <c r="KV423" s="36"/>
      <c r="KX423" s="540">
        <f t="shared" si="3298"/>
        <v>0</v>
      </c>
    </row>
    <row r="424" spans="1:310" ht="13.9" customHeight="1" thickTop="1" thickBot="1" x14ac:dyDescent="0.3">
      <c r="D424" s="578"/>
      <c r="E424" s="11">
        <f>E417+1</f>
        <v>200</v>
      </c>
      <c r="F424" s="2170"/>
      <c r="G424" s="1830"/>
      <c r="H424" s="38"/>
      <c r="I424" s="38"/>
      <c r="J424" s="38"/>
      <c r="K424" s="1830"/>
      <c r="L424" s="1830"/>
      <c r="M424" s="39"/>
      <c r="N424" s="77"/>
      <c r="O424" s="45"/>
      <c r="P424" s="599"/>
      <c r="Q424" s="726">
        <v>60</v>
      </c>
      <c r="R424" s="727"/>
      <c r="S424" s="727"/>
      <c r="T424" s="727"/>
      <c r="U424" s="727"/>
      <c r="V424" s="727"/>
      <c r="W424" s="727"/>
      <c r="X424" s="727"/>
      <c r="Y424" s="727"/>
      <c r="Z424" s="727"/>
      <c r="AA424" s="727"/>
      <c r="AB424" s="727">
        <v>40</v>
      </c>
      <c r="AC424" s="368">
        <f t="shared" ref="AC424:AC431" si="3299">Q424/100</f>
        <v>0.6</v>
      </c>
      <c r="AD424" s="368">
        <f t="shared" ref="AD424:AD431" si="3300">R424/100</f>
        <v>0</v>
      </c>
      <c r="AE424" s="368">
        <f t="shared" ref="AE424:AE431" si="3301">S424/100</f>
        <v>0</v>
      </c>
      <c r="AF424" s="368">
        <f t="shared" ref="AF424:AF431" si="3302">T424/100</f>
        <v>0</v>
      </c>
      <c r="AG424" s="368">
        <f t="shared" ref="AG424:AG431" si="3303">U424/100</f>
        <v>0</v>
      </c>
      <c r="AH424" s="368">
        <f t="shared" ref="AH424:AH431" si="3304">V424/100</f>
        <v>0</v>
      </c>
      <c r="AI424" s="368">
        <f t="shared" ref="AI424:AI431" si="3305">W424/100</f>
        <v>0</v>
      </c>
      <c r="AJ424" s="368">
        <f t="shared" ref="AJ424:AJ431" si="3306">X424/100</f>
        <v>0</v>
      </c>
      <c r="AK424" s="368">
        <f t="shared" ref="AK424:AK431" si="3307">Y424/100</f>
        <v>0</v>
      </c>
      <c r="AL424" s="368">
        <f t="shared" ref="AL424:AL431" si="3308">Z424/100</f>
        <v>0</v>
      </c>
      <c r="AM424" s="368">
        <f t="shared" ref="AM424:AM431" si="3309">AA424/100</f>
        <v>0</v>
      </c>
      <c r="AN424" s="368">
        <f t="shared" ref="AN424:AN431" si="3310">AB424/100</f>
        <v>0.4</v>
      </c>
      <c r="AO424" s="369">
        <v>0</v>
      </c>
      <c r="AP424" s="370">
        <v>0</v>
      </c>
      <c r="AQ424" s="370">
        <v>0</v>
      </c>
      <c r="AR424" s="370">
        <v>0</v>
      </c>
      <c r="AS424" s="378">
        <f>AC424*'Gas parameters'!$B$10</f>
        <v>21490.799999999999</v>
      </c>
      <c r="AT424" s="371">
        <f>AD424*'Gas parameters'!$C$10</f>
        <v>0</v>
      </c>
      <c r="AU424" s="371">
        <f>AE424*'Gas parameters'!$D$10</f>
        <v>0</v>
      </c>
      <c r="AV424" s="371">
        <f>AF424*'Gas parameters'!$E$10</f>
        <v>0</v>
      </c>
      <c r="AW424" s="371">
        <f>AG424*'Gas parameters'!$F$10</f>
        <v>0</v>
      </c>
      <c r="AX424" s="371">
        <f>AH424*'Gas parameters'!$G$10</f>
        <v>0</v>
      </c>
      <c r="AY424" s="371">
        <f>AI424*'Gas parameters'!$H$10</f>
        <v>0</v>
      </c>
      <c r="AZ424" s="371">
        <f>AJ424*'Gas parameters'!$I$10</f>
        <v>0</v>
      </c>
      <c r="BA424" s="371">
        <f>AK424*'Gas parameters'!$J$10</f>
        <v>0</v>
      </c>
      <c r="BB424" s="371">
        <f>AL424*'Gas parameters'!$K$10</f>
        <v>0</v>
      </c>
      <c r="BC424" s="371">
        <f>AM424*'Gas parameters'!$L$10</f>
        <v>0</v>
      </c>
      <c r="BD424" s="371">
        <f>AN424*'Gas parameters'!$M$10</f>
        <v>4310.8</v>
      </c>
      <c r="BE424" s="372">
        <f>AO424*'Gas parameters'!$N$10</f>
        <v>0</v>
      </c>
      <c r="BF424" s="373">
        <f>AP424*'Gas parameters'!$O$10</f>
        <v>0</v>
      </c>
      <c r="BG424" s="373">
        <f>AQ424*'Gas parameters'!$P$10</f>
        <v>0</v>
      </c>
      <c r="BH424" s="379">
        <f>AR424*'Gas parameters'!$Q$10</f>
        <v>0</v>
      </c>
      <c r="BI424" s="386">
        <f>AC424*'Gas parameters'!$B$11</f>
        <v>23904</v>
      </c>
      <c r="BJ424" s="387">
        <f>AD424*'Gas parameters'!$C$11</f>
        <v>0</v>
      </c>
      <c r="BK424" s="387">
        <f>AE424*'Gas parameters'!$D$11</f>
        <v>0</v>
      </c>
      <c r="BL424" s="387">
        <f>AF424*'Gas parameters'!$E$11</f>
        <v>0</v>
      </c>
      <c r="BM424" s="387">
        <f>AG424*'Gas parameters'!$F$11</f>
        <v>0</v>
      </c>
      <c r="BN424" s="387">
        <f>AH424*'Gas parameters'!$G$11</f>
        <v>0</v>
      </c>
      <c r="BO424" s="387">
        <f>AI424*'Gas parameters'!$H$11</f>
        <v>0</v>
      </c>
      <c r="BP424" s="387">
        <f>AJ424*'Gas parameters'!$I$11</f>
        <v>0</v>
      </c>
      <c r="BQ424" s="387">
        <f>AK424*'Gas parameters'!$J$11</f>
        <v>0</v>
      </c>
      <c r="BR424" s="387">
        <f>AL424*'Gas parameters'!$K$11</f>
        <v>0</v>
      </c>
      <c r="BS424" s="387">
        <f>AM424*'Gas parameters'!$L$11</f>
        <v>0</v>
      </c>
      <c r="BT424" s="387">
        <f>AN424*'Gas parameters'!$M$11</f>
        <v>5115.2000000000007</v>
      </c>
      <c r="BU424" s="388">
        <f>AO424*'Gas parameters'!$N$11</f>
        <v>0</v>
      </c>
      <c r="BV424" s="389">
        <f>AP424*'Gas parameters'!$O$11</f>
        <v>0</v>
      </c>
      <c r="BW424" s="389">
        <f>AQ424*'Gas parameters'!$P$11</f>
        <v>0</v>
      </c>
      <c r="BX424" s="390">
        <f>AR424*'Gas parameters'!$Q$11</f>
        <v>0</v>
      </c>
      <c r="BY424" s="385">
        <f>AC424*'Gas parameters'!$B$12</f>
        <v>0.43043999999999999</v>
      </c>
      <c r="BZ424" s="374">
        <f>AD424*'Gas parameters'!$C$12</f>
        <v>0</v>
      </c>
      <c r="CA424" s="374">
        <f>AE424*'Gas parameters'!$D$12</f>
        <v>0</v>
      </c>
      <c r="CB424" s="374">
        <f>AF424*'Gas parameters'!$E$12</f>
        <v>0</v>
      </c>
      <c r="CC424" s="374">
        <f>AG424*'Gas parameters'!$F$12</f>
        <v>0</v>
      </c>
      <c r="CD424" s="374">
        <f>AH424*'Gas parameters'!$G$12</f>
        <v>0</v>
      </c>
      <c r="CE424" s="374">
        <f>AI424*'Gas parameters'!$H$12</f>
        <v>0</v>
      </c>
      <c r="CF424" s="374">
        <f>AJ424*'Gas parameters'!$I$12</f>
        <v>0</v>
      </c>
      <c r="CG424" s="374">
        <f>AK424*'Gas parameters'!$J$12</f>
        <v>0</v>
      </c>
      <c r="CH424" s="374">
        <f>AL424*'Gas parameters'!$K$12</f>
        <v>0</v>
      </c>
      <c r="CI424" s="374">
        <f>AM424*'Gas parameters'!$L$12</f>
        <v>0</v>
      </c>
      <c r="CJ424" s="374">
        <f>AN424*'Gas parameters'!$M$12</f>
        <v>3.5999999999999997E-2</v>
      </c>
      <c r="CK424" s="375">
        <f>AO424*'Gas parameters'!$N$12</f>
        <v>0</v>
      </c>
      <c r="CL424" s="376">
        <f>AP424*'Gas parameters'!$O$12</f>
        <v>0</v>
      </c>
      <c r="CM424" s="376">
        <f>AQ424*'Gas parameters'!$P$12</f>
        <v>0</v>
      </c>
      <c r="CN424" s="376">
        <f>AR424*'Gas parameters'!$Q$12</f>
        <v>0</v>
      </c>
      <c r="CO424" s="432">
        <f t="shared" ref="CO424:CO431" si="3311">AC424</f>
        <v>0.6</v>
      </c>
      <c r="CP424" s="432">
        <f t="shared" ref="CP424:CP431" si="3312">AD424</f>
        <v>0</v>
      </c>
      <c r="CQ424" s="432">
        <f t="shared" ref="CQ424:CQ431" si="3313">AE424</f>
        <v>0</v>
      </c>
      <c r="CR424" s="432">
        <f t="shared" ref="CR424:CR431" si="3314">AF424</f>
        <v>0</v>
      </c>
      <c r="CS424" s="432">
        <f t="shared" ref="CS424:CS431" si="3315">AG424</f>
        <v>0</v>
      </c>
      <c r="CT424" s="432">
        <f t="shared" ref="CT424:CT431" si="3316">AH424</f>
        <v>0</v>
      </c>
      <c r="CU424" s="432">
        <f t="shared" ref="CU424:CU431" si="3317">AI424</f>
        <v>0</v>
      </c>
      <c r="CV424" s="432">
        <f t="shared" ref="CV424:CV431" si="3318">AJ424</f>
        <v>0</v>
      </c>
      <c r="CW424" s="432">
        <f t="shared" ref="CW424:CW431" si="3319">AK424</f>
        <v>0</v>
      </c>
      <c r="CX424" s="432">
        <f t="shared" ref="CX424:CX431" si="3320">AL424</f>
        <v>0</v>
      </c>
      <c r="CY424" s="432">
        <f t="shared" ref="CY424:CY431" si="3321">AM424</f>
        <v>0</v>
      </c>
      <c r="CZ424" s="432">
        <f t="shared" ref="CZ424:CZ431" si="3322">AN424</f>
        <v>0.4</v>
      </c>
      <c r="DA424" s="432">
        <f t="shared" ref="DA424:DA431" si="3323">AO424</f>
        <v>0</v>
      </c>
      <c r="DB424" s="432">
        <f t="shared" ref="DB424:DB431" si="3324">AP424</f>
        <v>0</v>
      </c>
      <c r="DC424" s="432">
        <f t="shared" ref="DC424:DC431" si="3325">AQ424</f>
        <v>0</v>
      </c>
      <c r="DD424" s="432">
        <f t="shared" ref="DD424:DD431" si="3326">AR424</f>
        <v>0</v>
      </c>
      <c r="DE424" s="428">
        <f>'DATA SHEET'!CO424*'Gas parameters'!$B$13</f>
        <v>21529.8</v>
      </c>
      <c r="DF424" s="428">
        <f>'DATA SHEET'!CP424*'Gas parameters'!$C$13</f>
        <v>0</v>
      </c>
      <c r="DG424" s="428">
        <f>'DATA SHEET'!CQ424*'Gas parameters'!$D$13</f>
        <v>0</v>
      </c>
      <c r="DH424" s="428">
        <f>'DATA SHEET'!CR424*'Gas parameters'!$E$13</f>
        <v>0</v>
      </c>
      <c r="DI424" s="428">
        <f>'DATA SHEET'!CS424*'Gas parameters'!$F$13</f>
        <v>0</v>
      </c>
      <c r="DJ424" s="428">
        <f>'DATA SHEET'!CT424*'Gas parameters'!$G$13</f>
        <v>0</v>
      </c>
      <c r="DK424" s="428">
        <f>'DATA SHEET'!CU424*'Gas parameters'!$H$13</f>
        <v>0</v>
      </c>
      <c r="DL424" s="428">
        <f>'DATA SHEET'!CV424*'Gas parameters'!$I$13</f>
        <v>0</v>
      </c>
      <c r="DM424" s="428">
        <f>'DATA SHEET'!CW424*'Gas parameters'!$J$13</f>
        <v>0</v>
      </c>
      <c r="DN424" s="428">
        <f>'DATA SHEET'!CX424*'Gas parameters'!$K$13</f>
        <v>0</v>
      </c>
      <c r="DO424" s="428">
        <f>'DATA SHEET'!CY424*'Gas parameters'!$L$13</f>
        <v>0</v>
      </c>
      <c r="DP424" s="428">
        <f>'DATA SHEET'!CZ424*'Gas parameters'!$M$13</f>
        <v>4313.2</v>
      </c>
      <c r="DQ424" s="428">
        <f>'DATA SHEET'!DA424*'Gas parameters'!$N$13</f>
        <v>0</v>
      </c>
      <c r="DR424" s="428">
        <f>'DATA SHEET'!DB424*'Gas parameters'!$O$13</f>
        <v>0</v>
      </c>
      <c r="DS424" s="428">
        <f>'DATA SHEET'!DC424*'Gas parameters'!$P$13</f>
        <v>0</v>
      </c>
      <c r="DT424" s="428">
        <f>'DATA SHEET'!DD424*'Gas parameters'!$Q$13</f>
        <v>0</v>
      </c>
      <c r="DU424" s="431">
        <f>'DATA SHEET'!CO424*'Gas parameters'!$B$14</f>
        <v>23891.399999999998</v>
      </c>
      <c r="DV424" s="431">
        <f>'DATA SHEET'!CP424*'Gas parameters'!$C$14</f>
        <v>0</v>
      </c>
      <c r="DW424" s="431">
        <f>'DATA SHEET'!CQ424*'Gas parameters'!$D$14</f>
        <v>0</v>
      </c>
      <c r="DX424" s="431">
        <f>'DATA SHEET'!CR424*'Gas parameters'!$E$14</f>
        <v>0</v>
      </c>
      <c r="DY424" s="431">
        <f>'DATA SHEET'!CS424*'Gas parameters'!$F$14</f>
        <v>0</v>
      </c>
      <c r="DZ424" s="431">
        <f>'DATA SHEET'!CT424*'Gas parameters'!$G$14</f>
        <v>0</v>
      </c>
      <c r="EA424" s="431">
        <f>'DATA SHEET'!CU424*'Gas parameters'!$H$14</f>
        <v>0</v>
      </c>
      <c r="EB424" s="431">
        <f>'DATA SHEET'!CV424*'Gas parameters'!$I$14</f>
        <v>0</v>
      </c>
      <c r="EC424" s="431">
        <f>'DATA SHEET'!CW424*'Gas parameters'!$J$14</f>
        <v>0</v>
      </c>
      <c r="ED424" s="431">
        <f>'DATA SHEET'!CX424*'Gas parameters'!$K$14</f>
        <v>0</v>
      </c>
      <c r="EE424" s="431">
        <f>'DATA SHEET'!CY424*'Gas parameters'!$L$14</f>
        <v>0</v>
      </c>
      <c r="EF424" s="431">
        <f>'DATA SHEET'!CZ424*'Gas parameters'!$M$14</f>
        <v>5098</v>
      </c>
      <c r="EG424" s="431">
        <f>'DATA SHEET'!DA424*'Gas parameters'!$N$14</f>
        <v>0</v>
      </c>
      <c r="EH424" s="431">
        <f>'DATA SHEET'!DB424*'Gas parameters'!$O$14</f>
        <v>0</v>
      </c>
      <c r="EI424" s="431">
        <f>'DATA SHEET'!DC424*'Gas parameters'!$P$14</f>
        <v>0</v>
      </c>
      <c r="EJ424" s="431">
        <f>'DATA SHEET'!DD424*'Gas parameters'!$Q$14</f>
        <v>0</v>
      </c>
      <c r="EK424" s="425">
        <f>'DATA SHEET'!CO424*'Gas parameters'!$B$15</f>
        <v>1.2018</v>
      </c>
      <c r="EL424" s="434">
        <f>'DATA SHEET'!CP424*'Gas parameters'!$C$15</f>
        <v>0</v>
      </c>
      <c r="EM424" s="434">
        <f>'DATA SHEET'!CQ424*'Gas parameters'!$D$15</f>
        <v>0</v>
      </c>
      <c r="EN424" s="434">
        <f>'DATA SHEET'!CR424*'Gas parameters'!$E$15</f>
        <v>0</v>
      </c>
      <c r="EO424" s="434">
        <f>'DATA SHEET'!CS424*'Gas parameters'!$F$15</f>
        <v>0</v>
      </c>
      <c r="EP424" s="434">
        <f>'DATA SHEET'!CT424*'Gas parameters'!$G$15</f>
        <v>0</v>
      </c>
      <c r="EQ424" s="434">
        <f>'DATA SHEET'!CU424*'Gas parameters'!$H$15</f>
        <v>0</v>
      </c>
      <c r="ER424" s="434">
        <f>'DATA SHEET'!CV424*'Gas parameters'!$I$15</f>
        <v>0</v>
      </c>
      <c r="ES424" s="434">
        <f>'DATA SHEET'!CW424*'Gas parameters'!$J$15</f>
        <v>0</v>
      </c>
      <c r="ET424" s="434">
        <f>'DATA SHEET'!CX424*'Gas parameters'!$K$15</f>
        <v>0</v>
      </c>
      <c r="EU424" s="434">
        <f>'DATA SHEET'!CY424*'Gas parameters'!$L$15</f>
        <v>0</v>
      </c>
      <c r="EV424" s="434">
        <f>'DATA SHEET'!CZ424*'Gas parameters'!$M$15</f>
        <v>0.1996</v>
      </c>
      <c r="EW424" s="434">
        <f>'DATA SHEET'!DA424*'Gas parameters'!$N$15</f>
        <v>0</v>
      </c>
      <c r="EX424" s="434">
        <f>'DATA SHEET'!DB424*'Gas parameters'!$O$15</f>
        <v>0</v>
      </c>
      <c r="EY424" s="434">
        <f>'DATA SHEET'!DC424*'Gas parameters'!$P$15</f>
        <v>0</v>
      </c>
      <c r="EZ424" s="434">
        <f>'DATA SHEET'!DD424*'Gas parameters'!$Q$15</f>
        <v>0</v>
      </c>
      <c r="FA424" s="429">
        <f>'DATA SHEET'!CO424*'Gas parameters'!$B$16</f>
        <v>0.59760000000000002</v>
      </c>
      <c r="FB424" s="429">
        <f>'DATA SHEET'!CP424*'Gas parameters'!$C$16</f>
        <v>0</v>
      </c>
      <c r="FC424" s="429">
        <f>'DATA SHEET'!CQ424*'Gas parameters'!$D$16</f>
        <v>0</v>
      </c>
      <c r="FD424" s="429">
        <f>'DATA SHEET'!CR424*'Gas parameters'!$E$16</f>
        <v>0</v>
      </c>
      <c r="FE424" s="429">
        <f>'DATA SHEET'!CS424*'Gas parameters'!$F$16</f>
        <v>0</v>
      </c>
      <c r="FF424" s="429">
        <f>'DATA SHEET'!CT424*'Gas parameters'!$G$16</f>
        <v>0</v>
      </c>
      <c r="FG424" s="429">
        <f>'DATA SHEET'!CU424*'Gas parameters'!$H$16</f>
        <v>0</v>
      </c>
      <c r="FH424" s="429">
        <f>'DATA SHEET'!CV424*'Gas parameters'!$I$16</f>
        <v>0</v>
      </c>
      <c r="FI424" s="429">
        <f>'DATA SHEET'!CW424*'Gas parameters'!$J$16</f>
        <v>0</v>
      </c>
      <c r="FJ424" s="429">
        <f>'DATA SHEET'!CX424*'Gas parameters'!$K$16</f>
        <v>0</v>
      </c>
      <c r="FK424" s="429">
        <f>'DATA SHEET'!CY424*'Gas parameters'!$L$16</f>
        <v>0</v>
      </c>
      <c r="FL424" s="429">
        <f>'DATA SHEET'!CZ424*'Gas parameters'!$M$16</f>
        <v>0</v>
      </c>
      <c r="FM424" s="429">
        <f>'DATA SHEET'!DA424*'Gas parameters'!$N$16</f>
        <v>0</v>
      </c>
      <c r="FN424" s="429">
        <f>'DATA SHEET'!DB424*'Gas parameters'!$O$16</f>
        <v>0</v>
      </c>
      <c r="FO424" s="429">
        <f>'DATA SHEET'!DC424*'Gas parameters'!$P$16</f>
        <v>0</v>
      </c>
      <c r="FP424" s="429">
        <f>'DATA SHEET'!DD424*'Gas parameters'!$Q$16</f>
        <v>0</v>
      </c>
      <c r="FQ424" s="457">
        <f>'DATA SHEET'!CO424*'Gas parameters'!$B$17</f>
        <v>1.1639999999999999</v>
      </c>
      <c r="FR424" s="457">
        <f>'DATA SHEET'!CP424*'Gas parameters'!$C$17</f>
        <v>0</v>
      </c>
      <c r="FS424" s="457">
        <f>'DATA SHEET'!CQ424*'Gas parameters'!$D$17</f>
        <v>0</v>
      </c>
      <c r="FT424" s="457">
        <f>'DATA SHEET'!CR424*'Gas parameters'!$E$17</f>
        <v>0</v>
      </c>
      <c r="FU424" s="457">
        <f>'DATA SHEET'!CS424*'Gas parameters'!$F$17</f>
        <v>0</v>
      </c>
      <c r="FV424" s="457">
        <f>'DATA SHEET'!CT424*'Gas parameters'!$G$17</f>
        <v>0</v>
      </c>
      <c r="FW424" s="457">
        <f>'DATA SHEET'!CU424*'Gas parameters'!$H$17</f>
        <v>0</v>
      </c>
      <c r="FX424" s="457">
        <f>'DATA SHEET'!CV424*'Gas parameters'!$I$17</f>
        <v>0</v>
      </c>
      <c r="FY424" s="457">
        <f>'DATA SHEET'!CW424*'Gas parameters'!$J$17</f>
        <v>0</v>
      </c>
      <c r="FZ424" s="457">
        <f>'DATA SHEET'!CX424*'Gas parameters'!$K$17</f>
        <v>0</v>
      </c>
      <c r="GA424" s="457">
        <f>'DATA SHEET'!CY424*'Gas parameters'!$L$17</f>
        <v>0</v>
      </c>
      <c r="GB424" s="457">
        <f>'DATA SHEET'!CZ424*'Gas parameters'!$M$17</f>
        <v>0.38680000000000003</v>
      </c>
      <c r="GC424" s="457">
        <f>'DATA SHEET'!DA424*'Gas parameters'!$N$17</f>
        <v>0</v>
      </c>
      <c r="GD424" s="457">
        <f>'DATA SHEET'!DB424*'Gas parameters'!$O$17</f>
        <v>0</v>
      </c>
      <c r="GE424" s="457">
        <f>'DATA SHEET'!DC424*'Gas parameters'!$P$17</f>
        <v>0</v>
      </c>
      <c r="GF424" s="457">
        <f>'DATA SHEET'!DD424*'Gas parameters'!$Q$17</f>
        <v>0</v>
      </c>
      <c r="GG424" s="429">
        <f>'DATA SHEET'!CO424*'Gas parameters'!$B$18</f>
        <v>0.43043999999999999</v>
      </c>
      <c r="GH424" s="429">
        <f>'DATA SHEET'!CP424*'Gas parameters'!$C$18</f>
        <v>0</v>
      </c>
      <c r="GI424" s="429">
        <f>'DATA SHEET'!CQ424*'Gas parameters'!$D$18</f>
        <v>0</v>
      </c>
      <c r="GJ424" s="429">
        <f>'DATA SHEET'!CR424*'Gas parameters'!$E$18</f>
        <v>0</v>
      </c>
      <c r="GK424" s="429">
        <f>'DATA SHEET'!CS424*'Gas parameters'!$F$18</f>
        <v>0</v>
      </c>
      <c r="GL424" s="429">
        <f>'DATA SHEET'!CT424*'Gas parameters'!$G$18</f>
        <v>0</v>
      </c>
      <c r="GM424" s="429">
        <f>'DATA SHEET'!CU424*'Gas parameters'!$H$18</f>
        <v>0</v>
      </c>
      <c r="GN424" s="429">
        <f>'DATA SHEET'!CV424*'Gas parameters'!$I$18</f>
        <v>0</v>
      </c>
      <c r="GO424" s="429">
        <f>'DATA SHEET'!CW424*'Gas parameters'!$J$18</f>
        <v>0</v>
      </c>
      <c r="GP424" s="429">
        <f>'DATA SHEET'!CX424*'Gas parameters'!$K$18</f>
        <v>0</v>
      </c>
      <c r="GQ424" s="429">
        <f>'DATA SHEET'!CY424*'Gas parameters'!$L$18</f>
        <v>0</v>
      </c>
      <c r="GR424" s="429">
        <f>'DATA SHEET'!CZ424*'Gas parameters'!$M$18</f>
        <v>3.5999999999999997E-2</v>
      </c>
      <c r="GS424" s="429">
        <f>'DATA SHEET'!DA424*'Gas parameters'!$N$18</f>
        <v>0</v>
      </c>
      <c r="GT424" s="429">
        <f>'DATA SHEET'!DB424*'Gas parameters'!$O$18</f>
        <v>0</v>
      </c>
      <c r="GU424" s="429">
        <f>'DATA SHEET'!DC424*'Gas parameters'!$P$18</f>
        <v>0</v>
      </c>
      <c r="GV424" s="429">
        <f>'DATA SHEET'!DD424*'Gas parameters'!$Q$18</f>
        <v>0</v>
      </c>
      <c r="GW424" s="430">
        <v>7</v>
      </c>
      <c r="GX424" s="430">
        <v>1E-3</v>
      </c>
      <c r="GY424" s="435">
        <f t="shared" ref="GY424:GY431" si="3327">HM424/0.2094</f>
        <v>6.6924546322827121</v>
      </c>
      <c r="GZ424" s="435">
        <f t="shared" ref="GZ424:GZ431" si="3328">HN424/HH424*100</f>
        <v>10.148328222950017</v>
      </c>
      <c r="HA424" s="433">
        <f t="shared" ref="HA424:HA431" si="3329">(HG424-HH424)/GY424+1</f>
        <v>1</v>
      </c>
      <c r="HB424" s="433">
        <f t="shared" ref="HB424:HB431" si="3330">HG424+HI424</f>
        <v>7.4502201757506663</v>
      </c>
      <c r="HC424" s="433">
        <f t="shared" ref="HC424:HC431" si="3331">HI424/HB424*100</f>
        <v>20.959991874476575</v>
      </c>
      <c r="HD424" s="433">
        <f t="shared" ref="HD424:HD431" si="3332">HJ424*0.01977+HF424*0.01429+(100-HF424-HJ424)*0.01251</f>
        <v>1.3246768628986172</v>
      </c>
      <c r="HE424" s="433">
        <f t="shared" ref="HE424:HE431" si="3333">(HD424+HI424*0.8038/HG424)/(HI424/HG424+1)</f>
        <v>1.2155011147590387</v>
      </c>
      <c r="HF424" s="436">
        <f t="shared" si="3297"/>
        <v>0</v>
      </c>
      <c r="HG424" s="433">
        <f t="shared" ref="HG424:HG431" si="3334">HN424/HJ424*100</f>
        <v>5.8886546322827122</v>
      </c>
      <c r="HH424" s="435">
        <f>GY424*0.7906+'DATA SHEET'!CW424/100+HN424</f>
        <v>5.8886546322827122</v>
      </c>
      <c r="HI424" s="433">
        <f t="shared" ref="HI424:HI431" si="3335">GX424/0.8038*1.293*HA424*GY424+HO424</f>
        <v>1.5615655434679541</v>
      </c>
      <c r="HJ424" s="433">
        <f t="shared" ref="HJ424:HJ431" si="3336">(1-HF424/20.94)*GZ424</f>
        <v>10.148328222950017</v>
      </c>
      <c r="HK424" s="437">
        <f t="shared" ref="HK424:HK431" si="3337">SUM(DE424:DT424)</f>
        <v>25843</v>
      </c>
      <c r="HL424" s="437">
        <f t="shared" ref="HL424:HL431" si="3338">SUM(DU424:EJ424)</f>
        <v>28989.399999999998</v>
      </c>
      <c r="HM424" s="438">
        <f t="shared" ref="HM424:HM431" si="3339">SUM(EK424:EZ424)</f>
        <v>1.4014</v>
      </c>
      <c r="HN424" s="439">
        <f t="shared" ref="HN424:HN431" si="3340">SUM(FA424:FP424)</f>
        <v>0.59760000000000002</v>
      </c>
      <c r="HO424" s="436">
        <f t="shared" ref="HO424:HO431" si="3341">SUM(FQ424:GF424)</f>
        <v>1.5508</v>
      </c>
      <c r="HP424" s="427">
        <f t="shared" ref="HP424:HP431" si="3342">SUM(GG424:GV424)</f>
        <v>0.46643999999999997</v>
      </c>
      <c r="HQ424" s="357">
        <f t="shared" ref="HQ424:HQ431" si="3343">SUM(AS424:BH424)</f>
        <v>25801.599999999999</v>
      </c>
      <c r="HR424" s="358">
        <f t="shared" ref="HR424:HR431" si="3344">SUM(BI424:BX424)</f>
        <v>29019.200000000001</v>
      </c>
      <c r="HS424" s="712">
        <f t="shared" ref="HS424:HS431" si="3345">SUM(BY424:CN424)</f>
        <v>0.46643999999999997</v>
      </c>
      <c r="HT424" s="713">
        <f t="shared" ref="HT424:HT431" si="3346">HU424/$HR$14</f>
        <v>0.36094603788418017</v>
      </c>
      <c r="HU424" s="711">
        <f t="shared" ref="HU424:HU431" si="3347">HS424/$HU$14</f>
        <v>0.44215889640812073</v>
      </c>
      <c r="HV424" s="711">
        <f t="shared" ref="HV424:HV431" si="3348">HY424/$HV$14</f>
        <v>24.454174959719456</v>
      </c>
      <c r="HW424" s="711">
        <f t="shared" ref="HW424:HW431" si="3349">HZ424/$HW$14</f>
        <v>27.464698088207459</v>
      </c>
      <c r="HX424" s="711">
        <f t="shared" ref="HX424:HX431" si="3350">IA424/$HX$14</f>
        <v>45.714470083951518</v>
      </c>
      <c r="HY424" s="714">
        <f t="shared" ref="HY424:HY431" si="3351">HQ424/1000</f>
        <v>25.801599999999997</v>
      </c>
      <c r="HZ424" s="359">
        <f t="shared" ref="HZ424:HZ431" si="3352">HR424/1000</f>
        <v>29.019200000000001</v>
      </c>
      <c r="IA424" s="360">
        <f t="shared" ref="IA424:IA431" si="3353">HR424/SQRT(HT424)/1000</f>
        <v>48.30190909070317</v>
      </c>
      <c r="IB424" s="75">
        <f t="shared" ref="IB424:IB431" si="3354">HX424</f>
        <v>45.714470083951518</v>
      </c>
      <c r="IC424" s="724">
        <f t="shared" ref="IC424:IC431" si="3355">HT424</f>
        <v>0.36094603788418017</v>
      </c>
      <c r="ID424" s="724">
        <f t="shared" ref="ID424:ID431" si="3356">HY424</f>
        <v>25.801599999999997</v>
      </c>
      <c r="IE424" s="724">
        <f t="shared" ref="IE424:IE431" si="3357">HZ424</f>
        <v>29.019200000000001</v>
      </c>
      <c r="IF424" s="76">
        <f t="shared" ref="IF424:IF431" si="3358">GZ424</f>
        <v>10.148328222950017</v>
      </c>
      <c r="IG424" s="29"/>
      <c r="IH424" s="29"/>
      <c r="II424" s="28"/>
      <c r="IJ424" s="21"/>
      <c r="IK424" s="31"/>
      <c r="IL424" s="31"/>
      <c r="IM424" s="31"/>
      <c r="IN424" s="29"/>
      <c r="IO424" s="29"/>
      <c r="IP424" s="25"/>
      <c r="IQ424" s="25"/>
      <c r="IR424" s="25"/>
      <c r="IS424" s="43"/>
      <c r="IT424" s="43"/>
      <c r="IU424" s="43"/>
      <c r="IV424" s="43"/>
      <c r="IW424" s="43"/>
      <c r="IX424" s="43"/>
      <c r="IY424" s="43"/>
      <c r="IZ424" s="43"/>
      <c r="JA424" s="25"/>
      <c r="JB424" s="43"/>
      <c r="JC424" s="64"/>
      <c r="JD424" s="22"/>
      <c r="JE424" s="22"/>
      <c r="JF424" s="22"/>
      <c r="JG424" s="22"/>
      <c r="JH424" s="21"/>
      <c r="JI424" s="21"/>
      <c r="JJ424" s="21"/>
      <c r="JK424" s="21"/>
      <c r="JL424" s="79"/>
      <c r="JM424" s="140"/>
      <c r="JN424" s="140"/>
      <c r="JO424" s="140"/>
      <c r="JP424" s="140"/>
      <c r="JQ424" s="140"/>
      <c r="JR424" s="140"/>
      <c r="JS424" s="140"/>
      <c r="JT424" s="142"/>
      <c r="JU424" s="142"/>
      <c r="JV424" s="142"/>
      <c r="JW424" s="142"/>
      <c r="JX424" s="142"/>
      <c r="JY424" s="142"/>
      <c r="JZ424" s="142"/>
      <c r="KA424" s="23"/>
      <c r="KB424" s="24"/>
      <c r="KC424" s="175"/>
      <c r="KD424" s="175"/>
      <c r="KE424" s="175"/>
      <c r="KF424" s="175"/>
      <c r="KG424" s="175"/>
      <c r="KH424" s="175"/>
      <c r="KI424" s="175"/>
      <c r="KJ424" s="175"/>
      <c r="KK424" s="32"/>
      <c r="KL424" s="32"/>
      <c r="KM424" s="32"/>
      <c r="KN424" s="32"/>
      <c r="KO424" s="32"/>
      <c r="KP424" s="32"/>
      <c r="KQ424" s="32"/>
      <c r="KR424" s="32"/>
      <c r="KS424" s="32"/>
      <c r="KT424" s="32"/>
      <c r="KU424" s="32"/>
      <c r="KV424" s="32"/>
      <c r="KX424" s="540">
        <f t="shared" si="3298"/>
        <v>100</v>
      </c>
    </row>
    <row r="425" spans="1:310" ht="13.9" customHeight="1" thickTop="1" thickBot="1" x14ac:dyDescent="0.3">
      <c r="D425" s="578"/>
      <c r="E425" s="11">
        <f>E424+1</f>
        <v>201</v>
      </c>
      <c r="F425" s="2171"/>
      <c r="G425" s="1831"/>
      <c r="H425" s="38"/>
      <c r="I425" s="38"/>
      <c r="J425" s="38"/>
      <c r="K425" s="1831"/>
      <c r="L425" s="1831"/>
      <c r="M425" s="39"/>
      <c r="N425" s="77"/>
      <c r="O425" s="45"/>
      <c r="P425" s="599"/>
      <c r="Q425" s="726">
        <v>60</v>
      </c>
      <c r="R425" s="727"/>
      <c r="S425" s="727"/>
      <c r="T425" s="727"/>
      <c r="U425" s="727"/>
      <c r="V425" s="727"/>
      <c r="W425" s="727"/>
      <c r="X425" s="727"/>
      <c r="Y425" s="727"/>
      <c r="Z425" s="727"/>
      <c r="AA425" s="727"/>
      <c r="AB425" s="727">
        <v>40</v>
      </c>
      <c r="AC425" s="368">
        <f t="shared" si="3299"/>
        <v>0.6</v>
      </c>
      <c r="AD425" s="368">
        <f t="shared" si="3300"/>
        <v>0</v>
      </c>
      <c r="AE425" s="368">
        <f t="shared" si="3301"/>
        <v>0</v>
      </c>
      <c r="AF425" s="368">
        <f t="shared" si="3302"/>
        <v>0</v>
      </c>
      <c r="AG425" s="368">
        <f t="shared" si="3303"/>
        <v>0</v>
      </c>
      <c r="AH425" s="368">
        <f t="shared" si="3304"/>
        <v>0</v>
      </c>
      <c r="AI425" s="368">
        <f t="shared" si="3305"/>
        <v>0</v>
      </c>
      <c r="AJ425" s="368">
        <f t="shared" si="3306"/>
        <v>0</v>
      </c>
      <c r="AK425" s="368">
        <f t="shared" si="3307"/>
        <v>0</v>
      </c>
      <c r="AL425" s="368">
        <f t="shared" si="3308"/>
        <v>0</v>
      </c>
      <c r="AM425" s="368">
        <f t="shared" si="3309"/>
        <v>0</v>
      </c>
      <c r="AN425" s="368">
        <f t="shared" si="3310"/>
        <v>0.4</v>
      </c>
      <c r="AO425" s="369">
        <v>0</v>
      </c>
      <c r="AP425" s="370">
        <v>0</v>
      </c>
      <c r="AQ425" s="370">
        <v>0</v>
      </c>
      <c r="AR425" s="370">
        <v>0</v>
      </c>
      <c r="AS425" s="378">
        <f>AC425*'Gas parameters'!$B$10</f>
        <v>21490.799999999999</v>
      </c>
      <c r="AT425" s="371">
        <f>AD425*'Gas parameters'!$C$10</f>
        <v>0</v>
      </c>
      <c r="AU425" s="371">
        <f>AE425*'Gas parameters'!$D$10</f>
        <v>0</v>
      </c>
      <c r="AV425" s="371">
        <f>AF425*'Gas parameters'!$E$10</f>
        <v>0</v>
      </c>
      <c r="AW425" s="371">
        <f>AG425*'Gas parameters'!$F$10</f>
        <v>0</v>
      </c>
      <c r="AX425" s="371">
        <f>AH425*'Gas parameters'!$G$10</f>
        <v>0</v>
      </c>
      <c r="AY425" s="371">
        <f>AI425*'Gas parameters'!$H$10</f>
        <v>0</v>
      </c>
      <c r="AZ425" s="371">
        <f>AJ425*'Gas parameters'!$I$10</f>
        <v>0</v>
      </c>
      <c r="BA425" s="371">
        <f>AK425*'Gas parameters'!$J$10</f>
        <v>0</v>
      </c>
      <c r="BB425" s="371">
        <f>AL425*'Gas parameters'!$K$10</f>
        <v>0</v>
      </c>
      <c r="BC425" s="371">
        <f>AM425*'Gas parameters'!$L$10</f>
        <v>0</v>
      </c>
      <c r="BD425" s="371">
        <f>AN425*'Gas parameters'!$M$10</f>
        <v>4310.8</v>
      </c>
      <c r="BE425" s="372">
        <f>AO425*'Gas parameters'!$N$10</f>
        <v>0</v>
      </c>
      <c r="BF425" s="373">
        <f>AP425*'Gas parameters'!$O$10</f>
        <v>0</v>
      </c>
      <c r="BG425" s="373">
        <f>AQ425*'Gas parameters'!$P$10</f>
        <v>0</v>
      </c>
      <c r="BH425" s="379">
        <f>AR425*'Gas parameters'!$Q$10</f>
        <v>0</v>
      </c>
      <c r="BI425" s="386">
        <f>AC425*'Gas parameters'!$B$11</f>
        <v>23904</v>
      </c>
      <c r="BJ425" s="387">
        <f>AD425*'Gas parameters'!$C$11</f>
        <v>0</v>
      </c>
      <c r="BK425" s="387">
        <f>AE425*'Gas parameters'!$D$11</f>
        <v>0</v>
      </c>
      <c r="BL425" s="387">
        <f>AF425*'Gas parameters'!$E$11</f>
        <v>0</v>
      </c>
      <c r="BM425" s="387">
        <f>AG425*'Gas parameters'!$F$11</f>
        <v>0</v>
      </c>
      <c r="BN425" s="387">
        <f>AH425*'Gas parameters'!$G$11</f>
        <v>0</v>
      </c>
      <c r="BO425" s="387">
        <f>AI425*'Gas parameters'!$H$11</f>
        <v>0</v>
      </c>
      <c r="BP425" s="387">
        <f>AJ425*'Gas parameters'!$I$11</f>
        <v>0</v>
      </c>
      <c r="BQ425" s="387">
        <f>AK425*'Gas parameters'!$J$11</f>
        <v>0</v>
      </c>
      <c r="BR425" s="387">
        <f>AL425*'Gas parameters'!$K$11</f>
        <v>0</v>
      </c>
      <c r="BS425" s="387">
        <f>AM425*'Gas parameters'!$L$11</f>
        <v>0</v>
      </c>
      <c r="BT425" s="387">
        <f>AN425*'Gas parameters'!$M$11</f>
        <v>5115.2000000000007</v>
      </c>
      <c r="BU425" s="388">
        <f>AO425*'Gas parameters'!$N$11</f>
        <v>0</v>
      </c>
      <c r="BV425" s="389">
        <f>AP425*'Gas parameters'!$O$11</f>
        <v>0</v>
      </c>
      <c r="BW425" s="389">
        <f>AQ425*'Gas parameters'!$P$11</f>
        <v>0</v>
      </c>
      <c r="BX425" s="390">
        <f>AR425*'Gas parameters'!$Q$11</f>
        <v>0</v>
      </c>
      <c r="BY425" s="385">
        <f>AC425*'Gas parameters'!$B$12</f>
        <v>0.43043999999999999</v>
      </c>
      <c r="BZ425" s="374">
        <f>AD425*'Gas parameters'!$C$12</f>
        <v>0</v>
      </c>
      <c r="CA425" s="374">
        <f>AE425*'Gas parameters'!$D$12</f>
        <v>0</v>
      </c>
      <c r="CB425" s="374">
        <f>AF425*'Gas parameters'!$E$12</f>
        <v>0</v>
      </c>
      <c r="CC425" s="374">
        <f>AG425*'Gas parameters'!$F$12</f>
        <v>0</v>
      </c>
      <c r="CD425" s="374">
        <f>AH425*'Gas parameters'!$G$12</f>
        <v>0</v>
      </c>
      <c r="CE425" s="374">
        <f>AI425*'Gas parameters'!$H$12</f>
        <v>0</v>
      </c>
      <c r="CF425" s="374">
        <f>AJ425*'Gas parameters'!$I$12</f>
        <v>0</v>
      </c>
      <c r="CG425" s="374">
        <f>AK425*'Gas parameters'!$J$12</f>
        <v>0</v>
      </c>
      <c r="CH425" s="374">
        <f>AL425*'Gas parameters'!$K$12</f>
        <v>0</v>
      </c>
      <c r="CI425" s="374">
        <f>AM425*'Gas parameters'!$L$12</f>
        <v>0</v>
      </c>
      <c r="CJ425" s="374">
        <f>AN425*'Gas parameters'!$M$12</f>
        <v>3.5999999999999997E-2</v>
      </c>
      <c r="CK425" s="375">
        <f>AO425*'Gas parameters'!$N$12</f>
        <v>0</v>
      </c>
      <c r="CL425" s="376">
        <f>AP425*'Gas parameters'!$O$12</f>
        <v>0</v>
      </c>
      <c r="CM425" s="376">
        <f>AQ425*'Gas parameters'!$P$12</f>
        <v>0</v>
      </c>
      <c r="CN425" s="376">
        <f>AR425*'Gas parameters'!$Q$12</f>
        <v>0</v>
      </c>
      <c r="CO425" s="432">
        <f t="shared" si="3311"/>
        <v>0.6</v>
      </c>
      <c r="CP425" s="432">
        <f t="shared" si="3312"/>
        <v>0</v>
      </c>
      <c r="CQ425" s="432">
        <f t="shared" si="3313"/>
        <v>0</v>
      </c>
      <c r="CR425" s="432">
        <f t="shared" si="3314"/>
        <v>0</v>
      </c>
      <c r="CS425" s="432">
        <f t="shared" si="3315"/>
        <v>0</v>
      </c>
      <c r="CT425" s="432">
        <f t="shared" si="3316"/>
        <v>0</v>
      </c>
      <c r="CU425" s="432">
        <f t="shared" si="3317"/>
        <v>0</v>
      </c>
      <c r="CV425" s="432">
        <f t="shared" si="3318"/>
        <v>0</v>
      </c>
      <c r="CW425" s="432">
        <f t="shared" si="3319"/>
        <v>0</v>
      </c>
      <c r="CX425" s="432">
        <f t="shared" si="3320"/>
        <v>0</v>
      </c>
      <c r="CY425" s="432">
        <f t="shared" si="3321"/>
        <v>0</v>
      </c>
      <c r="CZ425" s="432">
        <f t="shared" si="3322"/>
        <v>0.4</v>
      </c>
      <c r="DA425" s="432">
        <f t="shared" si="3323"/>
        <v>0</v>
      </c>
      <c r="DB425" s="432">
        <f t="shared" si="3324"/>
        <v>0</v>
      </c>
      <c r="DC425" s="432">
        <f t="shared" si="3325"/>
        <v>0</v>
      </c>
      <c r="DD425" s="432">
        <f t="shared" si="3326"/>
        <v>0</v>
      </c>
      <c r="DE425" s="428">
        <f>'DATA SHEET'!CO425*'Gas parameters'!$B$13</f>
        <v>21529.8</v>
      </c>
      <c r="DF425" s="428">
        <f>'DATA SHEET'!CP425*'Gas parameters'!$C$13</f>
        <v>0</v>
      </c>
      <c r="DG425" s="428">
        <f>'DATA SHEET'!CQ425*'Gas parameters'!$D$13</f>
        <v>0</v>
      </c>
      <c r="DH425" s="428">
        <f>'DATA SHEET'!CR425*'Gas parameters'!$E$13</f>
        <v>0</v>
      </c>
      <c r="DI425" s="428">
        <f>'DATA SHEET'!CS425*'Gas parameters'!$F$13</f>
        <v>0</v>
      </c>
      <c r="DJ425" s="428">
        <f>'DATA SHEET'!CT425*'Gas parameters'!$G$13</f>
        <v>0</v>
      </c>
      <c r="DK425" s="428">
        <f>'DATA SHEET'!CU425*'Gas parameters'!$H$13</f>
        <v>0</v>
      </c>
      <c r="DL425" s="428">
        <f>'DATA SHEET'!CV425*'Gas parameters'!$I$13</f>
        <v>0</v>
      </c>
      <c r="DM425" s="428">
        <f>'DATA SHEET'!CW425*'Gas parameters'!$J$13</f>
        <v>0</v>
      </c>
      <c r="DN425" s="428">
        <f>'DATA SHEET'!CX425*'Gas parameters'!$K$13</f>
        <v>0</v>
      </c>
      <c r="DO425" s="428">
        <f>'DATA SHEET'!CY425*'Gas parameters'!$L$13</f>
        <v>0</v>
      </c>
      <c r="DP425" s="428">
        <f>'DATA SHEET'!CZ425*'Gas parameters'!$M$13</f>
        <v>4313.2</v>
      </c>
      <c r="DQ425" s="428">
        <f>'DATA SHEET'!DA425*'Gas parameters'!$N$13</f>
        <v>0</v>
      </c>
      <c r="DR425" s="428">
        <f>'DATA SHEET'!DB425*'Gas parameters'!$O$13</f>
        <v>0</v>
      </c>
      <c r="DS425" s="428">
        <f>'DATA SHEET'!DC425*'Gas parameters'!$P$13</f>
        <v>0</v>
      </c>
      <c r="DT425" s="428">
        <f>'DATA SHEET'!DD425*'Gas parameters'!$Q$13</f>
        <v>0</v>
      </c>
      <c r="DU425" s="431">
        <f>'DATA SHEET'!CO425*'Gas parameters'!$B$14</f>
        <v>23891.399999999998</v>
      </c>
      <c r="DV425" s="431">
        <f>'DATA SHEET'!CP425*'Gas parameters'!$C$14</f>
        <v>0</v>
      </c>
      <c r="DW425" s="431">
        <f>'DATA SHEET'!CQ425*'Gas parameters'!$D$14</f>
        <v>0</v>
      </c>
      <c r="DX425" s="431">
        <f>'DATA SHEET'!CR425*'Gas parameters'!$E$14</f>
        <v>0</v>
      </c>
      <c r="DY425" s="431">
        <f>'DATA SHEET'!CS425*'Gas parameters'!$F$14</f>
        <v>0</v>
      </c>
      <c r="DZ425" s="431">
        <f>'DATA SHEET'!CT425*'Gas parameters'!$G$14</f>
        <v>0</v>
      </c>
      <c r="EA425" s="431">
        <f>'DATA SHEET'!CU425*'Gas parameters'!$H$14</f>
        <v>0</v>
      </c>
      <c r="EB425" s="431">
        <f>'DATA SHEET'!CV425*'Gas parameters'!$I$14</f>
        <v>0</v>
      </c>
      <c r="EC425" s="431">
        <f>'DATA SHEET'!CW425*'Gas parameters'!$J$14</f>
        <v>0</v>
      </c>
      <c r="ED425" s="431">
        <f>'DATA SHEET'!CX425*'Gas parameters'!$K$14</f>
        <v>0</v>
      </c>
      <c r="EE425" s="431">
        <f>'DATA SHEET'!CY425*'Gas parameters'!$L$14</f>
        <v>0</v>
      </c>
      <c r="EF425" s="431">
        <f>'DATA SHEET'!CZ425*'Gas parameters'!$M$14</f>
        <v>5098</v>
      </c>
      <c r="EG425" s="431">
        <f>'DATA SHEET'!DA425*'Gas parameters'!$N$14</f>
        <v>0</v>
      </c>
      <c r="EH425" s="431">
        <f>'DATA SHEET'!DB425*'Gas parameters'!$O$14</f>
        <v>0</v>
      </c>
      <c r="EI425" s="431">
        <f>'DATA SHEET'!DC425*'Gas parameters'!$P$14</f>
        <v>0</v>
      </c>
      <c r="EJ425" s="431">
        <f>'DATA SHEET'!DD425*'Gas parameters'!$Q$14</f>
        <v>0</v>
      </c>
      <c r="EK425" s="425">
        <f>'DATA SHEET'!CO425*'Gas parameters'!$B$15</f>
        <v>1.2018</v>
      </c>
      <c r="EL425" s="434">
        <f>'DATA SHEET'!CP425*'Gas parameters'!$C$15</f>
        <v>0</v>
      </c>
      <c r="EM425" s="434">
        <f>'DATA SHEET'!CQ425*'Gas parameters'!$D$15</f>
        <v>0</v>
      </c>
      <c r="EN425" s="434">
        <f>'DATA SHEET'!CR425*'Gas parameters'!$E$15</f>
        <v>0</v>
      </c>
      <c r="EO425" s="434">
        <f>'DATA SHEET'!CS425*'Gas parameters'!$F$15</f>
        <v>0</v>
      </c>
      <c r="EP425" s="434">
        <f>'DATA SHEET'!CT425*'Gas parameters'!$G$15</f>
        <v>0</v>
      </c>
      <c r="EQ425" s="434">
        <f>'DATA SHEET'!CU425*'Gas parameters'!$H$15</f>
        <v>0</v>
      </c>
      <c r="ER425" s="434">
        <f>'DATA SHEET'!CV425*'Gas parameters'!$I$15</f>
        <v>0</v>
      </c>
      <c r="ES425" s="434">
        <f>'DATA SHEET'!CW425*'Gas parameters'!$J$15</f>
        <v>0</v>
      </c>
      <c r="ET425" s="434">
        <f>'DATA SHEET'!CX425*'Gas parameters'!$K$15</f>
        <v>0</v>
      </c>
      <c r="EU425" s="434">
        <f>'DATA SHEET'!CY425*'Gas parameters'!$L$15</f>
        <v>0</v>
      </c>
      <c r="EV425" s="434">
        <f>'DATA SHEET'!CZ425*'Gas parameters'!$M$15</f>
        <v>0.1996</v>
      </c>
      <c r="EW425" s="434">
        <f>'DATA SHEET'!DA425*'Gas parameters'!$N$15</f>
        <v>0</v>
      </c>
      <c r="EX425" s="434">
        <f>'DATA SHEET'!DB425*'Gas parameters'!$O$15</f>
        <v>0</v>
      </c>
      <c r="EY425" s="434">
        <f>'DATA SHEET'!DC425*'Gas parameters'!$P$15</f>
        <v>0</v>
      </c>
      <c r="EZ425" s="434">
        <f>'DATA SHEET'!DD425*'Gas parameters'!$Q$15</f>
        <v>0</v>
      </c>
      <c r="FA425" s="429">
        <f>'DATA SHEET'!CO425*'Gas parameters'!$B$16</f>
        <v>0.59760000000000002</v>
      </c>
      <c r="FB425" s="429">
        <f>'DATA SHEET'!CP425*'Gas parameters'!$C$16</f>
        <v>0</v>
      </c>
      <c r="FC425" s="429">
        <f>'DATA SHEET'!CQ425*'Gas parameters'!$D$16</f>
        <v>0</v>
      </c>
      <c r="FD425" s="429">
        <f>'DATA SHEET'!CR425*'Gas parameters'!$E$16</f>
        <v>0</v>
      </c>
      <c r="FE425" s="429">
        <f>'DATA SHEET'!CS425*'Gas parameters'!$F$16</f>
        <v>0</v>
      </c>
      <c r="FF425" s="429">
        <f>'DATA SHEET'!CT425*'Gas parameters'!$G$16</f>
        <v>0</v>
      </c>
      <c r="FG425" s="429">
        <f>'DATA SHEET'!CU425*'Gas parameters'!$H$16</f>
        <v>0</v>
      </c>
      <c r="FH425" s="429">
        <f>'DATA SHEET'!CV425*'Gas parameters'!$I$16</f>
        <v>0</v>
      </c>
      <c r="FI425" s="429">
        <f>'DATA SHEET'!CW425*'Gas parameters'!$J$16</f>
        <v>0</v>
      </c>
      <c r="FJ425" s="429">
        <f>'DATA SHEET'!CX425*'Gas parameters'!$K$16</f>
        <v>0</v>
      </c>
      <c r="FK425" s="429">
        <f>'DATA SHEET'!CY425*'Gas parameters'!$L$16</f>
        <v>0</v>
      </c>
      <c r="FL425" s="429">
        <f>'DATA SHEET'!CZ425*'Gas parameters'!$M$16</f>
        <v>0</v>
      </c>
      <c r="FM425" s="429">
        <f>'DATA SHEET'!DA425*'Gas parameters'!$N$16</f>
        <v>0</v>
      </c>
      <c r="FN425" s="429">
        <f>'DATA SHEET'!DB425*'Gas parameters'!$O$16</f>
        <v>0</v>
      </c>
      <c r="FO425" s="429">
        <f>'DATA SHEET'!DC425*'Gas parameters'!$P$16</f>
        <v>0</v>
      </c>
      <c r="FP425" s="429">
        <f>'DATA SHEET'!DD425*'Gas parameters'!$Q$16</f>
        <v>0</v>
      </c>
      <c r="FQ425" s="457">
        <f>'DATA SHEET'!CO425*'Gas parameters'!$B$17</f>
        <v>1.1639999999999999</v>
      </c>
      <c r="FR425" s="457">
        <f>'DATA SHEET'!CP425*'Gas parameters'!$C$17</f>
        <v>0</v>
      </c>
      <c r="FS425" s="457">
        <f>'DATA SHEET'!CQ425*'Gas parameters'!$D$17</f>
        <v>0</v>
      </c>
      <c r="FT425" s="457">
        <f>'DATA SHEET'!CR425*'Gas parameters'!$E$17</f>
        <v>0</v>
      </c>
      <c r="FU425" s="457">
        <f>'DATA SHEET'!CS425*'Gas parameters'!$F$17</f>
        <v>0</v>
      </c>
      <c r="FV425" s="457">
        <f>'DATA SHEET'!CT425*'Gas parameters'!$G$17</f>
        <v>0</v>
      </c>
      <c r="FW425" s="457">
        <f>'DATA SHEET'!CU425*'Gas parameters'!$H$17</f>
        <v>0</v>
      </c>
      <c r="FX425" s="457">
        <f>'DATA SHEET'!CV425*'Gas parameters'!$I$17</f>
        <v>0</v>
      </c>
      <c r="FY425" s="457">
        <f>'DATA SHEET'!CW425*'Gas parameters'!$J$17</f>
        <v>0</v>
      </c>
      <c r="FZ425" s="457">
        <f>'DATA SHEET'!CX425*'Gas parameters'!$K$17</f>
        <v>0</v>
      </c>
      <c r="GA425" s="457">
        <f>'DATA SHEET'!CY425*'Gas parameters'!$L$17</f>
        <v>0</v>
      </c>
      <c r="GB425" s="457">
        <f>'DATA SHEET'!CZ425*'Gas parameters'!$M$17</f>
        <v>0.38680000000000003</v>
      </c>
      <c r="GC425" s="457">
        <f>'DATA SHEET'!DA425*'Gas parameters'!$N$17</f>
        <v>0</v>
      </c>
      <c r="GD425" s="457">
        <f>'DATA SHEET'!DB425*'Gas parameters'!$O$17</f>
        <v>0</v>
      </c>
      <c r="GE425" s="457">
        <f>'DATA SHEET'!DC425*'Gas parameters'!$P$17</f>
        <v>0</v>
      </c>
      <c r="GF425" s="457">
        <f>'DATA SHEET'!DD425*'Gas parameters'!$Q$17</f>
        <v>0</v>
      </c>
      <c r="GG425" s="429">
        <f>'DATA SHEET'!CO425*'Gas parameters'!$B$18</f>
        <v>0.43043999999999999</v>
      </c>
      <c r="GH425" s="429">
        <f>'DATA SHEET'!CP425*'Gas parameters'!$C$18</f>
        <v>0</v>
      </c>
      <c r="GI425" s="429">
        <f>'DATA SHEET'!CQ425*'Gas parameters'!$D$18</f>
        <v>0</v>
      </c>
      <c r="GJ425" s="429">
        <f>'DATA SHEET'!CR425*'Gas parameters'!$E$18</f>
        <v>0</v>
      </c>
      <c r="GK425" s="429">
        <f>'DATA SHEET'!CS425*'Gas parameters'!$F$18</f>
        <v>0</v>
      </c>
      <c r="GL425" s="429">
        <f>'DATA SHEET'!CT425*'Gas parameters'!$G$18</f>
        <v>0</v>
      </c>
      <c r="GM425" s="429">
        <f>'DATA SHEET'!CU425*'Gas parameters'!$H$18</f>
        <v>0</v>
      </c>
      <c r="GN425" s="429">
        <f>'DATA SHEET'!CV425*'Gas parameters'!$I$18</f>
        <v>0</v>
      </c>
      <c r="GO425" s="429">
        <f>'DATA SHEET'!CW425*'Gas parameters'!$J$18</f>
        <v>0</v>
      </c>
      <c r="GP425" s="429">
        <f>'DATA SHEET'!CX425*'Gas parameters'!$K$18</f>
        <v>0</v>
      </c>
      <c r="GQ425" s="429">
        <f>'DATA SHEET'!CY425*'Gas parameters'!$L$18</f>
        <v>0</v>
      </c>
      <c r="GR425" s="429">
        <f>'DATA SHEET'!CZ425*'Gas parameters'!$M$18</f>
        <v>3.5999999999999997E-2</v>
      </c>
      <c r="GS425" s="429">
        <f>'DATA SHEET'!DA425*'Gas parameters'!$N$18</f>
        <v>0</v>
      </c>
      <c r="GT425" s="429">
        <f>'DATA SHEET'!DB425*'Gas parameters'!$O$18</f>
        <v>0</v>
      </c>
      <c r="GU425" s="429">
        <f>'DATA SHEET'!DC425*'Gas parameters'!$P$18</f>
        <v>0</v>
      </c>
      <c r="GV425" s="429">
        <f>'DATA SHEET'!DD425*'Gas parameters'!$Q$18</f>
        <v>0</v>
      </c>
      <c r="GW425" s="430">
        <v>7</v>
      </c>
      <c r="GX425" s="430">
        <v>1E-3</v>
      </c>
      <c r="GY425" s="435">
        <f t="shared" si="3327"/>
        <v>6.6924546322827121</v>
      </c>
      <c r="GZ425" s="435">
        <f t="shared" si="3328"/>
        <v>10.148328222950017</v>
      </c>
      <c r="HA425" s="433">
        <f t="shared" si="3329"/>
        <v>1</v>
      </c>
      <c r="HB425" s="433">
        <f t="shared" si="3330"/>
        <v>7.4502201757506663</v>
      </c>
      <c r="HC425" s="433">
        <f t="shared" si="3331"/>
        <v>20.959991874476575</v>
      </c>
      <c r="HD425" s="433">
        <f t="shared" si="3332"/>
        <v>1.3246768628986172</v>
      </c>
      <c r="HE425" s="433">
        <f t="shared" si="3333"/>
        <v>1.2155011147590387</v>
      </c>
      <c r="HF425" s="436">
        <f t="shared" si="3297"/>
        <v>0</v>
      </c>
      <c r="HG425" s="433">
        <f t="shared" si="3334"/>
        <v>5.8886546322827122</v>
      </c>
      <c r="HH425" s="435">
        <f>GY425*0.7906+'DATA SHEET'!CW425/100+HN425</f>
        <v>5.8886546322827122</v>
      </c>
      <c r="HI425" s="433">
        <f t="shared" si="3335"/>
        <v>1.5615655434679541</v>
      </c>
      <c r="HJ425" s="433">
        <f t="shared" si="3336"/>
        <v>10.148328222950017</v>
      </c>
      <c r="HK425" s="437">
        <f t="shared" si="3337"/>
        <v>25843</v>
      </c>
      <c r="HL425" s="437">
        <f t="shared" si="3338"/>
        <v>28989.399999999998</v>
      </c>
      <c r="HM425" s="438">
        <f t="shared" si="3339"/>
        <v>1.4014</v>
      </c>
      <c r="HN425" s="439">
        <f t="shared" si="3340"/>
        <v>0.59760000000000002</v>
      </c>
      <c r="HO425" s="436">
        <f t="shared" si="3341"/>
        <v>1.5508</v>
      </c>
      <c r="HP425" s="427">
        <f t="shared" si="3342"/>
        <v>0.46643999999999997</v>
      </c>
      <c r="HQ425" s="357">
        <f t="shared" si="3343"/>
        <v>25801.599999999999</v>
      </c>
      <c r="HR425" s="358">
        <f t="shared" si="3344"/>
        <v>29019.200000000001</v>
      </c>
      <c r="HS425" s="712">
        <f t="shared" si="3345"/>
        <v>0.46643999999999997</v>
      </c>
      <c r="HT425" s="713">
        <f t="shared" si="3346"/>
        <v>0.36094603788418017</v>
      </c>
      <c r="HU425" s="711">
        <f t="shared" si="3347"/>
        <v>0.44215889640812073</v>
      </c>
      <c r="HV425" s="711">
        <f t="shared" si="3348"/>
        <v>24.454174959719456</v>
      </c>
      <c r="HW425" s="711">
        <f t="shared" si="3349"/>
        <v>27.464698088207459</v>
      </c>
      <c r="HX425" s="711">
        <f t="shared" si="3350"/>
        <v>45.714470083951518</v>
      </c>
      <c r="HY425" s="714">
        <f t="shared" si="3351"/>
        <v>25.801599999999997</v>
      </c>
      <c r="HZ425" s="359">
        <f t="shared" si="3352"/>
        <v>29.019200000000001</v>
      </c>
      <c r="IA425" s="360">
        <f t="shared" si="3353"/>
        <v>48.30190909070317</v>
      </c>
      <c r="IB425" s="75">
        <f t="shared" si="3354"/>
        <v>45.714470083951518</v>
      </c>
      <c r="IC425" s="724">
        <f t="shared" si="3355"/>
        <v>0.36094603788418017</v>
      </c>
      <c r="ID425" s="724">
        <f t="shared" si="3356"/>
        <v>25.801599999999997</v>
      </c>
      <c r="IE425" s="724">
        <f t="shared" si="3357"/>
        <v>29.019200000000001</v>
      </c>
      <c r="IF425" s="76">
        <f t="shared" si="3358"/>
        <v>10.148328222950017</v>
      </c>
      <c r="IG425" s="29"/>
      <c r="IH425" s="29"/>
      <c r="II425" s="28"/>
      <c r="IJ425" s="21"/>
      <c r="IK425" s="31"/>
      <c r="IL425" s="31"/>
      <c r="IM425" s="31"/>
      <c r="IN425" s="29"/>
      <c r="IO425" s="29"/>
      <c r="IP425" s="25"/>
      <c r="IQ425" s="25"/>
      <c r="IR425" s="25"/>
      <c r="IS425" s="43"/>
      <c r="IT425" s="43"/>
      <c r="IU425" s="43"/>
      <c r="IV425" s="43"/>
      <c r="IW425" s="43"/>
      <c r="IX425" s="43"/>
      <c r="IY425" s="43"/>
      <c r="IZ425" s="43"/>
      <c r="JA425" s="169"/>
      <c r="JB425" s="43"/>
      <c r="JC425" s="64"/>
      <c r="JD425" s="22"/>
      <c r="JE425" s="22"/>
      <c r="JF425" s="22"/>
      <c r="JG425" s="22"/>
      <c r="JH425" s="21"/>
      <c r="JI425" s="21"/>
      <c r="JJ425" s="21"/>
      <c r="JK425" s="21"/>
      <c r="JL425" s="79"/>
      <c r="JM425" s="140"/>
      <c r="JN425" s="140"/>
      <c r="JO425" s="140"/>
      <c r="JP425" s="140"/>
      <c r="JQ425" s="140"/>
      <c r="JR425" s="140"/>
      <c r="JS425" s="140"/>
      <c r="JT425" s="142"/>
      <c r="JU425" s="142"/>
      <c r="JV425" s="142"/>
      <c r="JW425" s="142"/>
      <c r="JX425" s="142"/>
      <c r="JY425" s="142"/>
      <c r="JZ425" s="142"/>
      <c r="KA425" s="26"/>
      <c r="KB425" s="27"/>
      <c r="KC425" s="175"/>
      <c r="KD425" s="175"/>
      <c r="KE425" s="175"/>
      <c r="KF425" s="175"/>
      <c r="KG425" s="175"/>
      <c r="KH425" s="175"/>
      <c r="KI425" s="175"/>
      <c r="KJ425" s="175"/>
      <c r="KK425" s="32"/>
      <c r="KL425" s="32"/>
      <c r="KM425" s="32"/>
      <c r="KN425" s="32"/>
      <c r="KO425" s="32"/>
      <c r="KP425" s="32"/>
      <c r="KQ425" s="32"/>
      <c r="KR425" s="32"/>
      <c r="KS425" s="32"/>
      <c r="KT425" s="32"/>
      <c r="KU425" s="32"/>
      <c r="KV425" s="32"/>
      <c r="KX425" s="540">
        <f t="shared" si="3298"/>
        <v>100</v>
      </c>
    </row>
    <row r="426" spans="1:310" ht="13.9" customHeight="1" thickTop="1" thickBot="1" x14ac:dyDescent="0.3">
      <c r="D426" s="578"/>
      <c r="E426" s="11">
        <f>E425+1</f>
        <v>202</v>
      </c>
      <c r="F426" s="2171"/>
      <c r="G426" s="1831"/>
      <c r="H426" s="38"/>
      <c r="I426" s="38"/>
      <c r="J426" s="38"/>
      <c r="K426" s="1831"/>
      <c r="L426" s="1831"/>
      <c r="M426" s="39"/>
      <c r="N426" s="77"/>
      <c r="O426" s="45"/>
      <c r="P426" s="599"/>
      <c r="Q426" s="726">
        <v>60</v>
      </c>
      <c r="R426" s="727"/>
      <c r="S426" s="727"/>
      <c r="T426" s="727"/>
      <c r="U426" s="727"/>
      <c r="V426" s="727"/>
      <c r="W426" s="727"/>
      <c r="X426" s="727"/>
      <c r="Y426" s="727"/>
      <c r="Z426" s="727"/>
      <c r="AA426" s="727"/>
      <c r="AB426" s="727">
        <v>40</v>
      </c>
      <c r="AC426" s="368">
        <f t="shared" si="3299"/>
        <v>0.6</v>
      </c>
      <c r="AD426" s="368">
        <f t="shared" si="3300"/>
        <v>0</v>
      </c>
      <c r="AE426" s="368">
        <f t="shared" si="3301"/>
        <v>0</v>
      </c>
      <c r="AF426" s="368">
        <f t="shared" si="3302"/>
        <v>0</v>
      </c>
      <c r="AG426" s="368">
        <f t="shared" si="3303"/>
        <v>0</v>
      </c>
      <c r="AH426" s="368">
        <f t="shared" si="3304"/>
        <v>0</v>
      </c>
      <c r="AI426" s="368">
        <f t="shared" si="3305"/>
        <v>0</v>
      </c>
      <c r="AJ426" s="368">
        <f t="shared" si="3306"/>
        <v>0</v>
      </c>
      <c r="AK426" s="368">
        <f t="shared" si="3307"/>
        <v>0</v>
      </c>
      <c r="AL426" s="368">
        <f t="shared" si="3308"/>
        <v>0</v>
      </c>
      <c r="AM426" s="368">
        <f t="shared" si="3309"/>
        <v>0</v>
      </c>
      <c r="AN426" s="368">
        <f t="shared" si="3310"/>
        <v>0.4</v>
      </c>
      <c r="AO426" s="369">
        <v>0</v>
      </c>
      <c r="AP426" s="370">
        <v>0</v>
      </c>
      <c r="AQ426" s="370">
        <v>0</v>
      </c>
      <c r="AR426" s="370">
        <v>0</v>
      </c>
      <c r="AS426" s="378">
        <f>AC426*'Gas parameters'!$B$10</f>
        <v>21490.799999999999</v>
      </c>
      <c r="AT426" s="371">
        <f>AD426*'Gas parameters'!$C$10</f>
        <v>0</v>
      </c>
      <c r="AU426" s="371">
        <f>AE426*'Gas parameters'!$D$10</f>
        <v>0</v>
      </c>
      <c r="AV426" s="371">
        <f>AF426*'Gas parameters'!$E$10</f>
        <v>0</v>
      </c>
      <c r="AW426" s="371">
        <f>AG426*'Gas parameters'!$F$10</f>
        <v>0</v>
      </c>
      <c r="AX426" s="371">
        <f>AH426*'Gas parameters'!$G$10</f>
        <v>0</v>
      </c>
      <c r="AY426" s="371">
        <f>AI426*'Gas parameters'!$H$10</f>
        <v>0</v>
      </c>
      <c r="AZ426" s="371">
        <f>AJ426*'Gas parameters'!$I$10</f>
        <v>0</v>
      </c>
      <c r="BA426" s="371">
        <f>AK426*'Gas parameters'!$J$10</f>
        <v>0</v>
      </c>
      <c r="BB426" s="371">
        <f>AL426*'Gas parameters'!$K$10</f>
        <v>0</v>
      </c>
      <c r="BC426" s="371">
        <f>AM426*'Gas parameters'!$L$10</f>
        <v>0</v>
      </c>
      <c r="BD426" s="371">
        <f>AN426*'Gas parameters'!$M$10</f>
        <v>4310.8</v>
      </c>
      <c r="BE426" s="372">
        <f>AO426*'Gas parameters'!$N$10</f>
        <v>0</v>
      </c>
      <c r="BF426" s="373">
        <f>AP426*'Gas parameters'!$O$10</f>
        <v>0</v>
      </c>
      <c r="BG426" s="373">
        <f>AQ426*'Gas parameters'!$P$10</f>
        <v>0</v>
      </c>
      <c r="BH426" s="379">
        <f>AR426*'Gas parameters'!$Q$10</f>
        <v>0</v>
      </c>
      <c r="BI426" s="386">
        <f>AC426*'Gas parameters'!$B$11</f>
        <v>23904</v>
      </c>
      <c r="BJ426" s="387">
        <f>AD426*'Gas parameters'!$C$11</f>
        <v>0</v>
      </c>
      <c r="BK426" s="387">
        <f>AE426*'Gas parameters'!$D$11</f>
        <v>0</v>
      </c>
      <c r="BL426" s="387">
        <f>AF426*'Gas parameters'!$E$11</f>
        <v>0</v>
      </c>
      <c r="BM426" s="387">
        <f>AG426*'Gas parameters'!$F$11</f>
        <v>0</v>
      </c>
      <c r="BN426" s="387">
        <f>AH426*'Gas parameters'!$G$11</f>
        <v>0</v>
      </c>
      <c r="BO426" s="387">
        <f>AI426*'Gas parameters'!$H$11</f>
        <v>0</v>
      </c>
      <c r="BP426" s="387">
        <f>AJ426*'Gas parameters'!$I$11</f>
        <v>0</v>
      </c>
      <c r="BQ426" s="387">
        <f>AK426*'Gas parameters'!$J$11</f>
        <v>0</v>
      </c>
      <c r="BR426" s="387">
        <f>AL426*'Gas parameters'!$K$11</f>
        <v>0</v>
      </c>
      <c r="BS426" s="387">
        <f>AM426*'Gas parameters'!$L$11</f>
        <v>0</v>
      </c>
      <c r="BT426" s="387">
        <f>AN426*'Gas parameters'!$M$11</f>
        <v>5115.2000000000007</v>
      </c>
      <c r="BU426" s="388">
        <f>AO426*'Gas parameters'!$N$11</f>
        <v>0</v>
      </c>
      <c r="BV426" s="389">
        <f>AP426*'Gas parameters'!$O$11</f>
        <v>0</v>
      </c>
      <c r="BW426" s="389">
        <f>AQ426*'Gas parameters'!$P$11</f>
        <v>0</v>
      </c>
      <c r="BX426" s="390">
        <f>AR426*'Gas parameters'!$Q$11</f>
        <v>0</v>
      </c>
      <c r="BY426" s="385">
        <f>AC426*'Gas parameters'!$B$12</f>
        <v>0.43043999999999999</v>
      </c>
      <c r="BZ426" s="374">
        <f>AD426*'Gas parameters'!$C$12</f>
        <v>0</v>
      </c>
      <c r="CA426" s="374">
        <f>AE426*'Gas parameters'!$D$12</f>
        <v>0</v>
      </c>
      <c r="CB426" s="374">
        <f>AF426*'Gas parameters'!$E$12</f>
        <v>0</v>
      </c>
      <c r="CC426" s="374">
        <f>AG426*'Gas parameters'!$F$12</f>
        <v>0</v>
      </c>
      <c r="CD426" s="374">
        <f>AH426*'Gas parameters'!$G$12</f>
        <v>0</v>
      </c>
      <c r="CE426" s="374">
        <f>AI426*'Gas parameters'!$H$12</f>
        <v>0</v>
      </c>
      <c r="CF426" s="374">
        <f>AJ426*'Gas parameters'!$I$12</f>
        <v>0</v>
      </c>
      <c r="CG426" s="374">
        <f>AK426*'Gas parameters'!$J$12</f>
        <v>0</v>
      </c>
      <c r="CH426" s="374">
        <f>AL426*'Gas parameters'!$K$12</f>
        <v>0</v>
      </c>
      <c r="CI426" s="374">
        <f>AM426*'Gas parameters'!$L$12</f>
        <v>0</v>
      </c>
      <c r="CJ426" s="374">
        <f>AN426*'Gas parameters'!$M$12</f>
        <v>3.5999999999999997E-2</v>
      </c>
      <c r="CK426" s="375">
        <f>AO426*'Gas parameters'!$N$12</f>
        <v>0</v>
      </c>
      <c r="CL426" s="376">
        <f>AP426*'Gas parameters'!$O$12</f>
        <v>0</v>
      </c>
      <c r="CM426" s="376">
        <f>AQ426*'Gas parameters'!$P$12</f>
        <v>0</v>
      </c>
      <c r="CN426" s="376">
        <f>AR426*'Gas parameters'!$Q$12</f>
        <v>0</v>
      </c>
      <c r="CO426" s="432">
        <f t="shared" si="3311"/>
        <v>0.6</v>
      </c>
      <c r="CP426" s="432">
        <f t="shared" si="3312"/>
        <v>0</v>
      </c>
      <c r="CQ426" s="432">
        <f t="shared" si="3313"/>
        <v>0</v>
      </c>
      <c r="CR426" s="432">
        <f t="shared" si="3314"/>
        <v>0</v>
      </c>
      <c r="CS426" s="432">
        <f t="shared" si="3315"/>
        <v>0</v>
      </c>
      <c r="CT426" s="432">
        <f t="shared" si="3316"/>
        <v>0</v>
      </c>
      <c r="CU426" s="432">
        <f t="shared" si="3317"/>
        <v>0</v>
      </c>
      <c r="CV426" s="432">
        <f t="shared" si="3318"/>
        <v>0</v>
      </c>
      <c r="CW426" s="432">
        <f t="shared" si="3319"/>
        <v>0</v>
      </c>
      <c r="CX426" s="432">
        <f t="shared" si="3320"/>
        <v>0</v>
      </c>
      <c r="CY426" s="432">
        <f t="shared" si="3321"/>
        <v>0</v>
      </c>
      <c r="CZ426" s="432">
        <f t="shared" si="3322"/>
        <v>0.4</v>
      </c>
      <c r="DA426" s="432">
        <f t="shared" si="3323"/>
        <v>0</v>
      </c>
      <c r="DB426" s="432">
        <f t="shared" si="3324"/>
        <v>0</v>
      </c>
      <c r="DC426" s="432">
        <f t="shared" si="3325"/>
        <v>0</v>
      </c>
      <c r="DD426" s="432">
        <f t="shared" si="3326"/>
        <v>0</v>
      </c>
      <c r="DE426" s="428">
        <f>'DATA SHEET'!CO426*'Gas parameters'!$B$13</f>
        <v>21529.8</v>
      </c>
      <c r="DF426" s="428">
        <f>'DATA SHEET'!CP426*'Gas parameters'!$C$13</f>
        <v>0</v>
      </c>
      <c r="DG426" s="428">
        <f>'DATA SHEET'!CQ426*'Gas parameters'!$D$13</f>
        <v>0</v>
      </c>
      <c r="DH426" s="428">
        <f>'DATA SHEET'!CR426*'Gas parameters'!$E$13</f>
        <v>0</v>
      </c>
      <c r="DI426" s="428">
        <f>'DATA SHEET'!CS426*'Gas parameters'!$F$13</f>
        <v>0</v>
      </c>
      <c r="DJ426" s="428">
        <f>'DATA SHEET'!CT426*'Gas parameters'!$G$13</f>
        <v>0</v>
      </c>
      <c r="DK426" s="428">
        <f>'DATA SHEET'!CU426*'Gas parameters'!$H$13</f>
        <v>0</v>
      </c>
      <c r="DL426" s="428">
        <f>'DATA SHEET'!CV426*'Gas parameters'!$I$13</f>
        <v>0</v>
      </c>
      <c r="DM426" s="428">
        <f>'DATA SHEET'!CW426*'Gas parameters'!$J$13</f>
        <v>0</v>
      </c>
      <c r="DN426" s="428">
        <f>'DATA SHEET'!CX426*'Gas parameters'!$K$13</f>
        <v>0</v>
      </c>
      <c r="DO426" s="428">
        <f>'DATA SHEET'!CY426*'Gas parameters'!$L$13</f>
        <v>0</v>
      </c>
      <c r="DP426" s="428">
        <f>'DATA SHEET'!CZ426*'Gas parameters'!$M$13</f>
        <v>4313.2</v>
      </c>
      <c r="DQ426" s="428">
        <f>'DATA SHEET'!DA426*'Gas parameters'!$N$13</f>
        <v>0</v>
      </c>
      <c r="DR426" s="428">
        <f>'DATA SHEET'!DB426*'Gas parameters'!$O$13</f>
        <v>0</v>
      </c>
      <c r="DS426" s="428">
        <f>'DATA SHEET'!DC426*'Gas parameters'!$P$13</f>
        <v>0</v>
      </c>
      <c r="DT426" s="428">
        <f>'DATA SHEET'!DD426*'Gas parameters'!$Q$13</f>
        <v>0</v>
      </c>
      <c r="DU426" s="431">
        <f>'DATA SHEET'!CO426*'Gas parameters'!$B$14</f>
        <v>23891.399999999998</v>
      </c>
      <c r="DV426" s="431">
        <f>'DATA SHEET'!CP426*'Gas parameters'!$C$14</f>
        <v>0</v>
      </c>
      <c r="DW426" s="431">
        <f>'DATA SHEET'!CQ426*'Gas parameters'!$D$14</f>
        <v>0</v>
      </c>
      <c r="DX426" s="431">
        <f>'DATA SHEET'!CR426*'Gas parameters'!$E$14</f>
        <v>0</v>
      </c>
      <c r="DY426" s="431">
        <f>'DATA SHEET'!CS426*'Gas parameters'!$F$14</f>
        <v>0</v>
      </c>
      <c r="DZ426" s="431">
        <f>'DATA SHEET'!CT426*'Gas parameters'!$G$14</f>
        <v>0</v>
      </c>
      <c r="EA426" s="431">
        <f>'DATA SHEET'!CU426*'Gas parameters'!$H$14</f>
        <v>0</v>
      </c>
      <c r="EB426" s="431">
        <f>'DATA SHEET'!CV426*'Gas parameters'!$I$14</f>
        <v>0</v>
      </c>
      <c r="EC426" s="431">
        <f>'DATA SHEET'!CW426*'Gas parameters'!$J$14</f>
        <v>0</v>
      </c>
      <c r="ED426" s="431">
        <f>'DATA SHEET'!CX426*'Gas parameters'!$K$14</f>
        <v>0</v>
      </c>
      <c r="EE426" s="431">
        <f>'DATA SHEET'!CY426*'Gas parameters'!$L$14</f>
        <v>0</v>
      </c>
      <c r="EF426" s="431">
        <f>'DATA SHEET'!CZ426*'Gas parameters'!$M$14</f>
        <v>5098</v>
      </c>
      <c r="EG426" s="431">
        <f>'DATA SHEET'!DA426*'Gas parameters'!$N$14</f>
        <v>0</v>
      </c>
      <c r="EH426" s="431">
        <f>'DATA SHEET'!DB426*'Gas parameters'!$O$14</f>
        <v>0</v>
      </c>
      <c r="EI426" s="431">
        <f>'DATA SHEET'!DC426*'Gas parameters'!$P$14</f>
        <v>0</v>
      </c>
      <c r="EJ426" s="431">
        <f>'DATA SHEET'!DD426*'Gas parameters'!$Q$14</f>
        <v>0</v>
      </c>
      <c r="EK426" s="425">
        <f>'DATA SHEET'!CO426*'Gas parameters'!$B$15</f>
        <v>1.2018</v>
      </c>
      <c r="EL426" s="434">
        <f>'DATA SHEET'!CP426*'Gas parameters'!$C$15</f>
        <v>0</v>
      </c>
      <c r="EM426" s="434">
        <f>'DATA SHEET'!CQ426*'Gas parameters'!$D$15</f>
        <v>0</v>
      </c>
      <c r="EN426" s="434">
        <f>'DATA SHEET'!CR426*'Gas parameters'!$E$15</f>
        <v>0</v>
      </c>
      <c r="EO426" s="434">
        <f>'DATA SHEET'!CS426*'Gas parameters'!$F$15</f>
        <v>0</v>
      </c>
      <c r="EP426" s="434">
        <f>'DATA SHEET'!CT426*'Gas parameters'!$G$15</f>
        <v>0</v>
      </c>
      <c r="EQ426" s="434">
        <f>'DATA SHEET'!CU426*'Gas parameters'!$H$15</f>
        <v>0</v>
      </c>
      <c r="ER426" s="434">
        <f>'DATA SHEET'!CV426*'Gas parameters'!$I$15</f>
        <v>0</v>
      </c>
      <c r="ES426" s="434">
        <f>'DATA SHEET'!CW426*'Gas parameters'!$J$15</f>
        <v>0</v>
      </c>
      <c r="ET426" s="434">
        <f>'DATA SHEET'!CX426*'Gas parameters'!$K$15</f>
        <v>0</v>
      </c>
      <c r="EU426" s="434">
        <f>'DATA SHEET'!CY426*'Gas parameters'!$L$15</f>
        <v>0</v>
      </c>
      <c r="EV426" s="434">
        <f>'DATA SHEET'!CZ426*'Gas parameters'!$M$15</f>
        <v>0.1996</v>
      </c>
      <c r="EW426" s="434">
        <f>'DATA SHEET'!DA426*'Gas parameters'!$N$15</f>
        <v>0</v>
      </c>
      <c r="EX426" s="434">
        <f>'DATA SHEET'!DB426*'Gas parameters'!$O$15</f>
        <v>0</v>
      </c>
      <c r="EY426" s="434">
        <f>'DATA SHEET'!DC426*'Gas parameters'!$P$15</f>
        <v>0</v>
      </c>
      <c r="EZ426" s="434">
        <f>'DATA SHEET'!DD426*'Gas parameters'!$Q$15</f>
        <v>0</v>
      </c>
      <c r="FA426" s="429">
        <f>'DATA SHEET'!CO426*'Gas parameters'!$B$16</f>
        <v>0.59760000000000002</v>
      </c>
      <c r="FB426" s="429">
        <f>'DATA SHEET'!CP426*'Gas parameters'!$C$16</f>
        <v>0</v>
      </c>
      <c r="FC426" s="429">
        <f>'DATA SHEET'!CQ426*'Gas parameters'!$D$16</f>
        <v>0</v>
      </c>
      <c r="FD426" s="429">
        <f>'DATA SHEET'!CR426*'Gas parameters'!$E$16</f>
        <v>0</v>
      </c>
      <c r="FE426" s="429">
        <f>'DATA SHEET'!CS426*'Gas parameters'!$F$16</f>
        <v>0</v>
      </c>
      <c r="FF426" s="429">
        <f>'DATA SHEET'!CT426*'Gas parameters'!$G$16</f>
        <v>0</v>
      </c>
      <c r="FG426" s="429">
        <f>'DATA SHEET'!CU426*'Gas parameters'!$H$16</f>
        <v>0</v>
      </c>
      <c r="FH426" s="429">
        <f>'DATA SHEET'!CV426*'Gas parameters'!$I$16</f>
        <v>0</v>
      </c>
      <c r="FI426" s="429">
        <f>'DATA SHEET'!CW426*'Gas parameters'!$J$16</f>
        <v>0</v>
      </c>
      <c r="FJ426" s="429">
        <f>'DATA SHEET'!CX426*'Gas parameters'!$K$16</f>
        <v>0</v>
      </c>
      <c r="FK426" s="429">
        <f>'DATA SHEET'!CY426*'Gas parameters'!$L$16</f>
        <v>0</v>
      </c>
      <c r="FL426" s="429">
        <f>'DATA SHEET'!CZ426*'Gas parameters'!$M$16</f>
        <v>0</v>
      </c>
      <c r="FM426" s="429">
        <f>'DATA SHEET'!DA426*'Gas parameters'!$N$16</f>
        <v>0</v>
      </c>
      <c r="FN426" s="429">
        <f>'DATA SHEET'!DB426*'Gas parameters'!$O$16</f>
        <v>0</v>
      </c>
      <c r="FO426" s="429">
        <f>'DATA SHEET'!DC426*'Gas parameters'!$P$16</f>
        <v>0</v>
      </c>
      <c r="FP426" s="429">
        <f>'DATA SHEET'!DD426*'Gas parameters'!$Q$16</f>
        <v>0</v>
      </c>
      <c r="FQ426" s="457">
        <f>'DATA SHEET'!CO426*'Gas parameters'!$B$17</f>
        <v>1.1639999999999999</v>
      </c>
      <c r="FR426" s="457">
        <f>'DATA SHEET'!CP426*'Gas parameters'!$C$17</f>
        <v>0</v>
      </c>
      <c r="FS426" s="457">
        <f>'DATA SHEET'!CQ426*'Gas parameters'!$D$17</f>
        <v>0</v>
      </c>
      <c r="FT426" s="457">
        <f>'DATA SHEET'!CR426*'Gas parameters'!$E$17</f>
        <v>0</v>
      </c>
      <c r="FU426" s="457">
        <f>'DATA SHEET'!CS426*'Gas parameters'!$F$17</f>
        <v>0</v>
      </c>
      <c r="FV426" s="457">
        <f>'DATA SHEET'!CT426*'Gas parameters'!$G$17</f>
        <v>0</v>
      </c>
      <c r="FW426" s="457">
        <f>'DATA SHEET'!CU426*'Gas parameters'!$H$17</f>
        <v>0</v>
      </c>
      <c r="FX426" s="457">
        <f>'DATA SHEET'!CV426*'Gas parameters'!$I$17</f>
        <v>0</v>
      </c>
      <c r="FY426" s="457">
        <f>'DATA SHEET'!CW426*'Gas parameters'!$J$17</f>
        <v>0</v>
      </c>
      <c r="FZ426" s="457">
        <f>'DATA SHEET'!CX426*'Gas parameters'!$K$17</f>
        <v>0</v>
      </c>
      <c r="GA426" s="457">
        <f>'DATA SHEET'!CY426*'Gas parameters'!$L$17</f>
        <v>0</v>
      </c>
      <c r="GB426" s="457">
        <f>'DATA SHEET'!CZ426*'Gas parameters'!$M$17</f>
        <v>0.38680000000000003</v>
      </c>
      <c r="GC426" s="457">
        <f>'DATA SHEET'!DA426*'Gas parameters'!$N$17</f>
        <v>0</v>
      </c>
      <c r="GD426" s="457">
        <f>'DATA SHEET'!DB426*'Gas parameters'!$O$17</f>
        <v>0</v>
      </c>
      <c r="GE426" s="457">
        <f>'DATA SHEET'!DC426*'Gas parameters'!$P$17</f>
        <v>0</v>
      </c>
      <c r="GF426" s="457">
        <f>'DATA SHEET'!DD426*'Gas parameters'!$Q$17</f>
        <v>0</v>
      </c>
      <c r="GG426" s="429">
        <f>'DATA SHEET'!CO426*'Gas parameters'!$B$18</f>
        <v>0.43043999999999999</v>
      </c>
      <c r="GH426" s="429">
        <f>'DATA SHEET'!CP426*'Gas parameters'!$C$18</f>
        <v>0</v>
      </c>
      <c r="GI426" s="429">
        <f>'DATA SHEET'!CQ426*'Gas parameters'!$D$18</f>
        <v>0</v>
      </c>
      <c r="GJ426" s="429">
        <f>'DATA SHEET'!CR426*'Gas parameters'!$E$18</f>
        <v>0</v>
      </c>
      <c r="GK426" s="429">
        <f>'DATA SHEET'!CS426*'Gas parameters'!$F$18</f>
        <v>0</v>
      </c>
      <c r="GL426" s="429">
        <f>'DATA SHEET'!CT426*'Gas parameters'!$G$18</f>
        <v>0</v>
      </c>
      <c r="GM426" s="429">
        <f>'DATA SHEET'!CU426*'Gas parameters'!$H$18</f>
        <v>0</v>
      </c>
      <c r="GN426" s="429">
        <f>'DATA SHEET'!CV426*'Gas parameters'!$I$18</f>
        <v>0</v>
      </c>
      <c r="GO426" s="429">
        <f>'DATA SHEET'!CW426*'Gas parameters'!$J$18</f>
        <v>0</v>
      </c>
      <c r="GP426" s="429">
        <f>'DATA SHEET'!CX426*'Gas parameters'!$K$18</f>
        <v>0</v>
      </c>
      <c r="GQ426" s="429">
        <f>'DATA SHEET'!CY426*'Gas parameters'!$L$18</f>
        <v>0</v>
      </c>
      <c r="GR426" s="429">
        <f>'DATA SHEET'!CZ426*'Gas parameters'!$M$18</f>
        <v>3.5999999999999997E-2</v>
      </c>
      <c r="GS426" s="429">
        <f>'DATA SHEET'!DA426*'Gas parameters'!$N$18</f>
        <v>0</v>
      </c>
      <c r="GT426" s="429">
        <f>'DATA SHEET'!DB426*'Gas parameters'!$O$18</f>
        <v>0</v>
      </c>
      <c r="GU426" s="429">
        <f>'DATA SHEET'!DC426*'Gas parameters'!$P$18</f>
        <v>0</v>
      </c>
      <c r="GV426" s="429">
        <f>'DATA SHEET'!DD426*'Gas parameters'!$Q$18</f>
        <v>0</v>
      </c>
      <c r="GW426" s="430">
        <v>7</v>
      </c>
      <c r="GX426" s="430">
        <v>1E-3</v>
      </c>
      <c r="GY426" s="435">
        <f t="shared" si="3327"/>
        <v>6.6924546322827121</v>
      </c>
      <c r="GZ426" s="435">
        <f t="shared" si="3328"/>
        <v>10.148328222950017</v>
      </c>
      <c r="HA426" s="433">
        <f t="shared" si="3329"/>
        <v>1</v>
      </c>
      <c r="HB426" s="433">
        <f t="shared" si="3330"/>
        <v>7.4502201757506663</v>
      </c>
      <c r="HC426" s="433">
        <f t="shared" si="3331"/>
        <v>20.959991874476575</v>
      </c>
      <c r="HD426" s="433">
        <f t="shared" si="3332"/>
        <v>1.3246768628986172</v>
      </c>
      <c r="HE426" s="433">
        <f t="shared" si="3333"/>
        <v>1.2155011147590387</v>
      </c>
      <c r="HF426" s="436">
        <f t="shared" si="3297"/>
        <v>0</v>
      </c>
      <c r="HG426" s="433">
        <f t="shared" si="3334"/>
        <v>5.8886546322827122</v>
      </c>
      <c r="HH426" s="435">
        <f>GY426*0.7906+'DATA SHEET'!CW426/100+HN426</f>
        <v>5.8886546322827122</v>
      </c>
      <c r="HI426" s="433">
        <f t="shared" si="3335"/>
        <v>1.5615655434679541</v>
      </c>
      <c r="HJ426" s="433">
        <f t="shared" si="3336"/>
        <v>10.148328222950017</v>
      </c>
      <c r="HK426" s="437">
        <f t="shared" si="3337"/>
        <v>25843</v>
      </c>
      <c r="HL426" s="437">
        <f t="shared" si="3338"/>
        <v>28989.399999999998</v>
      </c>
      <c r="HM426" s="438">
        <f t="shared" si="3339"/>
        <v>1.4014</v>
      </c>
      <c r="HN426" s="439">
        <f t="shared" si="3340"/>
        <v>0.59760000000000002</v>
      </c>
      <c r="HO426" s="436">
        <f t="shared" si="3341"/>
        <v>1.5508</v>
      </c>
      <c r="HP426" s="427">
        <f t="shared" si="3342"/>
        <v>0.46643999999999997</v>
      </c>
      <c r="HQ426" s="357">
        <f t="shared" si="3343"/>
        <v>25801.599999999999</v>
      </c>
      <c r="HR426" s="358">
        <f t="shared" si="3344"/>
        <v>29019.200000000001</v>
      </c>
      <c r="HS426" s="712">
        <f t="shared" si="3345"/>
        <v>0.46643999999999997</v>
      </c>
      <c r="HT426" s="713">
        <f t="shared" si="3346"/>
        <v>0.36094603788418017</v>
      </c>
      <c r="HU426" s="711">
        <f t="shared" si="3347"/>
        <v>0.44215889640812073</v>
      </c>
      <c r="HV426" s="711">
        <f t="shared" si="3348"/>
        <v>24.454174959719456</v>
      </c>
      <c r="HW426" s="711">
        <f t="shared" si="3349"/>
        <v>27.464698088207459</v>
      </c>
      <c r="HX426" s="711">
        <f t="shared" si="3350"/>
        <v>45.714470083951518</v>
      </c>
      <c r="HY426" s="714">
        <f t="shared" si="3351"/>
        <v>25.801599999999997</v>
      </c>
      <c r="HZ426" s="359">
        <f t="shared" si="3352"/>
        <v>29.019200000000001</v>
      </c>
      <c r="IA426" s="360">
        <f t="shared" si="3353"/>
        <v>48.30190909070317</v>
      </c>
      <c r="IB426" s="75">
        <f t="shared" si="3354"/>
        <v>45.714470083951518</v>
      </c>
      <c r="IC426" s="724">
        <f t="shared" si="3355"/>
        <v>0.36094603788418017</v>
      </c>
      <c r="ID426" s="724">
        <f t="shared" si="3356"/>
        <v>25.801599999999997</v>
      </c>
      <c r="IE426" s="724">
        <f t="shared" si="3357"/>
        <v>29.019200000000001</v>
      </c>
      <c r="IF426" s="76">
        <f t="shared" si="3358"/>
        <v>10.148328222950017</v>
      </c>
      <c r="IG426" s="29"/>
      <c r="IH426" s="29"/>
      <c r="II426" s="28"/>
      <c r="IJ426" s="21"/>
      <c r="IK426" s="31"/>
      <c r="IL426" s="31"/>
      <c r="IM426" s="31"/>
      <c r="IN426" s="29"/>
      <c r="IO426" s="29"/>
      <c r="IP426" s="25"/>
      <c r="IQ426" s="25"/>
      <c r="IR426" s="25"/>
      <c r="IS426" s="43"/>
      <c r="IT426" s="43"/>
      <c r="IU426" s="43"/>
      <c r="IV426" s="43"/>
      <c r="IW426" s="43"/>
      <c r="IX426" s="43"/>
      <c r="IY426" s="43"/>
      <c r="IZ426" s="43"/>
      <c r="JA426" s="25"/>
      <c r="JB426" s="43"/>
      <c r="JC426" s="64"/>
      <c r="JD426" s="22"/>
      <c r="JE426" s="22"/>
      <c r="JF426" s="22"/>
      <c r="JG426" s="22"/>
      <c r="JH426" s="21"/>
      <c r="JI426" s="21"/>
      <c r="JJ426" s="21"/>
      <c r="JK426" s="21"/>
      <c r="JL426" s="79"/>
      <c r="JM426" s="140"/>
      <c r="JN426" s="140"/>
      <c r="JO426" s="140"/>
      <c r="JP426" s="140"/>
      <c r="JQ426" s="140"/>
      <c r="JR426" s="140"/>
      <c r="JS426" s="140"/>
      <c r="JT426" s="142"/>
      <c r="JU426" s="142"/>
      <c r="JV426" s="142"/>
      <c r="JW426" s="142"/>
      <c r="JX426" s="142"/>
      <c r="JY426" s="142"/>
      <c r="JZ426" s="142"/>
      <c r="KA426" s="26"/>
      <c r="KB426" s="27"/>
      <c r="KC426" s="175"/>
      <c r="KD426" s="175"/>
      <c r="KE426" s="175"/>
      <c r="KF426" s="175"/>
      <c r="KG426" s="175"/>
      <c r="KH426" s="175"/>
      <c r="KI426" s="175"/>
      <c r="KJ426" s="175"/>
      <c r="KK426" s="32"/>
      <c r="KL426" s="32"/>
      <c r="KM426" s="32"/>
      <c r="KN426" s="32"/>
      <c r="KO426" s="32"/>
      <c r="KP426" s="32"/>
      <c r="KQ426" s="32"/>
      <c r="KR426" s="32"/>
      <c r="KS426" s="32"/>
      <c r="KT426" s="32"/>
      <c r="KU426" s="32"/>
      <c r="KV426" s="32"/>
      <c r="KX426" s="540">
        <f t="shared" si="3298"/>
        <v>100</v>
      </c>
    </row>
    <row r="427" spans="1:310" ht="13.9" customHeight="1" thickTop="1" thickBot="1" x14ac:dyDescent="0.3">
      <c r="D427" s="578"/>
      <c r="E427" s="11">
        <f>E426+1</f>
        <v>203</v>
      </c>
      <c r="F427" s="2165"/>
      <c r="G427" s="1832"/>
      <c r="H427" s="38"/>
      <c r="I427" s="38"/>
      <c r="J427" s="38"/>
      <c r="K427" s="1832"/>
      <c r="L427" s="1832"/>
      <c r="M427" s="39"/>
      <c r="N427" s="77"/>
      <c r="O427" s="45"/>
      <c r="P427" s="599"/>
      <c r="Q427" s="726">
        <v>60</v>
      </c>
      <c r="R427" s="727"/>
      <c r="S427" s="727"/>
      <c r="T427" s="727"/>
      <c r="U427" s="727"/>
      <c r="V427" s="727"/>
      <c r="W427" s="727"/>
      <c r="X427" s="727"/>
      <c r="Y427" s="727"/>
      <c r="Z427" s="727"/>
      <c r="AA427" s="727"/>
      <c r="AB427" s="727">
        <v>40</v>
      </c>
      <c r="AC427" s="368">
        <f t="shared" si="3299"/>
        <v>0.6</v>
      </c>
      <c r="AD427" s="368">
        <f t="shared" si="3300"/>
        <v>0</v>
      </c>
      <c r="AE427" s="368">
        <f t="shared" si="3301"/>
        <v>0</v>
      </c>
      <c r="AF427" s="368">
        <f t="shared" si="3302"/>
        <v>0</v>
      </c>
      <c r="AG427" s="368">
        <f t="shared" si="3303"/>
        <v>0</v>
      </c>
      <c r="AH427" s="368">
        <f t="shared" si="3304"/>
        <v>0</v>
      </c>
      <c r="AI427" s="368">
        <f t="shared" si="3305"/>
        <v>0</v>
      </c>
      <c r="AJ427" s="368">
        <f t="shared" si="3306"/>
        <v>0</v>
      </c>
      <c r="AK427" s="368">
        <f t="shared" si="3307"/>
        <v>0</v>
      </c>
      <c r="AL427" s="368">
        <f t="shared" si="3308"/>
        <v>0</v>
      </c>
      <c r="AM427" s="368">
        <f t="shared" si="3309"/>
        <v>0</v>
      </c>
      <c r="AN427" s="368">
        <f t="shared" si="3310"/>
        <v>0.4</v>
      </c>
      <c r="AO427" s="369">
        <v>0</v>
      </c>
      <c r="AP427" s="370">
        <v>0</v>
      </c>
      <c r="AQ427" s="370">
        <v>0</v>
      </c>
      <c r="AR427" s="370">
        <v>0</v>
      </c>
      <c r="AS427" s="378">
        <f>AC427*'Gas parameters'!$B$10</f>
        <v>21490.799999999999</v>
      </c>
      <c r="AT427" s="371">
        <f>AD427*'Gas parameters'!$C$10</f>
        <v>0</v>
      </c>
      <c r="AU427" s="371">
        <f>AE427*'Gas parameters'!$D$10</f>
        <v>0</v>
      </c>
      <c r="AV427" s="371">
        <f>AF427*'Gas parameters'!$E$10</f>
        <v>0</v>
      </c>
      <c r="AW427" s="371">
        <f>AG427*'Gas parameters'!$F$10</f>
        <v>0</v>
      </c>
      <c r="AX427" s="371">
        <f>AH427*'Gas parameters'!$G$10</f>
        <v>0</v>
      </c>
      <c r="AY427" s="371">
        <f>AI427*'Gas parameters'!$H$10</f>
        <v>0</v>
      </c>
      <c r="AZ427" s="371">
        <f>AJ427*'Gas parameters'!$I$10</f>
        <v>0</v>
      </c>
      <c r="BA427" s="371">
        <f>AK427*'Gas parameters'!$J$10</f>
        <v>0</v>
      </c>
      <c r="BB427" s="371">
        <f>AL427*'Gas parameters'!$K$10</f>
        <v>0</v>
      </c>
      <c r="BC427" s="371">
        <f>AM427*'Gas parameters'!$L$10</f>
        <v>0</v>
      </c>
      <c r="BD427" s="371">
        <f>AN427*'Gas parameters'!$M$10</f>
        <v>4310.8</v>
      </c>
      <c r="BE427" s="372">
        <f>AO427*'Gas parameters'!$N$10</f>
        <v>0</v>
      </c>
      <c r="BF427" s="373">
        <f>AP427*'Gas parameters'!$O$10</f>
        <v>0</v>
      </c>
      <c r="BG427" s="373">
        <f>AQ427*'Gas parameters'!$P$10</f>
        <v>0</v>
      </c>
      <c r="BH427" s="379">
        <f>AR427*'Gas parameters'!$Q$10</f>
        <v>0</v>
      </c>
      <c r="BI427" s="386">
        <f>AC427*'Gas parameters'!$B$11</f>
        <v>23904</v>
      </c>
      <c r="BJ427" s="387">
        <f>AD427*'Gas parameters'!$C$11</f>
        <v>0</v>
      </c>
      <c r="BK427" s="387">
        <f>AE427*'Gas parameters'!$D$11</f>
        <v>0</v>
      </c>
      <c r="BL427" s="387">
        <f>AF427*'Gas parameters'!$E$11</f>
        <v>0</v>
      </c>
      <c r="BM427" s="387">
        <f>AG427*'Gas parameters'!$F$11</f>
        <v>0</v>
      </c>
      <c r="BN427" s="387">
        <f>AH427*'Gas parameters'!$G$11</f>
        <v>0</v>
      </c>
      <c r="BO427" s="387">
        <f>AI427*'Gas parameters'!$H$11</f>
        <v>0</v>
      </c>
      <c r="BP427" s="387">
        <f>AJ427*'Gas parameters'!$I$11</f>
        <v>0</v>
      </c>
      <c r="BQ427" s="387">
        <f>AK427*'Gas parameters'!$J$11</f>
        <v>0</v>
      </c>
      <c r="BR427" s="387">
        <f>AL427*'Gas parameters'!$K$11</f>
        <v>0</v>
      </c>
      <c r="BS427" s="387">
        <f>AM427*'Gas parameters'!$L$11</f>
        <v>0</v>
      </c>
      <c r="BT427" s="387">
        <f>AN427*'Gas parameters'!$M$11</f>
        <v>5115.2000000000007</v>
      </c>
      <c r="BU427" s="388">
        <f>AO427*'Gas parameters'!$N$11</f>
        <v>0</v>
      </c>
      <c r="BV427" s="389">
        <f>AP427*'Gas parameters'!$O$11</f>
        <v>0</v>
      </c>
      <c r="BW427" s="389">
        <f>AQ427*'Gas parameters'!$P$11</f>
        <v>0</v>
      </c>
      <c r="BX427" s="390">
        <f>AR427*'Gas parameters'!$Q$11</f>
        <v>0</v>
      </c>
      <c r="BY427" s="385">
        <f>AC427*'Gas parameters'!$B$12</f>
        <v>0.43043999999999999</v>
      </c>
      <c r="BZ427" s="374">
        <f>AD427*'Gas parameters'!$C$12</f>
        <v>0</v>
      </c>
      <c r="CA427" s="374">
        <f>AE427*'Gas parameters'!$D$12</f>
        <v>0</v>
      </c>
      <c r="CB427" s="374">
        <f>AF427*'Gas parameters'!$E$12</f>
        <v>0</v>
      </c>
      <c r="CC427" s="374">
        <f>AG427*'Gas parameters'!$F$12</f>
        <v>0</v>
      </c>
      <c r="CD427" s="374">
        <f>AH427*'Gas parameters'!$G$12</f>
        <v>0</v>
      </c>
      <c r="CE427" s="374">
        <f>AI427*'Gas parameters'!$H$12</f>
        <v>0</v>
      </c>
      <c r="CF427" s="374">
        <f>AJ427*'Gas parameters'!$I$12</f>
        <v>0</v>
      </c>
      <c r="CG427" s="374">
        <f>AK427*'Gas parameters'!$J$12</f>
        <v>0</v>
      </c>
      <c r="CH427" s="374">
        <f>AL427*'Gas parameters'!$K$12</f>
        <v>0</v>
      </c>
      <c r="CI427" s="374">
        <f>AM427*'Gas parameters'!$L$12</f>
        <v>0</v>
      </c>
      <c r="CJ427" s="374">
        <f>AN427*'Gas parameters'!$M$12</f>
        <v>3.5999999999999997E-2</v>
      </c>
      <c r="CK427" s="375">
        <f>AO427*'Gas parameters'!$N$12</f>
        <v>0</v>
      </c>
      <c r="CL427" s="376">
        <f>AP427*'Gas parameters'!$O$12</f>
        <v>0</v>
      </c>
      <c r="CM427" s="376">
        <f>AQ427*'Gas parameters'!$P$12</f>
        <v>0</v>
      </c>
      <c r="CN427" s="376">
        <f>AR427*'Gas parameters'!$Q$12</f>
        <v>0</v>
      </c>
      <c r="CO427" s="432">
        <f t="shared" si="3311"/>
        <v>0.6</v>
      </c>
      <c r="CP427" s="432">
        <f t="shared" si="3312"/>
        <v>0</v>
      </c>
      <c r="CQ427" s="432">
        <f t="shared" si="3313"/>
        <v>0</v>
      </c>
      <c r="CR427" s="432">
        <f t="shared" si="3314"/>
        <v>0</v>
      </c>
      <c r="CS427" s="432">
        <f t="shared" si="3315"/>
        <v>0</v>
      </c>
      <c r="CT427" s="432">
        <f t="shared" si="3316"/>
        <v>0</v>
      </c>
      <c r="CU427" s="432">
        <f t="shared" si="3317"/>
        <v>0</v>
      </c>
      <c r="CV427" s="432">
        <f t="shared" si="3318"/>
        <v>0</v>
      </c>
      <c r="CW427" s="432">
        <f t="shared" si="3319"/>
        <v>0</v>
      </c>
      <c r="CX427" s="432">
        <f t="shared" si="3320"/>
        <v>0</v>
      </c>
      <c r="CY427" s="432">
        <f t="shared" si="3321"/>
        <v>0</v>
      </c>
      <c r="CZ427" s="432">
        <f t="shared" si="3322"/>
        <v>0.4</v>
      </c>
      <c r="DA427" s="432">
        <f t="shared" si="3323"/>
        <v>0</v>
      </c>
      <c r="DB427" s="432">
        <f t="shared" si="3324"/>
        <v>0</v>
      </c>
      <c r="DC427" s="432">
        <f t="shared" si="3325"/>
        <v>0</v>
      </c>
      <c r="DD427" s="432">
        <f t="shared" si="3326"/>
        <v>0</v>
      </c>
      <c r="DE427" s="428">
        <f>'DATA SHEET'!CO427*'Gas parameters'!$B$13</f>
        <v>21529.8</v>
      </c>
      <c r="DF427" s="428">
        <f>'DATA SHEET'!CP427*'Gas parameters'!$C$13</f>
        <v>0</v>
      </c>
      <c r="DG427" s="428">
        <f>'DATA SHEET'!CQ427*'Gas parameters'!$D$13</f>
        <v>0</v>
      </c>
      <c r="DH427" s="428">
        <f>'DATA SHEET'!CR427*'Gas parameters'!$E$13</f>
        <v>0</v>
      </c>
      <c r="DI427" s="428">
        <f>'DATA SHEET'!CS427*'Gas parameters'!$F$13</f>
        <v>0</v>
      </c>
      <c r="DJ427" s="428">
        <f>'DATA SHEET'!CT427*'Gas parameters'!$G$13</f>
        <v>0</v>
      </c>
      <c r="DK427" s="428">
        <f>'DATA SHEET'!CU427*'Gas parameters'!$H$13</f>
        <v>0</v>
      </c>
      <c r="DL427" s="428">
        <f>'DATA SHEET'!CV427*'Gas parameters'!$I$13</f>
        <v>0</v>
      </c>
      <c r="DM427" s="428">
        <f>'DATA SHEET'!CW427*'Gas parameters'!$J$13</f>
        <v>0</v>
      </c>
      <c r="DN427" s="428">
        <f>'DATA SHEET'!CX427*'Gas parameters'!$K$13</f>
        <v>0</v>
      </c>
      <c r="DO427" s="428">
        <f>'DATA SHEET'!CY427*'Gas parameters'!$L$13</f>
        <v>0</v>
      </c>
      <c r="DP427" s="428">
        <f>'DATA SHEET'!CZ427*'Gas parameters'!$M$13</f>
        <v>4313.2</v>
      </c>
      <c r="DQ427" s="428">
        <f>'DATA SHEET'!DA427*'Gas parameters'!$N$13</f>
        <v>0</v>
      </c>
      <c r="DR427" s="428">
        <f>'DATA SHEET'!DB427*'Gas parameters'!$O$13</f>
        <v>0</v>
      </c>
      <c r="DS427" s="428">
        <f>'DATA SHEET'!DC427*'Gas parameters'!$P$13</f>
        <v>0</v>
      </c>
      <c r="DT427" s="428">
        <f>'DATA SHEET'!DD427*'Gas parameters'!$Q$13</f>
        <v>0</v>
      </c>
      <c r="DU427" s="431">
        <f>'DATA SHEET'!CO427*'Gas parameters'!$B$14</f>
        <v>23891.399999999998</v>
      </c>
      <c r="DV427" s="431">
        <f>'DATA SHEET'!CP427*'Gas parameters'!$C$14</f>
        <v>0</v>
      </c>
      <c r="DW427" s="431">
        <f>'DATA SHEET'!CQ427*'Gas parameters'!$D$14</f>
        <v>0</v>
      </c>
      <c r="DX427" s="431">
        <f>'DATA SHEET'!CR427*'Gas parameters'!$E$14</f>
        <v>0</v>
      </c>
      <c r="DY427" s="431">
        <f>'DATA SHEET'!CS427*'Gas parameters'!$F$14</f>
        <v>0</v>
      </c>
      <c r="DZ427" s="431">
        <f>'DATA SHEET'!CT427*'Gas parameters'!$G$14</f>
        <v>0</v>
      </c>
      <c r="EA427" s="431">
        <f>'DATA SHEET'!CU427*'Gas parameters'!$H$14</f>
        <v>0</v>
      </c>
      <c r="EB427" s="431">
        <f>'DATA SHEET'!CV427*'Gas parameters'!$I$14</f>
        <v>0</v>
      </c>
      <c r="EC427" s="431">
        <f>'DATA SHEET'!CW427*'Gas parameters'!$J$14</f>
        <v>0</v>
      </c>
      <c r="ED427" s="431">
        <f>'DATA SHEET'!CX427*'Gas parameters'!$K$14</f>
        <v>0</v>
      </c>
      <c r="EE427" s="431">
        <f>'DATA SHEET'!CY427*'Gas parameters'!$L$14</f>
        <v>0</v>
      </c>
      <c r="EF427" s="431">
        <f>'DATA SHEET'!CZ427*'Gas parameters'!$M$14</f>
        <v>5098</v>
      </c>
      <c r="EG427" s="431">
        <f>'DATA SHEET'!DA427*'Gas parameters'!$N$14</f>
        <v>0</v>
      </c>
      <c r="EH427" s="431">
        <f>'DATA SHEET'!DB427*'Gas parameters'!$O$14</f>
        <v>0</v>
      </c>
      <c r="EI427" s="431">
        <f>'DATA SHEET'!DC427*'Gas parameters'!$P$14</f>
        <v>0</v>
      </c>
      <c r="EJ427" s="431">
        <f>'DATA SHEET'!DD427*'Gas parameters'!$Q$14</f>
        <v>0</v>
      </c>
      <c r="EK427" s="425">
        <f>'DATA SHEET'!CO427*'Gas parameters'!$B$15</f>
        <v>1.2018</v>
      </c>
      <c r="EL427" s="434">
        <f>'DATA SHEET'!CP427*'Gas parameters'!$C$15</f>
        <v>0</v>
      </c>
      <c r="EM427" s="434">
        <f>'DATA SHEET'!CQ427*'Gas parameters'!$D$15</f>
        <v>0</v>
      </c>
      <c r="EN427" s="434">
        <f>'DATA SHEET'!CR427*'Gas parameters'!$E$15</f>
        <v>0</v>
      </c>
      <c r="EO427" s="434">
        <f>'DATA SHEET'!CS427*'Gas parameters'!$F$15</f>
        <v>0</v>
      </c>
      <c r="EP427" s="434">
        <f>'DATA SHEET'!CT427*'Gas parameters'!$G$15</f>
        <v>0</v>
      </c>
      <c r="EQ427" s="434">
        <f>'DATA SHEET'!CU427*'Gas parameters'!$H$15</f>
        <v>0</v>
      </c>
      <c r="ER427" s="434">
        <f>'DATA SHEET'!CV427*'Gas parameters'!$I$15</f>
        <v>0</v>
      </c>
      <c r="ES427" s="434">
        <f>'DATA SHEET'!CW427*'Gas parameters'!$J$15</f>
        <v>0</v>
      </c>
      <c r="ET427" s="434">
        <f>'DATA SHEET'!CX427*'Gas parameters'!$K$15</f>
        <v>0</v>
      </c>
      <c r="EU427" s="434">
        <f>'DATA SHEET'!CY427*'Gas parameters'!$L$15</f>
        <v>0</v>
      </c>
      <c r="EV427" s="434">
        <f>'DATA SHEET'!CZ427*'Gas parameters'!$M$15</f>
        <v>0.1996</v>
      </c>
      <c r="EW427" s="434">
        <f>'DATA SHEET'!DA427*'Gas parameters'!$N$15</f>
        <v>0</v>
      </c>
      <c r="EX427" s="434">
        <f>'DATA SHEET'!DB427*'Gas parameters'!$O$15</f>
        <v>0</v>
      </c>
      <c r="EY427" s="434">
        <f>'DATA SHEET'!DC427*'Gas parameters'!$P$15</f>
        <v>0</v>
      </c>
      <c r="EZ427" s="434">
        <f>'DATA SHEET'!DD427*'Gas parameters'!$Q$15</f>
        <v>0</v>
      </c>
      <c r="FA427" s="429">
        <f>'DATA SHEET'!CO427*'Gas parameters'!$B$16</f>
        <v>0.59760000000000002</v>
      </c>
      <c r="FB427" s="429">
        <f>'DATA SHEET'!CP427*'Gas parameters'!$C$16</f>
        <v>0</v>
      </c>
      <c r="FC427" s="429">
        <f>'DATA SHEET'!CQ427*'Gas parameters'!$D$16</f>
        <v>0</v>
      </c>
      <c r="FD427" s="429">
        <f>'DATA SHEET'!CR427*'Gas parameters'!$E$16</f>
        <v>0</v>
      </c>
      <c r="FE427" s="429">
        <f>'DATA SHEET'!CS427*'Gas parameters'!$F$16</f>
        <v>0</v>
      </c>
      <c r="FF427" s="429">
        <f>'DATA SHEET'!CT427*'Gas parameters'!$G$16</f>
        <v>0</v>
      </c>
      <c r="FG427" s="429">
        <f>'DATA SHEET'!CU427*'Gas parameters'!$H$16</f>
        <v>0</v>
      </c>
      <c r="FH427" s="429">
        <f>'DATA SHEET'!CV427*'Gas parameters'!$I$16</f>
        <v>0</v>
      </c>
      <c r="FI427" s="429">
        <f>'DATA SHEET'!CW427*'Gas parameters'!$J$16</f>
        <v>0</v>
      </c>
      <c r="FJ427" s="429">
        <f>'DATA SHEET'!CX427*'Gas parameters'!$K$16</f>
        <v>0</v>
      </c>
      <c r="FK427" s="429">
        <f>'DATA SHEET'!CY427*'Gas parameters'!$L$16</f>
        <v>0</v>
      </c>
      <c r="FL427" s="429">
        <f>'DATA SHEET'!CZ427*'Gas parameters'!$M$16</f>
        <v>0</v>
      </c>
      <c r="FM427" s="429">
        <f>'DATA SHEET'!DA427*'Gas parameters'!$N$16</f>
        <v>0</v>
      </c>
      <c r="FN427" s="429">
        <f>'DATA SHEET'!DB427*'Gas parameters'!$O$16</f>
        <v>0</v>
      </c>
      <c r="FO427" s="429">
        <f>'DATA SHEET'!DC427*'Gas parameters'!$P$16</f>
        <v>0</v>
      </c>
      <c r="FP427" s="429">
        <f>'DATA SHEET'!DD427*'Gas parameters'!$Q$16</f>
        <v>0</v>
      </c>
      <c r="FQ427" s="457">
        <f>'DATA SHEET'!CO427*'Gas parameters'!$B$17</f>
        <v>1.1639999999999999</v>
      </c>
      <c r="FR427" s="457">
        <f>'DATA SHEET'!CP427*'Gas parameters'!$C$17</f>
        <v>0</v>
      </c>
      <c r="FS427" s="457">
        <f>'DATA SHEET'!CQ427*'Gas parameters'!$D$17</f>
        <v>0</v>
      </c>
      <c r="FT427" s="457">
        <f>'DATA SHEET'!CR427*'Gas parameters'!$E$17</f>
        <v>0</v>
      </c>
      <c r="FU427" s="457">
        <f>'DATA SHEET'!CS427*'Gas parameters'!$F$17</f>
        <v>0</v>
      </c>
      <c r="FV427" s="457">
        <f>'DATA SHEET'!CT427*'Gas parameters'!$G$17</f>
        <v>0</v>
      </c>
      <c r="FW427" s="457">
        <f>'DATA SHEET'!CU427*'Gas parameters'!$H$17</f>
        <v>0</v>
      </c>
      <c r="FX427" s="457">
        <f>'DATA SHEET'!CV427*'Gas parameters'!$I$17</f>
        <v>0</v>
      </c>
      <c r="FY427" s="457">
        <f>'DATA SHEET'!CW427*'Gas parameters'!$J$17</f>
        <v>0</v>
      </c>
      <c r="FZ427" s="457">
        <f>'DATA SHEET'!CX427*'Gas parameters'!$K$17</f>
        <v>0</v>
      </c>
      <c r="GA427" s="457">
        <f>'DATA SHEET'!CY427*'Gas parameters'!$L$17</f>
        <v>0</v>
      </c>
      <c r="GB427" s="457">
        <f>'DATA SHEET'!CZ427*'Gas parameters'!$M$17</f>
        <v>0.38680000000000003</v>
      </c>
      <c r="GC427" s="457">
        <f>'DATA SHEET'!DA427*'Gas parameters'!$N$17</f>
        <v>0</v>
      </c>
      <c r="GD427" s="457">
        <f>'DATA SHEET'!DB427*'Gas parameters'!$O$17</f>
        <v>0</v>
      </c>
      <c r="GE427" s="457">
        <f>'DATA SHEET'!DC427*'Gas parameters'!$P$17</f>
        <v>0</v>
      </c>
      <c r="GF427" s="457">
        <f>'DATA SHEET'!DD427*'Gas parameters'!$Q$17</f>
        <v>0</v>
      </c>
      <c r="GG427" s="429">
        <f>'DATA SHEET'!CO427*'Gas parameters'!$B$18</f>
        <v>0.43043999999999999</v>
      </c>
      <c r="GH427" s="429">
        <f>'DATA SHEET'!CP427*'Gas parameters'!$C$18</f>
        <v>0</v>
      </c>
      <c r="GI427" s="429">
        <f>'DATA SHEET'!CQ427*'Gas parameters'!$D$18</f>
        <v>0</v>
      </c>
      <c r="GJ427" s="429">
        <f>'DATA SHEET'!CR427*'Gas parameters'!$E$18</f>
        <v>0</v>
      </c>
      <c r="GK427" s="429">
        <f>'DATA SHEET'!CS427*'Gas parameters'!$F$18</f>
        <v>0</v>
      </c>
      <c r="GL427" s="429">
        <f>'DATA SHEET'!CT427*'Gas parameters'!$G$18</f>
        <v>0</v>
      </c>
      <c r="GM427" s="429">
        <f>'DATA SHEET'!CU427*'Gas parameters'!$H$18</f>
        <v>0</v>
      </c>
      <c r="GN427" s="429">
        <f>'DATA SHEET'!CV427*'Gas parameters'!$I$18</f>
        <v>0</v>
      </c>
      <c r="GO427" s="429">
        <f>'DATA SHEET'!CW427*'Gas parameters'!$J$18</f>
        <v>0</v>
      </c>
      <c r="GP427" s="429">
        <f>'DATA SHEET'!CX427*'Gas parameters'!$K$18</f>
        <v>0</v>
      </c>
      <c r="GQ427" s="429">
        <f>'DATA SHEET'!CY427*'Gas parameters'!$L$18</f>
        <v>0</v>
      </c>
      <c r="GR427" s="429">
        <f>'DATA SHEET'!CZ427*'Gas parameters'!$M$18</f>
        <v>3.5999999999999997E-2</v>
      </c>
      <c r="GS427" s="429">
        <f>'DATA SHEET'!DA427*'Gas parameters'!$N$18</f>
        <v>0</v>
      </c>
      <c r="GT427" s="429">
        <f>'DATA SHEET'!DB427*'Gas parameters'!$O$18</f>
        <v>0</v>
      </c>
      <c r="GU427" s="429">
        <f>'DATA SHEET'!DC427*'Gas parameters'!$P$18</f>
        <v>0</v>
      </c>
      <c r="GV427" s="429">
        <f>'DATA SHEET'!DD427*'Gas parameters'!$Q$18</f>
        <v>0</v>
      </c>
      <c r="GW427" s="430">
        <v>7</v>
      </c>
      <c r="GX427" s="430">
        <v>1E-3</v>
      </c>
      <c r="GY427" s="435">
        <f t="shared" si="3327"/>
        <v>6.6924546322827121</v>
      </c>
      <c r="GZ427" s="435">
        <f t="shared" si="3328"/>
        <v>10.148328222950017</v>
      </c>
      <c r="HA427" s="433">
        <f t="shared" si="3329"/>
        <v>1</v>
      </c>
      <c r="HB427" s="433">
        <f t="shared" si="3330"/>
        <v>7.4502201757506663</v>
      </c>
      <c r="HC427" s="433">
        <f t="shared" si="3331"/>
        <v>20.959991874476575</v>
      </c>
      <c r="HD427" s="433">
        <f t="shared" si="3332"/>
        <v>1.3246768628986172</v>
      </c>
      <c r="HE427" s="433">
        <f t="shared" si="3333"/>
        <v>1.2155011147590387</v>
      </c>
      <c r="HF427" s="436">
        <f t="shared" si="3297"/>
        <v>0</v>
      </c>
      <c r="HG427" s="433">
        <f t="shared" si="3334"/>
        <v>5.8886546322827122</v>
      </c>
      <c r="HH427" s="435">
        <f>GY427*0.7906+'DATA SHEET'!CW427/100+HN427</f>
        <v>5.8886546322827122</v>
      </c>
      <c r="HI427" s="433">
        <f t="shared" si="3335"/>
        <v>1.5615655434679541</v>
      </c>
      <c r="HJ427" s="433">
        <f t="shared" si="3336"/>
        <v>10.148328222950017</v>
      </c>
      <c r="HK427" s="437">
        <f t="shared" si="3337"/>
        <v>25843</v>
      </c>
      <c r="HL427" s="437">
        <f t="shared" si="3338"/>
        <v>28989.399999999998</v>
      </c>
      <c r="HM427" s="438">
        <f t="shared" si="3339"/>
        <v>1.4014</v>
      </c>
      <c r="HN427" s="439">
        <f t="shared" si="3340"/>
        <v>0.59760000000000002</v>
      </c>
      <c r="HO427" s="436">
        <f t="shared" si="3341"/>
        <v>1.5508</v>
      </c>
      <c r="HP427" s="427">
        <f t="shared" si="3342"/>
        <v>0.46643999999999997</v>
      </c>
      <c r="HQ427" s="357">
        <f t="shared" si="3343"/>
        <v>25801.599999999999</v>
      </c>
      <c r="HR427" s="358">
        <f t="shared" si="3344"/>
        <v>29019.200000000001</v>
      </c>
      <c r="HS427" s="712">
        <f t="shared" si="3345"/>
        <v>0.46643999999999997</v>
      </c>
      <c r="HT427" s="713">
        <f t="shared" si="3346"/>
        <v>0.36094603788418017</v>
      </c>
      <c r="HU427" s="711">
        <f t="shared" si="3347"/>
        <v>0.44215889640812073</v>
      </c>
      <c r="HV427" s="711">
        <f t="shared" si="3348"/>
        <v>24.454174959719456</v>
      </c>
      <c r="HW427" s="711">
        <f t="shared" si="3349"/>
        <v>27.464698088207459</v>
      </c>
      <c r="HX427" s="711">
        <f t="shared" si="3350"/>
        <v>45.714470083951518</v>
      </c>
      <c r="HY427" s="714">
        <f t="shared" si="3351"/>
        <v>25.801599999999997</v>
      </c>
      <c r="HZ427" s="359">
        <f t="shared" si="3352"/>
        <v>29.019200000000001</v>
      </c>
      <c r="IA427" s="360">
        <f t="shared" si="3353"/>
        <v>48.30190909070317</v>
      </c>
      <c r="IB427" s="75">
        <f t="shared" si="3354"/>
        <v>45.714470083951518</v>
      </c>
      <c r="IC427" s="724">
        <f t="shared" si="3355"/>
        <v>0.36094603788418017</v>
      </c>
      <c r="ID427" s="724">
        <f t="shared" si="3356"/>
        <v>25.801599999999997</v>
      </c>
      <c r="IE427" s="724">
        <f t="shared" si="3357"/>
        <v>29.019200000000001</v>
      </c>
      <c r="IF427" s="76">
        <f t="shared" si="3358"/>
        <v>10.148328222950017</v>
      </c>
      <c r="IG427" s="29"/>
      <c r="IH427" s="29"/>
      <c r="II427" s="28"/>
      <c r="IJ427" s="21"/>
      <c r="IK427" s="31"/>
      <c r="IL427" s="31"/>
      <c r="IM427" s="31"/>
      <c r="IN427" s="29"/>
      <c r="IO427" s="29"/>
      <c r="IP427" s="25"/>
      <c r="IQ427" s="25"/>
      <c r="IR427" s="25"/>
      <c r="IS427" s="43"/>
      <c r="IT427" s="43"/>
      <c r="IU427" s="43"/>
      <c r="IV427" s="43"/>
      <c r="IW427" s="43"/>
      <c r="IX427" s="43"/>
      <c r="IY427" s="43"/>
      <c r="IZ427" s="43"/>
      <c r="JA427" s="25"/>
      <c r="JB427" s="43"/>
      <c r="JC427" s="64"/>
      <c r="JD427" s="22"/>
      <c r="JE427" s="22"/>
      <c r="JF427" s="22"/>
      <c r="JG427" s="22"/>
      <c r="JH427" s="21"/>
      <c r="JI427" s="21"/>
      <c r="JJ427" s="21"/>
      <c r="JK427" s="21"/>
      <c r="JL427" s="79"/>
      <c r="JM427" s="140"/>
      <c r="JN427" s="140"/>
      <c r="JO427" s="140"/>
      <c r="JP427" s="140"/>
      <c r="JQ427" s="140"/>
      <c r="JR427" s="140"/>
      <c r="JS427" s="140"/>
      <c r="JT427" s="142"/>
      <c r="JU427" s="142"/>
      <c r="JV427" s="142"/>
      <c r="JW427" s="142"/>
      <c r="JX427" s="142"/>
      <c r="JY427" s="142"/>
      <c r="JZ427" s="142"/>
      <c r="KA427" s="26"/>
      <c r="KB427" s="27"/>
      <c r="KC427" s="175"/>
      <c r="KD427" s="175"/>
      <c r="KE427" s="175"/>
      <c r="KF427" s="175"/>
      <c r="KG427" s="175"/>
      <c r="KH427" s="175"/>
      <c r="KI427" s="175"/>
      <c r="KJ427" s="175"/>
      <c r="KK427" s="32"/>
      <c r="KL427" s="32"/>
      <c r="KM427" s="32"/>
      <c r="KN427" s="32"/>
      <c r="KO427" s="32"/>
      <c r="KP427" s="32"/>
      <c r="KQ427" s="32"/>
      <c r="KR427" s="32"/>
      <c r="KS427" s="32"/>
      <c r="KT427" s="32"/>
      <c r="KU427" s="32"/>
      <c r="KV427" s="32"/>
      <c r="KX427" s="540">
        <f t="shared" si="3298"/>
        <v>100</v>
      </c>
    </row>
    <row r="428" spans="1:310" ht="13.9" customHeight="1" thickTop="1" thickBot="1" x14ac:dyDescent="0.3">
      <c r="D428" s="578"/>
      <c r="E428" s="11">
        <f>E427+1</f>
        <v>204</v>
      </c>
      <c r="F428" s="2170"/>
      <c r="G428" s="1830"/>
      <c r="H428" s="38"/>
      <c r="I428" s="38"/>
      <c r="J428" s="38"/>
      <c r="K428" s="1830"/>
      <c r="L428" s="1830"/>
      <c r="M428" s="39"/>
      <c r="N428" s="77"/>
      <c r="O428" s="45"/>
      <c r="P428" s="599"/>
      <c r="Q428" s="726">
        <v>60</v>
      </c>
      <c r="R428" s="727"/>
      <c r="S428" s="727"/>
      <c r="T428" s="727"/>
      <c r="U428" s="727"/>
      <c r="V428" s="727"/>
      <c r="W428" s="727"/>
      <c r="X428" s="727"/>
      <c r="Y428" s="727"/>
      <c r="Z428" s="727"/>
      <c r="AA428" s="727"/>
      <c r="AB428" s="727">
        <v>40</v>
      </c>
      <c r="AC428" s="368">
        <f t="shared" si="3299"/>
        <v>0.6</v>
      </c>
      <c r="AD428" s="368">
        <f t="shared" si="3300"/>
        <v>0</v>
      </c>
      <c r="AE428" s="368">
        <f t="shared" si="3301"/>
        <v>0</v>
      </c>
      <c r="AF428" s="368">
        <f t="shared" si="3302"/>
        <v>0</v>
      </c>
      <c r="AG428" s="368">
        <f t="shared" si="3303"/>
        <v>0</v>
      </c>
      <c r="AH428" s="368">
        <f t="shared" si="3304"/>
        <v>0</v>
      </c>
      <c r="AI428" s="368">
        <f t="shared" si="3305"/>
        <v>0</v>
      </c>
      <c r="AJ428" s="368">
        <f t="shared" si="3306"/>
        <v>0</v>
      </c>
      <c r="AK428" s="368">
        <f t="shared" si="3307"/>
        <v>0</v>
      </c>
      <c r="AL428" s="368">
        <f t="shared" si="3308"/>
        <v>0</v>
      </c>
      <c r="AM428" s="368">
        <f t="shared" si="3309"/>
        <v>0</v>
      </c>
      <c r="AN428" s="368">
        <f t="shared" si="3310"/>
        <v>0.4</v>
      </c>
      <c r="AO428" s="369">
        <v>0</v>
      </c>
      <c r="AP428" s="370">
        <v>0</v>
      </c>
      <c r="AQ428" s="370">
        <v>0</v>
      </c>
      <c r="AR428" s="370">
        <v>0</v>
      </c>
      <c r="AS428" s="378">
        <f>AC428*'Gas parameters'!$B$10</f>
        <v>21490.799999999999</v>
      </c>
      <c r="AT428" s="371">
        <f>AD428*'Gas parameters'!$C$10</f>
        <v>0</v>
      </c>
      <c r="AU428" s="371">
        <f>AE428*'Gas parameters'!$D$10</f>
        <v>0</v>
      </c>
      <c r="AV428" s="371">
        <f>AF428*'Gas parameters'!$E$10</f>
        <v>0</v>
      </c>
      <c r="AW428" s="371">
        <f>AG428*'Gas parameters'!$F$10</f>
        <v>0</v>
      </c>
      <c r="AX428" s="371">
        <f>AH428*'Gas parameters'!$G$10</f>
        <v>0</v>
      </c>
      <c r="AY428" s="371">
        <f>AI428*'Gas parameters'!$H$10</f>
        <v>0</v>
      </c>
      <c r="AZ428" s="371">
        <f>AJ428*'Gas parameters'!$I$10</f>
        <v>0</v>
      </c>
      <c r="BA428" s="371">
        <f>AK428*'Gas parameters'!$J$10</f>
        <v>0</v>
      </c>
      <c r="BB428" s="371">
        <f>AL428*'Gas parameters'!$K$10</f>
        <v>0</v>
      </c>
      <c r="BC428" s="371">
        <f>AM428*'Gas parameters'!$L$10</f>
        <v>0</v>
      </c>
      <c r="BD428" s="371">
        <f>AN428*'Gas parameters'!$M$10</f>
        <v>4310.8</v>
      </c>
      <c r="BE428" s="372">
        <f>AO428*'Gas parameters'!$N$10</f>
        <v>0</v>
      </c>
      <c r="BF428" s="373">
        <f>AP428*'Gas parameters'!$O$10</f>
        <v>0</v>
      </c>
      <c r="BG428" s="373">
        <f>AQ428*'Gas parameters'!$P$10</f>
        <v>0</v>
      </c>
      <c r="BH428" s="379">
        <f>AR428*'Gas parameters'!$Q$10</f>
        <v>0</v>
      </c>
      <c r="BI428" s="386">
        <f>AC428*'Gas parameters'!$B$11</f>
        <v>23904</v>
      </c>
      <c r="BJ428" s="387">
        <f>AD428*'Gas parameters'!$C$11</f>
        <v>0</v>
      </c>
      <c r="BK428" s="387">
        <f>AE428*'Gas parameters'!$D$11</f>
        <v>0</v>
      </c>
      <c r="BL428" s="387">
        <f>AF428*'Gas parameters'!$E$11</f>
        <v>0</v>
      </c>
      <c r="BM428" s="387">
        <f>AG428*'Gas parameters'!$F$11</f>
        <v>0</v>
      </c>
      <c r="BN428" s="387">
        <f>AH428*'Gas parameters'!$G$11</f>
        <v>0</v>
      </c>
      <c r="BO428" s="387">
        <f>AI428*'Gas parameters'!$H$11</f>
        <v>0</v>
      </c>
      <c r="BP428" s="387">
        <f>AJ428*'Gas parameters'!$I$11</f>
        <v>0</v>
      </c>
      <c r="BQ428" s="387">
        <f>AK428*'Gas parameters'!$J$11</f>
        <v>0</v>
      </c>
      <c r="BR428" s="387">
        <f>AL428*'Gas parameters'!$K$11</f>
        <v>0</v>
      </c>
      <c r="BS428" s="387">
        <f>AM428*'Gas parameters'!$L$11</f>
        <v>0</v>
      </c>
      <c r="BT428" s="387">
        <f>AN428*'Gas parameters'!$M$11</f>
        <v>5115.2000000000007</v>
      </c>
      <c r="BU428" s="388">
        <f>AO428*'Gas parameters'!$N$11</f>
        <v>0</v>
      </c>
      <c r="BV428" s="389">
        <f>AP428*'Gas parameters'!$O$11</f>
        <v>0</v>
      </c>
      <c r="BW428" s="389">
        <f>AQ428*'Gas parameters'!$P$11</f>
        <v>0</v>
      </c>
      <c r="BX428" s="390">
        <f>AR428*'Gas parameters'!$Q$11</f>
        <v>0</v>
      </c>
      <c r="BY428" s="385">
        <f>AC428*'Gas parameters'!$B$12</f>
        <v>0.43043999999999999</v>
      </c>
      <c r="BZ428" s="374">
        <f>AD428*'Gas parameters'!$C$12</f>
        <v>0</v>
      </c>
      <c r="CA428" s="374">
        <f>AE428*'Gas parameters'!$D$12</f>
        <v>0</v>
      </c>
      <c r="CB428" s="374">
        <f>AF428*'Gas parameters'!$E$12</f>
        <v>0</v>
      </c>
      <c r="CC428" s="374">
        <f>AG428*'Gas parameters'!$F$12</f>
        <v>0</v>
      </c>
      <c r="CD428" s="374">
        <f>AH428*'Gas parameters'!$G$12</f>
        <v>0</v>
      </c>
      <c r="CE428" s="374">
        <f>AI428*'Gas parameters'!$H$12</f>
        <v>0</v>
      </c>
      <c r="CF428" s="374">
        <f>AJ428*'Gas parameters'!$I$12</f>
        <v>0</v>
      </c>
      <c r="CG428" s="374">
        <f>AK428*'Gas parameters'!$J$12</f>
        <v>0</v>
      </c>
      <c r="CH428" s="374">
        <f>AL428*'Gas parameters'!$K$12</f>
        <v>0</v>
      </c>
      <c r="CI428" s="374">
        <f>AM428*'Gas parameters'!$L$12</f>
        <v>0</v>
      </c>
      <c r="CJ428" s="374">
        <f>AN428*'Gas parameters'!$M$12</f>
        <v>3.5999999999999997E-2</v>
      </c>
      <c r="CK428" s="375">
        <f>AO428*'Gas parameters'!$N$12</f>
        <v>0</v>
      </c>
      <c r="CL428" s="376">
        <f>AP428*'Gas parameters'!$O$12</f>
        <v>0</v>
      </c>
      <c r="CM428" s="376">
        <f>AQ428*'Gas parameters'!$P$12</f>
        <v>0</v>
      </c>
      <c r="CN428" s="376">
        <f>AR428*'Gas parameters'!$Q$12</f>
        <v>0</v>
      </c>
      <c r="CO428" s="432">
        <f t="shared" si="3311"/>
        <v>0.6</v>
      </c>
      <c r="CP428" s="432">
        <f t="shared" si="3312"/>
        <v>0</v>
      </c>
      <c r="CQ428" s="432">
        <f t="shared" si="3313"/>
        <v>0</v>
      </c>
      <c r="CR428" s="432">
        <f t="shared" si="3314"/>
        <v>0</v>
      </c>
      <c r="CS428" s="432">
        <f t="shared" si="3315"/>
        <v>0</v>
      </c>
      <c r="CT428" s="432">
        <f t="shared" si="3316"/>
        <v>0</v>
      </c>
      <c r="CU428" s="432">
        <f t="shared" si="3317"/>
        <v>0</v>
      </c>
      <c r="CV428" s="432">
        <f t="shared" si="3318"/>
        <v>0</v>
      </c>
      <c r="CW428" s="432">
        <f t="shared" si="3319"/>
        <v>0</v>
      </c>
      <c r="CX428" s="432">
        <f t="shared" si="3320"/>
        <v>0</v>
      </c>
      <c r="CY428" s="432">
        <f t="shared" si="3321"/>
        <v>0</v>
      </c>
      <c r="CZ428" s="432">
        <f t="shared" si="3322"/>
        <v>0.4</v>
      </c>
      <c r="DA428" s="432">
        <f t="shared" si="3323"/>
        <v>0</v>
      </c>
      <c r="DB428" s="432">
        <f t="shared" si="3324"/>
        <v>0</v>
      </c>
      <c r="DC428" s="432">
        <f t="shared" si="3325"/>
        <v>0</v>
      </c>
      <c r="DD428" s="432">
        <f t="shared" si="3326"/>
        <v>0</v>
      </c>
      <c r="DE428" s="428">
        <f>'DATA SHEET'!CO428*'Gas parameters'!$B$13</f>
        <v>21529.8</v>
      </c>
      <c r="DF428" s="428">
        <f>'DATA SHEET'!CP428*'Gas parameters'!$C$13</f>
        <v>0</v>
      </c>
      <c r="DG428" s="428">
        <f>'DATA SHEET'!CQ428*'Gas parameters'!$D$13</f>
        <v>0</v>
      </c>
      <c r="DH428" s="428">
        <f>'DATA SHEET'!CR428*'Gas parameters'!$E$13</f>
        <v>0</v>
      </c>
      <c r="DI428" s="428">
        <f>'DATA SHEET'!CS428*'Gas parameters'!$F$13</f>
        <v>0</v>
      </c>
      <c r="DJ428" s="428">
        <f>'DATA SHEET'!CT428*'Gas parameters'!$G$13</f>
        <v>0</v>
      </c>
      <c r="DK428" s="428">
        <f>'DATA SHEET'!CU428*'Gas parameters'!$H$13</f>
        <v>0</v>
      </c>
      <c r="DL428" s="428">
        <f>'DATA SHEET'!CV428*'Gas parameters'!$I$13</f>
        <v>0</v>
      </c>
      <c r="DM428" s="428">
        <f>'DATA SHEET'!CW428*'Gas parameters'!$J$13</f>
        <v>0</v>
      </c>
      <c r="DN428" s="428">
        <f>'DATA SHEET'!CX428*'Gas parameters'!$K$13</f>
        <v>0</v>
      </c>
      <c r="DO428" s="428">
        <f>'DATA SHEET'!CY428*'Gas parameters'!$L$13</f>
        <v>0</v>
      </c>
      <c r="DP428" s="428">
        <f>'DATA SHEET'!CZ428*'Gas parameters'!$M$13</f>
        <v>4313.2</v>
      </c>
      <c r="DQ428" s="428">
        <f>'DATA SHEET'!DA428*'Gas parameters'!$N$13</f>
        <v>0</v>
      </c>
      <c r="DR428" s="428">
        <f>'DATA SHEET'!DB428*'Gas parameters'!$O$13</f>
        <v>0</v>
      </c>
      <c r="DS428" s="428">
        <f>'DATA SHEET'!DC428*'Gas parameters'!$P$13</f>
        <v>0</v>
      </c>
      <c r="DT428" s="428">
        <f>'DATA SHEET'!DD428*'Gas parameters'!$Q$13</f>
        <v>0</v>
      </c>
      <c r="DU428" s="431">
        <f>'DATA SHEET'!CO428*'Gas parameters'!$B$14</f>
        <v>23891.399999999998</v>
      </c>
      <c r="DV428" s="431">
        <f>'DATA SHEET'!CP428*'Gas parameters'!$C$14</f>
        <v>0</v>
      </c>
      <c r="DW428" s="431">
        <f>'DATA SHEET'!CQ428*'Gas parameters'!$D$14</f>
        <v>0</v>
      </c>
      <c r="DX428" s="431">
        <f>'DATA SHEET'!CR428*'Gas parameters'!$E$14</f>
        <v>0</v>
      </c>
      <c r="DY428" s="431">
        <f>'DATA SHEET'!CS428*'Gas parameters'!$F$14</f>
        <v>0</v>
      </c>
      <c r="DZ428" s="431">
        <f>'DATA SHEET'!CT428*'Gas parameters'!$G$14</f>
        <v>0</v>
      </c>
      <c r="EA428" s="431">
        <f>'DATA SHEET'!CU428*'Gas parameters'!$H$14</f>
        <v>0</v>
      </c>
      <c r="EB428" s="431">
        <f>'DATA SHEET'!CV428*'Gas parameters'!$I$14</f>
        <v>0</v>
      </c>
      <c r="EC428" s="431">
        <f>'DATA SHEET'!CW428*'Gas parameters'!$J$14</f>
        <v>0</v>
      </c>
      <c r="ED428" s="431">
        <f>'DATA SHEET'!CX428*'Gas parameters'!$K$14</f>
        <v>0</v>
      </c>
      <c r="EE428" s="431">
        <f>'DATA SHEET'!CY428*'Gas parameters'!$L$14</f>
        <v>0</v>
      </c>
      <c r="EF428" s="431">
        <f>'DATA SHEET'!CZ428*'Gas parameters'!$M$14</f>
        <v>5098</v>
      </c>
      <c r="EG428" s="431">
        <f>'DATA SHEET'!DA428*'Gas parameters'!$N$14</f>
        <v>0</v>
      </c>
      <c r="EH428" s="431">
        <f>'DATA SHEET'!DB428*'Gas parameters'!$O$14</f>
        <v>0</v>
      </c>
      <c r="EI428" s="431">
        <f>'DATA SHEET'!DC428*'Gas parameters'!$P$14</f>
        <v>0</v>
      </c>
      <c r="EJ428" s="431">
        <f>'DATA SHEET'!DD428*'Gas parameters'!$Q$14</f>
        <v>0</v>
      </c>
      <c r="EK428" s="425">
        <f>'DATA SHEET'!CO428*'Gas parameters'!$B$15</f>
        <v>1.2018</v>
      </c>
      <c r="EL428" s="434">
        <f>'DATA SHEET'!CP428*'Gas parameters'!$C$15</f>
        <v>0</v>
      </c>
      <c r="EM428" s="434">
        <f>'DATA SHEET'!CQ428*'Gas parameters'!$D$15</f>
        <v>0</v>
      </c>
      <c r="EN428" s="434">
        <f>'DATA SHEET'!CR428*'Gas parameters'!$E$15</f>
        <v>0</v>
      </c>
      <c r="EO428" s="434">
        <f>'DATA SHEET'!CS428*'Gas parameters'!$F$15</f>
        <v>0</v>
      </c>
      <c r="EP428" s="434">
        <f>'DATA SHEET'!CT428*'Gas parameters'!$G$15</f>
        <v>0</v>
      </c>
      <c r="EQ428" s="434">
        <f>'DATA SHEET'!CU428*'Gas parameters'!$H$15</f>
        <v>0</v>
      </c>
      <c r="ER428" s="434">
        <f>'DATA SHEET'!CV428*'Gas parameters'!$I$15</f>
        <v>0</v>
      </c>
      <c r="ES428" s="434">
        <f>'DATA SHEET'!CW428*'Gas parameters'!$J$15</f>
        <v>0</v>
      </c>
      <c r="ET428" s="434">
        <f>'DATA SHEET'!CX428*'Gas parameters'!$K$15</f>
        <v>0</v>
      </c>
      <c r="EU428" s="434">
        <f>'DATA SHEET'!CY428*'Gas parameters'!$L$15</f>
        <v>0</v>
      </c>
      <c r="EV428" s="434">
        <f>'DATA SHEET'!CZ428*'Gas parameters'!$M$15</f>
        <v>0.1996</v>
      </c>
      <c r="EW428" s="434">
        <f>'DATA SHEET'!DA428*'Gas parameters'!$N$15</f>
        <v>0</v>
      </c>
      <c r="EX428" s="434">
        <f>'DATA SHEET'!DB428*'Gas parameters'!$O$15</f>
        <v>0</v>
      </c>
      <c r="EY428" s="434">
        <f>'DATA SHEET'!DC428*'Gas parameters'!$P$15</f>
        <v>0</v>
      </c>
      <c r="EZ428" s="434">
        <f>'DATA SHEET'!DD428*'Gas parameters'!$Q$15</f>
        <v>0</v>
      </c>
      <c r="FA428" s="429">
        <f>'DATA SHEET'!CO428*'Gas parameters'!$B$16</f>
        <v>0.59760000000000002</v>
      </c>
      <c r="FB428" s="429">
        <f>'DATA SHEET'!CP428*'Gas parameters'!$C$16</f>
        <v>0</v>
      </c>
      <c r="FC428" s="429">
        <f>'DATA SHEET'!CQ428*'Gas parameters'!$D$16</f>
        <v>0</v>
      </c>
      <c r="FD428" s="429">
        <f>'DATA SHEET'!CR428*'Gas parameters'!$E$16</f>
        <v>0</v>
      </c>
      <c r="FE428" s="429">
        <f>'DATA SHEET'!CS428*'Gas parameters'!$F$16</f>
        <v>0</v>
      </c>
      <c r="FF428" s="429">
        <f>'DATA SHEET'!CT428*'Gas parameters'!$G$16</f>
        <v>0</v>
      </c>
      <c r="FG428" s="429">
        <f>'DATA SHEET'!CU428*'Gas parameters'!$H$16</f>
        <v>0</v>
      </c>
      <c r="FH428" s="429">
        <f>'DATA SHEET'!CV428*'Gas parameters'!$I$16</f>
        <v>0</v>
      </c>
      <c r="FI428" s="429">
        <f>'DATA SHEET'!CW428*'Gas parameters'!$J$16</f>
        <v>0</v>
      </c>
      <c r="FJ428" s="429">
        <f>'DATA SHEET'!CX428*'Gas parameters'!$K$16</f>
        <v>0</v>
      </c>
      <c r="FK428" s="429">
        <f>'DATA SHEET'!CY428*'Gas parameters'!$L$16</f>
        <v>0</v>
      </c>
      <c r="FL428" s="429">
        <f>'DATA SHEET'!CZ428*'Gas parameters'!$M$16</f>
        <v>0</v>
      </c>
      <c r="FM428" s="429">
        <f>'DATA SHEET'!DA428*'Gas parameters'!$N$16</f>
        <v>0</v>
      </c>
      <c r="FN428" s="429">
        <f>'DATA SHEET'!DB428*'Gas parameters'!$O$16</f>
        <v>0</v>
      </c>
      <c r="FO428" s="429">
        <f>'DATA SHEET'!DC428*'Gas parameters'!$P$16</f>
        <v>0</v>
      </c>
      <c r="FP428" s="429">
        <f>'DATA SHEET'!DD428*'Gas parameters'!$Q$16</f>
        <v>0</v>
      </c>
      <c r="FQ428" s="457">
        <f>'DATA SHEET'!CO428*'Gas parameters'!$B$17</f>
        <v>1.1639999999999999</v>
      </c>
      <c r="FR428" s="457">
        <f>'DATA SHEET'!CP428*'Gas parameters'!$C$17</f>
        <v>0</v>
      </c>
      <c r="FS428" s="457">
        <f>'DATA SHEET'!CQ428*'Gas parameters'!$D$17</f>
        <v>0</v>
      </c>
      <c r="FT428" s="457">
        <f>'DATA SHEET'!CR428*'Gas parameters'!$E$17</f>
        <v>0</v>
      </c>
      <c r="FU428" s="457">
        <f>'DATA SHEET'!CS428*'Gas parameters'!$F$17</f>
        <v>0</v>
      </c>
      <c r="FV428" s="457">
        <f>'DATA SHEET'!CT428*'Gas parameters'!$G$17</f>
        <v>0</v>
      </c>
      <c r="FW428" s="457">
        <f>'DATA SHEET'!CU428*'Gas parameters'!$H$17</f>
        <v>0</v>
      </c>
      <c r="FX428" s="457">
        <f>'DATA SHEET'!CV428*'Gas parameters'!$I$17</f>
        <v>0</v>
      </c>
      <c r="FY428" s="457">
        <f>'DATA SHEET'!CW428*'Gas parameters'!$J$17</f>
        <v>0</v>
      </c>
      <c r="FZ428" s="457">
        <f>'DATA SHEET'!CX428*'Gas parameters'!$K$17</f>
        <v>0</v>
      </c>
      <c r="GA428" s="457">
        <f>'DATA SHEET'!CY428*'Gas parameters'!$L$17</f>
        <v>0</v>
      </c>
      <c r="GB428" s="457">
        <f>'DATA SHEET'!CZ428*'Gas parameters'!$M$17</f>
        <v>0.38680000000000003</v>
      </c>
      <c r="GC428" s="457">
        <f>'DATA SHEET'!DA428*'Gas parameters'!$N$17</f>
        <v>0</v>
      </c>
      <c r="GD428" s="457">
        <f>'DATA SHEET'!DB428*'Gas parameters'!$O$17</f>
        <v>0</v>
      </c>
      <c r="GE428" s="457">
        <f>'DATA SHEET'!DC428*'Gas parameters'!$P$17</f>
        <v>0</v>
      </c>
      <c r="GF428" s="457">
        <f>'DATA SHEET'!DD428*'Gas parameters'!$Q$17</f>
        <v>0</v>
      </c>
      <c r="GG428" s="429">
        <f>'DATA SHEET'!CO428*'Gas parameters'!$B$18</f>
        <v>0.43043999999999999</v>
      </c>
      <c r="GH428" s="429">
        <f>'DATA SHEET'!CP428*'Gas parameters'!$C$18</f>
        <v>0</v>
      </c>
      <c r="GI428" s="429">
        <f>'DATA SHEET'!CQ428*'Gas parameters'!$D$18</f>
        <v>0</v>
      </c>
      <c r="GJ428" s="429">
        <f>'DATA SHEET'!CR428*'Gas parameters'!$E$18</f>
        <v>0</v>
      </c>
      <c r="GK428" s="429">
        <f>'DATA SHEET'!CS428*'Gas parameters'!$F$18</f>
        <v>0</v>
      </c>
      <c r="GL428" s="429">
        <f>'DATA SHEET'!CT428*'Gas parameters'!$G$18</f>
        <v>0</v>
      </c>
      <c r="GM428" s="429">
        <f>'DATA SHEET'!CU428*'Gas parameters'!$H$18</f>
        <v>0</v>
      </c>
      <c r="GN428" s="429">
        <f>'DATA SHEET'!CV428*'Gas parameters'!$I$18</f>
        <v>0</v>
      </c>
      <c r="GO428" s="429">
        <f>'DATA SHEET'!CW428*'Gas parameters'!$J$18</f>
        <v>0</v>
      </c>
      <c r="GP428" s="429">
        <f>'DATA SHEET'!CX428*'Gas parameters'!$K$18</f>
        <v>0</v>
      </c>
      <c r="GQ428" s="429">
        <f>'DATA SHEET'!CY428*'Gas parameters'!$L$18</f>
        <v>0</v>
      </c>
      <c r="GR428" s="429">
        <f>'DATA SHEET'!CZ428*'Gas parameters'!$M$18</f>
        <v>3.5999999999999997E-2</v>
      </c>
      <c r="GS428" s="429">
        <f>'DATA SHEET'!DA428*'Gas parameters'!$N$18</f>
        <v>0</v>
      </c>
      <c r="GT428" s="429">
        <f>'DATA SHEET'!DB428*'Gas parameters'!$O$18</f>
        <v>0</v>
      </c>
      <c r="GU428" s="429">
        <f>'DATA SHEET'!DC428*'Gas parameters'!$P$18</f>
        <v>0</v>
      </c>
      <c r="GV428" s="429">
        <f>'DATA SHEET'!DD428*'Gas parameters'!$Q$18</f>
        <v>0</v>
      </c>
      <c r="GW428" s="430">
        <v>7</v>
      </c>
      <c r="GX428" s="430">
        <v>1E-3</v>
      </c>
      <c r="GY428" s="435">
        <f t="shared" si="3327"/>
        <v>6.6924546322827121</v>
      </c>
      <c r="GZ428" s="435">
        <f t="shared" si="3328"/>
        <v>10.148328222950017</v>
      </c>
      <c r="HA428" s="433">
        <f t="shared" si="3329"/>
        <v>1</v>
      </c>
      <c r="HB428" s="433">
        <f t="shared" si="3330"/>
        <v>7.4502201757506663</v>
      </c>
      <c r="HC428" s="433">
        <f t="shared" si="3331"/>
        <v>20.959991874476575</v>
      </c>
      <c r="HD428" s="433">
        <f t="shared" si="3332"/>
        <v>1.3246768628986172</v>
      </c>
      <c r="HE428" s="433">
        <f t="shared" si="3333"/>
        <v>1.2155011147590387</v>
      </c>
      <c r="HF428" s="436">
        <f t="shared" si="3297"/>
        <v>0</v>
      </c>
      <c r="HG428" s="433">
        <f t="shared" si="3334"/>
        <v>5.8886546322827122</v>
      </c>
      <c r="HH428" s="435">
        <f>GY428*0.7906+'DATA SHEET'!CW428/100+HN428</f>
        <v>5.8886546322827122</v>
      </c>
      <c r="HI428" s="433">
        <f t="shared" si="3335"/>
        <v>1.5615655434679541</v>
      </c>
      <c r="HJ428" s="433">
        <f t="shared" si="3336"/>
        <v>10.148328222950017</v>
      </c>
      <c r="HK428" s="437">
        <f t="shared" si="3337"/>
        <v>25843</v>
      </c>
      <c r="HL428" s="437">
        <f t="shared" si="3338"/>
        <v>28989.399999999998</v>
      </c>
      <c r="HM428" s="438">
        <f t="shared" si="3339"/>
        <v>1.4014</v>
      </c>
      <c r="HN428" s="439">
        <f t="shared" si="3340"/>
        <v>0.59760000000000002</v>
      </c>
      <c r="HO428" s="436">
        <f t="shared" si="3341"/>
        <v>1.5508</v>
      </c>
      <c r="HP428" s="427">
        <f t="shared" si="3342"/>
        <v>0.46643999999999997</v>
      </c>
      <c r="HQ428" s="357">
        <f t="shared" si="3343"/>
        <v>25801.599999999999</v>
      </c>
      <c r="HR428" s="358">
        <f t="shared" si="3344"/>
        <v>29019.200000000001</v>
      </c>
      <c r="HS428" s="712">
        <f t="shared" si="3345"/>
        <v>0.46643999999999997</v>
      </c>
      <c r="HT428" s="713">
        <f t="shared" si="3346"/>
        <v>0.36094603788418017</v>
      </c>
      <c r="HU428" s="711">
        <f t="shared" si="3347"/>
        <v>0.44215889640812073</v>
      </c>
      <c r="HV428" s="711">
        <f t="shared" si="3348"/>
        <v>24.454174959719456</v>
      </c>
      <c r="HW428" s="711">
        <f t="shared" si="3349"/>
        <v>27.464698088207459</v>
      </c>
      <c r="HX428" s="711">
        <f t="shared" si="3350"/>
        <v>45.714470083951518</v>
      </c>
      <c r="HY428" s="714">
        <f t="shared" si="3351"/>
        <v>25.801599999999997</v>
      </c>
      <c r="HZ428" s="359">
        <f t="shared" si="3352"/>
        <v>29.019200000000001</v>
      </c>
      <c r="IA428" s="360">
        <f t="shared" si="3353"/>
        <v>48.30190909070317</v>
      </c>
      <c r="IB428" s="75">
        <f t="shared" si="3354"/>
        <v>45.714470083951518</v>
      </c>
      <c r="IC428" s="724">
        <f t="shared" si="3355"/>
        <v>0.36094603788418017</v>
      </c>
      <c r="ID428" s="724">
        <f t="shared" si="3356"/>
        <v>25.801599999999997</v>
      </c>
      <c r="IE428" s="724">
        <f t="shared" si="3357"/>
        <v>29.019200000000001</v>
      </c>
      <c r="IF428" s="76">
        <f t="shared" si="3358"/>
        <v>10.148328222950017</v>
      </c>
      <c r="IG428" s="29"/>
      <c r="IH428" s="29"/>
      <c r="II428" s="28"/>
      <c r="IJ428" s="21"/>
      <c r="IK428" s="31"/>
      <c r="IL428" s="31"/>
      <c r="IM428" s="31"/>
      <c r="IN428" s="29"/>
      <c r="IO428" s="29"/>
      <c r="IP428" s="25"/>
      <c r="IQ428" s="25"/>
      <c r="IR428" s="25"/>
      <c r="IS428" s="43"/>
      <c r="IT428" s="43"/>
      <c r="IU428" s="43"/>
      <c r="IV428" s="43"/>
      <c r="IW428" s="43"/>
      <c r="IX428" s="43"/>
      <c r="IY428" s="43"/>
      <c r="IZ428" s="43"/>
      <c r="JA428" s="25"/>
      <c r="JB428" s="43"/>
      <c r="JC428" s="64"/>
      <c r="JD428" s="22"/>
      <c r="JE428" s="22"/>
      <c r="JF428" s="22"/>
      <c r="JG428" s="22"/>
      <c r="JH428" s="21"/>
      <c r="JI428" s="21"/>
      <c r="JJ428" s="21"/>
      <c r="JK428" s="21"/>
      <c r="JL428" s="79"/>
      <c r="JM428" s="140"/>
      <c r="JN428" s="140"/>
      <c r="JO428" s="140"/>
      <c r="JP428" s="140"/>
      <c r="JQ428" s="140"/>
      <c r="JR428" s="140"/>
      <c r="JS428" s="140"/>
      <c r="JT428" s="142"/>
      <c r="JU428" s="142"/>
      <c r="JV428" s="142"/>
      <c r="JW428" s="142"/>
      <c r="JX428" s="142"/>
      <c r="JY428" s="142"/>
      <c r="JZ428" s="142"/>
      <c r="KA428" s="23"/>
      <c r="KB428" s="24"/>
      <c r="KC428" s="175"/>
      <c r="KD428" s="175"/>
      <c r="KE428" s="175"/>
      <c r="KF428" s="175"/>
      <c r="KG428" s="175"/>
      <c r="KH428" s="175"/>
      <c r="KI428" s="175"/>
      <c r="KJ428" s="175"/>
      <c r="KK428" s="32"/>
      <c r="KL428" s="32"/>
      <c r="KM428" s="32"/>
      <c r="KN428" s="32"/>
      <c r="KO428" s="32"/>
      <c r="KP428" s="32"/>
      <c r="KQ428" s="32"/>
      <c r="KR428" s="32"/>
      <c r="KS428" s="32"/>
      <c r="KT428" s="32"/>
      <c r="KU428" s="32"/>
      <c r="KV428" s="32"/>
      <c r="KX428" s="540">
        <f t="shared" si="3298"/>
        <v>100</v>
      </c>
    </row>
    <row r="429" spans="1:310" ht="13.9" customHeight="1" thickTop="1" thickBot="1" x14ac:dyDescent="0.3">
      <c r="D429" s="578"/>
      <c r="E429" s="11">
        <f t="shared" ref="E429:E431" si="3359">E428+1</f>
        <v>205</v>
      </c>
      <c r="F429" s="2171"/>
      <c r="G429" s="1831"/>
      <c r="H429" s="38"/>
      <c r="I429" s="38"/>
      <c r="J429" s="38"/>
      <c r="K429" s="1831"/>
      <c r="L429" s="1831"/>
      <c r="M429" s="39"/>
      <c r="N429" s="77"/>
      <c r="O429" s="45"/>
      <c r="P429" s="599"/>
      <c r="Q429" s="726">
        <v>60</v>
      </c>
      <c r="R429" s="727"/>
      <c r="S429" s="727"/>
      <c r="T429" s="727"/>
      <c r="U429" s="727"/>
      <c r="V429" s="727"/>
      <c r="W429" s="727"/>
      <c r="X429" s="727"/>
      <c r="Y429" s="727"/>
      <c r="Z429" s="727"/>
      <c r="AA429" s="727"/>
      <c r="AB429" s="727">
        <v>40</v>
      </c>
      <c r="AC429" s="368">
        <f t="shared" si="3299"/>
        <v>0.6</v>
      </c>
      <c r="AD429" s="368">
        <f t="shared" si="3300"/>
        <v>0</v>
      </c>
      <c r="AE429" s="368">
        <f t="shared" si="3301"/>
        <v>0</v>
      </c>
      <c r="AF429" s="368">
        <f t="shared" si="3302"/>
        <v>0</v>
      </c>
      <c r="AG429" s="368">
        <f t="shared" si="3303"/>
        <v>0</v>
      </c>
      <c r="AH429" s="368">
        <f t="shared" si="3304"/>
        <v>0</v>
      </c>
      <c r="AI429" s="368">
        <f t="shared" si="3305"/>
        <v>0</v>
      </c>
      <c r="AJ429" s="368">
        <f t="shared" si="3306"/>
        <v>0</v>
      </c>
      <c r="AK429" s="368">
        <f t="shared" si="3307"/>
        <v>0</v>
      </c>
      <c r="AL429" s="368">
        <f t="shared" si="3308"/>
        <v>0</v>
      </c>
      <c r="AM429" s="368">
        <f t="shared" si="3309"/>
        <v>0</v>
      </c>
      <c r="AN429" s="368">
        <f t="shared" si="3310"/>
        <v>0.4</v>
      </c>
      <c r="AO429" s="369">
        <v>0</v>
      </c>
      <c r="AP429" s="370">
        <v>0</v>
      </c>
      <c r="AQ429" s="370">
        <v>0</v>
      </c>
      <c r="AR429" s="370">
        <v>0</v>
      </c>
      <c r="AS429" s="378">
        <f>AC429*'Gas parameters'!$B$10</f>
        <v>21490.799999999999</v>
      </c>
      <c r="AT429" s="371">
        <f>AD429*'Gas parameters'!$C$10</f>
        <v>0</v>
      </c>
      <c r="AU429" s="371">
        <f>AE429*'Gas parameters'!$D$10</f>
        <v>0</v>
      </c>
      <c r="AV429" s="371">
        <f>AF429*'Gas parameters'!$E$10</f>
        <v>0</v>
      </c>
      <c r="AW429" s="371">
        <f>AG429*'Gas parameters'!$F$10</f>
        <v>0</v>
      </c>
      <c r="AX429" s="371">
        <f>AH429*'Gas parameters'!$G$10</f>
        <v>0</v>
      </c>
      <c r="AY429" s="371">
        <f>AI429*'Gas parameters'!$H$10</f>
        <v>0</v>
      </c>
      <c r="AZ429" s="371">
        <f>AJ429*'Gas parameters'!$I$10</f>
        <v>0</v>
      </c>
      <c r="BA429" s="371">
        <f>AK429*'Gas parameters'!$J$10</f>
        <v>0</v>
      </c>
      <c r="BB429" s="371">
        <f>AL429*'Gas parameters'!$K$10</f>
        <v>0</v>
      </c>
      <c r="BC429" s="371">
        <f>AM429*'Gas parameters'!$L$10</f>
        <v>0</v>
      </c>
      <c r="BD429" s="371">
        <f>AN429*'Gas parameters'!$M$10</f>
        <v>4310.8</v>
      </c>
      <c r="BE429" s="372">
        <f>AO429*'Gas parameters'!$N$10</f>
        <v>0</v>
      </c>
      <c r="BF429" s="373">
        <f>AP429*'Gas parameters'!$O$10</f>
        <v>0</v>
      </c>
      <c r="BG429" s="373">
        <f>AQ429*'Gas parameters'!$P$10</f>
        <v>0</v>
      </c>
      <c r="BH429" s="379">
        <f>AR429*'Gas parameters'!$Q$10</f>
        <v>0</v>
      </c>
      <c r="BI429" s="386">
        <f>AC429*'Gas parameters'!$B$11</f>
        <v>23904</v>
      </c>
      <c r="BJ429" s="387">
        <f>AD429*'Gas parameters'!$C$11</f>
        <v>0</v>
      </c>
      <c r="BK429" s="387">
        <f>AE429*'Gas parameters'!$D$11</f>
        <v>0</v>
      </c>
      <c r="BL429" s="387">
        <f>AF429*'Gas parameters'!$E$11</f>
        <v>0</v>
      </c>
      <c r="BM429" s="387">
        <f>AG429*'Gas parameters'!$F$11</f>
        <v>0</v>
      </c>
      <c r="BN429" s="387">
        <f>AH429*'Gas parameters'!$G$11</f>
        <v>0</v>
      </c>
      <c r="BO429" s="387">
        <f>AI429*'Gas parameters'!$H$11</f>
        <v>0</v>
      </c>
      <c r="BP429" s="387">
        <f>AJ429*'Gas parameters'!$I$11</f>
        <v>0</v>
      </c>
      <c r="BQ429" s="387">
        <f>AK429*'Gas parameters'!$J$11</f>
        <v>0</v>
      </c>
      <c r="BR429" s="387">
        <f>AL429*'Gas parameters'!$K$11</f>
        <v>0</v>
      </c>
      <c r="BS429" s="387">
        <f>AM429*'Gas parameters'!$L$11</f>
        <v>0</v>
      </c>
      <c r="BT429" s="387">
        <f>AN429*'Gas parameters'!$M$11</f>
        <v>5115.2000000000007</v>
      </c>
      <c r="BU429" s="388">
        <f>AO429*'Gas parameters'!$N$11</f>
        <v>0</v>
      </c>
      <c r="BV429" s="389">
        <f>AP429*'Gas parameters'!$O$11</f>
        <v>0</v>
      </c>
      <c r="BW429" s="389">
        <f>AQ429*'Gas parameters'!$P$11</f>
        <v>0</v>
      </c>
      <c r="BX429" s="390">
        <f>AR429*'Gas parameters'!$Q$11</f>
        <v>0</v>
      </c>
      <c r="BY429" s="385">
        <f>AC429*'Gas parameters'!$B$12</f>
        <v>0.43043999999999999</v>
      </c>
      <c r="BZ429" s="374">
        <f>AD429*'Gas parameters'!$C$12</f>
        <v>0</v>
      </c>
      <c r="CA429" s="374">
        <f>AE429*'Gas parameters'!$D$12</f>
        <v>0</v>
      </c>
      <c r="CB429" s="374">
        <f>AF429*'Gas parameters'!$E$12</f>
        <v>0</v>
      </c>
      <c r="CC429" s="374">
        <f>AG429*'Gas parameters'!$F$12</f>
        <v>0</v>
      </c>
      <c r="CD429" s="374">
        <f>AH429*'Gas parameters'!$G$12</f>
        <v>0</v>
      </c>
      <c r="CE429" s="374">
        <f>AI429*'Gas parameters'!$H$12</f>
        <v>0</v>
      </c>
      <c r="CF429" s="374">
        <f>AJ429*'Gas parameters'!$I$12</f>
        <v>0</v>
      </c>
      <c r="CG429" s="374">
        <f>AK429*'Gas parameters'!$J$12</f>
        <v>0</v>
      </c>
      <c r="CH429" s="374">
        <f>AL429*'Gas parameters'!$K$12</f>
        <v>0</v>
      </c>
      <c r="CI429" s="374">
        <f>AM429*'Gas parameters'!$L$12</f>
        <v>0</v>
      </c>
      <c r="CJ429" s="374">
        <f>AN429*'Gas parameters'!$M$12</f>
        <v>3.5999999999999997E-2</v>
      </c>
      <c r="CK429" s="375">
        <f>AO429*'Gas parameters'!$N$12</f>
        <v>0</v>
      </c>
      <c r="CL429" s="376">
        <f>AP429*'Gas parameters'!$O$12</f>
        <v>0</v>
      </c>
      <c r="CM429" s="376">
        <f>AQ429*'Gas parameters'!$P$12</f>
        <v>0</v>
      </c>
      <c r="CN429" s="376">
        <f>AR429*'Gas parameters'!$Q$12</f>
        <v>0</v>
      </c>
      <c r="CO429" s="432">
        <f t="shared" si="3311"/>
        <v>0.6</v>
      </c>
      <c r="CP429" s="432">
        <f t="shared" si="3312"/>
        <v>0</v>
      </c>
      <c r="CQ429" s="432">
        <f t="shared" si="3313"/>
        <v>0</v>
      </c>
      <c r="CR429" s="432">
        <f t="shared" si="3314"/>
        <v>0</v>
      </c>
      <c r="CS429" s="432">
        <f t="shared" si="3315"/>
        <v>0</v>
      </c>
      <c r="CT429" s="432">
        <f t="shared" si="3316"/>
        <v>0</v>
      </c>
      <c r="CU429" s="432">
        <f t="shared" si="3317"/>
        <v>0</v>
      </c>
      <c r="CV429" s="432">
        <f t="shared" si="3318"/>
        <v>0</v>
      </c>
      <c r="CW429" s="432">
        <f t="shared" si="3319"/>
        <v>0</v>
      </c>
      <c r="CX429" s="432">
        <f t="shared" si="3320"/>
        <v>0</v>
      </c>
      <c r="CY429" s="432">
        <f t="shared" si="3321"/>
        <v>0</v>
      </c>
      <c r="CZ429" s="432">
        <f t="shared" si="3322"/>
        <v>0.4</v>
      </c>
      <c r="DA429" s="432">
        <f t="shared" si="3323"/>
        <v>0</v>
      </c>
      <c r="DB429" s="432">
        <f t="shared" si="3324"/>
        <v>0</v>
      </c>
      <c r="DC429" s="432">
        <f t="shared" si="3325"/>
        <v>0</v>
      </c>
      <c r="DD429" s="432">
        <f t="shared" si="3326"/>
        <v>0</v>
      </c>
      <c r="DE429" s="428">
        <f>'DATA SHEET'!CO429*'Gas parameters'!$B$13</f>
        <v>21529.8</v>
      </c>
      <c r="DF429" s="428">
        <f>'DATA SHEET'!CP429*'Gas parameters'!$C$13</f>
        <v>0</v>
      </c>
      <c r="DG429" s="428">
        <f>'DATA SHEET'!CQ429*'Gas parameters'!$D$13</f>
        <v>0</v>
      </c>
      <c r="DH429" s="428">
        <f>'DATA SHEET'!CR429*'Gas parameters'!$E$13</f>
        <v>0</v>
      </c>
      <c r="DI429" s="428">
        <f>'DATA SHEET'!CS429*'Gas parameters'!$F$13</f>
        <v>0</v>
      </c>
      <c r="DJ429" s="428">
        <f>'DATA SHEET'!CT429*'Gas parameters'!$G$13</f>
        <v>0</v>
      </c>
      <c r="DK429" s="428">
        <f>'DATA SHEET'!CU429*'Gas parameters'!$H$13</f>
        <v>0</v>
      </c>
      <c r="DL429" s="428">
        <f>'DATA SHEET'!CV429*'Gas parameters'!$I$13</f>
        <v>0</v>
      </c>
      <c r="DM429" s="428">
        <f>'DATA SHEET'!CW429*'Gas parameters'!$J$13</f>
        <v>0</v>
      </c>
      <c r="DN429" s="428">
        <f>'DATA SHEET'!CX429*'Gas parameters'!$K$13</f>
        <v>0</v>
      </c>
      <c r="DO429" s="428">
        <f>'DATA SHEET'!CY429*'Gas parameters'!$L$13</f>
        <v>0</v>
      </c>
      <c r="DP429" s="428">
        <f>'DATA SHEET'!CZ429*'Gas parameters'!$M$13</f>
        <v>4313.2</v>
      </c>
      <c r="DQ429" s="428">
        <f>'DATA SHEET'!DA429*'Gas parameters'!$N$13</f>
        <v>0</v>
      </c>
      <c r="DR429" s="428">
        <f>'DATA SHEET'!DB429*'Gas parameters'!$O$13</f>
        <v>0</v>
      </c>
      <c r="DS429" s="428">
        <f>'DATA SHEET'!DC429*'Gas parameters'!$P$13</f>
        <v>0</v>
      </c>
      <c r="DT429" s="428">
        <f>'DATA SHEET'!DD429*'Gas parameters'!$Q$13</f>
        <v>0</v>
      </c>
      <c r="DU429" s="431">
        <f>'DATA SHEET'!CO429*'Gas parameters'!$B$14</f>
        <v>23891.399999999998</v>
      </c>
      <c r="DV429" s="431">
        <f>'DATA SHEET'!CP429*'Gas parameters'!$C$14</f>
        <v>0</v>
      </c>
      <c r="DW429" s="431">
        <f>'DATA SHEET'!CQ429*'Gas parameters'!$D$14</f>
        <v>0</v>
      </c>
      <c r="DX429" s="431">
        <f>'DATA SHEET'!CR429*'Gas parameters'!$E$14</f>
        <v>0</v>
      </c>
      <c r="DY429" s="431">
        <f>'DATA SHEET'!CS429*'Gas parameters'!$F$14</f>
        <v>0</v>
      </c>
      <c r="DZ429" s="431">
        <f>'DATA SHEET'!CT429*'Gas parameters'!$G$14</f>
        <v>0</v>
      </c>
      <c r="EA429" s="431">
        <f>'DATA SHEET'!CU429*'Gas parameters'!$H$14</f>
        <v>0</v>
      </c>
      <c r="EB429" s="431">
        <f>'DATA SHEET'!CV429*'Gas parameters'!$I$14</f>
        <v>0</v>
      </c>
      <c r="EC429" s="431">
        <f>'DATA SHEET'!CW429*'Gas parameters'!$J$14</f>
        <v>0</v>
      </c>
      <c r="ED429" s="431">
        <f>'DATA SHEET'!CX429*'Gas parameters'!$K$14</f>
        <v>0</v>
      </c>
      <c r="EE429" s="431">
        <f>'DATA SHEET'!CY429*'Gas parameters'!$L$14</f>
        <v>0</v>
      </c>
      <c r="EF429" s="431">
        <f>'DATA SHEET'!CZ429*'Gas parameters'!$M$14</f>
        <v>5098</v>
      </c>
      <c r="EG429" s="431">
        <f>'DATA SHEET'!DA429*'Gas parameters'!$N$14</f>
        <v>0</v>
      </c>
      <c r="EH429" s="431">
        <f>'DATA SHEET'!DB429*'Gas parameters'!$O$14</f>
        <v>0</v>
      </c>
      <c r="EI429" s="431">
        <f>'DATA SHEET'!DC429*'Gas parameters'!$P$14</f>
        <v>0</v>
      </c>
      <c r="EJ429" s="431">
        <f>'DATA SHEET'!DD429*'Gas parameters'!$Q$14</f>
        <v>0</v>
      </c>
      <c r="EK429" s="425">
        <f>'DATA SHEET'!CO429*'Gas parameters'!$B$15</f>
        <v>1.2018</v>
      </c>
      <c r="EL429" s="434">
        <f>'DATA SHEET'!CP429*'Gas parameters'!$C$15</f>
        <v>0</v>
      </c>
      <c r="EM429" s="434">
        <f>'DATA SHEET'!CQ429*'Gas parameters'!$D$15</f>
        <v>0</v>
      </c>
      <c r="EN429" s="434">
        <f>'DATA SHEET'!CR429*'Gas parameters'!$E$15</f>
        <v>0</v>
      </c>
      <c r="EO429" s="434">
        <f>'DATA SHEET'!CS429*'Gas parameters'!$F$15</f>
        <v>0</v>
      </c>
      <c r="EP429" s="434">
        <f>'DATA SHEET'!CT429*'Gas parameters'!$G$15</f>
        <v>0</v>
      </c>
      <c r="EQ429" s="434">
        <f>'DATA SHEET'!CU429*'Gas parameters'!$H$15</f>
        <v>0</v>
      </c>
      <c r="ER429" s="434">
        <f>'DATA SHEET'!CV429*'Gas parameters'!$I$15</f>
        <v>0</v>
      </c>
      <c r="ES429" s="434">
        <f>'DATA SHEET'!CW429*'Gas parameters'!$J$15</f>
        <v>0</v>
      </c>
      <c r="ET429" s="434">
        <f>'DATA SHEET'!CX429*'Gas parameters'!$K$15</f>
        <v>0</v>
      </c>
      <c r="EU429" s="434">
        <f>'DATA SHEET'!CY429*'Gas parameters'!$L$15</f>
        <v>0</v>
      </c>
      <c r="EV429" s="434">
        <f>'DATA SHEET'!CZ429*'Gas parameters'!$M$15</f>
        <v>0.1996</v>
      </c>
      <c r="EW429" s="434">
        <f>'DATA SHEET'!DA429*'Gas parameters'!$N$15</f>
        <v>0</v>
      </c>
      <c r="EX429" s="434">
        <f>'DATA SHEET'!DB429*'Gas parameters'!$O$15</f>
        <v>0</v>
      </c>
      <c r="EY429" s="434">
        <f>'DATA SHEET'!DC429*'Gas parameters'!$P$15</f>
        <v>0</v>
      </c>
      <c r="EZ429" s="434">
        <f>'DATA SHEET'!DD429*'Gas parameters'!$Q$15</f>
        <v>0</v>
      </c>
      <c r="FA429" s="429">
        <f>'DATA SHEET'!CO429*'Gas parameters'!$B$16</f>
        <v>0.59760000000000002</v>
      </c>
      <c r="FB429" s="429">
        <f>'DATA SHEET'!CP429*'Gas parameters'!$C$16</f>
        <v>0</v>
      </c>
      <c r="FC429" s="429">
        <f>'DATA SHEET'!CQ429*'Gas parameters'!$D$16</f>
        <v>0</v>
      </c>
      <c r="FD429" s="429">
        <f>'DATA SHEET'!CR429*'Gas parameters'!$E$16</f>
        <v>0</v>
      </c>
      <c r="FE429" s="429">
        <f>'DATA SHEET'!CS429*'Gas parameters'!$F$16</f>
        <v>0</v>
      </c>
      <c r="FF429" s="429">
        <f>'DATA SHEET'!CT429*'Gas parameters'!$G$16</f>
        <v>0</v>
      </c>
      <c r="FG429" s="429">
        <f>'DATA SHEET'!CU429*'Gas parameters'!$H$16</f>
        <v>0</v>
      </c>
      <c r="FH429" s="429">
        <f>'DATA SHEET'!CV429*'Gas parameters'!$I$16</f>
        <v>0</v>
      </c>
      <c r="FI429" s="429">
        <f>'DATA SHEET'!CW429*'Gas parameters'!$J$16</f>
        <v>0</v>
      </c>
      <c r="FJ429" s="429">
        <f>'DATA SHEET'!CX429*'Gas parameters'!$K$16</f>
        <v>0</v>
      </c>
      <c r="FK429" s="429">
        <f>'DATA SHEET'!CY429*'Gas parameters'!$L$16</f>
        <v>0</v>
      </c>
      <c r="FL429" s="429">
        <f>'DATA SHEET'!CZ429*'Gas parameters'!$M$16</f>
        <v>0</v>
      </c>
      <c r="FM429" s="429">
        <f>'DATA SHEET'!DA429*'Gas parameters'!$N$16</f>
        <v>0</v>
      </c>
      <c r="FN429" s="429">
        <f>'DATA SHEET'!DB429*'Gas parameters'!$O$16</f>
        <v>0</v>
      </c>
      <c r="FO429" s="429">
        <f>'DATA SHEET'!DC429*'Gas parameters'!$P$16</f>
        <v>0</v>
      </c>
      <c r="FP429" s="429">
        <f>'DATA SHEET'!DD429*'Gas parameters'!$Q$16</f>
        <v>0</v>
      </c>
      <c r="FQ429" s="457">
        <f>'DATA SHEET'!CO429*'Gas parameters'!$B$17</f>
        <v>1.1639999999999999</v>
      </c>
      <c r="FR429" s="457">
        <f>'DATA SHEET'!CP429*'Gas parameters'!$C$17</f>
        <v>0</v>
      </c>
      <c r="FS429" s="457">
        <f>'DATA SHEET'!CQ429*'Gas parameters'!$D$17</f>
        <v>0</v>
      </c>
      <c r="FT429" s="457">
        <f>'DATA SHEET'!CR429*'Gas parameters'!$E$17</f>
        <v>0</v>
      </c>
      <c r="FU429" s="457">
        <f>'DATA SHEET'!CS429*'Gas parameters'!$F$17</f>
        <v>0</v>
      </c>
      <c r="FV429" s="457">
        <f>'DATA SHEET'!CT429*'Gas parameters'!$G$17</f>
        <v>0</v>
      </c>
      <c r="FW429" s="457">
        <f>'DATA SHEET'!CU429*'Gas parameters'!$H$17</f>
        <v>0</v>
      </c>
      <c r="FX429" s="457">
        <f>'DATA SHEET'!CV429*'Gas parameters'!$I$17</f>
        <v>0</v>
      </c>
      <c r="FY429" s="457">
        <f>'DATA SHEET'!CW429*'Gas parameters'!$J$17</f>
        <v>0</v>
      </c>
      <c r="FZ429" s="457">
        <f>'DATA SHEET'!CX429*'Gas parameters'!$K$17</f>
        <v>0</v>
      </c>
      <c r="GA429" s="457">
        <f>'DATA SHEET'!CY429*'Gas parameters'!$L$17</f>
        <v>0</v>
      </c>
      <c r="GB429" s="457">
        <f>'DATA SHEET'!CZ429*'Gas parameters'!$M$17</f>
        <v>0.38680000000000003</v>
      </c>
      <c r="GC429" s="457">
        <f>'DATA SHEET'!DA429*'Gas parameters'!$N$17</f>
        <v>0</v>
      </c>
      <c r="GD429" s="457">
        <f>'DATA SHEET'!DB429*'Gas parameters'!$O$17</f>
        <v>0</v>
      </c>
      <c r="GE429" s="457">
        <f>'DATA SHEET'!DC429*'Gas parameters'!$P$17</f>
        <v>0</v>
      </c>
      <c r="GF429" s="457">
        <f>'DATA SHEET'!DD429*'Gas parameters'!$Q$17</f>
        <v>0</v>
      </c>
      <c r="GG429" s="429">
        <f>'DATA SHEET'!CO429*'Gas parameters'!$B$18</f>
        <v>0.43043999999999999</v>
      </c>
      <c r="GH429" s="429">
        <f>'DATA SHEET'!CP429*'Gas parameters'!$C$18</f>
        <v>0</v>
      </c>
      <c r="GI429" s="429">
        <f>'DATA SHEET'!CQ429*'Gas parameters'!$D$18</f>
        <v>0</v>
      </c>
      <c r="GJ429" s="429">
        <f>'DATA SHEET'!CR429*'Gas parameters'!$E$18</f>
        <v>0</v>
      </c>
      <c r="GK429" s="429">
        <f>'DATA SHEET'!CS429*'Gas parameters'!$F$18</f>
        <v>0</v>
      </c>
      <c r="GL429" s="429">
        <f>'DATA SHEET'!CT429*'Gas parameters'!$G$18</f>
        <v>0</v>
      </c>
      <c r="GM429" s="429">
        <f>'DATA SHEET'!CU429*'Gas parameters'!$H$18</f>
        <v>0</v>
      </c>
      <c r="GN429" s="429">
        <f>'DATA SHEET'!CV429*'Gas parameters'!$I$18</f>
        <v>0</v>
      </c>
      <c r="GO429" s="429">
        <f>'DATA SHEET'!CW429*'Gas parameters'!$J$18</f>
        <v>0</v>
      </c>
      <c r="GP429" s="429">
        <f>'DATA SHEET'!CX429*'Gas parameters'!$K$18</f>
        <v>0</v>
      </c>
      <c r="GQ429" s="429">
        <f>'DATA SHEET'!CY429*'Gas parameters'!$L$18</f>
        <v>0</v>
      </c>
      <c r="GR429" s="429">
        <f>'DATA SHEET'!CZ429*'Gas parameters'!$M$18</f>
        <v>3.5999999999999997E-2</v>
      </c>
      <c r="GS429" s="429">
        <f>'DATA SHEET'!DA429*'Gas parameters'!$N$18</f>
        <v>0</v>
      </c>
      <c r="GT429" s="429">
        <f>'DATA SHEET'!DB429*'Gas parameters'!$O$18</f>
        <v>0</v>
      </c>
      <c r="GU429" s="429">
        <f>'DATA SHEET'!DC429*'Gas parameters'!$P$18</f>
        <v>0</v>
      </c>
      <c r="GV429" s="429">
        <f>'DATA SHEET'!DD429*'Gas parameters'!$Q$18</f>
        <v>0</v>
      </c>
      <c r="GW429" s="430">
        <v>7</v>
      </c>
      <c r="GX429" s="430">
        <v>1E-3</v>
      </c>
      <c r="GY429" s="435">
        <f t="shared" si="3327"/>
        <v>6.6924546322827121</v>
      </c>
      <c r="GZ429" s="435">
        <f t="shared" si="3328"/>
        <v>10.148328222950017</v>
      </c>
      <c r="HA429" s="433">
        <f t="shared" si="3329"/>
        <v>1</v>
      </c>
      <c r="HB429" s="433">
        <f t="shared" si="3330"/>
        <v>7.4502201757506663</v>
      </c>
      <c r="HC429" s="433">
        <f t="shared" si="3331"/>
        <v>20.959991874476575</v>
      </c>
      <c r="HD429" s="433">
        <f t="shared" si="3332"/>
        <v>1.3246768628986172</v>
      </c>
      <c r="HE429" s="433">
        <f t="shared" si="3333"/>
        <v>1.2155011147590387</v>
      </c>
      <c r="HF429" s="436">
        <f t="shared" si="3297"/>
        <v>0</v>
      </c>
      <c r="HG429" s="433">
        <f t="shared" si="3334"/>
        <v>5.8886546322827122</v>
      </c>
      <c r="HH429" s="435">
        <f>GY429*0.7906+'DATA SHEET'!CW429/100+HN429</f>
        <v>5.8886546322827122</v>
      </c>
      <c r="HI429" s="433">
        <f t="shared" si="3335"/>
        <v>1.5615655434679541</v>
      </c>
      <c r="HJ429" s="433">
        <f t="shared" si="3336"/>
        <v>10.148328222950017</v>
      </c>
      <c r="HK429" s="437">
        <f t="shared" si="3337"/>
        <v>25843</v>
      </c>
      <c r="HL429" s="437">
        <f t="shared" si="3338"/>
        <v>28989.399999999998</v>
      </c>
      <c r="HM429" s="438">
        <f t="shared" si="3339"/>
        <v>1.4014</v>
      </c>
      <c r="HN429" s="439">
        <f t="shared" si="3340"/>
        <v>0.59760000000000002</v>
      </c>
      <c r="HO429" s="436">
        <f t="shared" si="3341"/>
        <v>1.5508</v>
      </c>
      <c r="HP429" s="427">
        <f t="shared" si="3342"/>
        <v>0.46643999999999997</v>
      </c>
      <c r="HQ429" s="357">
        <f t="shared" si="3343"/>
        <v>25801.599999999999</v>
      </c>
      <c r="HR429" s="358">
        <f t="shared" si="3344"/>
        <v>29019.200000000001</v>
      </c>
      <c r="HS429" s="712">
        <f t="shared" si="3345"/>
        <v>0.46643999999999997</v>
      </c>
      <c r="HT429" s="713">
        <f t="shared" si="3346"/>
        <v>0.36094603788418017</v>
      </c>
      <c r="HU429" s="711">
        <f t="shared" si="3347"/>
        <v>0.44215889640812073</v>
      </c>
      <c r="HV429" s="711">
        <f t="shared" si="3348"/>
        <v>24.454174959719456</v>
      </c>
      <c r="HW429" s="711">
        <f t="shared" si="3349"/>
        <v>27.464698088207459</v>
      </c>
      <c r="HX429" s="711">
        <f t="shared" si="3350"/>
        <v>45.714470083951518</v>
      </c>
      <c r="HY429" s="714">
        <f t="shared" si="3351"/>
        <v>25.801599999999997</v>
      </c>
      <c r="HZ429" s="359">
        <f t="shared" si="3352"/>
        <v>29.019200000000001</v>
      </c>
      <c r="IA429" s="360">
        <f t="shared" si="3353"/>
        <v>48.30190909070317</v>
      </c>
      <c r="IB429" s="75">
        <f t="shared" si="3354"/>
        <v>45.714470083951518</v>
      </c>
      <c r="IC429" s="724">
        <f t="shared" si="3355"/>
        <v>0.36094603788418017</v>
      </c>
      <c r="ID429" s="724">
        <f t="shared" si="3356"/>
        <v>25.801599999999997</v>
      </c>
      <c r="IE429" s="724">
        <f t="shared" si="3357"/>
        <v>29.019200000000001</v>
      </c>
      <c r="IF429" s="76">
        <f t="shared" si="3358"/>
        <v>10.148328222950017</v>
      </c>
      <c r="IG429" s="29"/>
      <c r="IH429" s="29"/>
      <c r="II429" s="28"/>
      <c r="IJ429" s="21"/>
      <c r="IK429" s="31"/>
      <c r="IL429" s="31"/>
      <c r="IM429" s="31"/>
      <c r="IN429" s="29"/>
      <c r="IO429" s="29"/>
      <c r="IP429" s="25"/>
      <c r="IQ429" s="25"/>
      <c r="IR429" s="25"/>
      <c r="IS429" s="43"/>
      <c r="IT429" s="43"/>
      <c r="IU429" s="43"/>
      <c r="IV429" s="43"/>
      <c r="IW429" s="43"/>
      <c r="IX429" s="43"/>
      <c r="IY429" s="43"/>
      <c r="IZ429" s="43"/>
      <c r="JA429" s="169"/>
      <c r="JB429" s="43"/>
      <c r="JC429" s="64"/>
      <c r="JD429" s="22"/>
      <c r="JE429" s="22"/>
      <c r="JF429" s="22"/>
      <c r="JG429" s="22"/>
      <c r="JH429" s="21"/>
      <c r="JI429" s="21"/>
      <c r="JJ429" s="21"/>
      <c r="JK429" s="21"/>
      <c r="JL429" s="79"/>
      <c r="JM429" s="140"/>
      <c r="JN429" s="140"/>
      <c r="JO429" s="140"/>
      <c r="JP429" s="140"/>
      <c r="JQ429" s="140"/>
      <c r="JR429" s="140"/>
      <c r="JS429" s="140"/>
      <c r="JT429" s="142"/>
      <c r="JU429" s="142"/>
      <c r="JV429" s="142"/>
      <c r="JW429" s="142"/>
      <c r="JX429" s="142"/>
      <c r="JY429" s="142"/>
      <c r="JZ429" s="142"/>
      <c r="KA429" s="26"/>
      <c r="KB429" s="27"/>
      <c r="KC429" s="175"/>
      <c r="KD429" s="175"/>
      <c r="KE429" s="175"/>
      <c r="KF429" s="175"/>
      <c r="KG429" s="175"/>
      <c r="KH429" s="175"/>
      <c r="KI429" s="175"/>
      <c r="KJ429" s="175"/>
      <c r="KK429" s="32"/>
      <c r="KL429" s="32"/>
      <c r="KM429" s="32"/>
      <c r="KN429" s="32"/>
      <c r="KO429" s="32"/>
      <c r="KP429" s="32"/>
      <c r="KQ429" s="32"/>
      <c r="KR429" s="32"/>
      <c r="KS429" s="32"/>
      <c r="KT429" s="32"/>
      <c r="KU429" s="32"/>
      <c r="KV429" s="32"/>
      <c r="KX429" s="540">
        <f t="shared" si="3298"/>
        <v>100</v>
      </c>
    </row>
    <row r="430" spans="1:310" ht="13.9" customHeight="1" thickTop="1" thickBot="1" x14ac:dyDescent="0.3">
      <c r="D430" s="578"/>
      <c r="E430" s="11">
        <f t="shared" si="3359"/>
        <v>206</v>
      </c>
      <c r="F430" s="2171"/>
      <c r="G430" s="1831"/>
      <c r="H430" s="38"/>
      <c r="I430" s="38"/>
      <c r="J430" s="38"/>
      <c r="K430" s="1831"/>
      <c r="L430" s="1831"/>
      <c r="M430" s="39"/>
      <c r="N430" s="77"/>
      <c r="O430" s="45"/>
      <c r="P430" s="599"/>
      <c r="Q430" s="726">
        <v>60</v>
      </c>
      <c r="R430" s="727"/>
      <c r="S430" s="727"/>
      <c r="T430" s="727"/>
      <c r="U430" s="727"/>
      <c r="V430" s="727"/>
      <c r="W430" s="727"/>
      <c r="X430" s="727"/>
      <c r="Y430" s="727"/>
      <c r="Z430" s="727"/>
      <c r="AA430" s="727"/>
      <c r="AB430" s="727">
        <v>40</v>
      </c>
      <c r="AC430" s="368">
        <f t="shared" si="3299"/>
        <v>0.6</v>
      </c>
      <c r="AD430" s="368">
        <f t="shared" si="3300"/>
        <v>0</v>
      </c>
      <c r="AE430" s="368">
        <f t="shared" si="3301"/>
        <v>0</v>
      </c>
      <c r="AF430" s="368">
        <f t="shared" si="3302"/>
        <v>0</v>
      </c>
      <c r="AG430" s="368">
        <f t="shared" si="3303"/>
        <v>0</v>
      </c>
      <c r="AH430" s="368">
        <f t="shared" si="3304"/>
        <v>0</v>
      </c>
      <c r="AI430" s="368">
        <f t="shared" si="3305"/>
        <v>0</v>
      </c>
      <c r="AJ430" s="368">
        <f t="shared" si="3306"/>
        <v>0</v>
      </c>
      <c r="AK430" s="368">
        <f t="shared" si="3307"/>
        <v>0</v>
      </c>
      <c r="AL430" s="368">
        <f t="shared" si="3308"/>
        <v>0</v>
      </c>
      <c r="AM430" s="368">
        <f t="shared" si="3309"/>
        <v>0</v>
      </c>
      <c r="AN430" s="368">
        <f t="shared" si="3310"/>
        <v>0.4</v>
      </c>
      <c r="AO430" s="369">
        <v>0</v>
      </c>
      <c r="AP430" s="370">
        <v>0</v>
      </c>
      <c r="AQ430" s="370">
        <v>0</v>
      </c>
      <c r="AR430" s="370">
        <v>0</v>
      </c>
      <c r="AS430" s="378">
        <f>AC430*'Gas parameters'!$B$10</f>
        <v>21490.799999999999</v>
      </c>
      <c r="AT430" s="371">
        <f>AD430*'Gas parameters'!$C$10</f>
        <v>0</v>
      </c>
      <c r="AU430" s="371">
        <f>AE430*'Gas parameters'!$D$10</f>
        <v>0</v>
      </c>
      <c r="AV430" s="371">
        <f>AF430*'Gas parameters'!$E$10</f>
        <v>0</v>
      </c>
      <c r="AW430" s="371">
        <f>AG430*'Gas parameters'!$F$10</f>
        <v>0</v>
      </c>
      <c r="AX430" s="371">
        <f>AH430*'Gas parameters'!$G$10</f>
        <v>0</v>
      </c>
      <c r="AY430" s="371">
        <f>AI430*'Gas parameters'!$H$10</f>
        <v>0</v>
      </c>
      <c r="AZ430" s="371">
        <f>AJ430*'Gas parameters'!$I$10</f>
        <v>0</v>
      </c>
      <c r="BA430" s="371">
        <f>AK430*'Gas parameters'!$J$10</f>
        <v>0</v>
      </c>
      <c r="BB430" s="371">
        <f>AL430*'Gas parameters'!$K$10</f>
        <v>0</v>
      </c>
      <c r="BC430" s="371">
        <f>AM430*'Gas parameters'!$L$10</f>
        <v>0</v>
      </c>
      <c r="BD430" s="371">
        <f>AN430*'Gas parameters'!$M$10</f>
        <v>4310.8</v>
      </c>
      <c r="BE430" s="372">
        <f>AO430*'Gas parameters'!$N$10</f>
        <v>0</v>
      </c>
      <c r="BF430" s="373">
        <f>AP430*'Gas parameters'!$O$10</f>
        <v>0</v>
      </c>
      <c r="BG430" s="373">
        <f>AQ430*'Gas parameters'!$P$10</f>
        <v>0</v>
      </c>
      <c r="BH430" s="379">
        <f>AR430*'Gas parameters'!$Q$10</f>
        <v>0</v>
      </c>
      <c r="BI430" s="386">
        <f>AC430*'Gas parameters'!$B$11</f>
        <v>23904</v>
      </c>
      <c r="BJ430" s="387">
        <f>AD430*'Gas parameters'!$C$11</f>
        <v>0</v>
      </c>
      <c r="BK430" s="387">
        <f>AE430*'Gas parameters'!$D$11</f>
        <v>0</v>
      </c>
      <c r="BL430" s="387">
        <f>AF430*'Gas parameters'!$E$11</f>
        <v>0</v>
      </c>
      <c r="BM430" s="387">
        <f>AG430*'Gas parameters'!$F$11</f>
        <v>0</v>
      </c>
      <c r="BN430" s="387">
        <f>AH430*'Gas parameters'!$G$11</f>
        <v>0</v>
      </c>
      <c r="BO430" s="387">
        <f>AI430*'Gas parameters'!$H$11</f>
        <v>0</v>
      </c>
      <c r="BP430" s="387">
        <f>AJ430*'Gas parameters'!$I$11</f>
        <v>0</v>
      </c>
      <c r="BQ430" s="387">
        <f>AK430*'Gas parameters'!$J$11</f>
        <v>0</v>
      </c>
      <c r="BR430" s="387">
        <f>AL430*'Gas parameters'!$K$11</f>
        <v>0</v>
      </c>
      <c r="BS430" s="387">
        <f>AM430*'Gas parameters'!$L$11</f>
        <v>0</v>
      </c>
      <c r="BT430" s="387">
        <f>AN430*'Gas parameters'!$M$11</f>
        <v>5115.2000000000007</v>
      </c>
      <c r="BU430" s="388">
        <f>AO430*'Gas parameters'!$N$11</f>
        <v>0</v>
      </c>
      <c r="BV430" s="389">
        <f>AP430*'Gas parameters'!$O$11</f>
        <v>0</v>
      </c>
      <c r="BW430" s="389">
        <f>AQ430*'Gas parameters'!$P$11</f>
        <v>0</v>
      </c>
      <c r="BX430" s="390">
        <f>AR430*'Gas parameters'!$Q$11</f>
        <v>0</v>
      </c>
      <c r="BY430" s="385">
        <f>AC430*'Gas parameters'!$B$12</f>
        <v>0.43043999999999999</v>
      </c>
      <c r="BZ430" s="374">
        <f>AD430*'Gas parameters'!$C$12</f>
        <v>0</v>
      </c>
      <c r="CA430" s="374">
        <f>AE430*'Gas parameters'!$D$12</f>
        <v>0</v>
      </c>
      <c r="CB430" s="374">
        <f>AF430*'Gas parameters'!$E$12</f>
        <v>0</v>
      </c>
      <c r="CC430" s="374">
        <f>AG430*'Gas parameters'!$F$12</f>
        <v>0</v>
      </c>
      <c r="CD430" s="374">
        <f>AH430*'Gas parameters'!$G$12</f>
        <v>0</v>
      </c>
      <c r="CE430" s="374">
        <f>AI430*'Gas parameters'!$H$12</f>
        <v>0</v>
      </c>
      <c r="CF430" s="374">
        <f>AJ430*'Gas parameters'!$I$12</f>
        <v>0</v>
      </c>
      <c r="CG430" s="374">
        <f>AK430*'Gas parameters'!$J$12</f>
        <v>0</v>
      </c>
      <c r="CH430" s="374">
        <f>AL430*'Gas parameters'!$K$12</f>
        <v>0</v>
      </c>
      <c r="CI430" s="374">
        <f>AM430*'Gas parameters'!$L$12</f>
        <v>0</v>
      </c>
      <c r="CJ430" s="374">
        <f>AN430*'Gas parameters'!$M$12</f>
        <v>3.5999999999999997E-2</v>
      </c>
      <c r="CK430" s="375">
        <f>AO430*'Gas parameters'!$N$12</f>
        <v>0</v>
      </c>
      <c r="CL430" s="376">
        <f>AP430*'Gas parameters'!$O$12</f>
        <v>0</v>
      </c>
      <c r="CM430" s="376">
        <f>AQ430*'Gas parameters'!$P$12</f>
        <v>0</v>
      </c>
      <c r="CN430" s="376">
        <f>AR430*'Gas parameters'!$Q$12</f>
        <v>0</v>
      </c>
      <c r="CO430" s="432">
        <f t="shared" si="3311"/>
        <v>0.6</v>
      </c>
      <c r="CP430" s="432">
        <f t="shared" si="3312"/>
        <v>0</v>
      </c>
      <c r="CQ430" s="432">
        <f t="shared" si="3313"/>
        <v>0</v>
      </c>
      <c r="CR430" s="432">
        <f t="shared" si="3314"/>
        <v>0</v>
      </c>
      <c r="CS430" s="432">
        <f t="shared" si="3315"/>
        <v>0</v>
      </c>
      <c r="CT430" s="432">
        <f t="shared" si="3316"/>
        <v>0</v>
      </c>
      <c r="CU430" s="432">
        <f t="shared" si="3317"/>
        <v>0</v>
      </c>
      <c r="CV430" s="432">
        <f t="shared" si="3318"/>
        <v>0</v>
      </c>
      <c r="CW430" s="432">
        <f t="shared" si="3319"/>
        <v>0</v>
      </c>
      <c r="CX430" s="432">
        <f t="shared" si="3320"/>
        <v>0</v>
      </c>
      <c r="CY430" s="432">
        <f t="shared" si="3321"/>
        <v>0</v>
      </c>
      <c r="CZ430" s="432">
        <f t="shared" si="3322"/>
        <v>0.4</v>
      </c>
      <c r="DA430" s="432">
        <f t="shared" si="3323"/>
        <v>0</v>
      </c>
      <c r="DB430" s="432">
        <f t="shared" si="3324"/>
        <v>0</v>
      </c>
      <c r="DC430" s="432">
        <f t="shared" si="3325"/>
        <v>0</v>
      </c>
      <c r="DD430" s="432">
        <f t="shared" si="3326"/>
        <v>0</v>
      </c>
      <c r="DE430" s="428">
        <f>'DATA SHEET'!CO430*'Gas parameters'!$B$13</f>
        <v>21529.8</v>
      </c>
      <c r="DF430" s="428">
        <f>'DATA SHEET'!CP430*'Gas parameters'!$C$13</f>
        <v>0</v>
      </c>
      <c r="DG430" s="428">
        <f>'DATA SHEET'!CQ430*'Gas parameters'!$D$13</f>
        <v>0</v>
      </c>
      <c r="DH430" s="428">
        <f>'DATA SHEET'!CR430*'Gas parameters'!$E$13</f>
        <v>0</v>
      </c>
      <c r="DI430" s="428">
        <f>'DATA SHEET'!CS430*'Gas parameters'!$F$13</f>
        <v>0</v>
      </c>
      <c r="DJ430" s="428">
        <f>'DATA SHEET'!CT430*'Gas parameters'!$G$13</f>
        <v>0</v>
      </c>
      <c r="DK430" s="428">
        <f>'DATA SHEET'!CU430*'Gas parameters'!$H$13</f>
        <v>0</v>
      </c>
      <c r="DL430" s="428">
        <f>'DATA SHEET'!CV430*'Gas parameters'!$I$13</f>
        <v>0</v>
      </c>
      <c r="DM430" s="428">
        <f>'DATA SHEET'!CW430*'Gas parameters'!$J$13</f>
        <v>0</v>
      </c>
      <c r="DN430" s="428">
        <f>'DATA SHEET'!CX430*'Gas parameters'!$K$13</f>
        <v>0</v>
      </c>
      <c r="DO430" s="428">
        <f>'DATA SHEET'!CY430*'Gas parameters'!$L$13</f>
        <v>0</v>
      </c>
      <c r="DP430" s="428">
        <f>'DATA SHEET'!CZ430*'Gas parameters'!$M$13</f>
        <v>4313.2</v>
      </c>
      <c r="DQ430" s="428">
        <f>'DATA SHEET'!DA430*'Gas parameters'!$N$13</f>
        <v>0</v>
      </c>
      <c r="DR430" s="428">
        <f>'DATA SHEET'!DB430*'Gas parameters'!$O$13</f>
        <v>0</v>
      </c>
      <c r="DS430" s="428">
        <f>'DATA SHEET'!DC430*'Gas parameters'!$P$13</f>
        <v>0</v>
      </c>
      <c r="DT430" s="428">
        <f>'DATA SHEET'!DD430*'Gas parameters'!$Q$13</f>
        <v>0</v>
      </c>
      <c r="DU430" s="431">
        <f>'DATA SHEET'!CO430*'Gas parameters'!$B$14</f>
        <v>23891.399999999998</v>
      </c>
      <c r="DV430" s="431">
        <f>'DATA SHEET'!CP430*'Gas parameters'!$C$14</f>
        <v>0</v>
      </c>
      <c r="DW430" s="431">
        <f>'DATA SHEET'!CQ430*'Gas parameters'!$D$14</f>
        <v>0</v>
      </c>
      <c r="DX430" s="431">
        <f>'DATA SHEET'!CR430*'Gas parameters'!$E$14</f>
        <v>0</v>
      </c>
      <c r="DY430" s="431">
        <f>'DATA SHEET'!CS430*'Gas parameters'!$F$14</f>
        <v>0</v>
      </c>
      <c r="DZ430" s="431">
        <f>'DATA SHEET'!CT430*'Gas parameters'!$G$14</f>
        <v>0</v>
      </c>
      <c r="EA430" s="431">
        <f>'DATA SHEET'!CU430*'Gas parameters'!$H$14</f>
        <v>0</v>
      </c>
      <c r="EB430" s="431">
        <f>'DATA SHEET'!CV430*'Gas parameters'!$I$14</f>
        <v>0</v>
      </c>
      <c r="EC430" s="431">
        <f>'DATA SHEET'!CW430*'Gas parameters'!$J$14</f>
        <v>0</v>
      </c>
      <c r="ED430" s="431">
        <f>'DATA SHEET'!CX430*'Gas parameters'!$K$14</f>
        <v>0</v>
      </c>
      <c r="EE430" s="431">
        <f>'DATA SHEET'!CY430*'Gas parameters'!$L$14</f>
        <v>0</v>
      </c>
      <c r="EF430" s="431">
        <f>'DATA SHEET'!CZ430*'Gas parameters'!$M$14</f>
        <v>5098</v>
      </c>
      <c r="EG430" s="431">
        <f>'DATA SHEET'!DA430*'Gas parameters'!$N$14</f>
        <v>0</v>
      </c>
      <c r="EH430" s="431">
        <f>'DATA SHEET'!DB430*'Gas parameters'!$O$14</f>
        <v>0</v>
      </c>
      <c r="EI430" s="431">
        <f>'DATA SHEET'!DC430*'Gas parameters'!$P$14</f>
        <v>0</v>
      </c>
      <c r="EJ430" s="431">
        <f>'DATA SHEET'!DD430*'Gas parameters'!$Q$14</f>
        <v>0</v>
      </c>
      <c r="EK430" s="425">
        <f>'DATA SHEET'!CO430*'Gas parameters'!$B$15</f>
        <v>1.2018</v>
      </c>
      <c r="EL430" s="434">
        <f>'DATA SHEET'!CP430*'Gas parameters'!$C$15</f>
        <v>0</v>
      </c>
      <c r="EM430" s="434">
        <f>'DATA SHEET'!CQ430*'Gas parameters'!$D$15</f>
        <v>0</v>
      </c>
      <c r="EN430" s="434">
        <f>'DATA SHEET'!CR430*'Gas parameters'!$E$15</f>
        <v>0</v>
      </c>
      <c r="EO430" s="434">
        <f>'DATA SHEET'!CS430*'Gas parameters'!$F$15</f>
        <v>0</v>
      </c>
      <c r="EP430" s="434">
        <f>'DATA SHEET'!CT430*'Gas parameters'!$G$15</f>
        <v>0</v>
      </c>
      <c r="EQ430" s="434">
        <f>'DATA SHEET'!CU430*'Gas parameters'!$H$15</f>
        <v>0</v>
      </c>
      <c r="ER430" s="434">
        <f>'DATA SHEET'!CV430*'Gas parameters'!$I$15</f>
        <v>0</v>
      </c>
      <c r="ES430" s="434">
        <f>'DATA SHEET'!CW430*'Gas parameters'!$J$15</f>
        <v>0</v>
      </c>
      <c r="ET430" s="434">
        <f>'DATA SHEET'!CX430*'Gas parameters'!$K$15</f>
        <v>0</v>
      </c>
      <c r="EU430" s="434">
        <f>'DATA SHEET'!CY430*'Gas parameters'!$L$15</f>
        <v>0</v>
      </c>
      <c r="EV430" s="434">
        <f>'DATA SHEET'!CZ430*'Gas parameters'!$M$15</f>
        <v>0.1996</v>
      </c>
      <c r="EW430" s="434">
        <f>'DATA SHEET'!DA430*'Gas parameters'!$N$15</f>
        <v>0</v>
      </c>
      <c r="EX430" s="434">
        <f>'DATA SHEET'!DB430*'Gas parameters'!$O$15</f>
        <v>0</v>
      </c>
      <c r="EY430" s="434">
        <f>'DATA SHEET'!DC430*'Gas parameters'!$P$15</f>
        <v>0</v>
      </c>
      <c r="EZ430" s="434">
        <f>'DATA SHEET'!DD430*'Gas parameters'!$Q$15</f>
        <v>0</v>
      </c>
      <c r="FA430" s="429">
        <f>'DATA SHEET'!CO430*'Gas parameters'!$B$16</f>
        <v>0.59760000000000002</v>
      </c>
      <c r="FB430" s="429">
        <f>'DATA SHEET'!CP430*'Gas parameters'!$C$16</f>
        <v>0</v>
      </c>
      <c r="FC430" s="429">
        <f>'DATA SHEET'!CQ430*'Gas parameters'!$D$16</f>
        <v>0</v>
      </c>
      <c r="FD430" s="429">
        <f>'DATA SHEET'!CR430*'Gas parameters'!$E$16</f>
        <v>0</v>
      </c>
      <c r="FE430" s="429">
        <f>'DATA SHEET'!CS430*'Gas parameters'!$F$16</f>
        <v>0</v>
      </c>
      <c r="FF430" s="429">
        <f>'DATA SHEET'!CT430*'Gas parameters'!$G$16</f>
        <v>0</v>
      </c>
      <c r="FG430" s="429">
        <f>'DATA SHEET'!CU430*'Gas parameters'!$H$16</f>
        <v>0</v>
      </c>
      <c r="FH430" s="429">
        <f>'DATA SHEET'!CV430*'Gas parameters'!$I$16</f>
        <v>0</v>
      </c>
      <c r="FI430" s="429">
        <f>'DATA SHEET'!CW430*'Gas parameters'!$J$16</f>
        <v>0</v>
      </c>
      <c r="FJ430" s="429">
        <f>'DATA SHEET'!CX430*'Gas parameters'!$K$16</f>
        <v>0</v>
      </c>
      <c r="FK430" s="429">
        <f>'DATA SHEET'!CY430*'Gas parameters'!$L$16</f>
        <v>0</v>
      </c>
      <c r="FL430" s="429">
        <f>'DATA SHEET'!CZ430*'Gas parameters'!$M$16</f>
        <v>0</v>
      </c>
      <c r="FM430" s="429">
        <f>'DATA SHEET'!DA430*'Gas parameters'!$N$16</f>
        <v>0</v>
      </c>
      <c r="FN430" s="429">
        <f>'DATA SHEET'!DB430*'Gas parameters'!$O$16</f>
        <v>0</v>
      </c>
      <c r="FO430" s="429">
        <f>'DATA SHEET'!DC430*'Gas parameters'!$P$16</f>
        <v>0</v>
      </c>
      <c r="FP430" s="429">
        <f>'DATA SHEET'!DD430*'Gas parameters'!$Q$16</f>
        <v>0</v>
      </c>
      <c r="FQ430" s="457">
        <f>'DATA SHEET'!CO430*'Gas parameters'!$B$17</f>
        <v>1.1639999999999999</v>
      </c>
      <c r="FR430" s="457">
        <f>'DATA SHEET'!CP430*'Gas parameters'!$C$17</f>
        <v>0</v>
      </c>
      <c r="FS430" s="457">
        <f>'DATA SHEET'!CQ430*'Gas parameters'!$D$17</f>
        <v>0</v>
      </c>
      <c r="FT430" s="457">
        <f>'DATA SHEET'!CR430*'Gas parameters'!$E$17</f>
        <v>0</v>
      </c>
      <c r="FU430" s="457">
        <f>'DATA SHEET'!CS430*'Gas parameters'!$F$17</f>
        <v>0</v>
      </c>
      <c r="FV430" s="457">
        <f>'DATA SHEET'!CT430*'Gas parameters'!$G$17</f>
        <v>0</v>
      </c>
      <c r="FW430" s="457">
        <f>'DATA SHEET'!CU430*'Gas parameters'!$H$17</f>
        <v>0</v>
      </c>
      <c r="FX430" s="457">
        <f>'DATA SHEET'!CV430*'Gas parameters'!$I$17</f>
        <v>0</v>
      </c>
      <c r="FY430" s="457">
        <f>'DATA SHEET'!CW430*'Gas parameters'!$J$17</f>
        <v>0</v>
      </c>
      <c r="FZ430" s="457">
        <f>'DATA SHEET'!CX430*'Gas parameters'!$K$17</f>
        <v>0</v>
      </c>
      <c r="GA430" s="457">
        <f>'DATA SHEET'!CY430*'Gas parameters'!$L$17</f>
        <v>0</v>
      </c>
      <c r="GB430" s="457">
        <f>'DATA SHEET'!CZ430*'Gas parameters'!$M$17</f>
        <v>0.38680000000000003</v>
      </c>
      <c r="GC430" s="457">
        <f>'DATA SHEET'!DA430*'Gas parameters'!$N$17</f>
        <v>0</v>
      </c>
      <c r="GD430" s="457">
        <f>'DATA SHEET'!DB430*'Gas parameters'!$O$17</f>
        <v>0</v>
      </c>
      <c r="GE430" s="457">
        <f>'DATA SHEET'!DC430*'Gas parameters'!$P$17</f>
        <v>0</v>
      </c>
      <c r="GF430" s="457">
        <f>'DATA SHEET'!DD430*'Gas parameters'!$Q$17</f>
        <v>0</v>
      </c>
      <c r="GG430" s="429">
        <f>'DATA SHEET'!CO430*'Gas parameters'!$B$18</f>
        <v>0.43043999999999999</v>
      </c>
      <c r="GH430" s="429">
        <f>'DATA SHEET'!CP430*'Gas parameters'!$C$18</f>
        <v>0</v>
      </c>
      <c r="GI430" s="429">
        <f>'DATA SHEET'!CQ430*'Gas parameters'!$D$18</f>
        <v>0</v>
      </c>
      <c r="GJ430" s="429">
        <f>'DATA SHEET'!CR430*'Gas parameters'!$E$18</f>
        <v>0</v>
      </c>
      <c r="GK430" s="429">
        <f>'DATA SHEET'!CS430*'Gas parameters'!$F$18</f>
        <v>0</v>
      </c>
      <c r="GL430" s="429">
        <f>'DATA SHEET'!CT430*'Gas parameters'!$G$18</f>
        <v>0</v>
      </c>
      <c r="GM430" s="429">
        <f>'DATA SHEET'!CU430*'Gas parameters'!$H$18</f>
        <v>0</v>
      </c>
      <c r="GN430" s="429">
        <f>'DATA SHEET'!CV430*'Gas parameters'!$I$18</f>
        <v>0</v>
      </c>
      <c r="GO430" s="429">
        <f>'DATA SHEET'!CW430*'Gas parameters'!$J$18</f>
        <v>0</v>
      </c>
      <c r="GP430" s="429">
        <f>'DATA SHEET'!CX430*'Gas parameters'!$K$18</f>
        <v>0</v>
      </c>
      <c r="GQ430" s="429">
        <f>'DATA SHEET'!CY430*'Gas parameters'!$L$18</f>
        <v>0</v>
      </c>
      <c r="GR430" s="429">
        <f>'DATA SHEET'!CZ430*'Gas parameters'!$M$18</f>
        <v>3.5999999999999997E-2</v>
      </c>
      <c r="GS430" s="429">
        <f>'DATA SHEET'!DA430*'Gas parameters'!$N$18</f>
        <v>0</v>
      </c>
      <c r="GT430" s="429">
        <f>'DATA SHEET'!DB430*'Gas parameters'!$O$18</f>
        <v>0</v>
      </c>
      <c r="GU430" s="429">
        <f>'DATA SHEET'!DC430*'Gas parameters'!$P$18</f>
        <v>0</v>
      </c>
      <c r="GV430" s="429">
        <f>'DATA SHEET'!DD430*'Gas parameters'!$Q$18</f>
        <v>0</v>
      </c>
      <c r="GW430" s="430">
        <v>7</v>
      </c>
      <c r="GX430" s="430">
        <v>1E-3</v>
      </c>
      <c r="GY430" s="435">
        <f t="shared" si="3327"/>
        <v>6.6924546322827121</v>
      </c>
      <c r="GZ430" s="435">
        <f t="shared" si="3328"/>
        <v>10.148328222950017</v>
      </c>
      <c r="HA430" s="433">
        <f t="shared" si="3329"/>
        <v>1</v>
      </c>
      <c r="HB430" s="433">
        <f t="shared" si="3330"/>
        <v>7.4502201757506663</v>
      </c>
      <c r="HC430" s="433">
        <f t="shared" si="3331"/>
        <v>20.959991874476575</v>
      </c>
      <c r="HD430" s="433">
        <f t="shared" si="3332"/>
        <v>1.3246768628986172</v>
      </c>
      <c r="HE430" s="433">
        <f t="shared" si="3333"/>
        <v>1.2155011147590387</v>
      </c>
      <c r="HF430" s="436">
        <f t="shared" si="3297"/>
        <v>0</v>
      </c>
      <c r="HG430" s="433">
        <f t="shared" si="3334"/>
        <v>5.8886546322827122</v>
      </c>
      <c r="HH430" s="435">
        <f>GY430*0.7906+'DATA SHEET'!CW430/100+HN430</f>
        <v>5.8886546322827122</v>
      </c>
      <c r="HI430" s="433">
        <f t="shared" si="3335"/>
        <v>1.5615655434679541</v>
      </c>
      <c r="HJ430" s="433">
        <f t="shared" si="3336"/>
        <v>10.148328222950017</v>
      </c>
      <c r="HK430" s="437">
        <f t="shared" si="3337"/>
        <v>25843</v>
      </c>
      <c r="HL430" s="437">
        <f t="shared" si="3338"/>
        <v>28989.399999999998</v>
      </c>
      <c r="HM430" s="438">
        <f t="shared" si="3339"/>
        <v>1.4014</v>
      </c>
      <c r="HN430" s="439">
        <f t="shared" si="3340"/>
        <v>0.59760000000000002</v>
      </c>
      <c r="HO430" s="436">
        <f t="shared" si="3341"/>
        <v>1.5508</v>
      </c>
      <c r="HP430" s="427">
        <f t="shared" si="3342"/>
        <v>0.46643999999999997</v>
      </c>
      <c r="HQ430" s="357">
        <f t="shared" si="3343"/>
        <v>25801.599999999999</v>
      </c>
      <c r="HR430" s="358">
        <f t="shared" si="3344"/>
        <v>29019.200000000001</v>
      </c>
      <c r="HS430" s="712">
        <f t="shared" si="3345"/>
        <v>0.46643999999999997</v>
      </c>
      <c r="HT430" s="713">
        <f t="shared" si="3346"/>
        <v>0.36094603788418017</v>
      </c>
      <c r="HU430" s="711">
        <f t="shared" si="3347"/>
        <v>0.44215889640812073</v>
      </c>
      <c r="HV430" s="711">
        <f t="shared" si="3348"/>
        <v>24.454174959719456</v>
      </c>
      <c r="HW430" s="711">
        <f t="shared" si="3349"/>
        <v>27.464698088207459</v>
      </c>
      <c r="HX430" s="711">
        <f t="shared" si="3350"/>
        <v>45.714470083951518</v>
      </c>
      <c r="HY430" s="714">
        <f t="shared" si="3351"/>
        <v>25.801599999999997</v>
      </c>
      <c r="HZ430" s="359">
        <f t="shared" si="3352"/>
        <v>29.019200000000001</v>
      </c>
      <c r="IA430" s="360">
        <f t="shared" si="3353"/>
        <v>48.30190909070317</v>
      </c>
      <c r="IB430" s="75">
        <f t="shared" si="3354"/>
        <v>45.714470083951518</v>
      </c>
      <c r="IC430" s="724">
        <f t="shared" si="3355"/>
        <v>0.36094603788418017</v>
      </c>
      <c r="ID430" s="724">
        <f t="shared" si="3356"/>
        <v>25.801599999999997</v>
      </c>
      <c r="IE430" s="724">
        <f t="shared" si="3357"/>
        <v>29.019200000000001</v>
      </c>
      <c r="IF430" s="76">
        <f t="shared" si="3358"/>
        <v>10.148328222950017</v>
      </c>
      <c r="IG430" s="29"/>
      <c r="IH430" s="29"/>
      <c r="II430" s="28"/>
      <c r="IJ430" s="21"/>
      <c r="IK430" s="31"/>
      <c r="IL430" s="31"/>
      <c r="IM430" s="31"/>
      <c r="IN430" s="29"/>
      <c r="IO430" s="29"/>
      <c r="IP430" s="25"/>
      <c r="IQ430" s="25"/>
      <c r="IR430" s="25"/>
      <c r="IS430" s="43"/>
      <c r="IT430" s="43"/>
      <c r="IU430" s="43"/>
      <c r="IV430" s="43"/>
      <c r="IW430" s="43"/>
      <c r="IX430" s="43"/>
      <c r="IY430" s="43"/>
      <c r="IZ430" s="43"/>
      <c r="JA430" s="25"/>
      <c r="JB430" s="43"/>
      <c r="JC430" s="64"/>
      <c r="JD430" s="22"/>
      <c r="JE430" s="22"/>
      <c r="JF430" s="22"/>
      <c r="JG430" s="22"/>
      <c r="JH430" s="21"/>
      <c r="JI430" s="21"/>
      <c r="JJ430" s="21"/>
      <c r="JK430" s="21"/>
      <c r="JL430" s="79"/>
      <c r="JM430" s="140"/>
      <c r="JN430" s="140"/>
      <c r="JO430" s="140"/>
      <c r="JP430" s="140"/>
      <c r="JQ430" s="140"/>
      <c r="JR430" s="140"/>
      <c r="JS430" s="140"/>
      <c r="JT430" s="142"/>
      <c r="JU430" s="142"/>
      <c r="JV430" s="142"/>
      <c r="JW430" s="142"/>
      <c r="JX430" s="142"/>
      <c r="JY430" s="142"/>
      <c r="JZ430" s="142"/>
      <c r="KA430" s="26"/>
      <c r="KB430" s="27"/>
      <c r="KC430" s="175"/>
      <c r="KD430" s="175"/>
      <c r="KE430" s="175"/>
      <c r="KF430" s="175"/>
      <c r="KG430" s="175"/>
      <c r="KH430" s="175"/>
      <c r="KI430" s="175"/>
      <c r="KJ430" s="175"/>
      <c r="KK430" s="32"/>
      <c r="KL430" s="32"/>
      <c r="KM430" s="32"/>
      <c r="KN430" s="32"/>
      <c r="KO430" s="32"/>
      <c r="KP430" s="32"/>
      <c r="KQ430" s="32"/>
      <c r="KR430" s="32"/>
      <c r="KS430" s="32"/>
      <c r="KT430" s="32"/>
      <c r="KU430" s="32"/>
      <c r="KV430" s="32"/>
      <c r="KX430" s="540">
        <f t="shared" si="3298"/>
        <v>100</v>
      </c>
    </row>
    <row r="431" spans="1:310" ht="13.9" customHeight="1" thickTop="1" thickBot="1" x14ac:dyDescent="0.3">
      <c r="D431" s="578"/>
      <c r="E431" s="11">
        <f t="shared" si="3359"/>
        <v>207</v>
      </c>
      <c r="F431" s="2165"/>
      <c r="G431" s="1832"/>
      <c r="H431" s="38"/>
      <c r="I431" s="38"/>
      <c r="J431" s="38"/>
      <c r="K431" s="1832"/>
      <c r="L431" s="1832"/>
      <c r="M431" s="39"/>
      <c r="N431" s="77"/>
      <c r="O431" s="45"/>
      <c r="P431" s="599"/>
      <c r="Q431" s="726">
        <v>60</v>
      </c>
      <c r="R431" s="727"/>
      <c r="S431" s="727"/>
      <c r="T431" s="727"/>
      <c r="U431" s="727"/>
      <c r="V431" s="727"/>
      <c r="W431" s="727"/>
      <c r="X431" s="727"/>
      <c r="Y431" s="727"/>
      <c r="Z431" s="727"/>
      <c r="AA431" s="727"/>
      <c r="AB431" s="727">
        <v>40</v>
      </c>
      <c r="AC431" s="368">
        <f t="shared" si="3299"/>
        <v>0.6</v>
      </c>
      <c r="AD431" s="368">
        <f t="shared" si="3300"/>
        <v>0</v>
      </c>
      <c r="AE431" s="368">
        <f t="shared" si="3301"/>
        <v>0</v>
      </c>
      <c r="AF431" s="368">
        <f t="shared" si="3302"/>
        <v>0</v>
      </c>
      <c r="AG431" s="368">
        <f t="shared" si="3303"/>
        <v>0</v>
      </c>
      <c r="AH431" s="368">
        <f t="shared" si="3304"/>
        <v>0</v>
      </c>
      <c r="AI431" s="368">
        <f t="shared" si="3305"/>
        <v>0</v>
      </c>
      <c r="AJ431" s="368">
        <f t="shared" si="3306"/>
        <v>0</v>
      </c>
      <c r="AK431" s="368">
        <f t="shared" si="3307"/>
        <v>0</v>
      </c>
      <c r="AL431" s="368">
        <f t="shared" si="3308"/>
        <v>0</v>
      </c>
      <c r="AM431" s="368">
        <f t="shared" si="3309"/>
        <v>0</v>
      </c>
      <c r="AN431" s="368">
        <f t="shared" si="3310"/>
        <v>0.4</v>
      </c>
      <c r="AO431" s="369">
        <v>0</v>
      </c>
      <c r="AP431" s="370">
        <v>0</v>
      </c>
      <c r="AQ431" s="370">
        <v>0</v>
      </c>
      <c r="AR431" s="370">
        <v>0</v>
      </c>
      <c r="AS431" s="378">
        <f>AC431*'Gas parameters'!$B$10</f>
        <v>21490.799999999999</v>
      </c>
      <c r="AT431" s="371">
        <f>AD431*'Gas parameters'!$C$10</f>
        <v>0</v>
      </c>
      <c r="AU431" s="371">
        <f>AE431*'Gas parameters'!$D$10</f>
        <v>0</v>
      </c>
      <c r="AV431" s="371">
        <f>AF431*'Gas parameters'!$E$10</f>
        <v>0</v>
      </c>
      <c r="AW431" s="371">
        <f>AG431*'Gas parameters'!$F$10</f>
        <v>0</v>
      </c>
      <c r="AX431" s="371">
        <f>AH431*'Gas parameters'!$G$10</f>
        <v>0</v>
      </c>
      <c r="AY431" s="371">
        <f>AI431*'Gas parameters'!$H$10</f>
        <v>0</v>
      </c>
      <c r="AZ431" s="371">
        <f>AJ431*'Gas parameters'!$I$10</f>
        <v>0</v>
      </c>
      <c r="BA431" s="371">
        <f>AK431*'Gas parameters'!$J$10</f>
        <v>0</v>
      </c>
      <c r="BB431" s="371">
        <f>AL431*'Gas parameters'!$K$10</f>
        <v>0</v>
      </c>
      <c r="BC431" s="371">
        <f>AM431*'Gas parameters'!$L$10</f>
        <v>0</v>
      </c>
      <c r="BD431" s="371">
        <f>AN431*'Gas parameters'!$M$10</f>
        <v>4310.8</v>
      </c>
      <c r="BE431" s="372">
        <f>AO431*'Gas parameters'!$N$10</f>
        <v>0</v>
      </c>
      <c r="BF431" s="373">
        <f>AP431*'Gas parameters'!$O$10</f>
        <v>0</v>
      </c>
      <c r="BG431" s="373">
        <f>AQ431*'Gas parameters'!$P$10</f>
        <v>0</v>
      </c>
      <c r="BH431" s="379">
        <f>AR431*'Gas parameters'!$Q$10</f>
        <v>0</v>
      </c>
      <c r="BI431" s="386">
        <f>AC431*'Gas parameters'!$B$11</f>
        <v>23904</v>
      </c>
      <c r="BJ431" s="387">
        <f>AD431*'Gas parameters'!$C$11</f>
        <v>0</v>
      </c>
      <c r="BK431" s="387">
        <f>AE431*'Gas parameters'!$D$11</f>
        <v>0</v>
      </c>
      <c r="BL431" s="387">
        <f>AF431*'Gas parameters'!$E$11</f>
        <v>0</v>
      </c>
      <c r="BM431" s="387">
        <f>AG431*'Gas parameters'!$F$11</f>
        <v>0</v>
      </c>
      <c r="BN431" s="387">
        <f>AH431*'Gas parameters'!$G$11</f>
        <v>0</v>
      </c>
      <c r="BO431" s="387">
        <f>AI431*'Gas parameters'!$H$11</f>
        <v>0</v>
      </c>
      <c r="BP431" s="387">
        <f>AJ431*'Gas parameters'!$I$11</f>
        <v>0</v>
      </c>
      <c r="BQ431" s="387">
        <f>AK431*'Gas parameters'!$J$11</f>
        <v>0</v>
      </c>
      <c r="BR431" s="387">
        <f>AL431*'Gas parameters'!$K$11</f>
        <v>0</v>
      </c>
      <c r="BS431" s="387">
        <f>AM431*'Gas parameters'!$L$11</f>
        <v>0</v>
      </c>
      <c r="BT431" s="387">
        <f>AN431*'Gas parameters'!$M$11</f>
        <v>5115.2000000000007</v>
      </c>
      <c r="BU431" s="388">
        <f>AO431*'Gas parameters'!$N$11</f>
        <v>0</v>
      </c>
      <c r="BV431" s="389">
        <f>AP431*'Gas parameters'!$O$11</f>
        <v>0</v>
      </c>
      <c r="BW431" s="389">
        <f>AQ431*'Gas parameters'!$P$11</f>
        <v>0</v>
      </c>
      <c r="BX431" s="390">
        <f>AR431*'Gas parameters'!$Q$11</f>
        <v>0</v>
      </c>
      <c r="BY431" s="385">
        <f>AC431*'Gas parameters'!$B$12</f>
        <v>0.43043999999999999</v>
      </c>
      <c r="BZ431" s="374">
        <f>AD431*'Gas parameters'!$C$12</f>
        <v>0</v>
      </c>
      <c r="CA431" s="374">
        <f>AE431*'Gas parameters'!$D$12</f>
        <v>0</v>
      </c>
      <c r="CB431" s="374">
        <f>AF431*'Gas parameters'!$E$12</f>
        <v>0</v>
      </c>
      <c r="CC431" s="374">
        <f>AG431*'Gas parameters'!$F$12</f>
        <v>0</v>
      </c>
      <c r="CD431" s="374">
        <f>AH431*'Gas parameters'!$G$12</f>
        <v>0</v>
      </c>
      <c r="CE431" s="374">
        <f>AI431*'Gas parameters'!$H$12</f>
        <v>0</v>
      </c>
      <c r="CF431" s="374">
        <f>AJ431*'Gas parameters'!$I$12</f>
        <v>0</v>
      </c>
      <c r="CG431" s="374">
        <f>AK431*'Gas parameters'!$J$12</f>
        <v>0</v>
      </c>
      <c r="CH431" s="374">
        <f>AL431*'Gas parameters'!$K$12</f>
        <v>0</v>
      </c>
      <c r="CI431" s="374">
        <f>AM431*'Gas parameters'!$L$12</f>
        <v>0</v>
      </c>
      <c r="CJ431" s="374">
        <f>AN431*'Gas parameters'!$M$12</f>
        <v>3.5999999999999997E-2</v>
      </c>
      <c r="CK431" s="375">
        <f>AO431*'Gas parameters'!$N$12</f>
        <v>0</v>
      </c>
      <c r="CL431" s="376">
        <f>AP431*'Gas parameters'!$O$12</f>
        <v>0</v>
      </c>
      <c r="CM431" s="376">
        <f>AQ431*'Gas parameters'!$P$12</f>
        <v>0</v>
      </c>
      <c r="CN431" s="376">
        <f>AR431*'Gas parameters'!$Q$12</f>
        <v>0</v>
      </c>
      <c r="CO431" s="432">
        <f t="shared" si="3311"/>
        <v>0.6</v>
      </c>
      <c r="CP431" s="432">
        <f t="shared" si="3312"/>
        <v>0</v>
      </c>
      <c r="CQ431" s="432">
        <f t="shared" si="3313"/>
        <v>0</v>
      </c>
      <c r="CR431" s="432">
        <f t="shared" si="3314"/>
        <v>0</v>
      </c>
      <c r="CS431" s="432">
        <f t="shared" si="3315"/>
        <v>0</v>
      </c>
      <c r="CT431" s="432">
        <f t="shared" si="3316"/>
        <v>0</v>
      </c>
      <c r="CU431" s="432">
        <f t="shared" si="3317"/>
        <v>0</v>
      </c>
      <c r="CV431" s="432">
        <f t="shared" si="3318"/>
        <v>0</v>
      </c>
      <c r="CW431" s="432">
        <f t="shared" si="3319"/>
        <v>0</v>
      </c>
      <c r="CX431" s="432">
        <f t="shared" si="3320"/>
        <v>0</v>
      </c>
      <c r="CY431" s="432">
        <f t="shared" si="3321"/>
        <v>0</v>
      </c>
      <c r="CZ431" s="432">
        <f t="shared" si="3322"/>
        <v>0.4</v>
      </c>
      <c r="DA431" s="432">
        <f t="shared" si="3323"/>
        <v>0</v>
      </c>
      <c r="DB431" s="432">
        <f t="shared" si="3324"/>
        <v>0</v>
      </c>
      <c r="DC431" s="432">
        <f t="shared" si="3325"/>
        <v>0</v>
      </c>
      <c r="DD431" s="432">
        <f t="shared" si="3326"/>
        <v>0</v>
      </c>
      <c r="DE431" s="428">
        <f>'DATA SHEET'!CO431*'Gas parameters'!$B$13</f>
        <v>21529.8</v>
      </c>
      <c r="DF431" s="428">
        <f>'DATA SHEET'!CP431*'Gas parameters'!$C$13</f>
        <v>0</v>
      </c>
      <c r="DG431" s="428">
        <f>'DATA SHEET'!CQ431*'Gas parameters'!$D$13</f>
        <v>0</v>
      </c>
      <c r="DH431" s="428">
        <f>'DATA SHEET'!CR431*'Gas parameters'!$E$13</f>
        <v>0</v>
      </c>
      <c r="DI431" s="428">
        <f>'DATA SHEET'!CS431*'Gas parameters'!$F$13</f>
        <v>0</v>
      </c>
      <c r="DJ431" s="428">
        <f>'DATA SHEET'!CT431*'Gas parameters'!$G$13</f>
        <v>0</v>
      </c>
      <c r="DK431" s="428">
        <f>'DATA SHEET'!CU431*'Gas parameters'!$H$13</f>
        <v>0</v>
      </c>
      <c r="DL431" s="428">
        <f>'DATA SHEET'!CV431*'Gas parameters'!$I$13</f>
        <v>0</v>
      </c>
      <c r="DM431" s="428">
        <f>'DATA SHEET'!CW431*'Gas parameters'!$J$13</f>
        <v>0</v>
      </c>
      <c r="DN431" s="428">
        <f>'DATA SHEET'!CX431*'Gas parameters'!$K$13</f>
        <v>0</v>
      </c>
      <c r="DO431" s="428">
        <f>'DATA SHEET'!CY431*'Gas parameters'!$L$13</f>
        <v>0</v>
      </c>
      <c r="DP431" s="428">
        <f>'DATA SHEET'!CZ431*'Gas parameters'!$M$13</f>
        <v>4313.2</v>
      </c>
      <c r="DQ431" s="428">
        <f>'DATA SHEET'!DA431*'Gas parameters'!$N$13</f>
        <v>0</v>
      </c>
      <c r="DR431" s="428">
        <f>'DATA SHEET'!DB431*'Gas parameters'!$O$13</f>
        <v>0</v>
      </c>
      <c r="DS431" s="428">
        <f>'DATA SHEET'!DC431*'Gas parameters'!$P$13</f>
        <v>0</v>
      </c>
      <c r="DT431" s="428">
        <f>'DATA SHEET'!DD431*'Gas parameters'!$Q$13</f>
        <v>0</v>
      </c>
      <c r="DU431" s="431">
        <f>'DATA SHEET'!CO431*'Gas parameters'!$B$14</f>
        <v>23891.399999999998</v>
      </c>
      <c r="DV431" s="431">
        <f>'DATA SHEET'!CP431*'Gas parameters'!$C$14</f>
        <v>0</v>
      </c>
      <c r="DW431" s="431">
        <f>'DATA SHEET'!CQ431*'Gas parameters'!$D$14</f>
        <v>0</v>
      </c>
      <c r="DX431" s="431">
        <f>'DATA SHEET'!CR431*'Gas parameters'!$E$14</f>
        <v>0</v>
      </c>
      <c r="DY431" s="431">
        <f>'DATA SHEET'!CS431*'Gas parameters'!$F$14</f>
        <v>0</v>
      </c>
      <c r="DZ431" s="431">
        <f>'DATA SHEET'!CT431*'Gas parameters'!$G$14</f>
        <v>0</v>
      </c>
      <c r="EA431" s="431">
        <f>'DATA SHEET'!CU431*'Gas parameters'!$H$14</f>
        <v>0</v>
      </c>
      <c r="EB431" s="431">
        <f>'DATA SHEET'!CV431*'Gas parameters'!$I$14</f>
        <v>0</v>
      </c>
      <c r="EC431" s="431">
        <f>'DATA SHEET'!CW431*'Gas parameters'!$J$14</f>
        <v>0</v>
      </c>
      <c r="ED431" s="431">
        <f>'DATA SHEET'!CX431*'Gas parameters'!$K$14</f>
        <v>0</v>
      </c>
      <c r="EE431" s="431">
        <f>'DATA SHEET'!CY431*'Gas parameters'!$L$14</f>
        <v>0</v>
      </c>
      <c r="EF431" s="431">
        <f>'DATA SHEET'!CZ431*'Gas parameters'!$M$14</f>
        <v>5098</v>
      </c>
      <c r="EG431" s="431">
        <f>'DATA SHEET'!DA431*'Gas parameters'!$N$14</f>
        <v>0</v>
      </c>
      <c r="EH431" s="431">
        <f>'DATA SHEET'!DB431*'Gas parameters'!$O$14</f>
        <v>0</v>
      </c>
      <c r="EI431" s="431">
        <f>'DATA SHEET'!DC431*'Gas parameters'!$P$14</f>
        <v>0</v>
      </c>
      <c r="EJ431" s="431">
        <f>'DATA SHEET'!DD431*'Gas parameters'!$Q$14</f>
        <v>0</v>
      </c>
      <c r="EK431" s="425">
        <f>'DATA SHEET'!CO431*'Gas parameters'!$B$15</f>
        <v>1.2018</v>
      </c>
      <c r="EL431" s="434">
        <f>'DATA SHEET'!CP431*'Gas parameters'!$C$15</f>
        <v>0</v>
      </c>
      <c r="EM431" s="434">
        <f>'DATA SHEET'!CQ431*'Gas parameters'!$D$15</f>
        <v>0</v>
      </c>
      <c r="EN431" s="434">
        <f>'DATA SHEET'!CR431*'Gas parameters'!$E$15</f>
        <v>0</v>
      </c>
      <c r="EO431" s="434">
        <f>'DATA SHEET'!CS431*'Gas parameters'!$F$15</f>
        <v>0</v>
      </c>
      <c r="EP431" s="434">
        <f>'DATA SHEET'!CT431*'Gas parameters'!$G$15</f>
        <v>0</v>
      </c>
      <c r="EQ431" s="434">
        <f>'DATA SHEET'!CU431*'Gas parameters'!$H$15</f>
        <v>0</v>
      </c>
      <c r="ER431" s="434">
        <f>'DATA SHEET'!CV431*'Gas parameters'!$I$15</f>
        <v>0</v>
      </c>
      <c r="ES431" s="434">
        <f>'DATA SHEET'!CW431*'Gas parameters'!$J$15</f>
        <v>0</v>
      </c>
      <c r="ET431" s="434">
        <f>'DATA SHEET'!CX431*'Gas parameters'!$K$15</f>
        <v>0</v>
      </c>
      <c r="EU431" s="434">
        <f>'DATA SHEET'!CY431*'Gas parameters'!$L$15</f>
        <v>0</v>
      </c>
      <c r="EV431" s="434">
        <f>'DATA SHEET'!CZ431*'Gas parameters'!$M$15</f>
        <v>0.1996</v>
      </c>
      <c r="EW431" s="434">
        <f>'DATA SHEET'!DA431*'Gas parameters'!$N$15</f>
        <v>0</v>
      </c>
      <c r="EX431" s="434">
        <f>'DATA SHEET'!DB431*'Gas parameters'!$O$15</f>
        <v>0</v>
      </c>
      <c r="EY431" s="434">
        <f>'DATA SHEET'!DC431*'Gas parameters'!$P$15</f>
        <v>0</v>
      </c>
      <c r="EZ431" s="434">
        <f>'DATA SHEET'!DD431*'Gas parameters'!$Q$15</f>
        <v>0</v>
      </c>
      <c r="FA431" s="429">
        <f>'DATA SHEET'!CO431*'Gas parameters'!$B$16</f>
        <v>0.59760000000000002</v>
      </c>
      <c r="FB431" s="429">
        <f>'DATA SHEET'!CP431*'Gas parameters'!$C$16</f>
        <v>0</v>
      </c>
      <c r="FC431" s="429">
        <f>'DATA SHEET'!CQ431*'Gas parameters'!$D$16</f>
        <v>0</v>
      </c>
      <c r="FD431" s="429">
        <f>'DATA SHEET'!CR431*'Gas parameters'!$E$16</f>
        <v>0</v>
      </c>
      <c r="FE431" s="429">
        <f>'DATA SHEET'!CS431*'Gas parameters'!$F$16</f>
        <v>0</v>
      </c>
      <c r="FF431" s="429">
        <f>'DATA SHEET'!CT431*'Gas parameters'!$G$16</f>
        <v>0</v>
      </c>
      <c r="FG431" s="429">
        <f>'DATA SHEET'!CU431*'Gas parameters'!$H$16</f>
        <v>0</v>
      </c>
      <c r="FH431" s="429">
        <f>'DATA SHEET'!CV431*'Gas parameters'!$I$16</f>
        <v>0</v>
      </c>
      <c r="FI431" s="429">
        <f>'DATA SHEET'!CW431*'Gas parameters'!$J$16</f>
        <v>0</v>
      </c>
      <c r="FJ431" s="429">
        <f>'DATA SHEET'!CX431*'Gas parameters'!$K$16</f>
        <v>0</v>
      </c>
      <c r="FK431" s="429">
        <f>'DATA SHEET'!CY431*'Gas parameters'!$L$16</f>
        <v>0</v>
      </c>
      <c r="FL431" s="429">
        <f>'DATA SHEET'!CZ431*'Gas parameters'!$M$16</f>
        <v>0</v>
      </c>
      <c r="FM431" s="429">
        <f>'DATA SHEET'!DA431*'Gas parameters'!$N$16</f>
        <v>0</v>
      </c>
      <c r="FN431" s="429">
        <f>'DATA SHEET'!DB431*'Gas parameters'!$O$16</f>
        <v>0</v>
      </c>
      <c r="FO431" s="429">
        <f>'DATA SHEET'!DC431*'Gas parameters'!$P$16</f>
        <v>0</v>
      </c>
      <c r="FP431" s="429">
        <f>'DATA SHEET'!DD431*'Gas parameters'!$Q$16</f>
        <v>0</v>
      </c>
      <c r="FQ431" s="457">
        <f>'DATA SHEET'!CO431*'Gas parameters'!$B$17</f>
        <v>1.1639999999999999</v>
      </c>
      <c r="FR431" s="457">
        <f>'DATA SHEET'!CP431*'Gas parameters'!$C$17</f>
        <v>0</v>
      </c>
      <c r="FS431" s="457">
        <f>'DATA SHEET'!CQ431*'Gas parameters'!$D$17</f>
        <v>0</v>
      </c>
      <c r="FT431" s="457">
        <f>'DATA SHEET'!CR431*'Gas parameters'!$E$17</f>
        <v>0</v>
      </c>
      <c r="FU431" s="457">
        <f>'DATA SHEET'!CS431*'Gas parameters'!$F$17</f>
        <v>0</v>
      </c>
      <c r="FV431" s="457">
        <f>'DATA SHEET'!CT431*'Gas parameters'!$G$17</f>
        <v>0</v>
      </c>
      <c r="FW431" s="457">
        <f>'DATA SHEET'!CU431*'Gas parameters'!$H$17</f>
        <v>0</v>
      </c>
      <c r="FX431" s="457">
        <f>'DATA SHEET'!CV431*'Gas parameters'!$I$17</f>
        <v>0</v>
      </c>
      <c r="FY431" s="457">
        <f>'DATA SHEET'!CW431*'Gas parameters'!$J$17</f>
        <v>0</v>
      </c>
      <c r="FZ431" s="457">
        <f>'DATA SHEET'!CX431*'Gas parameters'!$K$17</f>
        <v>0</v>
      </c>
      <c r="GA431" s="457">
        <f>'DATA SHEET'!CY431*'Gas parameters'!$L$17</f>
        <v>0</v>
      </c>
      <c r="GB431" s="457">
        <f>'DATA SHEET'!CZ431*'Gas parameters'!$M$17</f>
        <v>0.38680000000000003</v>
      </c>
      <c r="GC431" s="457">
        <f>'DATA SHEET'!DA431*'Gas parameters'!$N$17</f>
        <v>0</v>
      </c>
      <c r="GD431" s="457">
        <f>'DATA SHEET'!DB431*'Gas parameters'!$O$17</f>
        <v>0</v>
      </c>
      <c r="GE431" s="457">
        <f>'DATA SHEET'!DC431*'Gas parameters'!$P$17</f>
        <v>0</v>
      </c>
      <c r="GF431" s="457">
        <f>'DATA SHEET'!DD431*'Gas parameters'!$Q$17</f>
        <v>0</v>
      </c>
      <c r="GG431" s="429">
        <f>'DATA SHEET'!CO431*'Gas parameters'!$B$18</f>
        <v>0.43043999999999999</v>
      </c>
      <c r="GH431" s="429">
        <f>'DATA SHEET'!CP431*'Gas parameters'!$C$18</f>
        <v>0</v>
      </c>
      <c r="GI431" s="429">
        <f>'DATA SHEET'!CQ431*'Gas parameters'!$D$18</f>
        <v>0</v>
      </c>
      <c r="GJ431" s="429">
        <f>'DATA SHEET'!CR431*'Gas parameters'!$E$18</f>
        <v>0</v>
      </c>
      <c r="GK431" s="429">
        <f>'DATA SHEET'!CS431*'Gas parameters'!$F$18</f>
        <v>0</v>
      </c>
      <c r="GL431" s="429">
        <f>'DATA SHEET'!CT431*'Gas parameters'!$G$18</f>
        <v>0</v>
      </c>
      <c r="GM431" s="429">
        <f>'DATA SHEET'!CU431*'Gas parameters'!$H$18</f>
        <v>0</v>
      </c>
      <c r="GN431" s="429">
        <f>'DATA SHEET'!CV431*'Gas parameters'!$I$18</f>
        <v>0</v>
      </c>
      <c r="GO431" s="429">
        <f>'DATA SHEET'!CW431*'Gas parameters'!$J$18</f>
        <v>0</v>
      </c>
      <c r="GP431" s="429">
        <f>'DATA SHEET'!CX431*'Gas parameters'!$K$18</f>
        <v>0</v>
      </c>
      <c r="GQ431" s="429">
        <f>'DATA SHEET'!CY431*'Gas parameters'!$L$18</f>
        <v>0</v>
      </c>
      <c r="GR431" s="429">
        <f>'DATA SHEET'!CZ431*'Gas parameters'!$M$18</f>
        <v>3.5999999999999997E-2</v>
      </c>
      <c r="GS431" s="429">
        <f>'DATA SHEET'!DA431*'Gas parameters'!$N$18</f>
        <v>0</v>
      </c>
      <c r="GT431" s="429">
        <f>'DATA SHEET'!DB431*'Gas parameters'!$O$18</f>
        <v>0</v>
      </c>
      <c r="GU431" s="429">
        <f>'DATA SHEET'!DC431*'Gas parameters'!$P$18</f>
        <v>0</v>
      </c>
      <c r="GV431" s="429">
        <f>'DATA SHEET'!DD431*'Gas parameters'!$Q$18</f>
        <v>0</v>
      </c>
      <c r="GW431" s="430">
        <v>7</v>
      </c>
      <c r="GX431" s="430">
        <v>1E-3</v>
      </c>
      <c r="GY431" s="435">
        <f t="shared" si="3327"/>
        <v>6.6924546322827121</v>
      </c>
      <c r="GZ431" s="435">
        <f t="shared" si="3328"/>
        <v>10.148328222950017</v>
      </c>
      <c r="HA431" s="433">
        <f t="shared" si="3329"/>
        <v>1</v>
      </c>
      <c r="HB431" s="433">
        <f t="shared" si="3330"/>
        <v>7.4502201757506663</v>
      </c>
      <c r="HC431" s="433">
        <f t="shared" si="3331"/>
        <v>20.959991874476575</v>
      </c>
      <c r="HD431" s="433">
        <f t="shared" si="3332"/>
        <v>1.3246768628986172</v>
      </c>
      <c r="HE431" s="433">
        <f t="shared" si="3333"/>
        <v>1.2155011147590387</v>
      </c>
      <c r="HF431" s="436">
        <f t="shared" si="3297"/>
        <v>0</v>
      </c>
      <c r="HG431" s="433">
        <f t="shared" si="3334"/>
        <v>5.8886546322827122</v>
      </c>
      <c r="HH431" s="435">
        <f>GY431*0.7906+'DATA SHEET'!CW431/100+HN431</f>
        <v>5.8886546322827122</v>
      </c>
      <c r="HI431" s="433">
        <f t="shared" si="3335"/>
        <v>1.5615655434679541</v>
      </c>
      <c r="HJ431" s="433">
        <f t="shared" si="3336"/>
        <v>10.148328222950017</v>
      </c>
      <c r="HK431" s="437">
        <f t="shared" si="3337"/>
        <v>25843</v>
      </c>
      <c r="HL431" s="437">
        <f t="shared" si="3338"/>
        <v>28989.399999999998</v>
      </c>
      <c r="HM431" s="438">
        <f t="shared" si="3339"/>
        <v>1.4014</v>
      </c>
      <c r="HN431" s="439">
        <f t="shared" si="3340"/>
        <v>0.59760000000000002</v>
      </c>
      <c r="HO431" s="436">
        <f t="shared" si="3341"/>
        <v>1.5508</v>
      </c>
      <c r="HP431" s="427">
        <f t="shared" si="3342"/>
        <v>0.46643999999999997</v>
      </c>
      <c r="HQ431" s="357">
        <f t="shared" si="3343"/>
        <v>25801.599999999999</v>
      </c>
      <c r="HR431" s="358">
        <f t="shared" si="3344"/>
        <v>29019.200000000001</v>
      </c>
      <c r="HS431" s="712">
        <f t="shared" si="3345"/>
        <v>0.46643999999999997</v>
      </c>
      <c r="HT431" s="713">
        <f t="shared" si="3346"/>
        <v>0.36094603788418017</v>
      </c>
      <c r="HU431" s="711">
        <f t="shared" si="3347"/>
        <v>0.44215889640812073</v>
      </c>
      <c r="HV431" s="711">
        <f t="shared" si="3348"/>
        <v>24.454174959719456</v>
      </c>
      <c r="HW431" s="711">
        <f t="shared" si="3349"/>
        <v>27.464698088207459</v>
      </c>
      <c r="HX431" s="711">
        <f t="shared" si="3350"/>
        <v>45.714470083951518</v>
      </c>
      <c r="HY431" s="714">
        <f t="shared" si="3351"/>
        <v>25.801599999999997</v>
      </c>
      <c r="HZ431" s="359">
        <f t="shared" si="3352"/>
        <v>29.019200000000001</v>
      </c>
      <c r="IA431" s="360">
        <f t="shared" si="3353"/>
        <v>48.30190909070317</v>
      </c>
      <c r="IB431" s="75">
        <f t="shared" si="3354"/>
        <v>45.714470083951518</v>
      </c>
      <c r="IC431" s="724">
        <f t="shared" si="3355"/>
        <v>0.36094603788418017</v>
      </c>
      <c r="ID431" s="724">
        <f t="shared" si="3356"/>
        <v>25.801599999999997</v>
      </c>
      <c r="IE431" s="724">
        <f t="shared" si="3357"/>
        <v>29.019200000000001</v>
      </c>
      <c r="IF431" s="76">
        <f t="shared" si="3358"/>
        <v>10.148328222950017</v>
      </c>
      <c r="IG431" s="29"/>
      <c r="IH431" s="29"/>
      <c r="II431" s="28"/>
      <c r="IJ431" s="21"/>
      <c r="IK431" s="31"/>
      <c r="IL431" s="31"/>
      <c r="IM431" s="31"/>
      <c r="IN431" s="29"/>
      <c r="IO431" s="29"/>
      <c r="IP431" s="25"/>
      <c r="IQ431" s="25"/>
      <c r="IR431" s="25"/>
      <c r="IS431" s="43"/>
      <c r="IT431" s="43"/>
      <c r="IU431" s="43"/>
      <c r="IV431" s="43"/>
      <c r="IW431" s="43"/>
      <c r="IX431" s="43"/>
      <c r="IY431" s="43"/>
      <c r="IZ431" s="43"/>
      <c r="JA431" s="25"/>
      <c r="JB431" s="43"/>
      <c r="JC431" s="64"/>
      <c r="JD431" s="22"/>
      <c r="JE431" s="22"/>
      <c r="JF431" s="22"/>
      <c r="JG431" s="22"/>
      <c r="JH431" s="21"/>
      <c r="JI431" s="21"/>
      <c r="JJ431" s="21"/>
      <c r="JK431" s="21"/>
      <c r="JL431" s="79"/>
      <c r="JM431" s="140"/>
      <c r="JN431" s="140"/>
      <c r="JO431" s="140"/>
      <c r="JP431" s="140"/>
      <c r="JQ431" s="140"/>
      <c r="JR431" s="140"/>
      <c r="JS431" s="140"/>
      <c r="JT431" s="142"/>
      <c r="JU431" s="142"/>
      <c r="JV431" s="142"/>
      <c r="JW431" s="142"/>
      <c r="JX431" s="142"/>
      <c r="JY431" s="142"/>
      <c r="JZ431" s="142"/>
      <c r="KA431" s="26"/>
      <c r="KB431" s="27"/>
      <c r="KC431" s="175"/>
      <c r="KD431" s="175"/>
      <c r="KE431" s="175"/>
      <c r="KF431" s="175"/>
      <c r="KG431" s="175"/>
      <c r="KH431" s="175"/>
      <c r="KI431" s="175"/>
      <c r="KJ431" s="175"/>
      <c r="KK431" s="32"/>
      <c r="KL431" s="32"/>
      <c r="KM431" s="32"/>
      <c r="KN431" s="32"/>
      <c r="KO431" s="32"/>
      <c r="KP431" s="32"/>
      <c r="KQ431" s="32"/>
      <c r="KR431" s="32"/>
      <c r="KS431" s="32"/>
      <c r="KT431" s="32"/>
      <c r="KU431" s="32"/>
      <c r="KV431" s="32"/>
      <c r="KX431" s="540">
        <f t="shared" si="3298"/>
        <v>100</v>
      </c>
    </row>
    <row r="432" spans="1:310" ht="13.9" customHeight="1" x14ac:dyDescent="0.2">
      <c r="P432" s="550"/>
      <c r="IB432" s="3"/>
      <c r="IC432" s="3"/>
      <c r="ID432" s="3"/>
      <c r="IE432" s="3"/>
      <c r="IF432" s="3"/>
      <c r="JA432" s="170"/>
      <c r="JK432" s="3"/>
      <c r="JL432" s="170"/>
      <c r="JM432" s="170"/>
      <c r="JN432" s="170"/>
      <c r="JO432" s="170"/>
      <c r="KL432" s="3"/>
    </row>
    <row r="433" spans="1:310" ht="13.9" customHeight="1" thickBot="1" x14ac:dyDescent="0.25">
      <c r="P433" s="550"/>
      <c r="IB433" s="3"/>
      <c r="IC433" s="3"/>
      <c r="ID433" s="3"/>
      <c r="IE433" s="3"/>
      <c r="IF433" s="3"/>
      <c r="JA433" s="170"/>
      <c r="JK433" s="3"/>
      <c r="JL433" s="170"/>
      <c r="JM433" s="170"/>
      <c r="JN433" s="170"/>
      <c r="JO433" s="170"/>
      <c r="KL433" s="3"/>
    </row>
    <row r="434" spans="1:310" ht="24.75" thickTop="1" thickBot="1" x14ac:dyDescent="0.4">
      <c r="E434" s="55" t="s">
        <v>898</v>
      </c>
      <c r="F434" s="56"/>
      <c r="G434" s="56"/>
      <c r="H434" s="56"/>
      <c r="I434" s="56"/>
      <c r="J434" s="56"/>
      <c r="K434" s="56"/>
      <c r="L434" s="56"/>
      <c r="M434" s="56"/>
      <c r="N434" s="56"/>
      <c r="O434" s="56"/>
      <c r="P434" s="551"/>
      <c r="Q434" s="56"/>
      <c r="R434" s="56"/>
      <c r="S434" s="56"/>
      <c r="T434" s="56"/>
      <c r="U434" s="56"/>
      <c r="V434" s="56"/>
      <c r="W434" s="56"/>
      <c r="X434" s="56"/>
      <c r="Y434" s="56"/>
      <c r="Z434" s="56"/>
      <c r="AA434" s="56"/>
      <c r="AB434" s="56"/>
      <c r="AC434" s="56"/>
      <c r="AD434" s="56"/>
      <c r="AE434" s="56"/>
      <c r="AF434" s="56"/>
      <c r="AG434" s="56"/>
      <c r="AH434" s="56"/>
      <c r="AI434" s="56"/>
      <c r="AJ434" s="56"/>
      <c r="AK434" s="56"/>
      <c r="AL434" s="56"/>
      <c r="AM434" s="56"/>
      <c r="AN434" s="56"/>
      <c r="AO434" s="56"/>
      <c r="AP434" s="56"/>
      <c r="AQ434" s="56"/>
      <c r="AR434" s="56"/>
      <c r="AS434" s="56"/>
      <c r="AT434" s="56"/>
      <c r="AU434" s="56"/>
      <c r="AV434" s="56"/>
      <c r="AW434" s="56"/>
      <c r="AX434" s="56"/>
      <c r="AY434" s="56"/>
      <c r="AZ434" s="56"/>
      <c r="BA434" s="56"/>
      <c r="BB434" s="56"/>
      <c r="BC434" s="56"/>
      <c r="BD434" s="56"/>
      <c r="BE434" s="56"/>
      <c r="BF434" s="56"/>
      <c r="BG434" s="56"/>
      <c r="BH434" s="56"/>
      <c r="BI434" s="56"/>
      <c r="BJ434" s="56"/>
      <c r="BK434" s="56"/>
      <c r="BL434" s="56"/>
      <c r="BM434" s="56"/>
      <c r="BN434" s="56"/>
      <c r="BO434" s="56"/>
      <c r="BP434" s="56"/>
      <c r="BQ434" s="56"/>
      <c r="BR434" s="56"/>
      <c r="BS434" s="56"/>
      <c r="BT434" s="56"/>
      <c r="BU434" s="56"/>
      <c r="BV434" s="56"/>
      <c r="BW434" s="56"/>
      <c r="BX434" s="56"/>
      <c r="BY434" s="56"/>
      <c r="BZ434" s="56"/>
      <c r="CA434" s="56"/>
      <c r="CB434" s="56"/>
      <c r="CC434" s="56"/>
      <c r="CD434" s="56"/>
      <c r="CE434" s="56"/>
      <c r="CF434" s="56"/>
      <c r="CG434" s="56"/>
      <c r="CH434" s="56"/>
      <c r="CI434" s="56"/>
      <c r="CJ434" s="56"/>
      <c r="CK434" s="56"/>
      <c r="CL434" s="56"/>
      <c r="CM434" s="56"/>
      <c r="CN434" s="56"/>
      <c r="CO434" s="56"/>
      <c r="CP434" s="56"/>
      <c r="CQ434" s="56"/>
      <c r="CR434" s="56"/>
      <c r="CS434" s="56"/>
      <c r="CT434" s="56"/>
      <c r="CU434" s="56"/>
      <c r="CV434" s="56"/>
      <c r="CW434" s="56"/>
      <c r="CX434" s="56"/>
      <c r="CY434" s="56"/>
      <c r="CZ434" s="56"/>
      <c r="DA434" s="56"/>
      <c r="DB434" s="56"/>
      <c r="DC434" s="56"/>
      <c r="DD434" s="56"/>
      <c r="DE434" s="56"/>
      <c r="DF434" s="56"/>
      <c r="DG434" s="56"/>
      <c r="DH434" s="56"/>
      <c r="DI434" s="56"/>
      <c r="DJ434" s="56"/>
      <c r="DK434" s="56"/>
      <c r="DL434" s="56"/>
      <c r="DM434" s="56"/>
      <c r="DN434" s="56"/>
      <c r="DO434" s="56"/>
      <c r="DP434" s="56"/>
      <c r="DQ434" s="56"/>
      <c r="DR434" s="56"/>
      <c r="DS434" s="56"/>
      <c r="DT434" s="56"/>
      <c r="DU434" s="56"/>
      <c r="DV434" s="56"/>
      <c r="DW434" s="56"/>
      <c r="DX434" s="56"/>
      <c r="DY434" s="56"/>
      <c r="DZ434" s="56"/>
      <c r="EA434" s="56"/>
      <c r="EB434" s="56"/>
      <c r="EC434" s="56"/>
      <c r="ED434" s="56"/>
      <c r="EE434" s="56"/>
      <c r="EF434" s="56"/>
      <c r="EG434" s="56"/>
      <c r="EH434" s="56"/>
      <c r="EI434" s="56"/>
      <c r="EJ434" s="56"/>
      <c r="EK434" s="56"/>
      <c r="EL434" s="56"/>
      <c r="EM434" s="56"/>
      <c r="EN434" s="56"/>
      <c r="EO434" s="56"/>
      <c r="EP434" s="56"/>
      <c r="EQ434" s="56"/>
      <c r="ER434" s="56"/>
      <c r="ES434" s="56"/>
      <c r="ET434" s="56"/>
      <c r="EU434" s="56"/>
      <c r="EV434" s="56"/>
      <c r="EW434" s="56"/>
      <c r="EX434" s="56"/>
      <c r="EY434" s="56"/>
      <c r="EZ434" s="56"/>
      <c r="FA434" s="56"/>
      <c r="FB434" s="56"/>
      <c r="FC434" s="56"/>
      <c r="FD434" s="56"/>
      <c r="FE434" s="56"/>
      <c r="FF434" s="56"/>
      <c r="FG434" s="56"/>
      <c r="FH434" s="56"/>
      <c r="FI434" s="56"/>
      <c r="FJ434" s="56"/>
      <c r="FK434" s="56"/>
      <c r="FL434" s="56"/>
      <c r="FM434" s="56"/>
      <c r="FN434" s="56"/>
      <c r="FO434" s="56"/>
      <c r="FP434" s="56"/>
      <c r="FQ434" s="56"/>
      <c r="FR434" s="56"/>
      <c r="FS434" s="56"/>
      <c r="FT434" s="56"/>
      <c r="FU434" s="56"/>
      <c r="FV434" s="56"/>
      <c r="FW434" s="56"/>
      <c r="FX434" s="56"/>
      <c r="FY434" s="56"/>
      <c r="FZ434" s="56"/>
      <c r="GA434" s="56"/>
      <c r="GB434" s="56"/>
      <c r="GC434" s="56"/>
      <c r="GD434" s="56"/>
      <c r="GE434" s="56"/>
      <c r="GF434" s="56"/>
      <c r="GG434" s="56"/>
      <c r="GH434" s="56"/>
      <c r="GI434" s="56"/>
      <c r="GJ434" s="56"/>
      <c r="GK434" s="56"/>
      <c r="GL434" s="56"/>
      <c r="GM434" s="56"/>
      <c r="GN434" s="56"/>
      <c r="GO434" s="56"/>
      <c r="GP434" s="56"/>
      <c r="GQ434" s="56"/>
      <c r="GR434" s="56"/>
      <c r="GS434" s="56"/>
      <c r="GT434" s="56"/>
      <c r="GU434" s="56"/>
      <c r="GV434" s="56"/>
      <c r="GW434" s="56"/>
      <c r="GX434" s="56"/>
      <c r="GY434" s="56"/>
      <c r="GZ434" s="56"/>
      <c r="HA434" s="56"/>
      <c r="HB434" s="56"/>
      <c r="HC434" s="56"/>
      <c r="HD434" s="56"/>
      <c r="HE434" s="56"/>
      <c r="HF434" s="436">
        <f t="shared" ref="HF434:HF444" si="3360">IO434</f>
        <v>0</v>
      </c>
      <c r="HG434" s="56"/>
      <c r="HH434" s="56"/>
      <c r="HI434" s="56"/>
      <c r="HJ434" s="56"/>
      <c r="HK434" s="56"/>
      <c r="HL434" s="56"/>
      <c r="HM434" s="56"/>
      <c r="HN434" s="56"/>
      <c r="HO434" s="56"/>
      <c r="HP434" s="56"/>
      <c r="HQ434" s="56"/>
      <c r="HR434" s="56"/>
      <c r="HS434" s="56"/>
      <c r="HT434" s="56"/>
      <c r="HU434" s="56"/>
      <c r="HV434" s="56"/>
      <c r="HW434" s="56"/>
      <c r="HX434" s="56"/>
      <c r="HY434" s="56"/>
      <c r="HZ434" s="56"/>
      <c r="IA434" s="56"/>
      <c r="IB434" s="56"/>
      <c r="IC434" s="56"/>
      <c r="ID434" s="56"/>
      <c r="IE434" s="56"/>
      <c r="IF434" s="56"/>
      <c r="IG434" s="56"/>
      <c r="IH434" s="56"/>
      <c r="II434" s="56"/>
      <c r="IJ434" s="56"/>
      <c r="IK434" s="56"/>
      <c r="IL434" s="56"/>
      <c r="IM434" s="56"/>
      <c r="IN434" s="56"/>
      <c r="IO434" s="56"/>
      <c r="IP434" s="56"/>
      <c r="IQ434" s="56"/>
      <c r="IR434" s="56"/>
      <c r="IS434" s="56"/>
      <c r="IT434" s="56"/>
      <c r="IU434" s="56"/>
      <c r="IV434" s="56"/>
      <c r="IW434" s="56"/>
      <c r="IX434" s="56"/>
      <c r="IY434" s="56"/>
      <c r="IZ434" s="56"/>
      <c r="JA434" s="171"/>
      <c r="JB434" s="56"/>
      <c r="JC434" s="56"/>
      <c r="JD434" s="56"/>
      <c r="JE434" s="56"/>
      <c r="JF434" s="56"/>
      <c r="JG434" s="56"/>
      <c r="JH434" s="56"/>
      <c r="JI434" s="56"/>
      <c r="JJ434" s="56"/>
      <c r="JK434" s="56"/>
      <c r="JL434" s="56"/>
      <c r="JM434" s="56"/>
      <c r="JN434" s="56"/>
      <c r="JO434" s="56"/>
      <c r="JP434" s="56"/>
      <c r="JQ434" s="56"/>
      <c r="JR434" s="56"/>
      <c r="JS434" s="56"/>
      <c r="JT434" s="56"/>
      <c r="JU434" s="56"/>
      <c r="JV434" s="56"/>
      <c r="JW434" s="56"/>
      <c r="JX434" s="56"/>
      <c r="JY434" s="56"/>
      <c r="JZ434" s="56"/>
      <c r="KA434" s="56"/>
      <c r="KB434" s="56"/>
      <c r="KC434" s="56"/>
      <c r="KD434" s="56"/>
      <c r="KE434" s="56"/>
      <c r="KF434" s="56"/>
      <c r="KG434" s="56"/>
      <c r="KH434" s="56"/>
      <c r="KI434" s="56"/>
      <c r="KJ434" s="56"/>
      <c r="KK434" s="56"/>
      <c r="KL434" s="56"/>
      <c r="KM434" s="56"/>
      <c r="KN434" s="56"/>
      <c r="KO434" s="56"/>
      <c r="KP434" s="56"/>
      <c r="KQ434" s="57"/>
      <c r="KR434" s="57"/>
      <c r="KS434" s="57"/>
      <c r="KT434" s="57"/>
      <c r="KU434" s="57"/>
      <c r="KV434" s="57"/>
      <c r="KX434" s="540">
        <f t="shared" ref="KX434:KX444" si="3361">SUM(Q434:AB434)</f>
        <v>0</v>
      </c>
    </row>
    <row r="435" spans="1:310" ht="13.9" customHeight="1" thickBot="1" x14ac:dyDescent="0.3">
      <c r="P435" s="550"/>
      <c r="U435" s="613" t="s">
        <v>656</v>
      </c>
      <c r="V435" s="614"/>
      <c r="W435" s="613"/>
      <c r="X435" s="613"/>
      <c r="Y435" s="613"/>
      <c r="Z435" s="613"/>
      <c r="AA435" s="613"/>
      <c r="AB435" s="613"/>
      <c r="AC435" s="613"/>
      <c r="AD435" s="613"/>
      <c r="AE435" s="613"/>
      <c r="AF435" s="615"/>
      <c r="AG435" s="615"/>
      <c r="AH435" s="615"/>
      <c r="AI435" s="615"/>
      <c r="AJ435" s="615"/>
      <c r="AK435" s="615"/>
      <c r="AL435" s="615"/>
      <c r="AM435" s="615"/>
      <c r="AN435" s="615"/>
      <c r="AO435" s="615"/>
      <c r="AP435" s="615"/>
      <c r="AQ435" s="615"/>
      <c r="AR435" s="615"/>
      <c r="AS435" s="615"/>
      <c r="AT435" s="615"/>
      <c r="AU435" s="615"/>
      <c r="AV435" s="615"/>
      <c r="AW435" s="615"/>
      <c r="AX435" s="615"/>
      <c r="AY435" s="615"/>
      <c r="AZ435" s="615"/>
      <c r="BA435" s="615"/>
      <c r="BB435" s="615"/>
      <c r="BC435" s="615"/>
      <c r="BD435" s="615"/>
      <c r="BE435" s="615"/>
      <c r="BF435" s="615"/>
      <c r="BG435" s="615"/>
      <c r="BH435" s="615"/>
      <c r="BI435" s="615"/>
      <c r="BJ435" s="615"/>
      <c r="BK435" s="615"/>
      <c r="BL435" s="615"/>
      <c r="BM435" s="615"/>
      <c r="BN435" s="615"/>
      <c r="BO435" s="615"/>
      <c r="BP435" s="615"/>
      <c r="BQ435" s="615"/>
      <c r="BR435" s="615"/>
      <c r="BS435" s="615"/>
      <c r="BT435" s="615"/>
      <c r="BU435" s="615"/>
      <c r="BV435" s="615"/>
      <c r="BW435" s="615"/>
      <c r="BX435" s="615"/>
      <c r="BY435" s="615"/>
      <c r="BZ435" s="615"/>
      <c r="CA435" s="615"/>
      <c r="CB435" s="615"/>
      <c r="CC435" s="615"/>
      <c r="CD435" s="615"/>
      <c r="CE435" s="615"/>
      <c r="CF435" s="615"/>
      <c r="CG435" s="615"/>
      <c r="CH435" s="615"/>
      <c r="CI435" s="615"/>
      <c r="CJ435" s="615"/>
      <c r="CK435" s="615"/>
      <c r="CL435" s="615"/>
      <c r="CM435" s="615"/>
      <c r="CN435" s="615"/>
      <c r="CO435" s="615"/>
      <c r="CP435" s="615"/>
      <c r="CQ435" s="615"/>
      <c r="CR435" s="615"/>
      <c r="CS435" s="615"/>
      <c r="CT435" s="615"/>
      <c r="CU435" s="615"/>
      <c r="CV435" s="615"/>
      <c r="CW435" s="615"/>
      <c r="CX435" s="615"/>
      <c r="CY435" s="615"/>
      <c r="CZ435" s="615"/>
      <c r="DA435" s="615"/>
      <c r="DB435" s="615"/>
      <c r="DC435" s="615"/>
      <c r="DD435" s="615"/>
      <c r="DE435" s="615"/>
      <c r="DF435" s="615"/>
      <c r="DG435" s="615"/>
      <c r="DH435" s="615"/>
      <c r="DI435" s="615"/>
      <c r="DJ435" s="615"/>
      <c r="DK435" s="615"/>
      <c r="DL435" s="615"/>
      <c r="DM435" s="615"/>
      <c r="DN435" s="615"/>
      <c r="DO435" s="615"/>
      <c r="DP435" s="615"/>
      <c r="DQ435" s="615"/>
      <c r="DR435" s="615"/>
      <c r="DS435" s="615"/>
      <c r="DT435" s="615"/>
      <c r="DU435" s="615"/>
      <c r="DV435" s="615"/>
      <c r="DW435" s="615"/>
      <c r="DX435" s="615"/>
      <c r="DY435" s="615"/>
      <c r="DZ435" s="615"/>
      <c r="EA435" s="615"/>
      <c r="EB435" s="615"/>
      <c r="EC435" s="615"/>
      <c r="ED435" s="615"/>
      <c r="EE435" s="615"/>
      <c r="EF435" s="615"/>
      <c r="EG435" s="615"/>
      <c r="EH435" s="615"/>
      <c r="EI435" s="615"/>
      <c r="EJ435" s="615"/>
      <c r="EK435" s="615"/>
      <c r="EL435" s="615"/>
      <c r="EM435" s="615"/>
      <c r="EN435" s="615"/>
      <c r="EO435" s="615"/>
      <c r="EP435" s="615"/>
      <c r="EQ435" s="615"/>
      <c r="ER435" s="615"/>
      <c r="ES435" s="615"/>
      <c r="ET435" s="615"/>
      <c r="EU435" s="615"/>
      <c r="EV435" s="615"/>
      <c r="EW435" s="615"/>
      <c r="EX435" s="615"/>
      <c r="EY435" s="615"/>
      <c r="EZ435" s="615"/>
      <c r="FA435" s="615"/>
      <c r="FB435" s="615"/>
      <c r="FC435" s="615"/>
      <c r="FD435" s="615"/>
      <c r="FE435" s="615"/>
      <c r="FF435" s="615"/>
      <c r="FG435" s="615"/>
      <c r="FH435" s="615"/>
      <c r="FI435" s="615"/>
      <c r="FJ435" s="615"/>
      <c r="FK435" s="615"/>
      <c r="FL435" s="615"/>
      <c r="FM435" s="615"/>
      <c r="FN435" s="615"/>
      <c r="FO435" s="615"/>
      <c r="FP435" s="615"/>
      <c r="FQ435" s="615"/>
      <c r="FR435" s="615"/>
      <c r="FS435" s="615"/>
      <c r="FT435" s="615"/>
      <c r="FU435" s="615"/>
      <c r="FV435" s="615"/>
      <c r="FW435" s="615"/>
      <c r="FX435" s="615"/>
      <c r="FY435" s="615"/>
      <c r="FZ435" s="615"/>
      <c r="GA435" s="615"/>
      <c r="GB435" s="615"/>
      <c r="GC435" s="615"/>
      <c r="GD435" s="615"/>
      <c r="GE435" s="615"/>
      <c r="GF435" s="615"/>
      <c r="GG435" s="615"/>
      <c r="GH435" s="615"/>
      <c r="GI435" s="615"/>
      <c r="GJ435" s="615"/>
      <c r="GK435" s="615"/>
      <c r="GL435" s="615"/>
      <c r="GM435" s="615"/>
      <c r="GN435" s="615"/>
      <c r="GO435" s="615"/>
      <c r="GP435" s="615"/>
      <c r="GQ435" s="615"/>
      <c r="GR435" s="615"/>
      <c r="GS435" s="615"/>
      <c r="GT435" s="615"/>
      <c r="GU435" s="615"/>
      <c r="GV435" s="615"/>
      <c r="GW435" s="615"/>
      <c r="GX435" s="615"/>
      <c r="GY435" s="615"/>
      <c r="GZ435" s="615"/>
      <c r="HA435" s="615"/>
      <c r="HB435" s="615"/>
      <c r="HC435" s="615"/>
      <c r="HD435" s="615"/>
      <c r="HE435" s="615"/>
      <c r="HF435" s="615"/>
      <c r="HG435" s="615"/>
      <c r="HH435" s="615"/>
      <c r="HI435" s="615"/>
      <c r="HJ435" s="615"/>
      <c r="HK435" s="615"/>
      <c r="HL435" s="615"/>
      <c r="HM435" s="615"/>
      <c r="HN435" s="615"/>
      <c r="HO435" s="615"/>
      <c r="HP435" s="615"/>
      <c r="HQ435" s="615"/>
      <c r="HR435" s="615"/>
      <c r="HS435" s="615"/>
      <c r="HT435" s="615"/>
      <c r="HU435" s="615"/>
      <c r="HV435" s="615"/>
      <c r="HW435" s="615"/>
      <c r="HX435" s="615"/>
      <c r="HY435" s="615"/>
      <c r="HZ435" s="615"/>
      <c r="IA435" s="615"/>
      <c r="IB435" s="615"/>
      <c r="IC435" s="615"/>
      <c r="ID435" s="615"/>
      <c r="IE435" s="615"/>
      <c r="IF435" s="615"/>
      <c r="IG435" s="615"/>
      <c r="IH435" s="615"/>
      <c r="II435" s="616"/>
      <c r="IJ435" s="616"/>
      <c r="IK435" s="616"/>
      <c r="IL435" s="617"/>
      <c r="IM435" s="617"/>
      <c r="IN435" s="617"/>
      <c r="JA435" s="170"/>
      <c r="JK435" s="3"/>
      <c r="KL435" s="3"/>
      <c r="KX435" s="540">
        <f t="shared" si="3361"/>
        <v>0</v>
      </c>
    </row>
    <row r="436" spans="1:310" ht="13.9" customHeight="1" thickTop="1" thickBot="1" x14ac:dyDescent="0.3">
      <c r="D436" s="578"/>
      <c r="E436" s="2156"/>
      <c r="F436" s="2149"/>
      <c r="G436" s="2149"/>
      <c r="H436" s="2149"/>
      <c r="I436" s="2149"/>
      <c r="J436" s="2149"/>
      <c r="K436" s="2149"/>
      <c r="L436" s="2149"/>
      <c r="M436" s="2149"/>
      <c r="N436" s="123"/>
      <c r="O436" s="74"/>
      <c r="P436" s="548"/>
      <c r="Q436" s="74"/>
      <c r="R436" s="74"/>
      <c r="S436" s="74"/>
      <c r="T436" s="74"/>
      <c r="U436" s="74"/>
      <c r="V436" s="74"/>
      <c r="W436" s="35"/>
      <c r="X436" s="35"/>
      <c r="Y436" s="35"/>
      <c r="Z436" s="35"/>
      <c r="AA436" s="35"/>
      <c r="AB436" s="35"/>
      <c r="AC436" s="35"/>
      <c r="AD436" s="35"/>
      <c r="AE436" s="35"/>
      <c r="AF436" s="35"/>
      <c r="AG436" s="35"/>
      <c r="AH436" s="35"/>
      <c r="AI436" s="35"/>
      <c r="AJ436" s="35"/>
      <c r="AK436" s="35"/>
      <c r="AL436" s="35"/>
      <c r="AM436" s="35"/>
      <c r="AN436" s="35"/>
      <c r="AO436" s="35"/>
      <c r="AP436" s="35"/>
      <c r="AQ436" s="35"/>
      <c r="AR436" s="35"/>
      <c r="AS436" s="35"/>
      <c r="AT436" s="35"/>
      <c r="AU436" s="35"/>
      <c r="AV436" s="35"/>
      <c r="AW436" s="35"/>
      <c r="AX436" s="35"/>
      <c r="AY436" s="35"/>
      <c r="AZ436" s="35"/>
      <c r="BA436" s="35"/>
      <c r="BB436" s="35"/>
      <c r="BC436" s="35"/>
      <c r="BD436" s="35"/>
      <c r="BE436" s="35"/>
      <c r="BF436" s="35"/>
      <c r="BG436" s="35"/>
      <c r="BH436" s="35"/>
      <c r="BI436" s="35"/>
      <c r="BJ436" s="35"/>
      <c r="BK436" s="35"/>
      <c r="BL436" s="35"/>
      <c r="BM436" s="35"/>
      <c r="BN436" s="35"/>
      <c r="BO436" s="35"/>
      <c r="BP436" s="35"/>
      <c r="BQ436" s="35"/>
      <c r="BR436" s="35"/>
      <c r="BS436" s="35"/>
      <c r="BT436" s="35"/>
      <c r="BU436" s="35"/>
      <c r="BV436" s="35"/>
      <c r="BW436" s="35"/>
      <c r="BX436" s="35"/>
      <c r="BY436" s="35"/>
      <c r="BZ436" s="35"/>
      <c r="CA436" s="35"/>
      <c r="CB436" s="35"/>
      <c r="CC436" s="35"/>
      <c r="CD436" s="35"/>
      <c r="CE436" s="35"/>
      <c r="CF436" s="35"/>
      <c r="CG436" s="35"/>
      <c r="CH436" s="35"/>
      <c r="CI436" s="35"/>
      <c r="CJ436" s="35"/>
      <c r="CK436" s="35"/>
      <c r="CL436" s="35"/>
      <c r="CM436" s="35"/>
      <c r="CN436" s="35"/>
      <c r="CO436" s="35"/>
      <c r="CP436" s="35"/>
      <c r="CQ436" s="35"/>
      <c r="CR436" s="35"/>
      <c r="CS436" s="35"/>
      <c r="CT436" s="35"/>
      <c r="CU436" s="35"/>
      <c r="CV436" s="35"/>
      <c r="CW436" s="35"/>
      <c r="CX436" s="35"/>
      <c r="CY436" s="35"/>
      <c r="CZ436" s="35"/>
      <c r="DA436" s="35"/>
      <c r="DB436" s="35"/>
      <c r="DC436" s="35"/>
      <c r="DD436" s="35"/>
      <c r="DE436" s="35"/>
      <c r="DF436" s="35"/>
      <c r="DG436" s="35"/>
      <c r="DH436" s="35"/>
      <c r="DI436" s="35"/>
      <c r="DJ436" s="35"/>
      <c r="DK436" s="35"/>
      <c r="DL436" s="35"/>
      <c r="DM436" s="35"/>
      <c r="DN436" s="35"/>
      <c r="DO436" s="35"/>
      <c r="DP436" s="35"/>
      <c r="DQ436" s="35"/>
      <c r="DR436" s="35"/>
      <c r="DS436" s="35"/>
      <c r="DT436" s="35"/>
      <c r="DU436" s="35"/>
      <c r="DV436" s="35"/>
      <c r="DW436" s="35"/>
      <c r="DX436" s="35"/>
      <c r="DY436" s="35"/>
      <c r="DZ436" s="35"/>
      <c r="EA436" s="35"/>
      <c r="EB436" s="35"/>
      <c r="EC436" s="35"/>
      <c r="ED436" s="35"/>
      <c r="EE436" s="35"/>
      <c r="EF436" s="35"/>
      <c r="EG436" s="35"/>
      <c r="EH436" s="35"/>
      <c r="EI436" s="35"/>
      <c r="EJ436" s="35"/>
      <c r="EK436" s="35"/>
      <c r="EL436" s="35"/>
      <c r="EM436" s="35"/>
      <c r="EN436" s="35"/>
      <c r="EO436" s="35"/>
      <c r="EP436" s="35"/>
      <c r="EQ436" s="35"/>
      <c r="ER436" s="35"/>
      <c r="ES436" s="35"/>
      <c r="ET436" s="35"/>
      <c r="EU436" s="35"/>
      <c r="EV436" s="35"/>
      <c r="EW436" s="35"/>
      <c r="EX436" s="35"/>
      <c r="EY436" s="35"/>
      <c r="EZ436" s="35"/>
      <c r="FA436" s="35"/>
      <c r="FB436" s="35"/>
      <c r="FC436" s="35"/>
      <c r="FD436" s="35"/>
      <c r="FE436" s="35"/>
      <c r="FF436" s="35"/>
      <c r="FG436" s="35"/>
      <c r="FH436" s="35"/>
      <c r="FI436" s="35"/>
      <c r="FJ436" s="35"/>
      <c r="FK436" s="35"/>
      <c r="FL436" s="35"/>
      <c r="FM436" s="35"/>
      <c r="FN436" s="35"/>
      <c r="FO436" s="35"/>
      <c r="FP436" s="35"/>
      <c r="FQ436" s="35"/>
      <c r="FR436" s="35"/>
      <c r="FS436" s="35"/>
      <c r="FT436" s="35"/>
      <c r="FU436" s="35"/>
      <c r="FV436" s="35"/>
      <c r="FW436" s="35"/>
      <c r="FX436" s="35"/>
      <c r="FY436" s="35"/>
      <c r="FZ436" s="35"/>
      <c r="GA436" s="35"/>
      <c r="GB436" s="35"/>
      <c r="GC436" s="35"/>
      <c r="GD436" s="35"/>
      <c r="GE436" s="35"/>
      <c r="GF436" s="35"/>
      <c r="GG436" s="35"/>
      <c r="GH436" s="35"/>
      <c r="GI436" s="35"/>
      <c r="GJ436" s="35"/>
      <c r="GK436" s="35"/>
      <c r="GL436" s="35"/>
      <c r="GM436" s="35"/>
      <c r="GN436" s="35"/>
      <c r="GO436" s="35"/>
      <c r="GP436" s="35"/>
      <c r="GQ436" s="35"/>
      <c r="GR436" s="35"/>
      <c r="GS436" s="35"/>
      <c r="GT436" s="35"/>
      <c r="GU436" s="35"/>
      <c r="GV436" s="35"/>
      <c r="GW436" s="35"/>
      <c r="GX436" s="35"/>
      <c r="GY436" s="35"/>
      <c r="GZ436" s="35"/>
      <c r="HA436" s="35"/>
      <c r="HB436" s="35"/>
      <c r="HC436" s="35"/>
      <c r="HD436" s="35"/>
      <c r="HE436" s="35"/>
      <c r="HF436" s="436">
        <f t="shared" si="3360"/>
        <v>0</v>
      </c>
      <c r="HG436" s="35"/>
      <c r="HH436" s="35"/>
      <c r="HI436" s="35"/>
      <c r="HJ436" s="35"/>
      <c r="HK436" s="35"/>
      <c r="HL436" s="35"/>
      <c r="HM436" s="35"/>
      <c r="HN436" s="35"/>
      <c r="HO436" s="35"/>
      <c r="HP436" s="35"/>
      <c r="HQ436" s="35"/>
      <c r="HR436" s="35"/>
      <c r="HS436" s="35"/>
      <c r="HT436" s="35"/>
      <c r="HU436" s="35"/>
      <c r="HV436" s="35"/>
      <c r="HW436" s="35"/>
      <c r="HX436" s="35"/>
      <c r="HY436" s="35"/>
      <c r="HZ436" s="35"/>
      <c r="IA436" s="35"/>
      <c r="IB436" s="35"/>
      <c r="IC436" s="35"/>
      <c r="ID436" s="35"/>
      <c r="IE436" s="35"/>
      <c r="IF436" s="35"/>
      <c r="IG436" s="35"/>
      <c r="IH436" s="35"/>
      <c r="II436" s="35"/>
      <c r="IJ436" s="35"/>
      <c r="IK436" s="35"/>
      <c r="IL436" s="35"/>
      <c r="IM436" s="35"/>
      <c r="IN436" s="35"/>
      <c r="IO436" s="35"/>
      <c r="IP436" s="35"/>
      <c r="IQ436" s="35"/>
      <c r="IR436" s="35"/>
      <c r="IS436" s="35"/>
      <c r="IT436" s="35"/>
      <c r="IU436" s="35"/>
      <c r="IV436" s="35"/>
      <c r="IW436" s="35"/>
      <c r="IX436" s="35"/>
      <c r="IY436" s="35"/>
      <c r="IZ436" s="35"/>
      <c r="JA436" s="173"/>
      <c r="JB436" s="35"/>
      <c r="JC436" s="35"/>
      <c r="JD436" s="35"/>
      <c r="JE436" s="35"/>
      <c r="JF436" s="35"/>
      <c r="JG436" s="35"/>
      <c r="JH436" s="35"/>
      <c r="JI436" s="35"/>
      <c r="JJ436" s="35"/>
      <c r="JK436" s="35"/>
      <c r="JL436" s="2115"/>
      <c r="JM436" s="2115"/>
      <c r="JN436" s="2115"/>
      <c r="JO436" s="2115"/>
      <c r="JP436" s="2115"/>
      <c r="JQ436" s="461"/>
      <c r="JR436" s="461"/>
      <c r="JS436" s="461"/>
      <c r="JT436" s="35"/>
      <c r="JU436" s="35"/>
      <c r="JV436" s="35"/>
      <c r="JW436" s="35"/>
      <c r="JX436" s="35"/>
      <c r="JY436" s="35"/>
      <c r="JZ436" s="35"/>
      <c r="KA436" s="35"/>
      <c r="KB436" s="35"/>
      <c r="KC436" s="35"/>
      <c r="KD436" s="35"/>
      <c r="KE436" s="35"/>
      <c r="KF436" s="35"/>
      <c r="KG436" s="35"/>
      <c r="KH436" s="35"/>
      <c r="KI436" s="35"/>
      <c r="KJ436" s="35"/>
      <c r="KK436" s="35"/>
      <c r="KL436" s="35"/>
      <c r="KM436" s="35"/>
      <c r="KN436" s="35"/>
      <c r="KO436" s="35"/>
      <c r="KP436" s="35"/>
      <c r="KQ436" s="36"/>
      <c r="KR436" s="36"/>
      <c r="KS436" s="36"/>
      <c r="KT436" s="36"/>
      <c r="KU436" s="36"/>
      <c r="KV436" s="36"/>
      <c r="KX436" s="540">
        <f t="shared" si="3361"/>
        <v>0</v>
      </c>
    </row>
    <row r="437" spans="1:310" ht="13.9" customHeight="1" thickTop="1" thickBot="1" x14ac:dyDescent="0.3">
      <c r="D437" s="578"/>
      <c r="E437" s="11">
        <f>E431+1</f>
        <v>208</v>
      </c>
      <c r="F437" s="2170"/>
      <c r="G437" s="1830"/>
      <c r="H437" s="2187" t="s">
        <v>974</v>
      </c>
      <c r="I437" s="2220"/>
      <c r="J437" s="2220"/>
      <c r="K437" s="2221"/>
      <c r="L437" s="1830"/>
      <c r="M437" s="2217" t="s">
        <v>973</v>
      </c>
      <c r="N437" s="77"/>
      <c r="O437" s="45"/>
      <c r="P437" s="599"/>
      <c r="Q437" s="726">
        <v>60</v>
      </c>
      <c r="R437" s="727"/>
      <c r="S437" s="727"/>
      <c r="T437" s="727"/>
      <c r="U437" s="727"/>
      <c r="V437" s="727"/>
      <c r="W437" s="727"/>
      <c r="X437" s="727"/>
      <c r="Y437" s="727"/>
      <c r="Z437" s="727"/>
      <c r="AA437" s="727"/>
      <c r="AB437" s="727">
        <v>40</v>
      </c>
      <c r="AC437" s="368">
        <f t="shared" ref="AC437:AC444" si="3362">Q437/100</f>
        <v>0.6</v>
      </c>
      <c r="AD437" s="368">
        <f t="shared" ref="AD437:AD444" si="3363">R437/100</f>
        <v>0</v>
      </c>
      <c r="AE437" s="368">
        <f t="shared" ref="AE437:AE444" si="3364">S437/100</f>
        <v>0</v>
      </c>
      <c r="AF437" s="368">
        <f t="shared" ref="AF437:AF444" si="3365">T437/100</f>
        <v>0</v>
      </c>
      <c r="AG437" s="368">
        <f t="shared" ref="AG437:AG444" si="3366">U437/100</f>
        <v>0</v>
      </c>
      <c r="AH437" s="368">
        <f t="shared" ref="AH437:AH444" si="3367">V437/100</f>
        <v>0</v>
      </c>
      <c r="AI437" s="368">
        <f t="shared" ref="AI437:AI444" si="3368">W437/100</f>
        <v>0</v>
      </c>
      <c r="AJ437" s="368">
        <f t="shared" ref="AJ437:AJ444" si="3369">X437/100</f>
        <v>0</v>
      </c>
      <c r="AK437" s="368">
        <f t="shared" ref="AK437:AK444" si="3370">Y437/100</f>
        <v>0</v>
      </c>
      <c r="AL437" s="368">
        <f t="shared" ref="AL437:AL444" si="3371">Z437/100</f>
        <v>0</v>
      </c>
      <c r="AM437" s="368">
        <f t="shared" ref="AM437:AM444" si="3372">AA437/100</f>
        <v>0</v>
      </c>
      <c r="AN437" s="368">
        <f t="shared" ref="AN437:AN444" si="3373">AB437/100</f>
        <v>0.4</v>
      </c>
      <c r="AO437" s="369">
        <v>0</v>
      </c>
      <c r="AP437" s="370">
        <v>0</v>
      </c>
      <c r="AQ437" s="370">
        <v>0</v>
      </c>
      <c r="AR437" s="370">
        <v>0</v>
      </c>
      <c r="AS437" s="378">
        <f>AC437*'Gas parameters'!$B$10</f>
        <v>21490.799999999999</v>
      </c>
      <c r="AT437" s="371">
        <f>AD437*'Gas parameters'!$C$10</f>
        <v>0</v>
      </c>
      <c r="AU437" s="371">
        <f>AE437*'Gas parameters'!$D$10</f>
        <v>0</v>
      </c>
      <c r="AV437" s="371">
        <f>AF437*'Gas parameters'!$E$10</f>
        <v>0</v>
      </c>
      <c r="AW437" s="371">
        <f>AG437*'Gas parameters'!$F$10</f>
        <v>0</v>
      </c>
      <c r="AX437" s="371">
        <f>AH437*'Gas parameters'!$G$10</f>
        <v>0</v>
      </c>
      <c r="AY437" s="371">
        <f>AI437*'Gas parameters'!$H$10</f>
        <v>0</v>
      </c>
      <c r="AZ437" s="371">
        <f>AJ437*'Gas parameters'!$I$10</f>
        <v>0</v>
      </c>
      <c r="BA437" s="371">
        <f>AK437*'Gas parameters'!$J$10</f>
        <v>0</v>
      </c>
      <c r="BB437" s="371">
        <f>AL437*'Gas parameters'!$K$10</f>
        <v>0</v>
      </c>
      <c r="BC437" s="371">
        <f>AM437*'Gas parameters'!$L$10</f>
        <v>0</v>
      </c>
      <c r="BD437" s="371">
        <f>AN437*'Gas parameters'!$M$10</f>
        <v>4310.8</v>
      </c>
      <c r="BE437" s="372">
        <f>AO437*'Gas parameters'!$N$10</f>
        <v>0</v>
      </c>
      <c r="BF437" s="373">
        <f>AP437*'Gas parameters'!$O$10</f>
        <v>0</v>
      </c>
      <c r="BG437" s="373">
        <f>AQ437*'Gas parameters'!$P$10</f>
        <v>0</v>
      </c>
      <c r="BH437" s="379">
        <f>AR437*'Gas parameters'!$Q$10</f>
        <v>0</v>
      </c>
      <c r="BI437" s="386">
        <f>AC437*'Gas parameters'!$B$11</f>
        <v>23904</v>
      </c>
      <c r="BJ437" s="387">
        <f>AD437*'Gas parameters'!$C$11</f>
        <v>0</v>
      </c>
      <c r="BK437" s="387">
        <f>AE437*'Gas parameters'!$D$11</f>
        <v>0</v>
      </c>
      <c r="BL437" s="387">
        <f>AF437*'Gas parameters'!$E$11</f>
        <v>0</v>
      </c>
      <c r="BM437" s="387">
        <f>AG437*'Gas parameters'!$F$11</f>
        <v>0</v>
      </c>
      <c r="BN437" s="387">
        <f>AH437*'Gas parameters'!$G$11</f>
        <v>0</v>
      </c>
      <c r="BO437" s="387">
        <f>AI437*'Gas parameters'!$H$11</f>
        <v>0</v>
      </c>
      <c r="BP437" s="387">
        <f>AJ437*'Gas parameters'!$I$11</f>
        <v>0</v>
      </c>
      <c r="BQ437" s="387">
        <f>AK437*'Gas parameters'!$J$11</f>
        <v>0</v>
      </c>
      <c r="BR437" s="387">
        <f>AL437*'Gas parameters'!$K$11</f>
        <v>0</v>
      </c>
      <c r="BS437" s="387">
        <f>AM437*'Gas parameters'!$L$11</f>
        <v>0</v>
      </c>
      <c r="BT437" s="387">
        <f>AN437*'Gas parameters'!$M$11</f>
        <v>5115.2000000000007</v>
      </c>
      <c r="BU437" s="388">
        <f>AO437*'Gas parameters'!$N$11</f>
        <v>0</v>
      </c>
      <c r="BV437" s="389">
        <f>AP437*'Gas parameters'!$O$11</f>
        <v>0</v>
      </c>
      <c r="BW437" s="389">
        <f>AQ437*'Gas parameters'!$P$11</f>
        <v>0</v>
      </c>
      <c r="BX437" s="390">
        <f>AR437*'Gas parameters'!$Q$11</f>
        <v>0</v>
      </c>
      <c r="BY437" s="385">
        <f>AC437*'Gas parameters'!$B$12</f>
        <v>0.43043999999999999</v>
      </c>
      <c r="BZ437" s="374">
        <f>AD437*'Gas parameters'!$C$12</f>
        <v>0</v>
      </c>
      <c r="CA437" s="374">
        <f>AE437*'Gas parameters'!$D$12</f>
        <v>0</v>
      </c>
      <c r="CB437" s="374">
        <f>AF437*'Gas parameters'!$E$12</f>
        <v>0</v>
      </c>
      <c r="CC437" s="374">
        <f>AG437*'Gas parameters'!$F$12</f>
        <v>0</v>
      </c>
      <c r="CD437" s="374">
        <f>AH437*'Gas parameters'!$G$12</f>
        <v>0</v>
      </c>
      <c r="CE437" s="374">
        <f>AI437*'Gas parameters'!$H$12</f>
        <v>0</v>
      </c>
      <c r="CF437" s="374">
        <f>AJ437*'Gas parameters'!$I$12</f>
        <v>0</v>
      </c>
      <c r="CG437" s="374">
        <f>AK437*'Gas parameters'!$J$12</f>
        <v>0</v>
      </c>
      <c r="CH437" s="374">
        <f>AL437*'Gas parameters'!$K$12</f>
        <v>0</v>
      </c>
      <c r="CI437" s="374">
        <f>AM437*'Gas parameters'!$L$12</f>
        <v>0</v>
      </c>
      <c r="CJ437" s="374">
        <f>AN437*'Gas parameters'!$M$12</f>
        <v>3.5999999999999997E-2</v>
      </c>
      <c r="CK437" s="375">
        <f>AO437*'Gas parameters'!$N$12</f>
        <v>0</v>
      </c>
      <c r="CL437" s="376">
        <f>AP437*'Gas parameters'!$O$12</f>
        <v>0</v>
      </c>
      <c r="CM437" s="376">
        <f>AQ437*'Gas parameters'!$P$12</f>
        <v>0</v>
      </c>
      <c r="CN437" s="376">
        <f>AR437*'Gas parameters'!$Q$12</f>
        <v>0</v>
      </c>
      <c r="CO437" s="432">
        <f t="shared" ref="CO437:CO444" si="3374">AC437</f>
        <v>0.6</v>
      </c>
      <c r="CP437" s="432">
        <f t="shared" ref="CP437:CP444" si="3375">AD437</f>
        <v>0</v>
      </c>
      <c r="CQ437" s="432">
        <f t="shared" ref="CQ437:CQ444" si="3376">AE437</f>
        <v>0</v>
      </c>
      <c r="CR437" s="432">
        <f t="shared" ref="CR437:CR444" si="3377">AF437</f>
        <v>0</v>
      </c>
      <c r="CS437" s="432">
        <f t="shared" ref="CS437:CS444" si="3378">AG437</f>
        <v>0</v>
      </c>
      <c r="CT437" s="432">
        <f t="shared" ref="CT437:CT444" si="3379">AH437</f>
        <v>0</v>
      </c>
      <c r="CU437" s="432">
        <f t="shared" ref="CU437:CU444" si="3380">AI437</f>
        <v>0</v>
      </c>
      <c r="CV437" s="432">
        <f t="shared" ref="CV437:CV444" si="3381">AJ437</f>
        <v>0</v>
      </c>
      <c r="CW437" s="432">
        <f t="shared" ref="CW437:CW444" si="3382">AK437</f>
        <v>0</v>
      </c>
      <c r="CX437" s="432">
        <f t="shared" ref="CX437:CX444" si="3383">AL437</f>
        <v>0</v>
      </c>
      <c r="CY437" s="432">
        <f t="shared" ref="CY437:CY444" si="3384">AM437</f>
        <v>0</v>
      </c>
      <c r="CZ437" s="432">
        <f t="shared" ref="CZ437:CZ444" si="3385">AN437</f>
        <v>0.4</v>
      </c>
      <c r="DA437" s="432">
        <f t="shared" ref="DA437:DA444" si="3386">AO437</f>
        <v>0</v>
      </c>
      <c r="DB437" s="432">
        <f t="shared" ref="DB437:DB444" si="3387">AP437</f>
        <v>0</v>
      </c>
      <c r="DC437" s="432">
        <f t="shared" ref="DC437:DC444" si="3388">AQ437</f>
        <v>0</v>
      </c>
      <c r="DD437" s="432">
        <f t="shared" ref="DD437:DD444" si="3389">AR437</f>
        <v>0</v>
      </c>
      <c r="DE437" s="428">
        <f>'DATA SHEET'!CO437*'Gas parameters'!$B$13</f>
        <v>21529.8</v>
      </c>
      <c r="DF437" s="428">
        <f>'DATA SHEET'!CP437*'Gas parameters'!$C$13</f>
        <v>0</v>
      </c>
      <c r="DG437" s="428">
        <f>'DATA SHEET'!CQ437*'Gas parameters'!$D$13</f>
        <v>0</v>
      </c>
      <c r="DH437" s="428">
        <f>'DATA SHEET'!CR437*'Gas parameters'!$E$13</f>
        <v>0</v>
      </c>
      <c r="DI437" s="428">
        <f>'DATA SHEET'!CS437*'Gas parameters'!$F$13</f>
        <v>0</v>
      </c>
      <c r="DJ437" s="428">
        <f>'DATA SHEET'!CT437*'Gas parameters'!$G$13</f>
        <v>0</v>
      </c>
      <c r="DK437" s="428">
        <f>'DATA SHEET'!CU437*'Gas parameters'!$H$13</f>
        <v>0</v>
      </c>
      <c r="DL437" s="428">
        <f>'DATA SHEET'!CV437*'Gas parameters'!$I$13</f>
        <v>0</v>
      </c>
      <c r="DM437" s="428">
        <f>'DATA SHEET'!CW437*'Gas parameters'!$J$13</f>
        <v>0</v>
      </c>
      <c r="DN437" s="428">
        <f>'DATA SHEET'!CX437*'Gas parameters'!$K$13</f>
        <v>0</v>
      </c>
      <c r="DO437" s="428">
        <f>'DATA SHEET'!CY437*'Gas parameters'!$L$13</f>
        <v>0</v>
      </c>
      <c r="DP437" s="428">
        <f>'DATA SHEET'!CZ437*'Gas parameters'!$M$13</f>
        <v>4313.2</v>
      </c>
      <c r="DQ437" s="428">
        <f>'DATA SHEET'!DA437*'Gas parameters'!$N$13</f>
        <v>0</v>
      </c>
      <c r="DR437" s="428">
        <f>'DATA SHEET'!DB437*'Gas parameters'!$O$13</f>
        <v>0</v>
      </c>
      <c r="DS437" s="428">
        <f>'DATA SHEET'!DC437*'Gas parameters'!$P$13</f>
        <v>0</v>
      </c>
      <c r="DT437" s="428">
        <f>'DATA SHEET'!DD437*'Gas parameters'!$Q$13</f>
        <v>0</v>
      </c>
      <c r="DU437" s="431">
        <f>'DATA SHEET'!CO437*'Gas parameters'!$B$14</f>
        <v>23891.399999999998</v>
      </c>
      <c r="DV437" s="431">
        <f>'DATA SHEET'!CP437*'Gas parameters'!$C$14</f>
        <v>0</v>
      </c>
      <c r="DW437" s="431">
        <f>'DATA SHEET'!CQ437*'Gas parameters'!$D$14</f>
        <v>0</v>
      </c>
      <c r="DX437" s="431">
        <f>'DATA SHEET'!CR437*'Gas parameters'!$E$14</f>
        <v>0</v>
      </c>
      <c r="DY437" s="431">
        <f>'DATA SHEET'!CS437*'Gas parameters'!$F$14</f>
        <v>0</v>
      </c>
      <c r="DZ437" s="431">
        <f>'DATA SHEET'!CT437*'Gas parameters'!$G$14</f>
        <v>0</v>
      </c>
      <c r="EA437" s="431">
        <f>'DATA SHEET'!CU437*'Gas parameters'!$H$14</f>
        <v>0</v>
      </c>
      <c r="EB437" s="431">
        <f>'DATA SHEET'!CV437*'Gas parameters'!$I$14</f>
        <v>0</v>
      </c>
      <c r="EC437" s="431">
        <f>'DATA SHEET'!CW437*'Gas parameters'!$J$14</f>
        <v>0</v>
      </c>
      <c r="ED437" s="431">
        <f>'DATA SHEET'!CX437*'Gas parameters'!$K$14</f>
        <v>0</v>
      </c>
      <c r="EE437" s="431">
        <f>'DATA SHEET'!CY437*'Gas parameters'!$L$14</f>
        <v>0</v>
      </c>
      <c r="EF437" s="431">
        <f>'DATA SHEET'!CZ437*'Gas parameters'!$M$14</f>
        <v>5098</v>
      </c>
      <c r="EG437" s="431">
        <f>'DATA SHEET'!DA437*'Gas parameters'!$N$14</f>
        <v>0</v>
      </c>
      <c r="EH437" s="431">
        <f>'DATA SHEET'!DB437*'Gas parameters'!$O$14</f>
        <v>0</v>
      </c>
      <c r="EI437" s="431">
        <f>'DATA SHEET'!DC437*'Gas parameters'!$P$14</f>
        <v>0</v>
      </c>
      <c r="EJ437" s="431">
        <f>'DATA SHEET'!DD437*'Gas parameters'!$Q$14</f>
        <v>0</v>
      </c>
      <c r="EK437" s="425">
        <f>'DATA SHEET'!CO437*'Gas parameters'!$B$15</f>
        <v>1.2018</v>
      </c>
      <c r="EL437" s="434">
        <f>'DATA SHEET'!CP437*'Gas parameters'!$C$15</f>
        <v>0</v>
      </c>
      <c r="EM437" s="434">
        <f>'DATA SHEET'!CQ437*'Gas parameters'!$D$15</f>
        <v>0</v>
      </c>
      <c r="EN437" s="434">
        <f>'DATA SHEET'!CR437*'Gas parameters'!$E$15</f>
        <v>0</v>
      </c>
      <c r="EO437" s="434">
        <f>'DATA SHEET'!CS437*'Gas parameters'!$F$15</f>
        <v>0</v>
      </c>
      <c r="EP437" s="434">
        <f>'DATA SHEET'!CT437*'Gas parameters'!$G$15</f>
        <v>0</v>
      </c>
      <c r="EQ437" s="434">
        <f>'DATA SHEET'!CU437*'Gas parameters'!$H$15</f>
        <v>0</v>
      </c>
      <c r="ER437" s="434">
        <f>'DATA SHEET'!CV437*'Gas parameters'!$I$15</f>
        <v>0</v>
      </c>
      <c r="ES437" s="434">
        <f>'DATA SHEET'!CW437*'Gas parameters'!$J$15</f>
        <v>0</v>
      </c>
      <c r="ET437" s="434">
        <f>'DATA SHEET'!CX437*'Gas parameters'!$K$15</f>
        <v>0</v>
      </c>
      <c r="EU437" s="434">
        <f>'DATA SHEET'!CY437*'Gas parameters'!$L$15</f>
        <v>0</v>
      </c>
      <c r="EV437" s="434">
        <f>'DATA SHEET'!CZ437*'Gas parameters'!$M$15</f>
        <v>0.1996</v>
      </c>
      <c r="EW437" s="434">
        <f>'DATA SHEET'!DA437*'Gas parameters'!$N$15</f>
        <v>0</v>
      </c>
      <c r="EX437" s="434">
        <f>'DATA SHEET'!DB437*'Gas parameters'!$O$15</f>
        <v>0</v>
      </c>
      <c r="EY437" s="434">
        <f>'DATA SHEET'!DC437*'Gas parameters'!$P$15</f>
        <v>0</v>
      </c>
      <c r="EZ437" s="434">
        <f>'DATA SHEET'!DD437*'Gas parameters'!$Q$15</f>
        <v>0</v>
      </c>
      <c r="FA437" s="429">
        <f>'DATA SHEET'!CO437*'Gas parameters'!$B$16</f>
        <v>0.59760000000000002</v>
      </c>
      <c r="FB437" s="429">
        <f>'DATA SHEET'!CP437*'Gas parameters'!$C$16</f>
        <v>0</v>
      </c>
      <c r="FC437" s="429">
        <f>'DATA SHEET'!CQ437*'Gas parameters'!$D$16</f>
        <v>0</v>
      </c>
      <c r="FD437" s="429">
        <f>'DATA SHEET'!CR437*'Gas parameters'!$E$16</f>
        <v>0</v>
      </c>
      <c r="FE437" s="429">
        <f>'DATA SHEET'!CS437*'Gas parameters'!$F$16</f>
        <v>0</v>
      </c>
      <c r="FF437" s="429">
        <f>'DATA SHEET'!CT437*'Gas parameters'!$G$16</f>
        <v>0</v>
      </c>
      <c r="FG437" s="429">
        <f>'DATA SHEET'!CU437*'Gas parameters'!$H$16</f>
        <v>0</v>
      </c>
      <c r="FH437" s="429">
        <f>'DATA SHEET'!CV437*'Gas parameters'!$I$16</f>
        <v>0</v>
      </c>
      <c r="FI437" s="429">
        <f>'DATA SHEET'!CW437*'Gas parameters'!$J$16</f>
        <v>0</v>
      </c>
      <c r="FJ437" s="429">
        <f>'DATA SHEET'!CX437*'Gas parameters'!$K$16</f>
        <v>0</v>
      </c>
      <c r="FK437" s="429">
        <f>'DATA SHEET'!CY437*'Gas parameters'!$L$16</f>
        <v>0</v>
      </c>
      <c r="FL437" s="429">
        <f>'DATA SHEET'!CZ437*'Gas parameters'!$M$16</f>
        <v>0</v>
      </c>
      <c r="FM437" s="429">
        <f>'DATA SHEET'!DA437*'Gas parameters'!$N$16</f>
        <v>0</v>
      </c>
      <c r="FN437" s="429">
        <f>'DATA SHEET'!DB437*'Gas parameters'!$O$16</f>
        <v>0</v>
      </c>
      <c r="FO437" s="429">
        <f>'DATA SHEET'!DC437*'Gas parameters'!$P$16</f>
        <v>0</v>
      </c>
      <c r="FP437" s="429">
        <f>'DATA SHEET'!DD437*'Gas parameters'!$Q$16</f>
        <v>0</v>
      </c>
      <c r="FQ437" s="457">
        <f>'DATA SHEET'!CO437*'Gas parameters'!$B$17</f>
        <v>1.1639999999999999</v>
      </c>
      <c r="FR437" s="457">
        <f>'DATA SHEET'!CP437*'Gas parameters'!$C$17</f>
        <v>0</v>
      </c>
      <c r="FS437" s="457">
        <f>'DATA SHEET'!CQ437*'Gas parameters'!$D$17</f>
        <v>0</v>
      </c>
      <c r="FT437" s="457">
        <f>'DATA SHEET'!CR437*'Gas parameters'!$E$17</f>
        <v>0</v>
      </c>
      <c r="FU437" s="457">
        <f>'DATA SHEET'!CS437*'Gas parameters'!$F$17</f>
        <v>0</v>
      </c>
      <c r="FV437" s="457">
        <f>'DATA SHEET'!CT437*'Gas parameters'!$G$17</f>
        <v>0</v>
      </c>
      <c r="FW437" s="457">
        <f>'DATA SHEET'!CU437*'Gas parameters'!$H$17</f>
        <v>0</v>
      </c>
      <c r="FX437" s="457">
        <f>'DATA SHEET'!CV437*'Gas parameters'!$I$17</f>
        <v>0</v>
      </c>
      <c r="FY437" s="457">
        <f>'DATA SHEET'!CW437*'Gas parameters'!$J$17</f>
        <v>0</v>
      </c>
      <c r="FZ437" s="457">
        <f>'DATA SHEET'!CX437*'Gas parameters'!$K$17</f>
        <v>0</v>
      </c>
      <c r="GA437" s="457">
        <f>'DATA SHEET'!CY437*'Gas parameters'!$L$17</f>
        <v>0</v>
      </c>
      <c r="GB437" s="457">
        <f>'DATA SHEET'!CZ437*'Gas parameters'!$M$17</f>
        <v>0.38680000000000003</v>
      </c>
      <c r="GC437" s="457">
        <f>'DATA SHEET'!DA437*'Gas parameters'!$N$17</f>
        <v>0</v>
      </c>
      <c r="GD437" s="457">
        <f>'DATA SHEET'!DB437*'Gas parameters'!$O$17</f>
        <v>0</v>
      </c>
      <c r="GE437" s="457">
        <f>'DATA SHEET'!DC437*'Gas parameters'!$P$17</f>
        <v>0</v>
      </c>
      <c r="GF437" s="457">
        <f>'DATA SHEET'!DD437*'Gas parameters'!$Q$17</f>
        <v>0</v>
      </c>
      <c r="GG437" s="429">
        <f>'DATA SHEET'!CO437*'Gas parameters'!$B$18</f>
        <v>0.43043999999999999</v>
      </c>
      <c r="GH437" s="429">
        <f>'DATA SHEET'!CP437*'Gas parameters'!$C$18</f>
        <v>0</v>
      </c>
      <c r="GI437" s="429">
        <f>'DATA SHEET'!CQ437*'Gas parameters'!$D$18</f>
        <v>0</v>
      </c>
      <c r="GJ437" s="429">
        <f>'DATA SHEET'!CR437*'Gas parameters'!$E$18</f>
        <v>0</v>
      </c>
      <c r="GK437" s="429">
        <f>'DATA SHEET'!CS437*'Gas parameters'!$F$18</f>
        <v>0</v>
      </c>
      <c r="GL437" s="429">
        <f>'DATA SHEET'!CT437*'Gas parameters'!$G$18</f>
        <v>0</v>
      </c>
      <c r="GM437" s="429">
        <f>'DATA SHEET'!CU437*'Gas parameters'!$H$18</f>
        <v>0</v>
      </c>
      <c r="GN437" s="429">
        <f>'DATA SHEET'!CV437*'Gas parameters'!$I$18</f>
        <v>0</v>
      </c>
      <c r="GO437" s="429">
        <f>'DATA SHEET'!CW437*'Gas parameters'!$J$18</f>
        <v>0</v>
      </c>
      <c r="GP437" s="429">
        <f>'DATA SHEET'!CX437*'Gas parameters'!$K$18</f>
        <v>0</v>
      </c>
      <c r="GQ437" s="429">
        <f>'DATA SHEET'!CY437*'Gas parameters'!$L$18</f>
        <v>0</v>
      </c>
      <c r="GR437" s="429">
        <f>'DATA SHEET'!CZ437*'Gas parameters'!$M$18</f>
        <v>3.5999999999999997E-2</v>
      </c>
      <c r="GS437" s="429">
        <f>'DATA SHEET'!DA437*'Gas parameters'!$N$18</f>
        <v>0</v>
      </c>
      <c r="GT437" s="429">
        <f>'DATA SHEET'!DB437*'Gas parameters'!$O$18</f>
        <v>0</v>
      </c>
      <c r="GU437" s="429">
        <f>'DATA SHEET'!DC437*'Gas parameters'!$P$18</f>
        <v>0</v>
      </c>
      <c r="GV437" s="429">
        <f>'DATA SHEET'!DD437*'Gas parameters'!$Q$18</f>
        <v>0</v>
      </c>
      <c r="GW437" s="430">
        <v>7</v>
      </c>
      <c r="GX437" s="430">
        <v>1E-3</v>
      </c>
      <c r="GY437" s="435">
        <f t="shared" ref="GY437:GY444" si="3390">HM437/0.2094</f>
        <v>6.6924546322827121</v>
      </c>
      <c r="GZ437" s="435">
        <f t="shared" ref="GZ437:GZ444" si="3391">HN437/HH437*100</f>
        <v>10.148328222950017</v>
      </c>
      <c r="HA437" s="433">
        <f t="shared" ref="HA437:HA444" si="3392">(HG437-HH437)/GY437+1</f>
        <v>1</v>
      </c>
      <c r="HB437" s="433">
        <f t="shared" ref="HB437:HB444" si="3393">HG437+HI437</f>
        <v>7.4502201757506663</v>
      </c>
      <c r="HC437" s="433">
        <f t="shared" ref="HC437:HC444" si="3394">HI437/HB437*100</f>
        <v>20.959991874476575</v>
      </c>
      <c r="HD437" s="433">
        <f t="shared" ref="HD437:HD444" si="3395">HJ437*0.01977+HF437*0.01429+(100-HF437-HJ437)*0.01251</f>
        <v>1.3246768628986172</v>
      </c>
      <c r="HE437" s="433">
        <f t="shared" ref="HE437:HE444" si="3396">(HD437+HI437*0.8038/HG437)/(HI437/HG437+1)</f>
        <v>1.2155011147590387</v>
      </c>
      <c r="HF437" s="436">
        <f t="shared" si="3360"/>
        <v>0</v>
      </c>
      <c r="HG437" s="433">
        <f t="shared" ref="HG437:HG444" si="3397">HN437/HJ437*100</f>
        <v>5.8886546322827122</v>
      </c>
      <c r="HH437" s="435">
        <f>GY437*0.7906+'DATA SHEET'!CW437/100+HN437</f>
        <v>5.8886546322827122</v>
      </c>
      <c r="HI437" s="433">
        <f t="shared" ref="HI437:HI444" si="3398">GX437/0.8038*1.293*HA437*GY437+HO437</f>
        <v>1.5615655434679541</v>
      </c>
      <c r="HJ437" s="433">
        <f t="shared" ref="HJ437:HJ444" si="3399">(1-HF437/20.94)*GZ437</f>
        <v>10.148328222950017</v>
      </c>
      <c r="HK437" s="437">
        <f t="shared" ref="HK437:HK444" si="3400">SUM(DE437:DT437)</f>
        <v>25843</v>
      </c>
      <c r="HL437" s="437">
        <f t="shared" ref="HL437:HL444" si="3401">SUM(DU437:EJ437)</f>
        <v>28989.399999999998</v>
      </c>
      <c r="HM437" s="438">
        <f t="shared" ref="HM437:HM444" si="3402">SUM(EK437:EZ437)</f>
        <v>1.4014</v>
      </c>
      <c r="HN437" s="439">
        <f t="shared" ref="HN437:HN444" si="3403">SUM(FA437:FP437)</f>
        <v>0.59760000000000002</v>
      </c>
      <c r="HO437" s="436">
        <f t="shared" ref="HO437:HO444" si="3404">SUM(FQ437:GF437)</f>
        <v>1.5508</v>
      </c>
      <c r="HP437" s="427">
        <f t="shared" ref="HP437:HP444" si="3405">SUM(GG437:GV437)</f>
        <v>0.46643999999999997</v>
      </c>
      <c r="HQ437" s="357">
        <f t="shared" ref="HQ437:HQ444" si="3406">SUM(AS437:BH437)</f>
        <v>25801.599999999999</v>
      </c>
      <c r="HR437" s="358">
        <f t="shared" ref="HR437:HR444" si="3407">SUM(BI437:BX437)</f>
        <v>29019.200000000001</v>
      </c>
      <c r="HS437" s="712">
        <f t="shared" ref="HS437:HS444" si="3408">SUM(BY437:CN437)</f>
        <v>0.46643999999999997</v>
      </c>
      <c r="HT437" s="713">
        <f t="shared" ref="HT437:HT444" si="3409">HU437/$HR$14</f>
        <v>0.36094603788418017</v>
      </c>
      <c r="HU437" s="711">
        <f t="shared" ref="HU437:HU444" si="3410">HS437/$HU$14</f>
        <v>0.44215889640812073</v>
      </c>
      <c r="HV437" s="711">
        <f t="shared" ref="HV437:HV444" si="3411">HY437/$HV$14</f>
        <v>24.454174959719456</v>
      </c>
      <c r="HW437" s="711">
        <f t="shared" ref="HW437:HW444" si="3412">HZ437/$HW$14</f>
        <v>27.464698088207459</v>
      </c>
      <c r="HX437" s="711">
        <f t="shared" ref="HX437:HX444" si="3413">IA437/$HX$14</f>
        <v>45.714470083951518</v>
      </c>
      <c r="HY437" s="714">
        <f t="shared" ref="HY437:HY444" si="3414">HQ437/1000</f>
        <v>25.801599999999997</v>
      </c>
      <c r="HZ437" s="359">
        <f t="shared" ref="HZ437:HZ444" si="3415">HR437/1000</f>
        <v>29.019200000000001</v>
      </c>
      <c r="IA437" s="360">
        <f t="shared" ref="IA437:IA444" si="3416">HR437/SQRT(HT437)/1000</f>
        <v>48.30190909070317</v>
      </c>
      <c r="IB437" s="75">
        <f t="shared" ref="IB437:IB444" si="3417">HX437</f>
        <v>45.714470083951518</v>
      </c>
      <c r="IC437" s="724">
        <f t="shared" ref="IC437:IC444" si="3418">HT437</f>
        <v>0.36094603788418017</v>
      </c>
      <c r="ID437" s="724">
        <f t="shared" ref="ID437:ID444" si="3419">HY437</f>
        <v>25.801599999999997</v>
      </c>
      <c r="IE437" s="724">
        <f t="shared" ref="IE437:IE444" si="3420">HZ437</f>
        <v>29.019200000000001</v>
      </c>
      <c r="IF437" s="76">
        <f t="shared" ref="IF437:IF444" si="3421">GZ437</f>
        <v>10.148328222950017</v>
      </c>
      <c r="IG437" s="29"/>
      <c r="IH437" s="29"/>
      <c r="II437" s="28"/>
      <c r="IJ437" s="21"/>
      <c r="IK437" s="31"/>
      <c r="IL437" s="31"/>
      <c r="IM437" s="31"/>
      <c r="IN437" s="29"/>
      <c r="IO437" s="29"/>
      <c r="IP437" s="25"/>
      <c r="IQ437" s="25"/>
      <c r="IR437" s="25"/>
      <c r="IS437" s="43"/>
      <c r="IT437" s="43"/>
      <c r="IU437" s="43"/>
      <c r="IV437" s="43"/>
      <c r="IW437" s="43"/>
      <c r="IX437" s="43"/>
      <c r="IY437" s="43"/>
      <c r="IZ437" s="43"/>
      <c r="JA437" s="25"/>
      <c r="JB437" s="43"/>
      <c r="JC437" s="64"/>
      <c r="JD437" s="22"/>
      <c r="JE437" s="22"/>
      <c r="JF437" s="22"/>
      <c r="JG437" s="22"/>
      <c r="JH437" s="21"/>
      <c r="JI437" s="21"/>
      <c r="JJ437" s="21"/>
      <c r="JK437" s="21"/>
      <c r="JL437" s="79"/>
      <c r="JM437" s="140"/>
      <c r="JN437" s="140"/>
      <c r="JO437" s="140"/>
      <c r="JP437" s="140"/>
      <c r="JQ437" s="140"/>
      <c r="JR437" s="140"/>
      <c r="JS437" s="140"/>
      <c r="JT437" s="142"/>
      <c r="JU437" s="142"/>
      <c r="JV437" s="142"/>
      <c r="JW437" s="142"/>
      <c r="JX437" s="142"/>
      <c r="JY437" s="142"/>
      <c r="JZ437" s="142"/>
      <c r="KA437" s="23"/>
      <c r="KB437" s="24"/>
      <c r="KC437" s="175"/>
      <c r="KD437" s="175"/>
      <c r="KE437" s="175"/>
      <c r="KF437" s="175"/>
      <c r="KG437" s="175"/>
      <c r="KH437" s="175"/>
      <c r="KI437" s="175"/>
      <c r="KJ437" s="175"/>
      <c r="KK437" s="32"/>
      <c r="KL437" s="32"/>
      <c r="KM437" s="32"/>
      <c r="KN437" s="32"/>
      <c r="KO437" s="32"/>
      <c r="KP437" s="32"/>
      <c r="KQ437" s="32"/>
      <c r="KR437" s="32"/>
      <c r="KS437" s="32"/>
      <c r="KT437" s="32"/>
      <c r="KU437" s="32"/>
      <c r="KV437" s="32"/>
      <c r="KX437" s="540">
        <f t="shared" si="3361"/>
        <v>100</v>
      </c>
    </row>
    <row r="438" spans="1:310" ht="13.9" customHeight="1" thickTop="1" thickBot="1" x14ac:dyDescent="0.3">
      <c r="D438" s="578"/>
      <c r="E438" s="11">
        <f>E437+1</f>
        <v>209</v>
      </c>
      <c r="F438" s="2171"/>
      <c r="G438" s="1831"/>
      <c r="H438" s="2222"/>
      <c r="I438" s="2223"/>
      <c r="J438" s="2223"/>
      <c r="K438" s="2224"/>
      <c r="L438" s="1831"/>
      <c r="M438" s="2218"/>
      <c r="N438" s="77"/>
      <c r="O438" s="45"/>
      <c r="P438" s="599"/>
      <c r="Q438" s="726">
        <v>60</v>
      </c>
      <c r="R438" s="727"/>
      <c r="S438" s="727"/>
      <c r="T438" s="727"/>
      <c r="U438" s="727"/>
      <c r="V438" s="727"/>
      <c r="W438" s="727"/>
      <c r="X438" s="727"/>
      <c r="Y438" s="727"/>
      <c r="Z438" s="727"/>
      <c r="AA438" s="727"/>
      <c r="AB438" s="727">
        <v>40</v>
      </c>
      <c r="AC438" s="368">
        <f t="shared" si="3362"/>
        <v>0.6</v>
      </c>
      <c r="AD438" s="368">
        <f t="shared" si="3363"/>
        <v>0</v>
      </c>
      <c r="AE438" s="368">
        <f t="shared" si="3364"/>
        <v>0</v>
      </c>
      <c r="AF438" s="368">
        <f t="shared" si="3365"/>
        <v>0</v>
      </c>
      <c r="AG438" s="368">
        <f t="shared" si="3366"/>
        <v>0</v>
      </c>
      <c r="AH438" s="368">
        <f t="shared" si="3367"/>
        <v>0</v>
      </c>
      <c r="AI438" s="368">
        <f t="shared" si="3368"/>
        <v>0</v>
      </c>
      <c r="AJ438" s="368">
        <f t="shared" si="3369"/>
        <v>0</v>
      </c>
      <c r="AK438" s="368">
        <f t="shared" si="3370"/>
        <v>0</v>
      </c>
      <c r="AL438" s="368">
        <f t="shared" si="3371"/>
        <v>0</v>
      </c>
      <c r="AM438" s="368">
        <f t="shared" si="3372"/>
        <v>0</v>
      </c>
      <c r="AN438" s="368">
        <f t="shared" si="3373"/>
        <v>0.4</v>
      </c>
      <c r="AO438" s="369">
        <v>0</v>
      </c>
      <c r="AP438" s="370">
        <v>0</v>
      </c>
      <c r="AQ438" s="370">
        <v>0</v>
      </c>
      <c r="AR438" s="370">
        <v>0</v>
      </c>
      <c r="AS438" s="378">
        <f>AC438*'Gas parameters'!$B$10</f>
        <v>21490.799999999999</v>
      </c>
      <c r="AT438" s="371">
        <f>AD438*'Gas parameters'!$C$10</f>
        <v>0</v>
      </c>
      <c r="AU438" s="371">
        <f>AE438*'Gas parameters'!$D$10</f>
        <v>0</v>
      </c>
      <c r="AV438" s="371">
        <f>AF438*'Gas parameters'!$E$10</f>
        <v>0</v>
      </c>
      <c r="AW438" s="371">
        <f>AG438*'Gas parameters'!$F$10</f>
        <v>0</v>
      </c>
      <c r="AX438" s="371">
        <f>AH438*'Gas parameters'!$G$10</f>
        <v>0</v>
      </c>
      <c r="AY438" s="371">
        <f>AI438*'Gas parameters'!$H$10</f>
        <v>0</v>
      </c>
      <c r="AZ438" s="371">
        <f>AJ438*'Gas parameters'!$I$10</f>
        <v>0</v>
      </c>
      <c r="BA438" s="371">
        <f>AK438*'Gas parameters'!$J$10</f>
        <v>0</v>
      </c>
      <c r="BB438" s="371">
        <f>AL438*'Gas parameters'!$K$10</f>
        <v>0</v>
      </c>
      <c r="BC438" s="371">
        <f>AM438*'Gas parameters'!$L$10</f>
        <v>0</v>
      </c>
      <c r="BD438" s="371">
        <f>AN438*'Gas parameters'!$M$10</f>
        <v>4310.8</v>
      </c>
      <c r="BE438" s="372">
        <f>AO438*'Gas parameters'!$N$10</f>
        <v>0</v>
      </c>
      <c r="BF438" s="373">
        <f>AP438*'Gas parameters'!$O$10</f>
        <v>0</v>
      </c>
      <c r="BG438" s="373">
        <f>AQ438*'Gas parameters'!$P$10</f>
        <v>0</v>
      </c>
      <c r="BH438" s="379">
        <f>AR438*'Gas parameters'!$Q$10</f>
        <v>0</v>
      </c>
      <c r="BI438" s="386">
        <f>AC438*'Gas parameters'!$B$11</f>
        <v>23904</v>
      </c>
      <c r="BJ438" s="387">
        <f>AD438*'Gas parameters'!$C$11</f>
        <v>0</v>
      </c>
      <c r="BK438" s="387">
        <f>AE438*'Gas parameters'!$D$11</f>
        <v>0</v>
      </c>
      <c r="BL438" s="387">
        <f>AF438*'Gas parameters'!$E$11</f>
        <v>0</v>
      </c>
      <c r="BM438" s="387">
        <f>AG438*'Gas parameters'!$F$11</f>
        <v>0</v>
      </c>
      <c r="BN438" s="387">
        <f>AH438*'Gas parameters'!$G$11</f>
        <v>0</v>
      </c>
      <c r="BO438" s="387">
        <f>AI438*'Gas parameters'!$H$11</f>
        <v>0</v>
      </c>
      <c r="BP438" s="387">
        <f>AJ438*'Gas parameters'!$I$11</f>
        <v>0</v>
      </c>
      <c r="BQ438" s="387">
        <f>AK438*'Gas parameters'!$J$11</f>
        <v>0</v>
      </c>
      <c r="BR438" s="387">
        <f>AL438*'Gas parameters'!$K$11</f>
        <v>0</v>
      </c>
      <c r="BS438" s="387">
        <f>AM438*'Gas parameters'!$L$11</f>
        <v>0</v>
      </c>
      <c r="BT438" s="387">
        <f>AN438*'Gas parameters'!$M$11</f>
        <v>5115.2000000000007</v>
      </c>
      <c r="BU438" s="388">
        <f>AO438*'Gas parameters'!$N$11</f>
        <v>0</v>
      </c>
      <c r="BV438" s="389">
        <f>AP438*'Gas parameters'!$O$11</f>
        <v>0</v>
      </c>
      <c r="BW438" s="389">
        <f>AQ438*'Gas parameters'!$P$11</f>
        <v>0</v>
      </c>
      <c r="BX438" s="390">
        <f>AR438*'Gas parameters'!$Q$11</f>
        <v>0</v>
      </c>
      <c r="BY438" s="385">
        <f>AC438*'Gas parameters'!$B$12</f>
        <v>0.43043999999999999</v>
      </c>
      <c r="BZ438" s="374">
        <f>AD438*'Gas parameters'!$C$12</f>
        <v>0</v>
      </c>
      <c r="CA438" s="374">
        <f>AE438*'Gas parameters'!$D$12</f>
        <v>0</v>
      </c>
      <c r="CB438" s="374">
        <f>AF438*'Gas parameters'!$E$12</f>
        <v>0</v>
      </c>
      <c r="CC438" s="374">
        <f>AG438*'Gas parameters'!$F$12</f>
        <v>0</v>
      </c>
      <c r="CD438" s="374">
        <f>AH438*'Gas parameters'!$G$12</f>
        <v>0</v>
      </c>
      <c r="CE438" s="374">
        <f>AI438*'Gas parameters'!$H$12</f>
        <v>0</v>
      </c>
      <c r="CF438" s="374">
        <f>AJ438*'Gas parameters'!$I$12</f>
        <v>0</v>
      </c>
      <c r="CG438" s="374">
        <f>AK438*'Gas parameters'!$J$12</f>
        <v>0</v>
      </c>
      <c r="CH438" s="374">
        <f>AL438*'Gas parameters'!$K$12</f>
        <v>0</v>
      </c>
      <c r="CI438" s="374">
        <f>AM438*'Gas parameters'!$L$12</f>
        <v>0</v>
      </c>
      <c r="CJ438" s="374">
        <f>AN438*'Gas parameters'!$M$12</f>
        <v>3.5999999999999997E-2</v>
      </c>
      <c r="CK438" s="375">
        <f>AO438*'Gas parameters'!$N$12</f>
        <v>0</v>
      </c>
      <c r="CL438" s="376">
        <f>AP438*'Gas parameters'!$O$12</f>
        <v>0</v>
      </c>
      <c r="CM438" s="376">
        <f>AQ438*'Gas parameters'!$P$12</f>
        <v>0</v>
      </c>
      <c r="CN438" s="376">
        <f>AR438*'Gas parameters'!$Q$12</f>
        <v>0</v>
      </c>
      <c r="CO438" s="432">
        <f t="shared" si="3374"/>
        <v>0.6</v>
      </c>
      <c r="CP438" s="432">
        <f t="shared" si="3375"/>
        <v>0</v>
      </c>
      <c r="CQ438" s="432">
        <f t="shared" si="3376"/>
        <v>0</v>
      </c>
      <c r="CR438" s="432">
        <f t="shared" si="3377"/>
        <v>0</v>
      </c>
      <c r="CS438" s="432">
        <f t="shared" si="3378"/>
        <v>0</v>
      </c>
      <c r="CT438" s="432">
        <f t="shared" si="3379"/>
        <v>0</v>
      </c>
      <c r="CU438" s="432">
        <f t="shared" si="3380"/>
        <v>0</v>
      </c>
      <c r="CV438" s="432">
        <f t="shared" si="3381"/>
        <v>0</v>
      </c>
      <c r="CW438" s="432">
        <f t="shared" si="3382"/>
        <v>0</v>
      </c>
      <c r="CX438" s="432">
        <f t="shared" si="3383"/>
        <v>0</v>
      </c>
      <c r="CY438" s="432">
        <f t="shared" si="3384"/>
        <v>0</v>
      </c>
      <c r="CZ438" s="432">
        <f t="shared" si="3385"/>
        <v>0.4</v>
      </c>
      <c r="DA438" s="432">
        <f t="shared" si="3386"/>
        <v>0</v>
      </c>
      <c r="DB438" s="432">
        <f t="shared" si="3387"/>
        <v>0</v>
      </c>
      <c r="DC438" s="432">
        <f t="shared" si="3388"/>
        <v>0</v>
      </c>
      <c r="DD438" s="432">
        <f t="shared" si="3389"/>
        <v>0</v>
      </c>
      <c r="DE438" s="428">
        <f>'DATA SHEET'!CO438*'Gas parameters'!$B$13</f>
        <v>21529.8</v>
      </c>
      <c r="DF438" s="428">
        <f>'DATA SHEET'!CP438*'Gas parameters'!$C$13</f>
        <v>0</v>
      </c>
      <c r="DG438" s="428">
        <f>'DATA SHEET'!CQ438*'Gas parameters'!$D$13</f>
        <v>0</v>
      </c>
      <c r="DH438" s="428">
        <f>'DATA SHEET'!CR438*'Gas parameters'!$E$13</f>
        <v>0</v>
      </c>
      <c r="DI438" s="428">
        <f>'DATA SHEET'!CS438*'Gas parameters'!$F$13</f>
        <v>0</v>
      </c>
      <c r="DJ438" s="428">
        <f>'DATA SHEET'!CT438*'Gas parameters'!$G$13</f>
        <v>0</v>
      </c>
      <c r="DK438" s="428">
        <f>'DATA SHEET'!CU438*'Gas parameters'!$H$13</f>
        <v>0</v>
      </c>
      <c r="DL438" s="428">
        <f>'DATA SHEET'!CV438*'Gas parameters'!$I$13</f>
        <v>0</v>
      </c>
      <c r="DM438" s="428">
        <f>'DATA SHEET'!CW438*'Gas parameters'!$J$13</f>
        <v>0</v>
      </c>
      <c r="DN438" s="428">
        <f>'DATA SHEET'!CX438*'Gas parameters'!$K$13</f>
        <v>0</v>
      </c>
      <c r="DO438" s="428">
        <f>'DATA SHEET'!CY438*'Gas parameters'!$L$13</f>
        <v>0</v>
      </c>
      <c r="DP438" s="428">
        <f>'DATA SHEET'!CZ438*'Gas parameters'!$M$13</f>
        <v>4313.2</v>
      </c>
      <c r="DQ438" s="428">
        <f>'DATA SHEET'!DA438*'Gas parameters'!$N$13</f>
        <v>0</v>
      </c>
      <c r="DR438" s="428">
        <f>'DATA SHEET'!DB438*'Gas parameters'!$O$13</f>
        <v>0</v>
      </c>
      <c r="DS438" s="428">
        <f>'DATA SHEET'!DC438*'Gas parameters'!$P$13</f>
        <v>0</v>
      </c>
      <c r="DT438" s="428">
        <f>'DATA SHEET'!DD438*'Gas parameters'!$Q$13</f>
        <v>0</v>
      </c>
      <c r="DU438" s="431">
        <f>'DATA SHEET'!CO438*'Gas parameters'!$B$14</f>
        <v>23891.399999999998</v>
      </c>
      <c r="DV438" s="431">
        <f>'DATA SHEET'!CP438*'Gas parameters'!$C$14</f>
        <v>0</v>
      </c>
      <c r="DW438" s="431">
        <f>'DATA SHEET'!CQ438*'Gas parameters'!$D$14</f>
        <v>0</v>
      </c>
      <c r="DX438" s="431">
        <f>'DATA SHEET'!CR438*'Gas parameters'!$E$14</f>
        <v>0</v>
      </c>
      <c r="DY438" s="431">
        <f>'DATA SHEET'!CS438*'Gas parameters'!$F$14</f>
        <v>0</v>
      </c>
      <c r="DZ438" s="431">
        <f>'DATA SHEET'!CT438*'Gas parameters'!$G$14</f>
        <v>0</v>
      </c>
      <c r="EA438" s="431">
        <f>'DATA SHEET'!CU438*'Gas parameters'!$H$14</f>
        <v>0</v>
      </c>
      <c r="EB438" s="431">
        <f>'DATA SHEET'!CV438*'Gas parameters'!$I$14</f>
        <v>0</v>
      </c>
      <c r="EC438" s="431">
        <f>'DATA SHEET'!CW438*'Gas parameters'!$J$14</f>
        <v>0</v>
      </c>
      <c r="ED438" s="431">
        <f>'DATA SHEET'!CX438*'Gas parameters'!$K$14</f>
        <v>0</v>
      </c>
      <c r="EE438" s="431">
        <f>'DATA SHEET'!CY438*'Gas parameters'!$L$14</f>
        <v>0</v>
      </c>
      <c r="EF438" s="431">
        <f>'DATA SHEET'!CZ438*'Gas parameters'!$M$14</f>
        <v>5098</v>
      </c>
      <c r="EG438" s="431">
        <f>'DATA SHEET'!DA438*'Gas parameters'!$N$14</f>
        <v>0</v>
      </c>
      <c r="EH438" s="431">
        <f>'DATA SHEET'!DB438*'Gas parameters'!$O$14</f>
        <v>0</v>
      </c>
      <c r="EI438" s="431">
        <f>'DATA SHEET'!DC438*'Gas parameters'!$P$14</f>
        <v>0</v>
      </c>
      <c r="EJ438" s="431">
        <f>'DATA SHEET'!DD438*'Gas parameters'!$Q$14</f>
        <v>0</v>
      </c>
      <c r="EK438" s="425">
        <f>'DATA SHEET'!CO438*'Gas parameters'!$B$15</f>
        <v>1.2018</v>
      </c>
      <c r="EL438" s="434">
        <f>'DATA SHEET'!CP438*'Gas parameters'!$C$15</f>
        <v>0</v>
      </c>
      <c r="EM438" s="434">
        <f>'DATA SHEET'!CQ438*'Gas parameters'!$D$15</f>
        <v>0</v>
      </c>
      <c r="EN438" s="434">
        <f>'DATA SHEET'!CR438*'Gas parameters'!$E$15</f>
        <v>0</v>
      </c>
      <c r="EO438" s="434">
        <f>'DATA SHEET'!CS438*'Gas parameters'!$F$15</f>
        <v>0</v>
      </c>
      <c r="EP438" s="434">
        <f>'DATA SHEET'!CT438*'Gas parameters'!$G$15</f>
        <v>0</v>
      </c>
      <c r="EQ438" s="434">
        <f>'DATA SHEET'!CU438*'Gas parameters'!$H$15</f>
        <v>0</v>
      </c>
      <c r="ER438" s="434">
        <f>'DATA SHEET'!CV438*'Gas parameters'!$I$15</f>
        <v>0</v>
      </c>
      <c r="ES438" s="434">
        <f>'DATA SHEET'!CW438*'Gas parameters'!$J$15</f>
        <v>0</v>
      </c>
      <c r="ET438" s="434">
        <f>'DATA SHEET'!CX438*'Gas parameters'!$K$15</f>
        <v>0</v>
      </c>
      <c r="EU438" s="434">
        <f>'DATA SHEET'!CY438*'Gas parameters'!$L$15</f>
        <v>0</v>
      </c>
      <c r="EV438" s="434">
        <f>'DATA SHEET'!CZ438*'Gas parameters'!$M$15</f>
        <v>0.1996</v>
      </c>
      <c r="EW438" s="434">
        <f>'DATA SHEET'!DA438*'Gas parameters'!$N$15</f>
        <v>0</v>
      </c>
      <c r="EX438" s="434">
        <f>'DATA SHEET'!DB438*'Gas parameters'!$O$15</f>
        <v>0</v>
      </c>
      <c r="EY438" s="434">
        <f>'DATA SHEET'!DC438*'Gas parameters'!$P$15</f>
        <v>0</v>
      </c>
      <c r="EZ438" s="434">
        <f>'DATA SHEET'!DD438*'Gas parameters'!$Q$15</f>
        <v>0</v>
      </c>
      <c r="FA438" s="429">
        <f>'DATA SHEET'!CO438*'Gas parameters'!$B$16</f>
        <v>0.59760000000000002</v>
      </c>
      <c r="FB438" s="429">
        <f>'DATA SHEET'!CP438*'Gas parameters'!$C$16</f>
        <v>0</v>
      </c>
      <c r="FC438" s="429">
        <f>'DATA SHEET'!CQ438*'Gas parameters'!$D$16</f>
        <v>0</v>
      </c>
      <c r="FD438" s="429">
        <f>'DATA SHEET'!CR438*'Gas parameters'!$E$16</f>
        <v>0</v>
      </c>
      <c r="FE438" s="429">
        <f>'DATA SHEET'!CS438*'Gas parameters'!$F$16</f>
        <v>0</v>
      </c>
      <c r="FF438" s="429">
        <f>'DATA SHEET'!CT438*'Gas parameters'!$G$16</f>
        <v>0</v>
      </c>
      <c r="FG438" s="429">
        <f>'DATA SHEET'!CU438*'Gas parameters'!$H$16</f>
        <v>0</v>
      </c>
      <c r="FH438" s="429">
        <f>'DATA SHEET'!CV438*'Gas parameters'!$I$16</f>
        <v>0</v>
      </c>
      <c r="FI438" s="429">
        <f>'DATA SHEET'!CW438*'Gas parameters'!$J$16</f>
        <v>0</v>
      </c>
      <c r="FJ438" s="429">
        <f>'DATA SHEET'!CX438*'Gas parameters'!$K$16</f>
        <v>0</v>
      </c>
      <c r="FK438" s="429">
        <f>'DATA SHEET'!CY438*'Gas parameters'!$L$16</f>
        <v>0</v>
      </c>
      <c r="FL438" s="429">
        <f>'DATA SHEET'!CZ438*'Gas parameters'!$M$16</f>
        <v>0</v>
      </c>
      <c r="FM438" s="429">
        <f>'DATA SHEET'!DA438*'Gas parameters'!$N$16</f>
        <v>0</v>
      </c>
      <c r="FN438" s="429">
        <f>'DATA SHEET'!DB438*'Gas parameters'!$O$16</f>
        <v>0</v>
      </c>
      <c r="FO438" s="429">
        <f>'DATA SHEET'!DC438*'Gas parameters'!$P$16</f>
        <v>0</v>
      </c>
      <c r="FP438" s="429">
        <f>'DATA SHEET'!DD438*'Gas parameters'!$Q$16</f>
        <v>0</v>
      </c>
      <c r="FQ438" s="457">
        <f>'DATA SHEET'!CO438*'Gas parameters'!$B$17</f>
        <v>1.1639999999999999</v>
      </c>
      <c r="FR438" s="457">
        <f>'DATA SHEET'!CP438*'Gas parameters'!$C$17</f>
        <v>0</v>
      </c>
      <c r="FS438" s="457">
        <f>'DATA SHEET'!CQ438*'Gas parameters'!$D$17</f>
        <v>0</v>
      </c>
      <c r="FT438" s="457">
        <f>'DATA SHEET'!CR438*'Gas parameters'!$E$17</f>
        <v>0</v>
      </c>
      <c r="FU438" s="457">
        <f>'DATA SHEET'!CS438*'Gas parameters'!$F$17</f>
        <v>0</v>
      </c>
      <c r="FV438" s="457">
        <f>'DATA SHEET'!CT438*'Gas parameters'!$G$17</f>
        <v>0</v>
      </c>
      <c r="FW438" s="457">
        <f>'DATA SHEET'!CU438*'Gas parameters'!$H$17</f>
        <v>0</v>
      </c>
      <c r="FX438" s="457">
        <f>'DATA SHEET'!CV438*'Gas parameters'!$I$17</f>
        <v>0</v>
      </c>
      <c r="FY438" s="457">
        <f>'DATA SHEET'!CW438*'Gas parameters'!$J$17</f>
        <v>0</v>
      </c>
      <c r="FZ438" s="457">
        <f>'DATA SHEET'!CX438*'Gas parameters'!$K$17</f>
        <v>0</v>
      </c>
      <c r="GA438" s="457">
        <f>'DATA SHEET'!CY438*'Gas parameters'!$L$17</f>
        <v>0</v>
      </c>
      <c r="GB438" s="457">
        <f>'DATA SHEET'!CZ438*'Gas parameters'!$M$17</f>
        <v>0.38680000000000003</v>
      </c>
      <c r="GC438" s="457">
        <f>'DATA SHEET'!DA438*'Gas parameters'!$N$17</f>
        <v>0</v>
      </c>
      <c r="GD438" s="457">
        <f>'DATA SHEET'!DB438*'Gas parameters'!$O$17</f>
        <v>0</v>
      </c>
      <c r="GE438" s="457">
        <f>'DATA SHEET'!DC438*'Gas parameters'!$P$17</f>
        <v>0</v>
      </c>
      <c r="GF438" s="457">
        <f>'DATA SHEET'!DD438*'Gas parameters'!$Q$17</f>
        <v>0</v>
      </c>
      <c r="GG438" s="429">
        <f>'DATA SHEET'!CO438*'Gas parameters'!$B$18</f>
        <v>0.43043999999999999</v>
      </c>
      <c r="GH438" s="429">
        <f>'DATA SHEET'!CP438*'Gas parameters'!$C$18</f>
        <v>0</v>
      </c>
      <c r="GI438" s="429">
        <f>'DATA SHEET'!CQ438*'Gas parameters'!$D$18</f>
        <v>0</v>
      </c>
      <c r="GJ438" s="429">
        <f>'DATA SHEET'!CR438*'Gas parameters'!$E$18</f>
        <v>0</v>
      </c>
      <c r="GK438" s="429">
        <f>'DATA SHEET'!CS438*'Gas parameters'!$F$18</f>
        <v>0</v>
      </c>
      <c r="GL438" s="429">
        <f>'DATA SHEET'!CT438*'Gas parameters'!$G$18</f>
        <v>0</v>
      </c>
      <c r="GM438" s="429">
        <f>'DATA SHEET'!CU438*'Gas parameters'!$H$18</f>
        <v>0</v>
      </c>
      <c r="GN438" s="429">
        <f>'DATA SHEET'!CV438*'Gas parameters'!$I$18</f>
        <v>0</v>
      </c>
      <c r="GO438" s="429">
        <f>'DATA SHEET'!CW438*'Gas parameters'!$J$18</f>
        <v>0</v>
      </c>
      <c r="GP438" s="429">
        <f>'DATA SHEET'!CX438*'Gas parameters'!$K$18</f>
        <v>0</v>
      </c>
      <c r="GQ438" s="429">
        <f>'DATA SHEET'!CY438*'Gas parameters'!$L$18</f>
        <v>0</v>
      </c>
      <c r="GR438" s="429">
        <f>'DATA SHEET'!CZ438*'Gas parameters'!$M$18</f>
        <v>3.5999999999999997E-2</v>
      </c>
      <c r="GS438" s="429">
        <f>'DATA SHEET'!DA438*'Gas parameters'!$N$18</f>
        <v>0</v>
      </c>
      <c r="GT438" s="429">
        <f>'DATA SHEET'!DB438*'Gas parameters'!$O$18</f>
        <v>0</v>
      </c>
      <c r="GU438" s="429">
        <f>'DATA SHEET'!DC438*'Gas parameters'!$P$18</f>
        <v>0</v>
      </c>
      <c r="GV438" s="429">
        <f>'DATA SHEET'!DD438*'Gas parameters'!$Q$18</f>
        <v>0</v>
      </c>
      <c r="GW438" s="430">
        <v>7</v>
      </c>
      <c r="GX438" s="430">
        <v>1E-3</v>
      </c>
      <c r="GY438" s="435">
        <f t="shared" si="3390"/>
        <v>6.6924546322827121</v>
      </c>
      <c r="GZ438" s="435">
        <f t="shared" si="3391"/>
        <v>10.148328222950017</v>
      </c>
      <c r="HA438" s="433">
        <f t="shared" si="3392"/>
        <v>1</v>
      </c>
      <c r="HB438" s="433">
        <f t="shared" si="3393"/>
        <v>7.4502201757506663</v>
      </c>
      <c r="HC438" s="433">
        <f t="shared" si="3394"/>
        <v>20.959991874476575</v>
      </c>
      <c r="HD438" s="433">
        <f t="shared" si="3395"/>
        <v>1.3246768628986172</v>
      </c>
      <c r="HE438" s="433">
        <f t="shared" si="3396"/>
        <v>1.2155011147590387</v>
      </c>
      <c r="HF438" s="436">
        <f t="shared" si="3360"/>
        <v>0</v>
      </c>
      <c r="HG438" s="433">
        <f t="shared" si="3397"/>
        <v>5.8886546322827122</v>
      </c>
      <c r="HH438" s="435">
        <f>GY438*0.7906+'DATA SHEET'!CW438/100+HN438</f>
        <v>5.8886546322827122</v>
      </c>
      <c r="HI438" s="433">
        <f t="shared" si="3398"/>
        <v>1.5615655434679541</v>
      </c>
      <c r="HJ438" s="433">
        <f t="shared" si="3399"/>
        <v>10.148328222950017</v>
      </c>
      <c r="HK438" s="437">
        <f t="shared" si="3400"/>
        <v>25843</v>
      </c>
      <c r="HL438" s="437">
        <f t="shared" si="3401"/>
        <v>28989.399999999998</v>
      </c>
      <c r="HM438" s="438">
        <f t="shared" si="3402"/>
        <v>1.4014</v>
      </c>
      <c r="HN438" s="439">
        <f t="shared" si="3403"/>
        <v>0.59760000000000002</v>
      </c>
      <c r="HO438" s="436">
        <f t="shared" si="3404"/>
        <v>1.5508</v>
      </c>
      <c r="HP438" s="427">
        <f t="shared" si="3405"/>
        <v>0.46643999999999997</v>
      </c>
      <c r="HQ438" s="357">
        <f t="shared" si="3406"/>
        <v>25801.599999999999</v>
      </c>
      <c r="HR438" s="358">
        <f t="shared" si="3407"/>
        <v>29019.200000000001</v>
      </c>
      <c r="HS438" s="712">
        <f t="shared" si="3408"/>
        <v>0.46643999999999997</v>
      </c>
      <c r="HT438" s="713">
        <f t="shared" si="3409"/>
        <v>0.36094603788418017</v>
      </c>
      <c r="HU438" s="711">
        <f t="shared" si="3410"/>
        <v>0.44215889640812073</v>
      </c>
      <c r="HV438" s="711">
        <f t="shared" si="3411"/>
        <v>24.454174959719456</v>
      </c>
      <c r="HW438" s="711">
        <f t="shared" si="3412"/>
        <v>27.464698088207459</v>
      </c>
      <c r="HX438" s="711">
        <f t="shared" si="3413"/>
        <v>45.714470083951518</v>
      </c>
      <c r="HY438" s="714">
        <f t="shared" si="3414"/>
        <v>25.801599999999997</v>
      </c>
      <c r="HZ438" s="359">
        <f t="shared" si="3415"/>
        <v>29.019200000000001</v>
      </c>
      <c r="IA438" s="360">
        <f t="shared" si="3416"/>
        <v>48.30190909070317</v>
      </c>
      <c r="IB438" s="75">
        <f t="shared" si="3417"/>
        <v>45.714470083951518</v>
      </c>
      <c r="IC438" s="724">
        <f t="shared" si="3418"/>
        <v>0.36094603788418017</v>
      </c>
      <c r="ID438" s="724">
        <f t="shared" si="3419"/>
        <v>25.801599999999997</v>
      </c>
      <c r="IE438" s="724">
        <f t="shared" si="3420"/>
        <v>29.019200000000001</v>
      </c>
      <c r="IF438" s="76">
        <f t="shared" si="3421"/>
        <v>10.148328222950017</v>
      </c>
      <c r="IG438" s="29"/>
      <c r="IH438" s="29"/>
      <c r="II438" s="28"/>
      <c r="IJ438" s="21"/>
      <c r="IK438" s="31"/>
      <c r="IL438" s="31"/>
      <c r="IM438" s="31"/>
      <c r="IN438" s="29"/>
      <c r="IO438" s="29"/>
      <c r="IP438" s="25"/>
      <c r="IQ438" s="25"/>
      <c r="IR438" s="25"/>
      <c r="IS438" s="43"/>
      <c r="IT438" s="43"/>
      <c r="IU438" s="43"/>
      <c r="IV438" s="43"/>
      <c r="IW438" s="43"/>
      <c r="IX438" s="43"/>
      <c r="IY438" s="43"/>
      <c r="IZ438" s="43"/>
      <c r="JA438" s="169"/>
      <c r="JB438" s="43"/>
      <c r="JC438" s="64"/>
      <c r="JD438" s="22"/>
      <c r="JE438" s="22"/>
      <c r="JF438" s="22"/>
      <c r="JG438" s="22"/>
      <c r="JH438" s="21"/>
      <c r="JI438" s="21"/>
      <c r="JJ438" s="21"/>
      <c r="JK438" s="21"/>
      <c r="JL438" s="79"/>
      <c r="JM438" s="140"/>
      <c r="JN438" s="140"/>
      <c r="JO438" s="140"/>
      <c r="JP438" s="140"/>
      <c r="JQ438" s="140"/>
      <c r="JR438" s="140"/>
      <c r="JS438" s="140"/>
      <c r="JT438" s="142"/>
      <c r="JU438" s="142"/>
      <c r="JV438" s="142"/>
      <c r="JW438" s="142"/>
      <c r="JX438" s="142"/>
      <c r="JY438" s="142"/>
      <c r="JZ438" s="142"/>
      <c r="KA438" s="26"/>
      <c r="KB438" s="27"/>
      <c r="KC438" s="175"/>
      <c r="KD438" s="175"/>
      <c r="KE438" s="175"/>
      <c r="KF438" s="175"/>
      <c r="KG438" s="175"/>
      <c r="KH438" s="175"/>
      <c r="KI438" s="175"/>
      <c r="KJ438" s="175"/>
      <c r="KK438" s="32"/>
      <c r="KL438" s="32"/>
      <c r="KM438" s="32"/>
      <c r="KN438" s="32"/>
      <c r="KO438" s="32"/>
      <c r="KP438" s="32"/>
      <c r="KQ438" s="32"/>
      <c r="KR438" s="32"/>
      <c r="KS438" s="32"/>
      <c r="KT438" s="32"/>
      <c r="KU438" s="32"/>
      <c r="KV438" s="32"/>
      <c r="KX438" s="540">
        <f t="shared" si="3361"/>
        <v>100</v>
      </c>
    </row>
    <row r="439" spans="1:310" ht="13.9" customHeight="1" thickTop="1" thickBot="1" x14ac:dyDescent="0.3">
      <c r="D439" s="578"/>
      <c r="E439" s="11">
        <f>E438+1</f>
        <v>210</v>
      </c>
      <c r="F439" s="2171"/>
      <c r="G439" s="1831"/>
      <c r="H439" s="2222"/>
      <c r="I439" s="2223"/>
      <c r="J439" s="2223"/>
      <c r="K439" s="2224"/>
      <c r="L439" s="1831"/>
      <c r="M439" s="2218"/>
      <c r="N439" s="77"/>
      <c r="O439" s="45"/>
      <c r="P439" s="599"/>
      <c r="Q439" s="726">
        <v>60</v>
      </c>
      <c r="R439" s="727"/>
      <c r="S439" s="727"/>
      <c r="T439" s="727"/>
      <c r="U439" s="727"/>
      <c r="V439" s="727"/>
      <c r="W439" s="727"/>
      <c r="X439" s="727"/>
      <c r="Y439" s="727"/>
      <c r="Z439" s="727"/>
      <c r="AA439" s="727"/>
      <c r="AB439" s="727">
        <v>40</v>
      </c>
      <c r="AC439" s="368">
        <f t="shared" si="3362"/>
        <v>0.6</v>
      </c>
      <c r="AD439" s="368">
        <f t="shared" si="3363"/>
        <v>0</v>
      </c>
      <c r="AE439" s="368">
        <f t="shared" si="3364"/>
        <v>0</v>
      </c>
      <c r="AF439" s="368">
        <f t="shared" si="3365"/>
        <v>0</v>
      </c>
      <c r="AG439" s="368">
        <f t="shared" si="3366"/>
        <v>0</v>
      </c>
      <c r="AH439" s="368">
        <f t="shared" si="3367"/>
        <v>0</v>
      </c>
      <c r="AI439" s="368">
        <f t="shared" si="3368"/>
        <v>0</v>
      </c>
      <c r="AJ439" s="368">
        <f t="shared" si="3369"/>
        <v>0</v>
      </c>
      <c r="AK439" s="368">
        <f t="shared" si="3370"/>
        <v>0</v>
      </c>
      <c r="AL439" s="368">
        <f t="shared" si="3371"/>
        <v>0</v>
      </c>
      <c r="AM439" s="368">
        <f t="shared" si="3372"/>
        <v>0</v>
      </c>
      <c r="AN439" s="368">
        <f t="shared" si="3373"/>
        <v>0.4</v>
      </c>
      <c r="AO439" s="369">
        <v>0</v>
      </c>
      <c r="AP439" s="370">
        <v>0</v>
      </c>
      <c r="AQ439" s="370">
        <v>0</v>
      </c>
      <c r="AR439" s="370">
        <v>0</v>
      </c>
      <c r="AS439" s="378">
        <f>AC439*'Gas parameters'!$B$10</f>
        <v>21490.799999999999</v>
      </c>
      <c r="AT439" s="371">
        <f>AD439*'Gas parameters'!$C$10</f>
        <v>0</v>
      </c>
      <c r="AU439" s="371">
        <f>AE439*'Gas parameters'!$D$10</f>
        <v>0</v>
      </c>
      <c r="AV439" s="371">
        <f>AF439*'Gas parameters'!$E$10</f>
        <v>0</v>
      </c>
      <c r="AW439" s="371">
        <f>AG439*'Gas parameters'!$F$10</f>
        <v>0</v>
      </c>
      <c r="AX439" s="371">
        <f>AH439*'Gas parameters'!$G$10</f>
        <v>0</v>
      </c>
      <c r="AY439" s="371">
        <f>AI439*'Gas parameters'!$H$10</f>
        <v>0</v>
      </c>
      <c r="AZ439" s="371">
        <f>AJ439*'Gas parameters'!$I$10</f>
        <v>0</v>
      </c>
      <c r="BA439" s="371">
        <f>AK439*'Gas parameters'!$J$10</f>
        <v>0</v>
      </c>
      <c r="BB439" s="371">
        <f>AL439*'Gas parameters'!$K$10</f>
        <v>0</v>
      </c>
      <c r="BC439" s="371">
        <f>AM439*'Gas parameters'!$L$10</f>
        <v>0</v>
      </c>
      <c r="BD439" s="371">
        <f>AN439*'Gas parameters'!$M$10</f>
        <v>4310.8</v>
      </c>
      <c r="BE439" s="372">
        <f>AO439*'Gas parameters'!$N$10</f>
        <v>0</v>
      </c>
      <c r="BF439" s="373">
        <f>AP439*'Gas parameters'!$O$10</f>
        <v>0</v>
      </c>
      <c r="BG439" s="373">
        <f>AQ439*'Gas parameters'!$P$10</f>
        <v>0</v>
      </c>
      <c r="BH439" s="379">
        <f>AR439*'Gas parameters'!$Q$10</f>
        <v>0</v>
      </c>
      <c r="BI439" s="386">
        <f>AC439*'Gas parameters'!$B$11</f>
        <v>23904</v>
      </c>
      <c r="BJ439" s="387">
        <f>AD439*'Gas parameters'!$C$11</f>
        <v>0</v>
      </c>
      <c r="BK439" s="387">
        <f>AE439*'Gas parameters'!$D$11</f>
        <v>0</v>
      </c>
      <c r="BL439" s="387">
        <f>AF439*'Gas parameters'!$E$11</f>
        <v>0</v>
      </c>
      <c r="BM439" s="387">
        <f>AG439*'Gas parameters'!$F$11</f>
        <v>0</v>
      </c>
      <c r="BN439" s="387">
        <f>AH439*'Gas parameters'!$G$11</f>
        <v>0</v>
      </c>
      <c r="BO439" s="387">
        <f>AI439*'Gas parameters'!$H$11</f>
        <v>0</v>
      </c>
      <c r="BP439" s="387">
        <f>AJ439*'Gas parameters'!$I$11</f>
        <v>0</v>
      </c>
      <c r="BQ439" s="387">
        <f>AK439*'Gas parameters'!$J$11</f>
        <v>0</v>
      </c>
      <c r="BR439" s="387">
        <f>AL439*'Gas parameters'!$K$11</f>
        <v>0</v>
      </c>
      <c r="BS439" s="387">
        <f>AM439*'Gas parameters'!$L$11</f>
        <v>0</v>
      </c>
      <c r="BT439" s="387">
        <f>AN439*'Gas parameters'!$M$11</f>
        <v>5115.2000000000007</v>
      </c>
      <c r="BU439" s="388">
        <f>AO439*'Gas parameters'!$N$11</f>
        <v>0</v>
      </c>
      <c r="BV439" s="389">
        <f>AP439*'Gas parameters'!$O$11</f>
        <v>0</v>
      </c>
      <c r="BW439" s="389">
        <f>AQ439*'Gas parameters'!$P$11</f>
        <v>0</v>
      </c>
      <c r="BX439" s="390">
        <f>AR439*'Gas parameters'!$Q$11</f>
        <v>0</v>
      </c>
      <c r="BY439" s="385">
        <f>AC439*'Gas parameters'!$B$12</f>
        <v>0.43043999999999999</v>
      </c>
      <c r="BZ439" s="374">
        <f>AD439*'Gas parameters'!$C$12</f>
        <v>0</v>
      </c>
      <c r="CA439" s="374">
        <f>AE439*'Gas parameters'!$D$12</f>
        <v>0</v>
      </c>
      <c r="CB439" s="374">
        <f>AF439*'Gas parameters'!$E$12</f>
        <v>0</v>
      </c>
      <c r="CC439" s="374">
        <f>AG439*'Gas parameters'!$F$12</f>
        <v>0</v>
      </c>
      <c r="CD439" s="374">
        <f>AH439*'Gas parameters'!$G$12</f>
        <v>0</v>
      </c>
      <c r="CE439" s="374">
        <f>AI439*'Gas parameters'!$H$12</f>
        <v>0</v>
      </c>
      <c r="CF439" s="374">
        <f>AJ439*'Gas parameters'!$I$12</f>
        <v>0</v>
      </c>
      <c r="CG439" s="374">
        <f>AK439*'Gas parameters'!$J$12</f>
        <v>0</v>
      </c>
      <c r="CH439" s="374">
        <f>AL439*'Gas parameters'!$K$12</f>
        <v>0</v>
      </c>
      <c r="CI439" s="374">
        <f>AM439*'Gas parameters'!$L$12</f>
        <v>0</v>
      </c>
      <c r="CJ439" s="374">
        <f>AN439*'Gas parameters'!$M$12</f>
        <v>3.5999999999999997E-2</v>
      </c>
      <c r="CK439" s="375">
        <f>AO439*'Gas parameters'!$N$12</f>
        <v>0</v>
      </c>
      <c r="CL439" s="376">
        <f>AP439*'Gas parameters'!$O$12</f>
        <v>0</v>
      </c>
      <c r="CM439" s="376">
        <f>AQ439*'Gas parameters'!$P$12</f>
        <v>0</v>
      </c>
      <c r="CN439" s="376">
        <f>AR439*'Gas parameters'!$Q$12</f>
        <v>0</v>
      </c>
      <c r="CO439" s="432">
        <f t="shared" si="3374"/>
        <v>0.6</v>
      </c>
      <c r="CP439" s="432">
        <f t="shared" si="3375"/>
        <v>0</v>
      </c>
      <c r="CQ439" s="432">
        <f t="shared" si="3376"/>
        <v>0</v>
      </c>
      <c r="CR439" s="432">
        <f t="shared" si="3377"/>
        <v>0</v>
      </c>
      <c r="CS439" s="432">
        <f t="shared" si="3378"/>
        <v>0</v>
      </c>
      <c r="CT439" s="432">
        <f t="shared" si="3379"/>
        <v>0</v>
      </c>
      <c r="CU439" s="432">
        <f t="shared" si="3380"/>
        <v>0</v>
      </c>
      <c r="CV439" s="432">
        <f t="shared" si="3381"/>
        <v>0</v>
      </c>
      <c r="CW439" s="432">
        <f t="shared" si="3382"/>
        <v>0</v>
      </c>
      <c r="CX439" s="432">
        <f t="shared" si="3383"/>
        <v>0</v>
      </c>
      <c r="CY439" s="432">
        <f t="shared" si="3384"/>
        <v>0</v>
      </c>
      <c r="CZ439" s="432">
        <f t="shared" si="3385"/>
        <v>0.4</v>
      </c>
      <c r="DA439" s="432">
        <f t="shared" si="3386"/>
        <v>0</v>
      </c>
      <c r="DB439" s="432">
        <f t="shared" si="3387"/>
        <v>0</v>
      </c>
      <c r="DC439" s="432">
        <f t="shared" si="3388"/>
        <v>0</v>
      </c>
      <c r="DD439" s="432">
        <f t="shared" si="3389"/>
        <v>0</v>
      </c>
      <c r="DE439" s="428">
        <f>'DATA SHEET'!CO439*'Gas parameters'!$B$13</f>
        <v>21529.8</v>
      </c>
      <c r="DF439" s="428">
        <f>'DATA SHEET'!CP439*'Gas parameters'!$C$13</f>
        <v>0</v>
      </c>
      <c r="DG439" s="428">
        <f>'DATA SHEET'!CQ439*'Gas parameters'!$D$13</f>
        <v>0</v>
      </c>
      <c r="DH439" s="428">
        <f>'DATA SHEET'!CR439*'Gas parameters'!$E$13</f>
        <v>0</v>
      </c>
      <c r="DI439" s="428">
        <f>'DATA SHEET'!CS439*'Gas parameters'!$F$13</f>
        <v>0</v>
      </c>
      <c r="DJ439" s="428">
        <f>'DATA SHEET'!CT439*'Gas parameters'!$G$13</f>
        <v>0</v>
      </c>
      <c r="DK439" s="428">
        <f>'DATA SHEET'!CU439*'Gas parameters'!$H$13</f>
        <v>0</v>
      </c>
      <c r="DL439" s="428">
        <f>'DATA SHEET'!CV439*'Gas parameters'!$I$13</f>
        <v>0</v>
      </c>
      <c r="DM439" s="428">
        <f>'DATA SHEET'!CW439*'Gas parameters'!$J$13</f>
        <v>0</v>
      </c>
      <c r="DN439" s="428">
        <f>'DATA SHEET'!CX439*'Gas parameters'!$K$13</f>
        <v>0</v>
      </c>
      <c r="DO439" s="428">
        <f>'DATA SHEET'!CY439*'Gas parameters'!$L$13</f>
        <v>0</v>
      </c>
      <c r="DP439" s="428">
        <f>'DATA SHEET'!CZ439*'Gas parameters'!$M$13</f>
        <v>4313.2</v>
      </c>
      <c r="DQ439" s="428">
        <f>'DATA SHEET'!DA439*'Gas parameters'!$N$13</f>
        <v>0</v>
      </c>
      <c r="DR439" s="428">
        <f>'DATA SHEET'!DB439*'Gas parameters'!$O$13</f>
        <v>0</v>
      </c>
      <c r="DS439" s="428">
        <f>'DATA SHEET'!DC439*'Gas parameters'!$P$13</f>
        <v>0</v>
      </c>
      <c r="DT439" s="428">
        <f>'DATA SHEET'!DD439*'Gas parameters'!$Q$13</f>
        <v>0</v>
      </c>
      <c r="DU439" s="431">
        <f>'DATA SHEET'!CO439*'Gas parameters'!$B$14</f>
        <v>23891.399999999998</v>
      </c>
      <c r="DV439" s="431">
        <f>'DATA SHEET'!CP439*'Gas parameters'!$C$14</f>
        <v>0</v>
      </c>
      <c r="DW439" s="431">
        <f>'DATA SHEET'!CQ439*'Gas parameters'!$D$14</f>
        <v>0</v>
      </c>
      <c r="DX439" s="431">
        <f>'DATA SHEET'!CR439*'Gas parameters'!$E$14</f>
        <v>0</v>
      </c>
      <c r="DY439" s="431">
        <f>'DATA SHEET'!CS439*'Gas parameters'!$F$14</f>
        <v>0</v>
      </c>
      <c r="DZ439" s="431">
        <f>'DATA SHEET'!CT439*'Gas parameters'!$G$14</f>
        <v>0</v>
      </c>
      <c r="EA439" s="431">
        <f>'DATA SHEET'!CU439*'Gas parameters'!$H$14</f>
        <v>0</v>
      </c>
      <c r="EB439" s="431">
        <f>'DATA SHEET'!CV439*'Gas parameters'!$I$14</f>
        <v>0</v>
      </c>
      <c r="EC439" s="431">
        <f>'DATA SHEET'!CW439*'Gas parameters'!$J$14</f>
        <v>0</v>
      </c>
      <c r="ED439" s="431">
        <f>'DATA SHEET'!CX439*'Gas parameters'!$K$14</f>
        <v>0</v>
      </c>
      <c r="EE439" s="431">
        <f>'DATA SHEET'!CY439*'Gas parameters'!$L$14</f>
        <v>0</v>
      </c>
      <c r="EF439" s="431">
        <f>'DATA SHEET'!CZ439*'Gas parameters'!$M$14</f>
        <v>5098</v>
      </c>
      <c r="EG439" s="431">
        <f>'DATA SHEET'!DA439*'Gas parameters'!$N$14</f>
        <v>0</v>
      </c>
      <c r="EH439" s="431">
        <f>'DATA SHEET'!DB439*'Gas parameters'!$O$14</f>
        <v>0</v>
      </c>
      <c r="EI439" s="431">
        <f>'DATA SHEET'!DC439*'Gas parameters'!$P$14</f>
        <v>0</v>
      </c>
      <c r="EJ439" s="431">
        <f>'DATA SHEET'!DD439*'Gas parameters'!$Q$14</f>
        <v>0</v>
      </c>
      <c r="EK439" s="425">
        <f>'DATA SHEET'!CO439*'Gas parameters'!$B$15</f>
        <v>1.2018</v>
      </c>
      <c r="EL439" s="434">
        <f>'DATA SHEET'!CP439*'Gas parameters'!$C$15</f>
        <v>0</v>
      </c>
      <c r="EM439" s="434">
        <f>'DATA SHEET'!CQ439*'Gas parameters'!$D$15</f>
        <v>0</v>
      </c>
      <c r="EN439" s="434">
        <f>'DATA SHEET'!CR439*'Gas parameters'!$E$15</f>
        <v>0</v>
      </c>
      <c r="EO439" s="434">
        <f>'DATA SHEET'!CS439*'Gas parameters'!$F$15</f>
        <v>0</v>
      </c>
      <c r="EP439" s="434">
        <f>'DATA SHEET'!CT439*'Gas parameters'!$G$15</f>
        <v>0</v>
      </c>
      <c r="EQ439" s="434">
        <f>'DATA SHEET'!CU439*'Gas parameters'!$H$15</f>
        <v>0</v>
      </c>
      <c r="ER439" s="434">
        <f>'DATA SHEET'!CV439*'Gas parameters'!$I$15</f>
        <v>0</v>
      </c>
      <c r="ES439" s="434">
        <f>'DATA SHEET'!CW439*'Gas parameters'!$J$15</f>
        <v>0</v>
      </c>
      <c r="ET439" s="434">
        <f>'DATA SHEET'!CX439*'Gas parameters'!$K$15</f>
        <v>0</v>
      </c>
      <c r="EU439" s="434">
        <f>'DATA SHEET'!CY439*'Gas parameters'!$L$15</f>
        <v>0</v>
      </c>
      <c r="EV439" s="434">
        <f>'DATA SHEET'!CZ439*'Gas parameters'!$M$15</f>
        <v>0.1996</v>
      </c>
      <c r="EW439" s="434">
        <f>'DATA SHEET'!DA439*'Gas parameters'!$N$15</f>
        <v>0</v>
      </c>
      <c r="EX439" s="434">
        <f>'DATA SHEET'!DB439*'Gas parameters'!$O$15</f>
        <v>0</v>
      </c>
      <c r="EY439" s="434">
        <f>'DATA SHEET'!DC439*'Gas parameters'!$P$15</f>
        <v>0</v>
      </c>
      <c r="EZ439" s="434">
        <f>'DATA SHEET'!DD439*'Gas parameters'!$Q$15</f>
        <v>0</v>
      </c>
      <c r="FA439" s="429">
        <f>'DATA SHEET'!CO439*'Gas parameters'!$B$16</f>
        <v>0.59760000000000002</v>
      </c>
      <c r="FB439" s="429">
        <f>'DATA SHEET'!CP439*'Gas parameters'!$C$16</f>
        <v>0</v>
      </c>
      <c r="FC439" s="429">
        <f>'DATA SHEET'!CQ439*'Gas parameters'!$D$16</f>
        <v>0</v>
      </c>
      <c r="FD439" s="429">
        <f>'DATA SHEET'!CR439*'Gas parameters'!$E$16</f>
        <v>0</v>
      </c>
      <c r="FE439" s="429">
        <f>'DATA SHEET'!CS439*'Gas parameters'!$F$16</f>
        <v>0</v>
      </c>
      <c r="FF439" s="429">
        <f>'DATA SHEET'!CT439*'Gas parameters'!$G$16</f>
        <v>0</v>
      </c>
      <c r="FG439" s="429">
        <f>'DATA SHEET'!CU439*'Gas parameters'!$H$16</f>
        <v>0</v>
      </c>
      <c r="FH439" s="429">
        <f>'DATA SHEET'!CV439*'Gas parameters'!$I$16</f>
        <v>0</v>
      </c>
      <c r="FI439" s="429">
        <f>'DATA SHEET'!CW439*'Gas parameters'!$J$16</f>
        <v>0</v>
      </c>
      <c r="FJ439" s="429">
        <f>'DATA SHEET'!CX439*'Gas parameters'!$K$16</f>
        <v>0</v>
      </c>
      <c r="FK439" s="429">
        <f>'DATA SHEET'!CY439*'Gas parameters'!$L$16</f>
        <v>0</v>
      </c>
      <c r="FL439" s="429">
        <f>'DATA SHEET'!CZ439*'Gas parameters'!$M$16</f>
        <v>0</v>
      </c>
      <c r="FM439" s="429">
        <f>'DATA SHEET'!DA439*'Gas parameters'!$N$16</f>
        <v>0</v>
      </c>
      <c r="FN439" s="429">
        <f>'DATA SHEET'!DB439*'Gas parameters'!$O$16</f>
        <v>0</v>
      </c>
      <c r="FO439" s="429">
        <f>'DATA SHEET'!DC439*'Gas parameters'!$P$16</f>
        <v>0</v>
      </c>
      <c r="FP439" s="429">
        <f>'DATA SHEET'!DD439*'Gas parameters'!$Q$16</f>
        <v>0</v>
      </c>
      <c r="FQ439" s="457">
        <f>'DATA SHEET'!CO439*'Gas parameters'!$B$17</f>
        <v>1.1639999999999999</v>
      </c>
      <c r="FR439" s="457">
        <f>'DATA SHEET'!CP439*'Gas parameters'!$C$17</f>
        <v>0</v>
      </c>
      <c r="FS439" s="457">
        <f>'DATA SHEET'!CQ439*'Gas parameters'!$D$17</f>
        <v>0</v>
      </c>
      <c r="FT439" s="457">
        <f>'DATA SHEET'!CR439*'Gas parameters'!$E$17</f>
        <v>0</v>
      </c>
      <c r="FU439" s="457">
        <f>'DATA SHEET'!CS439*'Gas parameters'!$F$17</f>
        <v>0</v>
      </c>
      <c r="FV439" s="457">
        <f>'DATA SHEET'!CT439*'Gas parameters'!$G$17</f>
        <v>0</v>
      </c>
      <c r="FW439" s="457">
        <f>'DATA SHEET'!CU439*'Gas parameters'!$H$17</f>
        <v>0</v>
      </c>
      <c r="FX439" s="457">
        <f>'DATA SHEET'!CV439*'Gas parameters'!$I$17</f>
        <v>0</v>
      </c>
      <c r="FY439" s="457">
        <f>'DATA SHEET'!CW439*'Gas parameters'!$J$17</f>
        <v>0</v>
      </c>
      <c r="FZ439" s="457">
        <f>'DATA SHEET'!CX439*'Gas parameters'!$K$17</f>
        <v>0</v>
      </c>
      <c r="GA439" s="457">
        <f>'DATA SHEET'!CY439*'Gas parameters'!$L$17</f>
        <v>0</v>
      </c>
      <c r="GB439" s="457">
        <f>'DATA SHEET'!CZ439*'Gas parameters'!$M$17</f>
        <v>0.38680000000000003</v>
      </c>
      <c r="GC439" s="457">
        <f>'DATA SHEET'!DA439*'Gas parameters'!$N$17</f>
        <v>0</v>
      </c>
      <c r="GD439" s="457">
        <f>'DATA SHEET'!DB439*'Gas parameters'!$O$17</f>
        <v>0</v>
      </c>
      <c r="GE439" s="457">
        <f>'DATA SHEET'!DC439*'Gas parameters'!$P$17</f>
        <v>0</v>
      </c>
      <c r="GF439" s="457">
        <f>'DATA SHEET'!DD439*'Gas parameters'!$Q$17</f>
        <v>0</v>
      </c>
      <c r="GG439" s="429">
        <f>'DATA SHEET'!CO439*'Gas parameters'!$B$18</f>
        <v>0.43043999999999999</v>
      </c>
      <c r="GH439" s="429">
        <f>'DATA SHEET'!CP439*'Gas parameters'!$C$18</f>
        <v>0</v>
      </c>
      <c r="GI439" s="429">
        <f>'DATA SHEET'!CQ439*'Gas parameters'!$D$18</f>
        <v>0</v>
      </c>
      <c r="GJ439" s="429">
        <f>'DATA SHEET'!CR439*'Gas parameters'!$E$18</f>
        <v>0</v>
      </c>
      <c r="GK439" s="429">
        <f>'DATA SHEET'!CS439*'Gas parameters'!$F$18</f>
        <v>0</v>
      </c>
      <c r="GL439" s="429">
        <f>'DATA SHEET'!CT439*'Gas parameters'!$G$18</f>
        <v>0</v>
      </c>
      <c r="GM439" s="429">
        <f>'DATA SHEET'!CU439*'Gas parameters'!$H$18</f>
        <v>0</v>
      </c>
      <c r="GN439" s="429">
        <f>'DATA SHEET'!CV439*'Gas parameters'!$I$18</f>
        <v>0</v>
      </c>
      <c r="GO439" s="429">
        <f>'DATA SHEET'!CW439*'Gas parameters'!$J$18</f>
        <v>0</v>
      </c>
      <c r="GP439" s="429">
        <f>'DATA SHEET'!CX439*'Gas parameters'!$K$18</f>
        <v>0</v>
      </c>
      <c r="GQ439" s="429">
        <f>'DATA SHEET'!CY439*'Gas parameters'!$L$18</f>
        <v>0</v>
      </c>
      <c r="GR439" s="429">
        <f>'DATA SHEET'!CZ439*'Gas parameters'!$M$18</f>
        <v>3.5999999999999997E-2</v>
      </c>
      <c r="GS439" s="429">
        <f>'DATA SHEET'!DA439*'Gas parameters'!$N$18</f>
        <v>0</v>
      </c>
      <c r="GT439" s="429">
        <f>'DATA SHEET'!DB439*'Gas parameters'!$O$18</f>
        <v>0</v>
      </c>
      <c r="GU439" s="429">
        <f>'DATA SHEET'!DC439*'Gas parameters'!$P$18</f>
        <v>0</v>
      </c>
      <c r="GV439" s="429">
        <f>'DATA SHEET'!DD439*'Gas parameters'!$Q$18</f>
        <v>0</v>
      </c>
      <c r="GW439" s="430">
        <v>7</v>
      </c>
      <c r="GX439" s="430">
        <v>1E-3</v>
      </c>
      <c r="GY439" s="435">
        <f t="shared" si="3390"/>
        <v>6.6924546322827121</v>
      </c>
      <c r="GZ439" s="435">
        <f t="shared" si="3391"/>
        <v>10.148328222950017</v>
      </c>
      <c r="HA439" s="433">
        <f t="shared" si="3392"/>
        <v>1</v>
      </c>
      <c r="HB439" s="433">
        <f t="shared" si="3393"/>
        <v>7.4502201757506663</v>
      </c>
      <c r="HC439" s="433">
        <f t="shared" si="3394"/>
        <v>20.959991874476575</v>
      </c>
      <c r="HD439" s="433">
        <f t="shared" si="3395"/>
        <v>1.3246768628986172</v>
      </c>
      <c r="HE439" s="433">
        <f t="shared" si="3396"/>
        <v>1.2155011147590387</v>
      </c>
      <c r="HF439" s="436">
        <f t="shared" si="3360"/>
        <v>0</v>
      </c>
      <c r="HG439" s="433">
        <f t="shared" si="3397"/>
        <v>5.8886546322827122</v>
      </c>
      <c r="HH439" s="435">
        <f>GY439*0.7906+'DATA SHEET'!CW439/100+HN439</f>
        <v>5.8886546322827122</v>
      </c>
      <c r="HI439" s="433">
        <f t="shared" si="3398"/>
        <v>1.5615655434679541</v>
      </c>
      <c r="HJ439" s="433">
        <f t="shared" si="3399"/>
        <v>10.148328222950017</v>
      </c>
      <c r="HK439" s="437">
        <f t="shared" si="3400"/>
        <v>25843</v>
      </c>
      <c r="HL439" s="437">
        <f t="shared" si="3401"/>
        <v>28989.399999999998</v>
      </c>
      <c r="HM439" s="438">
        <f t="shared" si="3402"/>
        <v>1.4014</v>
      </c>
      <c r="HN439" s="439">
        <f t="shared" si="3403"/>
        <v>0.59760000000000002</v>
      </c>
      <c r="HO439" s="436">
        <f t="shared" si="3404"/>
        <v>1.5508</v>
      </c>
      <c r="HP439" s="427">
        <f t="shared" si="3405"/>
        <v>0.46643999999999997</v>
      </c>
      <c r="HQ439" s="357">
        <f t="shared" si="3406"/>
        <v>25801.599999999999</v>
      </c>
      <c r="HR439" s="358">
        <f t="shared" si="3407"/>
        <v>29019.200000000001</v>
      </c>
      <c r="HS439" s="712">
        <f t="shared" si="3408"/>
        <v>0.46643999999999997</v>
      </c>
      <c r="HT439" s="713">
        <f t="shared" si="3409"/>
        <v>0.36094603788418017</v>
      </c>
      <c r="HU439" s="711">
        <f t="shared" si="3410"/>
        <v>0.44215889640812073</v>
      </c>
      <c r="HV439" s="711">
        <f t="shared" si="3411"/>
        <v>24.454174959719456</v>
      </c>
      <c r="HW439" s="711">
        <f t="shared" si="3412"/>
        <v>27.464698088207459</v>
      </c>
      <c r="HX439" s="711">
        <f t="shared" si="3413"/>
        <v>45.714470083951518</v>
      </c>
      <c r="HY439" s="714">
        <f t="shared" si="3414"/>
        <v>25.801599999999997</v>
      </c>
      <c r="HZ439" s="359">
        <f t="shared" si="3415"/>
        <v>29.019200000000001</v>
      </c>
      <c r="IA439" s="360">
        <f t="shared" si="3416"/>
        <v>48.30190909070317</v>
      </c>
      <c r="IB439" s="75">
        <f t="shared" si="3417"/>
        <v>45.714470083951518</v>
      </c>
      <c r="IC439" s="724">
        <f t="shared" si="3418"/>
        <v>0.36094603788418017</v>
      </c>
      <c r="ID439" s="724">
        <f t="shared" si="3419"/>
        <v>25.801599999999997</v>
      </c>
      <c r="IE439" s="724">
        <f t="shared" si="3420"/>
        <v>29.019200000000001</v>
      </c>
      <c r="IF439" s="76">
        <f t="shared" si="3421"/>
        <v>10.148328222950017</v>
      </c>
      <c r="IG439" s="29"/>
      <c r="IH439" s="29"/>
      <c r="II439" s="28"/>
      <c r="IJ439" s="21"/>
      <c r="IK439" s="31"/>
      <c r="IL439" s="31"/>
      <c r="IM439" s="31"/>
      <c r="IN439" s="29"/>
      <c r="IO439" s="29"/>
      <c r="IP439" s="25"/>
      <c r="IQ439" s="25"/>
      <c r="IR439" s="25"/>
      <c r="IS439" s="43"/>
      <c r="IT439" s="43"/>
      <c r="IU439" s="43"/>
      <c r="IV439" s="43"/>
      <c r="IW439" s="43"/>
      <c r="IX439" s="43"/>
      <c r="IY439" s="43"/>
      <c r="IZ439" s="43"/>
      <c r="JA439" s="25"/>
      <c r="JB439" s="43"/>
      <c r="JC439" s="64"/>
      <c r="JD439" s="22"/>
      <c r="JE439" s="22"/>
      <c r="JF439" s="22"/>
      <c r="JG439" s="22"/>
      <c r="JH439" s="21"/>
      <c r="JI439" s="21"/>
      <c r="JJ439" s="21"/>
      <c r="JK439" s="21"/>
      <c r="JL439" s="79"/>
      <c r="JM439" s="140"/>
      <c r="JN439" s="140"/>
      <c r="JO439" s="140"/>
      <c r="JP439" s="140"/>
      <c r="JQ439" s="140"/>
      <c r="JR439" s="140"/>
      <c r="JS439" s="140"/>
      <c r="JT439" s="142"/>
      <c r="JU439" s="142"/>
      <c r="JV439" s="142"/>
      <c r="JW439" s="142"/>
      <c r="JX439" s="142"/>
      <c r="JY439" s="142"/>
      <c r="JZ439" s="142"/>
      <c r="KA439" s="26"/>
      <c r="KB439" s="27"/>
      <c r="KC439" s="175"/>
      <c r="KD439" s="175"/>
      <c r="KE439" s="175"/>
      <c r="KF439" s="175"/>
      <c r="KG439" s="175"/>
      <c r="KH439" s="175"/>
      <c r="KI439" s="175"/>
      <c r="KJ439" s="175"/>
      <c r="KK439" s="32"/>
      <c r="KL439" s="32"/>
      <c r="KM439" s="32"/>
      <c r="KN439" s="32"/>
      <c r="KO439" s="32"/>
      <c r="KP439" s="32"/>
      <c r="KQ439" s="32"/>
      <c r="KR439" s="32"/>
      <c r="KS439" s="32"/>
      <c r="KT439" s="32"/>
      <c r="KU439" s="32"/>
      <c r="KV439" s="32"/>
      <c r="KX439" s="540">
        <f t="shared" si="3361"/>
        <v>100</v>
      </c>
    </row>
    <row r="440" spans="1:310" ht="13.9" customHeight="1" thickTop="1" thickBot="1" x14ac:dyDescent="0.3">
      <c r="D440" s="578"/>
      <c r="E440" s="11">
        <f>E439+1</f>
        <v>211</v>
      </c>
      <c r="F440" s="2165"/>
      <c r="G440" s="1832"/>
      <c r="H440" s="2222"/>
      <c r="I440" s="2223"/>
      <c r="J440" s="2223"/>
      <c r="K440" s="2224"/>
      <c r="L440" s="1832"/>
      <c r="M440" s="2218"/>
      <c r="N440" s="77"/>
      <c r="O440" s="45"/>
      <c r="P440" s="599"/>
      <c r="Q440" s="726">
        <v>60</v>
      </c>
      <c r="R440" s="727"/>
      <c r="S440" s="727"/>
      <c r="T440" s="727"/>
      <c r="U440" s="727"/>
      <c r="V440" s="727"/>
      <c r="W440" s="727"/>
      <c r="X440" s="727"/>
      <c r="Y440" s="727"/>
      <c r="Z440" s="727"/>
      <c r="AA440" s="727"/>
      <c r="AB440" s="727">
        <v>40</v>
      </c>
      <c r="AC440" s="368">
        <f t="shared" si="3362"/>
        <v>0.6</v>
      </c>
      <c r="AD440" s="368">
        <f t="shared" si="3363"/>
        <v>0</v>
      </c>
      <c r="AE440" s="368">
        <f t="shared" si="3364"/>
        <v>0</v>
      </c>
      <c r="AF440" s="368">
        <f t="shared" si="3365"/>
        <v>0</v>
      </c>
      <c r="AG440" s="368">
        <f t="shared" si="3366"/>
        <v>0</v>
      </c>
      <c r="AH440" s="368">
        <f t="shared" si="3367"/>
        <v>0</v>
      </c>
      <c r="AI440" s="368">
        <f t="shared" si="3368"/>
        <v>0</v>
      </c>
      <c r="AJ440" s="368">
        <f t="shared" si="3369"/>
        <v>0</v>
      </c>
      <c r="AK440" s="368">
        <f t="shared" si="3370"/>
        <v>0</v>
      </c>
      <c r="AL440" s="368">
        <f t="shared" si="3371"/>
        <v>0</v>
      </c>
      <c r="AM440" s="368">
        <f t="shared" si="3372"/>
        <v>0</v>
      </c>
      <c r="AN440" s="368">
        <f t="shared" si="3373"/>
        <v>0.4</v>
      </c>
      <c r="AO440" s="369">
        <v>0</v>
      </c>
      <c r="AP440" s="370">
        <v>0</v>
      </c>
      <c r="AQ440" s="370">
        <v>0</v>
      </c>
      <c r="AR440" s="370">
        <v>0</v>
      </c>
      <c r="AS440" s="378">
        <f>AC440*'Gas parameters'!$B$10</f>
        <v>21490.799999999999</v>
      </c>
      <c r="AT440" s="371">
        <f>AD440*'Gas parameters'!$C$10</f>
        <v>0</v>
      </c>
      <c r="AU440" s="371">
        <f>AE440*'Gas parameters'!$D$10</f>
        <v>0</v>
      </c>
      <c r="AV440" s="371">
        <f>AF440*'Gas parameters'!$E$10</f>
        <v>0</v>
      </c>
      <c r="AW440" s="371">
        <f>AG440*'Gas parameters'!$F$10</f>
        <v>0</v>
      </c>
      <c r="AX440" s="371">
        <f>AH440*'Gas parameters'!$G$10</f>
        <v>0</v>
      </c>
      <c r="AY440" s="371">
        <f>AI440*'Gas parameters'!$H$10</f>
        <v>0</v>
      </c>
      <c r="AZ440" s="371">
        <f>AJ440*'Gas parameters'!$I$10</f>
        <v>0</v>
      </c>
      <c r="BA440" s="371">
        <f>AK440*'Gas parameters'!$J$10</f>
        <v>0</v>
      </c>
      <c r="BB440" s="371">
        <f>AL440*'Gas parameters'!$K$10</f>
        <v>0</v>
      </c>
      <c r="BC440" s="371">
        <f>AM440*'Gas parameters'!$L$10</f>
        <v>0</v>
      </c>
      <c r="BD440" s="371">
        <f>AN440*'Gas parameters'!$M$10</f>
        <v>4310.8</v>
      </c>
      <c r="BE440" s="372">
        <f>AO440*'Gas parameters'!$N$10</f>
        <v>0</v>
      </c>
      <c r="BF440" s="373">
        <f>AP440*'Gas parameters'!$O$10</f>
        <v>0</v>
      </c>
      <c r="BG440" s="373">
        <f>AQ440*'Gas parameters'!$P$10</f>
        <v>0</v>
      </c>
      <c r="BH440" s="379">
        <f>AR440*'Gas parameters'!$Q$10</f>
        <v>0</v>
      </c>
      <c r="BI440" s="386">
        <f>AC440*'Gas parameters'!$B$11</f>
        <v>23904</v>
      </c>
      <c r="BJ440" s="387">
        <f>AD440*'Gas parameters'!$C$11</f>
        <v>0</v>
      </c>
      <c r="BK440" s="387">
        <f>AE440*'Gas parameters'!$D$11</f>
        <v>0</v>
      </c>
      <c r="BL440" s="387">
        <f>AF440*'Gas parameters'!$E$11</f>
        <v>0</v>
      </c>
      <c r="BM440" s="387">
        <f>AG440*'Gas parameters'!$F$11</f>
        <v>0</v>
      </c>
      <c r="BN440" s="387">
        <f>AH440*'Gas parameters'!$G$11</f>
        <v>0</v>
      </c>
      <c r="BO440" s="387">
        <f>AI440*'Gas parameters'!$H$11</f>
        <v>0</v>
      </c>
      <c r="BP440" s="387">
        <f>AJ440*'Gas parameters'!$I$11</f>
        <v>0</v>
      </c>
      <c r="BQ440" s="387">
        <f>AK440*'Gas parameters'!$J$11</f>
        <v>0</v>
      </c>
      <c r="BR440" s="387">
        <f>AL440*'Gas parameters'!$K$11</f>
        <v>0</v>
      </c>
      <c r="BS440" s="387">
        <f>AM440*'Gas parameters'!$L$11</f>
        <v>0</v>
      </c>
      <c r="BT440" s="387">
        <f>AN440*'Gas parameters'!$M$11</f>
        <v>5115.2000000000007</v>
      </c>
      <c r="BU440" s="388">
        <f>AO440*'Gas parameters'!$N$11</f>
        <v>0</v>
      </c>
      <c r="BV440" s="389">
        <f>AP440*'Gas parameters'!$O$11</f>
        <v>0</v>
      </c>
      <c r="BW440" s="389">
        <f>AQ440*'Gas parameters'!$P$11</f>
        <v>0</v>
      </c>
      <c r="BX440" s="390">
        <f>AR440*'Gas parameters'!$Q$11</f>
        <v>0</v>
      </c>
      <c r="BY440" s="385">
        <f>AC440*'Gas parameters'!$B$12</f>
        <v>0.43043999999999999</v>
      </c>
      <c r="BZ440" s="374">
        <f>AD440*'Gas parameters'!$C$12</f>
        <v>0</v>
      </c>
      <c r="CA440" s="374">
        <f>AE440*'Gas parameters'!$D$12</f>
        <v>0</v>
      </c>
      <c r="CB440" s="374">
        <f>AF440*'Gas parameters'!$E$12</f>
        <v>0</v>
      </c>
      <c r="CC440" s="374">
        <f>AG440*'Gas parameters'!$F$12</f>
        <v>0</v>
      </c>
      <c r="CD440" s="374">
        <f>AH440*'Gas parameters'!$G$12</f>
        <v>0</v>
      </c>
      <c r="CE440" s="374">
        <f>AI440*'Gas parameters'!$H$12</f>
        <v>0</v>
      </c>
      <c r="CF440" s="374">
        <f>AJ440*'Gas parameters'!$I$12</f>
        <v>0</v>
      </c>
      <c r="CG440" s="374">
        <f>AK440*'Gas parameters'!$J$12</f>
        <v>0</v>
      </c>
      <c r="CH440" s="374">
        <f>AL440*'Gas parameters'!$K$12</f>
        <v>0</v>
      </c>
      <c r="CI440" s="374">
        <f>AM440*'Gas parameters'!$L$12</f>
        <v>0</v>
      </c>
      <c r="CJ440" s="374">
        <f>AN440*'Gas parameters'!$M$12</f>
        <v>3.5999999999999997E-2</v>
      </c>
      <c r="CK440" s="375">
        <f>AO440*'Gas parameters'!$N$12</f>
        <v>0</v>
      </c>
      <c r="CL440" s="376">
        <f>AP440*'Gas parameters'!$O$12</f>
        <v>0</v>
      </c>
      <c r="CM440" s="376">
        <f>AQ440*'Gas parameters'!$P$12</f>
        <v>0</v>
      </c>
      <c r="CN440" s="376">
        <f>AR440*'Gas parameters'!$Q$12</f>
        <v>0</v>
      </c>
      <c r="CO440" s="432">
        <f t="shared" si="3374"/>
        <v>0.6</v>
      </c>
      <c r="CP440" s="432">
        <f t="shared" si="3375"/>
        <v>0</v>
      </c>
      <c r="CQ440" s="432">
        <f t="shared" si="3376"/>
        <v>0</v>
      </c>
      <c r="CR440" s="432">
        <f t="shared" si="3377"/>
        <v>0</v>
      </c>
      <c r="CS440" s="432">
        <f t="shared" si="3378"/>
        <v>0</v>
      </c>
      <c r="CT440" s="432">
        <f t="shared" si="3379"/>
        <v>0</v>
      </c>
      <c r="CU440" s="432">
        <f t="shared" si="3380"/>
        <v>0</v>
      </c>
      <c r="CV440" s="432">
        <f t="shared" si="3381"/>
        <v>0</v>
      </c>
      <c r="CW440" s="432">
        <f t="shared" si="3382"/>
        <v>0</v>
      </c>
      <c r="CX440" s="432">
        <f t="shared" si="3383"/>
        <v>0</v>
      </c>
      <c r="CY440" s="432">
        <f t="shared" si="3384"/>
        <v>0</v>
      </c>
      <c r="CZ440" s="432">
        <f t="shared" si="3385"/>
        <v>0.4</v>
      </c>
      <c r="DA440" s="432">
        <f t="shared" si="3386"/>
        <v>0</v>
      </c>
      <c r="DB440" s="432">
        <f t="shared" si="3387"/>
        <v>0</v>
      </c>
      <c r="DC440" s="432">
        <f t="shared" si="3388"/>
        <v>0</v>
      </c>
      <c r="DD440" s="432">
        <f t="shared" si="3389"/>
        <v>0</v>
      </c>
      <c r="DE440" s="428">
        <f>'DATA SHEET'!CO440*'Gas parameters'!$B$13</f>
        <v>21529.8</v>
      </c>
      <c r="DF440" s="428">
        <f>'DATA SHEET'!CP440*'Gas parameters'!$C$13</f>
        <v>0</v>
      </c>
      <c r="DG440" s="428">
        <f>'DATA SHEET'!CQ440*'Gas parameters'!$D$13</f>
        <v>0</v>
      </c>
      <c r="DH440" s="428">
        <f>'DATA SHEET'!CR440*'Gas parameters'!$E$13</f>
        <v>0</v>
      </c>
      <c r="DI440" s="428">
        <f>'DATA SHEET'!CS440*'Gas parameters'!$F$13</f>
        <v>0</v>
      </c>
      <c r="DJ440" s="428">
        <f>'DATA SHEET'!CT440*'Gas parameters'!$G$13</f>
        <v>0</v>
      </c>
      <c r="DK440" s="428">
        <f>'DATA SHEET'!CU440*'Gas parameters'!$H$13</f>
        <v>0</v>
      </c>
      <c r="DL440" s="428">
        <f>'DATA SHEET'!CV440*'Gas parameters'!$I$13</f>
        <v>0</v>
      </c>
      <c r="DM440" s="428">
        <f>'DATA SHEET'!CW440*'Gas parameters'!$J$13</f>
        <v>0</v>
      </c>
      <c r="DN440" s="428">
        <f>'DATA SHEET'!CX440*'Gas parameters'!$K$13</f>
        <v>0</v>
      </c>
      <c r="DO440" s="428">
        <f>'DATA SHEET'!CY440*'Gas parameters'!$L$13</f>
        <v>0</v>
      </c>
      <c r="DP440" s="428">
        <f>'DATA SHEET'!CZ440*'Gas parameters'!$M$13</f>
        <v>4313.2</v>
      </c>
      <c r="DQ440" s="428">
        <f>'DATA SHEET'!DA440*'Gas parameters'!$N$13</f>
        <v>0</v>
      </c>
      <c r="DR440" s="428">
        <f>'DATA SHEET'!DB440*'Gas parameters'!$O$13</f>
        <v>0</v>
      </c>
      <c r="DS440" s="428">
        <f>'DATA SHEET'!DC440*'Gas parameters'!$P$13</f>
        <v>0</v>
      </c>
      <c r="DT440" s="428">
        <f>'DATA SHEET'!DD440*'Gas parameters'!$Q$13</f>
        <v>0</v>
      </c>
      <c r="DU440" s="431">
        <f>'DATA SHEET'!CO440*'Gas parameters'!$B$14</f>
        <v>23891.399999999998</v>
      </c>
      <c r="DV440" s="431">
        <f>'DATA SHEET'!CP440*'Gas parameters'!$C$14</f>
        <v>0</v>
      </c>
      <c r="DW440" s="431">
        <f>'DATA SHEET'!CQ440*'Gas parameters'!$D$14</f>
        <v>0</v>
      </c>
      <c r="DX440" s="431">
        <f>'DATA SHEET'!CR440*'Gas parameters'!$E$14</f>
        <v>0</v>
      </c>
      <c r="DY440" s="431">
        <f>'DATA SHEET'!CS440*'Gas parameters'!$F$14</f>
        <v>0</v>
      </c>
      <c r="DZ440" s="431">
        <f>'DATA SHEET'!CT440*'Gas parameters'!$G$14</f>
        <v>0</v>
      </c>
      <c r="EA440" s="431">
        <f>'DATA SHEET'!CU440*'Gas parameters'!$H$14</f>
        <v>0</v>
      </c>
      <c r="EB440" s="431">
        <f>'DATA SHEET'!CV440*'Gas parameters'!$I$14</f>
        <v>0</v>
      </c>
      <c r="EC440" s="431">
        <f>'DATA SHEET'!CW440*'Gas parameters'!$J$14</f>
        <v>0</v>
      </c>
      <c r="ED440" s="431">
        <f>'DATA SHEET'!CX440*'Gas parameters'!$K$14</f>
        <v>0</v>
      </c>
      <c r="EE440" s="431">
        <f>'DATA SHEET'!CY440*'Gas parameters'!$L$14</f>
        <v>0</v>
      </c>
      <c r="EF440" s="431">
        <f>'DATA SHEET'!CZ440*'Gas parameters'!$M$14</f>
        <v>5098</v>
      </c>
      <c r="EG440" s="431">
        <f>'DATA SHEET'!DA440*'Gas parameters'!$N$14</f>
        <v>0</v>
      </c>
      <c r="EH440" s="431">
        <f>'DATA SHEET'!DB440*'Gas parameters'!$O$14</f>
        <v>0</v>
      </c>
      <c r="EI440" s="431">
        <f>'DATA SHEET'!DC440*'Gas parameters'!$P$14</f>
        <v>0</v>
      </c>
      <c r="EJ440" s="431">
        <f>'DATA SHEET'!DD440*'Gas parameters'!$Q$14</f>
        <v>0</v>
      </c>
      <c r="EK440" s="425">
        <f>'DATA SHEET'!CO440*'Gas parameters'!$B$15</f>
        <v>1.2018</v>
      </c>
      <c r="EL440" s="434">
        <f>'DATA SHEET'!CP440*'Gas parameters'!$C$15</f>
        <v>0</v>
      </c>
      <c r="EM440" s="434">
        <f>'DATA SHEET'!CQ440*'Gas parameters'!$D$15</f>
        <v>0</v>
      </c>
      <c r="EN440" s="434">
        <f>'DATA SHEET'!CR440*'Gas parameters'!$E$15</f>
        <v>0</v>
      </c>
      <c r="EO440" s="434">
        <f>'DATA SHEET'!CS440*'Gas parameters'!$F$15</f>
        <v>0</v>
      </c>
      <c r="EP440" s="434">
        <f>'DATA SHEET'!CT440*'Gas parameters'!$G$15</f>
        <v>0</v>
      </c>
      <c r="EQ440" s="434">
        <f>'DATA SHEET'!CU440*'Gas parameters'!$H$15</f>
        <v>0</v>
      </c>
      <c r="ER440" s="434">
        <f>'DATA SHEET'!CV440*'Gas parameters'!$I$15</f>
        <v>0</v>
      </c>
      <c r="ES440" s="434">
        <f>'DATA SHEET'!CW440*'Gas parameters'!$J$15</f>
        <v>0</v>
      </c>
      <c r="ET440" s="434">
        <f>'DATA SHEET'!CX440*'Gas parameters'!$K$15</f>
        <v>0</v>
      </c>
      <c r="EU440" s="434">
        <f>'DATA SHEET'!CY440*'Gas parameters'!$L$15</f>
        <v>0</v>
      </c>
      <c r="EV440" s="434">
        <f>'DATA SHEET'!CZ440*'Gas parameters'!$M$15</f>
        <v>0.1996</v>
      </c>
      <c r="EW440" s="434">
        <f>'DATA SHEET'!DA440*'Gas parameters'!$N$15</f>
        <v>0</v>
      </c>
      <c r="EX440" s="434">
        <f>'DATA SHEET'!DB440*'Gas parameters'!$O$15</f>
        <v>0</v>
      </c>
      <c r="EY440" s="434">
        <f>'DATA SHEET'!DC440*'Gas parameters'!$P$15</f>
        <v>0</v>
      </c>
      <c r="EZ440" s="434">
        <f>'DATA SHEET'!DD440*'Gas parameters'!$Q$15</f>
        <v>0</v>
      </c>
      <c r="FA440" s="429">
        <f>'DATA SHEET'!CO440*'Gas parameters'!$B$16</f>
        <v>0.59760000000000002</v>
      </c>
      <c r="FB440" s="429">
        <f>'DATA SHEET'!CP440*'Gas parameters'!$C$16</f>
        <v>0</v>
      </c>
      <c r="FC440" s="429">
        <f>'DATA SHEET'!CQ440*'Gas parameters'!$D$16</f>
        <v>0</v>
      </c>
      <c r="FD440" s="429">
        <f>'DATA SHEET'!CR440*'Gas parameters'!$E$16</f>
        <v>0</v>
      </c>
      <c r="FE440" s="429">
        <f>'DATA SHEET'!CS440*'Gas parameters'!$F$16</f>
        <v>0</v>
      </c>
      <c r="FF440" s="429">
        <f>'DATA SHEET'!CT440*'Gas parameters'!$G$16</f>
        <v>0</v>
      </c>
      <c r="FG440" s="429">
        <f>'DATA SHEET'!CU440*'Gas parameters'!$H$16</f>
        <v>0</v>
      </c>
      <c r="FH440" s="429">
        <f>'DATA SHEET'!CV440*'Gas parameters'!$I$16</f>
        <v>0</v>
      </c>
      <c r="FI440" s="429">
        <f>'DATA SHEET'!CW440*'Gas parameters'!$J$16</f>
        <v>0</v>
      </c>
      <c r="FJ440" s="429">
        <f>'DATA SHEET'!CX440*'Gas parameters'!$K$16</f>
        <v>0</v>
      </c>
      <c r="FK440" s="429">
        <f>'DATA SHEET'!CY440*'Gas parameters'!$L$16</f>
        <v>0</v>
      </c>
      <c r="FL440" s="429">
        <f>'DATA SHEET'!CZ440*'Gas parameters'!$M$16</f>
        <v>0</v>
      </c>
      <c r="FM440" s="429">
        <f>'DATA SHEET'!DA440*'Gas parameters'!$N$16</f>
        <v>0</v>
      </c>
      <c r="FN440" s="429">
        <f>'DATA SHEET'!DB440*'Gas parameters'!$O$16</f>
        <v>0</v>
      </c>
      <c r="FO440" s="429">
        <f>'DATA SHEET'!DC440*'Gas parameters'!$P$16</f>
        <v>0</v>
      </c>
      <c r="FP440" s="429">
        <f>'DATA SHEET'!DD440*'Gas parameters'!$Q$16</f>
        <v>0</v>
      </c>
      <c r="FQ440" s="457">
        <f>'DATA SHEET'!CO440*'Gas parameters'!$B$17</f>
        <v>1.1639999999999999</v>
      </c>
      <c r="FR440" s="457">
        <f>'DATA SHEET'!CP440*'Gas parameters'!$C$17</f>
        <v>0</v>
      </c>
      <c r="FS440" s="457">
        <f>'DATA SHEET'!CQ440*'Gas parameters'!$D$17</f>
        <v>0</v>
      </c>
      <c r="FT440" s="457">
        <f>'DATA SHEET'!CR440*'Gas parameters'!$E$17</f>
        <v>0</v>
      </c>
      <c r="FU440" s="457">
        <f>'DATA SHEET'!CS440*'Gas parameters'!$F$17</f>
        <v>0</v>
      </c>
      <c r="FV440" s="457">
        <f>'DATA SHEET'!CT440*'Gas parameters'!$G$17</f>
        <v>0</v>
      </c>
      <c r="FW440" s="457">
        <f>'DATA SHEET'!CU440*'Gas parameters'!$H$17</f>
        <v>0</v>
      </c>
      <c r="FX440" s="457">
        <f>'DATA SHEET'!CV440*'Gas parameters'!$I$17</f>
        <v>0</v>
      </c>
      <c r="FY440" s="457">
        <f>'DATA SHEET'!CW440*'Gas parameters'!$J$17</f>
        <v>0</v>
      </c>
      <c r="FZ440" s="457">
        <f>'DATA SHEET'!CX440*'Gas parameters'!$K$17</f>
        <v>0</v>
      </c>
      <c r="GA440" s="457">
        <f>'DATA SHEET'!CY440*'Gas parameters'!$L$17</f>
        <v>0</v>
      </c>
      <c r="GB440" s="457">
        <f>'DATA SHEET'!CZ440*'Gas parameters'!$M$17</f>
        <v>0.38680000000000003</v>
      </c>
      <c r="GC440" s="457">
        <f>'DATA SHEET'!DA440*'Gas parameters'!$N$17</f>
        <v>0</v>
      </c>
      <c r="GD440" s="457">
        <f>'DATA SHEET'!DB440*'Gas parameters'!$O$17</f>
        <v>0</v>
      </c>
      <c r="GE440" s="457">
        <f>'DATA SHEET'!DC440*'Gas parameters'!$P$17</f>
        <v>0</v>
      </c>
      <c r="GF440" s="457">
        <f>'DATA SHEET'!DD440*'Gas parameters'!$Q$17</f>
        <v>0</v>
      </c>
      <c r="GG440" s="429">
        <f>'DATA SHEET'!CO440*'Gas parameters'!$B$18</f>
        <v>0.43043999999999999</v>
      </c>
      <c r="GH440" s="429">
        <f>'DATA SHEET'!CP440*'Gas parameters'!$C$18</f>
        <v>0</v>
      </c>
      <c r="GI440" s="429">
        <f>'DATA SHEET'!CQ440*'Gas parameters'!$D$18</f>
        <v>0</v>
      </c>
      <c r="GJ440" s="429">
        <f>'DATA SHEET'!CR440*'Gas parameters'!$E$18</f>
        <v>0</v>
      </c>
      <c r="GK440" s="429">
        <f>'DATA SHEET'!CS440*'Gas parameters'!$F$18</f>
        <v>0</v>
      </c>
      <c r="GL440" s="429">
        <f>'DATA SHEET'!CT440*'Gas parameters'!$G$18</f>
        <v>0</v>
      </c>
      <c r="GM440" s="429">
        <f>'DATA SHEET'!CU440*'Gas parameters'!$H$18</f>
        <v>0</v>
      </c>
      <c r="GN440" s="429">
        <f>'DATA SHEET'!CV440*'Gas parameters'!$I$18</f>
        <v>0</v>
      </c>
      <c r="GO440" s="429">
        <f>'DATA SHEET'!CW440*'Gas parameters'!$J$18</f>
        <v>0</v>
      </c>
      <c r="GP440" s="429">
        <f>'DATA SHEET'!CX440*'Gas parameters'!$K$18</f>
        <v>0</v>
      </c>
      <c r="GQ440" s="429">
        <f>'DATA SHEET'!CY440*'Gas parameters'!$L$18</f>
        <v>0</v>
      </c>
      <c r="GR440" s="429">
        <f>'DATA SHEET'!CZ440*'Gas parameters'!$M$18</f>
        <v>3.5999999999999997E-2</v>
      </c>
      <c r="GS440" s="429">
        <f>'DATA SHEET'!DA440*'Gas parameters'!$N$18</f>
        <v>0</v>
      </c>
      <c r="GT440" s="429">
        <f>'DATA SHEET'!DB440*'Gas parameters'!$O$18</f>
        <v>0</v>
      </c>
      <c r="GU440" s="429">
        <f>'DATA SHEET'!DC440*'Gas parameters'!$P$18</f>
        <v>0</v>
      </c>
      <c r="GV440" s="429">
        <f>'DATA SHEET'!DD440*'Gas parameters'!$Q$18</f>
        <v>0</v>
      </c>
      <c r="GW440" s="430">
        <v>7</v>
      </c>
      <c r="GX440" s="430">
        <v>1E-3</v>
      </c>
      <c r="GY440" s="435">
        <f t="shared" si="3390"/>
        <v>6.6924546322827121</v>
      </c>
      <c r="GZ440" s="435">
        <f t="shared" si="3391"/>
        <v>10.148328222950017</v>
      </c>
      <c r="HA440" s="433">
        <f t="shared" si="3392"/>
        <v>1</v>
      </c>
      <c r="HB440" s="433">
        <f t="shared" si="3393"/>
        <v>7.4502201757506663</v>
      </c>
      <c r="HC440" s="433">
        <f t="shared" si="3394"/>
        <v>20.959991874476575</v>
      </c>
      <c r="HD440" s="433">
        <f t="shared" si="3395"/>
        <v>1.3246768628986172</v>
      </c>
      <c r="HE440" s="433">
        <f t="shared" si="3396"/>
        <v>1.2155011147590387</v>
      </c>
      <c r="HF440" s="436">
        <f t="shared" si="3360"/>
        <v>0</v>
      </c>
      <c r="HG440" s="433">
        <f t="shared" si="3397"/>
        <v>5.8886546322827122</v>
      </c>
      <c r="HH440" s="435">
        <f>GY440*0.7906+'DATA SHEET'!CW440/100+HN440</f>
        <v>5.8886546322827122</v>
      </c>
      <c r="HI440" s="433">
        <f t="shared" si="3398"/>
        <v>1.5615655434679541</v>
      </c>
      <c r="HJ440" s="433">
        <f t="shared" si="3399"/>
        <v>10.148328222950017</v>
      </c>
      <c r="HK440" s="437">
        <f t="shared" si="3400"/>
        <v>25843</v>
      </c>
      <c r="HL440" s="437">
        <f t="shared" si="3401"/>
        <v>28989.399999999998</v>
      </c>
      <c r="HM440" s="438">
        <f t="shared" si="3402"/>
        <v>1.4014</v>
      </c>
      <c r="HN440" s="439">
        <f t="shared" si="3403"/>
        <v>0.59760000000000002</v>
      </c>
      <c r="HO440" s="436">
        <f t="shared" si="3404"/>
        <v>1.5508</v>
      </c>
      <c r="HP440" s="427">
        <f t="shared" si="3405"/>
        <v>0.46643999999999997</v>
      </c>
      <c r="HQ440" s="357">
        <f t="shared" si="3406"/>
        <v>25801.599999999999</v>
      </c>
      <c r="HR440" s="358">
        <f t="shared" si="3407"/>
        <v>29019.200000000001</v>
      </c>
      <c r="HS440" s="712">
        <f t="shared" si="3408"/>
        <v>0.46643999999999997</v>
      </c>
      <c r="HT440" s="713">
        <f t="shared" si="3409"/>
        <v>0.36094603788418017</v>
      </c>
      <c r="HU440" s="711">
        <f t="shared" si="3410"/>
        <v>0.44215889640812073</v>
      </c>
      <c r="HV440" s="711">
        <f t="shared" si="3411"/>
        <v>24.454174959719456</v>
      </c>
      <c r="HW440" s="711">
        <f t="shared" si="3412"/>
        <v>27.464698088207459</v>
      </c>
      <c r="HX440" s="711">
        <f t="shared" si="3413"/>
        <v>45.714470083951518</v>
      </c>
      <c r="HY440" s="714">
        <f t="shared" si="3414"/>
        <v>25.801599999999997</v>
      </c>
      <c r="HZ440" s="359">
        <f t="shared" si="3415"/>
        <v>29.019200000000001</v>
      </c>
      <c r="IA440" s="360">
        <f t="shared" si="3416"/>
        <v>48.30190909070317</v>
      </c>
      <c r="IB440" s="75">
        <f t="shared" si="3417"/>
        <v>45.714470083951518</v>
      </c>
      <c r="IC440" s="724">
        <f t="shared" si="3418"/>
        <v>0.36094603788418017</v>
      </c>
      <c r="ID440" s="724">
        <f t="shared" si="3419"/>
        <v>25.801599999999997</v>
      </c>
      <c r="IE440" s="724">
        <f t="shared" si="3420"/>
        <v>29.019200000000001</v>
      </c>
      <c r="IF440" s="76">
        <f t="shared" si="3421"/>
        <v>10.148328222950017</v>
      </c>
      <c r="IG440" s="29"/>
      <c r="IH440" s="29"/>
      <c r="II440" s="28"/>
      <c r="IJ440" s="21"/>
      <c r="IK440" s="31"/>
      <c r="IL440" s="31"/>
      <c r="IM440" s="31"/>
      <c r="IN440" s="29"/>
      <c r="IO440" s="29"/>
      <c r="IP440" s="25"/>
      <c r="IQ440" s="25"/>
      <c r="IR440" s="25"/>
      <c r="IS440" s="43"/>
      <c r="IT440" s="43"/>
      <c r="IU440" s="43"/>
      <c r="IV440" s="43"/>
      <c r="IW440" s="43"/>
      <c r="IX440" s="43"/>
      <c r="IY440" s="43"/>
      <c r="IZ440" s="43"/>
      <c r="JA440" s="25"/>
      <c r="JB440" s="43"/>
      <c r="JC440" s="64"/>
      <c r="JD440" s="22"/>
      <c r="JE440" s="22"/>
      <c r="JF440" s="22"/>
      <c r="JG440" s="22"/>
      <c r="JH440" s="21"/>
      <c r="JI440" s="21"/>
      <c r="JJ440" s="21"/>
      <c r="JK440" s="21"/>
      <c r="JL440" s="79"/>
      <c r="JM440" s="140"/>
      <c r="JN440" s="140"/>
      <c r="JO440" s="140"/>
      <c r="JP440" s="140"/>
      <c r="JQ440" s="140"/>
      <c r="JR440" s="140"/>
      <c r="JS440" s="140"/>
      <c r="JT440" s="142"/>
      <c r="JU440" s="142"/>
      <c r="JV440" s="142"/>
      <c r="JW440" s="142"/>
      <c r="JX440" s="142"/>
      <c r="JY440" s="142"/>
      <c r="JZ440" s="142"/>
      <c r="KA440" s="26"/>
      <c r="KB440" s="27"/>
      <c r="KC440" s="175"/>
      <c r="KD440" s="175"/>
      <c r="KE440" s="175"/>
      <c r="KF440" s="175"/>
      <c r="KG440" s="175"/>
      <c r="KH440" s="175"/>
      <c r="KI440" s="175"/>
      <c r="KJ440" s="175"/>
      <c r="KK440" s="32"/>
      <c r="KL440" s="32"/>
      <c r="KM440" s="32"/>
      <c r="KN440" s="32"/>
      <c r="KO440" s="32"/>
      <c r="KP440" s="32"/>
      <c r="KQ440" s="32"/>
      <c r="KR440" s="32"/>
      <c r="KS440" s="32"/>
      <c r="KT440" s="32"/>
      <c r="KU440" s="32"/>
      <c r="KV440" s="32"/>
      <c r="KX440" s="540">
        <f t="shared" si="3361"/>
        <v>100</v>
      </c>
    </row>
    <row r="441" spans="1:310" ht="13.15" customHeight="1" thickTop="1" thickBot="1" x14ac:dyDescent="0.3">
      <c r="A441" s="770"/>
      <c r="B441" s="769"/>
      <c r="C441" s="769"/>
      <c r="D441" s="578"/>
      <c r="E441" s="11">
        <f>E440+1</f>
        <v>212</v>
      </c>
      <c r="F441" s="2170"/>
      <c r="G441" s="1830"/>
      <c r="H441" s="2222"/>
      <c r="I441" s="2223"/>
      <c r="J441" s="2223"/>
      <c r="K441" s="2224"/>
      <c r="L441" s="1830"/>
      <c r="M441" s="2218"/>
      <c r="N441" s="77"/>
      <c r="O441" s="45"/>
      <c r="P441" s="599"/>
      <c r="Q441" s="726">
        <v>60</v>
      </c>
      <c r="R441" s="727"/>
      <c r="S441" s="727"/>
      <c r="T441" s="727"/>
      <c r="U441" s="727"/>
      <c r="V441" s="727"/>
      <c r="W441" s="727"/>
      <c r="X441" s="727"/>
      <c r="Y441" s="727"/>
      <c r="Z441" s="727"/>
      <c r="AA441" s="727"/>
      <c r="AB441" s="727">
        <v>40</v>
      </c>
      <c r="AC441" s="368">
        <f t="shared" si="3362"/>
        <v>0.6</v>
      </c>
      <c r="AD441" s="368">
        <f t="shared" si="3363"/>
        <v>0</v>
      </c>
      <c r="AE441" s="368">
        <f t="shared" si="3364"/>
        <v>0</v>
      </c>
      <c r="AF441" s="368">
        <f t="shared" si="3365"/>
        <v>0</v>
      </c>
      <c r="AG441" s="368">
        <f t="shared" si="3366"/>
        <v>0</v>
      </c>
      <c r="AH441" s="368">
        <f t="shared" si="3367"/>
        <v>0</v>
      </c>
      <c r="AI441" s="368">
        <f t="shared" si="3368"/>
        <v>0</v>
      </c>
      <c r="AJ441" s="368">
        <f t="shared" si="3369"/>
        <v>0</v>
      </c>
      <c r="AK441" s="368">
        <f t="shared" si="3370"/>
        <v>0</v>
      </c>
      <c r="AL441" s="368">
        <f t="shared" si="3371"/>
        <v>0</v>
      </c>
      <c r="AM441" s="368">
        <f t="shared" si="3372"/>
        <v>0</v>
      </c>
      <c r="AN441" s="368">
        <f t="shared" si="3373"/>
        <v>0.4</v>
      </c>
      <c r="AO441" s="369">
        <v>0</v>
      </c>
      <c r="AP441" s="370">
        <v>0</v>
      </c>
      <c r="AQ441" s="370">
        <v>0</v>
      </c>
      <c r="AR441" s="370">
        <v>0</v>
      </c>
      <c r="AS441" s="378">
        <f>AC441*'Gas parameters'!$B$10</f>
        <v>21490.799999999999</v>
      </c>
      <c r="AT441" s="371">
        <f>AD441*'Gas parameters'!$C$10</f>
        <v>0</v>
      </c>
      <c r="AU441" s="371">
        <f>AE441*'Gas parameters'!$D$10</f>
        <v>0</v>
      </c>
      <c r="AV441" s="371">
        <f>AF441*'Gas parameters'!$E$10</f>
        <v>0</v>
      </c>
      <c r="AW441" s="371">
        <f>AG441*'Gas parameters'!$F$10</f>
        <v>0</v>
      </c>
      <c r="AX441" s="371">
        <f>AH441*'Gas parameters'!$G$10</f>
        <v>0</v>
      </c>
      <c r="AY441" s="371">
        <f>AI441*'Gas parameters'!$H$10</f>
        <v>0</v>
      </c>
      <c r="AZ441" s="371">
        <f>AJ441*'Gas parameters'!$I$10</f>
        <v>0</v>
      </c>
      <c r="BA441" s="371">
        <f>AK441*'Gas parameters'!$J$10</f>
        <v>0</v>
      </c>
      <c r="BB441" s="371">
        <f>AL441*'Gas parameters'!$K$10</f>
        <v>0</v>
      </c>
      <c r="BC441" s="371">
        <f>AM441*'Gas parameters'!$L$10</f>
        <v>0</v>
      </c>
      <c r="BD441" s="371">
        <f>AN441*'Gas parameters'!$M$10</f>
        <v>4310.8</v>
      </c>
      <c r="BE441" s="372">
        <f>AO441*'Gas parameters'!$N$10</f>
        <v>0</v>
      </c>
      <c r="BF441" s="373">
        <f>AP441*'Gas parameters'!$O$10</f>
        <v>0</v>
      </c>
      <c r="BG441" s="373">
        <f>AQ441*'Gas parameters'!$P$10</f>
        <v>0</v>
      </c>
      <c r="BH441" s="379">
        <f>AR441*'Gas parameters'!$Q$10</f>
        <v>0</v>
      </c>
      <c r="BI441" s="386">
        <f>AC441*'Gas parameters'!$B$11</f>
        <v>23904</v>
      </c>
      <c r="BJ441" s="387">
        <f>AD441*'Gas parameters'!$C$11</f>
        <v>0</v>
      </c>
      <c r="BK441" s="387">
        <f>AE441*'Gas parameters'!$D$11</f>
        <v>0</v>
      </c>
      <c r="BL441" s="387">
        <f>AF441*'Gas parameters'!$E$11</f>
        <v>0</v>
      </c>
      <c r="BM441" s="387">
        <f>AG441*'Gas parameters'!$F$11</f>
        <v>0</v>
      </c>
      <c r="BN441" s="387">
        <f>AH441*'Gas parameters'!$G$11</f>
        <v>0</v>
      </c>
      <c r="BO441" s="387">
        <f>AI441*'Gas parameters'!$H$11</f>
        <v>0</v>
      </c>
      <c r="BP441" s="387">
        <f>AJ441*'Gas parameters'!$I$11</f>
        <v>0</v>
      </c>
      <c r="BQ441" s="387">
        <f>AK441*'Gas parameters'!$J$11</f>
        <v>0</v>
      </c>
      <c r="BR441" s="387">
        <f>AL441*'Gas parameters'!$K$11</f>
        <v>0</v>
      </c>
      <c r="BS441" s="387">
        <f>AM441*'Gas parameters'!$L$11</f>
        <v>0</v>
      </c>
      <c r="BT441" s="387">
        <f>AN441*'Gas parameters'!$M$11</f>
        <v>5115.2000000000007</v>
      </c>
      <c r="BU441" s="388">
        <f>AO441*'Gas parameters'!$N$11</f>
        <v>0</v>
      </c>
      <c r="BV441" s="389">
        <f>AP441*'Gas parameters'!$O$11</f>
        <v>0</v>
      </c>
      <c r="BW441" s="389">
        <f>AQ441*'Gas parameters'!$P$11</f>
        <v>0</v>
      </c>
      <c r="BX441" s="390">
        <f>AR441*'Gas parameters'!$Q$11</f>
        <v>0</v>
      </c>
      <c r="BY441" s="385">
        <f>AC441*'Gas parameters'!$B$12</f>
        <v>0.43043999999999999</v>
      </c>
      <c r="BZ441" s="374">
        <f>AD441*'Gas parameters'!$C$12</f>
        <v>0</v>
      </c>
      <c r="CA441" s="374">
        <f>AE441*'Gas parameters'!$D$12</f>
        <v>0</v>
      </c>
      <c r="CB441" s="374">
        <f>AF441*'Gas parameters'!$E$12</f>
        <v>0</v>
      </c>
      <c r="CC441" s="374">
        <f>AG441*'Gas parameters'!$F$12</f>
        <v>0</v>
      </c>
      <c r="CD441" s="374">
        <f>AH441*'Gas parameters'!$G$12</f>
        <v>0</v>
      </c>
      <c r="CE441" s="374">
        <f>AI441*'Gas parameters'!$H$12</f>
        <v>0</v>
      </c>
      <c r="CF441" s="374">
        <f>AJ441*'Gas parameters'!$I$12</f>
        <v>0</v>
      </c>
      <c r="CG441" s="374">
        <f>AK441*'Gas parameters'!$J$12</f>
        <v>0</v>
      </c>
      <c r="CH441" s="374">
        <f>AL441*'Gas parameters'!$K$12</f>
        <v>0</v>
      </c>
      <c r="CI441" s="374">
        <f>AM441*'Gas parameters'!$L$12</f>
        <v>0</v>
      </c>
      <c r="CJ441" s="374">
        <f>AN441*'Gas parameters'!$M$12</f>
        <v>3.5999999999999997E-2</v>
      </c>
      <c r="CK441" s="375">
        <f>AO441*'Gas parameters'!$N$12</f>
        <v>0</v>
      </c>
      <c r="CL441" s="376">
        <f>AP441*'Gas parameters'!$O$12</f>
        <v>0</v>
      </c>
      <c r="CM441" s="376">
        <f>AQ441*'Gas parameters'!$P$12</f>
        <v>0</v>
      </c>
      <c r="CN441" s="376">
        <f>AR441*'Gas parameters'!$Q$12</f>
        <v>0</v>
      </c>
      <c r="CO441" s="432">
        <f t="shared" si="3374"/>
        <v>0.6</v>
      </c>
      <c r="CP441" s="432">
        <f t="shared" si="3375"/>
        <v>0</v>
      </c>
      <c r="CQ441" s="432">
        <f t="shared" si="3376"/>
        <v>0</v>
      </c>
      <c r="CR441" s="432">
        <f t="shared" si="3377"/>
        <v>0</v>
      </c>
      <c r="CS441" s="432">
        <f t="shared" si="3378"/>
        <v>0</v>
      </c>
      <c r="CT441" s="432">
        <f t="shared" si="3379"/>
        <v>0</v>
      </c>
      <c r="CU441" s="432">
        <f t="shared" si="3380"/>
        <v>0</v>
      </c>
      <c r="CV441" s="432">
        <f t="shared" si="3381"/>
        <v>0</v>
      </c>
      <c r="CW441" s="432">
        <f t="shared" si="3382"/>
        <v>0</v>
      </c>
      <c r="CX441" s="432">
        <f t="shared" si="3383"/>
        <v>0</v>
      </c>
      <c r="CY441" s="432">
        <f t="shared" si="3384"/>
        <v>0</v>
      </c>
      <c r="CZ441" s="432">
        <f t="shared" si="3385"/>
        <v>0.4</v>
      </c>
      <c r="DA441" s="432">
        <f t="shared" si="3386"/>
        <v>0</v>
      </c>
      <c r="DB441" s="432">
        <f t="shared" si="3387"/>
        <v>0</v>
      </c>
      <c r="DC441" s="432">
        <f t="shared" si="3388"/>
        <v>0</v>
      </c>
      <c r="DD441" s="432">
        <f t="shared" si="3389"/>
        <v>0</v>
      </c>
      <c r="DE441" s="428">
        <f>'DATA SHEET'!CO441*'Gas parameters'!$B$13</f>
        <v>21529.8</v>
      </c>
      <c r="DF441" s="428">
        <f>'DATA SHEET'!CP441*'Gas parameters'!$C$13</f>
        <v>0</v>
      </c>
      <c r="DG441" s="428">
        <f>'DATA SHEET'!CQ441*'Gas parameters'!$D$13</f>
        <v>0</v>
      </c>
      <c r="DH441" s="428">
        <f>'DATA SHEET'!CR441*'Gas parameters'!$E$13</f>
        <v>0</v>
      </c>
      <c r="DI441" s="428">
        <f>'DATA SHEET'!CS441*'Gas parameters'!$F$13</f>
        <v>0</v>
      </c>
      <c r="DJ441" s="428">
        <f>'DATA SHEET'!CT441*'Gas parameters'!$G$13</f>
        <v>0</v>
      </c>
      <c r="DK441" s="428">
        <f>'DATA SHEET'!CU441*'Gas parameters'!$H$13</f>
        <v>0</v>
      </c>
      <c r="DL441" s="428">
        <f>'DATA SHEET'!CV441*'Gas parameters'!$I$13</f>
        <v>0</v>
      </c>
      <c r="DM441" s="428">
        <f>'DATA SHEET'!CW441*'Gas parameters'!$J$13</f>
        <v>0</v>
      </c>
      <c r="DN441" s="428">
        <f>'DATA SHEET'!CX441*'Gas parameters'!$K$13</f>
        <v>0</v>
      </c>
      <c r="DO441" s="428">
        <f>'DATA SHEET'!CY441*'Gas parameters'!$L$13</f>
        <v>0</v>
      </c>
      <c r="DP441" s="428">
        <f>'DATA SHEET'!CZ441*'Gas parameters'!$M$13</f>
        <v>4313.2</v>
      </c>
      <c r="DQ441" s="428">
        <f>'DATA SHEET'!DA441*'Gas parameters'!$N$13</f>
        <v>0</v>
      </c>
      <c r="DR441" s="428">
        <f>'DATA SHEET'!DB441*'Gas parameters'!$O$13</f>
        <v>0</v>
      </c>
      <c r="DS441" s="428">
        <f>'DATA SHEET'!DC441*'Gas parameters'!$P$13</f>
        <v>0</v>
      </c>
      <c r="DT441" s="428">
        <f>'DATA SHEET'!DD441*'Gas parameters'!$Q$13</f>
        <v>0</v>
      </c>
      <c r="DU441" s="431">
        <f>'DATA SHEET'!CO441*'Gas parameters'!$B$14</f>
        <v>23891.399999999998</v>
      </c>
      <c r="DV441" s="431">
        <f>'DATA SHEET'!CP441*'Gas parameters'!$C$14</f>
        <v>0</v>
      </c>
      <c r="DW441" s="431">
        <f>'DATA SHEET'!CQ441*'Gas parameters'!$D$14</f>
        <v>0</v>
      </c>
      <c r="DX441" s="431">
        <f>'DATA SHEET'!CR441*'Gas parameters'!$E$14</f>
        <v>0</v>
      </c>
      <c r="DY441" s="431">
        <f>'DATA SHEET'!CS441*'Gas parameters'!$F$14</f>
        <v>0</v>
      </c>
      <c r="DZ441" s="431">
        <f>'DATA SHEET'!CT441*'Gas parameters'!$G$14</f>
        <v>0</v>
      </c>
      <c r="EA441" s="431">
        <f>'DATA SHEET'!CU441*'Gas parameters'!$H$14</f>
        <v>0</v>
      </c>
      <c r="EB441" s="431">
        <f>'DATA SHEET'!CV441*'Gas parameters'!$I$14</f>
        <v>0</v>
      </c>
      <c r="EC441" s="431">
        <f>'DATA SHEET'!CW441*'Gas parameters'!$J$14</f>
        <v>0</v>
      </c>
      <c r="ED441" s="431">
        <f>'DATA SHEET'!CX441*'Gas parameters'!$K$14</f>
        <v>0</v>
      </c>
      <c r="EE441" s="431">
        <f>'DATA SHEET'!CY441*'Gas parameters'!$L$14</f>
        <v>0</v>
      </c>
      <c r="EF441" s="431">
        <f>'DATA SHEET'!CZ441*'Gas parameters'!$M$14</f>
        <v>5098</v>
      </c>
      <c r="EG441" s="431">
        <f>'DATA SHEET'!DA441*'Gas parameters'!$N$14</f>
        <v>0</v>
      </c>
      <c r="EH441" s="431">
        <f>'DATA SHEET'!DB441*'Gas parameters'!$O$14</f>
        <v>0</v>
      </c>
      <c r="EI441" s="431">
        <f>'DATA SHEET'!DC441*'Gas parameters'!$P$14</f>
        <v>0</v>
      </c>
      <c r="EJ441" s="431">
        <f>'DATA SHEET'!DD441*'Gas parameters'!$Q$14</f>
        <v>0</v>
      </c>
      <c r="EK441" s="425">
        <f>'DATA SHEET'!CO441*'Gas parameters'!$B$15</f>
        <v>1.2018</v>
      </c>
      <c r="EL441" s="434">
        <f>'DATA SHEET'!CP441*'Gas parameters'!$C$15</f>
        <v>0</v>
      </c>
      <c r="EM441" s="434">
        <f>'DATA SHEET'!CQ441*'Gas parameters'!$D$15</f>
        <v>0</v>
      </c>
      <c r="EN441" s="434">
        <f>'DATA SHEET'!CR441*'Gas parameters'!$E$15</f>
        <v>0</v>
      </c>
      <c r="EO441" s="434">
        <f>'DATA SHEET'!CS441*'Gas parameters'!$F$15</f>
        <v>0</v>
      </c>
      <c r="EP441" s="434">
        <f>'DATA SHEET'!CT441*'Gas parameters'!$G$15</f>
        <v>0</v>
      </c>
      <c r="EQ441" s="434">
        <f>'DATA SHEET'!CU441*'Gas parameters'!$H$15</f>
        <v>0</v>
      </c>
      <c r="ER441" s="434">
        <f>'DATA SHEET'!CV441*'Gas parameters'!$I$15</f>
        <v>0</v>
      </c>
      <c r="ES441" s="434">
        <f>'DATA SHEET'!CW441*'Gas parameters'!$J$15</f>
        <v>0</v>
      </c>
      <c r="ET441" s="434">
        <f>'DATA SHEET'!CX441*'Gas parameters'!$K$15</f>
        <v>0</v>
      </c>
      <c r="EU441" s="434">
        <f>'DATA SHEET'!CY441*'Gas parameters'!$L$15</f>
        <v>0</v>
      </c>
      <c r="EV441" s="434">
        <f>'DATA SHEET'!CZ441*'Gas parameters'!$M$15</f>
        <v>0.1996</v>
      </c>
      <c r="EW441" s="434">
        <f>'DATA SHEET'!DA441*'Gas parameters'!$N$15</f>
        <v>0</v>
      </c>
      <c r="EX441" s="434">
        <f>'DATA SHEET'!DB441*'Gas parameters'!$O$15</f>
        <v>0</v>
      </c>
      <c r="EY441" s="434">
        <f>'DATA SHEET'!DC441*'Gas parameters'!$P$15</f>
        <v>0</v>
      </c>
      <c r="EZ441" s="434">
        <f>'DATA SHEET'!DD441*'Gas parameters'!$Q$15</f>
        <v>0</v>
      </c>
      <c r="FA441" s="429">
        <f>'DATA SHEET'!CO441*'Gas parameters'!$B$16</f>
        <v>0.59760000000000002</v>
      </c>
      <c r="FB441" s="429">
        <f>'DATA SHEET'!CP441*'Gas parameters'!$C$16</f>
        <v>0</v>
      </c>
      <c r="FC441" s="429">
        <f>'DATA SHEET'!CQ441*'Gas parameters'!$D$16</f>
        <v>0</v>
      </c>
      <c r="FD441" s="429">
        <f>'DATA SHEET'!CR441*'Gas parameters'!$E$16</f>
        <v>0</v>
      </c>
      <c r="FE441" s="429">
        <f>'DATA SHEET'!CS441*'Gas parameters'!$F$16</f>
        <v>0</v>
      </c>
      <c r="FF441" s="429">
        <f>'DATA SHEET'!CT441*'Gas parameters'!$G$16</f>
        <v>0</v>
      </c>
      <c r="FG441" s="429">
        <f>'DATA SHEET'!CU441*'Gas parameters'!$H$16</f>
        <v>0</v>
      </c>
      <c r="FH441" s="429">
        <f>'DATA SHEET'!CV441*'Gas parameters'!$I$16</f>
        <v>0</v>
      </c>
      <c r="FI441" s="429">
        <f>'DATA SHEET'!CW441*'Gas parameters'!$J$16</f>
        <v>0</v>
      </c>
      <c r="FJ441" s="429">
        <f>'DATA SHEET'!CX441*'Gas parameters'!$K$16</f>
        <v>0</v>
      </c>
      <c r="FK441" s="429">
        <f>'DATA SHEET'!CY441*'Gas parameters'!$L$16</f>
        <v>0</v>
      </c>
      <c r="FL441" s="429">
        <f>'DATA SHEET'!CZ441*'Gas parameters'!$M$16</f>
        <v>0</v>
      </c>
      <c r="FM441" s="429">
        <f>'DATA SHEET'!DA441*'Gas parameters'!$N$16</f>
        <v>0</v>
      </c>
      <c r="FN441" s="429">
        <f>'DATA SHEET'!DB441*'Gas parameters'!$O$16</f>
        <v>0</v>
      </c>
      <c r="FO441" s="429">
        <f>'DATA SHEET'!DC441*'Gas parameters'!$P$16</f>
        <v>0</v>
      </c>
      <c r="FP441" s="429">
        <f>'DATA SHEET'!DD441*'Gas parameters'!$Q$16</f>
        <v>0</v>
      </c>
      <c r="FQ441" s="457">
        <f>'DATA SHEET'!CO441*'Gas parameters'!$B$17</f>
        <v>1.1639999999999999</v>
      </c>
      <c r="FR441" s="457">
        <f>'DATA SHEET'!CP441*'Gas parameters'!$C$17</f>
        <v>0</v>
      </c>
      <c r="FS441" s="457">
        <f>'DATA SHEET'!CQ441*'Gas parameters'!$D$17</f>
        <v>0</v>
      </c>
      <c r="FT441" s="457">
        <f>'DATA SHEET'!CR441*'Gas parameters'!$E$17</f>
        <v>0</v>
      </c>
      <c r="FU441" s="457">
        <f>'DATA SHEET'!CS441*'Gas parameters'!$F$17</f>
        <v>0</v>
      </c>
      <c r="FV441" s="457">
        <f>'DATA SHEET'!CT441*'Gas parameters'!$G$17</f>
        <v>0</v>
      </c>
      <c r="FW441" s="457">
        <f>'DATA SHEET'!CU441*'Gas parameters'!$H$17</f>
        <v>0</v>
      </c>
      <c r="FX441" s="457">
        <f>'DATA SHEET'!CV441*'Gas parameters'!$I$17</f>
        <v>0</v>
      </c>
      <c r="FY441" s="457">
        <f>'DATA SHEET'!CW441*'Gas parameters'!$J$17</f>
        <v>0</v>
      </c>
      <c r="FZ441" s="457">
        <f>'DATA SHEET'!CX441*'Gas parameters'!$K$17</f>
        <v>0</v>
      </c>
      <c r="GA441" s="457">
        <f>'DATA SHEET'!CY441*'Gas parameters'!$L$17</f>
        <v>0</v>
      </c>
      <c r="GB441" s="457">
        <f>'DATA SHEET'!CZ441*'Gas parameters'!$M$17</f>
        <v>0.38680000000000003</v>
      </c>
      <c r="GC441" s="457">
        <f>'DATA SHEET'!DA441*'Gas parameters'!$N$17</f>
        <v>0</v>
      </c>
      <c r="GD441" s="457">
        <f>'DATA SHEET'!DB441*'Gas parameters'!$O$17</f>
        <v>0</v>
      </c>
      <c r="GE441" s="457">
        <f>'DATA SHEET'!DC441*'Gas parameters'!$P$17</f>
        <v>0</v>
      </c>
      <c r="GF441" s="457">
        <f>'DATA SHEET'!DD441*'Gas parameters'!$Q$17</f>
        <v>0</v>
      </c>
      <c r="GG441" s="429">
        <f>'DATA SHEET'!CO441*'Gas parameters'!$B$18</f>
        <v>0.43043999999999999</v>
      </c>
      <c r="GH441" s="429">
        <f>'DATA SHEET'!CP441*'Gas parameters'!$C$18</f>
        <v>0</v>
      </c>
      <c r="GI441" s="429">
        <f>'DATA SHEET'!CQ441*'Gas parameters'!$D$18</f>
        <v>0</v>
      </c>
      <c r="GJ441" s="429">
        <f>'DATA SHEET'!CR441*'Gas parameters'!$E$18</f>
        <v>0</v>
      </c>
      <c r="GK441" s="429">
        <f>'DATA SHEET'!CS441*'Gas parameters'!$F$18</f>
        <v>0</v>
      </c>
      <c r="GL441" s="429">
        <f>'DATA SHEET'!CT441*'Gas parameters'!$G$18</f>
        <v>0</v>
      </c>
      <c r="GM441" s="429">
        <f>'DATA SHEET'!CU441*'Gas parameters'!$H$18</f>
        <v>0</v>
      </c>
      <c r="GN441" s="429">
        <f>'DATA SHEET'!CV441*'Gas parameters'!$I$18</f>
        <v>0</v>
      </c>
      <c r="GO441" s="429">
        <f>'DATA SHEET'!CW441*'Gas parameters'!$J$18</f>
        <v>0</v>
      </c>
      <c r="GP441" s="429">
        <f>'DATA SHEET'!CX441*'Gas parameters'!$K$18</f>
        <v>0</v>
      </c>
      <c r="GQ441" s="429">
        <f>'DATA SHEET'!CY441*'Gas parameters'!$L$18</f>
        <v>0</v>
      </c>
      <c r="GR441" s="429">
        <f>'DATA SHEET'!CZ441*'Gas parameters'!$M$18</f>
        <v>3.5999999999999997E-2</v>
      </c>
      <c r="GS441" s="429">
        <f>'DATA SHEET'!DA441*'Gas parameters'!$N$18</f>
        <v>0</v>
      </c>
      <c r="GT441" s="429">
        <f>'DATA SHEET'!DB441*'Gas parameters'!$O$18</f>
        <v>0</v>
      </c>
      <c r="GU441" s="429">
        <f>'DATA SHEET'!DC441*'Gas parameters'!$P$18</f>
        <v>0</v>
      </c>
      <c r="GV441" s="429">
        <f>'DATA SHEET'!DD441*'Gas parameters'!$Q$18</f>
        <v>0</v>
      </c>
      <c r="GW441" s="430">
        <v>7</v>
      </c>
      <c r="GX441" s="430">
        <v>1E-3</v>
      </c>
      <c r="GY441" s="435">
        <f t="shared" si="3390"/>
        <v>6.6924546322827121</v>
      </c>
      <c r="GZ441" s="435">
        <f t="shared" si="3391"/>
        <v>10.148328222950017</v>
      </c>
      <c r="HA441" s="433">
        <f t="shared" si="3392"/>
        <v>1</v>
      </c>
      <c r="HB441" s="433">
        <f t="shared" si="3393"/>
        <v>7.4502201757506663</v>
      </c>
      <c r="HC441" s="433">
        <f t="shared" si="3394"/>
        <v>20.959991874476575</v>
      </c>
      <c r="HD441" s="433">
        <f t="shared" si="3395"/>
        <v>1.3246768628986172</v>
      </c>
      <c r="HE441" s="433">
        <f t="shared" si="3396"/>
        <v>1.2155011147590387</v>
      </c>
      <c r="HF441" s="436">
        <f t="shared" si="3360"/>
        <v>0</v>
      </c>
      <c r="HG441" s="433">
        <f t="shared" si="3397"/>
        <v>5.8886546322827122</v>
      </c>
      <c r="HH441" s="435">
        <f>GY441*0.7906+'DATA SHEET'!CW441/100+HN441</f>
        <v>5.8886546322827122</v>
      </c>
      <c r="HI441" s="433">
        <f t="shared" si="3398"/>
        <v>1.5615655434679541</v>
      </c>
      <c r="HJ441" s="433">
        <f t="shared" si="3399"/>
        <v>10.148328222950017</v>
      </c>
      <c r="HK441" s="437">
        <f t="shared" si="3400"/>
        <v>25843</v>
      </c>
      <c r="HL441" s="437">
        <f t="shared" si="3401"/>
        <v>28989.399999999998</v>
      </c>
      <c r="HM441" s="438">
        <f t="shared" si="3402"/>
        <v>1.4014</v>
      </c>
      <c r="HN441" s="439">
        <f t="shared" si="3403"/>
        <v>0.59760000000000002</v>
      </c>
      <c r="HO441" s="436">
        <f t="shared" si="3404"/>
        <v>1.5508</v>
      </c>
      <c r="HP441" s="427">
        <f t="shared" si="3405"/>
        <v>0.46643999999999997</v>
      </c>
      <c r="HQ441" s="357">
        <f t="shared" si="3406"/>
        <v>25801.599999999999</v>
      </c>
      <c r="HR441" s="358">
        <f t="shared" si="3407"/>
        <v>29019.200000000001</v>
      </c>
      <c r="HS441" s="712">
        <f t="shared" si="3408"/>
        <v>0.46643999999999997</v>
      </c>
      <c r="HT441" s="713">
        <f t="shared" si="3409"/>
        <v>0.36094603788418017</v>
      </c>
      <c r="HU441" s="711">
        <f t="shared" si="3410"/>
        <v>0.44215889640812073</v>
      </c>
      <c r="HV441" s="711">
        <f t="shared" si="3411"/>
        <v>24.454174959719456</v>
      </c>
      <c r="HW441" s="711">
        <f t="shared" si="3412"/>
        <v>27.464698088207459</v>
      </c>
      <c r="HX441" s="711">
        <f t="shared" si="3413"/>
        <v>45.714470083951518</v>
      </c>
      <c r="HY441" s="714">
        <f t="shared" si="3414"/>
        <v>25.801599999999997</v>
      </c>
      <c r="HZ441" s="359">
        <f t="shared" si="3415"/>
        <v>29.019200000000001</v>
      </c>
      <c r="IA441" s="360">
        <f t="shared" si="3416"/>
        <v>48.30190909070317</v>
      </c>
      <c r="IB441" s="75">
        <f t="shared" si="3417"/>
        <v>45.714470083951518</v>
      </c>
      <c r="IC441" s="724">
        <f t="shared" si="3418"/>
        <v>0.36094603788418017</v>
      </c>
      <c r="ID441" s="724">
        <f t="shared" si="3419"/>
        <v>25.801599999999997</v>
      </c>
      <c r="IE441" s="724">
        <f t="shared" si="3420"/>
        <v>29.019200000000001</v>
      </c>
      <c r="IF441" s="76">
        <f t="shared" si="3421"/>
        <v>10.148328222950017</v>
      </c>
      <c r="IG441" s="29"/>
      <c r="IH441" s="29"/>
      <c r="II441" s="28"/>
      <c r="IJ441" s="21"/>
      <c r="IK441" s="31"/>
      <c r="IL441" s="31"/>
      <c r="IM441" s="31"/>
      <c r="IN441" s="29"/>
      <c r="IO441" s="29"/>
      <c r="IP441" s="25"/>
      <c r="IQ441" s="25"/>
      <c r="IR441" s="25"/>
      <c r="IS441" s="43"/>
      <c r="IT441" s="43"/>
      <c r="IU441" s="43"/>
      <c r="IV441" s="43"/>
      <c r="IW441" s="43"/>
      <c r="IX441" s="43"/>
      <c r="IY441" s="43"/>
      <c r="IZ441" s="43"/>
      <c r="JA441" s="25"/>
      <c r="JB441" s="43"/>
      <c r="JC441" s="64"/>
      <c r="JD441" s="22"/>
      <c r="JE441" s="22"/>
      <c r="JF441" s="22"/>
      <c r="JG441" s="22"/>
      <c r="JH441" s="21"/>
      <c r="JI441" s="21"/>
      <c r="JJ441" s="21"/>
      <c r="JK441" s="21"/>
      <c r="JL441" s="79"/>
      <c r="JM441" s="140"/>
      <c r="JN441" s="140"/>
      <c r="JO441" s="140"/>
      <c r="JP441" s="140"/>
      <c r="JQ441" s="140"/>
      <c r="JR441" s="140"/>
      <c r="JS441" s="140"/>
      <c r="JT441" s="142"/>
      <c r="JU441" s="142"/>
      <c r="JV441" s="142"/>
      <c r="JW441" s="142"/>
      <c r="JX441" s="142"/>
      <c r="JY441" s="142"/>
      <c r="JZ441" s="142"/>
      <c r="KA441" s="23"/>
      <c r="KB441" s="24"/>
      <c r="KC441" s="175"/>
      <c r="KD441" s="175"/>
      <c r="KE441" s="175"/>
      <c r="KF441" s="175"/>
      <c r="KG441" s="175"/>
      <c r="KH441" s="175"/>
      <c r="KI441" s="175"/>
      <c r="KJ441" s="175"/>
      <c r="KK441" s="32"/>
      <c r="KL441" s="32"/>
      <c r="KM441" s="32"/>
      <c r="KN441" s="32"/>
      <c r="KO441" s="32"/>
      <c r="KP441" s="32"/>
      <c r="KQ441" s="32"/>
      <c r="KR441" s="32"/>
      <c r="KS441" s="32"/>
      <c r="KT441" s="32"/>
      <c r="KU441" s="32"/>
      <c r="KV441" s="32"/>
      <c r="KX441" s="540">
        <f t="shared" si="3361"/>
        <v>100</v>
      </c>
    </row>
    <row r="442" spans="1:310" ht="13.9" customHeight="1" thickTop="1" thickBot="1" x14ac:dyDescent="0.3">
      <c r="A442" s="13"/>
      <c r="B442" s="13"/>
      <c r="C442" s="13"/>
      <c r="D442" s="578"/>
      <c r="E442" s="11">
        <f t="shared" ref="E442:E444" si="3422">E441+1</f>
        <v>213</v>
      </c>
      <c r="F442" s="2171"/>
      <c r="G442" s="1831"/>
      <c r="H442" s="2222"/>
      <c r="I442" s="2223"/>
      <c r="J442" s="2223"/>
      <c r="K442" s="2224"/>
      <c r="L442" s="1831"/>
      <c r="M442" s="2218"/>
      <c r="N442" s="77"/>
      <c r="O442" s="45"/>
      <c r="P442" s="599"/>
      <c r="Q442" s="726">
        <v>60</v>
      </c>
      <c r="R442" s="727"/>
      <c r="S442" s="727"/>
      <c r="T442" s="727"/>
      <c r="U442" s="727"/>
      <c r="V442" s="727"/>
      <c r="W442" s="727"/>
      <c r="X442" s="727"/>
      <c r="Y442" s="727"/>
      <c r="Z442" s="727"/>
      <c r="AA442" s="727"/>
      <c r="AB442" s="727">
        <v>40</v>
      </c>
      <c r="AC442" s="368">
        <f t="shared" si="3362"/>
        <v>0.6</v>
      </c>
      <c r="AD442" s="368">
        <f t="shared" si="3363"/>
        <v>0</v>
      </c>
      <c r="AE442" s="368">
        <f t="shared" si="3364"/>
        <v>0</v>
      </c>
      <c r="AF442" s="368">
        <f t="shared" si="3365"/>
        <v>0</v>
      </c>
      <c r="AG442" s="368">
        <f t="shared" si="3366"/>
        <v>0</v>
      </c>
      <c r="AH442" s="368">
        <f t="shared" si="3367"/>
        <v>0</v>
      </c>
      <c r="AI442" s="368">
        <f t="shared" si="3368"/>
        <v>0</v>
      </c>
      <c r="AJ442" s="368">
        <f t="shared" si="3369"/>
        <v>0</v>
      </c>
      <c r="AK442" s="368">
        <f t="shared" si="3370"/>
        <v>0</v>
      </c>
      <c r="AL442" s="368">
        <f t="shared" si="3371"/>
        <v>0</v>
      </c>
      <c r="AM442" s="368">
        <f t="shared" si="3372"/>
        <v>0</v>
      </c>
      <c r="AN442" s="368">
        <f t="shared" si="3373"/>
        <v>0.4</v>
      </c>
      <c r="AO442" s="369">
        <v>0</v>
      </c>
      <c r="AP442" s="370">
        <v>0</v>
      </c>
      <c r="AQ442" s="370">
        <v>0</v>
      </c>
      <c r="AR442" s="370">
        <v>0</v>
      </c>
      <c r="AS442" s="378">
        <f>AC442*'Gas parameters'!$B$10</f>
        <v>21490.799999999999</v>
      </c>
      <c r="AT442" s="371">
        <f>AD442*'Gas parameters'!$C$10</f>
        <v>0</v>
      </c>
      <c r="AU442" s="371">
        <f>AE442*'Gas parameters'!$D$10</f>
        <v>0</v>
      </c>
      <c r="AV442" s="371">
        <f>AF442*'Gas parameters'!$E$10</f>
        <v>0</v>
      </c>
      <c r="AW442" s="371">
        <f>AG442*'Gas parameters'!$F$10</f>
        <v>0</v>
      </c>
      <c r="AX442" s="371">
        <f>AH442*'Gas parameters'!$G$10</f>
        <v>0</v>
      </c>
      <c r="AY442" s="371">
        <f>AI442*'Gas parameters'!$H$10</f>
        <v>0</v>
      </c>
      <c r="AZ442" s="371">
        <f>AJ442*'Gas parameters'!$I$10</f>
        <v>0</v>
      </c>
      <c r="BA442" s="371">
        <f>AK442*'Gas parameters'!$J$10</f>
        <v>0</v>
      </c>
      <c r="BB442" s="371">
        <f>AL442*'Gas parameters'!$K$10</f>
        <v>0</v>
      </c>
      <c r="BC442" s="371">
        <f>AM442*'Gas parameters'!$L$10</f>
        <v>0</v>
      </c>
      <c r="BD442" s="371">
        <f>AN442*'Gas parameters'!$M$10</f>
        <v>4310.8</v>
      </c>
      <c r="BE442" s="372">
        <f>AO442*'Gas parameters'!$N$10</f>
        <v>0</v>
      </c>
      <c r="BF442" s="373">
        <f>AP442*'Gas parameters'!$O$10</f>
        <v>0</v>
      </c>
      <c r="BG442" s="373">
        <f>AQ442*'Gas parameters'!$P$10</f>
        <v>0</v>
      </c>
      <c r="BH442" s="379">
        <f>AR442*'Gas parameters'!$Q$10</f>
        <v>0</v>
      </c>
      <c r="BI442" s="386">
        <f>AC442*'Gas parameters'!$B$11</f>
        <v>23904</v>
      </c>
      <c r="BJ442" s="387">
        <f>AD442*'Gas parameters'!$C$11</f>
        <v>0</v>
      </c>
      <c r="BK442" s="387">
        <f>AE442*'Gas parameters'!$D$11</f>
        <v>0</v>
      </c>
      <c r="BL442" s="387">
        <f>AF442*'Gas parameters'!$E$11</f>
        <v>0</v>
      </c>
      <c r="BM442" s="387">
        <f>AG442*'Gas parameters'!$F$11</f>
        <v>0</v>
      </c>
      <c r="BN442" s="387">
        <f>AH442*'Gas parameters'!$G$11</f>
        <v>0</v>
      </c>
      <c r="BO442" s="387">
        <f>AI442*'Gas parameters'!$H$11</f>
        <v>0</v>
      </c>
      <c r="BP442" s="387">
        <f>AJ442*'Gas parameters'!$I$11</f>
        <v>0</v>
      </c>
      <c r="BQ442" s="387">
        <f>AK442*'Gas parameters'!$J$11</f>
        <v>0</v>
      </c>
      <c r="BR442" s="387">
        <f>AL442*'Gas parameters'!$K$11</f>
        <v>0</v>
      </c>
      <c r="BS442" s="387">
        <f>AM442*'Gas parameters'!$L$11</f>
        <v>0</v>
      </c>
      <c r="BT442" s="387">
        <f>AN442*'Gas parameters'!$M$11</f>
        <v>5115.2000000000007</v>
      </c>
      <c r="BU442" s="388">
        <f>AO442*'Gas parameters'!$N$11</f>
        <v>0</v>
      </c>
      <c r="BV442" s="389">
        <f>AP442*'Gas parameters'!$O$11</f>
        <v>0</v>
      </c>
      <c r="BW442" s="389">
        <f>AQ442*'Gas parameters'!$P$11</f>
        <v>0</v>
      </c>
      <c r="BX442" s="390">
        <f>AR442*'Gas parameters'!$Q$11</f>
        <v>0</v>
      </c>
      <c r="BY442" s="385">
        <f>AC442*'Gas parameters'!$B$12</f>
        <v>0.43043999999999999</v>
      </c>
      <c r="BZ442" s="374">
        <f>AD442*'Gas parameters'!$C$12</f>
        <v>0</v>
      </c>
      <c r="CA442" s="374">
        <f>AE442*'Gas parameters'!$D$12</f>
        <v>0</v>
      </c>
      <c r="CB442" s="374">
        <f>AF442*'Gas parameters'!$E$12</f>
        <v>0</v>
      </c>
      <c r="CC442" s="374">
        <f>AG442*'Gas parameters'!$F$12</f>
        <v>0</v>
      </c>
      <c r="CD442" s="374">
        <f>AH442*'Gas parameters'!$G$12</f>
        <v>0</v>
      </c>
      <c r="CE442" s="374">
        <f>AI442*'Gas parameters'!$H$12</f>
        <v>0</v>
      </c>
      <c r="CF442" s="374">
        <f>AJ442*'Gas parameters'!$I$12</f>
        <v>0</v>
      </c>
      <c r="CG442" s="374">
        <f>AK442*'Gas parameters'!$J$12</f>
        <v>0</v>
      </c>
      <c r="CH442" s="374">
        <f>AL442*'Gas parameters'!$K$12</f>
        <v>0</v>
      </c>
      <c r="CI442" s="374">
        <f>AM442*'Gas parameters'!$L$12</f>
        <v>0</v>
      </c>
      <c r="CJ442" s="374">
        <f>AN442*'Gas parameters'!$M$12</f>
        <v>3.5999999999999997E-2</v>
      </c>
      <c r="CK442" s="375">
        <f>AO442*'Gas parameters'!$N$12</f>
        <v>0</v>
      </c>
      <c r="CL442" s="376">
        <f>AP442*'Gas parameters'!$O$12</f>
        <v>0</v>
      </c>
      <c r="CM442" s="376">
        <f>AQ442*'Gas parameters'!$P$12</f>
        <v>0</v>
      </c>
      <c r="CN442" s="376">
        <f>AR442*'Gas parameters'!$Q$12</f>
        <v>0</v>
      </c>
      <c r="CO442" s="432">
        <f t="shared" si="3374"/>
        <v>0.6</v>
      </c>
      <c r="CP442" s="432">
        <f t="shared" si="3375"/>
        <v>0</v>
      </c>
      <c r="CQ442" s="432">
        <f t="shared" si="3376"/>
        <v>0</v>
      </c>
      <c r="CR442" s="432">
        <f t="shared" si="3377"/>
        <v>0</v>
      </c>
      <c r="CS442" s="432">
        <f t="shared" si="3378"/>
        <v>0</v>
      </c>
      <c r="CT442" s="432">
        <f t="shared" si="3379"/>
        <v>0</v>
      </c>
      <c r="CU442" s="432">
        <f t="shared" si="3380"/>
        <v>0</v>
      </c>
      <c r="CV442" s="432">
        <f t="shared" si="3381"/>
        <v>0</v>
      </c>
      <c r="CW442" s="432">
        <f t="shared" si="3382"/>
        <v>0</v>
      </c>
      <c r="CX442" s="432">
        <f t="shared" si="3383"/>
        <v>0</v>
      </c>
      <c r="CY442" s="432">
        <f t="shared" si="3384"/>
        <v>0</v>
      </c>
      <c r="CZ442" s="432">
        <f t="shared" si="3385"/>
        <v>0.4</v>
      </c>
      <c r="DA442" s="432">
        <f t="shared" si="3386"/>
        <v>0</v>
      </c>
      <c r="DB442" s="432">
        <f t="shared" si="3387"/>
        <v>0</v>
      </c>
      <c r="DC442" s="432">
        <f t="shared" si="3388"/>
        <v>0</v>
      </c>
      <c r="DD442" s="432">
        <f t="shared" si="3389"/>
        <v>0</v>
      </c>
      <c r="DE442" s="428">
        <f>'DATA SHEET'!CO442*'Gas parameters'!$B$13</f>
        <v>21529.8</v>
      </c>
      <c r="DF442" s="428">
        <f>'DATA SHEET'!CP442*'Gas parameters'!$C$13</f>
        <v>0</v>
      </c>
      <c r="DG442" s="428">
        <f>'DATA SHEET'!CQ442*'Gas parameters'!$D$13</f>
        <v>0</v>
      </c>
      <c r="DH442" s="428">
        <f>'DATA SHEET'!CR442*'Gas parameters'!$E$13</f>
        <v>0</v>
      </c>
      <c r="DI442" s="428">
        <f>'DATA SHEET'!CS442*'Gas parameters'!$F$13</f>
        <v>0</v>
      </c>
      <c r="DJ442" s="428">
        <f>'DATA SHEET'!CT442*'Gas parameters'!$G$13</f>
        <v>0</v>
      </c>
      <c r="DK442" s="428">
        <f>'DATA SHEET'!CU442*'Gas parameters'!$H$13</f>
        <v>0</v>
      </c>
      <c r="DL442" s="428">
        <f>'DATA SHEET'!CV442*'Gas parameters'!$I$13</f>
        <v>0</v>
      </c>
      <c r="DM442" s="428">
        <f>'DATA SHEET'!CW442*'Gas parameters'!$J$13</f>
        <v>0</v>
      </c>
      <c r="DN442" s="428">
        <f>'DATA SHEET'!CX442*'Gas parameters'!$K$13</f>
        <v>0</v>
      </c>
      <c r="DO442" s="428">
        <f>'DATA SHEET'!CY442*'Gas parameters'!$L$13</f>
        <v>0</v>
      </c>
      <c r="DP442" s="428">
        <f>'DATA SHEET'!CZ442*'Gas parameters'!$M$13</f>
        <v>4313.2</v>
      </c>
      <c r="DQ442" s="428">
        <f>'DATA SHEET'!DA442*'Gas parameters'!$N$13</f>
        <v>0</v>
      </c>
      <c r="DR442" s="428">
        <f>'DATA SHEET'!DB442*'Gas parameters'!$O$13</f>
        <v>0</v>
      </c>
      <c r="DS442" s="428">
        <f>'DATA SHEET'!DC442*'Gas parameters'!$P$13</f>
        <v>0</v>
      </c>
      <c r="DT442" s="428">
        <f>'DATA SHEET'!DD442*'Gas parameters'!$Q$13</f>
        <v>0</v>
      </c>
      <c r="DU442" s="431">
        <f>'DATA SHEET'!CO442*'Gas parameters'!$B$14</f>
        <v>23891.399999999998</v>
      </c>
      <c r="DV442" s="431">
        <f>'DATA SHEET'!CP442*'Gas parameters'!$C$14</f>
        <v>0</v>
      </c>
      <c r="DW442" s="431">
        <f>'DATA SHEET'!CQ442*'Gas parameters'!$D$14</f>
        <v>0</v>
      </c>
      <c r="DX442" s="431">
        <f>'DATA SHEET'!CR442*'Gas parameters'!$E$14</f>
        <v>0</v>
      </c>
      <c r="DY442" s="431">
        <f>'DATA SHEET'!CS442*'Gas parameters'!$F$14</f>
        <v>0</v>
      </c>
      <c r="DZ442" s="431">
        <f>'DATA SHEET'!CT442*'Gas parameters'!$G$14</f>
        <v>0</v>
      </c>
      <c r="EA442" s="431">
        <f>'DATA SHEET'!CU442*'Gas parameters'!$H$14</f>
        <v>0</v>
      </c>
      <c r="EB442" s="431">
        <f>'DATA SHEET'!CV442*'Gas parameters'!$I$14</f>
        <v>0</v>
      </c>
      <c r="EC442" s="431">
        <f>'DATA SHEET'!CW442*'Gas parameters'!$J$14</f>
        <v>0</v>
      </c>
      <c r="ED442" s="431">
        <f>'DATA SHEET'!CX442*'Gas parameters'!$K$14</f>
        <v>0</v>
      </c>
      <c r="EE442" s="431">
        <f>'DATA SHEET'!CY442*'Gas parameters'!$L$14</f>
        <v>0</v>
      </c>
      <c r="EF442" s="431">
        <f>'DATA SHEET'!CZ442*'Gas parameters'!$M$14</f>
        <v>5098</v>
      </c>
      <c r="EG442" s="431">
        <f>'DATA SHEET'!DA442*'Gas parameters'!$N$14</f>
        <v>0</v>
      </c>
      <c r="EH442" s="431">
        <f>'DATA SHEET'!DB442*'Gas parameters'!$O$14</f>
        <v>0</v>
      </c>
      <c r="EI442" s="431">
        <f>'DATA SHEET'!DC442*'Gas parameters'!$P$14</f>
        <v>0</v>
      </c>
      <c r="EJ442" s="431">
        <f>'DATA SHEET'!DD442*'Gas parameters'!$Q$14</f>
        <v>0</v>
      </c>
      <c r="EK442" s="425">
        <f>'DATA SHEET'!CO442*'Gas parameters'!$B$15</f>
        <v>1.2018</v>
      </c>
      <c r="EL442" s="434">
        <f>'DATA SHEET'!CP442*'Gas parameters'!$C$15</f>
        <v>0</v>
      </c>
      <c r="EM442" s="434">
        <f>'DATA SHEET'!CQ442*'Gas parameters'!$D$15</f>
        <v>0</v>
      </c>
      <c r="EN442" s="434">
        <f>'DATA SHEET'!CR442*'Gas parameters'!$E$15</f>
        <v>0</v>
      </c>
      <c r="EO442" s="434">
        <f>'DATA SHEET'!CS442*'Gas parameters'!$F$15</f>
        <v>0</v>
      </c>
      <c r="EP442" s="434">
        <f>'DATA SHEET'!CT442*'Gas parameters'!$G$15</f>
        <v>0</v>
      </c>
      <c r="EQ442" s="434">
        <f>'DATA SHEET'!CU442*'Gas parameters'!$H$15</f>
        <v>0</v>
      </c>
      <c r="ER442" s="434">
        <f>'DATA SHEET'!CV442*'Gas parameters'!$I$15</f>
        <v>0</v>
      </c>
      <c r="ES442" s="434">
        <f>'DATA SHEET'!CW442*'Gas parameters'!$J$15</f>
        <v>0</v>
      </c>
      <c r="ET442" s="434">
        <f>'DATA SHEET'!CX442*'Gas parameters'!$K$15</f>
        <v>0</v>
      </c>
      <c r="EU442" s="434">
        <f>'DATA SHEET'!CY442*'Gas parameters'!$L$15</f>
        <v>0</v>
      </c>
      <c r="EV442" s="434">
        <f>'DATA SHEET'!CZ442*'Gas parameters'!$M$15</f>
        <v>0.1996</v>
      </c>
      <c r="EW442" s="434">
        <f>'DATA SHEET'!DA442*'Gas parameters'!$N$15</f>
        <v>0</v>
      </c>
      <c r="EX442" s="434">
        <f>'DATA SHEET'!DB442*'Gas parameters'!$O$15</f>
        <v>0</v>
      </c>
      <c r="EY442" s="434">
        <f>'DATA SHEET'!DC442*'Gas parameters'!$P$15</f>
        <v>0</v>
      </c>
      <c r="EZ442" s="434">
        <f>'DATA SHEET'!DD442*'Gas parameters'!$Q$15</f>
        <v>0</v>
      </c>
      <c r="FA442" s="429">
        <f>'DATA SHEET'!CO442*'Gas parameters'!$B$16</f>
        <v>0.59760000000000002</v>
      </c>
      <c r="FB442" s="429">
        <f>'DATA SHEET'!CP442*'Gas parameters'!$C$16</f>
        <v>0</v>
      </c>
      <c r="FC442" s="429">
        <f>'DATA SHEET'!CQ442*'Gas parameters'!$D$16</f>
        <v>0</v>
      </c>
      <c r="FD442" s="429">
        <f>'DATA SHEET'!CR442*'Gas parameters'!$E$16</f>
        <v>0</v>
      </c>
      <c r="FE442" s="429">
        <f>'DATA SHEET'!CS442*'Gas parameters'!$F$16</f>
        <v>0</v>
      </c>
      <c r="FF442" s="429">
        <f>'DATA SHEET'!CT442*'Gas parameters'!$G$16</f>
        <v>0</v>
      </c>
      <c r="FG442" s="429">
        <f>'DATA SHEET'!CU442*'Gas parameters'!$H$16</f>
        <v>0</v>
      </c>
      <c r="FH442" s="429">
        <f>'DATA SHEET'!CV442*'Gas parameters'!$I$16</f>
        <v>0</v>
      </c>
      <c r="FI442" s="429">
        <f>'DATA SHEET'!CW442*'Gas parameters'!$J$16</f>
        <v>0</v>
      </c>
      <c r="FJ442" s="429">
        <f>'DATA SHEET'!CX442*'Gas parameters'!$K$16</f>
        <v>0</v>
      </c>
      <c r="FK442" s="429">
        <f>'DATA SHEET'!CY442*'Gas parameters'!$L$16</f>
        <v>0</v>
      </c>
      <c r="FL442" s="429">
        <f>'DATA SHEET'!CZ442*'Gas parameters'!$M$16</f>
        <v>0</v>
      </c>
      <c r="FM442" s="429">
        <f>'DATA SHEET'!DA442*'Gas parameters'!$N$16</f>
        <v>0</v>
      </c>
      <c r="FN442" s="429">
        <f>'DATA SHEET'!DB442*'Gas parameters'!$O$16</f>
        <v>0</v>
      </c>
      <c r="FO442" s="429">
        <f>'DATA SHEET'!DC442*'Gas parameters'!$P$16</f>
        <v>0</v>
      </c>
      <c r="FP442" s="429">
        <f>'DATA SHEET'!DD442*'Gas parameters'!$Q$16</f>
        <v>0</v>
      </c>
      <c r="FQ442" s="457">
        <f>'DATA SHEET'!CO442*'Gas parameters'!$B$17</f>
        <v>1.1639999999999999</v>
      </c>
      <c r="FR442" s="457">
        <f>'DATA SHEET'!CP442*'Gas parameters'!$C$17</f>
        <v>0</v>
      </c>
      <c r="FS442" s="457">
        <f>'DATA SHEET'!CQ442*'Gas parameters'!$D$17</f>
        <v>0</v>
      </c>
      <c r="FT442" s="457">
        <f>'DATA SHEET'!CR442*'Gas parameters'!$E$17</f>
        <v>0</v>
      </c>
      <c r="FU442" s="457">
        <f>'DATA SHEET'!CS442*'Gas parameters'!$F$17</f>
        <v>0</v>
      </c>
      <c r="FV442" s="457">
        <f>'DATA SHEET'!CT442*'Gas parameters'!$G$17</f>
        <v>0</v>
      </c>
      <c r="FW442" s="457">
        <f>'DATA SHEET'!CU442*'Gas parameters'!$H$17</f>
        <v>0</v>
      </c>
      <c r="FX442" s="457">
        <f>'DATA SHEET'!CV442*'Gas parameters'!$I$17</f>
        <v>0</v>
      </c>
      <c r="FY442" s="457">
        <f>'DATA SHEET'!CW442*'Gas parameters'!$J$17</f>
        <v>0</v>
      </c>
      <c r="FZ442" s="457">
        <f>'DATA SHEET'!CX442*'Gas parameters'!$K$17</f>
        <v>0</v>
      </c>
      <c r="GA442" s="457">
        <f>'DATA SHEET'!CY442*'Gas parameters'!$L$17</f>
        <v>0</v>
      </c>
      <c r="GB442" s="457">
        <f>'DATA SHEET'!CZ442*'Gas parameters'!$M$17</f>
        <v>0.38680000000000003</v>
      </c>
      <c r="GC442" s="457">
        <f>'DATA SHEET'!DA442*'Gas parameters'!$N$17</f>
        <v>0</v>
      </c>
      <c r="GD442" s="457">
        <f>'DATA SHEET'!DB442*'Gas parameters'!$O$17</f>
        <v>0</v>
      </c>
      <c r="GE442" s="457">
        <f>'DATA SHEET'!DC442*'Gas parameters'!$P$17</f>
        <v>0</v>
      </c>
      <c r="GF442" s="457">
        <f>'DATA SHEET'!DD442*'Gas parameters'!$Q$17</f>
        <v>0</v>
      </c>
      <c r="GG442" s="429">
        <f>'DATA SHEET'!CO442*'Gas parameters'!$B$18</f>
        <v>0.43043999999999999</v>
      </c>
      <c r="GH442" s="429">
        <f>'DATA SHEET'!CP442*'Gas parameters'!$C$18</f>
        <v>0</v>
      </c>
      <c r="GI442" s="429">
        <f>'DATA SHEET'!CQ442*'Gas parameters'!$D$18</f>
        <v>0</v>
      </c>
      <c r="GJ442" s="429">
        <f>'DATA SHEET'!CR442*'Gas parameters'!$E$18</f>
        <v>0</v>
      </c>
      <c r="GK442" s="429">
        <f>'DATA SHEET'!CS442*'Gas parameters'!$F$18</f>
        <v>0</v>
      </c>
      <c r="GL442" s="429">
        <f>'DATA SHEET'!CT442*'Gas parameters'!$G$18</f>
        <v>0</v>
      </c>
      <c r="GM442" s="429">
        <f>'DATA SHEET'!CU442*'Gas parameters'!$H$18</f>
        <v>0</v>
      </c>
      <c r="GN442" s="429">
        <f>'DATA SHEET'!CV442*'Gas parameters'!$I$18</f>
        <v>0</v>
      </c>
      <c r="GO442" s="429">
        <f>'DATA SHEET'!CW442*'Gas parameters'!$J$18</f>
        <v>0</v>
      </c>
      <c r="GP442" s="429">
        <f>'DATA SHEET'!CX442*'Gas parameters'!$K$18</f>
        <v>0</v>
      </c>
      <c r="GQ442" s="429">
        <f>'DATA SHEET'!CY442*'Gas parameters'!$L$18</f>
        <v>0</v>
      </c>
      <c r="GR442" s="429">
        <f>'DATA SHEET'!CZ442*'Gas parameters'!$M$18</f>
        <v>3.5999999999999997E-2</v>
      </c>
      <c r="GS442" s="429">
        <f>'DATA SHEET'!DA442*'Gas parameters'!$N$18</f>
        <v>0</v>
      </c>
      <c r="GT442" s="429">
        <f>'DATA SHEET'!DB442*'Gas parameters'!$O$18</f>
        <v>0</v>
      </c>
      <c r="GU442" s="429">
        <f>'DATA SHEET'!DC442*'Gas parameters'!$P$18</f>
        <v>0</v>
      </c>
      <c r="GV442" s="429">
        <f>'DATA SHEET'!DD442*'Gas parameters'!$Q$18</f>
        <v>0</v>
      </c>
      <c r="GW442" s="430">
        <v>7</v>
      </c>
      <c r="GX442" s="430">
        <v>1E-3</v>
      </c>
      <c r="GY442" s="435">
        <f t="shared" si="3390"/>
        <v>6.6924546322827121</v>
      </c>
      <c r="GZ442" s="435">
        <f t="shared" si="3391"/>
        <v>10.148328222950017</v>
      </c>
      <c r="HA442" s="433">
        <f t="shared" si="3392"/>
        <v>1</v>
      </c>
      <c r="HB442" s="433">
        <f t="shared" si="3393"/>
        <v>7.4502201757506663</v>
      </c>
      <c r="HC442" s="433">
        <f t="shared" si="3394"/>
        <v>20.959991874476575</v>
      </c>
      <c r="HD442" s="433">
        <f t="shared" si="3395"/>
        <v>1.3246768628986172</v>
      </c>
      <c r="HE442" s="433">
        <f t="shared" si="3396"/>
        <v>1.2155011147590387</v>
      </c>
      <c r="HF442" s="436">
        <f t="shared" si="3360"/>
        <v>0</v>
      </c>
      <c r="HG442" s="433">
        <f t="shared" si="3397"/>
        <v>5.8886546322827122</v>
      </c>
      <c r="HH442" s="435">
        <f>GY442*0.7906+'DATA SHEET'!CW442/100+HN442</f>
        <v>5.8886546322827122</v>
      </c>
      <c r="HI442" s="433">
        <f t="shared" si="3398"/>
        <v>1.5615655434679541</v>
      </c>
      <c r="HJ442" s="433">
        <f t="shared" si="3399"/>
        <v>10.148328222950017</v>
      </c>
      <c r="HK442" s="437">
        <f t="shared" si="3400"/>
        <v>25843</v>
      </c>
      <c r="HL442" s="437">
        <f t="shared" si="3401"/>
        <v>28989.399999999998</v>
      </c>
      <c r="HM442" s="438">
        <f t="shared" si="3402"/>
        <v>1.4014</v>
      </c>
      <c r="HN442" s="439">
        <f t="shared" si="3403"/>
        <v>0.59760000000000002</v>
      </c>
      <c r="HO442" s="436">
        <f t="shared" si="3404"/>
        <v>1.5508</v>
      </c>
      <c r="HP442" s="427">
        <f t="shared" si="3405"/>
        <v>0.46643999999999997</v>
      </c>
      <c r="HQ442" s="357">
        <f t="shared" si="3406"/>
        <v>25801.599999999999</v>
      </c>
      <c r="HR442" s="358">
        <f t="shared" si="3407"/>
        <v>29019.200000000001</v>
      </c>
      <c r="HS442" s="712">
        <f t="shared" si="3408"/>
        <v>0.46643999999999997</v>
      </c>
      <c r="HT442" s="713">
        <f t="shared" si="3409"/>
        <v>0.36094603788418017</v>
      </c>
      <c r="HU442" s="711">
        <f t="shared" si="3410"/>
        <v>0.44215889640812073</v>
      </c>
      <c r="HV442" s="711">
        <f t="shared" si="3411"/>
        <v>24.454174959719456</v>
      </c>
      <c r="HW442" s="711">
        <f t="shared" si="3412"/>
        <v>27.464698088207459</v>
      </c>
      <c r="HX442" s="711">
        <f t="shared" si="3413"/>
        <v>45.714470083951518</v>
      </c>
      <c r="HY442" s="714">
        <f t="shared" si="3414"/>
        <v>25.801599999999997</v>
      </c>
      <c r="HZ442" s="359">
        <f t="shared" si="3415"/>
        <v>29.019200000000001</v>
      </c>
      <c r="IA442" s="360">
        <f t="shared" si="3416"/>
        <v>48.30190909070317</v>
      </c>
      <c r="IB442" s="75">
        <f t="shared" si="3417"/>
        <v>45.714470083951518</v>
      </c>
      <c r="IC442" s="724">
        <f t="shared" si="3418"/>
        <v>0.36094603788418017</v>
      </c>
      <c r="ID442" s="724">
        <f t="shared" si="3419"/>
        <v>25.801599999999997</v>
      </c>
      <c r="IE442" s="724">
        <f t="shared" si="3420"/>
        <v>29.019200000000001</v>
      </c>
      <c r="IF442" s="76">
        <f t="shared" si="3421"/>
        <v>10.148328222950017</v>
      </c>
      <c r="IG442" s="29"/>
      <c r="IH442" s="29"/>
      <c r="II442" s="28"/>
      <c r="IJ442" s="21"/>
      <c r="IK442" s="31"/>
      <c r="IL442" s="31"/>
      <c r="IM442" s="31"/>
      <c r="IN442" s="29"/>
      <c r="IO442" s="29"/>
      <c r="IP442" s="25"/>
      <c r="IQ442" s="25"/>
      <c r="IR442" s="25"/>
      <c r="IS442" s="43"/>
      <c r="IT442" s="43"/>
      <c r="IU442" s="43"/>
      <c r="IV442" s="43"/>
      <c r="IW442" s="43"/>
      <c r="IX442" s="43"/>
      <c r="IY442" s="43"/>
      <c r="IZ442" s="43"/>
      <c r="JA442" s="169"/>
      <c r="JB442" s="43"/>
      <c r="JC442" s="64"/>
      <c r="JD442" s="22"/>
      <c r="JE442" s="22"/>
      <c r="JF442" s="22"/>
      <c r="JG442" s="22"/>
      <c r="JH442" s="21"/>
      <c r="JI442" s="21"/>
      <c r="JJ442" s="21"/>
      <c r="JK442" s="21"/>
      <c r="JL442" s="79"/>
      <c r="JM442" s="140"/>
      <c r="JN442" s="140"/>
      <c r="JO442" s="140"/>
      <c r="JP442" s="140"/>
      <c r="JQ442" s="140"/>
      <c r="JR442" s="140"/>
      <c r="JS442" s="140"/>
      <c r="JT442" s="142"/>
      <c r="JU442" s="142"/>
      <c r="JV442" s="142"/>
      <c r="JW442" s="142"/>
      <c r="JX442" s="142"/>
      <c r="JY442" s="142"/>
      <c r="JZ442" s="142"/>
      <c r="KA442" s="26"/>
      <c r="KB442" s="27"/>
      <c r="KC442" s="175"/>
      <c r="KD442" s="175"/>
      <c r="KE442" s="175"/>
      <c r="KF442" s="175"/>
      <c r="KG442" s="175"/>
      <c r="KH442" s="175"/>
      <c r="KI442" s="175"/>
      <c r="KJ442" s="175"/>
      <c r="KK442" s="32"/>
      <c r="KL442" s="32"/>
      <c r="KM442" s="32"/>
      <c r="KN442" s="32"/>
      <c r="KO442" s="32"/>
      <c r="KP442" s="32"/>
      <c r="KQ442" s="32"/>
      <c r="KR442" s="32"/>
      <c r="KS442" s="32"/>
      <c r="KT442" s="32"/>
      <c r="KU442" s="32"/>
      <c r="KV442" s="32"/>
      <c r="KX442" s="540">
        <f t="shared" si="3361"/>
        <v>100</v>
      </c>
    </row>
    <row r="443" spans="1:310" ht="13.15" customHeight="1" thickTop="1" thickBot="1" x14ac:dyDescent="0.3">
      <c r="A443" s="178"/>
      <c r="B443" s="178"/>
      <c r="C443" s="178"/>
      <c r="D443" s="578"/>
      <c r="E443" s="11">
        <f t="shared" si="3422"/>
        <v>214</v>
      </c>
      <c r="F443" s="2171"/>
      <c r="G443" s="1831"/>
      <c r="H443" s="2222"/>
      <c r="I443" s="2223"/>
      <c r="J443" s="2223"/>
      <c r="K443" s="2224"/>
      <c r="L443" s="1831"/>
      <c r="M443" s="2218"/>
      <c r="N443" s="77"/>
      <c r="O443" s="45"/>
      <c r="P443" s="599"/>
      <c r="Q443" s="726">
        <v>60</v>
      </c>
      <c r="R443" s="727"/>
      <c r="S443" s="727"/>
      <c r="T443" s="727"/>
      <c r="U443" s="727"/>
      <c r="V443" s="727"/>
      <c r="W443" s="727"/>
      <c r="X443" s="727"/>
      <c r="Y443" s="727"/>
      <c r="Z443" s="727"/>
      <c r="AA443" s="727"/>
      <c r="AB443" s="727">
        <v>40</v>
      </c>
      <c r="AC443" s="368">
        <f t="shared" si="3362"/>
        <v>0.6</v>
      </c>
      <c r="AD443" s="368">
        <f t="shared" si="3363"/>
        <v>0</v>
      </c>
      <c r="AE443" s="368">
        <f t="shared" si="3364"/>
        <v>0</v>
      </c>
      <c r="AF443" s="368">
        <f t="shared" si="3365"/>
        <v>0</v>
      </c>
      <c r="AG443" s="368">
        <f t="shared" si="3366"/>
        <v>0</v>
      </c>
      <c r="AH443" s="368">
        <f t="shared" si="3367"/>
        <v>0</v>
      </c>
      <c r="AI443" s="368">
        <f t="shared" si="3368"/>
        <v>0</v>
      </c>
      <c r="AJ443" s="368">
        <f t="shared" si="3369"/>
        <v>0</v>
      </c>
      <c r="AK443" s="368">
        <f t="shared" si="3370"/>
        <v>0</v>
      </c>
      <c r="AL443" s="368">
        <f t="shared" si="3371"/>
        <v>0</v>
      </c>
      <c r="AM443" s="368">
        <f t="shared" si="3372"/>
        <v>0</v>
      </c>
      <c r="AN443" s="368">
        <f t="shared" si="3373"/>
        <v>0.4</v>
      </c>
      <c r="AO443" s="369">
        <v>0</v>
      </c>
      <c r="AP443" s="370">
        <v>0</v>
      </c>
      <c r="AQ443" s="370">
        <v>0</v>
      </c>
      <c r="AR443" s="370">
        <v>0</v>
      </c>
      <c r="AS443" s="378">
        <f>AC443*'Gas parameters'!$B$10</f>
        <v>21490.799999999999</v>
      </c>
      <c r="AT443" s="371">
        <f>AD443*'Gas parameters'!$C$10</f>
        <v>0</v>
      </c>
      <c r="AU443" s="371">
        <f>AE443*'Gas parameters'!$D$10</f>
        <v>0</v>
      </c>
      <c r="AV443" s="371">
        <f>AF443*'Gas parameters'!$E$10</f>
        <v>0</v>
      </c>
      <c r="AW443" s="371">
        <f>AG443*'Gas parameters'!$F$10</f>
        <v>0</v>
      </c>
      <c r="AX443" s="371">
        <f>AH443*'Gas parameters'!$G$10</f>
        <v>0</v>
      </c>
      <c r="AY443" s="371">
        <f>AI443*'Gas parameters'!$H$10</f>
        <v>0</v>
      </c>
      <c r="AZ443" s="371">
        <f>AJ443*'Gas parameters'!$I$10</f>
        <v>0</v>
      </c>
      <c r="BA443" s="371">
        <f>AK443*'Gas parameters'!$J$10</f>
        <v>0</v>
      </c>
      <c r="BB443" s="371">
        <f>AL443*'Gas parameters'!$K$10</f>
        <v>0</v>
      </c>
      <c r="BC443" s="371">
        <f>AM443*'Gas parameters'!$L$10</f>
        <v>0</v>
      </c>
      <c r="BD443" s="371">
        <f>AN443*'Gas parameters'!$M$10</f>
        <v>4310.8</v>
      </c>
      <c r="BE443" s="372">
        <f>AO443*'Gas parameters'!$N$10</f>
        <v>0</v>
      </c>
      <c r="BF443" s="373">
        <f>AP443*'Gas parameters'!$O$10</f>
        <v>0</v>
      </c>
      <c r="BG443" s="373">
        <f>AQ443*'Gas parameters'!$P$10</f>
        <v>0</v>
      </c>
      <c r="BH443" s="379">
        <f>AR443*'Gas parameters'!$Q$10</f>
        <v>0</v>
      </c>
      <c r="BI443" s="386">
        <f>AC443*'Gas parameters'!$B$11</f>
        <v>23904</v>
      </c>
      <c r="BJ443" s="387">
        <f>AD443*'Gas parameters'!$C$11</f>
        <v>0</v>
      </c>
      <c r="BK443" s="387">
        <f>AE443*'Gas parameters'!$D$11</f>
        <v>0</v>
      </c>
      <c r="BL443" s="387">
        <f>AF443*'Gas parameters'!$E$11</f>
        <v>0</v>
      </c>
      <c r="BM443" s="387">
        <f>AG443*'Gas parameters'!$F$11</f>
        <v>0</v>
      </c>
      <c r="BN443" s="387">
        <f>AH443*'Gas parameters'!$G$11</f>
        <v>0</v>
      </c>
      <c r="BO443" s="387">
        <f>AI443*'Gas parameters'!$H$11</f>
        <v>0</v>
      </c>
      <c r="BP443" s="387">
        <f>AJ443*'Gas parameters'!$I$11</f>
        <v>0</v>
      </c>
      <c r="BQ443" s="387">
        <f>AK443*'Gas parameters'!$J$11</f>
        <v>0</v>
      </c>
      <c r="BR443" s="387">
        <f>AL443*'Gas parameters'!$K$11</f>
        <v>0</v>
      </c>
      <c r="BS443" s="387">
        <f>AM443*'Gas parameters'!$L$11</f>
        <v>0</v>
      </c>
      <c r="BT443" s="387">
        <f>AN443*'Gas parameters'!$M$11</f>
        <v>5115.2000000000007</v>
      </c>
      <c r="BU443" s="388">
        <f>AO443*'Gas parameters'!$N$11</f>
        <v>0</v>
      </c>
      <c r="BV443" s="389">
        <f>AP443*'Gas parameters'!$O$11</f>
        <v>0</v>
      </c>
      <c r="BW443" s="389">
        <f>AQ443*'Gas parameters'!$P$11</f>
        <v>0</v>
      </c>
      <c r="BX443" s="390">
        <f>AR443*'Gas parameters'!$Q$11</f>
        <v>0</v>
      </c>
      <c r="BY443" s="385">
        <f>AC443*'Gas parameters'!$B$12</f>
        <v>0.43043999999999999</v>
      </c>
      <c r="BZ443" s="374">
        <f>AD443*'Gas parameters'!$C$12</f>
        <v>0</v>
      </c>
      <c r="CA443" s="374">
        <f>AE443*'Gas parameters'!$D$12</f>
        <v>0</v>
      </c>
      <c r="CB443" s="374">
        <f>AF443*'Gas parameters'!$E$12</f>
        <v>0</v>
      </c>
      <c r="CC443" s="374">
        <f>AG443*'Gas parameters'!$F$12</f>
        <v>0</v>
      </c>
      <c r="CD443" s="374">
        <f>AH443*'Gas parameters'!$G$12</f>
        <v>0</v>
      </c>
      <c r="CE443" s="374">
        <f>AI443*'Gas parameters'!$H$12</f>
        <v>0</v>
      </c>
      <c r="CF443" s="374">
        <f>AJ443*'Gas parameters'!$I$12</f>
        <v>0</v>
      </c>
      <c r="CG443" s="374">
        <f>AK443*'Gas parameters'!$J$12</f>
        <v>0</v>
      </c>
      <c r="CH443" s="374">
        <f>AL443*'Gas parameters'!$K$12</f>
        <v>0</v>
      </c>
      <c r="CI443" s="374">
        <f>AM443*'Gas parameters'!$L$12</f>
        <v>0</v>
      </c>
      <c r="CJ443" s="374">
        <f>AN443*'Gas parameters'!$M$12</f>
        <v>3.5999999999999997E-2</v>
      </c>
      <c r="CK443" s="375">
        <f>AO443*'Gas parameters'!$N$12</f>
        <v>0</v>
      </c>
      <c r="CL443" s="376">
        <f>AP443*'Gas parameters'!$O$12</f>
        <v>0</v>
      </c>
      <c r="CM443" s="376">
        <f>AQ443*'Gas parameters'!$P$12</f>
        <v>0</v>
      </c>
      <c r="CN443" s="376">
        <f>AR443*'Gas parameters'!$Q$12</f>
        <v>0</v>
      </c>
      <c r="CO443" s="432">
        <f t="shared" si="3374"/>
        <v>0.6</v>
      </c>
      <c r="CP443" s="432">
        <f t="shared" si="3375"/>
        <v>0</v>
      </c>
      <c r="CQ443" s="432">
        <f t="shared" si="3376"/>
        <v>0</v>
      </c>
      <c r="CR443" s="432">
        <f t="shared" si="3377"/>
        <v>0</v>
      </c>
      <c r="CS443" s="432">
        <f t="shared" si="3378"/>
        <v>0</v>
      </c>
      <c r="CT443" s="432">
        <f t="shared" si="3379"/>
        <v>0</v>
      </c>
      <c r="CU443" s="432">
        <f t="shared" si="3380"/>
        <v>0</v>
      </c>
      <c r="CV443" s="432">
        <f t="shared" si="3381"/>
        <v>0</v>
      </c>
      <c r="CW443" s="432">
        <f t="shared" si="3382"/>
        <v>0</v>
      </c>
      <c r="CX443" s="432">
        <f t="shared" si="3383"/>
        <v>0</v>
      </c>
      <c r="CY443" s="432">
        <f t="shared" si="3384"/>
        <v>0</v>
      </c>
      <c r="CZ443" s="432">
        <f t="shared" si="3385"/>
        <v>0.4</v>
      </c>
      <c r="DA443" s="432">
        <f t="shared" si="3386"/>
        <v>0</v>
      </c>
      <c r="DB443" s="432">
        <f t="shared" si="3387"/>
        <v>0</v>
      </c>
      <c r="DC443" s="432">
        <f t="shared" si="3388"/>
        <v>0</v>
      </c>
      <c r="DD443" s="432">
        <f t="shared" si="3389"/>
        <v>0</v>
      </c>
      <c r="DE443" s="428">
        <f>'DATA SHEET'!CO443*'Gas parameters'!$B$13</f>
        <v>21529.8</v>
      </c>
      <c r="DF443" s="428">
        <f>'DATA SHEET'!CP443*'Gas parameters'!$C$13</f>
        <v>0</v>
      </c>
      <c r="DG443" s="428">
        <f>'DATA SHEET'!CQ443*'Gas parameters'!$D$13</f>
        <v>0</v>
      </c>
      <c r="DH443" s="428">
        <f>'DATA SHEET'!CR443*'Gas parameters'!$E$13</f>
        <v>0</v>
      </c>
      <c r="DI443" s="428">
        <f>'DATA SHEET'!CS443*'Gas parameters'!$F$13</f>
        <v>0</v>
      </c>
      <c r="DJ443" s="428">
        <f>'DATA SHEET'!CT443*'Gas parameters'!$G$13</f>
        <v>0</v>
      </c>
      <c r="DK443" s="428">
        <f>'DATA SHEET'!CU443*'Gas parameters'!$H$13</f>
        <v>0</v>
      </c>
      <c r="DL443" s="428">
        <f>'DATA SHEET'!CV443*'Gas parameters'!$I$13</f>
        <v>0</v>
      </c>
      <c r="DM443" s="428">
        <f>'DATA SHEET'!CW443*'Gas parameters'!$J$13</f>
        <v>0</v>
      </c>
      <c r="DN443" s="428">
        <f>'DATA SHEET'!CX443*'Gas parameters'!$K$13</f>
        <v>0</v>
      </c>
      <c r="DO443" s="428">
        <f>'DATA SHEET'!CY443*'Gas parameters'!$L$13</f>
        <v>0</v>
      </c>
      <c r="DP443" s="428">
        <f>'DATA SHEET'!CZ443*'Gas parameters'!$M$13</f>
        <v>4313.2</v>
      </c>
      <c r="DQ443" s="428">
        <f>'DATA SHEET'!DA443*'Gas parameters'!$N$13</f>
        <v>0</v>
      </c>
      <c r="DR443" s="428">
        <f>'DATA SHEET'!DB443*'Gas parameters'!$O$13</f>
        <v>0</v>
      </c>
      <c r="DS443" s="428">
        <f>'DATA SHEET'!DC443*'Gas parameters'!$P$13</f>
        <v>0</v>
      </c>
      <c r="DT443" s="428">
        <f>'DATA SHEET'!DD443*'Gas parameters'!$Q$13</f>
        <v>0</v>
      </c>
      <c r="DU443" s="431">
        <f>'DATA SHEET'!CO443*'Gas parameters'!$B$14</f>
        <v>23891.399999999998</v>
      </c>
      <c r="DV443" s="431">
        <f>'DATA SHEET'!CP443*'Gas parameters'!$C$14</f>
        <v>0</v>
      </c>
      <c r="DW443" s="431">
        <f>'DATA SHEET'!CQ443*'Gas parameters'!$D$14</f>
        <v>0</v>
      </c>
      <c r="DX443" s="431">
        <f>'DATA SHEET'!CR443*'Gas parameters'!$E$14</f>
        <v>0</v>
      </c>
      <c r="DY443" s="431">
        <f>'DATA SHEET'!CS443*'Gas parameters'!$F$14</f>
        <v>0</v>
      </c>
      <c r="DZ443" s="431">
        <f>'DATA SHEET'!CT443*'Gas parameters'!$G$14</f>
        <v>0</v>
      </c>
      <c r="EA443" s="431">
        <f>'DATA SHEET'!CU443*'Gas parameters'!$H$14</f>
        <v>0</v>
      </c>
      <c r="EB443" s="431">
        <f>'DATA SHEET'!CV443*'Gas parameters'!$I$14</f>
        <v>0</v>
      </c>
      <c r="EC443" s="431">
        <f>'DATA SHEET'!CW443*'Gas parameters'!$J$14</f>
        <v>0</v>
      </c>
      <c r="ED443" s="431">
        <f>'DATA SHEET'!CX443*'Gas parameters'!$K$14</f>
        <v>0</v>
      </c>
      <c r="EE443" s="431">
        <f>'DATA SHEET'!CY443*'Gas parameters'!$L$14</f>
        <v>0</v>
      </c>
      <c r="EF443" s="431">
        <f>'DATA SHEET'!CZ443*'Gas parameters'!$M$14</f>
        <v>5098</v>
      </c>
      <c r="EG443" s="431">
        <f>'DATA SHEET'!DA443*'Gas parameters'!$N$14</f>
        <v>0</v>
      </c>
      <c r="EH443" s="431">
        <f>'DATA SHEET'!DB443*'Gas parameters'!$O$14</f>
        <v>0</v>
      </c>
      <c r="EI443" s="431">
        <f>'DATA SHEET'!DC443*'Gas parameters'!$P$14</f>
        <v>0</v>
      </c>
      <c r="EJ443" s="431">
        <f>'DATA SHEET'!DD443*'Gas parameters'!$Q$14</f>
        <v>0</v>
      </c>
      <c r="EK443" s="425">
        <f>'DATA SHEET'!CO443*'Gas parameters'!$B$15</f>
        <v>1.2018</v>
      </c>
      <c r="EL443" s="434">
        <f>'DATA SHEET'!CP443*'Gas parameters'!$C$15</f>
        <v>0</v>
      </c>
      <c r="EM443" s="434">
        <f>'DATA SHEET'!CQ443*'Gas parameters'!$D$15</f>
        <v>0</v>
      </c>
      <c r="EN443" s="434">
        <f>'DATA SHEET'!CR443*'Gas parameters'!$E$15</f>
        <v>0</v>
      </c>
      <c r="EO443" s="434">
        <f>'DATA SHEET'!CS443*'Gas parameters'!$F$15</f>
        <v>0</v>
      </c>
      <c r="EP443" s="434">
        <f>'DATA SHEET'!CT443*'Gas parameters'!$G$15</f>
        <v>0</v>
      </c>
      <c r="EQ443" s="434">
        <f>'DATA SHEET'!CU443*'Gas parameters'!$H$15</f>
        <v>0</v>
      </c>
      <c r="ER443" s="434">
        <f>'DATA SHEET'!CV443*'Gas parameters'!$I$15</f>
        <v>0</v>
      </c>
      <c r="ES443" s="434">
        <f>'DATA SHEET'!CW443*'Gas parameters'!$J$15</f>
        <v>0</v>
      </c>
      <c r="ET443" s="434">
        <f>'DATA SHEET'!CX443*'Gas parameters'!$K$15</f>
        <v>0</v>
      </c>
      <c r="EU443" s="434">
        <f>'DATA SHEET'!CY443*'Gas parameters'!$L$15</f>
        <v>0</v>
      </c>
      <c r="EV443" s="434">
        <f>'DATA SHEET'!CZ443*'Gas parameters'!$M$15</f>
        <v>0.1996</v>
      </c>
      <c r="EW443" s="434">
        <f>'DATA SHEET'!DA443*'Gas parameters'!$N$15</f>
        <v>0</v>
      </c>
      <c r="EX443" s="434">
        <f>'DATA SHEET'!DB443*'Gas parameters'!$O$15</f>
        <v>0</v>
      </c>
      <c r="EY443" s="434">
        <f>'DATA SHEET'!DC443*'Gas parameters'!$P$15</f>
        <v>0</v>
      </c>
      <c r="EZ443" s="434">
        <f>'DATA SHEET'!DD443*'Gas parameters'!$Q$15</f>
        <v>0</v>
      </c>
      <c r="FA443" s="429">
        <f>'DATA SHEET'!CO443*'Gas parameters'!$B$16</f>
        <v>0.59760000000000002</v>
      </c>
      <c r="FB443" s="429">
        <f>'DATA SHEET'!CP443*'Gas parameters'!$C$16</f>
        <v>0</v>
      </c>
      <c r="FC443" s="429">
        <f>'DATA SHEET'!CQ443*'Gas parameters'!$D$16</f>
        <v>0</v>
      </c>
      <c r="FD443" s="429">
        <f>'DATA SHEET'!CR443*'Gas parameters'!$E$16</f>
        <v>0</v>
      </c>
      <c r="FE443" s="429">
        <f>'DATA SHEET'!CS443*'Gas parameters'!$F$16</f>
        <v>0</v>
      </c>
      <c r="FF443" s="429">
        <f>'DATA SHEET'!CT443*'Gas parameters'!$G$16</f>
        <v>0</v>
      </c>
      <c r="FG443" s="429">
        <f>'DATA SHEET'!CU443*'Gas parameters'!$H$16</f>
        <v>0</v>
      </c>
      <c r="FH443" s="429">
        <f>'DATA SHEET'!CV443*'Gas parameters'!$I$16</f>
        <v>0</v>
      </c>
      <c r="FI443" s="429">
        <f>'DATA SHEET'!CW443*'Gas parameters'!$J$16</f>
        <v>0</v>
      </c>
      <c r="FJ443" s="429">
        <f>'DATA SHEET'!CX443*'Gas parameters'!$K$16</f>
        <v>0</v>
      </c>
      <c r="FK443" s="429">
        <f>'DATA SHEET'!CY443*'Gas parameters'!$L$16</f>
        <v>0</v>
      </c>
      <c r="FL443" s="429">
        <f>'DATA SHEET'!CZ443*'Gas parameters'!$M$16</f>
        <v>0</v>
      </c>
      <c r="FM443" s="429">
        <f>'DATA SHEET'!DA443*'Gas parameters'!$N$16</f>
        <v>0</v>
      </c>
      <c r="FN443" s="429">
        <f>'DATA SHEET'!DB443*'Gas parameters'!$O$16</f>
        <v>0</v>
      </c>
      <c r="FO443" s="429">
        <f>'DATA SHEET'!DC443*'Gas parameters'!$P$16</f>
        <v>0</v>
      </c>
      <c r="FP443" s="429">
        <f>'DATA SHEET'!DD443*'Gas parameters'!$Q$16</f>
        <v>0</v>
      </c>
      <c r="FQ443" s="457">
        <f>'DATA SHEET'!CO443*'Gas parameters'!$B$17</f>
        <v>1.1639999999999999</v>
      </c>
      <c r="FR443" s="457">
        <f>'DATA SHEET'!CP443*'Gas parameters'!$C$17</f>
        <v>0</v>
      </c>
      <c r="FS443" s="457">
        <f>'DATA SHEET'!CQ443*'Gas parameters'!$D$17</f>
        <v>0</v>
      </c>
      <c r="FT443" s="457">
        <f>'DATA SHEET'!CR443*'Gas parameters'!$E$17</f>
        <v>0</v>
      </c>
      <c r="FU443" s="457">
        <f>'DATA SHEET'!CS443*'Gas parameters'!$F$17</f>
        <v>0</v>
      </c>
      <c r="FV443" s="457">
        <f>'DATA SHEET'!CT443*'Gas parameters'!$G$17</f>
        <v>0</v>
      </c>
      <c r="FW443" s="457">
        <f>'DATA SHEET'!CU443*'Gas parameters'!$H$17</f>
        <v>0</v>
      </c>
      <c r="FX443" s="457">
        <f>'DATA SHEET'!CV443*'Gas parameters'!$I$17</f>
        <v>0</v>
      </c>
      <c r="FY443" s="457">
        <f>'DATA SHEET'!CW443*'Gas parameters'!$J$17</f>
        <v>0</v>
      </c>
      <c r="FZ443" s="457">
        <f>'DATA SHEET'!CX443*'Gas parameters'!$K$17</f>
        <v>0</v>
      </c>
      <c r="GA443" s="457">
        <f>'DATA SHEET'!CY443*'Gas parameters'!$L$17</f>
        <v>0</v>
      </c>
      <c r="GB443" s="457">
        <f>'DATA SHEET'!CZ443*'Gas parameters'!$M$17</f>
        <v>0.38680000000000003</v>
      </c>
      <c r="GC443" s="457">
        <f>'DATA SHEET'!DA443*'Gas parameters'!$N$17</f>
        <v>0</v>
      </c>
      <c r="GD443" s="457">
        <f>'DATA SHEET'!DB443*'Gas parameters'!$O$17</f>
        <v>0</v>
      </c>
      <c r="GE443" s="457">
        <f>'DATA SHEET'!DC443*'Gas parameters'!$P$17</f>
        <v>0</v>
      </c>
      <c r="GF443" s="457">
        <f>'DATA SHEET'!DD443*'Gas parameters'!$Q$17</f>
        <v>0</v>
      </c>
      <c r="GG443" s="429">
        <f>'DATA SHEET'!CO443*'Gas parameters'!$B$18</f>
        <v>0.43043999999999999</v>
      </c>
      <c r="GH443" s="429">
        <f>'DATA SHEET'!CP443*'Gas parameters'!$C$18</f>
        <v>0</v>
      </c>
      <c r="GI443" s="429">
        <f>'DATA SHEET'!CQ443*'Gas parameters'!$D$18</f>
        <v>0</v>
      </c>
      <c r="GJ443" s="429">
        <f>'DATA SHEET'!CR443*'Gas parameters'!$E$18</f>
        <v>0</v>
      </c>
      <c r="GK443" s="429">
        <f>'DATA SHEET'!CS443*'Gas parameters'!$F$18</f>
        <v>0</v>
      </c>
      <c r="GL443" s="429">
        <f>'DATA SHEET'!CT443*'Gas parameters'!$G$18</f>
        <v>0</v>
      </c>
      <c r="GM443" s="429">
        <f>'DATA SHEET'!CU443*'Gas parameters'!$H$18</f>
        <v>0</v>
      </c>
      <c r="GN443" s="429">
        <f>'DATA SHEET'!CV443*'Gas parameters'!$I$18</f>
        <v>0</v>
      </c>
      <c r="GO443" s="429">
        <f>'DATA SHEET'!CW443*'Gas parameters'!$J$18</f>
        <v>0</v>
      </c>
      <c r="GP443" s="429">
        <f>'DATA SHEET'!CX443*'Gas parameters'!$K$18</f>
        <v>0</v>
      </c>
      <c r="GQ443" s="429">
        <f>'DATA SHEET'!CY443*'Gas parameters'!$L$18</f>
        <v>0</v>
      </c>
      <c r="GR443" s="429">
        <f>'DATA SHEET'!CZ443*'Gas parameters'!$M$18</f>
        <v>3.5999999999999997E-2</v>
      </c>
      <c r="GS443" s="429">
        <f>'DATA SHEET'!DA443*'Gas parameters'!$N$18</f>
        <v>0</v>
      </c>
      <c r="GT443" s="429">
        <f>'DATA SHEET'!DB443*'Gas parameters'!$O$18</f>
        <v>0</v>
      </c>
      <c r="GU443" s="429">
        <f>'DATA SHEET'!DC443*'Gas parameters'!$P$18</f>
        <v>0</v>
      </c>
      <c r="GV443" s="429">
        <f>'DATA SHEET'!DD443*'Gas parameters'!$Q$18</f>
        <v>0</v>
      </c>
      <c r="GW443" s="430">
        <v>7</v>
      </c>
      <c r="GX443" s="430">
        <v>1E-3</v>
      </c>
      <c r="GY443" s="435">
        <f t="shared" si="3390"/>
        <v>6.6924546322827121</v>
      </c>
      <c r="GZ443" s="435">
        <f t="shared" si="3391"/>
        <v>10.148328222950017</v>
      </c>
      <c r="HA443" s="433">
        <f t="shared" si="3392"/>
        <v>1</v>
      </c>
      <c r="HB443" s="433">
        <f t="shared" si="3393"/>
        <v>7.4502201757506663</v>
      </c>
      <c r="HC443" s="433">
        <f t="shared" si="3394"/>
        <v>20.959991874476575</v>
      </c>
      <c r="HD443" s="433">
        <f t="shared" si="3395"/>
        <v>1.3246768628986172</v>
      </c>
      <c r="HE443" s="433">
        <f t="shared" si="3396"/>
        <v>1.2155011147590387</v>
      </c>
      <c r="HF443" s="436">
        <f t="shared" si="3360"/>
        <v>0</v>
      </c>
      <c r="HG443" s="433">
        <f t="shared" si="3397"/>
        <v>5.8886546322827122</v>
      </c>
      <c r="HH443" s="435">
        <f>GY443*0.7906+'DATA SHEET'!CW443/100+HN443</f>
        <v>5.8886546322827122</v>
      </c>
      <c r="HI443" s="433">
        <f t="shared" si="3398"/>
        <v>1.5615655434679541</v>
      </c>
      <c r="HJ443" s="433">
        <f t="shared" si="3399"/>
        <v>10.148328222950017</v>
      </c>
      <c r="HK443" s="437">
        <f t="shared" si="3400"/>
        <v>25843</v>
      </c>
      <c r="HL443" s="437">
        <f t="shared" si="3401"/>
        <v>28989.399999999998</v>
      </c>
      <c r="HM443" s="438">
        <f t="shared" si="3402"/>
        <v>1.4014</v>
      </c>
      <c r="HN443" s="439">
        <f t="shared" si="3403"/>
        <v>0.59760000000000002</v>
      </c>
      <c r="HO443" s="436">
        <f t="shared" si="3404"/>
        <v>1.5508</v>
      </c>
      <c r="HP443" s="427">
        <f t="shared" si="3405"/>
        <v>0.46643999999999997</v>
      </c>
      <c r="HQ443" s="357">
        <f t="shared" si="3406"/>
        <v>25801.599999999999</v>
      </c>
      <c r="HR443" s="358">
        <f t="shared" si="3407"/>
        <v>29019.200000000001</v>
      </c>
      <c r="HS443" s="712">
        <f t="shared" si="3408"/>
        <v>0.46643999999999997</v>
      </c>
      <c r="HT443" s="713">
        <f t="shared" si="3409"/>
        <v>0.36094603788418017</v>
      </c>
      <c r="HU443" s="711">
        <f t="shared" si="3410"/>
        <v>0.44215889640812073</v>
      </c>
      <c r="HV443" s="711">
        <f t="shared" si="3411"/>
        <v>24.454174959719456</v>
      </c>
      <c r="HW443" s="711">
        <f t="shared" si="3412"/>
        <v>27.464698088207459</v>
      </c>
      <c r="HX443" s="711">
        <f t="shared" si="3413"/>
        <v>45.714470083951518</v>
      </c>
      <c r="HY443" s="714">
        <f t="shared" si="3414"/>
        <v>25.801599999999997</v>
      </c>
      <c r="HZ443" s="359">
        <f t="shared" si="3415"/>
        <v>29.019200000000001</v>
      </c>
      <c r="IA443" s="360">
        <f t="shared" si="3416"/>
        <v>48.30190909070317</v>
      </c>
      <c r="IB443" s="75">
        <f t="shared" si="3417"/>
        <v>45.714470083951518</v>
      </c>
      <c r="IC443" s="724">
        <f t="shared" si="3418"/>
        <v>0.36094603788418017</v>
      </c>
      <c r="ID443" s="724">
        <f t="shared" si="3419"/>
        <v>25.801599999999997</v>
      </c>
      <c r="IE443" s="724">
        <f t="shared" si="3420"/>
        <v>29.019200000000001</v>
      </c>
      <c r="IF443" s="76">
        <f t="shared" si="3421"/>
        <v>10.148328222950017</v>
      </c>
      <c r="IG443" s="29"/>
      <c r="IH443" s="29"/>
      <c r="II443" s="28"/>
      <c r="IJ443" s="21"/>
      <c r="IK443" s="31"/>
      <c r="IL443" s="31"/>
      <c r="IM443" s="31"/>
      <c r="IN443" s="29"/>
      <c r="IO443" s="29"/>
      <c r="IP443" s="25"/>
      <c r="IQ443" s="25"/>
      <c r="IR443" s="25"/>
      <c r="IS443" s="43"/>
      <c r="IT443" s="43"/>
      <c r="IU443" s="43"/>
      <c r="IV443" s="43"/>
      <c r="IW443" s="43"/>
      <c r="IX443" s="43"/>
      <c r="IY443" s="43"/>
      <c r="IZ443" s="43"/>
      <c r="JA443" s="25"/>
      <c r="JB443" s="43"/>
      <c r="JC443" s="64"/>
      <c r="JD443" s="22"/>
      <c r="JE443" s="22"/>
      <c r="JF443" s="22"/>
      <c r="JG443" s="22"/>
      <c r="JH443" s="21"/>
      <c r="JI443" s="21"/>
      <c r="JJ443" s="21"/>
      <c r="JK443" s="21"/>
      <c r="JL443" s="79"/>
      <c r="JM443" s="140"/>
      <c r="JN443" s="140"/>
      <c r="JO443" s="140"/>
      <c r="JP443" s="140"/>
      <c r="JQ443" s="140"/>
      <c r="JR443" s="140"/>
      <c r="JS443" s="140"/>
      <c r="JT443" s="142"/>
      <c r="JU443" s="142"/>
      <c r="JV443" s="142"/>
      <c r="JW443" s="142"/>
      <c r="JX443" s="142"/>
      <c r="JY443" s="142"/>
      <c r="JZ443" s="142"/>
      <c r="KA443" s="26"/>
      <c r="KB443" s="27"/>
      <c r="KC443" s="175"/>
      <c r="KD443" s="175"/>
      <c r="KE443" s="175"/>
      <c r="KF443" s="175"/>
      <c r="KG443" s="175"/>
      <c r="KH443" s="175"/>
      <c r="KI443" s="175"/>
      <c r="KJ443" s="175"/>
      <c r="KK443" s="32"/>
      <c r="KL443" s="32"/>
      <c r="KM443" s="32"/>
      <c r="KN443" s="32"/>
      <c r="KO443" s="32"/>
      <c r="KP443" s="32"/>
      <c r="KQ443" s="32"/>
      <c r="KR443" s="32"/>
      <c r="KS443" s="32"/>
      <c r="KT443" s="32"/>
      <c r="KU443" s="32"/>
      <c r="KV443" s="32"/>
      <c r="KX443" s="540">
        <f t="shared" si="3361"/>
        <v>100</v>
      </c>
    </row>
    <row r="444" spans="1:310" ht="13.15" customHeight="1" thickTop="1" thickBot="1" x14ac:dyDescent="0.3">
      <c r="A444" s="192"/>
      <c r="B444" s="182"/>
      <c r="C444" s="193" t="s">
        <v>221</v>
      </c>
      <c r="D444" s="578"/>
      <c r="E444" s="11">
        <f t="shared" si="3422"/>
        <v>215</v>
      </c>
      <c r="F444" s="2165"/>
      <c r="G444" s="1832"/>
      <c r="H444" s="2225"/>
      <c r="I444" s="2226"/>
      <c r="J444" s="2226"/>
      <c r="K444" s="2227"/>
      <c r="L444" s="1832"/>
      <c r="M444" s="2219"/>
      <c r="N444" s="77"/>
      <c r="O444" s="45"/>
      <c r="P444" s="599"/>
      <c r="Q444" s="726">
        <v>60</v>
      </c>
      <c r="R444" s="727"/>
      <c r="S444" s="727"/>
      <c r="T444" s="727"/>
      <c r="U444" s="727"/>
      <c r="V444" s="727"/>
      <c r="W444" s="727"/>
      <c r="X444" s="727"/>
      <c r="Y444" s="727"/>
      <c r="Z444" s="727"/>
      <c r="AA444" s="727"/>
      <c r="AB444" s="727">
        <v>40</v>
      </c>
      <c r="AC444" s="368">
        <f t="shared" si="3362"/>
        <v>0.6</v>
      </c>
      <c r="AD444" s="368">
        <f t="shared" si="3363"/>
        <v>0</v>
      </c>
      <c r="AE444" s="368">
        <f t="shared" si="3364"/>
        <v>0</v>
      </c>
      <c r="AF444" s="368">
        <f t="shared" si="3365"/>
        <v>0</v>
      </c>
      <c r="AG444" s="368">
        <f t="shared" si="3366"/>
        <v>0</v>
      </c>
      <c r="AH444" s="368">
        <f t="shared" si="3367"/>
        <v>0</v>
      </c>
      <c r="AI444" s="368">
        <f t="shared" si="3368"/>
        <v>0</v>
      </c>
      <c r="AJ444" s="368">
        <f t="shared" si="3369"/>
        <v>0</v>
      </c>
      <c r="AK444" s="368">
        <f t="shared" si="3370"/>
        <v>0</v>
      </c>
      <c r="AL444" s="368">
        <f t="shared" si="3371"/>
        <v>0</v>
      </c>
      <c r="AM444" s="368">
        <f t="shared" si="3372"/>
        <v>0</v>
      </c>
      <c r="AN444" s="368">
        <f t="shared" si="3373"/>
        <v>0.4</v>
      </c>
      <c r="AO444" s="369">
        <v>0</v>
      </c>
      <c r="AP444" s="370">
        <v>0</v>
      </c>
      <c r="AQ444" s="370">
        <v>0</v>
      </c>
      <c r="AR444" s="370">
        <v>0</v>
      </c>
      <c r="AS444" s="378">
        <f>AC444*'Gas parameters'!$B$10</f>
        <v>21490.799999999999</v>
      </c>
      <c r="AT444" s="371">
        <f>AD444*'Gas parameters'!$C$10</f>
        <v>0</v>
      </c>
      <c r="AU444" s="371">
        <f>AE444*'Gas parameters'!$D$10</f>
        <v>0</v>
      </c>
      <c r="AV444" s="371">
        <f>AF444*'Gas parameters'!$E$10</f>
        <v>0</v>
      </c>
      <c r="AW444" s="371">
        <f>AG444*'Gas parameters'!$F$10</f>
        <v>0</v>
      </c>
      <c r="AX444" s="371">
        <f>AH444*'Gas parameters'!$G$10</f>
        <v>0</v>
      </c>
      <c r="AY444" s="371">
        <f>AI444*'Gas parameters'!$H$10</f>
        <v>0</v>
      </c>
      <c r="AZ444" s="371">
        <f>AJ444*'Gas parameters'!$I$10</f>
        <v>0</v>
      </c>
      <c r="BA444" s="371">
        <f>AK444*'Gas parameters'!$J$10</f>
        <v>0</v>
      </c>
      <c r="BB444" s="371">
        <f>AL444*'Gas parameters'!$K$10</f>
        <v>0</v>
      </c>
      <c r="BC444" s="371">
        <f>AM444*'Gas parameters'!$L$10</f>
        <v>0</v>
      </c>
      <c r="BD444" s="371">
        <f>AN444*'Gas parameters'!$M$10</f>
        <v>4310.8</v>
      </c>
      <c r="BE444" s="372">
        <f>AO444*'Gas parameters'!$N$10</f>
        <v>0</v>
      </c>
      <c r="BF444" s="373">
        <f>AP444*'Gas parameters'!$O$10</f>
        <v>0</v>
      </c>
      <c r="BG444" s="373">
        <f>AQ444*'Gas parameters'!$P$10</f>
        <v>0</v>
      </c>
      <c r="BH444" s="379">
        <f>AR444*'Gas parameters'!$Q$10</f>
        <v>0</v>
      </c>
      <c r="BI444" s="386">
        <f>AC444*'Gas parameters'!$B$11</f>
        <v>23904</v>
      </c>
      <c r="BJ444" s="387">
        <f>AD444*'Gas parameters'!$C$11</f>
        <v>0</v>
      </c>
      <c r="BK444" s="387">
        <f>AE444*'Gas parameters'!$D$11</f>
        <v>0</v>
      </c>
      <c r="BL444" s="387">
        <f>AF444*'Gas parameters'!$E$11</f>
        <v>0</v>
      </c>
      <c r="BM444" s="387">
        <f>AG444*'Gas parameters'!$F$11</f>
        <v>0</v>
      </c>
      <c r="BN444" s="387">
        <f>AH444*'Gas parameters'!$G$11</f>
        <v>0</v>
      </c>
      <c r="BO444" s="387">
        <f>AI444*'Gas parameters'!$H$11</f>
        <v>0</v>
      </c>
      <c r="BP444" s="387">
        <f>AJ444*'Gas parameters'!$I$11</f>
        <v>0</v>
      </c>
      <c r="BQ444" s="387">
        <f>AK444*'Gas parameters'!$J$11</f>
        <v>0</v>
      </c>
      <c r="BR444" s="387">
        <f>AL444*'Gas parameters'!$K$11</f>
        <v>0</v>
      </c>
      <c r="BS444" s="387">
        <f>AM444*'Gas parameters'!$L$11</f>
        <v>0</v>
      </c>
      <c r="BT444" s="387">
        <f>AN444*'Gas parameters'!$M$11</f>
        <v>5115.2000000000007</v>
      </c>
      <c r="BU444" s="388">
        <f>AO444*'Gas parameters'!$N$11</f>
        <v>0</v>
      </c>
      <c r="BV444" s="389">
        <f>AP444*'Gas parameters'!$O$11</f>
        <v>0</v>
      </c>
      <c r="BW444" s="389">
        <f>AQ444*'Gas parameters'!$P$11</f>
        <v>0</v>
      </c>
      <c r="BX444" s="390">
        <f>AR444*'Gas parameters'!$Q$11</f>
        <v>0</v>
      </c>
      <c r="BY444" s="385">
        <f>AC444*'Gas parameters'!$B$12</f>
        <v>0.43043999999999999</v>
      </c>
      <c r="BZ444" s="374">
        <f>AD444*'Gas parameters'!$C$12</f>
        <v>0</v>
      </c>
      <c r="CA444" s="374">
        <f>AE444*'Gas parameters'!$D$12</f>
        <v>0</v>
      </c>
      <c r="CB444" s="374">
        <f>AF444*'Gas parameters'!$E$12</f>
        <v>0</v>
      </c>
      <c r="CC444" s="374">
        <f>AG444*'Gas parameters'!$F$12</f>
        <v>0</v>
      </c>
      <c r="CD444" s="374">
        <f>AH444*'Gas parameters'!$G$12</f>
        <v>0</v>
      </c>
      <c r="CE444" s="374">
        <f>AI444*'Gas parameters'!$H$12</f>
        <v>0</v>
      </c>
      <c r="CF444" s="374">
        <f>AJ444*'Gas parameters'!$I$12</f>
        <v>0</v>
      </c>
      <c r="CG444" s="374">
        <f>AK444*'Gas parameters'!$J$12</f>
        <v>0</v>
      </c>
      <c r="CH444" s="374">
        <f>AL444*'Gas parameters'!$K$12</f>
        <v>0</v>
      </c>
      <c r="CI444" s="374">
        <f>AM444*'Gas parameters'!$L$12</f>
        <v>0</v>
      </c>
      <c r="CJ444" s="374">
        <f>AN444*'Gas parameters'!$M$12</f>
        <v>3.5999999999999997E-2</v>
      </c>
      <c r="CK444" s="375">
        <f>AO444*'Gas parameters'!$N$12</f>
        <v>0</v>
      </c>
      <c r="CL444" s="376">
        <f>AP444*'Gas parameters'!$O$12</f>
        <v>0</v>
      </c>
      <c r="CM444" s="376">
        <f>AQ444*'Gas parameters'!$P$12</f>
        <v>0</v>
      </c>
      <c r="CN444" s="376">
        <f>AR444*'Gas parameters'!$Q$12</f>
        <v>0</v>
      </c>
      <c r="CO444" s="432">
        <f t="shared" si="3374"/>
        <v>0.6</v>
      </c>
      <c r="CP444" s="432">
        <f t="shared" si="3375"/>
        <v>0</v>
      </c>
      <c r="CQ444" s="432">
        <f t="shared" si="3376"/>
        <v>0</v>
      </c>
      <c r="CR444" s="432">
        <f t="shared" si="3377"/>
        <v>0</v>
      </c>
      <c r="CS444" s="432">
        <f t="shared" si="3378"/>
        <v>0</v>
      </c>
      <c r="CT444" s="432">
        <f t="shared" si="3379"/>
        <v>0</v>
      </c>
      <c r="CU444" s="432">
        <f t="shared" si="3380"/>
        <v>0</v>
      </c>
      <c r="CV444" s="432">
        <f t="shared" si="3381"/>
        <v>0</v>
      </c>
      <c r="CW444" s="432">
        <f t="shared" si="3382"/>
        <v>0</v>
      </c>
      <c r="CX444" s="432">
        <f t="shared" si="3383"/>
        <v>0</v>
      </c>
      <c r="CY444" s="432">
        <f t="shared" si="3384"/>
        <v>0</v>
      </c>
      <c r="CZ444" s="432">
        <f t="shared" si="3385"/>
        <v>0.4</v>
      </c>
      <c r="DA444" s="432">
        <f t="shared" si="3386"/>
        <v>0</v>
      </c>
      <c r="DB444" s="432">
        <f t="shared" si="3387"/>
        <v>0</v>
      </c>
      <c r="DC444" s="432">
        <f t="shared" si="3388"/>
        <v>0</v>
      </c>
      <c r="DD444" s="432">
        <f t="shared" si="3389"/>
        <v>0</v>
      </c>
      <c r="DE444" s="428">
        <f>'DATA SHEET'!CO444*'Gas parameters'!$B$13</f>
        <v>21529.8</v>
      </c>
      <c r="DF444" s="428">
        <f>'DATA SHEET'!CP444*'Gas parameters'!$C$13</f>
        <v>0</v>
      </c>
      <c r="DG444" s="428">
        <f>'DATA SHEET'!CQ444*'Gas parameters'!$D$13</f>
        <v>0</v>
      </c>
      <c r="DH444" s="428">
        <f>'DATA SHEET'!CR444*'Gas parameters'!$E$13</f>
        <v>0</v>
      </c>
      <c r="DI444" s="428">
        <f>'DATA SHEET'!CS444*'Gas parameters'!$F$13</f>
        <v>0</v>
      </c>
      <c r="DJ444" s="428">
        <f>'DATA SHEET'!CT444*'Gas parameters'!$G$13</f>
        <v>0</v>
      </c>
      <c r="DK444" s="428">
        <f>'DATA SHEET'!CU444*'Gas parameters'!$H$13</f>
        <v>0</v>
      </c>
      <c r="DL444" s="428">
        <f>'DATA SHEET'!CV444*'Gas parameters'!$I$13</f>
        <v>0</v>
      </c>
      <c r="DM444" s="428">
        <f>'DATA SHEET'!CW444*'Gas parameters'!$J$13</f>
        <v>0</v>
      </c>
      <c r="DN444" s="428">
        <f>'DATA SHEET'!CX444*'Gas parameters'!$K$13</f>
        <v>0</v>
      </c>
      <c r="DO444" s="428">
        <f>'DATA SHEET'!CY444*'Gas parameters'!$L$13</f>
        <v>0</v>
      </c>
      <c r="DP444" s="428">
        <f>'DATA SHEET'!CZ444*'Gas parameters'!$M$13</f>
        <v>4313.2</v>
      </c>
      <c r="DQ444" s="428">
        <f>'DATA SHEET'!DA444*'Gas parameters'!$N$13</f>
        <v>0</v>
      </c>
      <c r="DR444" s="428">
        <f>'DATA SHEET'!DB444*'Gas parameters'!$O$13</f>
        <v>0</v>
      </c>
      <c r="DS444" s="428">
        <f>'DATA SHEET'!DC444*'Gas parameters'!$P$13</f>
        <v>0</v>
      </c>
      <c r="DT444" s="428">
        <f>'DATA SHEET'!DD444*'Gas parameters'!$Q$13</f>
        <v>0</v>
      </c>
      <c r="DU444" s="431">
        <f>'DATA SHEET'!CO444*'Gas parameters'!$B$14</f>
        <v>23891.399999999998</v>
      </c>
      <c r="DV444" s="431">
        <f>'DATA SHEET'!CP444*'Gas parameters'!$C$14</f>
        <v>0</v>
      </c>
      <c r="DW444" s="431">
        <f>'DATA SHEET'!CQ444*'Gas parameters'!$D$14</f>
        <v>0</v>
      </c>
      <c r="DX444" s="431">
        <f>'DATA SHEET'!CR444*'Gas parameters'!$E$14</f>
        <v>0</v>
      </c>
      <c r="DY444" s="431">
        <f>'DATA SHEET'!CS444*'Gas parameters'!$F$14</f>
        <v>0</v>
      </c>
      <c r="DZ444" s="431">
        <f>'DATA SHEET'!CT444*'Gas parameters'!$G$14</f>
        <v>0</v>
      </c>
      <c r="EA444" s="431">
        <f>'DATA SHEET'!CU444*'Gas parameters'!$H$14</f>
        <v>0</v>
      </c>
      <c r="EB444" s="431">
        <f>'DATA SHEET'!CV444*'Gas parameters'!$I$14</f>
        <v>0</v>
      </c>
      <c r="EC444" s="431">
        <f>'DATA SHEET'!CW444*'Gas parameters'!$J$14</f>
        <v>0</v>
      </c>
      <c r="ED444" s="431">
        <f>'DATA SHEET'!CX444*'Gas parameters'!$K$14</f>
        <v>0</v>
      </c>
      <c r="EE444" s="431">
        <f>'DATA SHEET'!CY444*'Gas parameters'!$L$14</f>
        <v>0</v>
      </c>
      <c r="EF444" s="431">
        <f>'DATA SHEET'!CZ444*'Gas parameters'!$M$14</f>
        <v>5098</v>
      </c>
      <c r="EG444" s="431">
        <f>'DATA SHEET'!DA444*'Gas parameters'!$N$14</f>
        <v>0</v>
      </c>
      <c r="EH444" s="431">
        <f>'DATA SHEET'!DB444*'Gas parameters'!$O$14</f>
        <v>0</v>
      </c>
      <c r="EI444" s="431">
        <f>'DATA SHEET'!DC444*'Gas parameters'!$P$14</f>
        <v>0</v>
      </c>
      <c r="EJ444" s="431">
        <f>'DATA SHEET'!DD444*'Gas parameters'!$Q$14</f>
        <v>0</v>
      </c>
      <c r="EK444" s="425">
        <f>'DATA SHEET'!CO444*'Gas parameters'!$B$15</f>
        <v>1.2018</v>
      </c>
      <c r="EL444" s="434">
        <f>'DATA SHEET'!CP444*'Gas parameters'!$C$15</f>
        <v>0</v>
      </c>
      <c r="EM444" s="434">
        <f>'DATA SHEET'!CQ444*'Gas parameters'!$D$15</f>
        <v>0</v>
      </c>
      <c r="EN444" s="434">
        <f>'DATA SHEET'!CR444*'Gas parameters'!$E$15</f>
        <v>0</v>
      </c>
      <c r="EO444" s="434">
        <f>'DATA SHEET'!CS444*'Gas parameters'!$F$15</f>
        <v>0</v>
      </c>
      <c r="EP444" s="434">
        <f>'DATA SHEET'!CT444*'Gas parameters'!$G$15</f>
        <v>0</v>
      </c>
      <c r="EQ444" s="434">
        <f>'DATA SHEET'!CU444*'Gas parameters'!$H$15</f>
        <v>0</v>
      </c>
      <c r="ER444" s="434">
        <f>'DATA SHEET'!CV444*'Gas parameters'!$I$15</f>
        <v>0</v>
      </c>
      <c r="ES444" s="434">
        <f>'DATA SHEET'!CW444*'Gas parameters'!$J$15</f>
        <v>0</v>
      </c>
      <c r="ET444" s="434">
        <f>'DATA SHEET'!CX444*'Gas parameters'!$K$15</f>
        <v>0</v>
      </c>
      <c r="EU444" s="434">
        <f>'DATA SHEET'!CY444*'Gas parameters'!$L$15</f>
        <v>0</v>
      </c>
      <c r="EV444" s="434">
        <f>'DATA SHEET'!CZ444*'Gas parameters'!$M$15</f>
        <v>0.1996</v>
      </c>
      <c r="EW444" s="434">
        <f>'DATA SHEET'!DA444*'Gas parameters'!$N$15</f>
        <v>0</v>
      </c>
      <c r="EX444" s="434">
        <f>'DATA SHEET'!DB444*'Gas parameters'!$O$15</f>
        <v>0</v>
      </c>
      <c r="EY444" s="434">
        <f>'DATA SHEET'!DC444*'Gas parameters'!$P$15</f>
        <v>0</v>
      </c>
      <c r="EZ444" s="434">
        <f>'DATA SHEET'!DD444*'Gas parameters'!$Q$15</f>
        <v>0</v>
      </c>
      <c r="FA444" s="429">
        <f>'DATA SHEET'!CO444*'Gas parameters'!$B$16</f>
        <v>0.59760000000000002</v>
      </c>
      <c r="FB444" s="429">
        <f>'DATA SHEET'!CP444*'Gas parameters'!$C$16</f>
        <v>0</v>
      </c>
      <c r="FC444" s="429">
        <f>'DATA SHEET'!CQ444*'Gas parameters'!$D$16</f>
        <v>0</v>
      </c>
      <c r="FD444" s="429">
        <f>'DATA SHEET'!CR444*'Gas parameters'!$E$16</f>
        <v>0</v>
      </c>
      <c r="FE444" s="429">
        <f>'DATA SHEET'!CS444*'Gas parameters'!$F$16</f>
        <v>0</v>
      </c>
      <c r="FF444" s="429">
        <f>'DATA SHEET'!CT444*'Gas parameters'!$G$16</f>
        <v>0</v>
      </c>
      <c r="FG444" s="429">
        <f>'DATA SHEET'!CU444*'Gas parameters'!$H$16</f>
        <v>0</v>
      </c>
      <c r="FH444" s="429">
        <f>'DATA SHEET'!CV444*'Gas parameters'!$I$16</f>
        <v>0</v>
      </c>
      <c r="FI444" s="429">
        <f>'DATA SHEET'!CW444*'Gas parameters'!$J$16</f>
        <v>0</v>
      </c>
      <c r="FJ444" s="429">
        <f>'DATA SHEET'!CX444*'Gas parameters'!$K$16</f>
        <v>0</v>
      </c>
      <c r="FK444" s="429">
        <f>'DATA SHEET'!CY444*'Gas parameters'!$L$16</f>
        <v>0</v>
      </c>
      <c r="FL444" s="429">
        <f>'DATA SHEET'!CZ444*'Gas parameters'!$M$16</f>
        <v>0</v>
      </c>
      <c r="FM444" s="429">
        <f>'DATA SHEET'!DA444*'Gas parameters'!$N$16</f>
        <v>0</v>
      </c>
      <c r="FN444" s="429">
        <f>'DATA SHEET'!DB444*'Gas parameters'!$O$16</f>
        <v>0</v>
      </c>
      <c r="FO444" s="429">
        <f>'DATA SHEET'!DC444*'Gas parameters'!$P$16</f>
        <v>0</v>
      </c>
      <c r="FP444" s="429">
        <f>'DATA SHEET'!DD444*'Gas parameters'!$Q$16</f>
        <v>0</v>
      </c>
      <c r="FQ444" s="457">
        <f>'DATA SHEET'!CO444*'Gas parameters'!$B$17</f>
        <v>1.1639999999999999</v>
      </c>
      <c r="FR444" s="457">
        <f>'DATA SHEET'!CP444*'Gas parameters'!$C$17</f>
        <v>0</v>
      </c>
      <c r="FS444" s="457">
        <f>'DATA SHEET'!CQ444*'Gas parameters'!$D$17</f>
        <v>0</v>
      </c>
      <c r="FT444" s="457">
        <f>'DATA SHEET'!CR444*'Gas parameters'!$E$17</f>
        <v>0</v>
      </c>
      <c r="FU444" s="457">
        <f>'DATA SHEET'!CS444*'Gas parameters'!$F$17</f>
        <v>0</v>
      </c>
      <c r="FV444" s="457">
        <f>'DATA SHEET'!CT444*'Gas parameters'!$G$17</f>
        <v>0</v>
      </c>
      <c r="FW444" s="457">
        <f>'DATA SHEET'!CU444*'Gas parameters'!$H$17</f>
        <v>0</v>
      </c>
      <c r="FX444" s="457">
        <f>'DATA SHEET'!CV444*'Gas parameters'!$I$17</f>
        <v>0</v>
      </c>
      <c r="FY444" s="457">
        <f>'DATA SHEET'!CW444*'Gas parameters'!$J$17</f>
        <v>0</v>
      </c>
      <c r="FZ444" s="457">
        <f>'DATA SHEET'!CX444*'Gas parameters'!$K$17</f>
        <v>0</v>
      </c>
      <c r="GA444" s="457">
        <f>'DATA SHEET'!CY444*'Gas parameters'!$L$17</f>
        <v>0</v>
      </c>
      <c r="GB444" s="457">
        <f>'DATA SHEET'!CZ444*'Gas parameters'!$M$17</f>
        <v>0.38680000000000003</v>
      </c>
      <c r="GC444" s="457">
        <f>'DATA SHEET'!DA444*'Gas parameters'!$N$17</f>
        <v>0</v>
      </c>
      <c r="GD444" s="457">
        <f>'DATA SHEET'!DB444*'Gas parameters'!$O$17</f>
        <v>0</v>
      </c>
      <c r="GE444" s="457">
        <f>'DATA SHEET'!DC444*'Gas parameters'!$P$17</f>
        <v>0</v>
      </c>
      <c r="GF444" s="457">
        <f>'DATA SHEET'!DD444*'Gas parameters'!$Q$17</f>
        <v>0</v>
      </c>
      <c r="GG444" s="429">
        <f>'DATA SHEET'!CO444*'Gas parameters'!$B$18</f>
        <v>0.43043999999999999</v>
      </c>
      <c r="GH444" s="429">
        <f>'DATA SHEET'!CP444*'Gas parameters'!$C$18</f>
        <v>0</v>
      </c>
      <c r="GI444" s="429">
        <f>'DATA SHEET'!CQ444*'Gas parameters'!$D$18</f>
        <v>0</v>
      </c>
      <c r="GJ444" s="429">
        <f>'DATA SHEET'!CR444*'Gas parameters'!$E$18</f>
        <v>0</v>
      </c>
      <c r="GK444" s="429">
        <f>'DATA SHEET'!CS444*'Gas parameters'!$F$18</f>
        <v>0</v>
      </c>
      <c r="GL444" s="429">
        <f>'DATA SHEET'!CT444*'Gas parameters'!$G$18</f>
        <v>0</v>
      </c>
      <c r="GM444" s="429">
        <f>'DATA SHEET'!CU444*'Gas parameters'!$H$18</f>
        <v>0</v>
      </c>
      <c r="GN444" s="429">
        <f>'DATA SHEET'!CV444*'Gas parameters'!$I$18</f>
        <v>0</v>
      </c>
      <c r="GO444" s="429">
        <f>'DATA SHEET'!CW444*'Gas parameters'!$J$18</f>
        <v>0</v>
      </c>
      <c r="GP444" s="429">
        <f>'DATA SHEET'!CX444*'Gas parameters'!$K$18</f>
        <v>0</v>
      </c>
      <c r="GQ444" s="429">
        <f>'DATA SHEET'!CY444*'Gas parameters'!$L$18</f>
        <v>0</v>
      </c>
      <c r="GR444" s="429">
        <f>'DATA SHEET'!CZ444*'Gas parameters'!$M$18</f>
        <v>3.5999999999999997E-2</v>
      </c>
      <c r="GS444" s="429">
        <f>'DATA SHEET'!DA444*'Gas parameters'!$N$18</f>
        <v>0</v>
      </c>
      <c r="GT444" s="429">
        <f>'DATA SHEET'!DB444*'Gas parameters'!$O$18</f>
        <v>0</v>
      </c>
      <c r="GU444" s="429">
        <f>'DATA SHEET'!DC444*'Gas parameters'!$P$18</f>
        <v>0</v>
      </c>
      <c r="GV444" s="429">
        <f>'DATA SHEET'!DD444*'Gas parameters'!$Q$18</f>
        <v>0</v>
      </c>
      <c r="GW444" s="430">
        <v>7</v>
      </c>
      <c r="GX444" s="430">
        <v>1E-3</v>
      </c>
      <c r="GY444" s="435">
        <f t="shared" si="3390"/>
        <v>6.6924546322827121</v>
      </c>
      <c r="GZ444" s="435">
        <f t="shared" si="3391"/>
        <v>10.148328222950017</v>
      </c>
      <c r="HA444" s="433">
        <f t="shared" si="3392"/>
        <v>1</v>
      </c>
      <c r="HB444" s="433">
        <f t="shared" si="3393"/>
        <v>7.4502201757506663</v>
      </c>
      <c r="HC444" s="433">
        <f t="shared" si="3394"/>
        <v>20.959991874476575</v>
      </c>
      <c r="HD444" s="433">
        <f t="shared" si="3395"/>
        <v>1.3246768628986172</v>
      </c>
      <c r="HE444" s="433">
        <f t="shared" si="3396"/>
        <v>1.2155011147590387</v>
      </c>
      <c r="HF444" s="436">
        <f t="shared" si="3360"/>
        <v>0</v>
      </c>
      <c r="HG444" s="433">
        <f t="shared" si="3397"/>
        <v>5.8886546322827122</v>
      </c>
      <c r="HH444" s="435">
        <f>GY444*0.7906+'DATA SHEET'!CW444/100+HN444</f>
        <v>5.8886546322827122</v>
      </c>
      <c r="HI444" s="433">
        <f t="shared" si="3398"/>
        <v>1.5615655434679541</v>
      </c>
      <c r="HJ444" s="433">
        <f t="shared" si="3399"/>
        <v>10.148328222950017</v>
      </c>
      <c r="HK444" s="437">
        <f t="shared" si="3400"/>
        <v>25843</v>
      </c>
      <c r="HL444" s="437">
        <f t="shared" si="3401"/>
        <v>28989.399999999998</v>
      </c>
      <c r="HM444" s="438">
        <f t="shared" si="3402"/>
        <v>1.4014</v>
      </c>
      <c r="HN444" s="439">
        <f t="shared" si="3403"/>
        <v>0.59760000000000002</v>
      </c>
      <c r="HO444" s="436">
        <f t="shared" si="3404"/>
        <v>1.5508</v>
      </c>
      <c r="HP444" s="427">
        <f t="shared" si="3405"/>
        <v>0.46643999999999997</v>
      </c>
      <c r="HQ444" s="357">
        <f t="shared" si="3406"/>
        <v>25801.599999999999</v>
      </c>
      <c r="HR444" s="358">
        <f t="shared" si="3407"/>
        <v>29019.200000000001</v>
      </c>
      <c r="HS444" s="712">
        <f t="shared" si="3408"/>
        <v>0.46643999999999997</v>
      </c>
      <c r="HT444" s="713">
        <f t="shared" si="3409"/>
        <v>0.36094603788418017</v>
      </c>
      <c r="HU444" s="711">
        <f t="shared" si="3410"/>
        <v>0.44215889640812073</v>
      </c>
      <c r="HV444" s="711">
        <f t="shared" si="3411"/>
        <v>24.454174959719456</v>
      </c>
      <c r="HW444" s="711">
        <f t="shared" si="3412"/>
        <v>27.464698088207459</v>
      </c>
      <c r="HX444" s="711">
        <f t="shared" si="3413"/>
        <v>45.714470083951518</v>
      </c>
      <c r="HY444" s="714">
        <f t="shared" si="3414"/>
        <v>25.801599999999997</v>
      </c>
      <c r="HZ444" s="359">
        <f t="shared" si="3415"/>
        <v>29.019200000000001</v>
      </c>
      <c r="IA444" s="360">
        <f t="shared" si="3416"/>
        <v>48.30190909070317</v>
      </c>
      <c r="IB444" s="75">
        <f t="shared" si="3417"/>
        <v>45.714470083951518</v>
      </c>
      <c r="IC444" s="724">
        <f t="shared" si="3418"/>
        <v>0.36094603788418017</v>
      </c>
      <c r="ID444" s="724">
        <f t="shared" si="3419"/>
        <v>25.801599999999997</v>
      </c>
      <c r="IE444" s="724">
        <f t="shared" si="3420"/>
        <v>29.019200000000001</v>
      </c>
      <c r="IF444" s="76">
        <f t="shared" si="3421"/>
        <v>10.148328222950017</v>
      </c>
      <c r="IG444" s="29"/>
      <c r="IH444" s="29"/>
      <c r="II444" s="28"/>
      <c r="IJ444" s="21"/>
      <c r="IK444" s="31"/>
      <c r="IL444" s="31"/>
      <c r="IM444" s="31"/>
      <c r="IN444" s="29"/>
      <c r="IO444" s="29"/>
      <c r="IP444" s="25"/>
      <c r="IQ444" s="25"/>
      <c r="IR444" s="25"/>
      <c r="IS444" s="43"/>
      <c r="IT444" s="43"/>
      <c r="IU444" s="43"/>
      <c r="IV444" s="43"/>
      <c r="IW444" s="43"/>
      <c r="IX444" s="43"/>
      <c r="IY444" s="43"/>
      <c r="IZ444" s="43"/>
      <c r="JA444" s="25"/>
      <c r="JB444" s="43"/>
      <c r="JC444" s="64"/>
      <c r="JD444" s="22"/>
      <c r="JE444" s="22"/>
      <c r="JF444" s="22"/>
      <c r="JG444" s="22"/>
      <c r="JH444" s="21"/>
      <c r="JI444" s="21"/>
      <c r="JJ444" s="21"/>
      <c r="JK444" s="21"/>
      <c r="JL444" s="79"/>
      <c r="JM444" s="140"/>
      <c r="JN444" s="140"/>
      <c r="JO444" s="140"/>
      <c r="JP444" s="140"/>
      <c r="JQ444" s="140"/>
      <c r="JR444" s="140"/>
      <c r="JS444" s="140"/>
      <c r="JT444" s="142"/>
      <c r="JU444" s="142"/>
      <c r="JV444" s="142"/>
      <c r="JW444" s="142"/>
      <c r="JX444" s="142"/>
      <c r="JY444" s="142"/>
      <c r="JZ444" s="142"/>
      <c r="KA444" s="26"/>
      <c r="KB444" s="27"/>
      <c r="KC444" s="175"/>
      <c r="KD444" s="175"/>
      <c r="KE444" s="175"/>
      <c r="KF444" s="175"/>
      <c r="KG444" s="175"/>
      <c r="KH444" s="175"/>
      <c r="KI444" s="175"/>
      <c r="KJ444" s="175"/>
      <c r="KK444" s="32"/>
      <c r="KL444" s="32"/>
      <c r="KM444" s="32"/>
      <c r="KN444" s="32"/>
      <c r="KO444" s="32"/>
      <c r="KP444" s="32"/>
      <c r="KQ444" s="32"/>
      <c r="KR444" s="32"/>
      <c r="KS444" s="32"/>
      <c r="KT444" s="32"/>
      <c r="KU444" s="32"/>
      <c r="KV444" s="32"/>
      <c r="KX444" s="540">
        <f t="shared" si="3361"/>
        <v>100</v>
      </c>
    </row>
    <row r="445" spans="1:310" ht="13.15" customHeight="1" x14ac:dyDescent="0.2">
      <c r="A445" s="192"/>
      <c r="B445" s="194" t="e">
        <f>SUM(B16:B381)</f>
        <v>#REF!</v>
      </c>
      <c r="C445" s="195" t="s">
        <v>97</v>
      </c>
      <c r="P445" s="550"/>
      <c r="JA445" s="170"/>
      <c r="JL445" s="170"/>
      <c r="JM445" s="170"/>
      <c r="JN445" s="170"/>
      <c r="JO445" s="170"/>
      <c r="KL445" s="3"/>
    </row>
    <row r="446" spans="1:310" ht="13.15" customHeight="1" thickBot="1" x14ac:dyDescent="0.25">
      <c r="A446" s="192"/>
      <c r="B446" s="182"/>
      <c r="C446" s="193" t="s">
        <v>101</v>
      </c>
      <c r="P446" s="550"/>
      <c r="JA446" s="170"/>
      <c r="JL446" s="170"/>
      <c r="JM446" s="170"/>
      <c r="JN446" s="170"/>
      <c r="JO446" s="170"/>
      <c r="KL446" s="3"/>
    </row>
    <row r="447" spans="1:310" ht="24.75" thickTop="1" thickBot="1" x14ac:dyDescent="0.4">
      <c r="A447" s="179" t="s">
        <v>57</v>
      </c>
      <c r="B447" s="191" t="e">
        <f>IF(A447="X",#REF!,"")</f>
        <v>#REF!</v>
      </c>
      <c r="C447" s="180" t="s">
        <v>97</v>
      </c>
      <c r="E447" s="55" t="s">
        <v>900</v>
      </c>
      <c r="F447" s="56"/>
      <c r="G447" s="56"/>
      <c r="H447" s="56"/>
      <c r="I447" s="56"/>
      <c r="J447" s="56"/>
      <c r="K447" s="56"/>
      <c r="L447" s="56"/>
      <c r="M447" s="56"/>
      <c r="N447" s="56"/>
      <c r="O447" s="56"/>
      <c r="P447" s="551"/>
      <c r="Q447" s="56"/>
      <c r="R447" s="56"/>
      <c r="S447" s="56"/>
      <c r="T447" s="56"/>
      <c r="U447" s="56"/>
      <c r="V447" s="56"/>
      <c r="W447" s="56"/>
      <c r="X447" s="56"/>
      <c r="Y447" s="56"/>
      <c r="Z447" s="56"/>
      <c r="AA447" s="56"/>
      <c r="AB447" s="56"/>
      <c r="AC447" s="56"/>
      <c r="AD447" s="56"/>
      <c r="AE447" s="56"/>
      <c r="AF447" s="56"/>
      <c r="AG447" s="56"/>
      <c r="AH447" s="56"/>
      <c r="AI447" s="56"/>
      <c r="AJ447" s="56"/>
      <c r="AK447" s="56"/>
      <c r="AL447" s="56"/>
      <c r="AM447" s="56"/>
      <c r="AN447" s="56"/>
      <c r="AO447" s="56"/>
      <c r="AP447" s="56"/>
      <c r="AQ447" s="56"/>
      <c r="AR447" s="56"/>
      <c r="AS447" s="56"/>
      <c r="AT447" s="56"/>
      <c r="AU447" s="56"/>
      <c r="AV447" s="56"/>
      <c r="AW447" s="56"/>
      <c r="AX447" s="56"/>
      <c r="AY447" s="56"/>
      <c r="AZ447" s="56"/>
      <c r="BA447" s="56"/>
      <c r="BB447" s="56"/>
      <c r="BC447" s="56"/>
      <c r="BD447" s="56"/>
      <c r="BE447" s="56"/>
      <c r="BF447" s="56"/>
      <c r="BG447" s="56"/>
      <c r="BH447" s="56"/>
      <c r="BI447" s="56"/>
      <c r="BJ447" s="56"/>
      <c r="BK447" s="56"/>
      <c r="BL447" s="56"/>
      <c r="BM447" s="56"/>
      <c r="BN447" s="56"/>
      <c r="BO447" s="56"/>
      <c r="BP447" s="56"/>
      <c r="BQ447" s="56"/>
      <c r="BR447" s="56"/>
      <c r="BS447" s="56"/>
      <c r="BT447" s="56"/>
      <c r="BU447" s="56"/>
      <c r="BV447" s="56"/>
      <c r="BW447" s="56"/>
      <c r="BX447" s="56"/>
      <c r="BY447" s="56"/>
      <c r="BZ447" s="56"/>
      <c r="CA447" s="56"/>
      <c r="CB447" s="56"/>
      <c r="CC447" s="56"/>
      <c r="CD447" s="56"/>
      <c r="CE447" s="56"/>
      <c r="CF447" s="56"/>
      <c r="CG447" s="56"/>
      <c r="CH447" s="56"/>
      <c r="CI447" s="56"/>
      <c r="CJ447" s="56"/>
      <c r="CK447" s="56"/>
      <c r="CL447" s="56"/>
      <c r="CM447" s="56"/>
      <c r="CN447" s="56"/>
      <c r="CO447" s="56"/>
      <c r="CP447" s="56"/>
      <c r="CQ447" s="56"/>
      <c r="CR447" s="56"/>
      <c r="CS447" s="56"/>
      <c r="CT447" s="56"/>
      <c r="CU447" s="56"/>
      <c r="CV447" s="56"/>
      <c r="CW447" s="56"/>
      <c r="CX447" s="56"/>
      <c r="CY447" s="56"/>
      <c r="CZ447" s="56"/>
      <c r="DA447" s="56"/>
      <c r="DB447" s="56"/>
      <c r="DC447" s="56"/>
      <c r="DD447" s="56"/>
      <c r="DE447" s="56"/>
      <c r="DF447" s="56"/>
      <c r="DG447" s="56"/>
      <c r="DH447" s="56"/>
      <c r="DI447" s="56"/>
      <c r="DJ447" s="56"/>
      <c r="DK447" s="56"/>
      <c r="DL447" s="56"/>
      <c r="DM447" s="56"/>
      <c r="DN447" s="56"/>
      <c r="DO447" s="56"/>
      <c r="DP447" s="56"/>
      <c r="DQ447" s="56"/>
      <c r="DR447" s="56"/>
      <c r="DS447" s="56"/>
      <c r="DT447" s="56"/>
      <c r="DU447" s="56"/>
      <c r="DV447" s="56"/>
      <c r="DW447" s="56"/>
      <c r="DX447" s="56"/>
      <c r="DY447" s="56"/>
      <c r="DZ447" s="56"/>
      <c r="EA447" s="56"/>
      <c r="EB447" s="56"/>
      <c r="EC447" s="56"/>
      <c r="ED447" s="56"/>
      <c r="EE447" s="56"/>
      <c r="EF447" s="56"/>
      <c r="EG447" s="56"/>
      <c r="EH447" s="56"/>
      <c r="EI447" s="56"/>
      <c r="EJ447" s="56"/>
      <c r="EK447" s="56"/>
      <c r="EL447" s="56"/>
      <c r="EM447" s="56"/>
      <c r="EN447" s="56"/>
      <c r="EO447" s="56"/>
      <c r="EP447" s="56"/>
      <c r="EQ447" s="56"/>
      <c r="ER447" s="56"/>
      <c r="ES447" s="56"/>
      <c r="ET447" s="56"/>
      <c r="EU447" s="56"/>
      <c r="EV447" s="56"/>
      <c r="EW447" s="56"/>
      <c r="EX447" s="56"/>
      <c r="EY447" s="56"/>
      <c r="EZ447" s="56"/>
      <c r="FA447" s="56"/>
      <c r="FB447" s="56"/>
      <c r="FC447" s="56"/>
      <c r="FD447" s="56"/>
      <c r="FE447" s="56"/>
      <c r="FF447" s="56"/>
      <c r="FG447" s="56"/>
      <c r="FH447" s="56"/>
      <c r="FI447" s="56"/>
      <c r="FJ447" s="56"/>
      <c r="FK447" s="56"/>
      <c r="FL447" s="56"/>
      <c r="FM447" s="56"/>
      <c r="FN447" s="56"/>
      <c r="FO447" s="56"/>
      <c r="FP447" s="56"/>
      <c r="FQ447" s="56"/>
      <c r="FR447" s="56"/>
      <c r="FS447" s="56"/>
      <c r="FT447" s="56"/>
      <c r="FU447" s="56"/>
      <c r="FV447" s="56"/>
      <c r="FW447" s="56"/>
      <c r="FX447" s="56"/>
      <c r="FY447" s="56"/>
      <c r="FZ447" s="56"/>
      <c r="GA447" s="56"/>
      <c r="GB447" s="56"/>
      <c r="GC447" s="56"/>
      <c r="GD447" s="56"/>
      <c r="GE447" s="56"/>
      <c r="GF447" s="56"/>
      <c r="GG447" s="56"/>
      <c r="GH447" s="56"/>
      <c r="GI447" s="56"/>
      <c r="GJ447" s="56"/>
      <c r="GK447" s="56"/>
      <c r="GL447" s="56"/>
      <c r="GM447" s="56"/>
      <c r="GN447" s="56"/>
      <c r="GO447" s="56"/>
      <c r="GP447" s="56"/>
      <c r="GQ447" s="56"/>
      <c r="GR447" s="56"/>
      <c r="GS447" s="56"/>
      <c r="GT447" s="56"/>
      <c r="GU447" s="56"/>
      <c r="GV447" s="56"/>
      <c r="GW447" s="56"/>
      <c r="GX447" s="56"/>
      <c r="GY447" s="56"/>
      <c r="GZ447" s="56"/>
      <c r="HA447" s="56"/>
      <c r="HB447" s="56"/>
      <c r="HC447" s="56"/>
      <c r="HD447" s="56"/>
      <c r="HE447" s="56"/>
      <c r="HF447" s="436">
        <f t="shared" ref="HF447:HF453" si="3423">IO447</f>
        <v>0</v>
      </c>
      <c r="HG447" s="56"/>
      <c r="HH447" s="56"/>
      <c r="HI447" s="56"/>
      <c r="HJ447" s="56"/>
      <c r="HK447" s="56"/>
      <c r="HL447" s="56"/>
      <c r="HM447" s="56"/>
      <c r="HN447" s="56"/>
      <c r="HO447" s="56"/>
      <c r="HP447" s="56"/>
      <c r="HQ447" s="56"/>
      <c r="HR447" s="56"/>
      <c r="HS447" s="56"/>
      <c r="HT447" s="56"/>
      <c r="HU447" s="56"/>
      <c r="HV447" s="56"/>
      <c r="HW447" s="56"/>
      <c r="HX447" s="56"/>
      <c r="HY447" s="56"/>
      <c r="HZ447" s="56"/>
      <c r="IA447" s="56"/>
      <c r="IB447" s="56"/>
      <c r="IC447" s="56"/>
      <c r="ID447" s="56"/>
      <c r="IE447" s="56"/>
      <c r="IF447" s="56"/>
      <c r="IG447" s="56"/>
      <c r="IH447" s="56"/>
      <c r="II447" s="56"/>
      <c r="IJ447" s="56"/>
      <c r="IK447" s="56"/>
      <c r="IL447" s="56"/>
      <c r="IM447" s="56"/>
      <c r="IN447" s="56"/>
      <c r="IO447" s="56"/>
      <c r="IP447" s="56"/>
      <c r="IQ447" s="56"/>
      <c r="IR447" s="56"/>
      <c r="IS447" s="56"/>
      <c r="IT447" s="56"/>
      <c r="IU447" s="56"/>
      <c r="IV447" s="56"/>
      <c r="IW447" s="56"/>
      <c r="IX447" s="56"/>
      <c r="IY447" s="56"/>
      <c r="IZ447" s="56"/>
      <c r="JA447" s="171"/>
      <c r="JB447" s="56"/>
      <c r="JC447" s="56"/>
      <c r="JD447" s="56"/>
      <c r="JE447" s="56"/>
      <c r="JF447" s="56"/>
      <c r="JG447" s="56"/>
      <c r="JH447" s="56"/>
      <c r="JI447" s="56"/>
      <c r="JJ447" s="56"/>
      <c r="JK447" s="56"/>
      <c r="JL447" s="56"/>
      <c r="JM447" s="56"/>
      <c r="JN447" s="56"/>
      <c r="JO447" s="56"/>
      <c r="JP447" s="56"/>
      <c r="JQ447" s="56"/>
      <c r="JR447" s="56"/>
      <c r="JS447" s="56"/>
      <c r="JT447" s="56"/>
      <c r="JU447" s="56"/>
      <c r="JV447" s="56"/>
      <c r="JW447" s="56"/>
      <c r="JX447" s="56"/>
      <c r="JY447" s="56"/>
      <c r="JZ447" s="56"/>
      <c r="KA447" s="56"/>
      <c r="KB447" s="56"/>
      <c r="KC447" s="56"/>
      <c r="KD447" s="56"/>
      <c r="KE447" s="56"/>
      <c r="KF447" s="56"/>
      <c r="KG447" s="56"/>
      <c r="KH447" s="56"/>
      <c r="KI447" s="56"/>
      <c r="KJ447" s="56"/>
      <c r="KK447" s="56"/>
      <c r="KL447" s="56"/>
      <c r="KM447" s="56"/>
      <c r="KN447" s="56"/>
      <c r="KO447" s="56"/>
      <c r="KP447" s="56"/>
      <c r="KQ447" s="57"/>
      <c r="KR447" s="57"/>
      <c r="KS447" s="57"/>
      <c r="KT447" s="57"/>
      <c r="KU447" s="57"/>
      <c r="KV447" s="57"/>
      <c r="KX447" s="540">
        <f t="shared" ref="KX447:KX453" si="3424">SUM(Q447:AB447)</f>
        <v>0</v>
      </c>
    </row>
    <row r="448" spans="1:310" ht="16.5" thickTop="1" thickBot="1" x14ac:dyDescent="0.3">
      <c r="A448" s="179" t="s">
        <v>57</v>
      </c>
      <c r="B448" s="191" t="e">
        <f>IF(A448="X",#REF!,"")</f>
        <v>#REF!</v>
      </c>
      <c r="C448" s="180" t="s">
        <v>97</v>
      </c>
      <c r="P448" s="550"/>
      <c r="HF448" s="436">
        <f t="shared" si="3423"/>
        <v>0</v>
      </c>
      <c r="IB448" s="3"/>
      <c r="IC448" s="3"/>
      <c r="ID448" s="3"/>
      <c r="IE448" s="3"/>
      <c r="IF448" s="3"/>
      <c r="JA448" s="170"/>
      <c r="JK448" s="3"/>
      <c r="KL448" s="3"/>
      <c r="KX448" s="540">
        <f t="shared" si="3424"/>
        <v>0</v>
      </c>
    </row>
    <row r="449" spans="1:310" ht="16.5" thickTop="1" thickBot="1" x14ac:dyDescent="0.3">
      <c r="A449" s="179" t="s">
        <v>57</v>
      </c>
      <c r="B449" s="191" t="e">
        <f>IF(A449="X",#REF!,"")</f>
        <v>#REF!</v>
      </c>
      <c r="C449" s="180" t="s">
        <v>97</v>
      </c>
      <c r="D449" s="578"/>
      <c r="E449" s="2156"/>
      <c r="F449" s="2149"/>
      <c r="G449" s="2149"/>
      <c r="H449" s="2149"/>
      <c r="I449" s="2149"/>
      <c r="J449" s="2149"/>
      <c r="K449" s="2149"/>
      <c r="L449" s="2149"/>
      <c r="M449" s="2149"/>
      <c r="N449" s="123"/>
      <c r="O449" s="74"/>
      <c r="P449" s="548"/>
      <c r="Q449" s="74"/>
      <c r="R449" s="74"/>
      <c r="S449" s="74"/>
      <c r="T449" s="74"/>
      <c r="U449" s="74"/>
      <c r="V449" s="74"/>
      <c r="W449" s="35"/>
      <c r="X449" s="35"/>
      <c r="Y449" s="35"/>
      <c r="Z449" s="35"/>
      <c r="AA449" s="35"/>
      <c r="AB449" s="35"/>
      <c r="AC449" s="35"/>
      <c r="AD449" s="35"/>
      <c r="AE449" s="35"/>
      <c r="AF449" s="35"/>
      <c r="AG449" s="35"/>
      <c r="AH449" s="35"/>
      <c r="AI449" s="35"/>
      <c r="AJ449" s="35"/>
      <c r="AK449" s="35"/>
      <c r="AL449" s="35"/>
      <c r="AM449" s="35"/>
      <c r="AN449" s="35"/>
      <c r="AO449" s="35"/>
      <c r="AP449" s="35"/>
      <c r="AQ449" s="35"/>
      <c r="AR449" s="35"/>
      <c r="AS449" s="35"/>
      <c r="AT449" s="35"/>
      <c r="AU449" s="35"/>
      <c r="AV449" s="35"/>
      <c r="AW449" s="35"/>
      <c r="AX449" s="35"/>
      <c r="AY449" s="35"/>
      <c r="AZ449" s="35"/>
      <c r="BA449" s="35"/>
      <c r="BB449" s="35"/>
      <c r="BC449" s="35"/>
      <c r="BD449" s="35"/>
      <c r="BE449" s="35"/>
      <c r="BF449" s="35"/>
      <c r="BG449" s="35"/>
      <c r="BH449" s="35"/>
      <c r="BI449" s="35"/>
      <c r="BJ449" s="35"/>
      <c r="BK449" s="35"/>
      <c r="BL449" s="35"/>
      <c r="BM449" s="35"/>
      <c r="BN449" s="35"/>
      <c r="BO449" s="35"/>
      <c r="BP449" s="35"/>
      <c r="BQ449" s="35"/>
      <c r="BR449" s="35"/>
      <c r="BS449" s="35"/>
      <c r="BT449" s="35"/>
      <c r="BU449" s="35"/>
      <c r="BV449" s="35"/>
      <c r="BW449" s="35"/>
      <c r="BX449" s="35"/>
      <c r="BY449" s="35"/>
      <c r="BZ449" s="35"/>
      <c r="CA449" s="35"/>
      <c r="CB449" s="35"/>
      <c r="CC449" s="35"/>
      <c r="CD449" s="35"/>
      <c r="CE449" s="35"/>
      <c r="CF449" s="35"/>
      <c r="CG449" s="35"/>
      <c r="CH449" s="35"/>
      <c r="CI449" s="35"/>
      <c r="CJ449" s="35"/>
      <c r="CK449" s="35"/>
      <c r="CL449" s="35"/>
      <c r="CM449" s="35"/>
      <c r="CN449" s="35"/>
      <c r="CO449" s="35"/>
      <c r="CP449" s="35"/>
      <c r="CQ449" s="35"/>
      <c r="CR449" s="35"/>
      <c r="CS449" s="35"/>
      <c r="CT449" s="35"/>
      <c r="CU449" s="35"/>
      <c r="CV449" s="35"/>
      <c r="CW449" s="35"/>
      <c r="CX449" s="35"/>
      <c r="CY449" s="35"/>
      <c r="CZ449" s="35"/>
      <c r="DA449" s="35"/>
      <c r="DB449" s="35"/>
      <c r="DC449" s="35"/>
      <c r="DD449" s="35"/>
      <c r="DE449" s="35"/>
      <c r="DF449" s="35"/>
      <c r="DG449" s="35"/>
      <c r="DH449" s="35"/>
      <c r="DI449" s="35"/>
      <c r="DJ449" s="35"/>
      <c r="DK449" s="35"/>
      <c r="DL449" s="35"/>
      <c r="DM449" s="35"/>
      <c r="DN449" s="35"/>
      <c r="DO449" s="35"/>
      <c r="DP449" s="35"/>
      <c r="DQ449" s="35"/>
      <c r="DR449" s="35"/>
      <c r="DS449" s="35"/>
      <c r="DT449" s="35"/>
      <c r="DU449" s="35"/>
      <c r="DV449" s="35"/>
      <c r="DW449" s="35"/>
      <c r="DX449" s="35"/>
      <c r="DY449" s="35"/>
      <c r="DZ449" s="35"/>
      <c r="EA449" s="35"/>
      <c r="EB449" s="35"/>
      <c r="EC449" s="35"/>
      <c r="ED449" s="35"/>
      <c r="EE449" s="35"/>
      <c r="EF449" s="35"/>
      <c r="EG449" s="35"/>
      <c r="EH449" s="35"/>
      <c r="EI449" s="35"/>
      <c r="EJ449" s="35"/>
      <c r="EK449" s="35"/>
      <c r="EL449" s="35"/>
      <c r="EM449" s="35"/>
      <c r="EN449" s="35"/>
      <c r="EO449" s="35"/>
      <c r="EP449" s="35"/>
      <c r="EQ449" s="35"/>
      <c r="ER449" s="35"/>
      <c r="ES449" s="35"/>
      <c r="ET449" s="35"/>
      <c r="EU449" s="35"/>
      <c r="EV449" s="35"/>
      <c r="EW449" s="35"/>
      <c r="EX449" s="35"/>
      <c r="EY449" s="35"/>
      <c r="EZ449" s="35"/>
      <c r="FA449" s="35"/>
      <c r="FB449" s="35"/>
      <c r="FC449" s="35"/>
      <c r="FD449" s="35"/>
      <c r="FE449" s="35"/>
      <c r="FF449" s="35"/>
      <c r="FG449" s="35"/>
      <c r="FH449" s="35"/>
      <c r="FI449" s="35"/>
      <c r="FJ449" s="35"/>
      <c r="FK449" s="35"/>
      <c r="FL449" s="35"/>
      <c r="FM449" s="35"/>
      <c r="FN449" s="35"/>
      <c r="FO449" s="35"/>
      <c r="FP449" s="35"/>
      <c r="FQ449" s="35"/>
      <c r="FR449" s="35"/>
      <c r="FS449" s="35"/>
      <c r="FT449" s="35"/>
      <c r="FU449" s="35"/>
      <c r="FV449" s="35"/>
      <c r="FW449" s="35"/>
      <c r="FX449" s="35"/>
      <c r="FY449" s="35"/>
      <c r="FZ449" s="35"/>
      <c r="GA449" s="35"/>
      <c r="GB449" s="35"/>
      <c r="GC449" s="35"/>
      <c r="GD449" s="35"/>
      <c r="GE449" s="35"/>
      <c r="GF449" s="35"/>
      <c r="GG449" s="35"/>
      <c r="GH449" s="35"/>
      <c r="GI449" s="35"/>
      <c r="GJ449" s="35"/>
      <c r="GK449" s="35"/>
      <c r="GL449" s="35"/>
      <c r="GM449" s="35"/>
      <c r="GN449" s="35"/>
      <c r="GO449" s="35"/>
      <c r="GP449" s="35"/>
      <c r="GQ449" s="35"/>
      <c r="GR449" s="35"/>
      <c r="GS449" s="35"/>
      <c r="GT449" s="35"/>
      <c r="GU449" s="35"/>
      <c r="GV449" s="35"/>
      <c r="GW449" s="35"/>
      <c r="GX449" s="35"/>
      <c r="GY449" s="35"/>
      <c r="GZ449" s="35"/>
      <c r="HA449" s="35"/>
      <c r="HB449" s="35"/>
      <c r="HC449" s="35"/>
      <c r="HD449" s="35"/>
      <c r="HE449" s="35"/>
      <c r="HF449" s="436">
        <f t="shared" si="3423"/>
        <v>0</v>
      </c>
      <c r="HG449" s="35"/>
      <c r="HH449" s="35"/>
      <c r="HI449" s="35"/>
      <c r="HJ449" s="35"/>
      <c r="HK449" s="35"/>
      <c r="HL449" s="35"/>
      <c r="HM449" s="35"/>
      <c r="HN449" s="35"/>
      <c r="HO449" s="35"/>
      <c r="HP449" s="35"/>
      <c r="HQ449" s="35"/>
      <c r="HR449" s="35"/>
      <c r="HS449" s="35"/>
      <c r="HT449" s="35"/>
      <c r="HU449" s="35"/>
      <c r="HV449" s="35"/>
      <c r="HW449" s="35"/>
      <c r="HX449" s="35"/>
      <c r="HY449" s="35"/>
      <c r="HZ449" s="35"/>
      <c r="IA449" s="35"/>
      <c r="IB449" s="35"/>
      <c r="IC449" s="35"/>
      <c r="ID449" s="35"/>
      <c r="IE449" s="35"/>
      <c r="IF449" s="35"/>
      <c r="IG449" s="35"/>
      <c r="IH449" s="35"/>
      <c r="II449" s="35"/>
      <c r="IJ449" s="35"/>
      <c r="IK449" s="35"/>
      <c r="IL449" s="35"/>
      <c r="IM449" s="35"/>
      <c r="IN449" s="35"/>
      <c r="IO449" s="35"/>
      <c r="IP449" s="35"/>
      <c r="IQ449" s="35"/>
      <c r="IR449" s="35"/>
      <c r="IS449" s="35"/>
      <c r="IT449" s="35"/>
      <c r="IU449" s="35"/>
      <c r="IV449" s="35"/>
      <c r="IW449" s="35"/>
      <c r="IX449" s="35"/>
      <c r="IY449" s="35"/>
      <c r="IZ449" s="35"/>
      <c r="JA449" s="173"/>
      <c r="JB449" s="35"/>
      <c r="JC449" s="35"/>
      <c r="JD449" s="35"/>
      <c r="JE449" s="35"/>
      <c r="JF449" s="35"/>
      <c r="JG449" s="35"/>
      <c r="JH449" s="35"/>
      <c r="JI449" s="35"/>
      <c r="JJ449" s="35"/>
      <c r="JK449" s="35"/>
      <c r="JL449" s="2115"/>
      <c r="JM449" s="2115"/>
      <c r="JN449" s="2115"/>
      <c r="JO449" s="2115"/>
      <c r="JP449" s="2115"/>
      <c r="JQ449" s="461"/>
      <c r="JR449" s="461"/>
      <c r="JS449" s="461"/>
      <c r="JT449" s="35"/>
      <c r="JU449" s="35"/>
      <c r="JV449" s="35"/>
      <c r="JW449" s="35"/>
      <c r="JX449" s="35"/>
      <c r="JY449" s="35"/>
      <c r="JZ449" s="35"/>
      <c r="KA449" s="35"/>
      <c r="KB449" s="35"/>
      <c r="KC449" s="35"/>
      <c r="KD449" s="35"/>
      <c r="KE449" s="35"/>
      <c r="KF449" s="35"/>
      <c r="KG449" s="35"/>
      <c r="KH449" s="35"/>
      <c r="KI449" s="35"/>
      <c r="KJ449" s="35"/>
      <c r="KK449" s="35"/>
      <c r="KL449" s="35"/>
      <c r="KM449" s="35"/>
      <c r="KN449" s="35"/>
      <c r="KO449" s="35"/>
      <c r="KP449" s="35"/>
      <c r="KQ449" s="36"/>
      <c r="KR449" s="36"/>
      <c r="KS449" s="36"/>
      <c r="KT449" s="36"/>
      <c r="KU449" s="36"/>
      <c r="KV449" s="36"/>
      <c r="KX449" s="540">
        <f t="shared" si="3424"/>
        <v>0</v>
      </c>
    </row>
    <row r="450" spans="1:310" ht="16.5" thickTop="1" thickBot="1" x14ac:dyDescent="0.3">
      <c r="A450" s="179" t="s">
        <v>57</v>
      </c>
      <c r="B450" s="191" t="e">
        <f>IF(A450="X",#REF!,"")</f>
        <v>#REF!</v>
      </c>
      <c r="C450" s="180" t="s">
        <v>97</v>
      </c>
      <c r="D450" s="578"/>
      <c r="E450" s="11">
        <f>E444+1</f>
        <v>216</v>
      </c>
      <c r="F450" s="2164" t="s">
        <v>486</v>
      </c>
      <c r="G450" s="2216" t="s">
        <v>50</v>
      </c>
      <c r="H450" s="38"/>
      <c r="I450" s="38"/>
      <c r="J450" s="38"/>
      <c r="K450" s="1830"/>
      <c r="L450" s="1830"/>
      <c r="M450" s="196" t="s">
        <v>53</v>
      </c>
      <c r="N450" s="77" t="s">
        <v>1055</v>
      </c>
      <c r="O450" s="45"/>
      <c r="P450" s="599"/>
      <c r="Q450" s="726">
        <v>100</v>
      </c>
      <c r="R450" s="727"/>
      <c r="S450" s="727"/>
      <c r="T450" s="727"/>
      <c r="U450" s="727"/>
      <c r="V450" s="727"/>
      <c r="W450" s="727"/>
      <c r="X450" s="727"/>
      <c r="Y450" s="727"/>
      <c r="Z450" s="727"/>
      <c r="AA450" s="727"/>
      <c r="AB450" s="727">
        <v>0</v>
      </c>
      <c r="AC450" s="368">
        <f t="shared" ref="AC450:AC453" si="3425">Q450/100</f>
        <v>1</v>
      </c>
      <c r="AD450" s="368">
        <f t="shared" ref="AD450:AD453" si="3426">R450/100</f>
        <v>0</v>
      </c>
      <c r="AE450" s="368">
        <f t="shared" ref="AE450:AE453" si="3427">S450/100</f>
        <v>0</v>
      </c>
      <c r="AF450" s="368">
        <f t="shared" ref="AF450:AF453" si="3428">T450/100</f>
        <v>0</v>
      </c>
      <c r="AG450" s="368">
        <f t="shared" ref="AG450:AG453" si="3429">U450/100</f>
        <v>0</v>
      </c>
      <c r="AH450" s="368">
        <f t="shared" ref="AH450:AH453" si="3430">V450/100</f>
        <v>0</v>
      </c>
      <c r="AI450" s="368">
        <f t="shared" ref="AI450:AI453" si="3431">W450/100</f>
        <v>0</v>
      </c>
      <c r="AJ450" s="368">
        <f t="shared" ref="AJ450:AJ453" si="3432">X450/100</f>
        <v>0</v>
      </c>
      <c r="AK450" s="368">
        <f t="shared" ref="AK450:AK453" si="3433">Y450/100</f>
        <v>0</v>
      </c>
      <c r="AL450" s="368">
        <f t="shared" ref="AL450:AL453" si="3434">Z450/100</f>
        <v>0</v>
      </c>
      <c r="AM450" s="368">
        <f t="shared" ref="AM450:AM453" si="3435">AA450/100</f>
        <v>0</v>
      </c>
      <c r="AN450" s="368">
        <f t="shared" ref="AN450:AN453" si="3436">AB450/100</f>
        <v>0</v>
      </c>
      <c r="AO450" s="369">
        <v>0</v>
      </c>
      <c r="AP450" s="370">
        <v>0</v>
      </c>
      <c r="AQ450" s="370">
        <v>0</v>
      </c>
      <c r="AR450" s="370">
        <v>0</v>
      </c>
      <c r="AS450" s="378">
        <f>AC450*'Gas parameters'!$B$10</f>
        <v>35818</v>
      </c>
      <c r="AT450" s="371">
        <f>AD450*'Gas parameters'!$C$10</f>
        <v>0</v>
      </c>
      <c r="AU450" s="371">
        <f>AE450*'Gas parameters'!$D$10</f>
        <v>0</v>
      </c>
      <c r="AV450" s="371">
        <f>AF450*'Gas parameters'!$E$10</f>
        <v>0</v>
      </c>
      <c r="AW450" s="371">
        <f>AG450*'Gas parameters'!$F$10</f>
        <v>0</v>
      </c>
      <c r="AX450" s="371">
        <f>AH450*'Gas parameters'!$G$10</f>
        <v>0</v>
      </c>
      <c r="AY450" s="371">
        <f>AI450*'Gas parameters'!$H$10</f>
        <v>0</v>
      </c>
      <c r="AZ450" s="371">
        <f>AJ450*'Gas parameters'!$I$10</f>
        <v>0</v>
      </c>
      <c r="BA450" s="371">
        <f>AK450*'Gas parameters'!$J$10</f>
        <v>0</v>
      </c>
      <c r="BB450" s="371">
        <f>AL450*'Gas parameters'!$K$10</f>
        <v>0</v>
      </c>
      <c r="BC450" s="371">
        <f>AM450*'Gas parameters'!$L$10</f>
        <v>0</v>
      </c>
      <c r="BD450" s="371">
        <f>AN450*'Gas parameters'!$M$10</f>
        <v>0</v>
      </c>
      <c r="BE450" s="372">
        <f>AO450*'Gas parameters'!$N$10</f>
        <v>0</v>
      </c>
      <c r="BF450" s="373">
        <f>AP450*'Gas parameters'!$O$10</f>
        <v>0</v>
      </c>
      <c r="BG450" s="373">
        <f>AQ450*'Gas parameters'!$P$10</f>
        <v>0</v>
      </c>
      <c r="BH450" s="379">
        <f>AR450*'Gas parameters'!$Q$10</f>
        <v>0</v>
      </c>
      <c r="BI450" s="386">
        <f>AC450*'Gas parameters'!$B$11</f>
        <v>39840</v>
      </c>
      <c r="BJ450" s="387">
        <f>AD450*'Gas parameters'!$C$11</f>
        <v>0</v>
      </c>
      <c r="BK450" s="387">
        <f>AE450*'Gas parameters'!$D$11</f>
        <v>0</v>
      </c>
      <c r="BL450" s="387">
        <f>AF450*'Gas parameters'!$E$11</f>
        <v>0</v>
      </c>
      <c r="BM450" s="387">
        <f>AG450*'Gas parameters'!$F$11</f>
        <v>0</v>
      </c>
      <c r="BN450" s="387">
        <f>AH450*'Gas parameters'!$G$11</f>
        <v>0</v>
      </c>
      <c r="BO450" s="387">
        <f>AI450*'Gas parameters'!$H$11</f>
        <v>0</v>
      </c>
      <c r="BP450" s="387">
        <f>AJ450*'Gas parameters'!$I$11</f>
        <v>0</v>
      </c>
      <c r="BQ450" s="387">
        <f>AK450*'Gas parameters'!$J$11</f>
        <v>0</v>
      </c>
      <c r="BR450" s="387">
        <f>AL450*'Gas parameters'!$K$11</f>
        <v>0</v>
      </c>
      <c r="BS450" s="387">
        <f>AM450*'Gas parameters'!$L$11</f>
        <v>0</v>
      </c>
      <c r="BT450" s="387">
        <f>AN450*'Gas parameters'!$M$11</f>
        <v>0</v>
      </c>
      <c r="BU450" s="388">
        <f>AO450*'Gas parameters'!$N$11</f>
        <v>0</v>
      </c>
      <c r="BV450" s="389">
        <f>AP450*'Gas parameters'!$O$11</f>
        <v>0</v>
      </c>
      <c r="BW450" s="389">
        <f>AQ450*'Gas parameters'!$P$11</f>
        <v>0</v>
      </c>
      <c r="BX450" s="390">
        <f>AR450*'Gas parameters'!$Q$11</f>
        <v>0</v>
      </c>
      <c r="BY450" s="385">
        <f>AC450*'Gas parameters'!$B$12</f>
        <v>0.71740000000000004</v>
      </c>
      <c r="BZ450" s="374">
        <f>AD450*'Gas parameters'!$C$12</f>
        <v>0</v>
      </c>
      <c r="CA450" s="374">
        <f>AE450*'Gas parameters'!$D$12</f>
        <v>0</v>
      </c>
      <c r="CB450" s="374">
        <f>AF450*'Gas parameters'!$E$12</f>
        <v>0</v>
      </c>
      <c r="CC450" s="374">
        <f>AG450*'Gas parameters'!$F$12</f>
        <v>0</v>
      </c>
      <c r="CD450" s="374">
        <f>AH450*'Gas parameters'!$G$12</f>
        <v>0</v>
      </c>
      <c r="CE450" s="374">
        <f>AI450*'Gas parameters'!$H$12</f>
        <v>0</v>
      </c>
      <c r="CF450" s="374">
        <f>AJ450*'Gas parameters'!$I$12</f>
        <v>0</v>
      </c>
      <c r="CG450" s="374">
        <f>AK450*'Gas parameters'!$J$12</f>
        <v>0</v>
      </c>
      <c r="CH450" s="374">
        <f>AL450*'Gas parameters'!$K$12</f>
        <v>0</v>
      </c>
      <c r="CI450" s="374">
        <f>AM450*'Gas parameters'!$L$12</f>
        <v>0</v>
      </c>
      <c r="CJ450" s="374">
        <f>AN450*'Gas parameters'!$M$12</f>
        <v>0</v>
      </c>
      <c r="CK450" s="375">
        <f>AO450*'Gas parameters'!$N$12</f>
        <v>0</v>
      </c>
      <c r="CL450" s="376">
        <f>AP450*'Gas parameters'!$O$12</f>
        <v>0</v>
      </c>
      <c r="CM450" s="376">
        <f>AQ450*'Gas parameters'!$P$12</f>
        <v>0</v>
      </c>
      <c r="CN450" s="376">
        <f>AR450*'Gas parameters'!$Q$12</f>
        <v>0</v>
      </c>
      <c r="CO450" s="432">
        <f t="shared" ref="CO450:CO453" si="3437">AC450</f>
        <v>1</v>
      </c>
      <c r="CP450" s="432">
        <f t="shared" ref="CP450:CP453" si="3438">AD450</f>
        <v>0</v>
      </c>
      <c r="CQ450" s="432">
        <f t="shared" ref="CQ450:CQ453" si="3439">AE450</f>
        <v>0</v>
      </c>
      <c r="CR450" s="432">
        <f t="shared" ref="CR450:CR453" si="3440">AF450</f>
        <v>0</v>
      </c>
      <c r="CS450" s="432">
        <f t="shared" ref="CS450:CS453" si="3441">AG450</f>
        <v>0</v>
      </c>
      <c r="CT450" s="432">
        <f t="shared" ref="CT450:CT453" si="3442">AH450</f>
        <v>0</v>
      </c>
      <c r="CU450" s="432">
        <f t="shared" ref="CU450:CU453" si="3443">AI450</f>
        <v>0</v>
      </c>
      <c r="CV450" s="432">
        <f t="shared" ref="CV450:CV453" si="3444">AJ450</f>
        <v>0</v>
      </c>
      <c r="CW450" s="432">
        <f t="shared" ref="CW450:CW453" si="3445">AK450</f>
        <v>0</v>
      </c>
      <c r="CX450" s="432">
        <f t="shared" ref="CX450:CX453" si="3446">AL450</f>
        <v>0</v>
      </c>
      <c r="CY450" s="432">
        <f t="shared" ref="CY450:CY453" si="3447">AM450</f>
        <v>0</v>
      </c>
      <c r="CZ450" s="432">
        <f t="shared" ref="CZ450:CZ453" si="3448">AN450</f>
        <v>0</v>
      </c>
      <c r="DA450" s="432">
        <f t="shared" ref="DA450:DA453" si="3449">AO450</f>
        <v>0</v>
      </c>
      <c r="DB450" s="432">
        <f t="shared" ref="DB450:DB453" si="3450">AP450</f>
        <v>0</v>
      </c>
      <c r="DC450" s="432">
        <f t="shared" ref="DC450:DC453" si="3451">AQ450</f>
        <v>0</v>
      </c>
      <c r="DD450" s="432">
        <f t="shared" ref="DD450:DD453" si="3452">AR450</f>
        <v>0</v>
      </c>
      <c r="DE450" s="428">
        <f>'DATA SHEET'!CO450*'Gas parameters'!$B$13</f>
        <v>35883</v>
      </c>
      <c r="DF450" s="428">
        <f>'DATA SHEET'!CP450*'Gas parameters'!$C$13</f>
        <v>0</v>
      </c>
      <c r="DG450" s="428">
        <f>'DATA SHEET'!CQ450*'Gas parameters'!$D$13</f>
        <v>0</v>
      </c>
      <c r="DH450" s="428">
        <f>'DATA SHEET'!CR450*'Gas parameters'!$E$13</f>
        <v>0</v>
      </c>
      <c r="DI450" s="428">
        <f>'DATA SHEET'!CS450*'Gas parameters'!$F$13</f>
        <v>0</v>
      </c>
      <c r="DJ450" s="428">
        <f>'DATA SHEET'!CT450*'Gas parameters'!$G$13</f>
        <v>0</v>
      </c>
      <c r="DK450" s="428">
        <f>'DATA SHEET'!CU450*'Gas parameters'!$H$13</f>
        <v>0</v>
      </c>
      <c r="DL450" s="428">
        <f>'DATA SHEET'!CV450*'Gas parameters'!$I$13</f>
        <v>0</v>
      </c>
      <c r="DM450" s="428">
        <f>'DATA SHEET'!CW450*'Gas parameters'!$J$13</f>
        <v>0</v>
      </c>
      <c r="DN450" s="428">
        <f>'DATA SHEET'!CX450*'Gas parameters'!$K$13</f>
        <v>0</v>
      </c>
      <c r="DO450" s="428">
        <f>'DATA SHEET'!CY450*'Gas parameters'!$L$13</f>
        <v>0</v>
      </c>
      <c r="DP450" s="428">
        <f>'DATA SHEET'!CZ450*'Gas parameters'!$M$13</f>
        <v>0</v>
      </c>
      <c r="DQ450" s="428">
        <f>'DATA SHEET'!DA450*'Gas parameters'!$N$13</f>
        <v>0</v>
      </c>
      <c r="DR450" s="428">
        <f>'DATA SHEET'!DB450*'Gas parameters'!$O$13</f>
        <v>0</v>
      </c>
      <c r="DS450" s="428">
        <f>'DATA SHEET'!DC450*'Gas parameters'!$P$13</f>
        <v>0</v>
      </c>
      <c r="DT450" s="428">
        <f>'DATA SHEET'!DD450*'Gas parameters'!$Q$13</f>
        <v>0</v>
      </c>
      <c r="DU450" s="431">
        <f>'DATA SHEET'!CO450*'Gas parameters'!$B$14</f>
        <v>39819</v>
      </c>
      <c r="DV450" s="431">
        <f>'DATA SHEET'!CP450*'Gas parameters'!$C$14</f>
        <v>0</v>
      </c>
      <c r="DW450" s="431">
        <f>'DATA SHEET'!CQ450*'Gas parameters'!$D$14</f>
        <v>0</v>
      </c>
      <c r="DX450" s="431">
        <f>'DATA SHEET'!CR450*'Gas parameters'!$E$14</f>
        <v>0</v>
      </c>
      <c r="DY450" s="431">
        <f>'DATA SHEET'!CS450*'Gas parameters'!$F$14</f>
        <v>0</v>
      </c>
      <c r="DZ450" s="431">
        <f>'DATA SHEET'!CT450*'Gas parameters'!$G$14</f>
        <v>0</v>
      </c>
      <c r="EA450" s="431">
        <f>'DATA SHEET'!CU450*'Gas parameters'!$H$14</f>
        <v>0</v>
      </c>
      <c r="EB450" s="431">
        <f>'DATA SHEET'!CV450*'Gas parameters'!$I$14</f>
        <v>0</v>
      </c>
      <c r="EC450" s="431">
        <f>'DATA SHEET'!CW450*'Gas parameters'!$J$14</f>
        <v>0</v>
      </c>
      <c r="ED450" s="431">
        <f>'DATA SHEET'!CX450*'Gas parameters'!$K$14</f>
        <v>0</v>
      </c>
      <c r="EE450" s="431">
        <f>'DATA SHEET'!CY450*'Gas parameters'!$L$14</f>
        <v>0</v>
      </c>
      <c r="EF450" s="431">
        <f>'DATA SHEET'!CZ450*'Gas parameters'!$M$14</f>
        <v>0</v>
      </c>
      <c r="EG450" s="431">
        <f>'DATA SHEET'!DA450*'Gas parameters'!$N$14</f>
        <v>0</v>
      </c>
      <c r="EH450" s="431">
        <f>'DATA SHEET'!DB450*'Gas parameters'!$O$14</f>
        <v>0</v>
      </c>
      <c r="EI450" s="431">
        <f>'DATA SHEET'!DC450*'Gas parameters'!$P$14</f>
        <v>0</v>
      </c>
      <c r="EJ450" s="431">
        <f>'DATA SHEET'!DD450*'Gas parameters'!$Q$14</f>
        <v>0</v>
      </c>
      <c r="EK450" s="425">
        <f>'DATA SHEET'!CO450*'Gas parameters'!$B$15</f>
        <v>2.0030000000000001</v>
      </c>
      <c r="EL450" s="434">
        <f>'DATA SHEET'!CP450*'Gas parameters'!$C$15</f>
        <v>0</v>
      </c>
      <c r="EM450" s="434">
        <f>'DATA SHEET'!CQ450*'Gas parameters'!$D$15</f>
        <v>0</v>
      </c>
      <c r="EN450" s="434">
        <f>'DATA SHEET'!CR450*'Gas parameters'!$E$15</f>
        <v>0</v>
      </c>
      <c r="EO450" s="434">
        <f>'DATA SHEET'!CS450*'Gas parameters'!$F$15</f>
        <v>0</v>
      </c>
      <c r="EP450" s="434">
        <f>'DATA SHEET'!CT450*'Gas parameters'!$G$15</f>
        <v>0</v>
      </c>
      <c r="EQ450" s="434">
        <f>'DATA SHEET'!CU450*'Gas parameters'!$H$15</f>
        <v>0</v>
      </c>
      <c r="ER450" s="434">
        <f>'DATA SHEET'!CV450*'Gas parameters'!$I$15</f>
        <v>0</v>
      </c>
      <c r="ES450" s="434">
        <f>'DATA SHEET'!CW450*'Gas parameters'!$J$15</f>
        <v>0</v>
      </c>
      <c r="ET450" s="434">
        <f>'DATA SHEET'!CX450*'Gas parameters'!$K$15</f>
        <v>0</v>
      </c>
      <c r="EU450" s="434">
        <f>'DATA SHEET'!CY450*'Gas parameters'!$L$15</f>
        <v>0</v>
      </c>
      <c r="EV450" s="434">
        <f>'DATA SHEET'!CZ450*'Gas parameters'!$M$15</f>
        <v>0</v>
      </c>
      <c r="EW450" s="434">
        <f>'DATA SHEET'!DA450*'Gas parameters'!$N$15</f>
        <v>0</v>
      </c>
      <c r="EX450" s="434">
        <f>'DATA SHEET'!DB450*'Gas parameters'!$O$15</f>
        <v>0</v>
      </c>
      <c r="EY450" s="434">
        <f>'DATA SHEET'!DC450*'Gas parameters'!$P$15</f>
        <v>0</v>
      </c>
      <c r="EZ450" s="434">
        <f>'DATA SHEET'!DD450*'Gas parameters'!$Q$15</f>
        <v>0</v>
      </c>
      <c r="FA450" s="429">
        <f>'DATA SHEET'!CO450*'Gas parameters'!$B$16</f>
        <v>0.996</v>
      </c>
      <c r="FB450" s="429">
        <f>'DATA SHEET'!CP450*'Gas parameters'!$C$16</f>
        <v>0</v>
      </c>
      <c r="FC450" s="429">
        <f>'DATA SHEET'!CQ450*'Gas parameters'!$D$16</f>
        <v>0</v>
      </c>
      <c r="FD450" s="429">
        <f>'DATA SHEET'!CR450*'Gas parameters'!$E$16</f>
        <v>0</v>
      </c>
      <c r="FE450" s="429">
        <f>'DATA SHEET'!CS450*'Gas parameters'!$F$16</f>
        <v>0</v>
      </c>
      <c r="FF450" s="429">
        <f>'DATA SHEET'!CT450*'Gas parameters'!$G$16</f>
        <v>0</v>
      </c>
      <c r="FG450" s="429">
        <f>'DATA SHEET'!CU450*'Gas parameters'!$H$16</f>
        <v>0</v>
      </c>
      <c r="FH450" s="429">
        <f>'DATA SHEET'!CV450*'Gas parameters'!$I$16</f>
        <v>0</v>
      </c>
      <c r="FI450" s="429">
        <f>'DATA SHEET'!CW450*'Gas parameters'!$J$16</f>
        <v>0</v>
      </c>
      <c r="FJ450" s="429">
        <f>'DATA SHEET'!CX450*'Gas parameters'!$K$16</f>
        <v>0</v>
      </c>
      <c r="FK450" s="429">
        <f>'DATA SHEET'!CY450*'Gas parameters'!$L$16</f>
        <v>0</v>
      </c>
      <c r="FL450" s="429">
        <f>'DATA SHEET'!CZ450*'Gas parameters'!$M$16</f>
        <v>0</v>
      </c>
      <c r="FM450" s="429">
        <f>'DATA SHEET'!DA450*'Gas parameters'!$N$16</f>
        <v>0</v>
      </c>
      <c r="FN450" s="429">
        <f>'DATA SHEET'!DB450*'Gas parameters'!$O$16</f>
        <v>0</v>
      </c>
      <c r="FO450" s="429">
        <f>'DATA SHEET'!DC450*'Gas parameters'!$P$16</f>
        <v>0</v>
      </c>
      <c r="FP450" s="429">
        <f>'DATA SHEET'!DD450*'Gas parameters'!$Q$16</f>
        <v>0</v>
      </c>
      <c r="FQ450" s="457">
        <f>'DATA SHEET'!CO450*'Gas parameters'!$B$17</f>
        <v>1.94</v>
      </c>
      <c r="FR450" s="457">
        <f>'DATA SHEET'!CP450*'Gas parameters'!$C$17</f>
        <v>0</v>
      </c>
      <c r="FS450" s="457">
        <f>'DATA SHEET'!CQ450*'Gas parameters'!$D$17</f>
        <v>0</v>
      </c>
      <c r="FT450" s="457">
        <f>'DATA SHEET'!CR450*'Gas parameters'!$E$17</f>
        <v>0</v>
      </c>
      <c r="FU450" s="457">
        <f>'DATA SHEET'!CS450*'Gas parameters'!$F$17</f>
        <v>0</v>
      </c>
      <c r="FV450" s="457">
        <f>'DATA SHEET'!CT450*'Gas parameters'!$G$17</f>
        <v>0</v>
      </c>
      <c r="FW450" s="457">
        <f>'DATA SHEET'!CU450*'Gas parameters'!$H$17</f>
        <v>0</v>
      </c>
      <c r="FX450" s="457">
        <f>'DATA SHEET'!CV450*'Gas parameters'!$I$17</f>
        <v>0</v>
      </c>
      <c r="FY450" s="457">
        <f>'DATA SHEET'!CW450*'Gas parameters'!$J$17</f>
        <v>0</v>
      </c>
      <c r="FZ450" s="457">
        <f>'DATA SHEET'!CX450*'Gas parameters'!$K$17</f>
        <v>0</v>
      </c>
      <c r="GA450" s="457">
        <f>'DATA SHEET'!CY450*'Gas parameters'!$L$17</f>
        <v>0</v>
      </c>
      <c r="GB450" s="457">
        <f>'DATA SHEET'!CZ450*'Gas parameters'!$M$17</f>
        <v>0</v>
      </c>
      <c r="GC450" s="457">
        <f>'DATA SHEET'!DA450*'Gas parameters'!$N$17</f>
        <v>0</v>
      </c>
      <c r="GD450" s="457">
        <f>'DATA SHEET'!DB450*'Gas parameters'!$O$17</f>
        <v>0</v>
      </c>
      <c r="GE450" s="457">
        <f>'DATA SHEET'!DC450*'Gas parameters'!$P$17</f>
        <v>0</v>
      </c>
      <c r="GF450" s="457">
        <f>'DATA SHEET'!DD450*'Gas parameters'!$Q$17</f>
        <v>0</v>
      </c>
      <c r="GG450" s="429">
        <f>'DATA SHEET'!CO450*'Gas parameters'!$B$18</f>
        <v>0.71740000000000004</v>
      </c>
      <c r="GH450" s="429">
        <f>'DATA SHEET'!CP450*'Gas parameters'!$C$18</f>
        <v>0</v>
      </c>
      <c r="GI450" s="429">
        <f>'DATA SHEET'!CQ450*'Gas parameters'!$D$18</f>
        <v>0</v>
      </c>
      <c r="GJ450" s="429">
        <f>'DATA SHEET'!CR450*'Gas parameters'!$E$18</f>
        <v>0</v>
      </c>
      <c r="GK450" s="429">
        <f>'DATA SHEET'!CS450*'Gas parameters'!$F$18</f>
        <v>0</v>
      </c>
      <c r="GL450" s="429">
        <f>'DATA SHEET'!CT450*'Gas parameters'!$G$18</f>
        <v>0</v>
      </c>
      <c r="GM450" s="429">
        <f>'DATA SHEET'!CU450*'Gas parameters'!$H$18</f>
        <v>0</v>
      </c>
      <c r="GN450" s="429">
        <f>'DATA SHEET'!CV450*'Gas parameters'!$I$18</f>
        <v>0</v>
      </c>
      <c r="GO450" s="429">
        <f>'DATA SHEET'!CW450*'Gas parameters'!$J$18</f>
        <v>0</v>
      </c>
      <c r="GP450" s="429">
        <f>'DATA SHEET'!CX450*'Gas parameters'!$K$18</f>
        <v>0</v>
      </c>
      <c r="GQ450" s="429">
        <f>'DATA SHEET'!CY450*'Gas parameters'!$L$18</f>
        <v>0</v>
      </c>
      <c r="GR450" s="429">
        <f>'DATA SHEET'!CZ450*'Gas parameters'!$M$18</f>
        <v>0</v>
      </c>
      <c r="GS450" s="429">
        <f>'DATA SHEET'!DA450*'Gas parameters'!$N$18</f>
        <v>0</v>
      </c>
      <c r="GT450" s="429">
        <f>'DATA SHEET'!DB450*'Gas parameters'!$O$18</f>
        <v>0</v>
      </c>
      <c r="GU450" s="429">
        <f>'DATA SHEET'!DC450*'Gas parameters'!$P$18</f>
        <v>0</v>
      </c>
      <c r="GV450" s="429">
        <f>'DATA SHEET'!DD450*'Gas parameters'!$Q$18</f>
        <v>0</v>
      </c>
      <c r="GW450" s="430">
        <v>7</v>
      </c>
      <c r="GX450" s="430">
        <v>1E-3</v>
      </c>
      <c r="GY450" s="435">
        <f t="shared" ref="GY450:GY453" si="3453">HM450/0.2094</f>
        <v>9.5654250238777472</v>
      </c>
      <c r="GZ450" s="435">
        <f t="shared" ref="GZ450:GZ453" si="3454">HN450/HH450*100</f>
        <v>11.637655260415206</v>
      </c>
      <c r="HA450" s="433">
        <f t="shared" ref="HA450:HA453" si="3455">(HG450-HH450)/GY450+1</f>
        <v>1</v>
      </c>
      <c r="HB450" s="433">
        <f t="shared" ref="HB450:HB453" si="3456">HG450+HI450</f>
        <v>10.513812053681024</v>
      </c>
      <c r="HC450" s="433">
        <f t="shared" ref="HC450:HC453" si="3457">HI450/HB450*100</f>
        <v>18.598268827895492</v>
      </c>
      <c r="HD450" s="433">
        <f t="shared" ref="HD450:HD453" si="3458">HJ450*0.01977+HF450*0.01429+(100-HF450-HJ450)*0.01251</f>
        <v>1.3354893771906144</v>
      </c>
      <c r="HE450" s="433">
        <f t="shared" ref="HE450:HE453" si="3459">(HD450+HI450*0.8038/HG450)/(HI450/HG450+1)</f>
        <v>1.2366043574913408</v>
      </c>
      <c r="HF450" s="436">
        <f t="shared" si="3423"/>
        <v>0</v>
      </c>
      <c r="HG450" s="433">
        <f t="shared" ref="HG450:HG453" si="3460">HN450/HJ450*100</f>
        <v>8.5584250238777475</v>
      </c>
      <c r="HH450" s="435">
        <f>GY450*0.7906+'DATA SHEET'!CW450/100+HN450</f>
        <v>8.5584250238777475</v>
      </c>
      <c r="HI450" s="433">
        <f t="shared" ref="HI450:HI453" si="3461">GX450/0.8038*1.293*HA450*GY450+HO450</f>
        <v>1.9553870298032767</v>
      </c>
      <c r="HJ450" s="433">
        <f t="shared" ref="HJ450:HJ453" si="3462">(1-HF450/20.94)*GZ450</f>
        <v>11.637655260415206</v>
      </c>
      <c r="HK450" s="437">
        <f t="shared" ref="HK450:HK453" si="3463">SUM(DE450:DT450)</f>
        <v>35883</v>
      </c>
      <c r="HL450" s="437">
        <f t="shared" ref="HL450:HL453" si="3464">SUM(DU450:EJ450)</f>
        <v>39819</v>
      </c>
      <c r="HM450" s="438">
        <f t="shared" ref="HM450:HM453" si="3465">SUM(EK450:EZ450)</f>
        <v>2.0030000000000001</v>
      </c>
      <c r="HN450" s="439">
        <f t="shared" ref="HN450:HN453" si="3466">SUM(FA450:FP450)</f>
        <v>0.996</v>
      </c>
      <c r="HO450" s="436">
        <f t="shared" ref="HO450:HO453" si="3467">SUM(FQ450:GF450)</f>
        <v>1.94</v>
      </c>
      <c r="HP450" s="427">
        <f t="shared" ref="HP450:HP453" si="3468">SUM(GG450:GV450)</f>
        <v>0.71740000000000004</v>
      </c>
      <c r="HQ450" s="357">
        <f t="shared" ref="HQ450:HQ453" si="3469">SUM(AS450:BH450)</f>
        <v>35818</v>
      </c>
      <c r="HR450" s="358">
        <f t="shared" ref="HR450:HR453" si="3470">SUM(BI450:BX450)</f>
        <v>39840</v>
      </c>
      <c r="HS450" s="712">
        <f t="shared" ref="HS450:HS453" si="3471">SUM(BY450:CN450)</f>
        <v>0.71740000000000004</v>
      </c>
      <c r="HT450" s="713">
        <f t="shared" ref="HT450:HT453" si="3472">HU450/$HR$14</f>
        <v>0.55514683041358137</v>
      </c>
      <c r="HU450" s="711">
        <f t="shared" ref="HU450:HU453" si="3473">HS450/$HU$14</f>
        <v>0.68005486725663722</v>
      </c>
      <c r="HV450" s="711">
        <f t="shared" ref="HV450:HV453" si="3474">HY450/$HV$14</f>
        <v>33.947493128613402</v>
      </c>
      <c r="HW450" s="711">
        <f t="shared" ref="HW450:HW453" si="3475">HZ450/$HW$14</f>
        <v>37.705848949460538</v>
      </c>
      <c r="HX450" s="711">
        <f t="shared" ref="HX450:HX453" si="3476">IA450/$HX$14</f>
        <v>50.606323934612639</v>
      </c>
      <c r="HY450" s="714">
        <f t="shared" ref="HY450:HY453" si="3477">HQ450/1000</f>
        <v>35.817999999999998</v>
      </c>
      <c r="HZ450" s="359">
        <f t="shared" ref="HZ450:HZ453" si="3478">HR450/1000</f>
        <v>39.840000000000003</v>
      </c>
      <c r="IA450" s="360">
        <f t="shared" ref="IA450:IA453" si="3479">HR450/SQRT(HT450)/1000</f>
        <v>53.470641869311713</v>
      </c>
      <c r="IB450" s="75">
        <f t="shared" ref="IB450:IB453" si="3480">HX450</f>
        <v>50.606323934612639</v>
      </c>
      <c r="IC450" s="724">
        <f t="shared" ref="IC450:IC453" si="3481">HT450</f>
        <v>0.55514683041358137</v>
      </c>
      <c r="ID450" s="724">
        <f t="shared" ref="ID450:ID453" si="3482">HY450</f>
        <v>35.817999999999998</v>
      </c>
      <c r="IE450" s="724">
        <f t="shared" ref="IE450:IE453" si="3483">HZ450</f>
        <v>39.840000000000003</v>
      </c>
      <c r="IF450" s="76">
        <f t="shared" ref="IF450:IF453" si="3484">GZ450</f>
        <v>11.637655260415206</v>
      </c>
      <c r="IG450" s="29"/>
      <c r="IH450" s="29"/>
      <c r="II450" s="28"/>
      <c r="IJ450" s="21"/>
      <c r="IK450" s="31"/>
      <c r="IL450" s="31"/>
      <c r="IM450" s="31"/>
      <c r="IN450" s="29"/>
      <c r="IO450" s="29"/>
      <c r="IP450" s="25"/>
      <c r="IQ450" s="25"/>
      <c r="IR450" s="25"/>
      <c r="IS450" s="43"/>
      <c r="IT450" s="43"/>
      <c r="IU450" s="43"/>
      <c r="IV450" s="43"/>
      <c r="IW450" s="43"/>
      <c r="IX450" s="43"/>
      <c r="IY450" s="43"/>
      <c r="IZ450" s="43"/>
      <c r="JA450" s="25"/>
      <c r="JB450" s="43"/>
      <c r="JC450" s="64"/>
      <c r="JD450" s="22"/>
      <c r="JE450" s="22"/>
      <c r="JF450" s="22"/>
      <c r="JG450" s="22"/>
      <c r="JH450" s="21"/>
      <c r="JI450" s="21"/>
      <c r="JJ450" s="21"/>
      <c r="JK450" s="21"/>
      <c r="JL450" s="79"/>
      <c r="JM450" s="140"/>
      <c r="JN450" s="140"/>
      <c r="JO450" s="140"/>
      <c r="JP450" s="140"/>
      <c r="JQ450" s="140"/>
      <c r="JR450" s="140"/>
      <c r="JS450" s="140"/>
      <c r="JT450" s="142"/>
      <c r="JU450" s="142"/>
      <c r="JV450" s="142"/>
      <c r="JW450" s="142"/>
      <c r="JX450" s="142"/>
      <c r="JY450" s="142"/>
      <c r="JZ450" s="142"/>
      <c r="KA450" s="23"/>
      <c r="KB450" s="24"/>
      <c r="KC450" s="175"/>
      <c r="KD450" s="175"/>
      <c r="KE450" s="175"/>
      <c r="KF450" s="175"/>
      <c r="KG450" s="175"/>
      <c r="KH450" s="175"/>
      <c r="KI450" s="175"/>
      <c r="KJ450" s="175"/>
      <c r="KK450" s="32"/>
      <c r="KL450" s="32"/>
      <c r="KM450" s="32"/>
      <c r="KN450" s="32"/>
      <c r="KO450" s="32"/>
      <c r="KP450" s="32"/>
      <c r="KQ450" s="32"/>
      <c r="KR450" s="32"/>
      <c r="KS450" s="32"/>
      <c r="KT450" s="32"/>
      <c r="KU450" s="32"/>
      <c r="KV450" s="32"/>
      <c r="KX450" s="540">
        <f t="shared" si="3424"/>
        <v>100</v>
      </c>
    </row>
    <row r="451" spans="1:310" ht="16.5" thickTop="1" thickBot="1" x14ac:dyDescent="0.3">
      <c r="A451" s="184"/>
      <c r="B451" s="184"/>
      <c r="C451" s="184"/>
      <c r="D451" s="578"/>
      <c r="E451" s="11">
        <f>E450+1</f>
        <v>217</v>
      </c>
      <c r="F451" s="2171"/>
      <c r="G451" s="1831"/>
      <c r="H451" s="38"/>
      <c r="I451" s="38"/>
      <c r="J451" s="38"/>
      <c r="K451" s="1831"/>
      <c r="L451" s="1831"/>
      <c r="M451" s="196" t="s">
        <v>56</v>
      </c>
      <c r="N451" s="77" t="s">
        <v>1055</v>
      </c>
      <c r="O451" s="45"/>
      <c r="P451" s="599"/>
      <c r="Q451" s="726">
        <v>30</v>
      </c>
      <c r="R451" s="727"/>
      <c r="S451" s="727"/>
      <c r="T451" s="727"/>
      <c r="U451" s="727"/>
      <c r="V451" s="727"/>
      <c r="W451" s="727"/>
      <c r="X451" s="727"/>
      <c r="Y451" s="727"/>
      <c r="Z451" s="727"/>
      <c r="AA451" s="727"/>
      <c r="AB451" s="727">
        <v>70</v>
      </c>
      <c r="AC451" s="368">
        <f t="shared" si="3425"/>
        <v>0.3</v>
      </c>
      <c r="AD451" s="368">
        <f t="shared" si="3426"/>
        <v>0</v>
      </c>
      <c r="AE451" s="368">
        <f t="shared" si="3427"/>
        <v>0</v>
      </c>
      <c r="AF451" s="368">
        <f t="shared" si="3428"/>
        <v>0</v>
      </c>
      <c r="AG451" s="368">
        <f t="shared" si="3429"/>
        <v>0</v>
      </c>
      <c r="AH451" s="368">
        <f t="shared" si="3430"/>
        <v>0</v>
      </c>
      <c r="AI451" s="368">
        <f t="shared" si="3431"/>
        <v>0</v>
      </c>
      <c r="AJ451" s="368">
        <f t="shared" si="3432"/>
        <v>0</v>
      </c>
      <c r="AK451" s="368">
        <f t="shared" si="3433"/>
        <v>0</v>
      </c>
      <c r="AL451" s="368">
        <f t="shared" si="3434"/>
        <v>0</v>
      </c>
      <c r="AM451" s="368">
        <f t="shared" si="3435"/>
        <v>0</v>
      </c>
      <c r="AN451" s="368">
        <f t="shared" si="3436"/>
        <v>0.7</v>
      </c>
      <c r="AO451" s="369">
        <v>0</v>
      </c>
      <c r="AP451" s="370">
        <v>0</v>
      </c>
      <c r="AQ451" s="370">
        <v>0</v>
      </c>
      <c r="AR451" s="370">
        <v>0</v>
      </c>
      <c r="AS451" s="378">
        <f>AC451*'Gas parameters'!$B$10</f>
        <v>10745.4</v>
      </c>
      <c r="AT451" s="371">
        <f>AD451*'Gas parameters'!$C$10</f>
        <v>0</v>
      </c>
      <c r="AU451" s="371">
        <f>AE451*'Gas parameters'!$D$10</f>
        <v>0</v>
      </c>
      <c r="AV451" s="371">
        <f>AF451*'Gas parameters'!$E$10</f>
        <v>0</v>
      </c>
      <c r="AW451" s="371">
        <f>AG451*'Gas parameters'!$F$10</f>
        <v>0</v>
      </c>
      <c r="AX451" s="371">
        <f>AH451*'Gas parameters'!$G$10</f>
        <v>0</v>
      </c>
      <c r="AY451" s="371">
        <f>AI451*'Gas parameters'!$H$10</f>
        <v>0</v>
      </c>
      <c r="AZ451" s="371">
        <f>AJ451*'Gas parameters'!$I$10</f>
        <v>0</v>
      </c>
      <c r="BA451" s="371">
        <f>AK451*'Gas parameters'!$J$10</f>
        <v>0</v>
      </c>
      <c r="BB451" s="371">
        <f>AL451*'Gas parameters'!$K$10</f>
        <v>0</v>
      </c>
      <c r="BC451" s="371">
        <f>AM451*'Gas parameters'!$L$10</f>
        <v>0</v>
      </c>
      <c r="BD451" s="371">
        <f>AN451*'Gas parameters'!$M$10</f>
        <v>7543.9</v>
      </c>
      <c r="BE451" s="372">
        <f>AO451*'Gas parameters'!$N$10</f>
        <v>0</v>
      </c>
      <c r="BF451" s="373">
        <f>AP451*'Gas parameters'!$O$10</f>
        <v>0</v>
      </c>
      <c r="BG451" s="373">
        <f>AQ451*'Gas parameters'!$P$10</f>
        <v>0</v>
      </c>
      <c r="BH451" s="379">
        <f>AR451*'Gas parameters'!$Q$10</f>
        <v>0</v>
      </c>
      <c r="BI451" s="386">
        <f>AC451*'Gas parameters'!$B$11</f>
        <v>11952</v>
      </c>
      <c r="BJ451" s="387">
        <f>AD451*'Gas parameters'!$C$11</f>
        <v>0</v>
      </c>
      <c r="BK451" s="387">
        <f>AE451*'Gas parameters'!$D$11</f>
        <v>0</v>
      </c>
      <c r="BL451" s="387">
        <f>AF451*'Gas parameters'!$E$11</f>
        <v>0</v>
      </c>
      <c r="BM451" s="387">
        <f>AG451*'Gas parameters'!$F$11</f>
        <v>0</v>
      </c>
      <c r="BN451" s="387">
        <f>AH451*'Gas parameters'!$G$11</f>
        <v>0</v>
      </c>
      <c r="BO451" s="387">
        <f>AI451*'Gas parameters'!$H$11</f>
        <v>0</v>
      </c>
      <c r="BP451" s="387">
        <f>AJ451*'Gas parameters'!$I$11</f>
        <v>0</v>
      </c>
      <c r="BQ451" s="387">
        <f>AK451*'Gas parameters'!$J$11</f>
        <v>0</v>
      </c>
      <c r="BR451" s="387">
        <f>AL451*'Gas parameters'!$K$11</f>
        <v>0</v>
      </c>
      <c r="BS451" s="387">
        <f>AM451*'Gas parameters'!$L$11</f>
        <v>0</v>
      </c>
      <c r="BT451" s="387">
        <f>AN451*'Gas parameters'!$M$11</f>
        <v>8951.5999999999985</v>
      </c>
      <c r="BU451" s="388">
        <f>AO451*'Gas parameters'!$N$11</f>
        <v>0</v>
      </c>
      <c r="BV451" s="389">
        <f>AP451*'Gas parameters'!$O$11</f>
        <v>0</v>
      </c>
      <c r="BW451" s="389">
        <f>AQ451*'Gas parameters'!$P$11</f>
        <v>0</v>
      </c>
      <c r="BX451" s="390">
        <f>AR451*'Gas parameters'!$Q$11</f>
        <v>0</v>
      </c>
      <c r="BY451" s="385">
        <f>AC451*'Gas parameters'!$B$12</f>
        <v>0.21521999999999999</v>
      </c>
      <c r="BZ451" s="374">
        <f>AD451*'Gas parameters'!$C$12</f>
        <v>0</v>
      </c>
      <c r="CA451" s="374">
        <f>AE451*'Gas parameters'!$D$12</f>
        <v>0</v>
      </c>
      <c r="CB451" s="374">
        <f>AF451*'Gas parameters'!$E$12</f>
        <v>0</v>
      </c>
      <c r="CC451" s="374">
        <f>AG451*'Gas parameters'!$F$12</f>
        <v>0</v>
      </c>
      <c r="CD451" s="374">
        <f>AH451*'Gas parameters'!$G$12</f>
        <v>0</v>
      </c>
      <c r="CE451" s="374">
        <f>AI451*'Gas parameters'!$H$12</f>
        <v>0</v>
      </c>
      <c r="CF451" s="374">
        <f>AJ451*'Gas parameters'!$I$12</f>
        <v>0</v>
      </c>
      <c r="CG451" s="374">
        <f>AK451*'Gas parameters'!$J$12</f>
        <v>0</v>
      </c>
      <c r="CH451" s="374">
        <f>AL451*'Gas parameters'!$K$12</f>
        <v>0</v>
      </c>
      <c r="CI451" s="374">
        <f>AM451*'Gas parameters'!$L$12</f>
        <v>0</v>
      </c>
      <c r="CJ451" s="374">
        <f>AN451*'Gas parameters'!$M$12</f>
        <v>6.3E-2</v>
      </c>
      <c r="CK451" s="375">
        <f>AO451*'Gas parameters'!$N$12</f>
        <v>0</v>
      </c>
      <c r="CL451" s="376">
        <f>AP451*'Gas parameters'!$O$12</f>
        <v>0</v>
      </c>
      <c r="CM451" s="376">
        <f>AQ451*'Gas parameters'!$P$12</f>
        <v>0</v>
      </c>
      <c r="CN451" s="376">
        <f>AR451*'Gas parameters'!$Q$12</f>
        <v>0</v>
      </c>
      <c r="CO451" s="432">
        <f t="shared" si="3437"/>
        <v>0.3</v>
      </c>
      <c r="CP451" s="432">
        <f t="shared" si="3438"/>
        <v>0</v>
      </c>
      <c r="CQ451" s="432">
        <f t="shared" si="3439"/>
        <v>0</v>
      </c>
      <c r="CR451" s="432">
        <f t="shared" si="3440"/>
        <v>0</v>
      </c>
      <c r="CS451" s="432">
        <f t="shared" si="3441"/>
        <v>0</v>
      </c>
      <c r="CT451" s="432">
        <f t="shared" si="3442"/>
        <v>0</v>
      </c>
      <c r="CU451" s="432">
        <f t="shared" si="3443"/>
        <v>0</v>
      </c>
      <c r="CV451" s="432">
        <f t="shared" si="3444"/>
        <v>0</v>
      </c>
      <c r="CW451" s="432">
        <f t="shared" si="3445"/>
        <v>0</v>
      </c>
      <c r="CX451" s="432">
        <f t="shared" si="3446"/>
        <v>0</v>
      </c>
      <c r="CY451" s="432">
        <f t="shared" si="3447"/>
        <v>0</v>
      </c>
      <c r="CZ451" s="432">
        <f t="shared" si="3448"/>
        <v>0.7</v>
      </c>
      <c r="DA451" s="432">
        <f t="shared" si="3449"/>
        <v>0</v>
      </c>
      <c r="DB451" s="432">
        <f t="shared" si="3450"/>
        <v>0</v>
      </c>
      <c r="DC451" s="432">
        <f t="shared" si="3451"/>
        <v>0</v>
      </c>
      <c r="DD451" s="432">
        <f t="shared" si="3452"/>
        <v>0</v>
      </c>
      <c r="DE451" s="428">
        <f>'DATA SHEET'!CO451*'Gas parameters'!$B$13</f>
        <v>10764.9</v>
      </c>
      <c r="DF451" s="428">
        <f>'DATA SHEET'!CP451*'Gas parameters'!$C$13</f>
        <v>0</v>
      </c>
      <c r="DG451" s="428">
        <f>'DATA SHEET'!CQ451*'Gas parameters'!$D$13</f>
        <v>0</v>
      </c>
      <c r="DH451" s="428">
        <f>'DATA SHEET'!CR451*'Gas parameters'!$E$13</f>
        <v>0</v>
      </c>
      <c r="DI451" s="428">
        <f>'DATA SHEET'!CS451*'Gas parameters'!$F$13</f>
        <v>0</v>
      </c>
      <c r="DJ451" s="428">
        <f>'DATA SHEET'!CT451*'Gas parameters'!$G$13</f>
        <v>0</v>
      </c>
      <c r="DK451" s="428">
        <f>'DATA SHEET'!CU451*'Gas parameters'!$H$13</f>
        <v>0</v>
      </c>
      <c r="DL451" s="428">
        <f>'DATA SHEET'!CV451*'Gas parameters'!$I$13</f>
        <v>0</v>
      </c>
      <c r="DM451" s="428">
        <f>'DATA SHEET'!CW451*'Gas parameters'!$J$13</f>
        <v>0</v>
      </c>
      <c r="DN451" s="428">
        <f>'DATA SHEET'!CX451*'Gas parameters'!$K$13</f>
        <v>0</v>
      </c>
      <c r="DO451" s="428">
        <f>'DATA SHEET'!CY451*'Gas parameters'!$L$13</f>
        <v>0</v>
      </c>
      <c r="DP451" s="428">
        <f>'DATA SHEET'!CZ451*'Gas parameters'!$M$13</f>
        <v>7548.0999999999995</v>
      </c>
      <c r="DQ451" s="428">
        <f>'DATA SHEET'!DA451*'Gas parameters'!$N$13</f>
        <v>0</v>
      </c>
      <c r="DR451" s="428">
        <f>'DATA SHEET'!DB451*'Gas parameters'!$O$13</f>
        <v>0</v>
      </c>
      <c r="DS451" s="428">
        <f>'DATA SHEET'!DC451*'Gas parameters'!$P$13</f>
        <v>0</v>
      </c>
      <c r="DT451" s="428">
        <f>'DATA SHEET'!DD451*'Gas parameters'!$Q$13</f>
        <v>0</v>
      </c>
      <c r="DU451" s="431">
        <f>'DATA SHEET'!CO451*'Gas parameters'!$B$14</f>
        <v>11945.699999999999</v>
      </c>
      <c r="DV451" s="431">
        <f>'DATA SHEET'!CP451*'Gas parameters'!$C$14</f>
        <v>0</v>
      </c>
      <c r="DW451" s="431">
        <f>'DATA SHEET'!CQ451*'Gas parameters'!$D$14</f>
        <v>0</v>
      </c>
      <c r="DX451" s="431">
        <f>'DATA SHEET'!CR451*'Gas parameters'!$E$14</f>
        <v>0</v>
      </c>
      <c r="DY451" s="431">
        <f>'DATA SHEET'!CS451*'Gas parameters'!$F$14</f>
        <v>0</v>
      </c>
      <c r="DZ451" s="431">
        <f>'DATA SHEET'!CT451*'Gas parameters'!$G$14</f>
        <v>0</v>
      </c>
      <c r="EA451" s="431">
        <f>'DATA SHEET'!CU451*'Gas parameters'!$H$14</f>
        <v>0</v>
      </c>
      <c r="EB451" s="431">
        <f>'DATA SHEET'!CV451*'Gas parameters'!$I$14</f>
        <v>0</v>
      </c>
      <c r="EC451" s="431">
        <f>'DATA SHEET'!CW451*'Gas parameters'!$J$14</f>
        <v>0</v>
      </c>
      <c r="ED451" s="431">
        <f>'DATA SHEET'!CX451*'Gas parameters'!$K$14</f>
        <v>0</v>
      </c>
      <c r="EE451" s="431">
        <f>'DATA SHEET'!CY451*'Gas parameters'!$L$14</f>
        <v>0</v>
      </c>
      <c r="EF451" s="431">
        <f>'DATA SHEET'!CZ451*'Gas parameters'!$M$14</f>
        <v>8921.5</v>
      </c>
      <c r="EG451" s="431">
        <f>'DATA SHEET'!DA451*'Gas parameters'!$N$14</f>
        <v>0</v>
      </c>
      <c r="EH451" s="431">
        <f>'DATA SHEET'!DB451*'Gas parameters'!$O$14</f>
        <v>0</v>
      </c>
      <c r="EI451" s="431">
        <f>'DATA SHEET'!DC451*'Gas parameters'!$P$14</f>
        <v>0</v>
      </c>
      <c r="EJ451" s="431">
        <f>'DATA SHEET'!DD451*'Gas parameters'!$Q$14</f>
        <v>0</v>
      </c>
      <c r="EK451" s="425">
        <f>'DATA SHEET'!CO451*'Gas parameters'!$B$15</f>
        <v>0.60089999999999999</v>
      </c>
      <c r="EL451" s="434">
        <f>'DATA SHEET'!CP451*'Gas parameters'!$C$15</f>
        <v>0</v>
      </c>
      <c r="EM451" s="434">
        <f>'DATA SHEET'!CQ451*'Gas parameters'!$D$15</f>
        <v>0</v>
      </c>
      <c r="EN451" s="434">
        <f>'DATA SHEET'!CR451*'Gas parameters'!$E$15</f>
        <v>0</v>
      </c>
      <c r="EO451" s="434">
        <f>'DATA SHEET'!CS451*'Gas parameters'!$F$15</f>
        <v>0</v>
      </c>
      <c r="EP451" s="434">
        <f>'DATA SHEET'!CT451*'Gas parameters'!$G$15</f>
        <v>0</v>
      </c>
      <c r="EQ451" s="434">
        <f>'DATA SHEET'!CU451*'Gas parameters'!$H$15</f>
        <v>0</v>
      </c>
      <c r="ER451" s="434">
        <f>'DATA SHEET'!CV451*'Gas parameters'!$I$15</f>
        <v>0</v>
      </c>
      <c r="ES451" s="434">
        <f>'DATA SHEET'!CW451*'Gas parameters'!$J$15</f>
        <v>0</v>
      </c>
      <c r="ET451" s="434">
        <f>'DATA SHEET'!CX451*'Gas parameters'!$K$15</f>
        <v>0</v>
      </c>
      <c r="EU451" s="434">
        <f>'DATA SHEET'!CY451*'Gas parameters'!$L$15</f>
        <v>0</v>
      </c>
      <c r="EV451" s="434">
        <f>'DATA SHEET'!CZ451*'Gas parameters'!$M$15</f>
        <v>0.3493</v>
      </c>
      <c r="EW451" s="434">
        <f>'DATA SHEET'!DA451*'Gas parameters'!$N$15</f>
        <v>0</v>
      </c>
      <c r="EX451" s="434">
        <f>'DATA SHEET'!DB451*'Gas parameters'!$O$15</f>
        <v>0</v>
      </c>
      <c r="EY451" s="434">
        <f>'DATA SHEET'!DC451*'Gas parameters'!$P$15</f>
        <v>0</v>
      </c>
      <c r="EZ451" s="434">
        <f>'DATA SHEET'!DD451*'Gas parameters'!$Q$15</f>
        <v>0</v>
      </c>
      <c r="FA451" s="429">
        <f>'DATA SHEET'!CO451*'Gas parameters'!$B$16</f>
        <v>0.29880000000000001</v>
      </c>
      <c r="FB451" s="429">
        <f>'DATA SHEET'!CP451*'Gas parameters'!$C$16</f>
        <v>0</v>
      </c>
      <c r="FC451" s="429">
        <f>'DATA SHEET'!CQ451*'Gas parameters'!$D$16</f>
        <v>0</v>
      </c>
      <c r="FD451" s="429">
        <f>'DATA SHEET'!CR451*'Gas parameters'!$E$16</f>
        <v>0</v>
      </c>
      <c r="FE451" s="429">
        <f>'DATA SHEET'!CS451*'Gas parameters'!$F$16</f>
        <v>0</v>
      </c>
      <c r="FF451" s="429">
        <f>'DATA SHEET'!CT451*'Gas parameters'!$G$16</f>
        <v>0</v>
      </c>
      <c r="FG451" s="429">
        <f>'DATA SHEET'!CU451*'Gas parameters'!$H$16</f>
        <v>0</v>
      </c>
      <c r="FH451" s="429">
        <f>'DATA SHEET'!CV451*'Gas parameters'!$I$16</f>
        <v>0</v>
      </c>
      <c r="FI451" s="429">
        <f>'DATA SHEET'!CW451*'Gas parameters'!$J$16</f>
        <v>0</v>
      </c>
      <c r="FJ451" s="429">
        <f>'DATA SHEET'!CX451*'Gas parameters'!$K$16</f>
        <v>0</v>
      </c>
      <c r="FK451" s="429">
        <f>'DATA SHEET'!CY451*'Gas parameters'!$L$16</f>
        <v>0</v>
      </c>
      <c r="FL451" s="429">
        <f>'DATA SHEET'!CZ451*'Gas parameters'!$M$16</f>
        <v>0</v>
      </c>
      <c r="FM451" s="429">
        <f>'DATA SHEET'!DA451*'Gas parameters'!$N$16</f>
        <v>0</v>
      </c>
      <c r="FN451" s="429">
        <f>'DATA SHEET'!DB451*'Gas parameters'!$O$16</f>
        <v>0</v>
      </c>
      <c r="FO451" s="429">
        <f>'DATA SHEET'!DC451*'Gas parameters'!$P$16</f>
        <v>0</v>
      </c>
      <c r="FP451" s="429">
        <f>'DATA SHEET'!DD451*'Gas parameters'!$Q$16</f>
        <v>0</v>
      </c>
      <c r="FQ451" s="457">
        <f>'DATA SHEET'!CO451*'Gas parameters'!$B$17</f>
        <v>0.58199999999999996</v>
      </c>
      <c r="FR451" s="457">
        <f>'DATA SHEET'!CP451*'Gas parameters'!$C$17</f>
        <v>0</v>
      </c>
      <c r="FS451" s="457">
        <f>'DATA SHEET'!CQ451*'Gas parameters'!$D$17</f>
        <v>0</v>
      </c>
      <c r="FT451" s="457">
        <f>'DATA SHEET'!CR451*'Gas parameters'!$E$17</f>
        <v>0</v>
      </c>
      <c r="FU451" s="457">
        <f>'DATA SHEET'!CS451*'Gas parameters'!$F$17</f>
        <v>0</v>
      </c>
      <c r="FV451" s="457">
        <f>'DATA SHEET'!CT451*'Gas parameters'!$G$17</f>
        <v>0</v>
      </c>
      <c r="FW451" s="457">
        <f>'DATA SHEET'!CU451*'Gas parameters'!$H$17</f>
        <v>0</v>
      </c>
      <c r="FX451" s="457">
        <f>'DATA SHEET'!CV451*'Gas parameters'!$I$17</f>
        <v>0</v>
      </c>
      <c r="FY451" s="457">
        <f>'DATA SHEET'!CW451*'Gas parameters'!$J$17</f>
        <v>0</v>
      </c>
      <c r="FZ451" s="457">
        <f>'DATA SHEET'!CX451*'Gas parameters'!$K$17</f>
        <v>0</v>
      </c>
      <c r="GA451" s="457">
        <f>'DATA SHEET'!CY451*'Gas parameters'!$L$17</f>
        <v>0</v>
      </c>
      <c r="GB451" s="457">
        <f>'DATA SHEET'!CZ451*'Gas parameters'!$M$17</f>
        <v>0.67689999999999995</v>
      </c>
      <c r="GC451" s="457">
        <f>'DATA SHEET'!DA451*'Gas parameters'!$N$17</f>
        <v>0</v>
      </c>
      <c r="GD451" s="457">
        <f>'DATA SHEET'!DB451*'Gas parameters'!$O$17</f>
        <v>0</v>
      </c>
      <c r="GE451" s="457">
        <f>'DATA SHEET'!DC451*'Gas parameters'!$P$17</f>
        <v>0</v>
      </c>
      <c r="GF451" s="457">
        <f>'DATA SHEET'!DD451*'Gas parameters'!$Q$17</f>
        <v>0</v>
      </c>
      <c r="GG451" s="429">
        <f>'DATA SHEET'!CO451*'Gas parameters'!$B$18</f>
        <v>0.21521999999999999</v>
      </c>
      <c r="GH451" s="429">
        <f>'DATA SHEET'!CP451*'Gas parameters'!$C$18</f>
        <v>0</v>
      </c>
      <c r="GI451" s="429">
        <f>'DATA SHEET'!CQ451*'Gas parameters'!$D$18</f>
        <v>0</v>
      </c>
      <c r="GJ451" s="429">
        <f>'DATA SHEET'!CR451*'Gas parameters'!$E$18</f>
        <v>0</v>
      </c>
      <c r="GK451" s="429">
        <f>'DATA SHEET'!CS451*'Gas parameters'!$F$18</f>
        <v>0</v>
      </c>
      <c r="GL451" s="429">
        <f>'DATA SHEET'!CT451*'Gas parameters'!$G$18</f>
        <v>0</v>
      </c>
      <c r="GM451" s="429">
        <f>'DATA SHEET'!CU451*'Gas parameters'!$H$18</f>
        <v>0</v>
      </c>
      <c r="GN451" s="429">
        <f>'DATA SHEET'!CV451*'Gas parameters'!$I$18</f>
        <v>0</v>
      </c>
      <c r="GO451" s="429">
        <f>'DATA SHEET'!CW451*'Gas parameters'!$J$18</f>
        <v>0</v>
      </c>
      <c r="GP451" s="429">
        <f>'DATA SHEET'!CX451*'Gas parameters'!$K$18</f>
        <v>0</v>
      </c>
      <c r="GQ451" s="429">
        <f>'DATA SHEET'!CY451*'Gas parameters'!$L$18</f>
        <v>0</v>
      </c>
      <c r="GR451" s="429">
        <f>'DATA SHEET'!CZ451*'Gas parameters'!$M$18</f>
        <v>6.3E-2</v>
      </c>
      <c r="GS451" s="429">
        <f>'DATA SHEET'!DA451*'Gas parameters'!$N$18</f>
        <v>0</v>
      </c>
      <c r="GT451" s="429">
        <f>'DATA SHEET'!DB451*'Gas parameters'!$O$18</f>
        <v>0</v>
      </c>
      <c r="GU451" s="429">
        <f>'DATA SHEET'!DC451*'Gas parameters'!$P$18</f>
        <v>0</v>
      </c>
      <c r="GV451" s="429">
        <f>'DATA SHEET'!DD451*'Gas parameters'!$Q$18</f>
        <v>0</v>
      </c>
      <c r="GW451" s="430">
        <v>7</v>
      </c>
      <c r="GX451" s="430">
        <v>1E-3</v>
      </c>
      <c r="GY451" s="435">
        <f t="shared" si="3453"/>
        <v>4.5377268385864369</v>
      </c>
      <c r="GZ451" s="435">
        <f t="shared" si="3454"/>
        <v>7.6884938506273901</v>
      </c>
      <c r="HA451" s="433">
        <f t="shared" si="3455"/>
        <v>0.99999999999999989</v>
      </c>
      <c r="HB451" s="433">
        <f t="shared" si="3456"/>
        <v>5.152526267302898</v>
      </c>
      <c r="HC451" s="433">
        <f t="shared" si="3457"/>
        <v>24.574342041719603</v>
      </c>
      <c r="HD451" s="433">
        <f t="shared" si="3458"/>
        <v>1.3068184653555548</v>
      </c>
      <c r="HE451" s="433">
        <f t="shared" si="3459"/>
        <v>1.1832049871460719</v>
      </c>
      <c r="HF451" s="436">
        <f t="shared" si="3423"/>
        <v>0</v>
      </c>
      <c r="HG451" s="433">
        <f t="shared" si="3460"/>
        <v>3.8863268385864362</v>
      </c>
      <c r="HH451" s="435">
        <f>GY451*0.7906+'DATA SHEET'!CW451/100+HN451</f>
        <v>3.8863268385864367</v>
      </c>
      <c r="HI451" s="433">
        <f t="shared" si="3461"/>
        <v>1.266199428716462</v>
      </c>
      <c r="HJ451" s="433">
        <f t="shared" si="3462"/>
        <v>7.6884938506273901</v>
      </c>
      <c r="HK451" s="437">
        <f t="shared" si="3463"/>
        <v>18313</v>
      </c>
      <c r="HL451" s="437">
        <f t="shared" si="3464"/>
        <v>20867.199999999997</v>
      </c>
      <c r="HM451" s="438">
        <f t="shared" si="3465"/>
        <v>0.95019999999999993</v>
      </c>
      <c r="HN451" s="439">
        <f t="shared" si="3466"/>
        <v>0.29880000000000001</v>
      </c>
      <c r="HO451" s="436">
        <f t="shared" si="3467"/>
        <v>1.2588999999999999</v>
      </c>
      <c r="HP451" s="427">
        <f t="shared" si="3468"/>
        <v>0.27822000000000002</v>
      </c>
      <c r="HQ451" s="357">
        <f t="shared" si="3469"/>
        <v>18289.3</v>
      </c>
      <c r="HR451" s="358">
        <f t="shared" si="3470"/>
        <v>20903.599999999999</v>
      </c>
      <c r="HS451" s="712">
        <f t="shared" si="3471"/>
        <v>0.27822000000000002</v>
      </c>
      <c r="HT451" s="713">
        <f t="shared" si="3472"/>
        <v>0.21529544348712937</v>
      </c>
      <c r="HU451" s="711">
        <f t="shared" si="3473"/>
        <v>0.26373691827173351</v>
      </c>
      <c r="HV451" s="711">
        <f t="shared" si="3474"/>
        <v>17.334186333049001</v>
      </c>
      <c r="HW451" s="711">
        <f t="shared" si="3475"/>
        <v>19.783834942267649</v>
      </c>
      <c r="HX451" s="711">
        <f t="shared" si="3476"/>
        <v>42.637630413082015</v>
      </c>
      <c r="HY451" s="714">
        <f t="shared" si="3477"/>
        <v>18.289300000000001</v>
      </c>
      <c r="HZ451" s="359">
        <f t="shared" si="3478"/>
        <v>20.903599999999997</v>
      </c>
      <c r="IA451" s="360">
        <f t="shared" si="3479"/>
        <v>45.050920294462458</v>
      </c>
      <c r="IB451" s="75">
        <f t="shared" si="3480"/>
        <v>42.637630413082015</v>
      </c>
      <c r="IC451" s="724">
        <f t="shared" si="3481"/>
        <v>0.21529544348712937</v>
      </c>
      <c r="ID451" s="724">
        <f t="shared" si="3482"/>
        <v>18.289300000000001</v>
      </c>
      <c r="IE451" s="724">
        <f t="shared" si="3483"/>
        <v>20.903599999999997</v>
      </c>
      <c r="IF451" s="76">
        <f t="shared" si="3484"/>
        <v>7.6884938506273901</v>
      </c>
      <c r="IG451" s="29"/>
      <c r="IH451" s="29"/>
      <c r="II451" s="28"/>
      <c r="IJ451" s="21"/>
      <c r="IK451" s="31"/>
      <c r="IL451" s="31"/>
      <c r="IM451" s="31"/>
      <c r="IN451" s="29"/>
      <c r="IO451" s="29"/>
      <c r="IP451" s="25"/>
      <c r="IQ451" s="25"/>
      <c r="IR451" s="25"/>
      <c r="IS451" s="43"/>
      <c r="IT451" s="43"/>
      <c r="IU451" s="43"/>
      <c r="IV451" s="43"/>
      <c r="IW451" s="43"/>
      <c r="IX451" s="43"/>
      <c r="IY451" s="43"/>
      <c r="IZ451" s="43"/>
      <c r="JA451" s="169"/>
      <c r="JB451" s="43"/>
      <c r="JC451" s="64"/>
      <c r="JD451" s="22"/>
      <c r="JE451" s="22"/>
      <c r="JF451" s="22"/>
      <c r="JG451" s="22"/>
      <c r="JH451" s="21"/>
      <c r="JI451" s="21"/>
      <c r="JJ451" s="21"/>
      <c r="JK451" s="21"/>
      <c r="JL451" s="79"/>
      <c r="JM451" s="140"/>
      <c r="JN451" s="140"/>
      <c r="JO451" s="140"/>
      <c r="JP451" s="140"/>
      <c r="JQ451" s="140"/>
      <c r="JR451" s="140"/>
      <c r="JS451" s="140"/>
      <c r="JT451" s="142"/>
      <c r="JU451" s="142"/>
      <c r="JV451" s="142"/>
      <c r="JW451" s="142"/>
      <c r="JX451" s="142"/>
      <c r="JY451" s="142"/>
      <c r="JZ451" s="142"/>
      <c r="KA451" s="26"/>
      <c r="KB451" s="27"/>
      <c r="KC451" s="175"/>
      <c r="KD451" s="175"/>
      <c r="KE451" s="175"/>
      <c r="KF451" s="175"/>
      <c r="KG451" s="175"/>
      <c r="KH451" s="175"/>
      <c r="KI451" s="175"/>
      <c r="KJ451" s="175"/>
      <c r="KK451" s="32"/>
      <c r="KL451" s="32"/>
      <c r="KM451" s="32"/>
      <c r="KN451" s="32"/>
      <c r="KO451" s="32"/>
      <c r="KP451" s="32"/>
      <c r="KQ451" s="32"/>
      <c r="KR451" s="32"/>
      <c r="KS451" s="32"/>
      <c r="KT451" s="32"/>
      <c r="KU451" s="32"/>
      <c r="KV451" s="32"/>
      <c r="KX451" s="540">
        <f t="shared" si="3424"/>
        <v>100</v>
      </c>
    </row>
    <row r="452" spans="1:310" ht="16.5" thickTop="1" thickBot="1" x14ac:dyDescent="0.3">
      <c r="A452" s="179" t="s">
        <v>57</v>
      </c>
      <c r="B452" s="191" t="e">
        <f>IF(A452="X",#REF!,"")</f>
        <v>#REF!</v>
      </c>
      <c r="C452" s="180" t="s">
        <v>97</v>
      </c>
      <c r="D452" s="578"/>
      <c r="E452" s="11">
        <f>E451+1</f>
        <v>218</v>
      </c>
      <c r="F452" s="2171"/>
      <c r="G452" s="1831"/>
      <c r="H452" s="38"/>
      <c r="I452" s="38"/>
      <c r="J452" s="38"/>
      <c r="K452" s="1831"/>
      <c r="L452" s="1831"/>
      <c r="M452" s="39"/>
      <c r="N452" s="77"/>
      <c r="O452" s="45"/>
      <c r="P452" s="599"/>
      <c r="Q452" s="726"/>
      <c r="R452" s="727"/>
      <c r="S452" s="727"/>
      <c r="T452" s="727"/>
      <c r="U452" s="727"/>
      <c r="V452" s="727"/>
      <c r="W452" s="727"/>
      <c r="X452" s="727"/>
      <c r="Y452" s="727"/>
      <c r="Z452" s="727"/>
      <c r="AA452" s="727"/>
      <c r="AB452" s="727">
        <v>40</v>
      </c>
      <c r="AC452" s="368">
        <f t="shared" si="3425"/>
        <v>0</v>
      </c>
      <c r="AD452" s="368">
        <f t="shared" si="3426"/>
        <v>0</v>
      </c>
      <c r="AE452" s="368">
        <f t="shared" si="3427"/>
        <v>0</v>
      </c>
      <c r="AF452" s="368">
        <f t="shared" si="3428"/>
        <v>0</v>
      </c>
      <c r="AG452" s="368">
        <f t="shared" si="3429"/>
        <v>0</v>
      </c>
      <c r="AH452" s="368">
        <f t="shared" si="3430"/>
        <v>0</v>
      </c>
      <c r="AI452" s="368">
        <f t="shared" si="3431"/>
        <v>0</v>
      </c>
      <c r="AJ452" s="368">
        <f t="shared" si="3432"/>
        <v>0</v>
      </c>
      <c r="AK452" s="368">
        <f t="shared" si="3433"/>
        <v>0</v>
      </c>
      <c r="AL452" s="368">
        <f t="shared" si="3434"/>
        <v>0</v>
      </c>
      <c r="AM452" s="368">
        <f t="shared" si="3435"/>
        <v>0</v>
      </c>
      <c r="AN452" s="368">
        <f t="shared" si="3436"/>
        <v>0.4</v>
      </c>
      <c r="AO452" s="369">
        <v>0</v>
      </c>
      <c r="AP452" s="370">
        <v>0</v>
      </c>
      <c r="AQ452" s="370">
        <v>0</v>
      </c>
      <c r="AR452" s="370">
        <v>0</v>
      </c>
      <c r="AS452" s="378">
        <f>AC452*'Gas parameters'!$B$10</f>
        <v>0</v>
      </c>
      <c r="AT452" s="371">
        <f>AD452*'Gas parameters'!$C$10</f>
        <v>0</v>
      </c>
      <c r="AU452" s="371">
        <f>AE452*'Gas parameters'!$D$10</f>
        <v>0</v>
      </c>
      <c r="AV452" s="371">
        <f>AF452*'Gas parameters'!$E$10</f>
        <v>0</v>
      </c>
      <c r="AW452" s="371">
        <f>AG452*'Gas parameters'!$F$10</f>
        <v>0</v>
      </c>
      <c r="AX452" s="371">
        <f>AH452*'Gas parameters'!$G$10</f>
        <v>0</v>
      </c>
      <c r="AY452" s="371">
        <f>AI452*'Gas parameters'!$H$10</f>
        <v>0</v>
      </c>
      <c r="AZ452" s="371">
        <f>AJ452*'Gas parameters'!$I$10</f>
        <v>0</v>
      </c>
      <c r="BA452" s="371">
        <f>AK452*'Gas parameters'!$J$10</f>
        <v>0</v>
      </c>
      <c r="BB452" s="371">
        <f>AL452*'Gas parameters'!$K$10</f>
        <v>0</v>
      </c>
      <c r="BC452" s="371">
        <f>AM452*'Gas parameters'!$L$10</f>
        <v>0</v>
      </c>
      <c r="BD452" s="371">
        <f>AN452*'Gas parameters'!$M$10</f>
        <v>4310.8</v>
      </c>
      <c r="BE452" s="372">
        <f>AO452*'Gas parameters'!$N$10</f>
        <v>0</v>
      </c>
      <c r="BF452" s="373">
        <f>AP452*'Gas parameters'!$O$10</f>
        <v>0</v>
      </c>
      <c r="BG452" s="373">
        <f>AQ452*'Gas parameters'!$P$10</f>
        <v>0</v>
      </c>
      <c r="BH452" s="379">
        <f>AR452*'Gas parameters'!$Q$10</f>
        <v>0</v>
      </c>
      <c r="BI452" s="386">
        <f>AC452*'Gas parameters'!$B$11</f>
        <v>0</v>
      </c>
      <c r="BJ452" s="387">
        <f>AD452*'Gas parameters'!$C$11</f>
        <v>0</v>
      </c>
      <c r="BK452" s="387">
        <f>AE452*'Gas parameters'!$D$11</f>
        <v>0</v>
      </c>
      <c r="BL452" s="387">
        <f>AF452*'Gas parameters'!$E$11</f>
        <v>0</v>
      </c>
      <c r="BM452" s="387">
        <f>AG452*'Gas parameters'!$F$11</f>
        <v>0</v>
      </c>
      <c r="BN452" s="387">
        <f>AH452*'Gas parameters'!$G$11</f>
        <v>0</v>
      </c>
      <c r="BO452" s="387">
        <f>AI452*'Gas parameters'!$H$11</f>
        <v>0</v>
      </c>
      <c r="BP452" s="387">
        <f>AJ452*'Gas parameters'!$I$11</f>
        <v>0</v>
      </c>
      <c r="BQ452" s="387">
        <f>AK452*'Gas parameters'!$J$11</f>
        <v>0</v>
      </c>
      <c r="BR452" s="387">
        <f>AL452*'Gas parameters'!$K$11</f>
        <v>0</v>
      </c>
      <c r="BS452" s="387">
        <f>AM452*'Gas parameters'!$L$11</f>
        <v>0</v>
      </c>
      <c r="BT452" s="387">
        <f>AN452*'Gas parameters'!$M$11</f>
        <v>5115.2000000000007</v>
      </c>
      <c r="BU452" s="388">
        <f>AO452*'Gas parameters'!$N$11</f>
        <v>0</v>
      </c>
      <c r="BV452" s="389">
        <f>AP452*'Gas parameters'!$O$11</f>
        <v>0</v>
      </c>
      <c r="BW452" s="389">
        <f>AQ452*'Gas parameters'!$P$11</f>
        <v>0</v>
      </c>
      <c r="BX452" s="390">
        <f>AR452*'Gas parameters'!$Q$11</f>
        <v>0</v>
      </c>
      <c r="BY452" s="385">
        <f>AC452*'Gas parameters'!$B$12</f>
        <v>0</v>
      </c>
      <c r="BZ452" s="374">
        <f>AD452*'Gas parameters'!$C$12</f>
        <v>0</v>
      </c>
      <c r="CA452" s="374">
        <f>AE452*'Gas parameters'!$D$12</f>
        <v>0</v>
      </c>
      <c r="CB452" s="374">
        <f>AF452*'Gas parameters'!$E$12</f>
        <v>0</v>
      </c>
      <c r="CC452" s="374">
        <f>AG452*'Gas parameters'!$F$12</f>
        <v>0</v>
      </c>
      <c r="CD452" s="374">
        <f>AH452*'Gas parameters'!$G$12</f>
        <v>0</v>
      </c>
      <c r="CE452" s="374">
        <f>AI452*'Gas parameters'!$H$12</f>
        <v>0</v>
      </c>
      <c r="CF452" s="374">
        <f>AJ452*'Gas parameters'!$I$12</f>
        <v>0</v>
      </c>
      <c r="CG452" s="374">
        <f>AK452*'Gas parameters'!$J$12</f>
        <v>0</v>
      </c>
      <c r="CH452" s="374">
        <f>AL452*'Gas parameters'!$K$12</f>
        <v>0</v>
      </c>
      <c r="CI452" s="374">
        <f>AM452*'Gas parameters'!$L$12</f>
        <v>0</v>
      </c>
      <c r="CJ452" s="374">
        <f>AN452*'Gas parameters'!$M$12</f>
        <v>3.5999999999999997E-2</v>
      </c>
      <c r="CK452" s="375">
        <f>AO452*'Gas parameters'!$N$12</f>
        <v>0</v>
      </c>
      <c r="CL452" s="376">
        <f>AP452*'Gas parameters'!$O$12</f>
        <v>0</v>
      </c>
      <c r="CM452" s="376">
        <f>AQ452*'Gas parameters'!$P$12</f>
        <v>0</v>
      </c>
      <c r="CN452" s="376">
        <f>AR452*'Gas parameters'!$Q$12</f>
        <v>0</v>
      </c>
      <c r="CO452" s="432">
        <f t="shared" si="3437"/>
        <v>0</v>
      </c>
      <c r="CP452" s="432">
        <f t="shared" si="3438"/>
        <v>0</v>
      </c>
      <c r="CQ452" s="432">
        <f t="shared" si="3439"/>
        <v>0</v>
      </c>
      <c r="CR452" s="432">
        <f t="shared" si="3440"/>
        <v>0</v>
      </c>
      <c r="CS452" s="432">
        <f t="shared" si="3441"/>
        <v>0</v>
      </c>
      <c r="CT452" s="432">
        <f t="shared" si="3442"/>
        <v>0</v>
      </c>
      <c r="CU452" s="432">
        <f t="shared" si="3443"/>
        <v>0</v>
      </c>
      <c r="CV452" s="432">
        <f t="shared" si="3444"/>
        <v>0</v>
      </c>
      <c r="CW452" s="432">
        <f t="shared" si="3445"/>
        <v>0</v>
      </c>
      <c r="CX452" s="432">
        <f t="shared" si="3446"/>
        <v>0</v>
      </c>
      <c r="CY452" s="432">
        <f t="shared" si="3447"/>
        <v>0</v>
      </c>
      <c r="CZ452" s="432">
        <f t="shared" si="3448"/>
        <v>0.4</v>
      </c>
      <c r="DA452" s="432">
        <f t="shared" si="3449"/>
        <v>0</v>
      </c>
      <c r="DB452" s="432">
        <f t="shared" si="3450"/>
        <v>0</v>
      </c>
      <c r="DC452" s="432">
        <f t="shared" si="3451"/>
        <v>0</v>
      </c>
      <c r="DD452" s="432">
        <f t="shared" si="3452"/>
        <v>0</v>
      </c>
      <c r="DE452" s="428">
        <f>'DATA SHEET'!CO452*'Gas parameters'!$B$13</f>
        <v>0</v>
      </c>
      <c r="DF452" s="428">
        <f>'DATA SHEET'!CP452*'Gas parameters'!$C$13</f>
        <v>0</v>
      </c>
      <c r="DG452" s="428">
        <f>'DATA SHEET'!CQ452*'Gas parameters'!$D$13</f>
        <v>0</v>
      </c>
      <c r="DH452" s="428">
        <f>'DATA SHEET'!CR452*'Gas parameters'!$E$13</f>
        <v>0</v>
      </c>
      <c r="DI452" s="428">
        <f>'DATA SHEET'!CS452*'Gas parameters'!$F$13</f>
        <v>0</v>
      </c>
      <c r="DJ452" s="428">
        <f>'DATA SHEET'!CT452*'Gas parameters'!$G$13</f>
        <v>0</v>
      </c>
      <c r="DK452" s="428">
        <f>'DATA SHEET'!CU452*'Gas parameters'!$H$13</f>
        <v>0</v>
      </c>
      <c r="DL452" s="428">
        <f>'DATA SHEET'!CV452*'Gas parameters'!$I$13</f>
        <v>0</v>
      </c>
      <c r="DM452" s="428">
        <f>'DATA SHEET'!CW452*'Gas parameters'!$J$13</f>
        <v>0</v>
      </c>
      <c r="DN452" s="428">
        <f>'DATA SHEET'!CX452*'Gas parameters'!$K$13</f>
        <v>0</v>
      </c>
      <c r="DO452" s="428">
        <f>'DATA SHEET'!CY452*'Gas parameters'!$L$13</f>
        <v>0</v>
      </c>
      <c r="DP452" s="428">
        <f>'DATA SHEET'!CZ452*'Gas parameters'!$M$13</f>
        <v>4313.2</v>
      </c>
      <c r="DQ452" s="428">
        <f>'DATA SHEET'!DA452*'Gas parameters'!$N$13</f>
        <v>0</v>
      </c>
      <c r="DR452" s="428">
        <f>'DATA SHEET'!DB452*'Gas parameters'!$O$13</f>
        <v>0</v>
      </c>
      <c r="DS452" s="428">
        <f>'DATA SHEET'!DC452*'Gas parameters'!$P$13</f>
        <v>0</v>
      </c>
      <c r="DT452" s="428">
        <f>'DATA SHEET'!DD452*'Gas parameters'!$Q$13</f>
        <v>0</v>
      </c>
      <c r="DU452" s="431">
        <f>'DATA SHEET'!CO452*'Gas parameters'!$B$14</f>
        <v>0</v>
      </c>
      <c r="DV452" s="431">
        <f>'DATA SHEET'!CP452*'Gas parameters'!$C$14</f>
        <v>0</v>
      </c>
      <c r="DW452" s="431">
        <f>'DATA SHEET'!CQ452*'Gas parameters'!$D$14</f>
        <v>0</v>
      </c>
      <c r="DX452" s="431">
        <f>'DATA SHEET'!CR452*'Gas parameters'!$E$14</f>
        <v>0</v>
      </c>
      <c r="DY452" s="431">
        <f>'DATA SHEET'!CS452*'Gas parameters'!$F$14</f>
        <v>0</v>
      </c>
      <c r="DZ452" s="431">
        <f>'DATA SHEET'!CT452*'Gas parameters'!$G$14</f>
        <v>0</v>
      </c>
      <c r="EA452" s="431">
        <f>'DATA SHEET'!CU452*'Gas parameters'!$H$14</f>
        <v>0</v>
      </c>
      <c r="EB452" s="431">
        <f>'DATA SHEET'!CV452*'Gas parameters'!$I$14</f>
        <v>0</v>
      </c>
      <c r="EC452" s="431">
        <f>'DATA SHEET'!CW452*'Gas parameters'!$J$14</f>
        <v>0</v>
      </c>
      <c r="ED452" s="431">
        <f>'DATA SHEET'!CX452*'Gas parameters'!$K$14</f>
        <v>0</v>
      </c>
      <c r="EE452" s="431">
        <f>'DATA SHEET'!CY452*'Gas parameters'!$L$14</f>
        <v>0</v>
      </c>
      <c r="EF452" s="431">
        <f>'DATA SHEET'!CZ452*'Gas parameters'!$M$14</f>
        <v>5098</v>
      </c>
      <c r="EG452" s="431">
        <f>'DATA SHEET'!DA452*'Gas parameters'!$N$14</f>
        <v>0</v>
      </c>
      <c r="EH452" s="431">
        <f>'DATA SHEET'!DB452*'Gas parameters'!$O$14</f>
        <v>0</v>
      </c>
      <c r="EI452" s="431">
        <f>'DATA SHEET'!DC452*'Gas parameters'!$P$14</f>
        <v>0</v>
      </c>
      <c r="EJ452" s="431">
        <f>'DATA SHEET'!DD452*'Gas parameters'!$Q$14</f>
        <v>0</v>
      </c>
      <c r="EK452" s="425">
        <f>'DATA SHEET'!CO452*'Gas parameters'!$B$15</f>
        <v>0</v>
      </c>
      <c r="EL452" s="434">
        <f>'DATA SHEET'!CP452*'Gas parameters'!$C$15</f>
        <v>0</v>
      </c>
      <c r="EM452" s="434">
        <f>'DATA SHEET'!CQ452*'Gas parameters'!$D$15</f>
        <v>0</v>
      </c>
      <c r="EN452" s="434">
        <f>'DATA SHEET'!CR452*'Gas parameters'!$E$15</f>
        <v>0</v>
      </c>
      <c r="EO452" s="434">
        <f>'DATA SHEET'!CS452*'Gas parameters'!$F$15</f>
        <v>0</v>
      </c>
      <c r="EP452" s="434">
        <f>'DATA SHEET'!CT452*'Gas parameters'!$G$15</f>
        <v>0</v>
      </c>
      <c r="EQ452" s="434">
        <f>'DATA SHEET'!CU452*'Gas parameters'!$H$15</f>
        <v>0</v>
      </c>
      <c r="ER452" s="434">
        <f>'DATA SHEET'!CV452*'Gas parameters'!$I$15</f>
        <v>0</v>
      </c>
      <c r="ES452" s="434">
        <f>'DATA SHEET'!CW452*'Gas parameters'!$J$15</f>
        <v>0</v>
      </c>
      <c r="ET452" s="434">
        <f>'DATA SHEET'!CX452*'Gas parameters'!$K$15</f>
        <v>0</v>
      </c>
      <c r="EU452" s="434">
        <f>'DATA SHEET'!CY452*'Gas parameters'!$L$15</f>
        <v>0</v>
      </c>
      <c r="EV452" s="434">
        <f>'DATA SHEET'!CZ452*'Gas parameters'!$M$15</f>
        <v>0.1996</v>
      </c>
      <c r="EW452" s="434">
        <f>'DATA SHEET'!DA452*'Gas parameters'!$N$15</f>
        <v>0</v>
      </c>
      <c r="EX452" s="434">
        <f>'DATA SHEET'!DB452*'Gas parameters'!$O$15</f>
        <v>0</v>
      </c>
      <c r="EY452" s="434">
        <f>'DATA SHEET'!DC452*'Gas parameters'!$P$15</f>
        <v>0</v>
      </c>
      <c r="EZ452" s="434">
        <f>'DATA SHEET'!DD452*'Gas parameters'!$Q$15</f>
        <v>0</v>
      </c>
      <c r="FA452" s="429">
        <f>'DATA SHEET'!CO452*'Gas parameters'!$B$16</f>
        <v>0</v>
      </c>
      <c r="FB452" s="429">
        <f>'DATA SHEET'!CP452*'Gas parameters'!$C$16</f>
        <v>0</v>
      </c>
      <c r="FC452" s="429">
        <f>'DATA SHEET'!CQ452*'Gas parameters'!$D$16</f>
        <v>0</v>
      </c>
      <c r="FD452" s="429">
        <f>'DATA SHEET'!CR452*'Gas parameters'!$E$16</f>
        <v>0</v>
      </c>
      <c r="FE452" s="429">
        <f>'DATA SHEET'!CS452*'Gas parameters'!$F$16</f>
        <v>0</v>
      </c>
      <c r="FF452" s="429">
        <f>'DATA SHEET'!CT452*'Gas parameters'!$G$16</f>
        <v>0</v>
      </c>
      <c r="FG452" s="429">
        <f>'DATA SHEET'!CU452*'Gas parameters'!$H$16</f>
        <v>0</v>
      </c>
      <c r="FH452" s="429">
        <f>'DATA SHEET'!CV452*'Gas parameters'!$I$16</f>
        <v>0</v>
      </c>
      <c r="FI452" s="429">
        <f>'DATA SHEET'!CW452*'Gas parameters'!$J$16</f>
        <v>0</v>
      </c>
      <c r="FJ452" s="429">
        <f>'DATA SHEET'!CX452*'Gas parameters'!$K$16</f>
        <v>0</v>
      </c>
      <c r="FK452" s="429">
        <f>'DATA SHEET'!CY452*'Gas parameters'!$L$16</f>
        <v>0</v>
      </c>
      <c r="FL452" s="429">
        <f>'DATA SHEET'!CZ452*'Gas parameters'!$M$16</f>
        <v>0</v>
      </c>
      <c r="FM452" s="429">
        <f>'DATA SHEET'!DA452*'Gas parameters'!$N$16</f>
        <v>0</v>
      </c>
      <c r="FN452" s="429">
        <f>'DATA SHEET'!DB452*'Gas parameters'!$O$16</f>
        <v>0</v>
      </c>
      <c r="FO452" s="429">
        <f>'DATA SHEET'!DC452*'Gas parameters'!$P$16</f>
        <v>0</v>
      </c>
      <c r="FP452" s="429">
        <f>'DATA SHEET'!DD452*'Gas parameters'!$Q$16</f>
        <v>0</v>
      </c>
      <c r="FQ452" s="457">
        <f>'DATA SHEET'!CO452*'Gas parameters'!$B$17</f>
        <v>0</v>
      </c>
      <c r="FR452" s="457">
        <f>'DATA SHEET'!CP452*'Gas parameters'!$C$17</f>
        <v>0</v>
      </c>
      <c r="FS452" s="457">
        <f>'DATA SHEET'!CQ452*'Gas parameters'!$D$17</f>
        <v>0</v>
      </c>
      <c r="FT452" s="457">
        <f>'DATA SHEET'!CR452*'Gas parameters'!$E$17</f>
        <v>0</v>
      </c>
      <c r="FU452" s="457">
        <f>'DATA SHEET'!CS452*'Gas parameters'!$F$17</f>
        <v>0</v>
      </c>
      <c r="FV452" s="457">
        <f>'DATA SHEET'!CT452*'Gas parameters'!$G$17</f>
        <v>0</v>
      </c>
      <c r="FW452" s="457">
        <f>'DATA SHEET'!CU452*'Gas parameters'!$H$17</f>
        <v>0</v>
      </c>
      <c r="FX452" s="457">
        <f>'DATA SHEET'!CV452*'Gas parameters'!$I$17</f>
        <v>0</v>
      </c>
      <c r="FY452" s="457">
        <f>'DATA SHEET'!CW452*'Gas parameters'!$J$17</f>
        <v>0</v>
      </c>
      <c r="FZ452" s="457">
        <f>'DATA SHEET'!CX452*'Gas parameters'!$K$17</f>
        <v>0</v>
      </c>
      <c r="GA452" s="457">
        <f>'DATA SHEET'!CY452*'Gas parameters'!$L$17</f>
        <v>0</v>
      </c>
      <c r="GB452" s="457">
        <f>'DATA SHEET'!CZ452*'Gas parameters'!$M$17</f>
        <v>0.38680000000000003</v>
      </c>
      <c r="GC452" s="457">
        <f>'DATA SHEET'!DA452*'Gas parameters'!$N$17</f>
        <v>0</v>
      </c>
      <c r="GD452" s="457">
        <f>'DATA SHEET'!DB452*'Gas parameters'!$O$17</f>
        <v>0</v>
      </c>
      <c r="GE452" s="457">
        <f>'DATA SHEET'!DC452*'Gas parameters'!$P$17</f>
        <v>0</v>
      </c>
      <c r="GF452" s="457">
        <f>'DATA SHEET'!DD452*'Gas parameters'!$Q$17</f>
        <v>0</v>
      </c>
      <c r="GG452" s="429">
        <f>'DATA SHEET'!CO452*'Gas parameters'!$B$18</f>
        <v>0</v>
      </c>
      <c r="GH452" s="429">
        <f>'DATA SHEET'!CP452*'Gas parameters'!$C$18</f>
        <v>0</v>
      </c>
      <c r="GI452" s="429">
        <f>'DATA SHEET'!CQ452*'Gas parameters'!$D$18</f>
        <v>0</v>
      </c>
      <c r="GJ452" s="429">
        <f>'DATA SHEET'!CR452*'Gas parameters'!$E$18</f>
        <v>0</v>
      </c>
      <c r="GK452" s="429">
        <f>'DATA SHEET'!CS452*'Gas parameters'!$F$18</f>
        <v>0</v>
      </c>
      <c r="GL452" s="429">
        <f>'DATA SHEET'!CT452*'Gas parameters'!$G$18</f>
        <v>0</v>
      </c>
      <c r="GM452" s="429">
        <f>'DATA SHEET'!CU452*'Gas parameters'!$H$18</f>
        <v>0</v>
      </c>
      <c r="GN452" s="429">
        <f>'DATA SHEET'!CV452*'Gas parameters'!$I$18</f>
        <v>0</v>
      </c>
      <c r="GO452" s="429">
        <f>'DATA SHEET'!CW452*'Gas parameters'!$J$18</f>
        <v>0</v>
      </c>
      <c r="GP452" s="429">
        <f>'DATA SHEET'!CX452*'Gas parameters'!$K$18</f>
        <v>0</v>
      </c>
      <c r="GQ452" s="429">
        <f>'DATA SHEET'!CY452*'Gas parameters'!$L$18</f>
        <v>0</v>
      </c>
      <c r="GR452" s="429">
        <f>'DATA SHEET'!CZ452*'Gas parameters'!$M$18</f>
        <v>3.5999999999999997E-2</v>
      </c>
      <c r="GS452" s="429">
        <f>'DATA SHEET'!DA452*'Gas parameters'!$N$18</f>
        <v>0</v>
      </c>
      <c r="GT452" s="429">
        <f>'DATA SHEET'!DB452*'Gas parameters'!$O$18</f>
        <v>0</v>
      </c>
      <c r="GU452" s="429">
        <f>'DATA SHEET'!DC452*'Gas parameters'!$P$18</f>
        <v>0</v>
      </c>
      <c r="GV452" s="429">
        <f>'DATA SHEET'!DD452*'Gas parameters'!$Q$18</f>
        <v>0</v>
      </c>
      <c r="GW452" s="430">
        <v>7</v>
      </c>
      <c r="GX452" s="430">
        <v>1E-3</v>
      </c>
      <c r="GY452" s="435">
        <f t="shared" si="3453"/>
        <v>0.95319961795606489</v>
      </c>
      <c r="GZ452" s="435">
        <f t="shared" si="3454"/>
        <v>0</v>
      </c>
      <c r="HA452" s="433" t="e">
        <f t="shared" si="3455"/>
        <v>#DIV/0!</v>
      </c>
      <c r="HB452" s="433" t="e">
        <f t="shared" si="3456"/>
        <v>#DIV/0!</v>
      </c>
      <c r="HC452" s="433" t="e">
        <f t="shared" si="3457"/>
        <v>#DIV/0!</v>
      </c>
      <c r="HD452" s="433">
        <f t="shared" si="3458"/>
        <v>1.2510000000000001</v>
      </c>
      <c r="HE452" s="433" t="e">
        <f t="shared" si="3459"/>
        <v>#DIV/0!</v>
      </c>
      <c r="HF452" s="436">
        <f t="shared" si="3423"/>
        <v>0</v>
      </c>
      <c r="HG452" s="433" t="e">
        <f t="shared" si="3460"/>
        <v>#DIV/0!</v>
      </c>
      <c r="HH452" s="435">
        <f>GY452*0.7906+'DATA SHEET'!CW452/100+HN452</f>
        <v>0.75359961795606489</v>
      </c>
      <c r="HI452" s="433" t="e">
        <f t="shared" si="3461"/>
        <v>#DIV/0!</v>
      </c>
      <c r="HJ452" s="433">
        <f t="shared" si="3462"/>
        <v>0</v>
      </c>
      <c r="HK452" s="437">
        <f t="shared" si="3463"/>
        <v>4313.2</v>
      </c>
      <c r="HL452" s="437">
        <f t="shared" si="3464"/>
        <v>5098</v>
      </c>
      <c r="HM452" s="438">
        <f t="shared" si="3465"/>
        <v>0.1996</v>
      </c>
      <c r="HN452" s="439">
        <f t="shared" si="3466"/>
        <v>0</v>
      </c>
      <c r="HO452" s="436">
        <f t="shared" si="3467"/>
        <v>0.38680000000000003</v>
      </c>
      <c r="HP452" s="427">
        <f t="shared" si="3468"/>
        <v>3.5999999999999997E-2</v>
      </c>
      <c r="HQ452" s="357">
        <f t="shared" si="3469"/>
        <v>4310.8</v>
      </c>
      <c r="HR452" s="358">
        <f t="shared" si="3470"/>
        <v>5115.2000000000007</v>
      </c>
      <c r="HS452" s="712">
        <f t="shared" si="3471"/>
        <v>3.5999999999999997E-2</v>
      </c>
      <c r="HT452" s="713">
        <f t="shared" si="3472"/>
        <v>2.7857939636031399E-2</v>
      </c>
      <c r="HU452" s="711">
        <f t="shared" si="3473"/>
        <v>3.4125976054138467E-2</v>
      </c>
      <c r="HV452" s="711">
        <f t="shared" si="3474"/>
        <v>4.085679082551418</v>
      </c>
      <c r="HW452" s="711">
        <f t="shared" si="3475"/>
        <v>4.8411887185311384</v>
      </c>
      <c r="HX452" s="711">
        <f t="shared" si="3476"/>
        <v>29.005310309887957</v>
      </c>
      <c r="HY452" s="714">
        <f t="shared" si="3477"/>
        <v>4.3108000000000004</v>
      </c>
      <c r="HZ452" s="359">
        <f t="shared" si="3478"/>
        <v>5.1152000000000006</v>
      </c>
      <c r="IA452" s="360">
        <f t="shared" si="3479"/>
        <v>30.647010873427615</v>
      </c>
      <c r="IB452" s="75">
        <f t="shared" si="3480"/>
        <v>29.005310309887957</v>
      </c>
      <c r="IC452" s="724">
        <f t="shared" si="3481"/>
        <v>2.7857939636031399E-2</v>
      </c>
      <c r="ID452" s="724">
        <f t="shared" si="3482"/>
        <v>4.3108000000000004</v>
      </c>
      <c r="IE452" s="724">
        <f t="shared" si="3483"/>
        <v>5.1152000000000006</v>
      </c>
      <c r="IF452" s="76">
        <f t="shared" si="3484"/>
        <v>0</v>
      </c>
      <c r="IG452" s="29"/>
      <c r="IH452" s="29"/>
      <c r="II452" s="28"/>
      <c r="IJ452" s="21"/>
      <c r="IK452" s="31"/>
      <c r="IL452" s="31"/>
      <c r="IM452" s="31"/>
      <c r="IN452" s="29"/>
      <c r="IO452" s="29"/>
      <c r="IP452" s="25"/>
      <c r="IQ452" s="25"/>
      <c r="IR452" s="25"/>
      <c r="IS452" s="43"/>
      <c r="IT452" s="43"/>
      <c r="IU452" s="43"/>
      <c r="IV452" s="43"/>
      <c r="IW452" s="43"/>
      <c r="IX452" s="43"/>
      <c r="IY452" s="43"/>
      <c r="IZ452" s="43"/>
      <c r="JA452" s="25"/>
      <c r="JB452" s="43"/>
      <c r="JC452" s="64"/>
      <c r="JD452" s="22"/>
      <c r="JE452" s="22"/>
      <c r="JF452" s="22"/>
      <c r="JG452" s="22"/>
      <c r="JH452" s="21"/>
      <c r="JI452" s="21"/>
      <c r="JJ452" s="21"/>
      <c r="JK452" s="21"/>
      <c r="JL452" s="79"/>
      <c r="JM452" s="140"/>
      <c r="JN452" s="140"/>
      <c r="JO452" s="140"/>
      <c r="JP452" s="140"/>
      <c r="JQ452" s="140"/>
      <c r="JR452" s="140"/>
      <c r="JS452" s="140"/>
      <c r="JT452" s="142"/>
      <c r="JU452" s="142"/>
      <c r="JV452" s="142"/>
      <c r="JW452" s="142"/>
      <c r="JX452" s="142"/>
      <c r="JY452" s="142"/>
      <c r="JZ452" s="142"/>
      <c r="KA452" s="26"/>
      <c r="KB452" s="27"/>
      <c r="KC452" s="175"/>
      <c r="KD452" s="175"/>
      <c r="KE452" s="175"/>
      <c r="KF452" s="175"/>
      <c r="KG452" s="175"/>
      <c r="KH452" s="175"/>
      <c r="KI452" s="175"/>
      <c r="KJ452" s="175"/>
      <c r="KK452" s="32"/>
      <c r="KL452" s="32"/>
      <c r="KM452" s="32"/>
      <c r="KN452" s="32"/>
      <c r="KO452" s="32"/>
      <c r="KP452" s="32"/>
      <c r="KQ452" s="32"/>
      <c r="KR452" s="32"/>
      <c r="KS452" s="32"/>
      <c r="KT452" s="32"/>
      <c r="KU452" s="32"/>
      <c r="KV452" s="32"/>
      <c r="KX452" s="540">
        <f t="shared" si="3424"/>
        <v>40</v>
      </c>
    </row>
    <row r="453" spans="1:310" ht="16.5" thickTop="1" thickBot="1" x14ac:dyDescent="0.3">
      <c r="A453" s="179" t="s">
        <v>57</v>
      </c>
      <c r="B453" s="191" t="e">
        <f>IF(A453="X",#REF!,"")</f>
        <v>#REF!</v>
      </c>
      <c r="C453" s="180" t="s">
        <v>97</v>
      </c>
      <c r="D453" s="578"/>
      <c r="E453" s="11">
        <f>E452+1</f>
        <v>219</v>
      </c>
      <c r="F453" s="2165"/>
      <c r="G453" s="1832"/>
      <c r="H453" s="38"/>
      <c r="I453" s="38"/>
      <c r="J453" s="38"/>
      <c r="K453" s="1832"/>
      <c r="L453" s="1832"/>
      <c r="M453" s="39"/>
      <c r="N453" s="77"/>
      <c r="O453" s="45"/>
      <c r="P453" s="599"/>
      <c r="Q453" s="726"/>
      <c r="R453" s="727"/>
      <c r="S453" s="727"/>
      <c r="T453" s="727"/>
      <c r="U453" s="727"/>
      <c r="V453" s="727"/>
      <c r="W453" s="727"/>
      <c r="X453" s="727"/>
      <c r="Y453" s="727"/>
      <c r="Z453" s="727"/>
      <c r="AA453" s="727"/>
      <c r="AB453" s="727">
        <v>40</v>
      </c>
      <c r="AC453" s="368">
        <f t="shared" si="3425"/>
        <v>0</v>
      </c>
      <c r="AD453" s="368">
        <f t="shared" si="3426"/>
        <v>0</v>
      </c>
      <c r="AE453" s="368">
        <f t="shared" si="3427"/>
        <v>0</v>
      </c>
      <c r="AF453" s="368">
        <f t="shared" si="3428"/>
        <v>0</v>
      </c>
      <c r="AG453" s="368">
        <f t="shared" si="3429"/>
        <v>0</v>
      </c>
      <c r="AH453" s="368">
        <f t="shared" si="3430"/>
        <v>0</v>
      </c>
      <c r="AI453" s="368">
        <f t="shared" si="3431"/>
        <v>0</v>
      </c>
      <c r="AJ453" s="368">
        <f t="shared" si="3432"/>
        <v>0</v>
      </c>
      <c r="AK453" s="368">
        <f t="shared" si="3433"/>
        <v>0</v>
      </c>
      <c r="AL453" s="368">
        <f t="shared" si="3434"/>
        <v>0</v>
      </c>
      <c r="AM453" s="368">
        <f t="shared" si="3435"/>
        <v>0</v>
      </c>
      <c r="AN453" s="368">
        <f t="shared" si="3436"/>
        <v>0.4</v>
      </c>
      <c r="AO453" s="369">
        <v>0</v>
      </c>
      <c r="AP453" s="370">
        <v>0</v>
      </c>
      <c r="AQ453" s="370">
        <v>0</v>
      </c>
      <c r="AR453" s="370">
        <v>0</v>
      </c>
      <c r="AS453" s="378">
        <f>AC453*'Gas parameters'!$B$10</f>
        <v>0</v>
      </c>
      <c r="AT453" s="371">
        <f>AD453*'Gas parameters'!$C$10</f>
        <v>0</v>
      </c>
      <c r="AU453" s="371">
        <f>AE453*'Gas parameters'!$D$10</f>
        <v>0</v>
      </c>
      <c r="AV453" s="371">
        <f>AF453*'Gas parameters'!$E$10</f>
        <v>0</v>
      </c>
      <c r="AW453" s="371">
        <f>AG453*'Gas parameters'!$F$10</f>
        <v>0</v>
      </c>
      <c r="AX453" s="371">
        <f>AH453*'Gas parameters'!$G$10</f>
        <v>0</v>
      </c>
      <c r="AY453" s="371">
        <f>AI453*'Gas parameters'!$H$10</f>
        <v>0</v>
      </c>
      <c r="AZ453" s="371">
        <f>AJ453*'Gas parameters'!$I$10</f>
        <v>0</v>
      </c>
      <c r="BA453" s="371">
        <f>AK453*'Gas parameters'!$J$10</f>
        <v>0</v>
      </c>
      <c r="BB453" s="371">
        <f>AL453*'Gas parameters'!$K$10</f>
        <v>0</v>
      </c>
      <c r="BC453" s="371">
        <f>AM453*'Gas parameters'!$L$10</f>
        <v>0</v>
      </c>
      <c r="BD453" s="371">
        <f>AN453*'Gas parameters'!$M$10</f>
        <v>4310.8</v>
      </c>
      <c r="BE453" s="372">
        <f>AO453*'Gas parameters'!$N$10</f>
        <v>0</v>
      </c>
      <c r="BF453" s="373">
        <f>AP453*'Gas parameters'!$O$10</f>
        <v>0</v>
      </c>
      <c r="BG453" s="373">
        <f>AQ453*'Gas parameters'!$P$10</f>
        <v>0</v>
      </c>
      <c r="BH453" s="379">
        <f>AR453*'Gas parameters'!$Q$10</f>
        <v>0</v>
      </c>
      <c r="BI453" s="386">
        <f>AC453*'Gas parameters'!$B$11</f>
        <v>0</v>
      </c>
      <c r="BJ453" s="387">
        <f>AD453*'Gas parameters'!$C$11</f>
        <v>0</v>
      </c>
      <c r="BK453" s="387">
        <f>AE453*'Gas parameters'!$D$11</f>
        <v>0</v>
      </c>
      <c r="BL453" s="387">
        <f>AF453*'Gas parameters'!$E$11</f>
        <v>0</v>
      </c>
      <c r="BM453" s="387">
        <f>AG453*'Gas parameters'!$F$11</f>
        <v>0</v>
      </c>
      <c r="BN453" s="387">
        <f>AH453*'Gas parameters'!$G$11</f>
        <v>0</v>
      </c>
      <c r="BO453" s="387">
        <f>AI453*'Gas parameters'!$H$11</f>
        <v>0</v>
      </c>
      <c r="BP453" s="387">
        <f>AJ453*'Gas parameters'!$I$11</f>
        <v>0</v>
      </c>
      <c r="BQ453" s="387">
        <f>AK453*'Gas parameters'!$J$11</f>
        <v>0</v>
      </c>
      <c r="BR453" s="387">
        <f>AL453*'Gas parameters'!$K$11</f>
        <v>0</v>
      </c>
      <c r="BS453" s="387">
        <f>AM453*'Gas parameters'!$L$11</f>
        <v>0</v>
      </c>
      <c r="BT453" s="387">
        <f>AN453*'Gas parameters'!$M$11</f>
        <v>5115.2000000000007</v>
      </c>
      <c r="BU453" s="388">
        <f>AO453*'Gas parameters'!$N$11</f>
        <v>0</v>
      </c>
      <c r="BV453" s="389">
        <f>AP453*'Gas parameters'!$O$11</f>
        <v>0</v>
      </c>
      <c r="BW453" s="389">
        <f>AQ453*'Gas parameters'!$P$11</f>
        <v>0</v>
      </c>
      <c r="BX453" s="390">
        <f>AR453*'Gas parameters'!$Q$11</f>
        <v>0</v>
      </c>
      <c r="BY453" s="385">
        <f>AC453*'Gas parameters'!$B$12</f>
        <v>0</v>
      </c>
      <c r="BZ453" s="374">
        <f>AD453*'Gas parameters'!$C$12</f>
        <v>0</v>
      </c>
      <c r="CA453" s="374">
        <f>AE453*'Gas parameters'!$D$12</f>
        <v>0</v>
      </c>
      <c r="CB453" s="374">
        <f>AF453*'Gas parameters'!$E$12</f>
        <v>0</v>
      </c>
      <c r="CC453" s="374">
        <f>AG453*'Gas parameters'!$F$12</f>
        <v>0</v>
      </c>
      <c r="CD453" s="374">
        <f>AH453*'Gas parameters'!$G$12</f>
        <v>0</v>
      </c>
      <c r="CE453" s="374">
        <f>AI453*'Gas parameters'!$H$12</f>
        <v>0</v>
      </c>
      <c r="CF453" s="374">
        <f>AJ453*'Gas parameters'!$I$12</f>
        <v>0</v>
      </c>
      <c r="CG453" s="374">
        <f>AK453*'Gas parameters'!$J$12</f>
        <v>0</v>
      </c>
      <c r="CH453" s="374">
        <f>AL453*'Gas parameters'!$K$12</f>
        <v>0</v>
      </c>
      <c r="CI453" s="374">
        <f>AM453*'Gas parameters'!$L$12</f>
        <v>0</v>
      </c>
      <c r="CJ453" s="374">
        <f>AN453*'Gas parameters'!$M$12</f>
        <v>3.5999999999999997E-2</v>
      </c>
      <c r="CK453" s="375">
        <f>AO453*'Gas parameters'!$N$12</f>
        <v>0</v>
      </c>
      <c r="CL453" s="376">
        <f>AP453*'Gas parameters'!$O$12</f>
        <v>0</v>
      </c>
      <c r="CM453" s="376">
        <f>AQ453*'Gas parameters'!$P$12</f>
        <v>0</v>
      </c>
      <c r="CN453" s="376">
        <f>AR453*'Gas parameters'!$Q$12</f>
        <v>0</v>
      </c>
      <c r="CO453" s="432">
        <f t="shared" si="3437"/>
        <v>0</v>
      </c>
      <c r="CP453" s="432">
        <f t="shared" si="3438"/>
        <v>0</v>
      </c>
      <c r="CQ453" s="432">
        <f t="shared" si="3439"/>
        <v>0</v>
      </c>
      <c r="CR453" s="432">
        <f t="shared" si="3440"/>
        <v>0</v>
      </c>
      <c r="CS453" s="432">
        <f t="shared" si="3441"/>
        <v>0</v>
      </c>
      <c r="CT453" s="432">
        <f t="shared" si="3442"/>
        <v>0</v>
      </c>
      <c r="CU453" s="432">
        <f t="shared" si="3443"/>
        <v>0</v>
      </c>
      <c r="CV453" s="432">
        <f t="shared" si="3444"/>
        <v>0</v>
      </c>
      <c r="CW453" s="432">
        <f t="shared" si="3445"/>
        <v>0</v>
      </c>
      <c r="CX453" s="432">
        <f t="shared" si="3446"/>
        <v>0</v>
      </c>
      <c r="CY453" s="432">
        <f t="shared" si="3447"/>
        <v>0</v>
      </c>
      <c r="CZ453" s="432">
        <f t="shared" si="3448"/>
        <v>0.4</v>
      </c>
      <c r="DA453" s="432">
        <f t="shared" si="3449"/>
        <v>0</v>
      </c>
      <c r="DB453" s="432">
        <f t="shared" si="3450"/>
        <v>0</v>
      </c>
      <c r="DC453" s="432">
        <f t="shared" si="3451"/>
        <v>0</v>
      </c>
      <c r="DD453" s="432">
        <f t="shared" si="3452"/>
        <v>0</v>
      </c>
      <c r="DE453" s="428">
        <f>'DATA SHEET'!CO453*'Gas parameters'!$B$13</f>
        <v>0</v>
      </c>
      <c r="DF453" s="428">
        <f>'DATA SHEET'!CP453*'Gas parameters'!$C$13</f>
        <v>0</v>
      </c>
      <c r="DG453" s="428">
        <f>'DATA SHEET'!CQ453*'Gas parameters'!$D$13</f>
        <v>0</v>
      </c>
      <c r="DH453" s="428">
        <f>'DATA SHEET'!CR453*'Gas parameters'!$E$13</f>
        <v>0</v>
      </c>
      <c r="DI453" s="428">
        <f>'DATA SHEET'!CS453*'Gas parameters'!$F$13</f>
        <v>0</v>
      </c>
      <c r="DJ453" s="428">
        <f>'DATA SHEET'!CT453*'Gas parameters'!$G$13</f>
        <v>0</v>
      </c>
      <c r="DK453" s="428">
        <f>'DATA SHEET'!CU453*'Gas parameters'!$H$13</f>
        <v>0</v>
      </c>
      <c r="DL453" s="428">
        <f>'DATA SHEET'!CV453*'Gas parameters'!$I$13</f>
        <v>0</v>
      </c>
      <c r="DM453" s="428">
        <f>'DATA SHEET'!CW453*'Gas parameters'!$J$13</f>
        <v>0</v>
      </c>
      <c r="DN453" s="428">
        <f>'DATA SHEET'!CX453*'Gas parameters'!$K$13</f>
        <v>0</v>
      </c>
      <c r="DO453" s="428">
        <f>'DATA SHEET'!CY453*'Gas parameters'!$L$13</f>
        <v>0</v>
      </c>
      <c r="DP453" s="428">
        <f>'DATA SHEET'!CZ453*'Gas parameters'!$M$13</f>
        <v>4313.2</v>
      </c>
      <c r="DQ453" s="428">
        <f>'DATA SHEET'!DA453*'Gas parameters'!$N$13</f>
        <v>0</v>
      </c>
      <c r="DR453" s="428">
        <f>'DATA SHEET'!DB453*'Gas parameters'!$O$13</f>
        <v>0</v>
      </c>
      <c r="DS453" s="428">
        <f>'DATA SHEET'!DC453*'Gas parameters'!$P$13</f>
        <v>0</v>
      </c>
      <c r="DT453" s="428">
        <f>'DATA SHEET'!DD453*'Gas parameters'!$Q$13</f>
        <v>0</v>
      </c>
      <c r="DU453" s="431">
        <f>'DATA SHEET'!CO453*'Gas parameters'!$B$14</f>
        <v>0</v>
      </c>
      <c r="DV453" s="431">
        <f>'DATA SHEET'!CP453*'Gas parameters'!$C$14</f>
        <v>0</v>
      </c>
      <c r="DW453" s="431">
        <f>'DATA SHEET'!CQ453*'Gas parameters'!$D$14</f>
        <v>0</v>
      </c>
      <c r="DX453" s="431">
        <f>'DATA SHEET'!CR453*'Gas parameters'!$E$14</f>
        <v>0</v>
      </c>
      <c r="DY453" s="431">
        <f>'DATA SHEET'!CS453*'Gas parameters'!$F$14</f>
        <v>0</v>
      </c>
      <c r="DZ453" s="431">
        <f>'DATA SHEET'!CT453*'Gas parameters'!$G$14</f>
        <v>0</v>
      </c>
      <c r="EA453" s="431">
        <f>'DATA SHEET'!CU453*'Gas parameters'!$H$14</f>
        <v>0</v>
      </c>
      <c r="EB453" s="431">
        <f>'DATA SHEET'!CV453*'Gas parameters'!$I$14</f>
        <v>0</v>
      </c>
      <c r="EC453" s="431">
        <f>'DATA SHEET'!CW453*'Gas parameters'!$J$14</f>
        <v>0</v>
      </c>
      <c r="ED453" s="431">
        <f>'DATA SHEET'!CX453*'Gas parameters'!$K$14</f>
        <v>0</v>
      </c>
      <c r="EE453" s="431">
        <f>'DATA SHEET'!CY453*'Gas parameters'!$L$14</f>
        <v>0</v>
      </c>
      <c r="EF453" s="431">
        <f>'DATA SHEET'!CZ453*'Gas parameters'!$M$14</f>
        <v>5098</v>
      </c>
      <c r="EG453" s="431">
        <f>'DATA SHEET'!DA453*'Gas parameters'!$N$14</f>
        <v>0</v>
      </c>
      <c r="EH453" s="431">
        <f>'DATA SHEET'!DB453*'Gas parameters'!$O$14</f>
        <v>0</v>
      </c>
      <c r="EI453" s="431">
        <f>'DATA SHEET'!DC453*'Gas parameters'!$P$14</f>
        <v>0</v>
      </c>
      <c r="EJ453" s="431">
        <f>'DATA SHEET'!DD453*'Gas parameters'!$Q$14</f>
        <v>0</v>
      </c>
      <c r="EK453" s="425">
        <f>'DATA SHEET'!CO453*'Gas parameters'!$B$15</f>
        <v>0</v>
      </c>
      <c r="EL453" s="434">
        <f>'DATA SHEET'!CP453*'Gas parameters'!$C$15</f>
        <v>0</v>
      </c>
      <c r="EM453" s="434">
        <f>'DATA SHEET'!CQ453*'Gas parameters'!$D$15</f>
        <v>0</v>
      </c>
      <c r="EN453" s="434">
        <f>'DATA SHEET'!CR453*'Gas parameters'!$E$15</f>
        <v>0</v>
      </c>
      <c r="EO453" s="434">
        <f>'DATA SHEET'!CS453*'Gas parameters'!$F$15</f>
        <v>0</v>
      </c>
      <c r="EP453" s="434">
        <f>'DATA SHEET'!CT453*'Gas parameters'!$G$15</f>
        <v>0</v>
      </c>
      <c r="EQ453" s="434">
        <f>'DATA SHEET'!CU453*'Gas parameters'!$H$15</f>
        <v>0</v>
      </c>
      <c r="ER453" s="434">
        <f>'DATA SHEET'!CV453*'Gas parameters'!$I$15</f>
        <v>0</v>
      </c>
      <c r="ES453" s="434">
        <f>'DATA SHEET'!CW453*'Gas parameters'!$J$15</f>
        <v>0</v>
      </c>
      <c r="ET453" s="434">
        <f>'DATA SHEET'!CX453*'Gas parameters'!$K$15</f>
        <v>0</v>
      </c>
      <c r="EU453" s="434">
        <f>'DATA SHEET'!CY453*'Gas parameters'!$L$15</f>
        <v>0</v>
      </c>
      <c r="EV453" s="434">
        <f>'DATA SHEET'!CZ453*'Gas parameters'!$M$15</f>
        <v>0.1996</v>
      </c>
      <c r="EW453" s="434">
        <f>'DATA SHEET'!DA453*'Gas parameters'!$N$15</f>
        <v>0</v>
      </c>
      <c r="EX453" s="434">
        <f>'DATA SHEET'!DB453*'Gas parameters'!$O$15</f>
        <v>0</v>
      </c>
      <c r="EY453" s="434">
        <f>'DATA SHEET'!DC453*'Gas parameters'!$P$15</f>
        <v>0</v>
      </c>
      <c r="EZ453" s="434">
        <f>'DATA SHEET'!DD453*'Gas parameters'!$Q$15</f>
        <v>0</v>
      </c>
      <c r="FA453" s="429">
        <f>'DATA SHEET'!CO453*'Gas parameters'!$B$16</f>
        <v>0</v>
      </c>
      <c r="FB453" s="429">
        <f>'DATA SHEET'!CP453*'Gas parameters'!$C$16</f>
        <v>0</v>
      </c>
      <c r="FC453" s="429">
        <f>'DATA SHEET'!CQ453*'Gas parameters'!$D$16</f>
        <v>0</v>
      </c>
      <c r="FD453" s="429">
        <f>'DATA SHEET'!CR453*'Gas parameters'!$E$16</f>
        <v>0</v>
      </c>
      <c r="FE453" s="429">
        <f>'DATA SHEET'!CS453*'Gas parameters'!$F$16</f>
        <v>0</v>
      </c>
      <c r="FF453" s="429">
        <f>'DATA SHEET'!CT453*'Gas parameters'!$G$16</f>
        <v>0</v>
      </c>
      <c r="FG453" s="429">
        <f>'DATA SHEET'!CU453*'Gas parameters'!$H$16</f>
        <v>0</v>
      </c>
      <c r="FH453" s="429">
        <f>'DATA SHEET'!CV453*'Gas parameters'!$I$16</f>
        <v>0</v>
      </c>
      <c r="FI453" s="429">
        <f>'DATA SHEET'!CW453*'Gas parameters'!$J$16</f>
        <v>0</v>
      </c>
      <c r="FJ453" s="429">
        <f>'DATA SHEET'!CX453*'Gas parameters'!$K$16</f>
        <v>0</v>
      </c>
      <c r="FK453" s="429">
        <f>'DATA SHEET'!CY453*'Gas parameters'!$L$16</f>
        <v>0</v>
      </c>
      <c r="FL453" s="429">
        <f>'DATA SHEET'!CZ453*'Gas parameters'!$M$16</f>
        <v>0</v>
      </c>
      <c r="FM453" s="429">
        <f>'DATA SHEET'!DA453*'Gas parameters'!$N$16</f>
        <v>0</v>
      </c>
      <c r="FN453" s="429">
        <f>'DATA SHEET'!DB453*'Gas parameters'!$O$16</f>
        <v>0</v>
      </c>
      <c r="FO453" s="429">
        <f>'DATA SHEET'!DC453*'Gas parameters'!$P$16</f>
        <v>0</v>
      </c>
      <c r="FP453" s="429">
        <f>'DATA SHEET'!DD453*'Gas parameters'!$Q$16</f>
        <v>0</v>
      </c>
      <c r="FQ453" s="457">
        <f>'DATA SHEET'!CO453*'Gas parameters'!$B$17</f>
        <v>0</v>
      </c>
      <c r="FR453" s="457">
        <f>'DATA SHEET'!CP453*'Gas parameters'!$C$17</f>
        <v>0</v>
      </c>
      <c r="FS453" s="457">
        <f>'DATA SHEET'!CQ453*'Gas parameters'!$D$17</f>
        <v>0</v>
      </c>
      <c r="FT453" s="457">
        <f>'DATA SHEET'!CR453*'Gas parameters'!$E$17</f>
        <v>0</v>
      </c>
      <c r="FU453" s="457">
        <f>'DATA SHEET'!CS453*'Gas parameters'!$F$17</f>
        <v>0</v>
      </c>
      <c r="FV453" s="457">
        <f>'DATA SHEET'!CT453*'Gas parameters'!$G$17</f>
        <v>0</v>
      </c>
      <c r="FW453" s="457">
        <f>'DATA SHEET'!CU453*'Gas parameters'!$H$17</f>
        <v>0</v>
      </c>
      <c r="FX453" s="457">
        <f>'DATA SHEET'!CV453*'Gas parameters'!$I$17</f>
        <v>0</v>
      </c>
      <c r="FY453" s="457">
        <f>'DATA SHEET'!CW453*'Gas parameters'!$J$17</f>
        <v>0</v>
      </c>
      <c r="FZ453" s="457">
        <f>'DATA SHEET'!CX453*'Gas parameters'!$K$17</f>
        <v>0</v>
      </c>
      <c r="GA453" s="457">
        <f>'DATA SHEET'!CY453*'Gas parameters'!$L$17</f>
        <v>0</v>
      </c>
      <c r="GB453" s="457">
        <f>'DATA SHEET'!CZ453*'Gas parameters'!$M$17</f>
        <v>0.38680000000000003</v>
      </c>
      <c r="GC453" s="457">
        <f>'DATA SHEET'!DA453*'Gas parameters'!$N$17</f>
        <v>0</v>
      </c>
      <c r="GD453" s="457">
        <f>'DATA SHEET'!DB453*'Gas parameters'!$O$17</f>
        <v>0</v>
      </c>
      <c r="GE453" s="457">
        <f>'DATA SHEET'!DC453*'Gas parameters'!$P$17</f>
        <v>0</v>
      </c>
      <c r="GF453" s="457">
        <f>'DATA SHEET'!DD453*'Gas parameters'!$Q$17</f>
        <v>0</v>
      </c>
      <c r="GG453" s="429">
        <f>'DATA SHEET'!CO453*'Gas parameters'!$B$18</f>
        <v>0</v>
      </c>
      <c r="GH453" s="429">
        <f>'DATA SHEET'!CP453*'Gas parameters'!$C$18</f>
        <v>0</v>
      </c>
      <c r="GI453" s="429">
        <f>'DATA SHEET'!CQ453*'Gas parameters'!$D$18</f>
        <v>0</v>
      </c>
      <c r="GJ453" s="429">
        <f>'DATA SHEET'!CR453*'Gas parameters'!$E$18</f>
        <v>0</v>
      </c>
      <c r="GK453" s="429">
        <f>'DATA SHEET'!CS453*'Gas parameters'!$F$18</f>
        <v>0</v>
      </c>
      <c r="GL453" s="429">
        <f>'DATA SHEET'!CT453*'Gas parameters'!$G$18</f>
        <v>0</v>
      </c>
      <c r="GM453" s="429">
        <f>'DATA SHEET'!CU453*'Gas parameters'!$H$18</f>
        <v>0</v>
      </c>
      <c r="GN453" s="429">
        <f>'DATA SHEET'!CV453*'Gas parameters'!$I$18</f>
        <v>0</v>
      </c>
      <c r="GO453" s="429">
        <f>'DATA SHEET'!CW453*'Gas parameters'!$J$18</f>
        <v>0</v>
      </c>
      <c r="GP453" s="429">
        <f>'DATA SHEET'!CX453*'Gas parameters'!$K$18</f>
        <v>0</v>
      </c>
      <c r="GQ453" s="429">
        <f>'DATA SHEET'!CY453*'Gas parameters'!$L$18</f>
        <v>0</v>
      </c>
      <c r="GR453" s="429">
        <f>'DATA SHEET'!CZ453*'Gas parameters'!$M$18</f>
        <v>3.5999999999999997E-2</v>
      </c>
      <c r="GS453" s="429">
        <f>'DATA SHEET'!DA453*'Gas parameters'!$N$18</f>
        <v>0</v>
      </c>
      <c r="GT453" s="429">
        <f>'DATA SHEET'!DB453*'Gas parameters'!$O$18</f>
        <v>0</v>
      </c>
      <c r="GU453" s="429">
        <f>'DATA SHEET'!DC453*'Gas parameters'!$P$18</f>
        <v>0</v>
      </c>
      <c r="GV453" s="429">
        <f>'DATA SHEET'!DD453*'Gas parameters'!$Q$18</f>
        <v>0</v>
      </c>
      <c r="GW453" s="430">
        <v>7</v>
      </c>
      <c r="GX453" s="430">
        <v>1E-3</v>
      </c>
      <c r="GY453" s="435">
        <f t="shared" si="3453"/>
        <v>0.95319961795606489</v>
      </c>
      <c r="GZ453" s="435">
        <f t="shared" si="3454"/>
        <v>0</v>
      </c>
      <c r="HA453" s="433" t="e">
        <f t="shared" si="3455"/>
        <v>#DIV/0!</v>
      </c>
      <c r="HB453" s="433" t="e">
        <f t="shared" si="3456"/>
        <v>#DIV/0!</v>
      </c>
      <c r="HC453" s="433" t="e">
        <f t="shared" si="3457"/>
        <v>#DIV/0!</v>
      </c>
      <c r="HD453" s="433">
        <f t="shared" si="3458"/>
        <v>1.2510000000000001</v>
      </c>
      <c r="HE453" s="433" t="e">
        <f t="shared" si="3459"/>
        <v>#DIV/0!</v>
      </c>
      <c r="HF453" s="436">
        <f t="shared" si="3423"/>
        <v>0</v>
      </c>
      <c r="HG453" s="433" t="e">
        <f t="shared" si="3460"/>
        <v>#DIV/0!</v>
      </c>
      <c r="HH453" s="435">
        <f>GY453*0.7906+'DATA SHEET'!CW453/100+HN453</f>
        <v>0.75359961795606489</v>
      </c>
      <c r="HI453" s="433" t="e">
        <f t="shared" si="3461"/>
        <v>#DIV/0!</v>
      </c>
      <c r="HJ453" s="433">
        <f t="shared" si="3462"/>
        <v>0</v>
      </c>
      <c r="HK453" s="437">
        <f t="shared" si="3463"/>
        <v>4313.2</v>
      </c>
      <c r="HL453" s="437">
        <f t="shared" si="3464"/>
        <v>5098</v>
      </c>
      <c r="HM453" s="438">
        <f t="shared" si="3465"/>
        <v>0.1996</v>
      </c>
      <c r="HN453" s="439">
        <f t="shared" si="3466"/>
        <v>0</v>
      </c>
      <c r="HO453" s="436">
        <f t="shared" si="3467"/>
        <v>0.38680000000000003</v>
      </c>
      <c r="HP453" s="427">
        <f t="shared" si="3468"/>
        <v>3.5999999999999997E-2</v>
      </c>
      <c r="HQ453" s="357">
        <f t="shared" si="3469"/>
        <v>4310.8</v>
      </c>
      <c r="HR453" s="358">
        <f t="shared" si="3470"/>
        <v>5115.2000000000007</v>
      </c>
      <c r="HS453" s="712">
        <f t="shared" si="3471"/>
        <v>3.5999999999999997E-2</v>
      </c>
      <c r="HT453" s="713">
        <f t="shared" si="3472"/>
        <v>2.7857939636031399E-2</v>
      </c>
      <c r="HU453" s="711">
        <f t="shared" si="3473"/>
        <v>3.4125976054138467E-2</v>
      </c>
      <c r="HV453" s="711">
        <f t="shared" si="3474"/>
        <v>4.085679082551418</v>
      </c>
      <c r="HW453" s="711">
        <f t="shared" si="3475"/>
        <v>4.8411887185311384</v>
      </c>
      <c r="HX453" s="711">
        <f t="shared" si="3476"/>
        <v>29.005310309887957</v>
      </c>
      <c r="HY453" s="714">
        <f t="shared" si="3477"/>
        <v>4.3108000000000004</v>
      </c>
      <c r="HZ453" s="359">
        <f t="shared" si="3478"/>
        <v>5.1152000000000006</v>
      </c>
      <c r="IA453" s="360">
        <f t="shared" si="3479"/>
        <v>30.647010873427615</v>
      </c>
      <c r="IB453" s="75">
        <f t="shared" si="3480"/>
        <v>29.005310309887957</v>
      </c>
      <c r="IC453" s="724">
        <f t="shared" si="3481"/>
        <v>2.7857939636031399E-2</v>
      </c>
      <c r="ID453" s="724">
        <f t="shared" si="3482"/>
        <v>4.3108000000000004</v>
      </c>
      <c r="IE453" s="724">
        <f t="shared" si="3483"/>
        <v>5.1152000000000006</v>
      </c>
      <c r="IF453" s="76">
        <f t="shared" si="3484"/>
        <v>0</v>
      </c>
      <c r="IG453" s="29"/>
      <c r="IH453" s="29"/>
      <c r="II453" s="28"/>
      <c r="IJ453" s="21"/>
      <c r="IK453" s="31"/>
      <c r="IL453" s="31"/>
      <c r="IM453" s="31"/>
      <c r="IN453" s="29"/>
      <c r="IO453" s="29"/>
      <c r="IP453" s="25"/>
      <c r="IQ453" s="25"/>
      <c r="IR453" s="25"/>
      <c r="IS453" s="43"/>
      <c r="IT453" s="43"/>
      <c r="IU453" s="43"/>
      <c r="IV453" s="43"/>
      <c r="IW453" s="43"/>
      <c r="IX453" s="43"/>
      <c r="IY453" s="43"/>
      <c r="IZ453" s="43"/>
      <c r="JA453" s="25"/>
      <c r="JB453" s="43"/>
      <c r="JC453" s="64"/>
      <c r="JD453" s="22"/>
      <c r="JE453" s="22"/>
      <c r="JF453" s="22"/>
      <c r="JG453" s="22"/>
      <c r="JH453" s="21"/>
      <c r="JI453" s="21"/>
      <c r="JJ453" s="21"/>
      <c r="JK453" s="21"/>
      <c r="JL453" s="79"/>
      <c r="JM453" s="140"/>
      <c r="JN453" s="140"/>
      <c r="JO453" s="140"/>
      <c r="JP453" s="140"/>
      <c r="JQ453" s="140"/>
      <c r="JR453" s="140"/>
      <c r="JS453" s="140"/>
      <c r="JT453" s="142"/>
      <c r="JU453" s="142"/>
      <c r="JV453" s="142"/>
      <c r="JW453" s="142"/>
      <c r="JX453" s="142"/>
      <c r="JY453" s="142"/>
      <c r="JZ453" s="142"/>
      <c r="KA453" s="26"/>
      <c r="KB453" s="27"/>
      <c r="KC453" s="175"/>
      <c r="KD453" s="175"/>
      <c r="KE453" s="175"/>
      <c r="KF453" s="175"/>
      <c r="KG453" s="175"/>
      <c r="KH453" s="175"/>
      <c r="KI453" s="175"/>
      <c r="KJ453" s="175"/>
      <c r="KK453" s="32"/>
      <c r="KL453" s="32"/>
      <c r="KM453" s="32"/>
      <c r="KN453" s="32"/>
      <c r="KO453" s="32"/>
      <c r="KP453" s="32"/>
      <c r="KQ453" s="32"/>
      <c r="KR453" s="32"/>
      <c r="KS453" s="32"/>
      <c r="KT453" s="32"/>
      <c r="KU453" s="32"/>
      <c r="KV453" s="32"/>
      <c r="KX453" s="540">
        <f t="shared" si="3424"/>
        <v>40</v>
      </c>
    </row>
    <row r="454" spans="1:310" x14ac:dyDescent="0.2">
      <c r="A454" s="185" t="s">
        <v>99</v>
      </c>
      <c r="B454" s="186">
        <v>13.5</v>
      </c>
      <c r="C454" s="186"/>
      <c r="P454" s="550"/>
      <c r="JL454" s="170"/>
      <c r="JM454" s="170"/>
      <c r="JN454" s="170"/>
      <c r="JO454" s="170"/>
      <c r="KL454" s="3"/>
    </row>
    <row r="455" spans="1:310" x14ac:dyDescent="0.2">
      <c r="A455" s="181"/>
      <c r="B455" s="183"/>
      <c r="C455" s="187" t="s">
        <v>100</v>
      </c>
      <c r="P455" s="550"/>
      <c r="JL455" s="170"/>
      <c r="JM455" s="170"/>
      <c r="JN455" s="170"/>
      <c r="JO455" s="170"/>
      <c r="KL455" s="3"/>
    </row>
    <row r="456" spans="1:310" x14ac:dyDescent="0.2">
      <c r="A456" s="181"/>
      <c r="B456" s="188" t="e">
        <f>#REF!/B454</f>
        <v>#REF!</v>
      </c>
      <c r="C456" s="199" t="s">
        <v>272</v>
      </c>
      <c r="F456" s="781"/>
      <c r="KL456" s="3"/>
    </row>
    <row r="457" spans="1:310" ht="13.5" thickBot="1" x14ac:dyDescent="0.25">
      <c r="A457" s="181"/>
      <c r="B457" s="183"/>
      <c r="C457" s="183"/>
      <c r="KL457" s="3"/>
    </row>
    <row r="458" spans="1:310" ht="24.75" thickTop="1" thickBot="1" x14ac:dyDescent="0.4">
      <c r="A458" s="189"/>
      <c r="B458" s="190"/>
      <c r="C458" s="190"/>
      <c r="E458" s="55" t="s">
        <v>904</v>
      </c>
      <c r="F458" s="56"/>
      <c r="G458" s="56"/>
      <c r="H458" s="56"/>
      <c r="I458" s="56"/>
      <c r="J458" s="56"/>
      <c r="K458" s="56"/>
      <c r="L458" s="56"/>
      <c r="M458" s="56"/>
      <c r="N458" s="56"/>
      <c r="O458" s="56"/>
      <c r="P458" s="551"/>
      <c r="Q458" s="56"/>
      <c r="R458" s="56"/>
      <c r="S458" s="56"/>
      <c r="T458" s="56"/>
      <c r="U458" s="56"/>
      <c r="V458" s="56"/>
      <c r="W458" s="56"/>
      <c r="X458" s="56"/>
      <c r="Y458" s="56"/>
      <c r="Z458" s="56"/>
      <c r="AA458" s="56"/>
      <c r="AB458" s="56"/>
      <c r="AC458" s="56"/>
      <c r="AD458" s="56"/>
      <c r="AE458" s="56"/>
      <c r="AF458" s="56"/>
      <c r="AG458" s="56"/>
      <c r="AH458" s="56"/>
      <c r="AI458" s="56"/>
      <c r="AJ458" s="56"/>
      <c r="AK458" s="56"/>
      <c r="AL458" s="56"/>
      <c r="AM458" s="56"/>
      <c r="AN458" s="56"/>
      <c r="AO458" s="56"/>
      <c r="AP458" s="56"/>
      <c r="AQ458" s="56"/>
      <c r="AR458" s="56"/>
      <c r="AS458" s="56"/>
      <c r="AT458" s="56"/>
      <c r="AU458" s="56"/>
      <c r="AV458" s="56"/>
      <c r="AW458" s="56"/>
      <c r="AX458" s="56"/>
      <c r="AY458" s="56"/>
      <c r="AZ458" s="56"/>
      <c r="BA458" s="56"/>
      <c r="BB458" s="56"/>
      <c r="BC458" s="56"/>
      <c r="BD458" s="56"/>
      <c r="BE458" s="56"/>
      <c r="BF458" s="56"/>
      <c r="BG458" s="56"/>
      <c r="BH458" s="56"/>
      <c r="BI458" s="56"/>
      <c r="BJ458" s="56"/>
      <c r="BK458" s="56"/>
      <c r="BL458" s="56"/>
      <c r="BM458" s="56"/>
      <c r="BN458" s="56"/>
      <c r="BO458" s="56"/>
      <c r="BP458" s="56"/>
      <c r="BQ458" s="56"/>
      <c r="BR458" s="56"/>
      <c r="BS458" s="56"/>
      <c r="BT458" s="56"/>
      <c r="BU458" s="56"/>
      <c r="BV458" s="56"/>
      <c r="BW458" s="56"/>
      <c r="BX458" s="56"/>
      <c r="BY458" s="56"/>
      <c r="BZ458" s="56"/>
      <c r="CA458" s="56"/>
      <c r="CB458" s="56"/>
      <c r="CC458" s="56"/>
      <c r="CD458" s="56"/>
      <c r="CE458" s="56"/>
      <c r="CF458" s="56"/>
      <c r="CG458" s="56"/>
      <c r="CH458" s="56"/>
      <c r="CI458" s="56"/>
      <c r="CJ458" s="56"/>
      <c r="CK458" s="56"/>
      <c r="CL458" s="56"/>
      <c r="CM458" s="56"/>
      <c r="CN458" s="56"/>
      <c r="CO458" s="56"/>
      <c r="CP458" s="56"/>
      <c r="CQ458" s="56"/>
      <c r="CR458" s="56"/>
      <c r="CS458" s="56"/>
      <c r="CT458" s="56"/>
      <c r="CU458" s="56"/>
      <c r="CV458" s="56"/>
      <c r="CW458" s="56"/>
      <c r="CX458" s="56"/>
      <c r="CY458" s="56"/>
      <c r="CZ458" s="56"/>
      <c r="DA458" s="56"/>
      <c r="DB458" s="56"/>
      <c r="DC458" s="56"/>
      <c r="DD458" s="56"/>
      <c r="DE458" s="56"/>
      <c r="DF458" s="56"/>
      <c r="DG458" s="56"/>
      <c r="DH458" s="56"/>
      <c r="DI458" s="56"/>
      <c r="DJ458" s="56"/>
      <c r="DK458" s="56"/>
      <c r="DL458" s="56"/>
      <c r="DM458" s="56"/>
      <c r="DN458" s="56"/>
      <c r="DO458" s="56"/>
      <c r="DP458" s="56"/>
      <c r="DQ458" s="56"/>
      <c r="DR458" s="56"/>
      <c r="DS458" s="56"/>
      <c r="DT458" s="56"/>
      <c r="DU458" s="56"/>
      <c r="DV458" s="56"/>
      <c r="DW458" s="56"/>
      <c r="DX458" s="56"/>
      <c r="DY458" s="56"/>
      <c r="DZ458" s="56"/>
      <c r="EA458" s="56"/>
      <c r="EB458" s="56"/>
      <c r="EC458" s="56"/>
      <c r="ED458" s="56"/>
      <c r="EE458" s="56"/>
      <c r="EF458" s="56"/>
      <c r="EG458" s="56"/>
      <c r="EH458" s="56"/>
      <c r="EI458" s="56"/>
      <c r="EJ458" s="56"/>
      <c r="EK458" s="56"/>
      <c r="EL458" s="56"/>
      <c r="EM458" s="56"/>
      <c r="EN458" s="56"/>
      <c r="EO458" s="56"/>
      <c r="EP458" s="56"/>
      <c r="EQ458" s="56"/>
      <c r="ER458" s="56"/>
      <c r="ES458" s="56"/>
      <c r="ET458" s="56"/>
      <c r="EU458" s="56"/>
      <c r="EV458" s="56"/>
      <c r="EW458" s="56"/>
      <c r="EX458" s="56"/>
      <c r="EY458" s="56"/>
      <c r="EZ458" s="56"/>
      <c r="FA458" s="56"/>
      <c r="FB458" s="56"/>
      <c r="FC458" s="56"/>
      <c r="FD458" s="56"/>
      <c r="FE458" s="56"/>
      <c r="FF458" s="56"/>
      <c r="FG458" s="56"/>
      <c r="FH458" s="56"/>
      <c r="FI458" s="56"/>
      <c r="FJ458" s="56"/>
      <c r="FK458" s="56"/>
      <c r="FL458" s="56"/>
      <c r="FM458" s="56"/>
      <c r="FN458" s="56"/>
      <c r="FO458" s="56"/>
      <c r="FP458" s="56"/>
      <c r="FQ458" s="56"/>
      <c r="FR458" s="56"/>
      <c r="FS458" s="56"/>
      <c r="FT458" s="56"/>
      <c r="FU458" s="56"/>
      <c r="FV458" s="56"/>
      <c r="FW458" s="56"/>
      <c r="FX458" s="56"/>
      <c r="FY458" s="56"/>
      <c r="FZ458" s="56"/>
      <c r="GA458" s="56"/>
      <c r="GB458" s="56"/>
      <c r="GC458" s="56"/>
      <c r="GD458" s="56"/>
      <c r="GE458" s="56"/>
      <c r="GF458" s="56"/>
      <c r="GG458" s="56"/>
      <c r="GH458" s="56"/>
      <c r="GI458" s="56"/>
      <c r="GJ458" s="56"/>
      <c r="GK458" s="56"/>
      <c r="GL458" s="56"/>
      <c r="GM458" s="56"/>
      <c r="GN458" s="56"/>
      <c r="GO458" s="56"/>
      <c r="GP458" s="56"/>
      <c r="GQ458" s="56"/>
      <c r="GR458" s="56"/>
      <c r="GS458" s="56"/>
      <c r="GT458" s="56"/>
      <c r="GU458" s="56"/>
      <c r="GV458" s="56"/>
      <c r="GW458" s="56"/>
      <c r="GX458" s="56"/>
      <c r="GY458" s="56"/>
      <c r="GZ458" s="56"/>
      <c r="HA458" s="56"/>
      <c r="HB458" s="56"/>
      <c r="HC458" s="56"/>
      <c r="HD458" s="56"/>
      <c r="HE458" s="56"/>
      <c r="HF458" s="436">
        <f t="shared" ref="HF458:HF472" si="3485">IO458</f>
        <v>0</v>
      </c>
      <c r="HG458" s="56"/>
      <c r="HH458" s="56"/>
      <c r="HI458" s="56"/>
      <c r="HJ458" s="56"/>
      <c r="HK458" s="56"/>
      <c r="HL458" s="56"/>
      <c r="HM458" s="56"/>
      <c r="HN458" s="56"/>
      <c r="HO458" s="56"/>
      <c r="HP458" s="56"/>
      <c r="HQ458" s="56"/>
      <c r="HR458" s="56"/>
      <c r="HS458" s="56"/>
      <c r="HT458" s="56"/>
      <c r="HU458" s="56"/>
      <c r="HV458" s="56"/>
      <c r="HW458" s="56"/>
      <c r="HX458" s="56"/>
      <c r="HY458" s="56"/>
      <c r="HZ458" s="56"/>
      <c r="IA458" s="56"/>
      <c r="IB458" s="56"/>
      <c r="IC458" s="56"/>
      <c r="ID458" s="56"/>
      <c r="IE458" s="56"/>
      <c r="IF458" s="56"/>
      <c r="IG458" s="56"/>
      <c r="IH458" s="56"/>
      <c r="II458" s="56"/>
      <c r="IJ458" s="56"/>
      <c r="IK458" s="56"/>
      <c r="IL458" s="56"/>
      <c r="IM458" s="56"/>
      <c r="IN458" s="56"/>
      <c r="IO458" s="56"/>
      <c r="IP458" s="56"/>
      <c r="IQ458" s="56"/>
      <c r="IR458" s="56"/>
      <c r="IS458" s="56"/>
      <c r="IT458" s="56"/>
      <c r="IU458" s="56"/>
      <c r="IV458" s="56"/>
      <c r="IW458" s="56"/>
      <c r="IX458" s="56"/>
      <c r="IY458" s="56"/>
      <c r="IZ458" s="56"/>
      <c r="JA458" s="171"/>
      <c r="JB458" s="56"/>
      <c r="JC458" s="56"/>
      <c r="JD458" s="56"/>
      <c r="JE458" s="56"/>
      <c r="JF458" s="56"/>
      <c r="JG458" s="56"/>
      <c r="JH458" s="56"/>
      <c r="JI458" s="56"/>
      <c r="JJ458" s="56"/>
      <c r="JK458" s="56"/>
      <c r="JL458" s="56"/>
      <c r="JM458" s="56"/>
      <c r="JN458" s="56"/>
      <c r="JO458" s="56"/>
      <c r="JP458" s="56"/>
      <c r="JQ458" s="56"/>
      <c r="JR458" s="56"/>
      <c r="JS458" s="56"/>
      <c r="JT458" s="56"/>
      <c r="JU458" s="56"/>
      <c r="JV458" s="56"/>
      <c r="JW458" s="56"/>
      <c r="JX458" s="56"/>
      <c r="JY458" s="56"/>
      <c r="JZ458" s="56"/>
      <c r="KA458" s="56"/>
      <c r="KB458" s="56"/>
      <c r="KC458" s="56"/>
      <c r="KD458" s="56"/>
      <c r="KE458" s="56"/>
      <c r="KF458" s="56"/>
      <c r="KG458" s="56"/>
      <c r="KH458" s="56"/>
      <c r="KI458" s="56"/>
      <c r="KJ458" s="56"/>
      <c r="KK458" s="56"/>
      <c r="KL458" s="56"/>
      <c r="KM458" s="56"/>
      <c r="KN458" s="56"/>
      <c r="KO458" s="56"/>
      <c r="KP458" s="56"/>
      <c r="KQ458" s="57"/>
      <c r="KR458" s="57"/>
      <c r="KS458" s="57"/>
      <c r="KT458" s="57"/>
      <c r="KU458" s="57"/>
      <c r="KV458" s="57"/>
      <c r="KX458" s="540">
        <f t="shared" ref="KX458:KX472" si="3486">SUM(Q458:AB458)</f>
        <v>0</v>
      </c>
    </row>
    <row r="459" spans="1:310" ht="16.5" thickTop="1" thickBot="1" x14ac:dyDescent="0.3">
      <c r="P459" s="550"/>
      <c r="HF459" s="436">
        <f t="shared" si="3485"/>
        <v>0</v>
      </c>
      <c r="IB459" s="3"/>
      <c r="IC459" s="3"/>
      <c r="ID459" s="3"/>
      <c r="IE459" s="3"/>
      <c r="IF459" s="3"/>
      <c r="JA459" s="170"/>
      <c r="JK459" s="3"/>
      <c r="KL459" s="3"/>
      <c r="KX459" s="540">
        <f t="shared" si="3486"/>
        <v>0</v>
      </c>
    </row>
    <row r="460" spans="1:310" ht="16.5" thickTop="1" thickBot="1" x14ac:dyDescent="0.3">
      <c r="D460" s="578"/>
      <c r="E460" s="2156"/>
      <c r="F460" s="2149"/>
      <c r="G460" s="2149"/>
      <c r="H460" s="2149"/>
      <c r="I460" s="2149"/>
      <c r="J460" s="2149"/>
      <c r="K460" s="2149"/>
      <c r="L460" s="2149"/>
      <c r="M460" s="2149"/>
      <c r="N460" s="123"/>
      <c r="O460" s="74"/>
      <c r="P460" s="548"/>
      <c r="Q460" s="74"/>
      <c r="R460" s="74"/>
      <c r="S460" s="74"/>
      <c r="T460" s="74"/>
      <c r="U460" s="74"/>
      <c r="V460" s="74"/>
      <c r="W460" s="35"/>
      <c r="X460" s="35"/>
      <c r="Y460" s="35"/>
      <c r="Z460" s="35"/>
      <c r="AA460" s="35"/>
      <c r="AB460" s="35"/>
      <c r="AC460" s="35"/>
      <c r="AD460" s="35"/>
      <c r="AE460" s="35"/>
      <c r="AF460" s="35"/>
      <c r="AG460" s="35"/>
      <c r="AH460" s="35"/>
      <c r="AI460" s="35"/>
      <c r="AJ460" s="35"/>
      <c r="AK460" s="35"/>
      <c r="AL460" s="35"/>
      <c r="AM460" s="35"/>
      <c r="AN460" s="35"/>
      <c r="AO460" s="35"/>
      <c r="AP460" s="35"/>
      <c r="AQ460" s="35"/>
      <c r="AR460" s="35"/>
      <c r="AS460" s="35"/>
      <c r="AT460" s="35"/>
      <c r="AU460" s="35"/>
      <c r="AV460" s="35"/>
      <c r="AW460" s="35"/>
      <c r="AX460" s="35"/>
      <c r="AY460" s="35"/>
      <c r="AZ460" s="35"/>
      <c r="BA460" s="35"/>
      <c r="BB460" s="35"/>
      <c r="BC460" s="35"/>
      <c r="BD460" s="35"/>
      <c r="BE460" s="35"/>
      <c r="BF460" s="35"/>
      <c r="BG460" s="35"/>
      <c r="BH460" s="35"/>
      <c r="BI460" s="35"/>
      <c r="BJ460" s="35"/>
      <c r="BK460" s="35"/>
      <c r="BL460" s="35"/>
      <c r="BM460" s="35"/>
      <c r="BN460" s="35"/>
      <c r="BO460" s="35"/>
      <c r="BP460" s="35"/>
      <c r="BQ460" s="35"/>
      <c r="BR460" s="35"/>
      <c r="BS460" s="35"/>
      <c r="BT460" s="35"/>
      <c r="BU460" s="35"/>
      <c r="BV460" s="35"/>
      <c r="BW460" s="35"/>
      <c r="BX460" s="35"/>
      <c r="BY460" s="35"/>
      <c r="BZ460" s="35"/>
      <c r="CA460" s="35"/>
      <c r="CB460" s="35"/>
      <c r="CC460" s="35"/>
      <c r="CD460" s="35"/>
      <c r="CE460" s="35"/>
      <c r="CF460" s="35"/>
      <c r="CG460" s="35"/>
      <c r="CH460" s="35"/>
      <c r="CI460" s="35"/>
      <c r="CJ460" s="35"/>
      <c r="CK460" s="35"/>
      <c r="CL460" s="35"/>
      <c r="CM460" s="35"/>
      <c r="CN460" s="35"/>
      <c r="CO460" s="35"/>
      <c r="CP460" s="35"/>
      <c r="CQ460" s="35"/>
      <c r="CR460" s="35"/>
      <c r="CS460" s="35"/>
      <c r="CT460" s="35"/>
      <c r="CU460" s="35"/>
      <c r="CV460" s="35"/>
      <c r="CW460" s="35"/>
      <c r="CX460" s="35"/>
      <c r="CY460" s="35"/>
      <c r="CZ460" s="35"/>
      <c r="DA460" s="35"/>
      <c r="DB460" s="35"/>
      <c r="DC460" s="35"/>
      <c r="DD460" s="35"/>
      <c r="DE460" s="35"/>
      <c r="DF460" s="35"/>
      <c r="DG460" s="35"/>
      <c r="DH460" s="35"/>
      <c r="DI460" s="35"/>
      <c r="DJ460" s="35"/>
      <c r="DK460" s="35"/>
      <c r="DL460" s="35"/>
      <c r="DM460" s="35"/>
      <c r="DN460" s="35"/>
      <c r="DO460" s="35"/>
      <c r="DP460" s="35"/>
      <c r="DQ460" s="35"/>
      <c r="DR460" s="35"/>
      <c r="DS460" s="35"/>
      <c r="DT460" s="35"/>
      <c r="DU460" s="35"/>
      <c r="DV460" s="35"/>
      <c r="DW460" s="35"/>
      <c r="DX460" s="35"/>
      <c r="DY460" s="35"/>
      <c r="DZ460" s="35"/>
      <c r="EA460" s="35"/>
      <c r="EB460" s="35"/>
      <c r="EC460" s="35"/>
      <c r="ED460" s="35"/>
      <c r="EE460" s="35"/>
      <c r="EF460" s="35"/>
      <c r="EG460" s="35"/>
      <c r="EH460" s="35"/>
      <c r="EI460" s="35"/>
      <c r="EJ460" s="35"/>
      <c r="EK460" s="35"/>
      <c r="EL460" s="35"/>
      <c r="EM460" s="35"/>
      <c r="EN460" s="35"/>
      <c r="EO460" s="35"/>
      <c r="EP460" s="35"/>
      <c r="EQ460" s="35"/>
      <c r="ER460" s="35"/>
      <c r="ES460" s="35"/>
      <c r="ET460" s="35"/>
      <c r="EU460" s="35"/>
      <c r="EV460" s="35"/>
      <c r="EW460" s="35"/>
      <c r="EX460" s="35"/>
      <c r="EY460" s="35"/>
      <c r="EZ460" s="35"/>
      <c r="FA460" s="35"/>
      <c r="FB460" s="35"/>
      <c r="FC460" s="35"/>
      <c r="FD460" s="35"/>
      <c r="FE460" s="35"/>
      <c r="FF460" s="35"/>
      <c r="FG460" s="35"/>
      <c r="FH460" s="35"/>
      <c r="FI460" s="35"/>
      <c r="FJ460" s="35"/>
      <c r="FK460" s="35"/>
      <c r="FL460" s="35"/>
      <c r="FM460" s="35"/>
      <c r="FN460" s="35"/>
      <c r="FO460" s="35"/>
      <c r="FP460" s="35"/>
      <c r="FQ460" s="35"/>
      <c r="FR460" s="35"/>
      <c r="FS460" s="35"/>
      <c r="FT460" s="35"/>
      <c r="FU460" s="35"/>
      <c r="FV460" s="35"/>
      <c r="FW460" s="35"/>
      <c r="FX460" s="35"/>
      <c r="FY460" s="35"/>
      <c r="FZ460" s="35"/>
      <c r="GA460" s="35"/>
      <c r="GB460" s="35"/>
      <c r="GC460" s="35"/>
      <c r="GD460" s="35"/>
      <c r="GE460" s="35"/>
      <c r="GF460" s="35"/>
      <c r="GG460" s="35"/>
      <c r="GH460" s="35"/>
      <c r="GI460" s="35"/>
      <c r="GJ460" s="35"/>
      <c r="GK460" s="35"/>
      <c r="GL460" s="35"/>
      <c r="GM460" s="35"/>
      <c r="GN460" s="35"/>
      <c r="GO460" s="35"/>
      <c r="GP460" s="35"/>
      <c r="GQ460" s="35"/>
      <c r="GR460" s="35"/>
      <c r="GS460" s="35"/>
      <c r="GT460" s="35"/>
      <c r="GU460" s="35"/>
      <c r="GV460" s="35"/>
      <c r="GW460" s="35"/>
      <c r="GX460" s="35"/>
      <c r="GY460" s="35"/>
      <c r="GZ460" s="35"/>
      <c r="HA460" s="35"/>
      <c r="HB460" s="35"/>
      <c r="HC460" s="35"/>
      <c r="HD460" s="35"/>
      <c r="HE460" s="35"/>
      <c r="HF460" s="436">
        <f t="shared" si="3485"/>
        <v>0</v>
      </c>
      <c r="HG460" s="35"/>
      <c r="HH460" s="35"/>
      <c r="HI460" s="35"/>
      <c r="HJ460" s="35"/>
      <c r="HK460" s="35"/>
      <c r="HL460" s="35"/>
      <c r="HM460" s="35"/>
      <c r="HN460" s="35"/>
      <c r="HO460" s="35"/>
      <c r="HP460" s="35"/>
      <c r="HQ460" s="35"/>
      <c r="HR460" s="35"/>
      <c r="HS460" s="35"/>
      <c r="HT460" s="35"/>
      <c r="HU460" s="35"/>
      <c r="HV460" s="35"/>
      <c r="HW460" s="35"/>
      <c r="HX460" s="35"/>
      <c r="HY460" s="35"/>
      <c r="HZ460" s="35"/>
      <c r="IA460" s="35"/>
      <c r="IB460" s="35"/>
      <c r="IC460" s="35"/>
      <c r="ID460" s="35"/>
      <c r="IE460" s="35"/>
      <c r="IF460" s="35"/>
      <c r="IG460" s="35"/>
      <c r="IH460" s="35"/>
      <c r="II460" s="35"/>
      <c r="IJ460" s="35"/>
      <c r="IK460" s="35"/>
      <c r="IL460" s="35"/>
      <c r="IM460" s="35"/>
      <c r="IN460" s="35"/>
      <c r="IO460" s="35"/>
      <c r="IP460" s="35"/>
      <c r="IQ460" s="35"/>
      <c r="IR460" s="35"/>
      <c r="IS460" s="35"/>
      <c r="IT460" s="35"/>
      <c r="IU460" s="35"/>
      <c r="IV460" s="35"/>
      <c r="IW460" s="35"/>
      <c r="IX460" s="35"/>
      <c r="IY460" s="35"/>
      <c r="IZ460" s="35"/>
      <c r="JA460" s="173"/>
      <c r="JB460" s="35"/>
      <c r="JC460" s="35"/>
      <c r="JD460" s="35"/>
      <c r="JE460" s="35"/>
      <c r="JF460" s="35"/>
      <c r="JG460" s="35"/>
      <c r="JH460" s="35"/>
      <c r="JI460" s="35"/>
      <c r="JJ460" s="35"/>
      <c r="JK460" s="35"/>
      <c r="JL460" s="2115"/>
      <c r="JM460" s="2115"/>
      <c r="JN460" s="2115"/>
      <c r="JO460" s="2115"/>
      <c r="JP460" s="2115"/>
      <c r="JQ460" s="461"/>
      <c r="JR460" s="461"/>
      <c r="JS460" s="461"/>
      <c r="JT460" s="35"/>
      <c r="JU460" s="35"/>
      <c r="JV460" s="35"/>
      <c r="JW460" s="35"/>
      <c r="JX460" s="35"/>
      <c r="JY460" s="35"/>
      <c r="JZ460" s="35"/>
      <c r="KA460" s="35"/>
      <c r="KB460" s="35"/>
      <c r="KC460" s="35"/>
      <c r="KD460" s="35"/>
      <c r="KE460" s="35"/>
      <c r="KF460" s="35"/>
      <c r="KG460" s="35"/>
      <c r="KH460" s="35"/>
      <c r="KI460" s="35"/>
      <c r="KJ460" s="35"/>
      <c r="KK460" s="35"/>
      <c r="KL460" s="35"/>
      <c r="KM460" s="35"/>
      <c r="KN460" s="35"/>
      <c r="KO460" s="35"/>
      <c r="KP460" s="35"/>
      <c r="KQ460" s="36"/>
      <c r="KR460" s="36"/>
      <c r="KS460" s="36"/>
      <c r="KT460" s="36"/>
      <c r="KU460" s="36"/>
      <c r="KV460" s="36"/>
      <c r="KX460" s="540">
        <f t="shared" si="3486"/>
        <v>0</v>
      </c>
    </row>
    <row r="461" spans="1:310" ht="16.5" thickTop="1" thickBot="1" x14ac:dyDescent="0.3">
      <c r="D461" s="578"/>
      <c r="E461" s="11">
        <f>E453+1</f>
        <v>220</v>
      </c>
      <c r="F461" s="2170"/>
      <c r="G461" s="1830"/>
      <c r="H461" s="38"/>
      <c r="I461" s="38"/>
      <c r="J461" s="38"/>
      <c r="K461" s="1830"/>
      <c r="L461" s="1830"/>
      <c r="M461" s="39"/>
      <c r="N461" s="77"/>
      <c r="O461" s="45"/>
      <c r="P461" s="599"/>
      <c r="Q461" s="726">
        <v>60</v>
      </c>
      <c r="R461" s="727"/>
      <c r="S461" s="727"/>
      <c r="T461" s="727"/>
      <c r="U461" s="727"/>
      <c r="V461" s="727"/>
      <c r="W461" s="727"/>
      <c r="X461" s="727"/>
      <c r="Y461" s="727"/>
      <c r="Z461" s="727"/>
      <c r="AA461" s="727"/>
      <c r="AB461" s="727">
        <v>40</v>
      </c>
      <c r="AC461" s="368">
        <f t="shared" ref="AC461:AC472" si="3487">Q461/100</f>
        <v>0.6</v>
      </c>
      <c r="AD461" s="368">
        <f t="shared" ref="AD461:AD472" si="3488">R461/100</f>
        <v>0</v>
      </c>
      <c r="AE461" s="368">
        <f t="shared" ref="AE461:AE472" si="3489">S461/100</f>
        <v>0</v>
      </c>
      <c r="AF461" s="368">
        <f t="shared" ref="AF461:AF472" si="3490">T461/100</f>
        <v>0</v>
      </c>
      <c r="AG461" s="368">
        <f t="shared" ref="AG461:AG472" si="3491">U461/100</f>
        <v>0</v>
      </c>
      <c r="AH461" s="368">
        <f t="shared" ref="AH461:AH472" si="3492">V461/100</f>
        <v>0</v>
      </c>
      <c r="AI461" s="368">
        <f t="shared" ref="AI461:AI472" si="3493">W461/100</f>
        <v>0</v>
      </c>
      <c r="AJ461" s="368">
        <f t="shared" ref="AJ461:AJ472" si="3494">X461/100</f>
        <v>0</v>
      </c>
      <c r="AK461" s="368">
        <f t="shared" ref="AK461:AK472" si="3495">Y461/100</f>
        <v>0</v>
      </c>
      <c r="AL461" s="368">
        <f t="shared" ref="AL461:AL472" si="3496">Z461/100</f>
        <v>0</v>
      </c>
      <c r="AM461" s="368">
        <f t="shared" ref="AM461:AM472" si="3497">AA461/100</f>
        <v>0</v>
      </c>
      <c r="AN461" s="368">
        <f t="shared" ref="AN461:AN472" si="3498">AB461/100</f>
        <v>0.4</v>
      </c>
      <c r="AO461" s="369">
        <v>0</v>
      </c>
      <c r="AP461" s="370">
        <v>0</v>
      </c>
      <c r="AQ461" s="370">
        <v>0</v>
      </c>
      <c r="AR461" s="370">
        <v>0</v>
      </c>
      <c r="AS461" s="378">
        <f>AC461*'Gas parameters'!$B$10</f>
        <v>21490.799999999999</v>
      </c>
      <c r="AT461" s="371">
        <f>AD461*'Gas parameters'!$C$10</f>
        <v>0</v>
      </c>
      <c r="AU461" s="371">
        <f>AE461*'Gas parameters'!$D$10</f>
        <v>0</v>
      </c>
      <c r="AV461" s="371">
        <f>AF461*'Gas parameters'!$E$10</f>
        <v>0</v>
      </c>
      <c r="AW461" s="371">
        <f>AG461*'Gas parameters'!$F$10</f>
        <v>0</v>
      </c>
      <c r="AX461" s="371">
        <f>AH461*'Gas parameters'!$G$10</f>
        <v>0</v>
      </c>
      <c r="AY461" s="371">
        <f>AI461*'Gas parameters'!$H$10</f>
        <v>0</v>
      </c>
      <c r="AZ461" s="371">
        <f>AJ461*'Gas parameters'!$I$10</f>
        <v>0</v>
      </c>
      <c r="BA461" s="371">
        <f>AK461*'Gas parameters'!$J$10</f>
        <v>0</v>
      </c>
      <c r="BB461" s="371">
        <f>AL461*'Gas parameters'!$K$10</f>
        <v>0</v>
      </c>
      <c r="BC461" s="371">
        <f>AM461*'Gas parameters'!$L$10</f>
        <v>0</v>
      </c>
      <c r="BD461" s="371">
        <f>AN461*'Gas parameters'!$M$10</f>
        <v>4310.8</v>
      </c>
      <c r="BE461" s="372">
        <f>AO461*'Gas parameters'!$N$10</f>
        <v>0</v>
      </c>
      <c r="BF461" s="373">
        <f>AP461*'Gas parameters'!$O$10</f>
        <v>0</v>
      </c>
      <c r="BG461" s="373">
        <f>AQ461*'Gas parameters'!$P$10</f>
        <v>0</v>
      </c>
      <c r="BH461" s="379">
        <f>AR461*'Gas parameters'!$Q$10</f>
        <v>0</v>
      </c>
      <c r="BI461" s="386">
        <f>AC461*'Gas parameters'!$B$11</f>
        <v>23904</v>
      </c>
      <c r="BJ461" s="387">
        <f>AD461*'Gas parameters'!$C$11</f>
        <v>0</v>
      </c>
      <c r="BK461" s="387">
        <f>AE461*'Gas parameters'!$D$11</f>
        <v>0</v>
      </c>
      <c r="BL461" s="387">
        <f>AF461*'Gas parameters'!$E$11</f>
        <v>0</v>
      </c>
      <c r="BM461" s="387">
        <f>AG461*'Gas parameters'!$F$11</f>
        <v>0</v>
      </c>
      <c r="BN461" s="387">
        <f>AH461*'Gas parameters'!$G$11</f>
        <v>0</v>
      </c>
      <c r="BO461" s="387">
        <f>AI461*'Gas parameters'!$H$11</f>
        <v>0</v>
      </c>
      <c r="BP461" s="387">
        <f>AJ461*'Gas parameters'!$I$11</f>
        <v>0</v>
      </c>
      <c r="BQ461" s="387">
        <f>AK461*'Gas parameters'!$J$11</f>
        <v>0</v>
      </c>
      <c r="BR461" s="387">
        <f>AL461*'Gas parameters'!$K$11</f>
        <v>0</v>
      </c>
      <c r="BS461" s="387">
        <f>AM461*'Gas parameters'!$L$11</f>
        <v>0</v>
      </c>
      <c r="BT461" s="387">
        <f>AN461*'Gas parameters'!$M$11</f>
        <v>5115.2000000000007</v>
      </c>
      <c r="BU461" s="388">
        <f>AO461*'Gas parameters'!$N$11</f>
        <v>0</v>
      </c>
      <c r="BV461" s="389">
        <f>AP461*'Gas parameters'!$O$11</f>
        <v>0</v>
      </c>
      <c r="BW461" s="389">
        <f>AQ461*'Gas parameters'!$P$11</f>
        <v>0</v>
      </c>
      <c r="BX461" s="390">
        <f>AR461*'Gas parameters'!$Q$11</f>
        <v>0</v>
      </c>
      <c r="BY461" s="385">
        <f>AC461*'Gas parameters'!$B$12</f>
        <v>0.43043999999999999</v>
      </c>
      <c r="BZ461" s="374">
        <f>AD461*'Gas parameters'!$C$12</f>
        <v>0</v>
      </c>
      <c r="CA461" s="374">
        <f>AE461*'Gas parameters'!$D$12</f>
        <v>0</v>
      </c>
      <c r="CB461" s="374">
        <f>AF461*'Gas parameters'!$E$12</f>
        <v>0</v>
      </c>
      <c r="CC461" s="374">
        <f>AG461*'Gas parameters'!$F$12</f>
        <v>0</v>
      </c>
      <c r="CD461" s="374">
        <f>AH461*'Gas parameters'!$G$12</f>
        <v>0</v>
      </c>
      <c r="CE461" s="374">
        <f>AI461*'Gas parameters'!$H$12</f>
        <v>0</v>
      </c>
      <c r="CF461" s="374">
        <f>AJ461*'Gas parameters'!$I$12</f>
        <v>0</v>
      </c>
      <c r="CG461" s="374">
        <f>AK461*'Gas parameters'!$J$12</f>
        <v>0</v>
      </c>
      <c r="CH461" s="374">
        <f>AL461*'Gas parameters'!$K$12</f>
        <v>0</v>
      </c>
      <c r="CI461" s="374">
        <f>AM461*'Gas parameters'!$L$12</f>
        <v>0</v>
      </c>
      <c r="CJ461" s="374">
        <f>AN461*'Gas parameters'!$M$12</f>
        <v>3.5999999999999997E-2</v>
      </c>
      <c r="CK461" s="375">
        <f>AO461*'Gas parameters'!$N$12</f>
        <v>0</v>
      </c>
      <c r="CL461" s="376">
        <f>AP461*'Gas parameters'!$O$12</f>
        <v>0</v>
      </c>
      <c r="CM461" s="376">
        <f>AQ461*'Gas parameters'!$P$12</f>
        <v>0</v>
      </c>
      <c r="CN461" s="376">
        <f>AR461*'Gas parameters'!$Q$12</f>
        <v>0</v>
      </c>
      <c r="CO461" s="432">
        <f t="shared" ref="CO461:CO472" si="3499">AC461</f>
        <v>0.6</v>
      </c>
      <c r="CP461" s="432">
        <f t="shared" ref="CP461:CP472" si="3500">AD461</f>
        <v>0</v>
      </c>
      <c r="CQ461" s="432">
        <f t="shared" ref="CQ461:CQ472" si="3501">AE461</f>
        <v>0</v>
      </c>
      <c r="CR461" s="432">
        <f t="shared" ref="CR461:CR472" si="3502">AF461</f>
        <v>0</v>
      </c>
      <c r="CS461" s="432">
        <f t="shared" ref="CS461:CS472" si="3503">AG461</f>
        <v>0</v>
      </c>
      <c r="CT461" s="432">
        <f t="shared" ref="CT461:CT472" si="3504">AH461</f>
        <v>0</v>
      </c>
      <c r="CU461" s="432">
        <f t="shared" ref="CU461:CU472" si="3505">AI461</f>
        <v>0</v>
      </c>
      <c r="CV461" s="432">
        <f t="shared" ref="CV461:CV472" si="3506">AJ461</f>
        <v>0</v>
      </c>
      <c r="CW461" s="432">
        <f t="shared" ref="CW461:CW472" si="3507">AK461</f>
        <v>0</v>
      </c>
      <c r="CX461" s="432">
        <f t="shared" ref="CX461:CX472" si="3508">AL461</f>
        <v>0</v>
      </c>
      <c r="CY461" s="432">
        <f t="shared" ref="CY461:CY472" si="3509">AM461</f>
        <v>0</v>
      </c>
      <c r="CZ461" s="432">
        <f t="shared" ref="CZ461:CZ472" si="3510">AN461</f>
        <v>0.4</v>
      </c>
      <c r="DA461" s="432">
        <f t="shared" ref="DA461:DA472" si="3511">AO461</f>
        <v>0</v>
      </c>
      <c r="DB461" s="432">
        <f t="shared" ref="DB461:DB472" si="3512">AP461</f>
        <v>0</v>
      </c>
      <c r="DC461" s="432">
        <f t="shared" ref="DC461:DC472" si="3513">AQ461</f>
        <v>0</v>
      </c>
      <c r="DD461" s="432">
        <f t="shared" ref="DD461:DD472" si="3514">AR461</f>
        <v>0</v>
      </c>
      <c r="DE461" s="428">
        <f>'DATA SHEET'!CO461*'Gas parameters'!$B$13</f>
        <v>21529.8</v>
      </c>
      <c r="DF461" s="428">
        <f>'DATA SHEET'!CP461*'Gas parameters'!$C$13</f>
        <v>0</v>
      </c>
      <c r="DG461" s="428">
        <f>'DATA SHEET'!CQ461*'Gas parameters'!$D$13</f>
        <v>0</v>
      </c>
      <c r="DH461" s="428">
        <f>'DATA SHEET'!CR461*'Gas parameters'!$E$13</f>
        <v>0</v>
      </c>
      <c r="DI461" s="428">
        <f>'DATA SHEET'!CS461*'Gas parameters'!$F$13</f>
        <v>0</v>
      </c>
      <c r="DJ461" s="428">
        <f>'DATA SHEET'!CT461*'Gas parameters'!$G$13</f>
        <v>0</v>
      </c>
      <c r="DK461" s="428">
        <f>'DATA SHEET'!CU461*'Gas parameters'!$H$13</f>
        <v>0</v>
      </c>
      <c r="DL461" s="428">
        <f>'DATA SHEET'!CV461*'Gas parameters'!$I$13</f>
        <v>0</v>
      </c>
      <c r="DM461" s="428">
        <f>'DATA SHEET'!CW461*'Gas parameters'!$J$13</f>
        <v>0</v>
      </c>
      <c r="DN461" s="428">
        <f>'DATA SHEET'!CX461*'Gas parameters'!$K$13</f>
        <v>0</v>
      </c>
      <c r="DO461" s="428">
        <f>'DATA SHEET'!CY461*'Gas parameters'!$L$13</f>
        <v>0</v>
      </c>
      <c r="DP461" s="428">
        <f>'DATA SHEET'!CZ461*'Gas parameters'!$M$13</f>
        <v>4313.2</v>
      </c>
      <c r="DQ461" s="428">
        <f>'DATA SHEET'!DA461*'Gas parameters'!$N$13</f>
        <v>0</v>
      </c>
      <c r="DR461" s="428">
        <f>'DATA SHEET'!DB461*'Gas parameters'!$O$13</f>
        <v>0</v>
      </c>
      <c r="DS461" s="428">
        <f>'DATA SHEET'!DC461*'Gas parameters'!$P$13</f>
        <v>0</v>
      </c>
      <c r="DT461" s="428">
        <f>'DATA SHEET'!DD461*'Gas parameters'!$Q$13</f>
        <v>0</v>
      </c>
      <c r="DU461" s="431">
        <f>'DATA SHEET'!CO461*'Gas parameters'!$B$14</f>
        <v>23891.399999999998</v>
      </c>
      <c r="DV461" s="431">
        <f>'DATA SHEET'!CP461*'Gas parameters'!$C$14</f>
        <v>0</v>
      </c>
      <c r="DW461" s="431">
        <f>'DATA SHEET'!CQ461*'Gas parameters'!$D$14</f>
        <v>0</v>
      </c>
      <c r="DX461" s="431">
        <f>'DATA SHEET'!CR461*'Gas parameters'!$E$14</f>
        <v>0</v>
      </c>
      <c r="DY461" s="431">
        <f>'DATA SHEET'!CS461*'Gas parameters'!$F$14</f>
        <v>0</v>
      </c>
      <c r="DZ461" s="431">
        <f>'DATA SHEET'!CT461*'Gas parameters'!$G$14</f>
        <v>0</v>
      </c>
      <c r="EA461" s="431">
        <f>'DATA SHEET'!CU461*'Gas parameters'!$H$14</f>
        <v>0</v>
      </c>
      <c r="EB461" s="431">
        <f>'DATA SHEET'!CV461*'Gas parameters'!$I$14</f>
        <v>0</v>
      </c>
      <c r="EC461" s="431">
        <f>'DATA SHEET'!CW461*'Gas parameters'!$J$14</f>
        <v>0</v>
      </c>
      <c r="ED461" s="431">
        <f>'DATA SHEET'!CX461*'Gas parameters'!$K$14</f>
        <v>0</v>
      </c>
      <c r="EE461" s="431">
        <f>'DATA SHEET'!CY461*'Gas parameters'!$L$14</f>
        <v>0</v>
      </c>
      <c r="EF461" s="431">
        <f>'DATA SHEET'!CZ461*'Gas parameters'!$M$14</f>
        <v>5098</v>
      </c>
      <c r="EG461" s="431">
        <f>'DATA SHEET'!DA461*'Gas parameters'!$N$14</f>
        <v>0</v>
      </c>
      <c r="EH461" s="431">
        <f>'DATA SHEET'!DB461*'Gas parameters'!$O$14</f>
        <v>0</v>
      </c>
      <c r="EI461" s="431">
        <f>'DATA SHEET'!DC461*'Gas parameters'!$P$14</f>
        <v>0</v>
      </c>
      <c r="EJ461" s="431">
        <f>'DATA SHEET'!DD461*'Gas parameters'!$Q$14</f>
        <v>0</v>
      </c>
      <c r="EK461" s="425">
        <f>'DATA SHEET'!CO461*'Gas parameters'!$B$15</f>
        <v>1.2018</v>
      </c>
      <c r="EL461" s="434">
        <f>'DATA SHEET'!CP461*'Gas parameters'!$C$15</f>
        <v>0</v>
      </c>
      <c r="EM461" s="434">
        <f>'DATA SHEET'!CQ461*'Gas parameters'!$D$15</f>
        <v>0</v>
      </c>
      <c r="EN461" s="434">
        <f>'DATA SHEET'!CR461*'Gas parameters'!$E$15</f>
        <v>0</v>
      </c>
      <c r="EO461" s="434">
        <f>'DATA SHEET'!CS461*'Gas parameters'!$F$15</f>
        <v>0</v>
      </c>
      <c r="EP461" s="434">
        <f>'DATA SHEET'!CT461*'Gas parameters'!$G$15</f>
        <v>0</v>
      </c>
      <c r="EQ461" s="434">
        <f>'DATA SHEET'!CU461*'Gas parameters'!$H$15</f>
        <v>0</v>
      </c>
      <c r="ER461" s="434">
        <f>'DATA SHEET'!CV461*'Gas parameters'!$I$15</f>
        <v>0</v>
      </c>
      <c r="ES461" s="434">
        <f>'DATA SHEET'!CW461*'Gas parameters'!$J$15</f>
        <v>0</v>
      </c>
      <c r="ET461" s="434">
        <f>'DATA SHEET'!CX461*'Gas parameters'!$K$15</f>
        <v>0</v>
      </c>
      <c r="EU461" s="434">
        <f>'DATA SHEET'!CY461*'Gas parameters'!$L$15</f>
        <v>0</v>
      </c>
      <c r="EV461" s="434">
        <f>'DATA SHEET'!CZ461*'Gas parameters'!$M$15</f>
        <v>0.1996</v>
      </c>
      <c r="EW461" s="434">
        <f>'DATA SHEET'!DA461*'Gas parameters'!$N$15</f>
        <v>0</v>
      </c>
      <c r="EX461" s="434">
        <f>'DATA SHEET'!DB461*'Gas parameters'!$O$15</f>
        <v>0</v>
      </c>
      <c r="EY461" s="434">
        <f>'DATA SHEET'!DC461*'Gas parameters'!$P$15</f>
        <v>0</v>
      </c>
      <c r="EZ461" s="434">
        <f>'DATA SHEET'!DD461*'Gas parameters'!$Q$15</f>
        <v>0</v>
      </c>
      <c r="FA461" s="429">
        <f>'DATA SHEET'!CO461*'Gas parameters'!$B$16</f>
        <v>0.59760000000000002</v>
      </c>
      <c r="FB461" s="429">
        <f>'DATA SHEET'!CP461*'Gas parameters'!$C$16</f>
        <v>0</v>
      </c>
      <c r="FC461" s="429">
        <f>'DATA SHEET'!CQ461*'Gas parameters'!$D$16</f>
        <v>0</v>
      </c>
      <c r="FD461" s="429">
        <f>'DATA SHEET'!CR461*'Gas parameters'!$E$16</f>
        <v>0</v>
      </c>
      <c r="FE461" s="429">
        <f>'DATA SHEET'!CS461*'Gas parameters'!$F$16</f>
        <v>0</v>
      </c>
      <c r="FF461" s="429">
        <f>'DATA SHEET'!CT461*'Gas parameters'!$G$16</f>
        <v>0</v>
      </c>
      <c r="FG461" s="429">
        <f>'DATA SHEET'!CU461*'Gas parameters'!$H$16</f>
        <v>0</v>
      </c>
      <c r="FH461" s="429">
        <f>'DATA SHEET'!CV461*'Gas parameters'!$I$16</f>
        <v>0</v>
      </c>
      <c r="FI461" s="429">
        <f>'DATA SHEET'!CW461*'Gas parameters'!$J$16</f>
        <v>0</v>
      </c>
      <c r="FJ461" s="429">
        <f>'DATA SHEET'!CX461*'Gas parameters'!$K$16</f>
        <v>0</v>
      </c>
      <c r="FK461" s="429">
        <f>'DATA SHEET'!CY461*'Gas parameters'!$L$16</f>
        <v>0</v>
      </c>
      <c r="FL461" s="429">
        <f>'DATA SHEET'!CZ461*'Gas parameters'!$M$16</f>
        <v>0</v>
      </c>
      <c r="FM461" s="429">
        <f>'DATA SHEET'!DA461*'Gas parameters'!$N$16</f>
        <v>0</v>
      </c>
      <c r="FN461" s="429">
        <f>'DATA SHEET'!DB461*'Gas parameters'!$O$16</f>
        <v>0</v>
      </c>
      <c r="FO461" s="429">
        <f>'DATA SHEET'!DC461*'Gas parameters'!$P$16</f>
        <v>0</v>
      </c>
      <c r="FP461" s="429">
        <f>'DATA SHEET'!DD461*'Gas parameters'!$Q$16</f>
        <v>0</v>
      </c>
      <c r="FQ461" s="457">
        <f>'DATA SHEET'!CO461*'Gas parameters'!$B$17</f>
        <v>1.1639999999999999</v>
      </c>
      <c r="FR461" s="457">
        <f>'DATA SHEET'!CP461*'Gas parameters'!$C$17</f>
        <v>0</v>
      </c>
      <c r="FS461" s="457">
        <f>'DATA SHEET'!CQ461*'Gas parameters'!$D$17</f>
        <v>0</v>
      </c>
      <c r="FT461" s="457">
        <f>'DATA SHEET'!CR461*'Gas parameters'!$E$17</f>
        <v>0</v>
      </c>
      <c r="FU461" s="457">
        <f>'DATA SHEET'!CS461*'Gas parameters'!$F$17</f>
        <v>0</v>
      </c>
      <c r="FV461" s="457">
        <f>'DATA SHEET'!CT461*'Gas parameters'!$G$17</f>
        <v>0</v>
      </c>
      <c r="FW461" s="457">
        <f>'DATA SHEET'!CU461*'Gas parameters'!$H$17</f>
        <v>0</v>
      </c>
      <c r="FX461" s="457">
        <f>'DATA SHEET'!CV461*'Gas parameters'!$I$17</f>
        <v>0</v>
      </c>
      <c r="FY461" s="457">
        <f>'DATA SHEET'!CW461*'Gas parameters'!$J$17</f>
        <v>0</v>
      </c>
      <c r="FZ461" s="457">
        <f>'DATA SHEET'!CX461*'Gas parameters'!$K$17</f>
        <v>0</v>
      </c>
      <c r="GA461" s="457">
        <f>'DATA SHEET'!CY461*'Gas parameters'!$L$17</f>
        <v>0</v>
      </c>
      <c r="GB461" s="457">
        <f>'DATA SHEET'!CZ461*'Gas parameters'!$M$17</f>
        <v>0.38680000000000003</v>
      </c>
      <c r="GC461" s="457">
        <f>'DATA SHEET'!DA461*'Gas parameters'!$N$17</f>
        <v>0</v>
      </c>
      <c r="GD461" s="457">
        <f>'DATA SHEET'!DB461*'Gas parameters'!$O$17</f>
        <v>0</v>
      </c>
      <c r="GE461" s="457">
        <f>'DATA SHEET'!DC461*'Gas parameters'!$P$17</f>
        <v>0</v>
      </c>
      <c r="GF461" s="457">
        <f>'DATA SHEET'!DD461*'Gas parameters'!$Q$17</f>
        <v>0</v>
      </c>
      <c r="GG461" s="429">
        <f>'DATA SHEET'!CO461*'Gas parameters'!$B$18</f>
        <v>0.43043999999999999</v>
      </c>
      <c r="GH461" s="429">
        <f>'DATA SHEET'!CP461*'Gas parameters'!$C$18</f>
        <v>0</v>
      </c>
      <c r="GI461" s="429">
        <f>'DATA SHEET'!CQ461*'Gas parameters'!$D$18</f>
        <v>0</v>
      </c>
      <c r="GJ461" s="429">
        <f>'DATA SHEET'!CR461*'Gas parameters'!$E$18</f>
        <v>0</v>
      </c>
      <c r="GK461" s="429">
        <f>'DATA SHEET'!CS461*'Gas parameters'!$F$18</f>
        <v>0</v>
      </c>
      <c r="GL461" s="429">
        <f>'DATA SHEET'!CT461*'Gas parameters'!$G$18</f>
        <v>0</v>
      </c>
      <c r="GM461" s="429">
        <f>'DATA SHEET'!CU461*'Gas parameters'!$H$18</f>
        <v>0</v>
      </c>
      <c r="GN461" s="429">
        <f>'DATA SHEET'!CV461*'Gas parameters'!$I$18</f>
        <v>0</v>
      </c>
      <c r="GO461" s="429">
        <f>'DATA SHEET'!CW461*'Gas parameters'!$J$18</f>
        <v>0</v>
      </c>
      <c r="GP461" s="429">
        <f>'DATA SHEET'!CX461*'Gas parameters'!$K$18</f>
        <v>0</v>
      </c>
      <c r="GQ461" s="429">
        <f>'DATA SHEET'!CY461*'Gas parameters'!$L$18</f>
        <v>0</v>
      </c>
      <c r="GR461" s="429">
        <f>'DATA SHEET'!CZ461*'Gas parameters'!$M$18</f>
        <v>3.5999999999999997E-2</v>
      </c>
      <c r="GS461" s="429">
        <f>'DATA SHEET'!DA461*'Gas parameters'!$N$18</f>
        <v>0</v>
      </c>
      <c r="GT461" s="429">
        <f>'DATA SHEET'!DB461*'Gas parameters'!$O$18</f>
        <v>0</v>
      </c>
      <c r="GU461" s="429">
        <f>'DATA SHEET'!DC461*'Gas parameters'!$P$18</f>
        <v>0</v>
      </c>
      <c r="GV461" s="429">
        <f>'DATA SHEET'!DD461*'Gas parameters'!$Q$18</f>
        <v>0</v>
      </c>
      <c r="GW461" s="430">
        <v>7</v>
      </c>
      <c r="GX461" s="430">
        <v>1E-3</v>
      </c>
      <c r="GY461" s="435">
        <f t="shared" ref="GY461:GY472" si="3515">HM461/0.2094</f>
        <v>6.6924546322827121</v>
      </c>
      <c r="GZ461" s="435">
        <f t="shared" ref="GZ461:GZ472" si="3516">HN461/HH461*100</f>
        <v>10.148328222950017</v>
      </c>
      <c r="HA461" s="433">
        <f t="shared" ref="HA461:HA472" si="3517">(HG461-HH461)/GY461+1</f>
        <v>1</v>
      </c>
      <c r="HB461" s="433">
        <f t="shared" ref="HB461:HB472" si="3518">HG461+HI461</f>
        <v>7.4502201757506663</v>
      </c>
      <c r="HC461" s="433">
        <f t="shared" ref="HC461:HC472" si="3519">HI461/HB461*100</f>
        <v>20.959991874476575</v>
      </c>
      <c r="HD461" s="433">
        <f t="shared" ref="HD461:HD472" si="3520">HJ461*0.01977+HF461*0.01429+(100-HF461-HJ461)*0.01251</f>
        <v>1.3246768628986172</v>
      </c>
      <c r="HE461" s="433">
        <f t="shared" ref="HE461:HE472" si="3521">(HD461+HI461*0.8038/HG461)/(HI461/HG461+1)</f>
        <v>1.2155011147590387</v>
      </c>
      <c r="HF461" s="436">
        <f t="shared" si="3485"/>
        <v>0</v>
      </c>
      <c r="HG461" s="433">
        <f t="shared" ref="HG461:HG472" si="3522">HN461/HJ461*100</f>
        <v>5.8886546322827122</v>
      </c>
      <c r="HH461" s="435">
        <f>GY461*0.7906+'DATA SHEET'!CW461/100+HN461</f>
        <v>5.8886546322827122</v>
      </c>
      <c r="HI461" s="433">
        <f t="shared" ref="HI461:HI472" si="3523">GX461/0.8038*1.293*HA461*GY461+HO461</f>
        <v>1.5615655434679541</v>
      </c>
      <c r="HJ461" s="433">
        <f t="shared" ref="HJ461:HJ472" si="3524">(1-HF461/20.94)*GZ461</f>
        <v>10.148328222950017</v>
      </c>
      <c r="HK461" s="437">
        <f t="shared" ref="HK461:HK472" si="3525">SUM(DE461:DT461)</f>
        <v>25843</v>
      </c>
      <c r="HL461" s="437">
        <f t="shared" ref="HL461:HL472" si="3526">SUM(DU461:EJ461)</f>
        <v>28989.399999999998</v>
      </c>
      <c r="HM461" s="438">
        <f t="shared" ref="HM461:HM472" si="3527">SUM(EK461:EZ461)</f>
        <v>1.4014</v>
      </c>
      <c r="HN461" s="439">
        <f t="shared" ref="HN461:HN472" si="3528">SUM(FA461:FP461)</f>
        <v>0.59760000000000002</v>
      </c>
      <c r="HO461" s="436">
        <f t="shared" ref="HO461:HO472" si="3529">SUM(FQ461:GF461)</f>
        <v>1.5508</v>
      </c>
      <c r="HP461" s="427">
        <f t="shared" ref="HP461:HP472" si="3530">SUM(GG461:GV461)</f>
        <v>0.46643999999999997</v>
      </c>
      <c r="HQ461" s="357">
        <f t="shared" ref="HQ461:HQ472" si="3531">SUM(AS461:BH461)</f>
        <v>25801.599999999999</v>
      </c>
      <c r="HR461" s="358">
        <f t="shared" ref="HR461:HR472" si="3532">SUM(BI461:BX461)</f>
        <v>29019.200000000001</v>
      </c>
      <c r="HS461" s="712">
        <f t="shared" ref="HS461:HS472" si="3533">SUM(BY461:CN461)</f>
        <v>0.46643999999999997</v>
      </c>
      <c r="HT461" s="713">
        <f t="shared" ref="HT461:HT472" si="3534">HU461/$HR$14</f>
        <v>0.36094603788418017</v>
      </c>
      <c r="HU461" s="711">
        <f t="shared" ref="HU461:HU472" si="3535">HS461/$HU$14</f>
        <v>0.44215889640812073</v>
      </c>
      <c r="HV461" s="711">
        <f t="shared" ref="HV461:HV472" si="3536">HY461/$HV$14</f>
        <v>24.454174959719456</v>
      </c>
      <c r="HW461" s="711">
        <f t="shared" ref="HW461:HW472" si="3537">HZ461/$HW$14</f>
        <v>27.464698088207459</v>
      </c>
      <c r="HX461" s="711">
        <f t="shared" ref="HX461:HX472" si="3538">IA461/$HX$14</f>
        <v>45.714470083951518</v>
      </c>
      <c r="HY461" s="714">
        <f t="shared" ref="HY461:HY472" si="3539">HQ461/1000</f>
        <v>25.801599999999997</v>
      </c>
      <c r="HZ461" s="359">
        <f t="shared" ref="HZ461:HZ472" si="3540">HR461/1000</f>
        <v>29.019200000000001</v>
      </c>
      <c r="IA461" s="360">
        <f t="shared" ref="IA461:IA472" si="3541">HR461/SQRT(HT461)/1000</f>
        <v>48.30190909070317</v>
      </c>
      <c r="IB461" s="75">
        <f t="shared" ref="IB461:IB472" si="3542">HX461</f>
        <v>45.714470083951518</v>
      </c>
      <c r="IC461" s="724">
        <f t="shared" ref="IC461:IC472" si="3543">HT461</f>
        <v>0.36094603788418017</v>
      </c>
      <c r="ID461" s="724">
        <f t="shared" ref="ID461:ID472" si="3544">HY461</f>
        <v>25.801599999999997</v>
      </c>
      <c r="IE461" s="724">
        <f t="shared" ref="IE461:IE472" si="3545">HZ461</f>
        <v>29.019200000000001</v>
      </c>
      <c r="IF461" s="76">
        <f t="shared" ref="IF461:IF472" si="3546">GZ461</f>
        <v>10.148328222950017</v>
      </c>
      <c r="IG461" s="29"/>
      <c r="IH461" s="29"/>
      <c r="II461" s="28"/>
      <c r="IJ461" s="21"/>
      <c r="IK461" s="31"/>
      <c r="IL461" s="31"/>
      <c r="IM461" s="31"/>
      <c r="IN461" s="29"/>
      <c r="IO461" s="29"/>
      <c r="IP461" s="25"/>
      <c r="IQ461" s="25"/>
      <c r="IR461" s="25"/>
      <c r="IS461" s="43"/>
      <c r="IT461" s="43"/>
      <c r="IU461" s="43"/>
      <c r="IV461" s="43"/>
      <c r="IW461" s="43"/>
      <c r="IX461" s="43"/>
      <c r="IY461" s="43"/>
      <c r="IZ461" s="43"/>
      <c r="JA461" s="25"/>
      <c r="JB461" s="43"/>
      <c r="JC461" s="64"/>
      <c r="JD461" s="22"/>
      <c r="JE461" s="22"/>
      <c r="JF461" s="22"/>
      <c r="JG461" s="22"/>
      <c r="JH461" s="21"/>
      <c r="JI461" s="21"/>
      <c r="JJ461" s="21"/>
      <c r="JK461" s="21"/>
      <c r="JL461" s="79"/>
      <c r="JM461" s="140"/>
      <c r="JN461" s="140"/>
      <c r="JO461" s="140"/>
      <c r="JP461" s="140"/>
      <c r="JQ461" s="140"/>
      <c r="JR461" s="140"/>
      <c r="JS461" s="140"/>
      <c r="JT461" s="142"/>
      <c r="JU461" s="142"/>
      <c r="JV461" s="142"/>
      <c r="JW461" s="142"/>
      <c r="JX461" s="142"/>
      <c r="JY461" s="142"/>
      <c r="JZ461" s="142"/>
      <c r="KA461" s="23"/>
      <c r="KB461" s="24"/>
      <c r="KC461" s="175"/>
      <c r="KD461" s="175"/>
      <c r="KE461" s="175"/>
      <c r="KF461" s="175"/>
      <c r="KG461" s="175"/>
      <c r="KH461" s="175"/>
      <c r="KI461" s="175"/>
      <c r="KJ461" s="175"/>
      <c r="KK461" s="32"/>
      <c r="KL461" s="32"/>
      <c r="KM461" s="32"/>
      <c r="KN461" s="32"/>
      <c r="KO461" s="32"/>
      <c r="KP461" s="32"/>
      <c r="KQ461" s="32"/>
      <c r="KR461" s="32"/>
      <c r="KS461" s="32"/>
      <c r="KT461" s="32"/>
      <c r="KU461" s="32"/>
      <c r="KV461" s="32"/>
      <c r="KX461" s="540">
        <f t="shared" si="3486"/>
        <v>100</v>
      </c>
    </row>
    <row r="462" spans="1:310" ht="16.5" thickTop="1" thickBot="1" x14ac:dyDescent="0.3">
      <c r="D462" s="578"/>
      <c r="E462" s="11">
        <f>E461+1</f>
        <v>221</v>
      </c>
      <c r="F462" s="2171"/>
      <c r="G462" s="1831"/>
      <c r="H462" s="38"/>
      <c r="I462" s="38"/>
      <c r="J462" s="38"/>
      <c r="K462" s="1831"/>
      <c r="L462" s="1831"/>
      <c r="M462" s="39"/>
      <c r="N462" s="77"/>
      <c r="O462" s="45"/>
      <c r="P462" s="599"/>
      <c r="Q462" s="726">
        <v>60</v>
      </c>
      <c r="R462" s="727"/>
      <c r="S462" s="727"/>
      <c r="T462" s="727"/>
      <c r="U462" s="727"/>
      <c r="V462" s="727"/>
      <c r="W462" s="727"/>
      <c r="X462" s="727"/>
      <c r="Y462" s="727"/>
      <c r="Z462" s="727"/>
      <c r="AA462" s="727"/>
      <c r="AB462" s="727">
        <v>40</v>
      </c>
      <c r="AC462" s="368">
        <f t="shared" si="3487"/>
        <v>0.6</v>
      </c>
      <c r="AD462" s="368">
        <f t="shared" si="3488"/>
        <v>0</v>
      </c>
      <c r="AE462" s="368">
        <f t="shared" si="3489"/>
        <v>0</v>
      </c>
      <c r="AF462" s="368">
        <f t="shared" si="3490"/>
        <v>0</v>
      </c>
      <c r="AG462" s="368">
        <f t="shared" si="3491"/>
        <v>0</v>
      </c>
      <c r="AH462" s="368">
        <f t="shared" si="3492"/>
        <v>0</v>
      </c>
      <c r="AI462" s="368">
        <f t="shared" si="3493"/>
        <v>0</v>
      </c>
      <c r="AJ462" s="368">
        <f t="shared" si="3494"/>
        <v>0</v>
      </c>
      <c r="AK462" s="368">
        <f t="shared" si="3495"/>
        <v>0</v>
      </c>
      <c r="AL462" s="368">
        <f t="shared" si="3496"/>
        <v>0</v>
      </c>
      <c r="AM462" s="368">
        <f t="shared" si="3497"/>
        <v>0</v>
      </c>
      <c r="AN462" s="368">
        <f t="shared" si="3498"/>
        <v>0.4</v>
      </c>
      <c r="AO462" s="369">
        <v>0</v>
      </c>
      <c r="AP462" s="370">
        <v>0</v>
      </c>
      <c r="AQ462" s="370">
        <v>0</v>
      </c>
      <c r="AR462" s="370">
        <v>0</v>
      </c>
      <c r="AS462" s="378">
        <f>AC462*'Gas parameters'!$B$10</f>
        <v>21490.799999999999</v>
      </c>
      <c r="AT462" s="371">
        <f>AD462*'Gas parameters'!$C$10</f>
        <v>0</v>
      </c>
      <c r="AU462" s="371">
        <f>AE462*'Gas parameters'!$D$10</f>
        <v>0</v>
      </c>
      <c r="AV462" s="371">
        <f>AF462*'Gas parameters'!$E$10</f>
        <v>0</v>
      </c>
      <c r="AW462" s="371">
        <f>AG462*'Gas parameters'!$F$10</f>
        <v>0</v>
      </c>
      <c r="AX462" s="371">
        <f>AH462*'Gas parameters'!$G$10</f>
        <v>0</v>
      </c>
      <c r="AY462" s="371">
        <f>AI462*'Gas parameters'!$H$10</f>
        <v>0</v>
      </c>
      <c r="AZ462" s="371">
        <f>AJ462*'Gas parameters'!$I$10</f>
        <v>0</v>
      </c>
      <c r="BA462" s="371">
        <f>AK462*'Gas parameters'!$J$10</f>
        <v>0</v>
      </c>
      <c r="BB462" s="371">
        <f>AL462*'Gas parameters'!$K$10</f>
        <v>0</v>
      </c>
      <c r="BC462" s="371">
        <f>AM462*'Gas parameters'!$L$10</f>
        <v>0</v>
      </c>
      <c r="BD462" s="371">
        <f>AN462*'Gas parameters'!$M$10</f>
        <v>4310.8</v>
      </c>
      <c r="BE462" s="372">
        <f>AO462*'Gas parameters'!$N$10</f>
        <v>0</v>
      </c>
      <c r="BF462" s="373">
        <f>AP462*'Gas parameters'!$O$10</f>
        <v>0</v>
      </c>
      <c r="BG462" s="373">
        <f>AQ462*'Gas parameters'!$P$10</f>
        <v>0</v>
      </c>
      <c r="BH462" s="379">
        <f>AR462*'Gas parameters'!$Q$10</f>
        <v>0</v>
      </c>
      <c r="BI462" s="386">
        <f>AC462*'Gas parameters'!$B$11</f>
        <v>23904</v>
      </c>
      <c r="BJ462" s="387">
        <f>AD462*'Gas parameters'!$C$11</f>
        <v>0</v>
      </c>
      <c r="BK462" s="387">
        <f>AE462*'Gas parameters'!$D$11</f>
        <v>0</v>
      </c>
      <c r="BL462" s="387">
        <f>AF462*'Gas parameters'!$E$11</f>
        <v>0</v>
      </c>
      <c r="BM462" s="387">
        <f>AG462*'Gas parameters'!$F$11</f>
        <v>0</v>
      </c>
      <c r="BN462" s="387">
        <f>AH462*'Gas parameters'!$G$11</f>
        <v>0</v>
      </c>
      <c r="BO462" s="387">
        <f>AI462*'Gas parameters'!$H$11</f>
        <v>0</v>
      </c>
      <c r="BP462" s="387">
        <f>AJ462*'Gas parameters'!$I$11</f>
        <v>0</v>
      </c>
      <c r="BQ462" s="387">
        <f>AK462*'Gas parameters'!$J$11</f>
        <v>0</v>
      </c>
      <c r="BR462" s="387">
        <f>AL462*'Gas parameters'!$K$11</f>
        <v>0</v>
      </c>
      <c r="BS462" s="387">
        <f>AM462*'Gas parameters'!$L$11</f>
        <v>0</v>
      </c>
      <c r="BT462" s="387">
        <f>AN462*'Gas parameters'!$M$11</f>
        <v>5115.2000000000007</v>
      </c>
      <c r="BU462" s="388">
        <f>AO462*'Gas parameters'!$N$11</f>
        <v>0</v>
      </c>
      <c r="BV462" s="389">
        <f>AP462*'Gas parameters'!$O$11</f>
        <v>0</v>
      </c>
      <c r="BW462" s="389">
        <f>AQ462*'Gas parameters'!$P$11</f>
        <v>0</v>
      </c>
      <c r="BX462" s="390">
        <f>AR462*'Gas parameters'!$Q$11</f>
        <v>0</v>
      </c>
      <c r="BY462" s="385">
        <f>AC462*'Gas parameters'!$B$12</f>
        <v>0.43043999999999999</v>
      </c>
      <c r="BZ462" s="374">
        <f>AD462*'Gas parameters'!$C$12</f>
        <v>0</v>
      </c>
      <c r="CA462" s="374">
        <f>AE462*'Gas parameters'!$D$12</f>
        <v>0</v>
      </c>
      <c r="CB462" s="374">
        <f>AF462*'Gas parameters'!$E$12</f>
        <v>0</v>
      </c>
      <c r="CC462" s="374">
        <f>AG462*'Gas parameters'!$F$12</f>
        <v>0</v>
      </c>
      <c r="CD462" s="374">
        <f>AH462*'Gas parameters'!$G$12</f>
        <v>0</v>
      </c>
      <c r="CE462" s="374">
        <f>AI462*'Gas parameters'!$H$12</f>
        <v>0</v>
      </c>
      <c r="CF462" s="374">
        <f>AJ462*'Gas parameters'!$I$12</f>
        <v>0</v>
      </c>
      <c r="CG462" s="374">
        <f>AK462*'Gas parameters'!$J$12</f>
        <v>0</v>
      </c>
      <c r="CH462" s="374">
        <f>AL462*'Gas parameters'!$K$12</f>
        <v>0</v>
      </c>
      <c r="CI462" s="374">
        <f>AM462*'Gas parameters'!$L$12</f>
        <v>0</v>
      </c>
      <c r="CJ462" s="374">
        <f>AN462*'Gas parameters'!$M$12</f>
        <v>3.5999999999999997E-2</v>
      </c>
      <c r="CK462" s="375">
        <f>AO462*'Gas parameters'!$N$12</f>
        <v>0</v>
      </c>
      <c r="CL462" s="376">
        <f>AP462*'Gas parameters'!$O$12</f>
        <v>0</v>
      </c>
      <c r="CM462" s="376">
        <f>AQ462*'Gas parameters'!$P$12</f>
        <v>0</v>
      </c>
      <c r="CN462" s="376">
        <f>AR462*'Gas parameters'!$Q$12</f>
        <v>0</v>
      </c>
      <c r="CO462" s="432">
        <f t="shared" si="3499"/>
        <v>0.6</v>
      </c>
      <c r="CP462" s="432">
        <f t="shared" si="3500"/>
        <v>0</v>
      </c>
      <c r="CQ462" s="432">
        <f t="shared" si="3501"/>
        <v>0</v>
      </c>
      <c r="CR462" s="432">
        <f t="shared" si="3502"/>
        <v>0</v>
      </c>
      <c r="CS462" s="432">
        <f t="shared" si="3503"/>
        <v>0</v>
      </c>
      <c r="CT462" s="432">
        <f t="shared" si="3504"/>
        <v>0</v>
      </c>
      <c r="CU462" s="432">
        <f t="shared" si="3505"/>
        <v>0</v>
      </c>
      <c r="CV462" s="432">
        <f t="shared" si="3506"/>
        <v>0</v>
      </c>
      <c r="CW462" s="432">
        <f t="shared" si="3507"/>
        <v>0</v>
      </c>
      <c r="CX462" s="432">
        <f t="shared" si="3508"/>
        <v>0</v>
      </c>
      <c r="CY462" s="432">
        <f t="shared" si="3509"/>
        <v>0</v>
      </c>
      <c r="CZ462" s="432">
        <f t="shared" si="3510"/>
        <v>0.4</v>
      </c>
      <c r="DA462" s="432">
        <f t="shared" si="3511"/>
        <v>0</v>
      </c>
      <c r="DB462" s="432">
        <f t="shared" si="3512"/>
        <v>0</v>
      </c>
      <c r="DC462" s="432">
        <f t="shared" si="3513"/>
        <v>0</v>
      </c>
      <c r="DD462" s="432">
        <f t="shared" si="3514"/>
        <v>0</v>
      </c>
      <c r="DE462" s="428">
        <f>'DATA SHEET'!CO462*'Gas parameters'!$B$13</f>
        <v>21529.8</v>
      </c>
      <c r="DF462" s="428">
        <f>'DATA SHEET'!CP462*'Gas parameters'!$C$13</f>
        <v>0</v>
      </c>
      <c r="DG462" s="428">
        <f>'DATA SHEET'!CQ462*'Gas parameters'!$D$13</f>
        <v>0</v>
      </c>
      <c r="DH462" s="428">
        <f>'DATA SHEET'!CR462*'Gas parameters'!$E$13</f>
        <v>0</v>
      </c>
      <c r="DI462" s="428">
        <f>'DATA SHEET'!CS462*'Gas parameters'!$F$13</f>
        <v>0</v>
      </c>
      <c r="DJ462" s="428">
        <f>'DATA SHEET'!CT462*'Gas parameters'!$G$13</f>
        <v>0</v>
      </c>
      <c r="DK462" s="428">
        <f>'DATA SHEET'!CU462*'Gas parameters'!$H$13</f>
        <v>0</v>
      </c>
      <c r="DL462" s="428">
        <f>'DATA SHEET'!CV462*'Gas parameters'!$I$13</f>
        <v>0</v>
      </c>
      <c r="DM462" s="428">
        <f>'DATA SHEET'!CW462*'Gas parameters'!$J$13</f>
        <v>0</v>
      </c>
      <c r="DN462" s="428">
        <f>'DATA SHEET'!CX462*'Gas parameters'!$K$13</f>
        <v>0</v>
      </c>
      <c r="DO462" s="428">
        <f>'DATA SHEET'!CY462*'Gas parameters'!$L$13</f>
        <v>0</v>
      </c>
      <c r="DP462" s="428">
        <f>'DATA SHEET'!CZ462*'Gas parameters'!$M$13</f>
        <v>4313.2</v>
      </c>
      <c r="DQ462" s="428">
        <f>'DATA SHEET'!DA462*'Gas parameters'!$N$13</f>
        <v>0</v>
      </c>
      <c r="DR462" s="428">
        <f>'DATA SHEET'!DB462*'Gas parameters'!$O$13</f>
        <v>0</v>
      </c>
      <c r="DS462" s="428">
        <f>'DATA SHEET'!DC462*'Gas parameters'!$P$13</f>
        <v>0</v>
      </c>
      <c r="DT462" s="428">
        <f>'DATA SHEET'!DD462*'Gas parameters'!$Q$13</f>
        <v>0</v>
      </c>
      <c r="DU462" s="431">
        <f>'DATA SHEET'!CO462*'Gas parameters'!$B$14</f>
        <v>23891.399999999998</v>
      </c>
      <c r="DV462" s="431">
        <f>'DATA SHEET'!CP462*'Gas parameters'!$C$14</f>
        <v>0</v>
      </c>
      <c r="DW462" s="431">
        <f>'DATA SHEET'!CQ462*'Gas parameters'!$D$14</f>
        <v>0</v>
      </c>
      <c r="DX462" s="431">
        <f>'DATA SHEET'!CR462*'Gas parameters'!$E$14</f>
        <v>0</v>
      </c>
      <c r="DY462" s="431">
        <f>'DATA SHEET'!CS462*'Gas parameters'!$F$14</f>
        <v>0</v>
      </c>
      <c r="DZ462" s="431">
        <f>'DATA SHEET'!CT462*'Gas parameters'!$G$14</f>
        <v>0</v>
      </c>
      <c r="EA462" s="431">
        <f>'DATA SHEET'!CU462*'Gas parameters'!$H$14</f>
        <v>0</v>
      </c>
      <c r="EB462" s="431">
        <f>'DATA SHEET'!CV462*'Gas parameters'!$I$14</f>
        <v>0</v>
      </c>
      <c r="EC462" s="431">
        <f>'DATA SHEET'!CW462*'Gas parameters'!$J$14</f>
        <v>0</v>
      </c>
      <c r="ED462" s="431">
        <f>'DATA SHEET'!CX462*'Gas parameters'!$K$14</f>
        <v>0</v>
      </c>
      <c r="EE462" s="431">
        <f>'DATA SHEET'!CY462*'Gas parameters'!$L$14</f>
        <v>0</v>
      </c>
      <c r="EF462" s="431">
        <f>'DATA SHEET'!CZ462*'Gas parameters'!$M$14</f>
        <v>5098</v>
      </c>
      <c r="EG462" s="431">
        <f>'DATA SHEET'!DA462*'Gas parameters'!$N$14</f>
        <v>0</v>
      </c>
      <c r="EH462" s="431">
        <f>'DATA SHEET'!DB462*'Gas parameters'!$O$14</f>
        <v>0</v>
      </c>
      <c r="EI462" s="431">
        <f>'DATA SHEET'!DC462*'Gas parameters'!$P$14</f>
        <v>0</v>
      </c>
      <c r="EJ462" s="431">
        <f>'DATA SHEET'!DD462*'Gas parameters'!$Q$14</f>
        <v>0</v>
      </c>
      <c r="EK462" s="425">
        <f>'DATA SHEET'!CO462*'Gas parameters'!$B$15</f>
        <v>1.2018</v>
      </c>
      <c r="EL462" s="434">
        <f>'DATA SHEET'!CP462*'Gas parameters'!$C$15</f>
        <v>0</v>
      </c>
      <c r="EM462" s="434">
        <f>'DATA SHEET'!CQ462*'Gas parameters'!$D$15</f>
        <v>0</v>
      </c>
      <c r="EN462" s="434">
        <f>'DATA SHEET'!CR462*'Gas parameters'!$E$15</f>
        <v>0</v>
      </c>
      <c r="EO462" s="434">
        <f>'DATA SHEET'!CS462*'Gas parameters'!$F$15</f>
        <v>0</v>
      </c>
      <c r="EP462" s="434">
        <f>'DATA SHEET'!CT462*'Gas parameters'!$G$15</f>
        <v>0</v>
      </c>
      <c r="EQ462" s="434">
        <f>'DATA SHEET'!CU462*'Gas parameters'!$H$15</f>
        <v>0</v>
      </c>
      <c r="ER462" s="434">
        <f>'DATA SHEET'!CV462*'Gas parameters'!$I$15</f>
        <v>0</v>
      </c>
      <c r="ES462" s="434">
        <f>'DATA SHEET'!CW462*'Gas parameters'!$J$15</f>
        <v>0</v>
      </c>
      <c r="ET462" s="434">
        <f>'DATA SHEET'!CX462*'Gas parameters'!$K$15</f>
        <v>0</v>
      </c>
      <c r="EU462" s="434">
        <f>'DATA SHEET'!CY462*'Gas parameters'!$L$15</f>
        <v>0</v>
      </c>
      <c r="EV462" s="434">
        <f>'DATA SHEET'!CZ462*'Gas parameters'!$M$15</f>
        <v>0.1996</v>
      </c>
      <c r="EW462" s="434">
        <f>'DATA SHEET'!DA462*'Gas parameters'!$N$15</f>
        <v>0</v>
      </c>
      <c r="EX462" s="434">
        <f>'DATA SHEET'!DB462*'Gas parameters'!$O$15</f>
        <v>0</v>
      </c>
      <c r="EY462" s="434">
        <f>'DATA SHEET'!DC462*'Gas parameters'!$P$15</f>
        <v>0</v>
      </c>
      <c r="EZ462" s="434">
        <f>'DATA SHEET'!DD462*'Gas parameters'!$Q$15</f>
        <v>0</v>
      </c>
      <c r="FA462" s="429">
        <f>'DATA SHEET'!CO462*'Gas parameters'!$B$16</f>
        <v>0.59760000000000002</v>
      </c>
      <c r="FB462" s="429">
        <f>'DATA SHEET'!CP462*'Gas parameters'!$C$16</f>
        <v>0</v>
      </c>
      <c r="FC462" s="429">
        <f>'DATA SHEET'!CQ462*'Gas parameters'!$D$16</f>
        <v>0</v>
      </c>
      <c r="FD462" s="429">
        <f>'DATA SHEET'!CR462*'Gas parameters'!$E$16</f>
        <v>0</v>
      </c>
      <c r="FE462" s="429">
        <f>'DATA SHEET'!CS462*'Gas parameters'!$F$16</f>
        <v>0</v>
      </c>
      <c r="FF462" s="429">
        <f>'DATA SHEET'!CT462*'Gas parameters'!$G$16</f>
        <v>0</v>
      </c>
      <c r="FG462" s="429">
        <f>'DATA SHEET'!CU462*'Gas parameters'!$H$16</f>
        <v>0</v>
      </c>
      <c r="FH462" s="429">
        <f>'DATA SHEET'!CV462*'Gas parameters'!$I$16</f>
        <v>0</v>
      </c>
      <c r="FI462" s="429">
        <f>'DATA SHEET'!CW462*'Gas parameters'!$J$16</f>
        <v>0</v>
      </c>
      <c r="FJ462" s="429">
        <f>'DATA SHEET'!CX462*'Gas parameters'!$K$16</f>
        <v>0</v>
      </c>
      <c r="FK462" s="429">
        <f>'DATA SHEET'!CY462*'Gas parameters'!$L$16</f>
        <v>0</v>
      </c>
      <c r="FL462" s="429">
        <f>'DATA SHEET'!CZ462*'Gas parameters'!$M$16</f>
        <v>0</v>
      </c>
      <c r="FM462" s="429">
        <f>'DATA SHEET'!DA462*'Gas parameters'!$N$16</f>
        <v>0</v>
      </c>
      <c r="FN462" s="429">
        <f>'DATA SHEET'!DB462*'Gas parameters'!$O$16</f>
        <v>0</v>
      </c>
      <c r="FO462" s="429">
        <f>'DATA SHEET'!DC462*'Gas parameters'!$P$16</f>
        <v>0</v>
      </c>
      <c r="FP462" s="429">
        <f>'DATA SHEET'!DD462*'Gas parameters'!$Q$16</f>
        <v>0</v>
      </c>
      <c r="FQ462" s="457">
        <f>'DATA SHEET'!CO462*'Gas parameters'!$B$17</f>
        <v>1.1639999999999999</v>
      </c>
      <c r="FR462" s="457">
        <f>'DATA SHEET'!CP462*'Gas parameters'!$C$17</f>
        <v>0</v>
      </c>
      <c r="FS462" s="457">
        <f>'DATA SHEET'!CQ462*'Gas parameters'!$D$17</f>
        <v>0</v>
      </c>
      <c r="FT462" s="457">
        <f>'DATA SHEET'!CR462*'Gas parameters'!$E$17</f>
        <v>0</v>
      </c>
      <c r="FU462" s="457">
        <f>'DATA SHEET'!CS462*'Gas parameters'!$F$17</f>
        <v>0</v>
      </c>
      <c r="FV462" s="457">
        <f>'DATA SHEET'!CT462*'Gas parameters'!$G$17</f>
        <v>0</v>
      </c>
      <c r="FW462" s="457">
        <f>'DATA SHEET'!CU462*'Gas parameters'!$H$17</f>
        <v>0</v>
      </c>
      <c r="FX462" s="457">
        <f>'DATA SHEET'!CV462*'Gas parameters'!$I$17</f>
        <v>0</v>
      </c>
      <c r="FY462" s="457">
        <f>'DATA SHEET'!CW462*'Gas parameters'!$J$17</f>
        <v>0</v>
      </c>
      <c r="FZ462" s="457">
        <f>'DATA SHEET'!CX462*'Gas parameters'!$K$17</f>
        <v>0</v>
      </c>
      <c r="GA462" s="457">
        <f>'DATA SHEET'!CY462*'Gas parameters'!$L$17</f>
        <v>0</v>
      </c>
      <c r="GB462" s="457">
        <f>'DATA SHEET'!CZ462*'Gas parameters'!$M$17</f>
        <v>0.38680000000000003</v>
      </c>
      <c r="GC462" s="457">
        <f>'DATA SHEET'!DA462*'Gas parameters'!$N$17</f>
        <v>0</v>
      </c>
      <c r="GD462" s="457">
        <f>'DATA SHEET'!DB462*'Gas parameters'!$O$17</f>
        <v>0</v>
      </c>
      <c r="GE462" s="457">
        <f>'DATA SHEET'!DC462*'Gas parameters'!$P$17</f>
        <v>0</v>
      </c>
      <c r="GF462" s="457">
        <f>'DATA SHEET'!DD462*'Gas parameters'!$Q$17</f>
        <v>0</v>
      </c>
      <c r="GG462" s="429">
        <f>'DATA SHEET'!CO462*'Gas parameters'!$B$18</f>
        <v>0.43043999999999999</v>
      </c>
      <c r="GH462" s="429">
        <f>'DATA SHEET'!CP462*'Gas parameters'!$C$18</f>
        <v>0</v>
      </c>
      <c r="GI462" s="429">
        <f>'DATA SHEET'!CQ462*'Gas parameters'!$D$18</f>
        <v>0</v>
      </c>
      <c r="GJ462" s="429">
        <f>'DATA SHEET'!CR462*'Gas parameters'!$E$18</f>
        <v>0</v>
      </c>
      <c r="GK462" s="429">
        <f>'DATA SHEET'!CS462*'Gas parameters'!$F$18</f>
        <v>0</v>
      </c>
      <c r="GL462" s="429">
        <f>'DATA SHEET'!CT462*'Gas parameters'!$G$18</f>
        <v>0</v>
      </c>
      <c r="GM462" s="429">
        <f>'DATA SHEET'!CU462*'Gas parameters'!$H$18</f>
        <v>0</v>
      </c>
      <c r="GN462" s="429">
        <f>'DATA SHEET'!CV462*'Gas parameters'!$I$18</f>
        <v>0</v>
      </c>
      <c r="GO462" s="429">
        <f>'DATA SHEET'!CW462*'Gas parameters'!$J$18</f>
        <v>0</v>
      </c>
      <c r="GP462" s="429">
        <f>'DATA SHEET'!CX462*'Gas parameters'!$K$18</f>
        <v>0</v>
      </c>
      <c r="GQ462" s="429">
        <f>'DATA SHEET'!CY462*'Gas parameters'!$L$18</f>
        <v>0</v>
      </c>
      <c r="GR462" s="429">
        <f>'DATA SHEET'!CZ462*'Gas parameters'!$M$18</f>
        <v>3.5999999999999997E-2</v>
      </c>
      <c r="GS462" s="429">
        <f>'DATA SHEET'!DA462*'Gas parameters'!$N$18</f>
        <v>0</v>
      </c>
      <c r="GT462" s="429">
        <f>'DATA SHEET'!DB462*'Gas parameters'!$O$18</f>
        <v>0</v>
      </c>
      <c r="GU462" s="429">
        <f>'DATA SHEET'!DC462*'Gas parameters'!$P$18</f>
        <v>0</v>
      </c>
      <c r="GV462" s="429">
        <f>'DATA SHEET'!DD462*'Gas parameters'!$Q$18</f>
        <v>0</v>
      </c>
      <c r="GW462" s="430">
        <v>7</v>
      </c>
      <c r="GX462" s="430">
        <v>1E-3</v>
      </c>
      <c r="GY462" s="435">
        <f t="shared" si="3515"/>
        <v>6.6924546322827121</v>
      </c>
      <c r="GZ462" s="435">
        <f t="shared" si="3516"/>
        <v>10.148328222950017</v>
      </c>
      <c r="HA462" s="433">
        <f t="shared" si="3517"/>
        <v>1</v>
      </c>
      <c r="HB462" s="433">
        <f t="shared" si="3518"/>
        <v>7.4502201757506663</v>
      </c>
      <c r="HC462" s="433">
        <f t="shared" si="3519"/>
        <v>20.959991874476575</v>
      </c>
      <c r="HD462" s="433">
        <f t="shared" si="3520"/>
        <v>1.3246768628986172</v>
      </c>
      <c r="HE462" s="433">
        <f t="shared" si="3521"/>
        <v>1.2155011147590387</v>
      </c>
      <c r="HF462" s="436">
        <f t="shared" si="3485"/>
        <v>0</v>
      </c>
      <c r="HG462" s="433">
        <f t="shared" si="3522"/>
        <v>5.8886546322827122</v>
      </c>
      <c r="HH462" s="435">
        <f>GY462*0.7906+'DATA SHEET'!CW462/100+HN462</f>
        <v>5.8886546322827122</v>
      </c>
      <c r="HI462" s="433">
        <f t="shared" si="3523"/>
        <v>1.5615655434679541</v>
      </c>
      <c r="HJ462" s="433">
        <f t="shared" si="3524"/>
        <v>10.148328222950017</v>
      </c>
      <c r="HK462" s="437">
        <f t="shared" si="3525"/>
        <v>25843</v>
      </c>
      <c r="HL462" s="437">
        <f t="shared" si="3526"/>
        <v>28989.399999999998</v>
      </c>
      <c r="HM462" s="438">
        <f t="shared" si="3527"/>
        <v>1.4014</v>
      </c>
      <c r="HN462" s="439">
        <f t="shared" si="3528"/>
        <v>0.59760000000000002</v>
      </c>
      <c r="HO462" s="436">
        <f t="shared" si="3529"/>
        <v>1.5508</v>
      </c>
      <c r="HP462" s="427">
        <f t="shared" si="3530"/>
        <v>0.46643999999999997</v>
      </c>
      <c r="HQ462" s="357">
        <f t="shared" si="3531"/>
        <v>25801.599999999999</v>
      </c>
      <c r="HR462" s="358">
        <f t="shared" si="3532"/>
        <v>29019.200000000001</v>
      </c>
      <c r="HS462" s="712">
        <f t="shared" si="3533"/>
        <v>0.46643999999999997</v>
      </c>
      <c r="HT462" s="713">
        <f t="shared" si="3534"/>
        <v>0.36094603788418017</v>
      </c>
      <c r="HU462" s="711">
        <f t="shared" si="3535"/>
        <v>0.44215889640812073</v>
      </c>
      <c r="HV462" s="711">
        <f t="shared" si="3536"/>
        <v>24.454174959719456</v>
      </c>
      <c r="HW462" s="711">
        <f t="shared" si="3537"/>
        <v>27.464698088207459</v>
      </c>
      <c r="HX462" s="711">
        <f t="shared" si="3538"/>
        <v>45.714470083951518</v>
      </c>
      <c r="HY462" s="714">
        <f t="shared" si="3539"/>
        <v>25.801599999999997</v>
      </c>
      <c r="HZ462" s="359">
        <f t="shared" si="3540"/>
        <v>29.019200000000001</v>
      </c>
      <c r="IA462" s="360">
        <f t="shared" si="3541"/>
        <v>48.30190909070317</v>
      </c>
      <c r="IB462" s="75">
        <f t="shared" si="3542"/>
        <v>45.714470083951518</v>
      </c>
      <c r="IC462" s="724">
        <f t="shared" si="3543"/>
        <v>0.36094603788418017</v>
      </c>
      <c r="ID462" s="724">
        <f t="shared" si="3544"/>
        <v>25.801599999999997</v>
      </c>
      <c r="IE462" s="724">
        <f t="shared" si="3545"/>
        <v>29.019200000000001</v>
      </c>
      <c r="IF462" s="76">
        <f t="shared" si="3546"/>
        <v>10.148328222950017</v>
      </c>
      <c r="IG462" s="29"/>
      <c r="IH462" s="29"/>
      <c r="II462" s="28"/>
      <c r="IJ462" s="21"/>
      <c r="IK462" s="31"/>
      <c r="IL462" s="31"/>
      <c r="IM462" s="31"/>
      <c r="IN462" s="29"/>
      <c r="IO462" s="29"/>
      <c r="IP462" s="25"/>
      <c r="IQ462" s="25"/>
      <c r="IR462" s="25"/>
      <c r="IS462" s="43"/>
      <c r="IT462" s="43"/>
      <c r="IU462" s="43"/>
      <c r="IV462" s="43"/>
      <c r="IW462" s="43"/>
      <c r="IX462" s="43"/>
      <c r="IY462" s="43"/>
      <c r="IZ462" s="43"/>
      <c r="JA462" s="169"/>
      <c r="JB462" s="43"/>
      <c r="JC462" s="64"/>
      <c r="JD462" s="22"/>
      <c r="JE462" s="22"/>
      <c r="JF462" s="22"/>
      <c r="JG462" s="22"/>
      <c r="JH462" s="21"/>
      <c r="JI462" s="21"/>
      <c r="JJ462" s="21"/>
      <c r="JK462" s="21"/>
      <c r="JL462" s="79"/>
      <c r="JM462" s="140"/>
      <c r="JN462" s="140"/>
      <c r="JO462" s="140"/>
      <c r="JP462" s="140"/>
      <c r="JQ462" s="140"/>
      <c r="JR462" s="140"/>
      <c r="JS462" s="140"/>
      <c r="JT462" s="142"/>
      <c r="JU462" s="142"/>
      <c r="JV462" s="142"/>
      <c r="JW462" s="142"/>
      <c r="JX462" s="142"/>
      <c r="JY462" s="142"/>
      <c r="JZ462" s="142"/>
      <c r="KA462" s="26"/>
      <c r="KB462" s="27"/>
      <c r="KC462" s="175"/>
      <c r="KD462" s="175"/>
      <c r="KE462" s="175"/>
      <c r="KF462" s="175"/>
      <c r="KG462" s="175"/>
      <c r="KH462" s="175"/>
      <c r="KI462" s="175"/>
      <c r="KJ462" s="175"/>
      <c r="KK462" s="32"/>
      <c r="KL462" s="32"/>
      <c r="KM462" s="32"/>
      <c r="KN462" s="32"/>
      <c r="KO462" s="32"/>
      <c r="KP462" s="32"/>
      <c r="KQ462" s="32"/>
      <c r="KR462" s="32"/>
      <c r="KS462" s="32"/>
      <c r="KT462" s="32"/>
      <c r="KU462" s="32"/>
      <c r="KV462" s="32"/>
      <c r="KX462" s="540">
        <f t="shared" si="3486"/>
        <v>100</v>
      </c>
    </row>
    <row r="463" spans="1:310" ht="16.5" thickTop="1" thickBot="1" x14ac:dyDescent="0.3">
      <c r="D463" s="578"/>
      <c r="E463" s="11">
        <f>E462+1</f>
        <v>222</v>
      </c>
      <c r="F463" s="2171"/>
      <c r="G463" s="1831"/>
      <c r="H463" s="38"/>
      <c r="I463" s="38"/>
      <c r="J463" s="38"/>
      <c r="K463" s="1831"/>
      <c r="L463" s="1831"/>
      <c r="M463" s="39"/>
      <c r="N463" s="77"/>
      <c r="O463" s="45"/>
      <c r="P463" s="599"/>
      <c r="Q463" s="726">
        <v>60</v>
      </c>
      <c r="R463" s="727"/>
      <c r="S463" s="727"/>
      <c r="T463" s="727"/>
      <c r="U463" s="727"/>
      <c r="V463" s="727"/>
      <c r="W463" s="727"/>
      <c r="X463" s="727"/>
      <c r="Y463" s="727"/>
      <c r="Z463" s="727"/>
      <c r="AA463" s="727"/>
      <c r="AB463" s="727">
        <v>40</v>
      </c>
      <c r="AC463" s="368">
        <f t="shared" si="3487"/>
        <v>0.6</v>
      </c>
      <c r="AD463" s="368">
        <f t="shared" si="3488"/>
        <v>0</v>
      </c>
      <c r="AE463" s="368">
        <f t="shared" si="3489"/>
        <v>0</v>
      </c>
      <c r="AF463" s="368">
        <f t="shared" si="3490"/>
        <v>0</v>
      </c>
      <c r="AG463" s="368">
        <f t="shared" si="3491"/>
        <v>0</v>
      </c>
      <c r="AH463" s="368">
        <f t="shared" si="3492"/>
        <v>0</v>
      </c>
      <c r="AI463" s="368">
        <f t="shared" si="3493"/>
        <v>0</v>
      </c>
      <c r="AJ463" s="368">
        <f t="shared" si="3494"/>
        <v>0</v>
      </c>
      <c r="AK463" s="368">
        <f t="shared" si="3495"/>
        <v>0</v>
      </c>
      <c r="AL463" s="368">
        <f t="shared" si="3496"/>
        <v>0</v>
      </c>
      <c r="AM463" s="368">
        <f t="shared" si="3497"/>
        <v>0</v>
      </c>
      <c r="AN463" s="368">
        <f t="shared" si="3498"/>
        <v>0.4</v>
      </c>
      <c r="AO463" s="369">
        <v>0</v>
      </c>
      <c r="AP463" s="370">
        <v>0</v>
      </c>
      <c r="AQ463" s="370">
        <v>0</v>
      </c>
      <c r="AR463" s="370">
        <v>0</v>
      </c>
      <c r="AS463" s="378">
        <f>AC463*'Gas parameters'!$B$10</f>
        <v>21490.799999999999</v>
      </c>
      <c r="AT463" s="371">
        <f>AD463*'Gas parameters'!$C$10</f>
        <v>0</v>
      </c>
      <c r="AU463" s="371">
        <f>AE463*'Gas parameters'!$D$10</f>
        <v>0</v>
      </c>
      <c r="AV463" s="371">
        <f>AF463*'Gas parameters'!$E$10</f>
        <v>0</v>
      </c>
      <c r="AW463" s="371">
        <f>AG463*'Gas parameters'!$F$10</f>
        <v>0</v>
      </c>
      <c r="AX463" s="371">
        <f>AH463*'Gas parameters'!$G$10</f>
        <v>0</v>
      </c>
      <c r="AY463" s="371">
        <f>AI463*'Gas parameters'!$H$10</f>
        <v>0</v>
      </c>
      <c r="AZ463" s="371">
        <f>AJ463*'Gas parameters'!$I$10</f>
        <v>0</v>
      </c>
      <c r="BA463" s="371">
        <f>AK463*'Gas parameters'!$J$10</f>
        <v>0</v>
      </c>
      <c r="BB463" s="371">
        <f>AL463*'Gas parameters'!$K$10</f>
        <v>0</v>
      </c>
      <c r="BC463" s="371">
        <f>AM463*'Gas parameters'!$L$10</f>
        <v>0</v>
      </c>
      <c r="BD463" s="371">
        <f>AN463*'Gas parameters'!$M$10</f>
        <v>4310.8</v>
      </c>
      <c r="BE463" s="372">
        <f>AO463*'Gas parameters'!$N$10</f>
        <v>0</v>
      </c>
      <c r="BF463" s="373">
        <f>AP463*'Gas parameters'!$O$10</f>
        <v>0</v>
      </c>
      <c r="BG463" s="373">
        <f>AQ463*'Gas parameters'!$P$10</f>
        <v>0</v>
      </c>
      <c r="BH463" s="379">
        <f>AR463*'Gas parameters'!$Q$10</f>
        <v>0</v>
      </c>
      <c r="BI463" s="386">
        <f>AC463*'Gas parameters'!$B$11</f>
        <v>23904</v>
      </c>
      <c r="BJ463" s="387">
        <f>AD463*'Gas parameters'!$C$11</f>
        <v>0</v>
      </c>
      <c r="BK463" s="387">
        <f>AE463*'Gas parameters'!$D$11</f>
        <v>0</v>
      </c>
      <c r="BL463" s="387">
        <f>AF463*'Gas parameters'!$E$11</f>
        <v>0</v>
      </c>
      <c r="BM463" s="387">
        <f>AG463*'Gas parameters'!$F$11</f>
        <v>0</v>
      </c>
      <c r="BN463" s="387">
        <f>AH463*'Gas parameters'!$G$11</f>
        <v>0</v>
      </c>
      <c r="BO463" s="387">
        <f>AI463*'Gas parameters'!$H$11</f>
        <v>0</v>
      </c>
      <c r="BP463" s="387">
        <f>AJ463*'Gas parameters'!$I$11</f>
        <v>0</v>
      </c>
      <c r="BQ463" s="387">
        <f>AK463*'Gas parameters'!$J$11</f>
        <v>0</v>
      </c>
      <c r="BR463" s="387">
        <f>AL463*'Gas parameters'!$K$11</f>
        <v>0</v>
      </c>
      <c r="BS463" s="387">
        <f>AM463*'Gas parameters'!$L$11</f>
        <v>0</v>
      </c>
      <c r="BT463" s="387">
        <f>AN463*'Gas parameters'!$M$11</f>
        <v>5115.2000000000007</v>
      </c>
      <c r="BU463" s="388">
        <f>AO463*'Gas parameters'!$N$11</f>
        <v>0</v>
      </c>
      <c r="BV463" s="389">
        <f>AP463*'Gas parameters'!$O$11</f>
        <v>0</v>
      </c>
      <c r="BW463" s="389">
        <f>AQ463*'Gas parameters'!$P$11</f>
        <v>0</v>
      </c>
      <c r="BX463" s="390">
        <f>AR463*'Gas parameters'!$Q$11</f>
        <v>0</v>
      </c>
      <c r="BY463" s="385">
        <f>AC463*'Gas parameters'!$B$12</f>
        <v>0.43043999999999999</v>
      </c>
      <c r="BZ463" s="374">
        <f>AD463*'Gas parameters'!$C$12</f>
        <v>0</v>
      </c>
      <c r="CA463" s="374">
        <f>AE463*'Gas parameters'!$D$12</f>
        <v>0</v>
      </c>
      <c r="CB463" s="374">
        <f>AF463*'Gas parameters'!$E$12</f>
        <v>0</v>
      </c>
      <c r="CC463" s="374">
        <f>AG463*'Gas parameters'!$F$12</f>
        <v>0</v>
      </c>
      <c r="CD463" s="374">
        <f>AH463*'Gas parameters'!$G$12</f>
        <v>0</v>
      </c>
      <c r="CE463" s="374">
        <f>AI463*'Gas parameters'!$H$12</f>
        <v>0</v>
      </c>
      <c r="CF463" s="374">
        <f>AJ463*'Gas parameters'!$I$12</f>
        <v>0</v>
      </c>
      <c r="CG463" s="374">
        <f>AK463*'Gas parameters'!$J$12</f>
        <v>0</v>
      </c>
      <c r="CH463" s="374">
        <f>AL463*'Gas parameters'!$K$12</f>
        <v>0</v>
      </c>
      <c r="CI463" s="374">
        <f>AM463*'Gas parameters'!$L$12</f>
        <v>0</v>
      </c>
      <c r="CJ463" s="374">
        <f>AN463*'Gas parameters'!$M$12</f>
        <v>3.5999999999999997E-2</v>
      </c>
      <c r="CK463" s="375">
        <f>AO463*'Gas parameters'!$N$12</f>
        <v>0</v>
      </c>
      <c r="CL463" s="376">
        <f>AP463*'Gas parameters'!$O$12</f>
        <v>0</v>
      </c>
      <c r="CM463" s="376">
        <f>AQ463*'Gas parameters'!$P$12</f>
        <v>0</v>
      </c>
      <c r="CN463" s="376">
        <f>AR463*'Gas parameters'!$Q$12</f>
        <v>0</v>
      </c>
      <c r="CO463" s="432">
        <f t="shared" si="3499"/>
        <v>0.6</v>
      </c>
      <c r="CP463" s="432">
        <f t="shared" si="3500"/>
        <v>0</v>
      </c>
      <c r="CQ463" s="432">
        <f t="shared" si="3501"/>
        <v>0</v>
      </c>
      <c r="CR463" s="432">
        <f t="shared" si="3502"/>
        <v>0</v>
      </c>
      <c r="CS463" s="432">
        <f t="shared" si="3503"/>
        <v>0</v>
      </c>
      <c r="CT463" s="432">
        <f t="shared" si="3504"/>
        <v>0</v>
      </c>
      <c r="CU463" s="432">
        <f t="shared" si="3505"/>
        <v>0</v>
      </c>
      <c r="CV463" s="432">
        <f t="shared" si="3506"/>
        <v>0</v>
      </c>
      <c r="CW463" s="432">
        <f t="shared" si="3507"/>
        <v>0</v>
      </c>
      <c r="CX463" s="432">
        <f t="shared" si="3508"/>
        <v>0</v>
      </c>
      <c r="CY463" s="432">
        <f t="shared" si="3509"/>
        <v>0</v>
      </c>
      <c r="CZ463" s="432">
        <f t="shared" si="3510"/>
        <v>0.4</v>
      </c>
      <c r="DA463" s="432">
        <f t="shared" si="3511"/>
        <v>0</v>
      </c>
      <c r="DB463" s="432">
        <f t="shared" si="3512"/>
        <v>0</v>
      </c>
      <c r="DC463" s="432">
        <f t="shared" si="3513"/>
        <v>0</v>
      </c>
      <c r="DD463" s="432">
        <f t="shared" si="3514"/>
        <v>0</v>
      </c>
      <c r="DE463" s="428">
        <f>'DATA SHEET'!CO463*'Gas parameters'!$B$13</f>
        <v>21529.8</v>
      </c>
      <c r="DF463" s="428">
        <f>'DATA SHEET'!CP463*'Gas parameters'!$C$13</f>
        <v>0</v>
      </c>
      <c r="DG463" s="428">
        <f>'DATA SHEET'!CQ463*'Gas parameters'!$D$13</f>
        <v>0</v>
      </c>
      <c r="DH463" s="428">
        <f>'DATA SHEET'!CR463*'Gas parameters'!$E$13</f>
        <v>0</v>
      </c>
      <c r="DI463" s="428">
        <f>'DATA SHEET'!CS463*'Gas parameters'!$F$13</f>
        <v>0</v>
      </c>
      <c r="DJ463" s="428">
        <f>'DATA SHEET'!CT463*'Gas parameters'!$G$13</f>
        <v>0</v>
      </c>
      <c r="DK463" s="428">
        <f>'DATA SHEET'!CU463*'Gas parameters'!$H$13</f>
        <v>0</v>
      </c>
      <c r="DL463" s="428">
        <f>'DATA SHEET'!CV463*'Gas parameters'!$I$13</f>
        <v>0</v>
      </c>
      <c r="DM463" s="428">
        <f>'DATA SHEET'!CW463*'Gas parameters'!$J$13</f>
        <v>0</v>
      </c>
      <c r="DN463" s="428">
        <f>'DATA SHEET'!CX463*'Gas parameters'!$K$13</f>
        <v>0</v>
      </c>
      <c r="DO463" s="428">
        <f>'DATA SHEET'!CY463*'Gas parameters'!$L$13</f>
        <v>0</v>
      </c>
      <c r="DP463" s="428">
        <f>'DATA SHEET'!CZ463*'Gas parameters'!$M$13</f>
        <v>4313.2</v>
      </c>
      <c r="DQ463" s="428">
        <f>'DATA SHEET'!DA463*'Gas parameters'!$N$13</f>
        <v>0</v>
      </c>
      <c r="DR463" s="428">
        <f>'DATA SHEET'!DB463*'Gas parameters'!$O$13</f>
        <v>0</v>
      </c>
      <c r="DS463" s="428">
        <f>'DATA SHEET'!DC463*'Gas parameters'!$P$13</f>
        <v>0</v>
      </c>
      <c r="DT463" s="428">
        <f>'DATA SHEET'!DD463*'Gas parameters'!$Q$13</f>
        <v>0</v>
      </c>
      <c r="DU463" s="431">
        <f>'DATA SHEET'!CO463*'Gas parameters'!$B$14</f>
        <v>23891.399999999998</v>
      </c>
      <c r="DV463" s="431">
        <f>'DATA SHEET'!CP463*'Gas parameters'!$C$14</f>
        <v>0</v>
      </c>
      <c r="DW463" s="431">
        <f>'DATA SHEET'!CQ463*'Gas parameters'!$D$14</f>
        <v>0</v>
      </c>
      <c r="DX463" s="431">
        <f>'DATA SHEET'!CR463*'Gas parameters'!$E$14</f>
        <v>0</v>
      </c>
      <c r="DY463" s="431">
        <f>'DATA SHEET'!CS463*'Gas parameters'!$F$14</f>
        <v>0</v>
      </c>
      <c r="DZ463" s="431">
        <f>'DATA SHEET'!CT463*'Gas parameters'!$G$14</f>
        <v>0</v>
      </c>
      <c r="EA463" s="431">
        <f>'DATA SHEET'!CU463*'Gas parameters'!$H$14</f>
        <v>0</v>
      </c>
      <c r="EB463" s="431">
        <f>'DATA SHEET'!CV463*'Gas parameters'!$I$14</f>
        <v>0</v>
      </c>
      <c r="EC463" s="431">
        <f>'DATA SHEET'!CW463*'Gas parameters'!$J$14</f>
        <v>0</v>
      </c>
      <c r="ED463" s="431">
        <f>'DATA SHEET'!CX463*'Gas parameters'!$K$14</f>
        <v>0</v>
      </c>
      <c r="EE463" s="431">
        <f>'DATA SHEET'!CY463*'Gas parameters'!$L$14</f>
        <v>0</v>
      </c>
      <c r="EF463" s="431">
        <f>'DATA SHEET'!CZ463*'Gas parameters'!$M$14</f>
        <v>5098</v>
      </c>
      <c r="EG463" s="431">
        <f>'DATA SHEET'!DA463*'Gas parameters'!$N$14</f>
        <v>0</v>
      </c>
      <c r="EH463" s="431">
        <f>'DATA SHEET'!DB463*'Gas parameters'!$O$14</f>
        <v>0</v>
      </c>
      <c r="EI463" s="431">
        <f>'DATA SHEET'!DC463*'Gas parameters'!$P$14</f>
        <v>0</v>
      </c>
      <c r="EJ463" s="431">
        <f>'DATA SHEET'!DD463*'Gas parameters'!$Q$14</f>
        <v>0</v>
      </c>
      <c r="EK463" s="425">
        <f>'DATA SHEET'!CO463*'Gas parameters'!$B$15</f>
        <v>1.2018</v>
      </c>
      <c r="EL463" s="434">
        <f>'DATA SHEET'!CP463*'Gas parameters'!$C$15</f>
        <v>0</v>
      </c>
      <c r="EM463" s="434">
        <f>'DATA SHEET'!CQ463*'Gas parameters'!$D$15</f>
        <v>0</v>
      </c>
      <c r="EN463" s="434">
        <f>'DATA SHEET'!CR463*'Gas parameters'!$E$15</f>
        <v>0</v>
      </c>
      <c r="EO463" s="434">
        <f>'DATA SHEET'!CS463*'Gas parameters'!$F$15</f>
        <v>0</v>
      </c>
      <c r="EP463" s="434">
        <f>'DATA SHEET'!CT463*'Gas parameters'!$G$15</f>
        <v>0</v>
      </c>
      <c r="EQ463" s="434">
        <f>'DATA SHEET'!CU463*'Gas parameters'!$H$15</f>
        <v>0</v>
      </c>
      <c r="ER463" s="434">
        <f>'DATA SHEET'!CV463*'Gas parameters'!$I$15</f>
        <v>0</v>
      </c>
      <c r="ES463" s="434">
        <f>'DATA SHEET'!CW463*'Gas parameters'!$J$15</f>
        <v>0</v>
      </c>
      <c r="ET463" s="434">
        <f>'DATA SHEET'!CX463*'Gas parameters'!$K$15</f>
        <v>0</v>
      </c>
      <c r="EU463" s="434">
        <f>'DATA SHEET'!CY463*'Gas parameters'!$L$15</f>
        <v>0</v>
      </c>
      <c r="EV463" s="434">
        <f>'DATA SHEET'!CZ463*'Gas parameters'!$M$15</f>
        <v>0.1996</v>
      </c>
      <c r="EW463" s="434">
        <f>'DATA SHEET'!DA463*'Gas parameters'!$N$15</f>
        <v>0</v>
      </c>
      <c r="EX463" s="434">
        <f>'DATA SHEET'!DB463*'Gas parameters'!$O$15</f>
        <v>0</v>
      </c>
      <c r="EY463" s="434">
        <f>'DATA SHEET'!DC463*'Gas parameters'!$P$15</f>
        <v>0</v>
      </c>
      <c r="EZ463" s="434">
        <f>'DATA SHEET'!DD463*'Gas parameters'!$Q$15</f>
        <v>0</v>
      </c>
      <c r="FA463" s="429">
        <f>'DATA SHEET'!CO463*'Gas parameters'!$B$16</f>
        <v>0.59760000000000002</v>
      </c>
      <c r="FB463" s="429">
        <f>'DATA SHEET'!CP463*'Gas parameters'!$C$16</f>
        <v>0</v>
      </c>
      <c r="FC463" s="429">
        <f>'DATA SHEET'!CQ463*'Gas parameters'!$D$16</f>
        <v>0</v>
      </c>
      <c r="FD463" s="429">
        <f>'DATA SHEET'!CR463*'Gas parameters'!$E$16</f>
        <v>0</v>
      </c>
      <c r="FE463" s="429">
        <f>'DATA SHEET'!CS463*'Gas parameters'!$F$16</f>
        <v>0</v>
      </c>
      <c r="FF463" s="429">
        <f>'DATA SHEET'!CT463*'Gas parameters'!$G$16</f>
        <v>0</v>
      </c>
      <c r="FG463" s="429">
        <f>'DATA SHEET'!CU463*'Gas parameters'!$H$16</f>
        <v>0</v>
      </c>
      <c r="FH463" s="429">
        <f>'DATA SHEET'!CV463*'Gas parameters'!$I$16</f>
        <v>0</v>
      </c>
      <c r="FI463" s="429">
        <f>'DATA SHEET'!CW463*'Gas parameters'!$J$16</f>
        <v>0</v>
      </c>
      <c r="FJ463" s="429">
        <f>'DATA SHEET'!CX463*'Gas parameters'!$K$16</f>
        <v>0</v>
      </c>
      <c r="FK463" s="429">
        <f>'DATA SHEET'!CY463*'Gas parameters'!$L$16</f>
        <v>0</v>
      </c>
      <c r="FL463" s="429">
        <f>'DATA SHEET'!CZ463*'Gas parameters'!$M$16</f>
        <v>0</v>
      </c>
      <c r="FM463" s="429">
        <f>'DATA SHEET'!DA463*'Gas parameters'!$N$16</f>
        <v>0</v>
      </c>
      <c r="FN463" s="429">
        <f>'DATA SHEET'!DB463*'Gas parameters'!$O$16</f>
        <v>0</v>
      </c>
      <c r="FO463" s="429">
        <f>'DATA SHEET'!DC463*'Gas parameters'!$P$16</f>
        <v>0</v>
      </c>
      <c r="FP463" s="429">
        <f>'DATA SHEET'!DD463*'Gas parameters'!$Q$16</f>
        <v>0</v>
      </c>
      <c r="FQ463" s="457">
        <f>'DATA SHEET'!CO463*'Gas parameters'!$B$17</f>
        <v>1.1639999999999999</v>
      </c>
      <c r="FR463" s="457">
        <f>'DATA SHEET'!CP463*'Gas parameters'!$C$17</f>
        <v>0</v>
      </c>
      <c r="FS463" s="457">
        <f>'DATA SHEET'!CQ463*'Gas parameters'!$D$17</f>
        <v>0</v>
      </c>
      <c r="FT463" s="457">
        <f>'DATA SHEET'!CR463*'Gas parameters'!$E$17</f>
        <v>0</v>
      </c>
      <c r="FU463" s="457">
        <f>'DATA SHEET'!CS463*'Gas parameters'!$F$17</f>
        <v>0</v>
      </c>
      <c r="FV463" s="457">
        <f>'DATA SHEET'!CT463*'Gas parameters'!$G$17</f>
        <v>0</v>
      </c>
      <c r="FW463" s="457">
        <f>'DATA SHEET'!CU463*'Gas parameters'!$H$17</f>
        <v>0</v>
      </c>
      <c r="FX463" s="457">
        <f>'DATA SHEET'!CV463*'Gas parameters'!$I$17</f>
        <v>0</v>
      </c>
      <c r="FY463" s="457">
        <f>'DATA SHEET'!CW463*'Gas parameters'!$J$17</f>
        <v>0</v>
      </c>
      <c r="FZ463" s="457">
        <f>'DATA SHEET'!CX463*'Gas parameters'!$K$17</f>
        <v>0</v>
      </c>
      <c r="GA463" s="457">
        <f>'DATA SHEET'!CY463*'Gas parameters'!$L$17</f>
        <v>0</v>
      </c>
      <c r="GB463" s="457">
        <f>'DATA SHEET'!CZ463*'Gas parameters'!$M$17</f>
        <v>0.38680000000000003</v>
      </c>
      <c r="GC463" s="457">
        <f>'DATA SHEET'!DA463*'Gas parameters'!$N$17</f>
        <v>0</v>
      </c>
      <c r="GD463" s="457">
        <f>'DATA SHEET'!DB463*'Gas parameters'!$O$17</f>
        <v>0</v>
      </c>
      <c r="GE463" s="457">
        <f>'DATA SHEET'!DC463*'Gas parameters'!$P$17</f>
        <v>0</v>
      </c>
      <c r="GF463" s="457">
        <f>'DATA SHEET'!DD463*'Gas parameters'!$Q$17</f>
        <v>0</v>
      </c>
      <c r="GG463" s="429">
        <f>'DATA SHEET'!CO463*'Gas parameters'!$B$18</f>
        <v>0.43043999999999999</v>
      </c>
      <c r="GH463" s="429">
        <f>'DATA SHEET'!CP463*'Gas parameters'!$C$18</f>
        <v>0</v>
      </c>
      <c r="GI463" s="429">
        <f>'DATA SHEET'!CQ463*'Gas parameters'!$D$18</f>
        <v>0</v>
      </c>
      <c r="GJ463" s="429">
        <f>'DATA SHEET'!CR463*'Gas parameters'!$E$18</f>
        <v>0</v>
      </c>
      <c r="GK463" s="429">
        <f>'DATA SHEET'!CS463*'Gas parameters'!$F$18</f>
        <v>0</v>
      </c>
      <c r="GL463" s="429">
        <f>'DATA SHEET'!CT463*'Gas parameters'!$G$18</f>
        <v>0</v>
      </c>
      <c r="GM463" s="429">
        <f>'DATA SHEET'!CU463*'Gas parameters'!$H$18</f>
        <v>0</v>
      </c>
      <c r="GN463" s="429">
        <f>'DATA SHEET'!CV463*'Gas parameters'!$I$18</f>
        <v>0</v>
      </c>
      <c r="GO463" s="429">
        <f>'DATA SHEET'!CW463*'Gas parameters'!$J$18</f>
        <v>0</v>
      </c>
      <c r="GP463" s="429">
        <f>'DATA SHEET'!CX463*'Gas parameters'!$K$18</f>
        <v>0</v>
      </c>
      <c r="GQ463" s="429">
        <f>'DATA SHEET'!CY463*'Gas parameters'!$L$18</f>
        <v>0</v>
      </c>
      <c r="GR463" s="429">
        <f>'DATA SHEET'!CZ463*'Gas parameters'!$M$18</f>
        <v>3.5999999999999997E-2</v>
      </c>
      <c r="GS463" s="429">
        <f>'DATA SHEET'!DA463*'Gas parameters'!$N$18</f>
        <v>0</v>
      </c>
      <c r="GT463" s="429">
        <f>'DATA SHEET'!DB463*'Gas parameters'!$O$18</f>
        <v>0</v>
      </c>
      <c r="GU463" s="429">
        <f>'DATA SHEET'!DC463*'Gas parameters'!$P$18</f>
        <v>0</v>
      </c>
      <c r="GV463" s="429">
        <f>'DATA SHEET'!DD463*'Gas parameters'!$Q$18</f>
        <v>0</v>
      </c>
      <c r="GW463" s="430">
        <v>7</v>
      </c>
      <c r="GX463" s="430">
        <v>1E-3</v>
      </c>
      <c r="GY463" s="435">
        <f t="shared" si="3515"/>
        <v>6.6924546322827121</v>
      </c>
      <c r="GZ463" s="435">
        <f t="shared" si="3516"/>
        <v>10.148328222950017</v>
      </c>
      <c r="HA463" s="433">
        <f t="shared" si="3517"/>
        <v>1</v>
      </c>
      <c r="HB463" s="433">
        <f t="shared" si="3518"/>
        <v>7.4502201757506663</v>
      </c>
      <c r="HC463" s="433">
        <f t="shared" si="3519"/>
        <v>20.959991874476575</v>
      </c>
      <c r="HD463" s="433">
        <f t="shared" si="3520"/>
        <v>1.3246768628986172</v>
      </c>
      <c r="HE463" s="433">
        <f t="shared" si="3521"/>
        <v>1.2155011147590387</v>
      </c>
      <c r="HF463" s="436">
        <f t="shared" si="3485"/>
        <v>0</v>
      </c>
      <c r="HG463" s="433">
        <f t="shared" si="3522"/>
        <v>5.8886546322827122</v>
      </c>
      <c r="HH463" s="435">
        <f>GY463*0.7906+'DATA SHEET'!CW463/100+HN463</f>
        <v>5.8886546322827122</v>
      </c>
      <c r="HI463" s="433">
        <f t="shared" si="3523"/>
        <v>1.5615655434679541</v>
      </c>
      <c r="HJ463" s="433">
        <f t="shared" si="3524"/>
        <v>10.148328222950017</v>
      </c>
      <c r="HK463" s="437">
        <f t="shared" si="3525"/>
        <v>25843</v>
      </c>
      <c r="HL463" s="437">
        <f t="shared" si="3526"/>
        <v>28989.399999999998</v>
      </c>
      <c r="HM463" s="438">
        <f t="shared" si="3527"/>
        <v>1.4014</v>
      </c>
      <c r="HN463" s="439">
        <f t="shared" si="3528"/>
        <v>0.59760000000000002</v>
      </c>
      <c r="HO463" s="436">
        <f t="shared" si="3529"/>
        <v>1.5508</v>
      </c>
      <c r="HP463" s="427">
        <f t="shared" si="3530"/>
        <v>0.46643999999999997</v>
      </c>
      <c r="HQ463" s="357">
        <f t="shared" si="3531"/>
        <v>25801.599999999999</v>
      </c>
      <c r="HR463" s="358">
        <f t="shared" si="3532"/>
        <v>29019.200000000001</v>
      </c>
      <c r="HS463" s="712">
        <f t="shared" si="3533"/>
        <v>0.46643999999999997</v>
      </c>
      <c r="HT463" s="713">
        <f t="shared" si="3534"/>
        <v>0.36094603788418017</v>
      </c>
      <c r="HU463" s="711">
        <f t="shared" si="3535"/>
        <v>0.44215889640812073</v>
      </c>
      <c r="HV463" s="711">
        <f t="shared" si="3536"/>
        <v>24.454174959719456</v>
      </c>
      <c r="HW463" s="711">
        <f t="shared" si="3537"/>
        <v>27.464698088207459</v>
      </c>
      <c r="HX463" s="711">
        <f t="shared" si="3538"/>
        <v>45.714470083951518</v>
      </c>
      <c r="HY463" s="714">
        <f t="shared" si="3539"/>
        <v>25.801599999999997</v>
      </c>
      <c r="HZ463" s="359">
        <f t="shared" si="3540"/>
        <v>29.019200000000001</v>
      </c>
      <c r="IA463" s="360">
        <f t="shared" si="3541"/>
        <v>48.30190909070317</v>
      </c>
      <c r="IB463" s="75">
        <f t="shared" si="3542"/>
        <v>45.714470083951518</v>
      </c>
      <c r="IC463" s="724">
        <f t="shared" si="3543"/>
        <v>0.36094603788418017</v>
      </c>
      <c r="ID463" s="724">
        <f t="shared" si="3544"/>
        <v>25.801599999999997</v>
      </c>
      <c r="IE463" s="724">
        <f t="shared" si="3545"/>
        <v>29.019200000000001</v>
      </c>
      <c r="IF463" s="76">
        <f t="shared" si="3546"/>
        <v>10.148328222950017</v>
      </c>
      <c r="IG463" s="29"/>
      <c r="IH463" s="29"/>
      <c r="II463" s="28"/>
      <c r="IJ463" s="21"/>
      <c r="IK463" s="31"/>
      <c r="IL463" s="31"/>
      <c r="IM463" s="31"/>
      <c r="IN463" s="29"/>
      <c r="IO463" s="29"/>
      <c r="IP463" s="25"/>
      <c r="IQ463" s="25"/>
      <c r="IR463" s="25"/>
      <c r="IS463" s="43"/>
      <c r="IT463" s="43"/>
      <c r="IU463" s="43"/>
      <c r="IV463" s="43"/>
      <c r="IW463" s="43"/>
      <c r="IX463" s="43"/>
      <c r="IY463" s="43"/>
      <c r="IZ463" s="43"/>
      <c r="JA463" s="25"/>
      <c r="JB463" s="43"/>
      <c r="JC463" s="64"/>
      <c r="JD463" s="22"/>
      <c r="JE463" s="22"/>
      <c r="JF463" s="22"/>
      <c r="JG463" s="22"/>
      <c r="JH463" s="21"/>
      <c r="JI463" s="21"/>
      <c r="JJ463" s="21"/>
      <c r="JK463" s="21"/>
      <c r="JL463" s="79"/>
      <c r="JM463" s="140"/>
      <c r="JN463" s="140"/>
      <c r="JO463" s="140"/>
      <c r="JP463" s="140"/>
      <c r="JQ463" s="140"/>
      <c r="JR463" s="140"/>
      <c r="JS463" s="140"/>
      <c r="JT463" s="142"/>
      <c r="JU463" s="142"/>
      <c r="JV463" s="142"/>
      <c r="JW463" s="142"/>
      <c r="JX463" s="142"/>
      <c r="JY463" s="142"/>
      <c r="JZ463" s="142"/>
      <c r="KA463" s="26"/>
      <c r="KB463" s="27"/>
      <c r="KC463" s="175"/>
      <c r="KD463" s="175"/>
      <c r="KE463" s="175"/>
      <c r="KF463" s="175"/>
      <c r="KG463" s="175"/>
      <c r="KH463" s="175"/>
      <c r="KI463" s="175"/>
      <c r="KJ463" s="175"/>
      <c r="KK463" s="32"/>
      <c r="KL463" s="32"/>
      <c r="KM463" s="32"/>
      <c r="KN463" s="32"/>
      <c r="KO463" s="32"/>
      <c r="KP463" s="32"/>
      <c r="KQ463" s="32"/>
      <c r="KR463" s="32"/>
      <c r="KS463" s="32"/>
      <c r="KT463" s="32"/>
      <c r="KU463" s="32"/>
      <c r="KV463" s="32"/>
      <c r="KX463" s="540">
        <f t="shared" si="3486"/>
        <v>100</v>
      </c>
    </row>
    <row r="464" spans="1:310" ht="16.5" thickTop="1" thickBot="1" x14ac:dyDescent="0.3">
      <c r="D464" s="578"/>
      <c r="E464" s="11">
        <f>E463+1</f>
        <v>223</v>
      </c>
      <c r="F464" s="2165"/>
      <c r="G464" s="1832"/>
      <c r="H464" s="38"/>
      <c r="I464" s="38"/>
      <c r="J464" s="38"/>
      <c r="K464" s="1832"/>
      <c r="L464" s="1832"/>
      <c r="M464" s="39"/>
      <c r="N464" s="77"/>
      <c r="O464" s="45"/>
      <c r="P464" s="599"/>
      <c r="Q464" s="726">
        <v>60</v>
      </c>
      <c r="R464" s="727"/>
      <c r="S464" s="727"/>
      <c r="T464" s="727"/>
      <c r="U464" s="727"/>
      <c r="V464" s="727"/>
      <c r="W464" s="727"/>
      <c r="X464" s="727"/>
      <c r="Y464" s="727"/>
      <c r="Z464" s="727"/>
      <c r="AA464" s="727"/>
      <c r="AB464" s="727">
        <v>40</v>
      </c>
      <c r="AC464" s="368">
        <f t="shared" si="3487"/>
        <v>0.6</v>
      </c>
      <c r="AD464" s="368">
        <f t="shared" si="3488"/>
        <v>0</v>
      </c>
      <c r="AE464" s="368">
        <f t="shared" si="3489"/>
        <v>0</v>
      </c>
      <c r="AF464" s="368">
        <f t="shared" si="3490"/>
        <v>0</v>
      </c>
      <c r="AG464" s="368">
        <f t="shared" si="3491"/>
        <v>0</v>
      </c>
      <c r="AH464" s="368">
        <f t="shared" si="3492"/>
        <v>0</v>
      </c>
      <c r="AI464" s="368">
        <f t="shared" si="3493"/>
        <v>0</v>
      </c>
      <c r="AJ464" s="368">
        <f t="shared" si="3494"/>
        <v>0</v>
      </c>
      <c r="AK464" s="368">
        <f t="shared" si="3495"/>
        <v>0</v>
      </c>
      <c r="AL464" s="368">
        <f t="shared" si="3496"/>
        <v>0</v>
      </c>
      <c r="AM464" s="368">
        <f t="shared" si="3497"/>
        <v>0</v>
      </c>
      <c r="AN464" s="368">
        <f t="shared" si="3498"/>
        <v>0.4</v>
      </c>
      <c r="AO464" s="369">
        <v>0</v>
      </c>
      <c r="AP464" s="370">
        <v>0</v>
      </c>
      <c r="AQ464" s="370">
        <v>0</v>
      </c>
      <c r="AR464" s="370">
        <v>0</v>
      </c>
      <c r="AS464" s="378">
        <f>AC464*'Gas parameters'!$B$10</f>
        <v>21490.799999999999</v>
      </c>
      <c r="AT464" s="371">
        <f>AD464*'Gas parameters'!$C$10</f>
        <v>0</v>
      </c>
      <c r="AU464" s="371">
        <f>AE464*'Gas parameters'!$D$10</f>
        <v>0</v>
      </c>
      <c r="AV464" s="371">
        <f>AF464*'Gas parameters'!$E$10</f>
        <v>0</v>
      </c>
      <c r="AW464" s="371">
        <f>AG464*'Gas parameters'!$F$10</f>
        <v>0</v>
      </c>
      <c r="AX464" s="371">
        <f>AH464*'Gas parameters'!$G$10</f>
        <v>0</v>
      </c>
      <c r="AY464" s="371">
        <f>AI464*'Gas parameters'!$H$10</f>
        <v>0</v>
      </c>
      <c r="AZ464" s="371">
        <f>AJ464*'Gas parameters'!$I$10</f>
        <v>0</v>
      </c>
      <c r="BA464" s="371">
        <f>AK464*'Gas parameters'!$J$10</f>
        <v>0</v>
      </c>
      <c r="BB464" s="371">
        <f>AL464*'Gas parameters'!$K$10</f>
        <v>0</v>
      </c>
      <c r="BC464" s="371">
        <f>AM464*'Gas parameters'!$L$10</f>
        <v>0</v>
      </c>
      <c r="BD464" s="371">
        <f>AN464*'Gas parameters'!$M$10</f>
        <v>4310.8</v>
      </c>
      <c r="BE464" s="372">
        <f>AO464*'Gas parameters'!$N$10</f>
        <v>0</v>
      </c>
      <c r="BF464" s="373">
        <f>AP464*'Gas parameters'!$O$10</f>
        <v>0</v>
      </c>
      <c r="BG464" s="373">
        <f>AQ464*'Gas parameters'!$P$10</f>
        <v>0</v>
      </c>
      <c r="BH464" s="379">
        <f>AR464*'Gas parameters'!$Q$10</f>
        <v>0</v>
      </c>
      <c r="BI464" s="386">
        <f>AC464*'Gas parameters'!$B$11</f>
        <v>23904</v>
      </c>
      <c r="BJ464" s="387">
        <f>AD464*'Gas parameters'!$C$11</f>
        <v>0</v>
      </c>
      <c r="BK464" s="387">
        <f>AE464*'Gas parameters'!$D$11</f>
        <v>0</v>
      </c>
      <c r="BL464" s="387">
        <f>AF464*'Gas parameters'!$E$11</f>
        <v>0</v>
      </c>
      <c r="BM464" s="387">
        <f>AG464*'Gas parameters'!$F$11</f>
        <v>0</v>
      </c>
      <c r="BN464" s="387">
        <f>AH464*'Gas parameters'!$G$11</f>
        <v>0</v>
      </c>
      <c r="BO464" s="387">
        <f>AI464*'Gas parameters'!$H$11</f>
        <v>0</v>
      </c>
      <c r="BP464" s="387">
        <f>AJ464*'Gas parameters'!$I$11</f>
        <v>0</v>
      </c>
      <c r="BQ464" s="387">
        <f>AK464*'Gas parameters'!$J$11</f>
        <v>0</v>
      </c>
      <c r="BR464" s="387">
        <f>AL464*'Gas parameters'!$K$11</f>
        <v>0</v>
      </c>
      <c r="BS464" s="387">
        <f>AM464*'Gas parameters'!$L$11</f>
        <v>0</v>
      </c>
      <c r="BT464" s="387">
        <f>AN464*'Gas parameters'!$M$11</f>
        <v>5115.2000000000007</v>
      </c>
      <c r="BU464" s="388">
        <f>AO464*'Gas parameters'!$N$11</f>
        <v>0</v>
      </c>
      <c r="BV464" s="389">
        <f>AP464*'Gas parameters'!$O$11</f>
        <v>0</v>
      </c>
      <c r="BW464" s="389">
        <f>AQ464*'Gas parameters'!$P$11</f>
        <v>0</v>
      </c>
      <c r="BX464" s="390">
        <f>AR464*'Gas parameters'!$Q$11</f>
        <v>0</v>
      </c>
      <c r="BY464" s="385">
        <f>AC464*'Gas parameters'!$B$12</f>
        <v>0.43043999999999999</v>
      </c>
      <c r="BZ464" s="374">
        <f>AD464*'Gas parameters'!$C$12</f>
        <v>0</v>
      </c>
      <c r="CA464" s="374">
        <f>AE464*'Gas parameters'!$D$12</f>
        <v>0</v>
      </c>
      <c r="CB464" s="374">
        <f>AF464*'Gas parameters'!$E$12</f>
        <v>0</v>
      </c>
      <c r="CC464" s="374">
        <f>AG464*'Gas parameters'!$F$12</f>
        <v>0</v>
      </c>
      <c r="CD464" s="374">
        <f>AH464*'Gas parameters'!$G$12</f>
        <v>0</v>
      </c>
      <c r="CE464" s="374">
        <f>AI464*'Gas parameters'!$H$12</f>
        <v>0</v>
      </c>
      <c r="CF464" s="374">
        <f>AJ464*'Gas parameters'!$I$12</f>
        <v>0</v>
      </c>
      <c r="CG464" s="374">
        <f>AK464*'Gas parameters'!$J$12</f>
        <v>0</v>
      </c>
      <c r="CH464" s="374">
        <f>AL464*'Gas parameters'!$K$12</f>
        <v>0</v>
      </c>
      <c r="CI464" s="374">
        <f>AM464*'Gas parameters'!$L$12</f>
        <v>0</v>
      </c>
      <c r="CJ464" s="374">
        <f>AN464*'Gas parameters'!$M$12</f>
        <v>3.5999999999999997E-2</v>
      </c>
      <c r="CK464" s="375">
        <f>AO464*'Gas parameters'!$N$12</f>
        <v>0</v>
      </c>
      <c r="CL464" s="376">
        <f>AP464*'Gas parameters'!$O$12</f>
        <v>0</v>
      </c>
      <c r="CM464" s="376">
        <f>AQ464*'Gas parameters'!$P$12</f>
        <v>0</v>
      </c>
      <c r="CN464" s="376">
        <f>AR464*'Gas parameters'!$Q$12</f>
        <v>0</v>
      </c>
      <c r="CO464" s="432">
        <f t="shared" si="3499"/>
        <v>0.6</v>
      </c>
      <c r="CP464" s="432">
        <f t="shared" si="3500"/>
        <v>0</v>
      </c>
      <c r="CQ464" s="432">
        <f t="shared" si="3501"/>
        <v>0</v>
      </c>
      <c r="CR464" s="432">
        <f t="shared" si="3502"/>
        <v>0</v>
      </c>
      <c r="CS464" s="432">
        <f t="shared" si="3503"/>
        <v>0</v>
      </c>
      <c r="CT464" s="432">
        <f t="shared" si="3504"/>
        <v>0</v>
      </c>
      <c r="CU464" s="432">
        <f t="shared" si="3505"/>
        <v>0</v>
      </c>
      <c r="CV464" s="432">
        <f t="shared" si="3506"/>
        <v>0</v>
      </c>
      <c r="CW464" s="432">
        <f t="shared" si="3507"/>
        <v>0</v>
      </c>
      <c r="CX464" s="432">
        <f t="shared" si="3508"/>
        <v>0</v>
      </c>
      <c r="CY464" s="432">
        <f t="shared" si="3509"/>
        <v>0</v>
      </c>
      <c r="CZ464" s="432">
        <f t="shared" si="3510"/>
        <v>0.4</v>
      </c>
      <c r="DA464" s="432">
        <f t="shared" si="3511"/>
        <v>0</v>
      </c>
      <c r="DB464" s="432">
        <f t="shared" si="3512"/>
        <v>0</v>
      </c>
      <c r="DC464" s="432">
        <f t="shared" si="3513"/>
        <v>0</v>
      </c>
      <c r="DD464" s="432">
        <f t="shared" si="3514"/>
        <v>0</v>
      </c>
      <c r="DE464" s="428">
        <f>'DATA SHEET'!CO464*'Gas parameters'!$B$13</f>
        <v>21529.8</v>
      </c>
      <c r="DF464" s="428">
        <f>'DATA SHEET'!CP464*'Gas parameters'!$C$13</f>
        <v>0</v>
      </c>
      <c r="DG464" s="428">
        <f>'DATA SHEET'!CQ464*'Gas parameters'!$D$13</f>
        <v>0</v>
      </c>
      <c r="DH464" s="428">
        <f>'DATA SHEET'!CR464*'Gas parameters'!$E$13</f>
        <v>0</v>
      </c>
      <c r="DI464" s="428">
        <f>'DATA SHEET'!CS464*'Gas parameters'!$F$13</f>
        <v>0</v>
      </c>
      <c r="DJ464" s="428">
        <f>'DATA SHEET'!CT464*'Gas parameters'!$G$13</f>
        <v>0</v>
      </c>
      <c r="DK464" s="428">
        <f>'DATA SHEET'!CU464*'Gas parameters'!$H$13</f>
        <v>0</v>
      </c>
      <c r="DL464" s="428">
        <f>'DATA SHEET'!CV464*'Gas parameters'!$I$13</f>
        <v>0</v>
      </c>
      <c r="DM464" s="428">
        <f>'DATA SHEET'!CW464*'Gas parameters'!$J$13</f>
        <v>0</v>
      </c>
      <c r="DN464" s="428">
        <f>'DATA SHEET'!CX464*'Gas parameters'!$K$13</f>
        <v>0</v>
      </c>
      <c r="DO464" s="428">
        <f>'DATA SHEET'!CY464*'Gas parameters'!$L$13</f>
        <v>0</v>
      </c>
      <c r="DP464" s="428">
        <f>'DATA SHEET'!CZ464*'Gas parameters'!$M$13</f>
        <v>4313.2</v>
      </c>
      <c r="DQ464" s="428">
        <f>'DATA SHEET'!DA464*'Gas parameters'!$N$13</f>
        <v>0</v>
      </c>
      <c r="DR464" s="428">
        <f>'DATA SHEET'!DB464*'Gas parameters'!$O$13</f>
        <v>0</v>
      </c>
      <c r="DS464" s="428">
        <f>'DATA SHEET'!DC464*'Gas parameters'!$P$13</f>
        <v>0</v>
      </c>
      <c r="DT464" s="428">
        <f>'DATA SHEET'!DD464*'Gas parameters'!$Q$13</f>
        <v>0</v>
      </c>
      <c r="DU464" s="431">
        <f>'DATA SHEET'!CO464*'Gas parameters'!$B$14</f>
        <v>23891.399999999998</v>
      </c>
      <c r="DV464" s="431">
        <f>'DATA SHEET'!CP464*'Gas parameters'!$C$14</f>
        <v>0</v>
      </c>
      <c r="DW464" s="431">
        <f>'DATA SHEET'!CQ464*'Gas parameters'!$D$14</f>
        <v>0</v>
      </c>
      <c r="DX464" s="431">
        <f>'DATA SHEET'!CR464*'Gas parameters'!$E$14</f>
        <v>0</v>
      </c>
      <c r="DY464" s="431">
        <f>'DATA SHEET'!CS464*'Gas parameters'!$F$14</f>
        <v>0</v>
      </c>
      <c r="DZ464" s="431">
        <f>'DATA SHEET'!CT464*'Gas parameters'!$G$14</f>
        <v>0</v>
      </c>
      <c r="EA464" s="431">
        <f>'DATA SHEET'!CU464*'Gas parameters'!$H$14</f>
        <v>0</v>
      </c>
      <c r="EB464" s="431">
        <f>'DATA SHEET'!CV464*'Gas parameters'!$I$14</f>
        <v>0</v>
      </c>
      <c r="EC464" s="431">
        <f>'DATA SHEET'!CW464*'Gas parameters'!$J$14</f>
        <v>0</v>
      </c>
      <c r="ED464" s="431">
        <f>'DATA SHEET'!CX464*'Gas parameters'!$K$14</f>
        <v>0</v>
      </c>
      <c r="EE464" s="431">
        <f>'DATA SHEET'!CY464*'Gas parameters'!$L$14</f>
        <v>0</v>
      </c>
      <c r="EF464" s="431">
        <f>'DATA SHEET'!CZ464*'Gas parameters'!$M$14</f>
        <v>5098</v>
      </c>
      <c r="EG464" s="431">
        <f>'DATA SHEET'!DA464*'Gas parameters'!$N$14</f>
        <v>0</v>
      </c>
      <c r="EH464" s="431">
        <f>'DATA SHEET'!DB464*'Gas parameters'!$O$14</f>
        <v>0</v>
      </c>
      <c r="EI464" s="431">
        <f>'DATA SHEET'!DC464*'Gas parameters'!$P$14</f>
        <v>0</v>
      </c>
      <c r="EJ464" s="431">
        <f>'DATA SHEET'!DD464*'Gas parameters'!$Q$14</f>
        <v>0</v>
      </c>
      <c r="EK464" s="425">
        <f>'DATA SHEET'!CO464*'Gas parameters'!$B$15</f>
        <v>1.2018</v>
      </c>
      <c r="EL464" s="434">
        <f>'DATA SHEET'!CP464*'Gas parameters'!$C$15</f>
        <v>0</v>
      </c>
      <c r="EM464" s="434">
        <f>'DATA SHEET'!CQ464*'Gas parameters'!$D$15</f>
        <v>0</v>
      </c>
      <c r="EN464" s="434">
        <f>'DATA SHEET'!CR464*'Gas parameters'!$E$15</f>
        <v>0</v>
      </c>
      <c r="EO464" s="434">
        <f>'DATA SHEET'!CS464*'Gas parameters'!$F$15</f>
        <v>0</v>
      </c>
      <c r="EP464" s="434">
        <f>'DATA SHEET'!CT464*'Gas parameters'!$G$15</f>
        <v>0</v>
      </c>
      <c r="EQ464" s="434">
        <f>'DATA SHEET'!CU464*'Gas parameters'!$H$15</f>
        <v>0</v>
      </c>
      <c r="ER464" s="434">
        <f>'DATA SHEET'!CV464*'Gas parameters'!$I$15</f>
        <v>0</v>
      </c>
      <c r="ES464" s="434">
        <f>'DATA SHEET'!CW464*'Gas parameters'!$J$15</f>
        <v>0</v>
      </c>
      <c r="ET464" s="434">
        <f>'DATA SHEET'!CX464*'Gas parameters'!$K$15</f>
        <v>0</v>
      </c>
      <c r="EU464" s="434">
        <f>'DATA SHEET'!CY464*'Gas parameters'!$L$15</f>
        <v>0</v>
      </c>
      <c r="EV464" s="434">
        <f>'DATA SHEET'!CZ464*'Gas parameters'!$M$15</f>
        <v>0.1996</v>
      </c>
      <c r="EW464" s="434">
        <f>'DATA SHEET'!DA464*'Gas parameters'!$N$15</f>
        <v>0</v>
      </c>
      <c r="EX464" s="434">
        <f>'DATA SHEET'!DB464*'Gas parameters'!$O$15</f>
        <v>0</v>
      </c>
      <c r="EY464" s="434">
        <f>'DATA SHEET'!DC464*'Gas parameters'!$P$15</f>
        <v>0</v>
      </c>
      <c r="EZ464" s="434">
        <f>'DATA SHEET'!DD464*'Gas parameters'!$Q$15</f>
        <v>0</v>
      </c>
      <c r="FA464" s="429">
        <f>'DATA SHEET'!CO464*'Gas parameters'!$B$16</f>
        <v>0.59760000000000002</v>
      </c>
      <c r="FB464" s="429">
        <f>'DATA SHEET'!CP464*'Gas parameters'!$C$16</f>
        <v>0</v>
      </c>
      <c r="FC464" s="429">
        <f>'DATA SHEET'!CQ464*'Gas parameters'!$D$16</f>
        <v>0</v>
      </c>
      <c r="FD464" s="429">
        <f>'DATA SHEET'!CR464*'Gas parameters'!$E$16</f>
        <v>0</v>
      </c>
      <c r="FE464" s="429">
        <f>'DATA SHEET'!CS464*'Gas parameters'!$F$16</f>
        <v>0</v>
      </c>
      <c r="FF464" s="429">
        <f>'DATA SHEET'!CT464*'Gas parameters'!$G$16</f>
        <v>0</v>
      </c>
      <c r="FG464" s="429">
        <f>'DATA SHEET'!CU464*'Gas parameters'!$H$16</f>
        <v>0</v>
      </c>
      <c r="FH464" s="429">
        <f>'DATA SHEET'!CV464*'Gas parameters'!$I$16</f>
        <v>0</v>
      </c>
      <c r="FI464" s="429">
        <f>'DATA SHEET'!CW464*'Gas parameters'!$J$16</f>
        <v>0</v>
      </c>
      <c r="FJ464" s="429">
        <f>'DATA SHEET'!CX464*'Gas parameters'!$K$16</f>
        <v>0</v>
      </c>
      <c r="FK464" s="429">
        <f>'DATA SHEET'!CY464*'Gas parameters'!$L$16</f>
        <v>0</v>
      </c>
      <c r="FL464" s="429">
        <f>'DATA SHEET'!CZ464*'Gas parameters'!$M$16</f>
        <v>0</v>
      </c>
      <c r="FM464" s="429">
        <f>'DATA SHEET'!DA464*'Gas parameters'!$N$16</f>
        <v>0</v>
      </c>
      <c r="FN464" s="429">
        <f>'DATA SHEET'!DB464*'Gas parameters'!$O$16</f>
        <v>0</v>
      </c>
      <c r="FO464" s="429">
        <f>'DATA SHEET'!DC464*'Gas parameters'!$P$16</f>
        <v>0</v>
      </c>
      <c r="FP464" s="429">
        <f>'DATA SHEET'!DD464*'Gas parameters'!$Q$16</f>
        <v>0</v>
      </c>
      <c r="FQ464" s="457">
        <f>'DATA SHEET'!CO464*'Gas parameters'!$B$17</f>
        <v>1.1639999999999999</v>
      </c>
      <c r="FR464" s="457">
        <f>'DATA SHEET'!CP464*'Gas parameters'!$C$17</f>
        <v>0</v>
      </c>
      <c r="FS464" s="457">
        <f>'DATA SHEET'!CQ464*'Gas parameters'!$D$17</f>
        <v>0</v>
      </c>
      <c r="FT464" s="457">
        <f>'DATA SHEET'!CR464*'Gas parameters'!$E$17</f>
        <v>0</v>
      </c>
      <c r="FU464" s="457">
        <f>'DATA SHEET'!CS464*'Gas parameters'!$F$17</f>
        <v>0</v>
      </c>
      <c r="FV464" s="457">
        <f>'DATA SHEET'!CT464*'Gas parameters'!$G$17</f>
        <v>0</v>
      </c>
      <c r="FW464" s="457">
        <f>'DATA SHEET'!CU464*'Gas parameters'!$H$17</f>
        <v>0</v>
      </c>
      <c r="FX464" s="457">
        <f>'DATA SHEET'!CV464*'Gas parameters'!$I$17</f>
        <v>0</v>
      </c>
      <c r="FY464" s="457">
        <f>'DATA SHEET'!CW464*'Gas parameters'!$J$17</f>
        <v>0</v>
      </c>
      <c r="FZ464" s="457">
        <f>'DATA SHEET'!CX464*'Gas parameters'!$K$17</f>
        <v>0</v>
      </c>
      <c r="GA464" s="457">
        <f>'DATA SHEET'!CY464*'Gas parameters'!$L$17</f>
        <v>0</v>
      </c>
      <c r="GB464" s="457">
        <f>'DATA SHEET'!CZ464*'Gas parameters'!$M$17</f>
        <v>0.38680000000000003</v>
      </c>
      <c r="GC464" s="457">
        <f>'DATA SHEET'!DA464*'Gas parameters'!$N$17</f>
        <v>0</v>
      </c>
      <c r="GD464" s="457">
        <f>'DATA SHEET'!DB464*'Gas parameters'!$O$17</f>
        <v>0</v>
      </c>
      <c r="GE464" s="457">
        <f>'DATA SHEET'!DC464*'Gas parameters'!$P$17</f>
        <v>0</v>
      </c>
      <c r="GF464" s="457">
        <f>'DATA SHEET'!DD464*'Gas parameters'!$Q$17</f>
        <v>0</v>
      </c>
      <c r="GG464" s="429">
        <f>'DATA SHEET'!CO464*'Gas parameters'!$B$18</f>
        <v>0.43043999999999999</v>
      </c>
      <c r="GH464" s="429">
        <f>'DATA SHEET'!CP464*'Gas parameters'!$C$18</f>
        <v>0</v>
      </c>
      <c r="GI464" s="429">
        <f>'DATA SHEET'!CQ464*'Gas parameters'!$D$18</f>
        <v>0</v>
      </c>
      <c r="GJ464" s="429">
        <f>'DATA SHEET'!CR464*'Gas parameters'!$E$18</f>
        <v>0</v>
      </c>
      <c r="GK464" s="429">
        <f>'DATA SHEET'!CS464*'Gas parameters'!$F$18</f>
        <v>0</v>
      </c>
      <c r="GL464" s="429">
        <f>'DATA SHEET'!CT464*'Gas parameters'!$G$18</f>
        <v>0</v>
      </c>
      <c r="GM464" s="429">
        <f>'DATA SHEET'!CU464*'Gas parameters'!$H$18</f>
        <v>0</v>
      </c>
      <c r="GN464" s="429">
        <f>'DATA SHEET'!CV464*'Gas parameters'!$I$18</f>
        <v>0</v>
      </c>
      <c r="GO464" s="429">
        <f>'DATA SHEET'!CW464*'Gas parameters'!$J$18</f>
        <v>0</v>
      </c>
      <c r="GP464" s="429">
        <f>'DATA SHEET'!CX464*'Gas parameters'!$K$18</f>
        <v>0</v>
      </c>
      <c r="GQ464" s="429">
        <f>'DATA SHEET'!CY464*'Gas parameters'!$L$18</f>
        <v>0</v>
      </c>
      <c r="GR464" s="429">
        <f>'DATA SHEET'!CZ464*'Gas parameters'!$M$18</f>
        <v>3.5999999999999997E-2</v>
      </c>
      <c r="GS464" s="429">
        <f>'DATA SHEET'!DA464*'Gas parameters'!$N$18</f>
        <v>0</v>
      </c>
      <c r="GT464" s="429">
        <f>'DATA SHEET'!DB464*'Gas parameters'!$O$18</f>
        <v>0</v>
      </c>
      <c r="GU464" s="429">
        <f>'DATA SHEET'!DC464*'Gas parameters'!$P$18</f>
        <v>0</v>
      </c>
      <c r="GV464" s="429">
        <f>'DATA SHEET'!DD464*'Gas parameters'!$Q$18</f>
        <v>0</v>
      </c>
      <c r="GW464" s="430">
        <v>7</v>
      </c>
      <c r="GX464" s="430">
        <v>1E-3</v>
      </c>
      <c r="GY464" s="435">
        <f t="shared" si="3515"/>
        <v>6.6924546322827121</v>
      </c>
      <c r="GZ464" s="435">
        <f t="shared" si="3516"/>
        <v>10.148328222950017</v>
      </c>
      <c r="HA464" s="433">
        <f t="shared" si="3517"/>
        <v>1</v>
      </c>
      <c r="HB464" s="433">
        <f t="shared" si="3518"/>
        <v>7.4502201757506663</v>
      </c>
      <c r="HC464" s="433">
        <f t="shared" si="3519"/>
        <v>20.959991874476575</v>
      </c>
      <c r="HD464" s="433">
        <f t="shared" si="3520"/>
        <v>1.3246768628986172</v>
      </c>
      <c r="HE464" s="433">
        <f t="shared" si="3521"/>
        <v>1.2155011147590387</v>
      </c>
      <c r="HF464" s="436">
        <f t="shared" si="3485"/>
        <v>0</v>
      </c>
      <c r="HG464" s="433">
        <f t="shared" si="3522"/>
        <v>5.8886546322827122</v>
      </c>
      <c r="HH464" s="435">
        <f>GY464*0.7906+'DATA SHEET'!CW464/100+HN464</f>
        <v>5.8886546322827122</v>
      </c>
      <c r="HI464" s="433">
        <f t="shared" si="3523"/>
        <v>1.5615655434679541</v>
      </c>
      <c r="HJ464" s="433">
        <f t="shared" si="3524"/>
        <v>10.148328222950017</v>
      </c>
      <c r="HK464" s="437">
        <f t="shared" si="3525"/>
        <v>25843</v>
      </c>
      <c r="HL464" s="437">
        <f t="shared" si="3526"/>
        <v>28989.399999999998</v>
      </c>
      <c r="HM464" s="438">
        <f t="shared" si="3527"/>
        <v>1.4014</v>
      </c>
      <c r="HN464" s="439">
        <f t="shared" si="3528"/>
        <v>0.59760000000000002</v>
      </c>
      <c r="HO464" s="436">
        <f t="shared" si="3529"/>
        <v>1.5508</v>
      </c>
      <c r="HP464" s="427">
        <f t="shared" si="3530"/>
        <v>0.46643999999999997</v>
      </c>
      <c r="HQ464" s="357">
        <f t="shared" si="3531"/>
        <v>25801.599999999999</v>
      </c>
      <c r="HR464" s="358">
        <f t="shared" si="3532"/>
        <v>29019.200000000001</v>
      </c>
      <c r="HS464" s="712">
        <f t="shared" si="3533"/>
        <v>0.46643999999999997</v>
      </c>
      <c r="HT464" s="713">
        <f t="shared" si="3534"/>
        <v>0.36094603788418017</v>
      </c>
      <c r="HU464" s="711">
        <f t="shared" si="3535"/>
        <v>0.44215889640812073</v>
      </c>
      <c r="HV464" s="711">
        <f t="shared" si="3536"/>
        <v>24.454174959719456</v>
      </c>
      <c r="HW464" s="711">
        <f t="shared" si="3537"/>
        <v>27.464698088207459</v>
      </c>
      <c r="HX464" s="711">
        <f t="shared" si="3538"/>
        <v>45.714470083951518</v>
      </c>
      <c r="HY464" s="714">
        <f t="shared" si="3539"/>
        <v>25.801599999999997</v>
      </c>
      <c r="HZ464" s="359">
        <f t="shared" si="3540"/>
        <v>29.019200000000001</v>
      </c>
      <c r="IA464" s="360">
        <f t="shared" si="3541"/>
        <v>48.30190909070317</v>
      </c>
      <c r="IB464" s="75">
        <f t="shared" si="3542"/>
        <v>45.714470083951518</v>
      </c>
      <c r="IC464" s="724">
        <f t="shared" si="3543"/>
        <v>0.36094603788418017</v>
      </c>
      <c r="ID464" s="724">
        <f t="shared" si="3544"/>
        <v>25.801599999999997</v>
      </c>
      <c r="IE464" s="724">
        <f t="shared" si="3545"/>
        <v>29.019200000000001</v>
      </c>
      <c r="IF464" s="76">
        <f t="shared" si="3546"/>
        <v>10.148328222950017</v>
      </c>
      <c r="IG464" s="29"/>
      <c r="IH464" s="29"/>
      <c r="II464" s="28"/>
      <c r="IJ464" s="21"/>
      <c r="IK464" s="31"/>
      <c r="IL464" s="31"/>
      <c r="IM464" s="31"/>
      <c r="IN464" s="29"/>
      <c r="IO464" s="29"/>
      <c r="IP464" s="25"/>
      <c r="IQ464" s="25"/>
      <c r="IR464" s="25"/>
      <c r="IS464" s="43"/>
      <c r="IT464" s="43"/>
      <c r="IU464" s="43"/>
      <c r="IV464" s="43"/>
      <c r="IW464" s="43"/>
      <c r="IX464" s="43"/>
      <c r="IY464" s="43"/>
      <c r="IZ464" s="43"/>
      <c r="JA464" s="25"/>
      <c r="JB464" s="43"/>
      <c r="JC464" s="64"/>
      <c r="JD464" s="22"/>
      <c r="JE464" s="22"/>
      <c r="JF464" s="22"/>
      <c r="JG464" s="22"/>
      <c r="JH464" s="21"/>
      <c r="JI464" s="21"/>
      <c r="JJ464" s="21"/>
      <c r="JK464" s="21"/>
      <c r="JL464" s="79"/>
      <c r="JM464" s="140"/>
      <c r="JN464" s="140"/>
      <c r="JO464" s="140"/>
      <c r="JP464" s="140"/>
      <c r="JQ464" s="140"/>
      <c r="JR464" s="140"/>
      <c r="JS464" s="140"/>
      <c r="JT464" s="142"/>
      <c r="JU464" s="142"/>
      <c r="JV464" s="142"/>
      <c r="JW464" s="142"/>
      <c r="JX464" s="142"/>
      <c r="JY464" s="142"/>
      <c r="JZ464" s="142"/>
      <c r="KA464" s="26"/>
      <c r="KB464" s="27"/>
      <c r="KC464" s="175"/>
      <c r="KD464" s="175"/>
      <c r="KE464" s="175"/>
      <c r="KF464" s="175"/>
      <c r="KG464" s="175"/>
      <c r="KH464" s="175"/>
      <c r="KI464" s="175"/>
      <c r="KJ464" s="175"/>
      <c r="KK464" s="32"/>
      <c r="KL464" s="32"/>
      <c r="KM464" s="32"/>
      <c r="KN464" s="32"/>
      <c r="KO464" s="32"/>
      <c r="KP464" s="32"/>
      <c r="KQ464" s="32"/>
      <c r="KR464" s="32"/>
      <c r="KS464" s="32"/>
      <c r="KT464" s="32"/>
      <c r="KU464" s="32"/>
      <c r="KV464" s="32"/>
      <c r="KX464" s="540">
        <f t="shared" si="3486"/>
        <v>100</v>
      </c>
    </row>
    <row r="465" spans="4:310" ht="16.5" thickTop="1" thickBot="1" x14ac:dyDescent="0.3">
      <c r="D465" s="578"/>
      <c r="E465" s="11">
        <f t="shared" ref="E465:E472" si="3547">E464+1</f>
        <v>224</v>
      </c>
      <c r="F465" s="2170"/>
      <c r="G465" s="1830"/>
      <c r="H465" s="38"/>
      <c r="I465" s="38"/>
      <c r="J465" s="38"/>
      <c r="K465" s="1830"/>
      <c r="L465" s="1830"/>
      <c r="M465" s="39"/>
      <c r="N465" s="77"/>
      <c r="O465" s="45"/>
      <c r="P465" s="599"/>
      <c r="Q465" s="726">
        <v>60</v>
      </c>
      <c r="R465" s="727"/>
      <c r="S465" s="727"/>
      <c r="T465" s="727"/>
      <c r="U465" s="727"/>
      <c r="V465" s="727"/>
      <c r="W465" s="727"/>
      <c r="X465" s="727"/>
      <c r="Y465" s="727"/>
      <c r="Z465" s="727"/>
      <c r="AA465" s="727"/>
      <c r="AB465" s="727">
        <v>40</v>
      </c>
      <c r="AC465" s="368">
        <f t="shared" si="3487"/>
        <v>0.6</v>
      </c>
      <c r="AD465" s="368">
        <f t="shared" si="3488"/>
        <v>0</v>
      </c>
      <c r="AE465" s="368">
        <f t="shared" si="3489"/>
        <v>0</v>
      </c>
      <c r="AF465" s="368">
        <f t="shared" si="3490"/>
        <v>0</v>
      </c>
      <c r="AG465" s="368">
        <f t="shared" si="3491"/>
        <v>0</v>
      </c>
      <c r="AH465" s="368">
        <f t="shared" si="3492"/>
        <v>0</v>
      </c>
      <c r="AI465" s="368">
        <f t="shared" si="3493"/>
        <v>0</v>
      </c>
      <c r="AJ465" s="368">
        <f t="shared" si="3494"/>
        <v>0</v>
      </c>
      <c r="AK465" s="368">
        <f t="shared" si="3495"/>
        <v>0</v>
      </c>
      <c r="AL465" s="368">
        <f t="shared" si="3496"/>
        <v>0</v>
      </c>
      <c r="AM465" s="368">
        <f t="shared" si="3497"/>
        <v>0</v>
      </c>
      <c r="AN465" s="368">
        <f t="shared" si="3498"/>
        <v>0.4</v>
      </c>
      <c r="AO465" s="369">
        <v>0</v>
      </c>
      <c r="AP465" s="370">
        <v>0</v>
      </c>
      <c r="AQ465" s="370">
        <v>0</v>
      </c>
      <c r="AR465" s="370">
        <v>0</v>
      </c>
      <c r="AS465" s="378">
        <f>AC465*'Gas parameters'!$B$10</f>
        <v>21490.799999999999</v>
      </c>
      <c r="AT465" s="371">
        <f>AD465*'Gas parameters'!$C$10</f>
        <v>0</v>
      </c>
      <c r="AU465" s="371">
        <f>AE465*'Gas parameters'!$D$10</f>
        <v>0</v>
      </c>
      <c r="AV465" s="371">
        <f>AF465*'Gas parameters'!$E$10</f>
        <v>0</v>
      </c>
      <c r="AW465" s="371">
        <f>AG465*'Gas parameters'!$F$10</f>
        <v>0</v>
      </c>
      <c r="AX465" s="371">
        <f>AH465*'Gas parameters'!$G$10</f>
        <v>0</v>
      </c>
      <c r="AY465" s="371">
        <f>AI465*'Gas parameters'!$H$10</f>
        <v>0</v>
      </c>
      <c r="AZ465" s="371">
        <f>AJ465*'Gas parameters'!$I$10</f>
        <v>0</v>
      </c>
      <c r="BA465" s="371">
        <f>AK465*'Gas parameters'!$J$10</f>
        <v>0</v>
      </c>
      <c r="BB465" s="371">
        <f>AL465*'Gas parameters'!$K$10</f>
        <v>0</v>
      </c>
      <c r="BC465" s="371">
        <f>AM465*'Gas parameters'!$L$10</f>
        <v>0</v>
      </c>
      <c r="BD465" s="371">
        <f>AN465*'Gas parameters'!$M$10</f>
        <v>4310.8</v>
      </c>
      <c r="BE465" s="372">
        <f>AO465*'Gas parameters'!$N$10</f>
        <v>0</v>
      </c>
      <c r="BF465" s="373">
        <f>AP465*'Gas parameters'!$O$10</f>
        <v>0</v>
      </c>
      <c r="BG465" s="373">
        <f>AQ465*'Gas parameters'!$P$10</f>
        <v>0</v>
      </c>
      <c r="BH465" s="379">
        <f>AR465*'Gas parameters'!$Q$10</f>
        <v>0</v>
      </c>
      <c r="BI465" s="386">
        <f>AC465*'Gas parameters'!$B$11</f>
        <v>23904</v>
      </c>
      <c r="BJ465" s="387">
        <f>AD465*'Gas parameters'!$C$11</f>
        <v>0</v>
      </c>
      <c r="BK465" s="387">
        <f>AE465*'Gas parameters'!$D$11</f>
        <v>0</v>
      </c>
      <c r="BL465" s="387">
        <f>AF465*'Gas parameters'!$E$11</f>
        <v>0</v>
      </c>
      <c r="BM465" s="387">
        <f>AG465*'Gas parameters'!$F$11</f>
        <v>0</v>
      </c>
      <c r="BN465" s="387">
        <f>AH465*'Gas parameters'!$G$11</f>
        <v>0</v>
      </c>
      <c r="BO465" s="387">
        <f>AI465*'Gas parameters'!$H$11</f>
        <v>0</v>
      </c>
      <c r="BP465" s="387">
        <f>AJ465*'Gas parameters'!$I$11</f>
        <v>0</v>
      </c>
      <c r="BQ465" s="387">
        <f>AK465*'Gas parameters'!$J$11</f>
        <v>0</v>
      </c>
      <c r="BR465" s="387">
        <f>AL465*'Gas parameters'!$K$11</f>
        <v>0</v>
      </c>
      <c r="BS465" s="387">
        <f>AM465*'Gas parameters'!$L$11</f>
        <v>0</v>
      </c>
      <c r="BT465" s="387">
        <f>AN465*'Gas parameters'!$M$11</f>
        <v>5115.2000000000007</v>
      </c>
      <c r="BU465" s="388">
        <f>AO465*'Gas parameters'!$N$11</f>
        <v>0</v>
      </c>
      <c r="BV465" s="389">
        <f>AP465*'Gas parameters'!$O$11</f>
        <v>0</v>
      </c>
      <c r="BW465" s="389">
        <f>AQ465*'Gas parameters'!$P$11</f>
        <v>0</v>
      </c>
      <c r="BX465" s="390">
        <f>AR465*'Gas parameters'!$Q$11</f>
        <v>0</v>
      </c>
      <c r="BY465" s="385">
        <f>AC465*'Gas parameters'!$B$12</f>
        <v>0.43043999999999999</v>
      </c>
      <c r="BZ465" s="374">
        <f>AD465*'Gas parameters'!$C$12</f>
        <v>0</v>
      </c>
      <c r="CA465" s="374">
        <f>AE465*'Gas parameters'!$D$12</f>
        <v>0</v>
      </c>
      <c r="CB465" s="374">
        <f>AF465*'Gas parameters'!$E$12</f>
        <v>0</v>
      </c>
      <c r="CC465" s="374">
        <f>AG465*'Gas parameters'!$F$12</f>
        <v>0</v>
      </c>
      <c r="CD465" s="374">
        <f>AH465*'Gas parameters'!$G$12</f>
        <v>0</v>
      </c>
      <c r="CE465" s="374">
        <f>AI465*'Gas parameters'!$H$12</f>
        <v>0</v>
      </c>
      <c r="CF465" s="374">
        <f>AJ465*'Gas parameters'!$I$12</f>
        <v>0</v>
      </c>
      <c r="CG465" s="374">
        <f>AK465*'Gas parameters'!$J$12</f>
        <v>0</v>
      </c>
      <c r="CH465" s="374">
        <f>AL465*'Gas parameters'!$K$12</f>
        <v>0</v>
      </c>
      <c r="CI465" s="374">
        <f>AM465*'Gas parameters'!$L$12</f>
        <v>0</v>
      </c>
      <c r="CJ465" s="374">
        <f>AN465*'Gas parameters'!$M$12</f>
        <v>3.5999999999999997E-2</v>
      </c>
      <c r="CK465" s="375">
        <f>AO465*'Gas parameters'!$N$12</f>
        <v>0</v>
      </c>
      <c r="CL465" s="376">
        <f>AP465*'Gas parameters'!$O$12</f>
        <v>0</v>
      </c>
      <c r="CM465" s="376">
        <f>AQ465*'Gas parameters'!$P$12</f>
        <v>0</v>
      </c>
      <c r="CN465" s="376">
        <f>AR465*'Gas parameters'!$Q$12</f>
        <v>0</v>
      </c>
      <c r="CO465" s="432">
        <f t="shared" si="3499"/>
        <v>0.6</v>
      </c>
      <c r="CP465" s="432">
        <f t="shared" si="3500"/>
        <v>0</v>
      </c>
      <c r="CQ465" s="432">
        <f t="shared" si="3501"/>
        <v>0</v>
      </c>
      <c r="CR465" s="432">
        <f t="shared" si="3502"/>
        <v>0</v>
      </c>
      <c r="CS465" s="432">
        <f t="shared" si="3503"/>
        <v>0</v>
      </c>
      <c r="CT465" s="432">
        <f t="shared" si="3504"/>
        <v>0</v>
      </c>
      <c r="CU465" s="432">
        <f t="shared" si="3505"/>
        <v>0</v>
      </c>
      <c r="CV465" s="432">
        <f t="shared" si="3506"/>
        <v>0</v>
      </c>
      <c r="CW465" s="432">
        <f t="shared" si="3507"/>
        <v>0</v>
      </c>
      <c r="CX465" s="432">
        <f t="shared" si="3508"/>
        <v>0</v>
      </c>
      <c r="CY465" s="432">
        <f t="shared" si="3509"/>
        <v>0</v>
      </c>
      <c r="CZ465" s="432">
        <f t="shared" si="3510"/>
        <v>0.4</v>
      </c>
      <c r="DA465" s="432">
        <f t="shared" si="3511"/>
        <v>0</v>
      </c>
      <c r="DB465" s="432">
        <f t="shared" si="3512"/>
        <v>0</v>
      </c>
      <c r="DC465" s="432">
        <f t="shared" si="3513"/>
        <v>0</v>
      </c>
      <c r="DD465" s="432">
        <f t="shared" si="3514"/>
        <v>0</v>
      </c>
      <c r="DE465" s="428">
        <f>'DATA SHEET'!CO465*'Gas parameters'!$B$13</f>
        <v>21529.8</v>
      </c>
      <c r="DF465" s="428">
        <f>'DATA SHEET'!CP465*'Gas parameters'!$C$13</f>
        <v>0</v>
      </c>
      <c r="DG465" s="428">
        <f>'DATA SHEET'!CQ465*'Gas parameters'!$D$13</f>
        <v>0</v>
      </c>
      <c r="DH465" s="428">
        <f>'DATA SHEET'!CR465*'Gas parameters'!$E$13</f>
        <v>0</v>
      </c>
      <c r="DI465" s="428">
        <f>'DATA SHEET'!CS465*'Gas parameters'!$F$13</f>
        <v>0</v>
      </c>
      <c r="DJ465" s="428">
        <f>'DATA SHEET'!CT465*'Gas parameters'!$G$13</f>
        <v>0</v>
      </c>
      <c r="DK465" s="428">
        <f>'DATA SHEET'!CU465*'Gas parameters'!$H$13</f>
        <v>0</v>
      </c>
      <c r="DL465" s="428">
        <f>'DATA SHEET'!CV465*'Gas parameters'!$I$13</f>
        <v>0</v>
      </c>
      <c r="DM465" s="428">
        <f>'DATA SHEET'!CW465*'Gas parameters'!$J$13</f>
        <v>0</v>
      </c>
      <c r="DN465" s="428">
        <f>'DATA SHEET'!CX465*'Gas parameters'!$K$13</f>
        <v>0</v>
      </c>
      <c r="DO465" s="428">
        <f>'DATA SHEET'!CY465*'Gas parameters'!$L$13</f>
        <v>0</v>
      </c>
      <c r="DP465" s="428">
        <f>'DATA SHEET'!CZ465*'Gas parameters'!$M$13</f>
        <v>4313.2</v>
      </c>
      <c r="DQ465" s="428">
        <f>'DATA SHEET'!DA465*'Gas parameters'!$N$13</f>
        <v>0</v>
      </c>
      <c r="DR465" s="428">
        <f>'DATA SHEET'!DB465*'Gas parameters'!$O$13</f>
        <v>0</v>
      </c>
      <c r="DS465" s="428">
        <f>'DATA SHEET'!DC465*'Gas parameters'!$P$13</f>
        <v>0</v>
      </c>
      <c r="DT465" s="428">
        <f>'DATA SHEET'!DD465*'Gas parameters'!$Q$13</f>
        <v>0</v>
      </c>
      <c r="DU465" s="431">
        <f>'DATA SHEET'!CO465*'Gas parameters'!$B$14</f>
        <v>23891.399999999998</v>
      </c>
      <c r="DV465" s="431">
        <f>'DATA SHEET'!CP465*'Gas parameters'!$C$14</f>
        <v>0</v>
      </c>
      <c r="DW465" s="431">
        <f>'DATA SHEET'!CQ465*'Gas parameters'!$D$14</f>
        <v>0</v>
      </c>
      <c r="DX465" s="431">
        <f>'DATA SHEET'!CR465*'Gas parameters'!$E$14</f>
        <v>0</v>
      </c>
      <c r="DY465" s="431">
        <f>'DATA SHEET'!CS465*'Gas parameters'!$F$14</f>
        <v>0</v>
      </c>
      <c r="DZ465" s="431">
        <f>'DATA SHEET'!CT465*'Gas parameters'!$G$14</f>
        <v>0</v>
      </c>
      <c r="EA465" s="431">
        <f>'DATA SHEET'!CU465*'Gas parameters'!$H$14</f>
        <v>0</v>
      </c>
      <c r="EB465" s="431">
        <f>'DATA SHEET'!CV465*'Gas parameters'!$I$14</f>
        <v>0</v>
      </c>
      <c r="EC465" s="431">
        <f>'DATA SHEET'!CW465*'Gas parameters'!$J$14</f>
        <v>0</v>
      </c>
      <c r="ED465" s="431">
        <f>'DATA SHEET'!CX465*'Gas parameters'!$K$14</f>
        <v>0</v>
      </c>
      <c r="EE465" s="431">
        <f>'DATA SHEET'!CY465*'Gas parameters'!$L$14</f>
        <v>0</v>
      </c>
      <c r="EF465" s="431">
        <f>'DATA SHEET'!CZ465*'Gas parameters'!$M$14</f>
        <v>5098</v>
      </c>
      <c r="EG465" s="431">
        <f>'DATA SHEET'!DA465*'Gas parameters'!$N$14</f>
        <v>0</v>
      </c>
      <c r="EH465" s="431">
        <f>'DATA SHEET'!DB465*'Gas parameters'!$O$14</f>
        <v>0</v>
      </c>
      <c r="EI465" s="431">
        <f>'DATA SHEET'!DC465*'Gas parameters'!$P$14</f>
        <v>0</v>
      </c>
      <c r="EJ465" s="431">
        <f>'DATA SHEET'!DD465*'Gas parameters'!$Q$14</f>
        <v>0</v>
      </c>
      <c r="EK465" s="425">
        <f>'DATA SHEET'!CO465*'Gas parameters'!$B$15</f>
        <v>1.2018</v>
      </c>
      <c r="EL465" s="434">
        <f>'DATA SHEET'!CP465*'Gas parameters'!$C$15</f>
        <v>0</v>
      </c>
      <c r="EM465" s="434">
        <f>'DATA SHEET'!CQ465*'Gas parameters'!$D$15</f>
        <v>0</v>
      </c>
      <c r="EN465" s="434">
        <f>'DATA SHEET'!CR465*'Gas parameters'!$E$15</f>
        <v>0</v>
      </c>
      <c r="EO465" s="434">
        <f>'DATA SHEET'!CS465*'Gas parameters'!$F$15</f>
        <v>0</v>
      </c>
      <c r="EP465" s="434">
        <f>'DATA SHEET'!CT465*'Gas parameters'!$G$15</f>
        <v>0</v>
      </c>
      <c r="EQ465" s="434">
        <f>'DATA SHEET'!CU465*'Gas parameters'!$H$15</f>
        <v>0</v>
      </c>
      <c r="ER465" s="434">
        <f>'DATA SHEET'!CV465*'Gas parameters'!$I$15</f>
        <v>0</v>
      </c>
      <c r="ES465" s="434">
        <f>'DATA SHEET'!CW465*'Gas parameters'!$J$15</f>
        <v>0</v>
      </c>
      <c r="ET465" s="434">
        <f>'DATA SHEET'!CX465*'Gas parameters'!$K$15</f>
        <v>0</v>
      </c>
      <c r="EU465" s="434">
        <f>'DATA SHEET'!CY465*'Gas parameters'!$L$15</f>
        <v>0</v>
      </c>
      <c r="EV465" s="434">
        <f>'DATA SHEET'!CZ465*'Gas parameters'!$M$15</f>
        <v>0.1996</v>
      </c>
      <c r="EW465" s="434">
        <f>'DATA SHEET'!DA465*'Gas parameters'!$N$15</f>
        <v>0</v>
      </c>
      <c r="EX465" s="434">
        <f>'DATA SHEET'!DB465*'Gas parameters'!$O$15</f>
        <v>0</v>
      </c>
      <c r="EY465" s="434">
        <f>'DATA SHEET'!DC465*'Gas parameters'!$P$15</f>
        <v>0</v>
      </c>
      <c r="EZ465" s="434">
        <f>'DATA SHEET'!DD465*'Gas parameters'!$Q$15</f>
        <v>0</v>
      </c>
      <c r="FA465" s="429">
        <f>'DATA SHEET'!CO465*'Gas parameters'!$B$16</f>
        <v>0.59760000000000002</v>
      </c>
      <c r="FB465" s="429">
        <f>'DATA SHEET'!CP465*'Gas parameters'!$C$16</f>
        <v>0</v>
      </c>
      <c r="FC465" s="429">
        <f>'DATA SHEET'!CQ465*'Gas parameters'!$D$16</f>
        <v>0</v>
      </c>
      <c r="FD465" s="429">
        <f>'DATA SHEET'!CR465*'Gas parameters'!$E$16</f>
        <v>0</v>
      </c>
      <c r="FE465" s="429">
        <f>'DATA SHEET'!CS465*'Gas parameters'!$F$16</f>
        <v>0</v>
      </c>
      <c r="FF465" s="429">
        <f>'DATA SHEET'!CT465*'Gas parameters'!$G$16</f>
        <v>0</v>
      </c>
      <c r="FG465" s="429">
        <f>'DATA SHEET'!CU465*'Gas parameters'!$H$16</f>
        <v>0</v>
      </c>
      <c r="FH465" s="429">
        <f>'DATA SHEET'!CV465*'Gas parameters'!$I$16</f>
        <v>0</v>
      </c>
      <c r="FI465" s="429">
        <f>'DATA SHEET'!CW465*'Gas parameters'!$J$16</f>
        <v>0</v>
      </c>
      <c r="FJ465" s="429">
        <f>'DATA SHEET'!CX465*'Gas parameters'!$K$16</f>
        <v>0</v>
      </c>
      <c r="FK465" s="429">
        <f>'DATA SHEET'!CY465*'Gas parameters'!$L$16</f>
        <v>0</v>
      </c>
      <c r="FL465" s="429">
        <f>'DATA SHEET'!CZ465*'Gas parameters'!$M$16</f>
        <v>0</v>
      </c>
      <c r="FM465" s="429">
        <f>'DATA SHEET'!DA465*'Gas parameters'!$N$16</f>
        <v>0</v>
      </c>
      <c r="FN465" s="429">
        <f>'DATA SHEET'!DB465*'Gas parameters'!$O$16</f>
        <v>0</v>
      </c>
      <c r="FO465" s="429">
        <f>'DATA SHEET'!DC465*'Gas parameters'!$P$16</f>
        <v>0</v>
      </c>
      <c r="FP465" s="429">
        <f>'DATA SHEET'!DD465*'Gas parameters'!$Q$16</f>
        <v>0</v>
      </c>
      <c r="FQ465" s="457">
        <f>'DATA SHEET'!CO465*'Gas parameters'!$B$17</f>
        <v>1.1639999999999999</v>
      </c>
      <c r="FR465" s="457">
        <f>'DATA SHEET'!CP465*'Gas parameters'!$C$17</f>
        <v>0</v>
      </c>
      <c r="FS465" s="457">
        <f>'DATA SHEET'!CQ465*'Gas parameters'!$D$17</f>
        <v>0</v>
      </c>
      <c r="FT465" s="457">
        <f>'DATA SHEET'!CR465*'Gas parameters'!$E$17</f>
        <v>0</v>
      </c>
      <c r="FU465" s="457">
        <f>'DATA SHEET'!CS465*'Gas parameters'!$F$17</f>
        <v>0</v>
      </c>
      <c r="FV465" s="457">
        <f>'DATA SHEET'!CT465*'Gas parameters'!$G$17</f>
        <v>0</v>
      </c>
      <c r="FW465" s="457">
        <f>'DATA SHEET'!CU465*'Gas parameters'!$H$17</f>
        <v>0</v>
      </c>
      <c r="FX465" s="457">
        <f>'DATA SHEET'!CV465*'Gas parameters'!$I$17</f>
        <v>0</v>
      </c>
      <c r="FY465" s="457">
        <f>'DATA SHEET'!CW465*'Gas parameters'!$J$17</f>
        <v>0</v>
      </c>
      <c r="FZ465" s="457">
        <f>'DATA SHEET'!CX465*'Gas parameters'!$K$17</f>
        <v>0</v>
      </c>
      <c r="GA465" s="457">
        <f>'DATA SHEET'!CY465*'Gas parameters'!$L$17</f>
        <v>0</v>
      </c>
      <c r="GB465" s="457">
        <f>'DATA SHEET'!CZ465*'Gas parameters'!$M$17</f>
        <v>0.38680000000000003</v>
      </c>
      <c r="GC465" s="457">
        <f>'DATA SHEET'!DA465*'Gas parameters'!$N$17</f>
        <v>0</v>
      </c>
      <c r="GD465" s="457">
        <f>'DATA SHEET'!DB465*'Gas parameters'!$O$17</f>
        <v>0</v>
      </c>
      <c r="GE465" s="457">
        <f>'DATA SHEET'!DC465*'Gas parameters'!$P$17</f>
        <v>0</v>
      </c>
      <c r="GF465" s="457">
        <f>'DATA SHEET'!DD465*'Gas parameters'!$Q$17</f>
        <v>0</v>
      </c>
      <c r="GG465" s="429">
        <f>'DATA SHEET'!CO465*'Gas parameters'!$B$18</f>
        <v>0.43043999999999999</v>
      </c>
      <c r="GH465" s="429">
        <f>'DATA SHEET'!CP465*'Gas parameters'!$C$18</f>
        <v>0</v>
      </c>
      <c r="GI465" s="429">
        <f>'DATA SHEET'!CQ465*'Gas parameters'!$D$18</f>
        <v>0</v>
      </c>
      <c r="GJ465" s="429">
        <f>'DATA SHEET'!CR465*'Gas parameters'!$E$18</f>
        <v>0</v>
      </c>
      <c r="GK465" s="429">
        <f>'DATA SHEET'!CS465*'Gas parameters'!$F$18</f>
        <v>0</v>
      </c>
      <c r="GL465" s="429">
        <f>'DATA SHEET'!CT465*'Gas parameters'!$G$18</f>
        <v>0</v>
      </c>
      <c r="GM465" s="429">
        <f>'DATA SHEET'!CU465*'Gas parameters'!$H$18</f>
        <v>0</v>
      </c>
      <c r="GN465" s="429">
        <f>'DATA SHEET'!CV465*'Gas parameters'!$I$18</f>
        <v>0</v>
      </c>
      <c r="GO465" s="429">
        <f>'DATA SHEET'!CW465*'Gas parameters'!$J$18</f>
        <v>0</v>
      </c>
      <c r="GP465" s="429">
        <f>'DATA SHEET'!CX465*'Gas parameters'!$K$18</f>
        <v>0</v>
      </c>
      <c r="GQ465" s="429">
        <f>'DATA SHEET'!CY465*'Gas parameters'!$L$18</f>
        <v>0</v>
      </c>
      <c r="GR465" s="429">
        <f>'DATA SHEET'!CZ465*'Gas parameters'!$M$18</f>
        <v>3.5999999999999997E-2</v>
      </c>
      <c r="GS465" s="429">
        <f>'DATA SHEET'!DA465*'Gas parameters'!$N$18</f>
        <v>0</v>
      </c>
      <c r="GT465" s="429">
        <f>'DATA SHEET'!DB465*'Gas parameters'!$O$18</f>
        <v>0</v>
      </c>
      <c r="GU465" s="429">
        <f>'DATA SHEET'!DC465*'Gas parameters'!$P$18</f>
        <v>0</v>
      </c>
      <c r="GV465" s="429">
        <f>'DATA SHEET'!DD465*'Gas parameters'!$Q$18</f>
        <v>0</v>
      </c>
      <c r="GW465" s="430">
        <v>7</v>
      </c>
      <c r="GX465" s="430">
        <v>1E-3</v>
      </c>
      <c r="GY465" s="435">
        <f t="shared" si="3515"/>
        <v>6.6924546322827121</v>
      </c>
      <c r="GZ465" s="435">
        <f t="shared" si="3516"/>
        <v>10.148328222950017</v>
      </c>
      <c r="HA465" s="433">
        <f t="shared" si="3517"/>
        <v>1</v>
      </c>
      <c r="HB465" s="433">
        <f t="shared" si="3518"/>
        <v>7.4502201757506663</v>
      </c>
      <c r="HC465" s="433">
        <f t="shared" si="3519"/>
        <v>20.959991874476575</v>
      </c>
      <c r="HD465" s="433">
        <f t="shared" si="3520"/>
        <v>1.3246768628986172</v>
      </c>
      <c r="HE465" s="433">
        <f t="shared" si="3521"/>
        <v>1.2155011147590387</v>
      </c>
      <c r="HF465" s="436">
        <f t="shared" si="3485"/>
        <v>0</v>
      </c>
      <c r="HG465" s="433">
        <f t="shared" si="3522"/>
        <v>5.8886546322827122</v>
      </c>
      <c r="HH465" s="435">
        <f>GY465*0.7906+'DATA SHEET'!CW465/100+HN465</f>
        <v>5.8886546322827122</v>
      </c>
      <c r="HI465" s="433">
        <f t="shared" si="3523"/>
        <v>1.5615655434679541</v>
      </c>
      <c r="HJ465" s="433">
        <f t="shared" si="3524"/>
        <v>10.148328222950017</v>
      </c>
      <c r="HK465" s="437">
        <f t="shared" si="3525"/>
        <v>25843</v>
      </c>
      <c r="HL465" s="437">
        <f t="shared" si="3526"/>
        <v>28989.399999999998</v>
      </c>
      <c r="HM465" s="438">
        <f t="shared" si="3527"/>
        <v>1.4014</v>
      </c>
      <c r="HN465" s="439">
        <f t="shared" si="3528"/>
        <v>0.59760000000000002</v>
      </c>
      <c r="HO465" s="436">
        <f t="shared" si="3529"/>
        <v>1.5508</v>
      </c>
      <c r="HP465" s="427">
        <f t="shared" si="3530"/>
        <v>0.46643999999999997</v>
      </c>
      <c r="HQ465" s="357">
        <f t="shared" si="3531"/>
        <v>25801.599999999999</v>
      </c>
      <c r="HR465" s="358">
        <f t="shared" si="3532"/>
        <v>29019.200000000001</v>
      </c>
      <c r="HS465" s="712">
        <f t="shared" si="3533"/>
        <v>0.46643999999999997</v>
      </c>
      <c r="HT465" s="713">
        <f t="shared" si="3534"/>
        <v>0.36094603788418017</v>
      </c>
      <c r="HU465" s="711">
        <f t="shared" si="3535"/>
        <v>0.44215889640812073</v>
      </c>
      <c r="HV465" s="711">
        <f t="shared" si="3536"/>
        <v>24.454174959719456</v>
      </c>
      <c r="HW465" s="711">
        <f t="shared" si="3537"/>
        <v>27.464698088207459</v>
      </c>
      <c r="HX465" s="711">
        <f t="shared" si="3538"/>
        <v>45.714470083951518</v>
      </c>
      <c r="HY465" s="714">
        <f t="shared" si="3539"/>
        <v>25.801599999999997</v>
      </c>
      <c r="HZ465" s="359">
        <f t="shared" si="3540"/>
        <v>29.019200000000001</v>
      </c>
      <c r="IA465" s="360">
        <f t="shared" si="3541"/>
        <v>48.30190909070317</v>
      </c>
      <c r="IB465" s="75">
        <f t="shared" si="3542"/>
        <v>45.714470083951518</v>
      </c>
      <c r="IC465" s="724">
        <f t="shared" si="3543"/>
        <v>0.36094603788418017</v>
      </c>
      <c r="ID465" s="724">
        <f t="shared" si="3544"/>
        <v>25.801599999999997</v>
      </c>
      <c r="IE465" s="724">
        <f t="shared" si="3545"/>
        <v>29.019200000000001</v>
      </c>
      <c r="IF465" s="76">
        <f t="shared" si="3546"/>
        <v>10.148328222950017</v>
      </c>
      <c r="IG465" s="29"/>
      <c r="IH465" s="29"/>
      <c r="II465" s="28"/>
      <c r="IJ465" s="21"/>
      <c r="IK465" s="31"/>
      <c r="IL465" s="31"/>
      <c r="IM465" s="31"/>
      <c r="IN465" s="29"/>
      <c r="IO465" s="29"/>
      <c r="IP465" s="25"/>
      <c r="IQ465" s="25"/>
      <c r="IR465" s="25"/>
      <c r="IS465" s="43"/>
      <c r="IT465" s="43"/>
      <c r="IU465" s="43"/>
      <c r="IV465" s="43"/>
      <c r="IW465" s="43"/>
      <c r="IX465" s="43"/>
      <c r="IY465" s="43"/>
      <c r="IZ465" s="43"/>
      <c r="JA465" s="25"/>
      <c r="JB465" s="43"/>
      <c r="JC465" s="64"/>
      <c r="JD465" s="22"/>
      <c r="JE465" s="22"/>
      <c r="JF465" s="22"/>
      <c r="JG465" s="22"/>
      <c r="JH465" s="21"/>
      <c r="JI465" s="21"/>
      <c r="JJ465" s="21"/>
      <c r="JK465" s="21"/>
      <c r="JL465" s="79"/>
      <c r="JM465" s="140"/>
      <c r="JN465" s="140"/>
      <c r="JO465" s="140"/>
      <c r="JP465" s="140"/>
      <c r="JQ465" s="140"/>
      <c r="JR465" s="140"/>
      <c r="JS465" s="140"/>
      <c r="JT465" s="142"/>
      <c r="JU465" s="142"/>
      <c r="JV465" s="142"/>
      <c r="JW465" s="142"/>
      <c r="JX465" s="142"/>
      <c r="JY465" s="142"/>
      <c r="JZ465" s="142"/>
      <c r="KA465" s="23"/>
      <c r="KB465" s="24"/>
      <c r="KC465" s="175"/>
      <c r="KD465" s="175"/>
      <c r="KE465" s="175"/>
      <c r="KF465" s="175"/>
      <c r="KG465" s="175"/>
      <c r="KH465" s="175"/>
      <c r="KI465" s="175"/>
      <c r="KJ465" s="175"/>
      <c r="KK465" s="32"/>
      <c r="KL465" s="32"/>
      <c r="KM465" s="32"/>
      <c r="KN465" s="32"/>
      <c r="KO465" s="32"/>
      <c r="KP465" s="32"/>
      <c r="KQ465" s="32"/>
      <c r="KR465" s="32"/>
      <c r="KS465" s="32"/>
      <c r="KT465" s="32"/>
      <c r="KU465" s="32"/>
      <c r="KV465" s="32"/>
      <c r="KX465" s="540">
        <f t="shared" si="3486"/>
        <v>100</v>
      </c>
    </row>
    <row r="466" spans="4:310" ht="16.5" thickTop="1" thickBot="1" x14ac:dyDescent="0.3">
      <c r="D466" s="578"/>
      <c r="E466" s="11">
        <f t="shared" si="3547"/>
        <v>225</v>
      </c>
      <c r="F466" s="2171"/>
      <c r="G466" s="1831"/>
      <c r="H466" s="38"/>
      <c r="I466" s="38"/>
      <c r="J466" s="38"/>
      <c r="K466" s="1831"/>
      <c r="L466" s="1831"/>
      <c r="M466" s="39"/>
      <c r="N466" s="77"/>
      <c r="O466" s="45"/>
      <c r="P466" s="599"/>
      <c r="Q466" s="726">
        <v>60</v>
      </c>
      <c r="R466" s="727"/>
      <c r="S466" s="727"/>
      <c r="T466" s="727"/>
      <c r="U466" s="727"/>
      <c r="V466" s="727"/>
      <c r="W466" s="727"/>
      <c r="X466" s="727"/>
      <c r="Y466" s="727"/>
      <c r="Z466" s="727"/>
      <c r="AA466" s="727"/>
      <c r="AB466" s="727">
        <v>40</v>
      </c>
      <c r="AC466" s="368">
        <f t="shared" si="3487"/>
        <v>0.6</v>
      </c>
      <c r="AD466" s="368">
        <f t="shared" si="3488"/>
        <v>0</v>
      </c>
      <c r="AE466" s="368">
        <f t="shared" si="3489"/>
        <v>0</v>
      </c>
      <c r="AF466" s="368">
        <f t="shared" si="3490"/>
        <v>0</v>
      </c>
      <c r="AG466" s="368">
        <f t="shared" si="3491"/>
        <v>0</v>
      </c>
      <c r="AH466" s="368">
        <f t="shared" si="3492"/>
        <v>0</v>
      </c>
      <c r="AI466" s="368">
        <f t="shared" si="3493"/>
        <v>0</v>
      </c>
      <c r="AJ466" s="368">
        <f t="shared" si="3494"/>
        <v>0</v>
      </c>
      <c r="AK466" s="368">
        <f t="shared" si="3495"/>
        <v>0</v>
      </c>
      <c r="AL466" s="368">
        <f t="shared" si="3496"/>
        <v>0</v>
      </c>
      <c r="AM466" s="368">
        <f t="shared" si="3497"/>
        <v>0</v>
      </c>
      <c r="AN466" s="368">
        <f t="shared" si="3498"/>
        <v>0.4</v>
      </c>
      <c r="AO466" s="369">
        <v>0</v>
      </c>
      <c r="AP466" s="370">
        <v>0</v>
      </c>
      <c r="AQ466" s="370">
        <v>0</v>
      </c>
      <c r="AR466" s="370">
        <v>0</v>
      </c>
      <c r="AS466" s="378">
        <f>AC466*'Gas parameters'!$B$10</f>
        <v>21490.799999999999</v>
      </c>
      <c r="AT466" s="371">
        <f>AD466*'Gas parameters'!$C$10</f>
        <v>0</v>
      </c>
      <c r="AU466" s="371">
        <f>AE466*'Gas parameters'!$D$10</f>
        <v>0</v>
      </c>
      <c r="AV466" s="371">
        <f>AF466*'Gas parameters'!$E$10</f>
        <v>0</v>
      </c>
      <c r="AW466" s="371">
        <f>AG466*'Gas parameters'!$F$10</f>
        <v>0</v>
      </c>
      <c r="AX466" s="371">
        <f>AH466*'Gas parameters'!$G$10</f>
        <v>0</v>
      </c>
      <c r="AY466" s="371">
        <f>AI466*'Gas parameters'!$H$10</f>
        <v>0</v>
      </c>
      <c r="AZ466" s="371">
        <f>AJ466*'Gas parameters'!$I$10</f>
        <v>0</v>
      </c>
      <c r="BA466" s="371">
        <f>AK466*'Gas parameters'!$J$10</f>
        <v>0</v>
      </c>
      <c r="BB466" s="371">
        <f>AL466*'Gas parameters'!$K$10</f>
        <v>0</v>
      </c>
      <c r="BC466" s="371">
        <f>AM466*'Gas parameters'!$L$10</f>
        <v>0</v>
      </c>
      <c r="BD466" s="371">
        <f>AN466*'Gas parameters'!$M$10</f>
        <v>4310.8</v>
      </c>
      <c r="BE466" s="372">
        <f>AO466*'Gas parameters'!$N$10</f>
        <v>0</v>
      </c>
      <c r="BF466" s="373">
        <f>AP466*'Gas parameters'!$O$10</f>
        <v>0</v>
      </c>
      <c r="BG466" s="373">
        <f>AQ466*'Gas parameters'!$P$10</f>
        <v>0</v>
      </c>
      <c r="BH466" s="379">
        <f>AR466*'Gas parameters'!$Q$10</f>
        <v>0</v>
      </c>
      <c r="BI466" s="386">
        <f>AC466*'Gas parameters'!$B$11</f>
        <v>23904</v>
      </c>
      <c r="BJ466" s="387">
        <f>AD466*'Gas parameters'!$C$11</f>
        <v>0</v>
      </c>
      <c r="BK466" s="387">
        <f>AE466*'Gas parameters'!$D$11</f>
        <v>0</v>
      </c>
      <c r="BL466" s="387">
        <f>AF466*'Gas parameters'!$E$11</f>
        <v>0</v>
      </c>
      <c r="BM466" s="387">
        <f>AG466*'Gas parameters'!$F$11</f>
        <v>0</v>
      </c>
      <c r="BN466" s="387">
        <f>AH466*'Gas parameters'!$G$11</f>
        <v>0</v>
      </c>
      <c r="BO466" s="387">
        <f>AI466*'Gas parameters'!$H$11</f>
        <v>0</v>
      </c>
      <c r="BP466" s="387">
        <f>AJ466*'Gas parameters'!$I$11</f>
        <v>0</v>
      </c>
      <c r="BQ466" s="387">
        <f>AK466*'Gas parameters'!$J$11</f>
        <v>0</v>
      </c>
      <c r="BR466" s="387">
        <f>AL466*'Gas parameters'!$K$11</f>
        <v>0</v>
      </c>
      <c r="BS466" s="387">
        <f>AM466*'Gas parameters'!$L$11</f>
        <v>0</v>
      </c>
      <c r="BT466" s="387">
        <f>AN466*'Gas parameters'!$M$11</f>
        <v>5115.2000000000007</v>
      </c>
      <c r="BU466" s="388">
        <f>AO466*'Gas parameters'!$N$11</f>
        <v>0</v>
      </c>
      <c r="BV466" s="389">
        <f>AP466*'Gas parameters'!$O$11</f>
        <v>0</v>
      </c>
      <c r="BW466" s="389">
        <f>AQ466*'Gas parameters'!$P$11</f>
        <v>0</v>
      </c>
      <c r="BX466" s="390">
        <f>AR466*'Gas parameters'!$Q$11</f>
        <v>0</v>
      </c>
      <c r="BY466" s="385">
        <f>AC466*'Gas parameters'!$B$12</f>
        <v>0.43043999999999999</v>
      </c>
      <c r="BZ466" s="374">
        <f>AD466*'Gas parameters'!$C$12</f>
        <v>0</v>
      </c>
      <c r="CA466" s="374">
        <f>AE466*'Gas parameters'!$D$12</f>
        <v>0</v>
      </c>
      <c r="CB466" s="374">
        <f>AF466*'Gas parameters'!$E$12</f>
        <v>0</v>
      </c>
      <c r="CC466" s="374">
        <f>AG466*'Gas parameters'!$F$12</f>
        <v>0</v>
      </c>
      <c r="CD466" s="374">
        <f>AH466*'Gas parameters'!$G$12</f>
        <v>0</v>
      </c>
      <c r="CE466" s="374">
        <f>AI466*'Gas parameters'!$H$12</f>
        <v>0</v>
      </c>
      <c r="CF466" s="374">
        <f>AJ466*'Gas parameters'!$I$12</f>
        <v>0</v>
      </c>
      <c r="CG466" s="374">
        <f>AK466*'Gas parameters'!$J$12</f>
        <v>0</v>
      </c>
      <c r="CH466" s="374">
        <f>AL466*'Gas parameters'!$K$12</f>
        <v>0</v>
      </c>
      <c r="CI466" s="374">
        <f>AM466*'Gas parameters'!$L$12</f>
        <v>0</v>
      </c>
      <c r="CJ466" s="374">
        <f>AN466*'Gas parameters'!$M$12</f>
        <v>3.5999999999999997E-2</v>
      </c>
      <c r="CK466" s="375">
        <f>AO466*'Gas parameters'!$N$12</f>
        <v>0</v>
      </c>
      <c r="CL466" s="376">
        <f>AP466*'Gas parameters'!$O$12</f>
        <v>0</v>
      </c>
      <c r="CM466" s="376">
        <f>AQ466*'Gas parameters'!$P$12</f>
        <v>0</v>
      </c>
      <c r="CN466" s="376">
        <f>AR466*'Gas parameters'!$Q$12</f>
        <v>0</v>
      </c>
      <c r="CO466" s="432">
        <f t="shared" si="3499"/>
        <v>0.6</v>
      </c>
      <c r="CP466" s="432">
        <f t="shared" si="3500"/>
        <v>0</v>
      </c>
      <c r="CQ466" s="432">
        <f t="shared" si="3501"/>
        <v>0</v>
      </c>
      <c r="CR466" s="432">
        <f t="shared" si="3502"/>
        <v>0</v>
      </c>
      <c r="CS466" s="432">
        <f t="shared" si="3503"/>
        <v>0</v>
      </c>
      <c r="CT466" s="432">
        <f t="shared" si="3504"/>
        <v>0</v>
      </c>
      <c r="CU466" s="432">
        <f t="shared" si="3505"/>
        <v>0</v>
      </c>
      <c r="CV466" s="432">
        <f t="shared" si="3506"/>
        <v>0</v>
      </c>
      <c r="CW466" s="432">
        <f t="shared" si="3507"/>
        <v>0</v>
      </c>
      <c r="CX466" s="432">
        <f t="shared" si="3508"/>
        <v>0</v>
      </c>
      <c r="CY466" s="432">
        <f t="shared" si="3509"/>
        <v>0</v>
      </c>
      <c r="CZ466" s="432">
        <f t="shared" si="3510"/>
        <v>0.4</v>
      </c>
      <c r="DA466" s="432">
        <f t="shared" si="3511"/>
        <v>0</v>
      </c>
      <c r="DB466" s="432">
        <f t="shared" si="3512"/>
        <v>0</v>
      </c>
      <c r="DC466" s="432">
        <f t="shared" si="3513"/>
        <v>0</v>
      </c>
      <c r="DD466" s="432">
        <f t="shared" si="3514"/>
        <v>0</v>
      </c>
      <c r="DE466" s="428">
        <f>'DATA SHEET'!CO466*'Gas parameters'!$B$13</f>
        <v>21529.8</v>
      </c>
      <c r="DF466" s="428">
        <f>'DATA SHEET'!CP466*'Gas parameters'!$C$13</f>
        <v>0</v>
      </c>
      <c r="DG466" s="428">
        <f>'DATA SHEET'!CQ466*'Gas parameters'!$D$13</f>
        <v>0</v>
      </c>
      <c r="DH466" s="428">
        <f>'DATA SHEET'!CR466*'Gas parameters'!$E$13</f>
        <v>0</v>
      </c>
      <c r="DI466" s="428">
        <f>'DATA SHEET'!CS466*'Gas parameters'!$F$13</f>
        <v>0</v>
      </c>
      <c r="DJ466" s="428">
        <f>'DATA SHEET'!CT466*'Gas parameters'!$G$13</f>
        <v>0</v>
      </c>
      <c r="DK466" s="428">
        <f>'DATA SHEET'!CU466*'Gas parameters'!$H$13</f>
        <v>0</v>
      </c>
      <c r="DL466" s="428">
        <f>'DATA SHEET'!CV466*'Gas parameters'!$I$13</f>
        <v>0</v>
      </c>
      <c r="DM466" s="428">
        <f>'DATA SHEET'!CW466*'Gas parameters'!$J$13</f>
        <v>0</v>
      </c>
      <c r="DN466" s="428">
        <f>'DATA SHEET'!CX466*'Gas parameters'!$K$13</f>
        <v>0</v>
      </c>
      <c r="DO466" s="428">
        <f>'DATA SHEET'!CY466*'Gas parameters'!$L$13</f>
        <v>0</v>
      </c>
      <c r="DP466" s="428">
        <f>'DATA SHEET'!CZ466*'Gas parameters'!$M$13</f>
        <v>4313.2</v>
      </c>
      <c r="DQ466" s="428">
        <f>'DATA SHEET'!DA466*'Gas parameters'!$N$13</f>
        <v>0</v>
      </c>
      <c r="DR466" s="428">
        <f>'DATA SHEET'!DB466*'Gas parameters'!$O$13</f>
        <v>0</v>
      </c>
      <c r="DS466" s="428">
        <f>'DATA SHEET'!DC466*'Gas parameters'!$P$13</f>
        <v>0</v>
      </c>
      <c r="DT466" s="428">
        <f>'DATA SHEET'!DD466*'Gas parameters'!$Q$13</f>
        <v>0</v>
      </c>
      <c r="DU466" s="431">
        <f>'DATA SHEET'!CO466*'Gas parameters'!$B$14</f>
        <v>23891.399999999998</v>
      </c>
      <c r="DV466" s="431">
        <f>'DATA SHEET'!CP466*'Gas parameters'!$C$14</f>
        <v>0</v>
      </c>
      <c r="DW466" s="431">
        <f>'DATA SHEET'!CQ466*'Gas parameters'!$D$14</f>
        <v>0</v>
      </c>
      <c r="DX466" s="431">
        <f>'DATA SHEET'!CR466*'Gas parameters'!$E$14</f>
        <v>0</v>
      </c>
      <c r="DY466" s="431">
        <f>'DATA SHEET'!CS466*'Gas parameters'!$F$14</f>
        <v>0</v>
      </c>
      <c r="DZ466" s="431">
        <f>'DATA SHEET'!CT466*'Gas parameters'!$G$14</f>
        <v>0</v>
      </c>
      <c r="EA466" s="431">
        <f>'DATA SHEET'!CU466*'Gas parameters'!$H$14</f>
        <v>0</v>
      </c>
      <c r="EB466" s="431">
        <f>'DATA SHEET'!CV466*'Gas parameters'!$I$14</f>
        <v>0</v>
      </c>
      <c r="EC466" s="431">
        <f>'DATA SHEET'!CW466*'Gas parameters'!$J$14</f>
        <v>0</v>
      </c>
      <c r="ED466" s="431">
        <f>'DATA SHEET'!CX466*'Gas parameters'!$K$14</f>
        <v>0</v>
      </c>
      <c r="EE466" s="431">
        <f>'DATA SHEET'!CY466*'Gas parameters'!$L$14</f>
        <v>0</v>
      </c>
      <c r="EF466" s="431">
        <f>'DATA SHEET'!CZ466*'Gas parameters'!$M$14</f>
        <v>5098</v>
      </c>
      <c r="EG466" s="431">
        <f>'DATA SHEET'!DA466*'Gas parameters'!$N$14</f>
        <v>0</v>
      </c>
      <c r="EH466" s="431">
        <f>'DATA SHEET'!DB466*'Gas parameters'!$O$14</f>
        <v>0</v>
      </c>
      <c r="EI466" s="431">
        <f>'DATA SHEET'!DC466*'Gas parameters'!$P$14</f>
        <v>0</v>
      </c>
      <c r="EJ466" s="431">
        <f>'DATA SHEET'!DD466*'Gas parameters'!$Q$14</f>
        <v>0</v>
      </c>
      <c r="EK466" s="425">
        <f>'DATA SHEET'!CO466*'Gas parameters'!$B$15</f>
        <v>1.2018</v>
      </c>
      <c r="EL466" s="434">
        <f>'DATA SHEET'!CP466*'Gas parameters'!$C$15</f>
        <v>0</v>
      </c>
      <c r="EM466" s="434">
        <f>'DATA SHEET'!CQ466*'Gas parameters'!$D$15</f>
        <v>0</v>
      </c>
      <c r="EN466" s="434">
        <f>'DATA SHEET'!CR466*'Gas parameters'!$E$15</f>
        <v>0</v>
      </c>
      <c r="EO466" s="434">
        <f>'DATA SHEET'!CS466*'Gas parameters'!$F$15</f>
        <v>0</v>
      </c>
      <c r="EP466" s="434">
        <f>'DATA SHEET'!CT466*'Gas parameters'!$G$15</f>
        <v>0</v>
      </c>
      <c r="EQ466" s="434">
        <f>'DATA SHEET'!CU466*'Gas parameters'!$H$15</f>
        <v>0</v>
      </c>
      <c r="ER466" s="434">
        <f>'DATA SHEET'!CV466*'Gas parameters'!$I$15</f>
        <v>0</v>
      </c>
      <c r="ES466" s="434">
        <f>'DATA SHEET'!CW466*'Gas parameters'!$J$15</f>
        <v>0</v>
      </c>
      <c r="ET466" s="434">
        <f>'DATA SHEET'!CX466*'Gas parameters'!$K$15</f>
        <v>0</v>
      </c>
      <c r="EU466" s="434">
        <f>'DATA SHEET'!CY466*'Gas parameters'!$L$15</f>
        <v>0</v>
      </c>
      <c r="EV466" s="434">
        <f>'DATA SHEET'!CZ466*'Gas parameters'!$M$15</f>
        <v>0.1996</v>
      </c>
      <c r="EW466" s="434">
        <f>'DATA SHEET'!DA466*'Gas parameters'!$N$15</f>
        <v>0</v>
      </c>
      <c r="EX466" s="434">
        <f>'DATA SHEET'!DB466*'Gas parameters'!$O$15</f>
        <v>0</v>
      </c>
      <c r="EY466" s="434">
        <f>'DATA SHEET'!DC466*'Gas parameters'!$P$15</f>
        <v>0</v>
      </c>
      <c r="EZ466" s="434">
        <f>'DATA SHEET'!DD466*'Gas parameters'!$Q$15</f>
        <v>0</v>
      </c>
      <c r="FA466" s="429">
        <f>'DATA SHEET'!CO466*'Gas parameters'!$B$16</f>
        <v>0.59760000000000002</v>
      </c>
      <c r="FB466" s="429">
        <f>'DATA SHEET'!CP466*'Gas parameters'!$C$16</f>
        <v>0</v>
      </c>
      <c r="FC466" s="429">
        <f>'DATA SHEET'!CQ466*'Gas parameters'!$D$16</f>
        <v>0</v>
      </c>
      <c r="FD466" s="429">
        <f>'DATA SHEET'!CR466*'Gas parameters'!$E$16</f>
        <v>0</v>
      </c>
      <c r="FE466" s="429">
        <f>'DATA SHEET'!CS466*'Gas parameters'!$F$16</f>
        <v>0</v>
      </c>
      <c r="FF466" s="429">
        <f>'DATA SHEET'!CT466*'Gas parameters'!$G$16</f>
        <v>0</v>
      </c>
      <c r="FG466" s="429">
        <f>'DATA SHEET'!CU466*'Gas parameters'!$H$16</f>
        <v>0</v>
      </c>
      <c r="FH466" s="429">
        <f>'DATA SHEET'!CV466*'Gas parameters'!$I$16</f>
        <v>0</v>
      </c>
      <c r="FI466" s="429">
        <f>'DATA SHEET'!CW466*'Gas parameters'!$J$16</f>
        <v>0</v>
      </c>
      <c r="FJ466" s="429">
        <f>'DATA SHEET'!CX466*'Gas parameters'!$K$16</f>
        <v>0</v>
      </c>
      <c r="FK466" s="429">
        <f>'DATA SHEET'!CY466*'Gas parameters'!$L$16</f>
        <v>0</v>
      </c>
      <c r="FL466" s="429">
        <f>'DATA SHEET'!CZ466*'Gas parameters'!$M$16</f>
        <v>0</v>
      </c>
      <c r="FM466" s="429">
        <f>'DATA SHEET'!DA466*'Gas parameters'!$N$16</f>
        <v>0</v>
      </c>
      <c r="FN466" s="429">
        <f>'DATA SHEET'!DB466*'Gas parameters'!$O$16</f>
        <v>0</v>
      </c>
      <c r="FO466" s="429">
        <f>'DATA SHEET'!DC466*'Gas parameters'!$P$16</f>
        <v>0</v>
      </c>
      <c r="FP466" s="429">
        <f>'DATA SHEET'!DD466*'Gas parameters'!$Q$16</f>
        <v>0</v>
      </c>
      <c r="FQ466" s="457">
        <f>'DATA SHEET'!CO466*'Gas parameters'!$B$17</f>
        <v>1.1639999999999999</v>
      </c>
      <c r="FR466" s="457">
        <f>'DATA SHEET'!CP466*'Gas parameters'!$C$17</f>
        <v>0</v>
      </c>
      <c r="FS466" s="457">
        <f>'DATA SHEET'!CQ466*'Gas parameters'!$D$17</f>
        <v>0</v>
      </c>
      <c r="FT466" s="457">
        <f>'DATA SHEET'!CR466*'Gas parameters'!$E$17</f>
        <v>0</v>
      </c>
      <c r="FU466" s="457">
        <f>'DATA SHEET'!CS466*'Gas parameters'!$F$17</f>
        <v>0</v>
      </c>
      <c r="FV466" s="457">
        <f>'DATA SHEET'!CT466*'Gas parameters'!$G$17</f>
        <v>0</v>
      </c>
      <c r="FW466" s="457">
        <f>'DATA SHEET'!CU466*'Gas parameters'!$H$17</f>
        <v>0</v>
      </c>
      <c r="FX466" s="457">
        <f>'DATA SHEET'!CV466*'Gas parameters'!$I$17</f>
        <v>0</v>
      </c>
      <c r="FY466" s="457">
        <f>'DATA SHEET'!CW466*'Gas parameters'!$J$17</f>
        <v>0</v>
      </c>
      <c r="FZ466" s="457">
        <f>'DATA SHEET'!CX466*'Gas parameters'!$K$17</f>
        <v>0</v>
      </c>
      <c r="GA466" s="457">
        <f>'DATA SHEET'!CY466*'Gas parameters'!$L$17</f>
        <v>0</v>
      </c>
      <c r="GB466" s="457">
        <f>'DATA SHEET'!CZ466*'Gas parameters'!$M$17</f>
        <v>0.38680000000000003</v>
      </c>
      <c r="GC466" s="457">
        <f>'DATA SHEET'!DA466*'Gas parameters'!$N$17</f>
        <v>0</v>
      </c>
      <c r="GD466" s="457">
        <f>'DATA SHEET'!DB466*'Gas parameters'!$O$17</f>
        <v>0</v>
      </c>
      <c r="GE466" s="457">
        <f>'DATA SHEET'!DC466*'Gas parameters'!$P$17</f>
        <v>0</v>
      </c>
      <c r="GF466" s="457">
        <f>'DATA SHEET'!DD466*'Gas parameters'!$Q$17</f>
        <v>0</v>
      </c>
      <c r="GG466" s="429">
        <f>'DATA SHEET'!CO466*'Gas parameters'!$B$18</f>
        <v>0.43043999999999999</v>
      </c>
      <c r="GH466" s="429">
        <f>'DATA SHEET'!CP466*'Gas parameters'!$C$18</f>
        <v>0</v>
      </c>
      <c r="GI466" s="429">
        <f>'DATA SHEET'!CQ466*'Gas parameters'!$D$18</f>
        <v>0</v>
      </c>
      <c r="GJ466" s="429">
        <f>'DATA SHEET'!CR466*'Gas parameters'!$E$18</f>
        <v>0</v>
      </c>
      <c r="GK466" s="429">
        <f>'DATA SHEET'!CS466*'Gas parameters'!$F$18</f>
        <v>0</v>
      </c>
      <c r="GL466" s="429">
        <f>'DATA SHEET'!CT466*'Gas parameters'!$G$18</f>
        <v>0</v>
      </c>
      <c r="GM466" s="429">
        <f>'DATA SHEET'!CU466*'Gas parameters'!$H$18</f>
        <v>0</v>
      </c>
      <c r="GN466" s="429">
        <f>'DATA SHEET'!CV466*'Gas parameters'!$I$18</f>
        <v>0</v>
      </c>
      <c r="GO466" s="429">
        <f>'DATA SHEET'!CW466*'Gas parameters'!$J$18</f>
        <v>0</v>
      </c>
      <c r="GP466" s="429">
        <f>'DATA SHEET'!CX466*'Gas parameters'!$K$18</f>
        <v>0</v>
      </c>
      <c r="GQ466" s="429">
        <f>'DATA SHEET'!CY466*'Gas parameters'!$L$18</f>
        <v>0</v>
      </c>
      <c r="GR466" s="429">
        <f>'DATA SHEET'!CZ466*'Gas parameters'!$M$18</f>
        <v>3.5999999999999997E-2</v>
      </c>
      <c r="GS466" s="429">
        <f>'DATA SHEET'!DA466*'Gas parameters'!$N$18</f>
        <v>0</v>
      </c>
      <c r="GT466" s="429">
        <f>'DATA SHEET'!DB466*'Gas parameters'!$O$18</f>
        <v>0</v>
      </c>
      <c r="GU466" s="429">
        <f>'DATA SHEET'!DC466*'Gas parameters'!$P$18</f>
        <v>0</v>
      </c>
      <c r="GV466" s="429">
        <f>'DATA SHEET'!DD466*'Gas parameters'!$Q$18</f>
        <v>0</v>
      </c>
      <c r="GW466" s="430">
        <v>7</v>
      </c>
      <c r="GX466" s="430">
        <v>1E-3</v>
      </c>
      <c r="GY466" s="435">
        <f t="shared" si="3515"/>
        <v>6.6924546322827121</v>
      </c>
      <c r="GZ466" s="435">
        <f t="shared" si="3516"/>
        <v>10.148328222950017</v>
      </c>
      <c r="HA466" s="433">
        <f t="shared" si="3517"/>
        <v>1</v>
      </c>
      <c r="HB466" s="433">
        <f t="shared" si="3518"/>
        <v>7.4502201757506663</v>
      </c>
      <c r="HC466" s="433">
        <f t="shared" si="3519"/>
        <v>20.959991874476575</v>
      </c>
      <c r="HD466" s="433">
        <f t="shared" si="3520"/>
        <v>1.3246768628986172</v>
      </c>
      <c r="HE466" s="433">
        <f t="shared" si="3521"/>
        <v>1.2155011147590387</v>
      </c>
      <c r="HF466" s="436">
        <f t="shared" si="3485"/>
        <v>0</v>
      </c>
      <c r="HG466" s="433">
        <f t="shared" si="3522"/>
        <v>5.8886546322827122</v>
      </c>
      <c r="HH466" s="435">
        <f>GY466*0.7906+'DATA SHEET'!CW466/100+HN466</f>
        <v>5.8886546322827122</v>
      </c>
      <c r="HI466" s="433">
        <f t="shared" si="3523"/>
        <v>1.5615655434679541</v>
      </c>
      <c r="HJ466" s="433">
        <f t="shared" si="3524"/>
        <v>10.148328222950017</v>
      </c>
      <c r="HK466" s="437">
        <f t="shared" si="3525"/>
        <v>25843</v>
      </c>
      <c r="HL466" s="437">
        <f t="shared" si="3526"/>
        <v>28989.399999999998</v>
      </c>
      <c r="HM466" s="438">
        <f t="shared" si="3527"/>
        <v>1.4014</v>
      </c>
      <c r="HN466" s="439">
        <f t="shared" si="3528"/>
        <v>0.59760000000000002</v>
      </c>
      <c r="HO466" s="436">
        <f t="shared" si="3529"/>
        <v>1.5508</v>
      </c>
      <c r="HP466" s="427">
        <f t="shared" si="3530"/>
        <v>0.46643999999999997</v>
      </c>
      <c r="HQ466" s="357">
        <f t="shared" si="3531"/>
        <v>25801.599999999999</v>
      </c>
      <c r="HR466" s="358">
        <f t="shared" si="3532"/>
        <v>29019.200000000001</v>
      </c>
      <c r="HS466" s="712">
        <f t="shared" si="3533"/>
        <v>0.46643999999999997</v>
      </c>
      <c r="HT466" s="713">
        <f t="shared" si="3534"/>
        <v>0.36094603788418017</v>
      </c>
      <c r="HU466" s="711">
        <f t="shared" si="3535"/>
        <v>0.44215889640812073</v>
      </c>
      <c r="HV466" s="711">
        <f t="shared" si="3536"/>
        <v>24.454174959719456</v>
      </c>
      <c r="HW466" s="711">
        <f t="shared" si="3537"/>
        <v>27.464698088207459</v>
      </c>
      <c r="HX466" s="711">
        <f t="shared" si="3538"/>
        <v>45.714470083951518</v>
      </c>
      <c r="HY466" s="714">
        <f t="shared" si="3539"/>
        <v>25.801599999999997</v>
      </c>
      <c r="HZ466" s="359">
        <f t="shared" si="3540"/>
        <v>29.019200000000001</v>
      </c>
      <c r="IA466" s="360">
        <f t="shared" si="3541"/>
        <v>48.30190909070317</v>
      </c>
      <c r="IB466" s="75">
        <f t="shared" si="3542"/>
        <v>45.714470083951518</v>
      </c>
      <c r="IC466" s="724">
        <f t="shared" si="3543"/>
        <v>0.36094603788418017</v>
      </c>
      <c r="ID466" s="724">
        <f t="shared" si="3544"/>
        <v>25.801599999999997</v>
      </c>
      <c r="IE466" s="724">
        <f t="shared" si="3545"/>
        <v>29.019200000000001</v>
      </c>
      <c r="IF466" s="76">
        <f t="shared" si="3546"/>
        <v>10.148328222950017</v>
      </c>
      <c r="IG466" s="29"/>
      <c r="IH466" s="29"/>
      <c r="II466" s="28"/>
      <c r="IJ466" s="21"/>
      <c r="IK466" s="31"/>
      <c r="IL466" s="31"/>
      <c r="IM466" s="31"/>
      <c r="IN466" s="29"/>
      <c r="IO466" s="29"/>
      <c r="IP466" s="25"/>
      <c r="IQ466" s="25"/>
      <c r="IR466" s="25"/>
      <c r="IS466" s="43"/>
      <c r="IT466" s="43"/>
      <c r="IU466" s="43"/>
      <c r="IV466" s="43"/>
      <c r="IW466" s="43"/>
      <c r="IX466" s="43"/>
      <c r="IY466" s="43"/>
      <c r="IZ466" s="43"/>
      <c r="JA466" s="169"/>
      <c r="JB466" s="43"/>
      <c r="JC466" s="64"/>
      <c r="JD466" s="22"/>
      <c r="JE466" s="22"/>
      <c r="JF466" s="22"/>
      <c r="JG466" s="22"/>
      <c r="JH466" s="21"/>
      <c r="JI466" s="21"/>
      <c r="JJ466" s="21"/>
      <c r="JK466" s="21"/>
      <c r="JL466" s="79"/>
      <c r="JM466" s="140"/>
      <c r="JN466" s="140"/>
      <c r="JO466" s="140"/>
      <c r="JP466" s="140"/>
      <c r="JQ466" s="140"/>
      <c r="JR466" s="140"/>
      <c r="JS466" s="140"/>
      <c r="JT466" s="142"/>
      <c r="JU466" s="142"/>
      <c r="JV466" s="142"/>
      <c r="JW466" s="142"/>
      <c r="JX466" s="142"/>
      <c r="JY466" s="142"/>
      <c r="JZ466" s="142"/>
      <c r="KA466" s="26"/>
      <c r="KB466" s="27"/>
      <c r="KC466" s="175"/>
      <c r="KD466" s="175"/>
      <c r="KE466" s="175"/>
      <c r="KF466" s="175"/>
      <c r="KG466" s="175"/>
      <c r="KH466" s="175"/>
      <c r="KI466" s="175"/>
      <c r="KJ466" s="175"/>
      <c r="KK466" s="32"/>
      <c r="KL466" s="32"/>
      <c r="KM466" s="32"/>
      <c r="KN466" s="32"/>
      <c r="KO466" s="32"/>
      <c r="KP466" s="32"/>
      <c r="KQ466" s="32"/>
      <c r="KR466" s="32"/>
      <c r="KS466" s="32"/>
      <c r="KT466" s="32"/>
      <c r="KU466" s="32"/>
      <c r="KV466" s="32"/>
      <c r="KX466" s="540">
        <f t="shared" si="3486"/>
        <v>100</v>
      </c>
    </row>
    <row r="467" spans="4:310" ht="16.5" thickTop="1" thickBot="1" x14ac:dyDescent="0.3">
      <c r="D467" s="578"/>
      <c r="E467" s="11">
        <f t="shared" si="3547"/>
        <v>226</v>
      </c>
      <c r="F467" s="2171"/>
      <c r="G467" s="1831"/>
      <c r="H467" s="38"/>
      <c r="I467" s="38"/>
      <c r="J467" s="38"/>
      <c r="K467" s="1831"/>
      <c r="L467" s="1831"/>
      <c r="M467" s="39"/>
      <c r="N467" s="77"/>
      <c r="O467" s="45"/>
      <c r="P467" s="599"/>
      <c r="Q467" s="726">
        <v>60</v>
      </c>
      <c r="R467" s="727"/>
      <c r="S467" s="727"/>
      <c r="T467" s="727"/>
      <c r="U467" s="727"/>
      <c r="V467" s="727"/>
      <c r="W467" s="727"/>
      <c r="X467" s="727"/>
      <c r="Y467" s="727"/>
      <c r="Z467" s="727"/>
      <c r="AA467" s="727"/>
      <c r="AB467" s="727">
        <v>40</v>
      </c>
      <c r="AC467" s="368">
        <f t="shared" si="3487"/>
        <v>0.6</v>
      </c>
      <c r="AD467" s="368">
        <f t="shared" si="3488"/>
        <v>0</v>
      </c>
      <c r="AE467" s="368">
        <f t="shared" si="3489"/>
        <v>0</v>
      </c>
      <c r="AF467" s="368">
        <f t="shared" si="3490"/>
        <v>0</v>
      </c>
      <c r="AG467" s="368">
        <f t="shared" si="3491"/>
        <v>0</v>
      </c>
      <c r="AH467" s="368">
        <f t="shared" si="3492"/>
        <v>0</v>
      </c>
      <c r="AI467" s="368">
        <f t="shared" si="3493"/>
        <v>0</v>
      </c>
      <c r="AJ467" s="368">
        <f t="shared" si="3494"/>
        <v>0</v>
      </c>
      <c r="AK467" s="368">
        <f t="shared" si="3495"/>
        <v>0</v>
      </c>
      <c r="AL467" s="368">
        <f t="shared" si="3496"/>
        <v>0</v>
      </c>
      <c r="AM467" s="368">
        <f t="shared" si="3497"/>
        <v>0</v>
      </c>
      <c r="AN467" s="368">
        <f t="shared" si="3498"/>
        <v>0.4</v>
      </c>
      <c r="AO467" s="369">
        <v>0</v>
      </c>
      <c r="AP467" s="370">
        <v>0</v>
      </c>
      <c r="AQ467" s="370">
        <v>0</v>
      </c>
      <c r="AR467" s="370">
        <v>0</v>
      </c>
      <c r="AS467" s="378">
        <f>AC467*'Gas parameters'!$B$10</f>
        <v>21490.799999999999</v>
      </c>
      <c r="AT467" s="371">
        <f>AD467*'Gas parameters'!$C$10</f>
        <v>0</v>
      </c>
      <c r="AU467" s="371">
        <f>AE467*'Gas parameters'!$D$10</f>
        <v>0</v>
      </c>
      <c r="AV467" s="371">
        <f>AF467*'Gas parameters'!$E$10</f>
        <v>0</v>
      </c>
      <c r="AW467" s="371">
        <f>AG467*'Gas parameters'!$F$10</f>
        <v>0</v>
      </c>
      <c r="AX467" s="371">
        <f>AH467*'Gas parameters'!$G$10</f>
        <v>0</v>
      </c>
      <c r="AY467" s="371">
        <f>AI467*'Gas parameters'!$H$10</f>
        <v>0</v>
      </c>
      <c r="AZ467" s="371">
        <f>AJ467*'Gas parameters'!$I$10</f>
        <v>0</v>
      </c>
      <c r="BA467" s="371">
        <f>AK467*'Gas parameters'!$J$10</f>
        <v>0</v>
      </c>
      <c r="BB467" s="371">
        <f>AL467*'Gas parameters'!$K$10</f>
        <v>0</v>
      </c>
      <c r="BC467" s="371">
        <f>AM467*'Gas parameters'!$L$10</f>
        <v>0</v>
      </c>
      <c r="BD467" s="371">
        <f>AN467*'Gas parameters'!$M$10</f>
        <v>4310.8</v>
      </c>
      <c r="BE467" s="372">
        <f>AO467*'Gas parameters'!$N$10</f>
        <v>0</v>
      </c>
      <c r="BF467" s="373">
        <f>AP467*'Gas parameters'!$O$10</f>
        <v>0</v>
      </c>
      <c r="BG467" s="373">
        <f>AQ467*'Gas parameters'!$P$10</f>
        <v>0</v>
      </c>
      <c r="BH467" s="379">
        <f>AR467*'Gas parameters'!$Q$10</f>
        <v>0</v>
      </c>
      <c r="BI467" s="386">
        <f>AC467*'Gas parameters'!$B$11</f>
        <v>23904</v>
      </c>
      <c r="BJ467" s="387">
        <f>AD467*'Gas parameters'!$C$11</f>
        <v>0</v>
      </c>
      <c r="BK467" s="387">
        <f>AE467*'Gas parameters'!$D$11</f>
        <v>0</v>
      </c>
      <c r="BL467" s="387">
        <f>AF467*'Gas parameters'!$E$11</f>
        <v>0</v>
      </c>
      <c r="BM467" s="387">
        <f>AG467*'Gas parameters'!$F$11</f>
        <v>0</v>
      </c>
      <c r="BN467" s="387">
        <f>AH467*'Gas parameters'!$G$11</f>
        <v>0</v>
      </c>
      <c r="BO467" s="387">
        <f>AI467*'Gas parameters'!$H$11</f>
        <v>0</v>
      </c>
      <c r="BP467" s="387">
        <f>AJ467*'Gas parameters'!$I$11</f>
        <v>0</v>
      </c>
      <c r="BQ467" s="387">
        <f>AK467*'Gas parameters'!$J$11</f>
        <v>0</v>
      </c>
      <c r="BR467" s="387">
        <f>AL467*'Gas parameters'!$K$11</f>
        <v>0</v>
      </c>
      <c r="BS467" s="387">
        <f>AM467*'Gas parameters'!$L$11</f>
        <v>0</v>
      </c>
      <c r="BT467" s="387">
        <f>AN467*'Gas parameters'!$M$11</f>
        <v>5115.2000000000007</v>
      </c>
      <c r="BU467" s="388">
        <f>AO467*'Gas parameters'!$N$11</f>
        <v>0</v>
      </c>
      <c r="BV467" s="389">
        <f>AP467*'Gas parameters'!$O$11</f>
        <v>0</v>
      </c>
      <c r="BW467" s="389">
        <f>AQ467*'Gas parameters'!$P$11</f>
        <v>0</v>
      </c>
      <c r="BX467" s="390">
        <f>AR467*'Gas parameters'!$Q$11</f>
        <v>0</v>
      </c>
      <c r="BY467" s="385">
        <f>AC467*'Gas parameters'!$B$12</f>
        <v>0.43043999999999999</v>
      </c>
      <c r="BZ467" s="374">
        <f>AD467*'Gas parameters'!$C$12</f>
        <v>0</v>
      </c>
      <c r="CA467" s="374">
        <f>AE467*'Gas parameters'!$D$12</f>
        <v>0</v>
      </c>
      <c r="CB467" s="374">
        <f>AF467*'Gas parameters'!$E$12</f>
        <v>0</v>
      </c>
      <c r="CC467" s="374">
        <f>AG467*'Gas parameters'!$F$12</f>
        <v>0</v>
      </c>
      <c r="CD467" s="374">
        <f>AH467*'Gas parameters'!$G$12</f>
        <v>0</v>
      </c>
      <c r="CE467" s="374">
        <f>AI467*'Gas parameters'!$H$12</f>
        <v>0</v>
      </c>
      <c r="CF467" s="374">
        <f>AJ467*'Gas parameters'!$I$12</f>
        <v>0</v>
      </c>
      <c r="CG467" s="374">
        <f>AK467*'Gas parameters'!$J$12</f>
        <v>0</v>
      </c>
      <c r="CH467" s="374">
        <f>AL467*'Gas parameters'!$K$12</f>
        <v>0</v>
      </c>
      <c r="CI467" s="374">
        <f>AM467*'Gas parameters'!$L$12</f>
        <v>0</v>
      </c>
      <c r="CJ467" s="374">
        <f>AN467*'Gas parameters'!$M$12</f>
        <v>3.5999999999999997E-2</v>
      </c>
      <c r="CK467" s="375">
        <f>AO467*'Gas parameters'!$N$12</f>
        <v>0</v>
      </c>
      <c r="CL467" s="376">
        <f>AP467*'Gas parameters'!$O$12</f>
        <v>0</v>
      </c>
      <c r="CM467" s="376">
        <f>AQ467*'Gas parameters'!$P$12</f>
        <v>0</v>
      </c>
      <c r="CN467" s="376">
        <f>AR467*'Gas parameters'!$Q$12</f>
        <v>0</v>
      </c>
      <c r="CO467" s="432">
        <f t="shared" si="3499"/>
        <v>0.6</v>
      </c>
      <c r="CP467" s="432">
        <f t="shared" si="3500"/>
        <v>0</v>
      </c>
      <c r="CQ467" s="432">
        <f t="shared" si="3501"/>
        <v>0</v>
      </c>
      <c r="CR467" s="432">
        <f t="shared" si="3502"/>
        <v>0</v>
      </c>
      <c r="CS467" s="432">
        <f t="shared" si="3503"/>
        <v>0</v>
      </c>
      <c r="CT467" s="432">
        <f t="shared" si="3504"/>
        <v>0</v>
      </c>
      <c r="CU467" s="432">
        <f t="shared" si="3505"/>
        <v>0</v>
      </c>
      <c r="CV467" s="432">
        <f t="shared" si="3506"/>
        <v>0</v>
      </c>
      <c r="CW467" s="432">
        <f t="shared" si="3507"/>
        <v>0</v>
      </c>
      <c r="CX467" s="432">
        <f t="shared" si="3508"/>
        <v>0</v>
      </c>
      <c r="CY467" s="432">
        <f t="shared" si="3509"/>
        <v>0</v>
      </c>
      <c r="CZ467" s="432">
        <f t="shared" si="3510"/>
        <v>0.4</v>
      </c>
      <c r="DA467" s="432">
        <f t="shared" si="3511"/>
        <v>0</v>
      </c>
      <c r="DB467" s="432">
        <f t="shared" si="3512"/>
        <v>0</v>
      </c>
      <c r="DC467" s="432">
        <f t="shared" si="3513"/>
        <v>0</v>
      </c>
      <c r="DD467" s="432">
        <f t="shared" si="3514"/>
        <v>0</v>
      </c>
      <c r="DE467" s="428">
        <f>'DATA SHEET'!CO467*'Gas parameters'!$B$13</f>
        <v>21529.8</v>
      </c>
      <c r="DF467" s="428">
        <f>'DATA SHEET'!CP467*'Gas parameters'!$C$13</f>
        <v>0</v>
      </c>
      <c r="DG467" s="428">
        <f>'DATA SHEET'!CQ467*'Gas parameters'!$D$13</f>
        <v>0</v>
      </c>
      <c r="DH467" s="428">
        <f>'DATA SHEET'!CR467*'Gas parameters'!$E$13</f>
        <v>0</v>
      </c>
      <c r="DI467" s="428">
        <f>'DATA SHEET'!CS467*'Gas parameters'!$F$13</f>
        <v>0</v>
      </c>
      <c r="DJ467" s="428">
        <f>'DATA SHEET'!CT467*'Gas parameters'!$G$13</f>
        <v>0</v>
      </c>
      <c r="DK467" s="428">
        <f>'DATA SHEET'!CU467*'Gas parameters'!$H$13</f>
        <v>0</v>
      </c>
      <c r="DL467" s="428">
        <f>'DATA SHEET'!CV467*'Gas parameters'!$I$13</f>
        <v>0</v>
      </c>
      <c r="DM467" s="428">
        <f>'DATA SHEET'!CW467*'Gas parameters'!$J$13</f>
        <v>0</v>
      </c>
      <c r="DN467" s="428">
        <f>'DATA SHEET'!CX467*'Gas parameters'!$K$13</f>
        <v>0</v>
      </c>
      <c r="DO467" s="428">
        <f>'DATA SHEET'!CY467*'Gas parameters'!$L$13</f>
        <v>0</v>
      </c>
      <c r="DP467" s="428">
        <f>'DATA SHEET'!CZ467*'Gas parameters'!$M$13</f>
        <v>4313.2</v>
      </c>
      <c r="DQ467" s="428">
        <f>'DATA SHEET'!DA467*'Gas parameters'!$N$13</f>
        <v>0</v>
      </c>
      <c r="DR467" s="428">
        <f>'DATA SHEET'!DB467*'Gas parameters'!$O$13</f>
        <v>0</v>
      </c>
      <c r="DS467" s="428">
        <f>'DATA SHEET'!DC467*'Gas parameters'!$P$13</f>
        <v>0</v>
      </c>
      <c r="DT467" s="428">
        <f>'DATA SHEET'!DD467*'Gas parameters'!$Q$13</f>
        <v>0</v>
      </c>
      <c r="DU467" s="431">
        <f>'DATA SHEET'!CO467*'Gas parameters'!$B$14</f>
        <v>23891.399999999998</v>
      </c>
      <c r="DV467" s="431">
        <f>'DATA SHEET'!CP467*'Gas parameters'!$C$14</f>
        <v>0</v>
      </c>
      <c r="DW467" s="431">
        <f>'DATA SHEET'!CQ467*'Gas parameters'!$D$14</f>
        <v>0</v>
      </c>
      <c r="DX467" s="431">
        <f>'DATA SHEET'!CR467*'Gas parameters'!$E$14</f>
        <v>0</v>
      </c>
      <c r="DY467" s="431">
        <f>'DATA SHEET'!CS467*'Gas parameters'!$F$14</f>
        <v>0</v>
      </c>
      <c r="DZ467" s="431">
        <f>'DATA SHEET'!CT467*'Gas parameters'!$G$14</f>
        <v>0</v>
      </c>
      <c r="EA467" s="431">
        <f>'DATA SHEET'!CU467*'Gas parameters'!$H$14</f>
        <v>0</v>
      </c>
      <c r="EB467" s="431">
        <f>'DATA SHEET'!CV467*'Gas parameters'!$I$14</f>
        <v>0</v>
      </c>
      <c r="EC467" s="431">
        <f>'DATA SHEET'!CW467*'Gas parameters'!$J$14</f>
        <v>0</v>
      </c>
      <c r="ED467" s="431">
        <f>'DATA SHEET'!CX467*'Gas parameters'!$K$14</f>
        <v>0</v>
      </c>
      <c r="EE467" s="431">
        <f>'DATA SHEET'!CY467*'Gas parameters'!$L$14</f>
        <v>0</v>
      </c>
      <c r="EF467" s="431">
        <f>'DATA SHEET'!CZ467*'Gas parameters'!$M$14</f>
        <v>5098</v>
      </c>
      <c r="EG467" s="431">
        <f>'DATA SHEET'!DA467*'Gas parameters'!$N$14</f>
        <v>0</v>
      </c>
      <c r="EH467" s="431">
        <f>'DATA SHEET'!DB467*'Gas parameters'!$O$14</f>
        <v>0</v>
      </c>
      <c r="EI467" s="431">
        <f>'DATA SHEET'!DC467*'Gas parameters'!$P$14</f>
        <v>0</v>
      </c>
      <c r="EJ467" s="431">
        <f>'DATA SHEET'!DD467*'Gas parameters'!$Q$14</f>
        <v>0</v>
      </c>
      <c r="EK467" s="425">
        <f>'DATA SHEET'!CO467*'Gas parameters'!$B$15</f>
        <v>1.2018</v>
      </c>
      <c r="EL467" s="434">
        <f>'DATA SHEET'!CP467*'Gas parameters'!$C$15</f>
        <v>0</v>
      </c>
      <c r="EM467" s="434">
        <f>'DATA SHEET'!CQ467*'Gas parameters'!$D$15</f>
        <v>0</v>
      </c>
      <c r="EN467" s="434">
        <f>'DATA SHEET'!CR467*'Gas parameters'!$E$15</f>
        <v>0</v>
      </c>
      <c r="EO467" s="434">
        <f>'DATA SHEET'!CS467*'Gas parameters'!$F$15</f>
        <v>0</v>
      </c>
      <c r="EP467" s="434">
        <f>'DATA SHEET'!CT467*'Gas parameters'!$G$15</f>
        <v>0</v>
      </c>
      <c r="EQ467" s="434">
        <f>'DATA SHEET'!CU467*'Gas parameters'!$H$15</f>
        <v>0</v>
      </c>
      <c r="ER467" s="434">
        <f>'DATA SHEET'!CV467*'Gas parameters'!$I$15</f>
        <v>0</v>
      </c>
      <c r="ES467" s="434">
        <f>'DATA SHEET'!CW467*'Gas parameters'!$J$15</f>
        <v>0</v>
      </c>
      <c r="ET467" s="434">
        <f>'DATA SHEET'!CX467*'Gas parameters'!$K$15</f>
        <v>0</v>
      </c>
      <c r="EU467" s="434">
        <f>'DATA SHEET'!CY467*'Gas parameters'!$L$15</f>
        <v>0</v>
      </c>
      <c r="EV467" s="434">
        <f>'DATA SHEET'!CZ467*'Gas parameters'!$M$15</f>
        <v>0.1996</v>
      </c>
      <c r="EW467" s="434">
        <f>'DATA SHEET'!DA467*'Gas parameters'!$N$15</f>
        <v>0</v>
      </c>
      <c r="EX467" s="434">
        <f>'DATA SHEET'!DB467*'Gas parameters'!$O$15</f>
        <v>0</v>
      </c>
      <c r="EY467" s="434">
        <f>'DATA SHEET'!DC467*'Gas parameters'!$P$15</f>
        <v>0</v>
      </c>
      <c r="EZ467" s="434">
        <f>'DATA SHEET'!DD467*'Gas parameters'!$Q$15</f>
        <v>0</v>
      </c>
      <c r="FA467" s="429">
        <f>'DATA SHEET'!CO467*'Gas parameters'!$B$16</f>
        <v>0.59760000000000002</v>
      </c>
      <c r="FB467" s="429">
        <f>'DATA SHEET'!CP467*'Gas parameters'!$C$16</f>
        <v>0</v>
      </c>
      <c r="FC467" s="429">
        <f>'DATA SHEET'!CQ467*'Gas parameters'!$D$16</f>
        <v>0</v>
      </c>
      <c r="FD467" s="429">
        <f>'DATA SHEET'!CR467*'Gas parameters'!$E$16</f>
        <v>0</v>
      </c>
      <c r="FE467" s="429">
        <f>'DATA SHEET'!CS467*'Gas parameters'!$F$16</f>
        <v>0</v>
      </c>
      <c r="FF467" s="429">
        <f>'DATA SHEET'!CT467*'Gas parameters'!$G$16</f>
        <v>0</v>
      </c>
      <c r="FG467" s="429">
        <f>'DATA SHEET'!CU467*'Gas parameters'!$H$16</f>
        <v>0</v>
      </c>
      <c r="FH467" s="429">
        <f>'DATA SHEET'!CV467*'Gas parameters'!$I$16</f>
        <v>0</v>
      </c>
      <c r="FI467" s="429">
        <f>'DATA SHEET'!CW467*'Gas parameters'!$J$16</f>
        <v>0</v>
      </c>
      <c r="FJ467" s="429">
        <f>'DATA SHEET'!CX467*'Gas parameters'!$K$16</f>
        <v>0</v>
      </c>
      <c r="FK467" s="429">
        <f>'DATA SHEET'!CY467*'Gas parameters'!$L$16</f>
        <v>0</v>
      </c>
      <c r="FL467" s="429">
        <f>'DATA SHEET'!CZ467*'Gas parameters'!$M$16</f>
        <v>0</v>
      </c>
      <c r="FM467" s="429">
        <f>'DATA SHEET'!DA467*'Gas parameters'!$N$16</f>
        <v>0</v>
      </c>
      <c r="FN467" s="429">
        <f>'DATA SHEET'!DB467*'Gas parameters'!$O$16</f>
        <v>0</v>
      </c>
      <c r="FO467" s="429">
        <f>'DATA SHEET'!DC467*'Gas parameters'!$P$16</f>
        <v>0</v>
      </c>
      <c r="FP467" s="429">
        <f>'DATA SHEET'!DD467*'Gas parameters'!$Q$16</f>
        <v>0</v>
      </c>
      <c r="FQ467" s="457">
        <f>'DATA SHEET'!CO467*'Gas parameters'!$B$17</f>
        <v>1.1639999999999999</v>
      </c>
      <c r="FR467" s="457">
        <f>'DATA SHEET'!CP467*'Gas parameters'!$C$17</f>
        <v>0</v>
      </c>
      <c r="FS467" s="457">
        <f>'DATA SHEET'!CQ467*'Gas parameters'!$D$17</f>
        <v>0</v>
      </c>
      <c r="FT467" s="457">
        <f>'DATA SHEET'!CR467*'Gas parameters'!$E$17</f>
        <v>0</v>
      </c>
      <c r="FU467" s="457">
        <f>'DATA SHEET'!CS467*'Gas parameters'!$F$17</f>
        <v>0</v>
      </c>
      <c r="FV467" s="457">
        <f>'DATA SHEET'!CT467*'Gas parameters'!$G$17</f>
        <v>0</v>
      </c>
      <c r="FW467" s="457">
        <f>'DATA SHEET'!CU467*'Gas parameters'!$H$17</f>
        <v>0</v>
      </c>
      <c r="FX467" s="457">
        <f>'DATA SHEET'!CV467*'Gas parameters'!$I$17</f>
        <v>0</v>
      </c>
      <c r="FY467" s="457">
        <f>'DATA SHEET'!CW467*'Gas parameters'!$J$17</f>
        <v>0</v>
      </c>
      <c r="FZ467" s="457">
        <f>'DATA SHEET'!CX467*'Gas parameters'!$K$17</f>
        <v>0</v>
      </c>
      <c r="GA467" s="457">
        <f>'DATA SHEET'!CY467*'Gas parameters'!$L$17</f>
        <v>0</v>
      </c>
      <c r="GB467" s="457">
        <f>'DATA SHEET'!CZ467*'Gas parameters'!$M$17</f>
        <v>0.38680000000000003</v>
      </c>
      <c r="GC467" s="457">
        <f>'DATA SHEET'!DA467*'Gas parameters'!$N$17</f>
        <v>0</v>
      </c>
      <c r="GD467" s="457">
        <f>'DATA SHEET'!DB467*'Gas parameters'!$O$17</f>
        <v>0</v>
      </c>
      <c r="GE467" s="457">
        <f>'DATA SHEET'!DC467*'Gas parameters'!$P$17</f>
        <v>0</v>
      </c>
      <c r="GF467" s="457">
        <f>'DATA SHEET'!DD467*'Gas parameters'!$Q$17</f>
        <v>0</v>
      </c>
      <c r="GG467" s="429">
        <f>'DATA SHEET'!CO467*'Gas parameters'!$B$18</f>
        <v>0.43043999999999999</v>
      </c>
      <c r="GH467" s="429">
        <f>'DATA SHEET'!CP467*'Gas parameters'!$C$18</f>
        <v>0</v>
      </c>
      <c r="GI467" s="429">
        <f>'DATA SHEET'!CQ467*'Gas parameters'!$D$18</f>
        <v>0</v>
      </c>
      <c r="GJ467" s="429">
        <f>'DATA SHEET'!CR467*'Gas parameters'!$E$18</f>
        <v>0</v>
      </c>
      <c r="GK467" s="429">
        <f>'DATA SHEET'!CS467*'Gas parameters'!$F$18</f>
        <v>0</v>
      </c>
      <c r="GL467" s="429">
        <f>'DATA SHEET'!CT467*'Gas parameters'!$G$18</f>
        <v>0</v>
      </c>
      <c r="GM467" s="429">
        <f>'DATA SHEET'!CU467*'Gas parameters'!$H$18</f>
        <v>0</v>
      </c>
      <c r="GN467" s="429">
        <f>'DATA SHEET'!CV467*'Gas parameters'!$I$18</f>
        <v>0</v>
      </c>
      <c r="GO467" s="429">
        <f>'DATA SHEET'!CW467*'Gas parameters'!$J$18</f>
        <v>0</v>
      </c>
      <c r="GP467" s="429">
        <f>'DATA SHEET'!CX467*'Gas parameters'!$K$18</f>
        <v>0</v>
      </c>
      <c r="GQ467" s="429">
        <f>'DATA SHEET'!CY467*'Gas parameters'!$L$18</f>
        <v>0</v>
      </c>
      <c r="GR467" s="429">
        <f>'DATA SHEET'!CZ467*'Gas parameters'!$M$18</f>
        <v>3.5999999999999997E-2</v>
      </c>
      <c r="GS467" s="429">
        <f>'DATA SHEET'!DA467*'Gas parameters'!$N$18</f>
        <v>0</v>
      </c>
      <c r="GT467" s="429">
        <f>'DATA SHEET'!DB467*'Gas parameters'!$O$18</f>
        <v>0</v>
      </c>
      <c r="GU467" s="429">
        <f>'DATA SHEET'!DC467*'Gas parameters'!$P$18</f>
        <v>0</v>
      </c>
      <c r="GV467" s="429">
        <f>'DATA SHEET'!DD467*'Gas parameters'!$Q$18</f>
        <v>0</v>
      </c>
      <c r="GW467" s="430">
        <v>7</v>
      </c>
      <c r="GX467" s="430">
        <v>1E-3</v>
      </c>
      <c r="GY467" s="435">
        <f t="shared" si="3515"/>
        <v>6.6924546322827121</v>
      </c>
      <c r="GZ467" s="435">
        <f t="shared" si="3516"/>
        <v>10.148328222950017</v>
      </c>
      <c r="HA467" s="433">
        <f t="shared" si="3517"/>
        <v>1</v>
      </c>
      <c r="HB467" s="433">
        <f t="shared" si="3518"/>
        <v>7.4502201757506663</v>
      </c>
      <c r="HC467" s="433">
        <f t="shared" si="3519"/>
        <v>20.959991874476575</v>
      </c>
      <c r="HD467" s="433">
        <f t="shared" si="3520"/>
        <v>1.3246768628986172</v>
      </c>
      <c r="HE467" s="433">
        <f t="shared" si="3521"/>
        <v>1.2155011147590387</v>
      </c>
      <c r="HF467" s="436">
        <f t="shared" si="3485"/>
        <v>0</v>
      </c>
      <c r="HG467" s="433">
        <f t="shared" si="3522"/>
        <v>5.8886546322827122</v>
      </c>
      <c r="HH467" s="435">
        <f>GY467*0.7906+'DATA SHEET'!CW467/100+HN467</f>
        <v>5.8886546322827122</v>
      </c>
      <c r="HI467" s="433">
        <f t="shared" si="3523"/>
        <v>1.5615655434679541</v>
      </c>
      <c r="HJ467" s="433">
        <f t="shared" si="3524"/>
        <v>10.148328222950017</v>
      </c>
      <c r="HK467" s="437">
        <f t="shared" si="3525"/>
        <v>25843</v>
      </c>
      <c r="HL467" s="437">
        <f t="shared" si="3526"/>
        <v>28989.399999999998</v>
      </c>
      <c r="HM467" s="438">
        <f t="shared" si="3527"/>
        <v>1.4014</v>
      </c>
      <c r="HN467" s="439">
        <f t="shared" si="3528"/>
        <v>0.59760000000000002</v>
      </c>
      <c r="HO467" s="436">
        <f t="shared" si="3529"/>
        <v>1.5508</v>
      </c>
      <c r="HP467" s="427">
        <f t="shared" si="3530"/>
        <v>0.46643999999999997</v>
      </c>
      <c r="HQ467" s="357">
        <f t="shared" si="3531"/>
        <v>25801.599999999999</v>
      </c>
      <c r="HR467" s="358">
        <f t="shared" si="3532"/>
        <v>29019.200000000001</v>
      </c>
      <c r="HS467" s="712">
        <f t="shared" si="3533"/>
        <v>0.46643999999999997</v>
      </c>
      <c r="HT467" s="713">
        <f t="shared" si="3534"/>
        <v>0.36094603788418017</v>
      </c>
      <c r="HU467" s="711">
        <f t="shared" si="3535"/>
        <v>0.44215889640812073</v>
      </c>
      <c r="HV467" s="711">
        <f t="shared" si="3536"/>
        <v>24.454174959719456</v>
      </c>
      <c r="HW467" s="711">
        <f t="shared" si="3537"/>
        <v>27.464698088207459</v>
      </c>
      <c r="HX467" s="711">
        <f t="shared" si="3538"/>
        <v>45.714470083951518</v>
      </c>
      <c r="HY467" s="714">
        <f t="shared" si="3539"/>
        <v>25.801599999999997</v>
      </c>
      <c r="HZ467" s="359">
        <f t="shared" si="3540"/>
        <v>29.019200000000001</v>
      </c>
      <c r="IA467" s="360">
        <f t="shared" si="3541"/>
        <v>48.30190909070317</v>
      </c>
      <c r="IB467" s="75">
        <f t="shared" si="3542"/>
        <v>45.714470083951518</v>
      </c>
      <c r="IC467" s="724">
        <f t="shared" si="3543"/>
        <v>0.36094603788418017</v>
      </c>
      <c r="ID467" s="724">
        <f t="shared" si="3544"/>
        <v>25.801599999999997</v>
      </c>
      <c r="IE467" s="724">
        <f t="shared" si="3545"/>
        <v>29.019200000000001</v>
      </c>
      <c r="IF467" s="76">
        <f t="shared" si="3546"/>
        <v>10.148328222950017</v>
      </c>
      <c r="IG467" s="29"/>
      <c r="IH467" s="29"/>
      <c r="II467" s="28"/>
      <c r="IJ467" s="21"/>
      <c r="IK467" s="31"/>
      <c r="IL467" s="31"/>
      <c r="IM467" s="31"/>
      <c r="IN467" s="29"/>
      <c r="IO467" s="29"/>
      <c r="IP467" s="25"/>
      <c r="IQ467" s="25"/>
      <c r="IR467" s="25"/>
      <c r="IS467" s="43"/>
      <c r="IT467" s="43"/>
      <c r="IU467" s="43"/>
      <c r="IV467" s="43"/>
      <c r="IW467" s="43"/>
      <c r="IX467" s="43"/>
      <c r="IY467" s="43"/>
      <c r="IZ467" s="43"/>
      <c r="JA467" s="25"/>
      <c r="JB467" s="43"/>
      <c r="JC467" s="64"/>
      <c r="JD467" s="22"/>
      <c r="JE467" s="22"/>
      <c r="JF467" s="22"/>
      <c r="JG467" s="22"/>
      <c r="JH467" s="21"/>
      <c r="JI467" s="21"/>
      <c r="JJ467" s="21"/>
      <c r="JK467" s="21"/>
      <c r="JL467" s="79"/>
      <c r="JM467" s="140"/>
      <c r="JN467" s="140"/>
      <c r="JO467" s="140"/>
      <c r="JP467" s="140"/>
      <c r="JQ467" s="140"/>
      <c r="JR467" s="140"/>
      <c r="JS467" s="140"/>
      <c r="JT467" s="142"/>
      <c r="JU467" s="142"/>
      <c r="JV467" s="142"/>
      <c r="JW467" s="142"/>
      <c r="JX467" s="142"/>
      <c r="JY467" s="142"/>
      <c r="JZ467" s="142"/>
      <c r="KA467" s="26"/>
      <c r="KB467" s="27"/>
      <c r="KC467" s="175"/>
      <c r="KD467" s="175"/>
      <c r="KE467" s="175"/>
      <c r="KF467" s="175"/>
      <c r="KG467" s="175"/>
      <c r="KH467" s="175"/>
      <c r="KI467" s="175"/>
      <c r="KJ467" s="175"/>
      <c r="KK467" s="32"/>
      <c r="KL467" s="32"/>
      <c r="KM467" s="32"/>
      <c r="KN467" s="32"/>
      <c r="KO467" s="32"/>
      <c r="KP467" s="32"/>
      <c r="KQ467" s="32"/>
      <c r="KR467" s="32"/>
      <c r="KS467" s="32"/>
      <c r="KT467" s="32"/>
      <c r="KU467" s="32"/>
      <c r="KV467" s="32"/>
      <c r="KX467" s="540">
        <f t="shared" si="3486"/>
        <v>100</v>
      </c>
    </row>
    <row r="468" spans="4:310" ht="16.5" thickTop="1" thickBot="1" x14ac:dyDescent="0.3">
      <c r="D468" s="578"/>
      <c r="E468" s="11">
        <f t="shared" si="3547"/>
        <v>227</v>
      </c>
      <c r="F468" s="2165"/>
      <c r="G468" s="1832"/>
      <c r="H468" s="38"/>
      <c r="I468" s="38"/>
      <c r="J468" s="38"/>
      <c r="K468" s="1832"/>
      <c r="L468" s="1832"/>
      <c r="M468" s="39"/>
      <c r="N468" s="77"/>
      <c r="O468" s="45"/>
      <c r="P468" s="599"/>
      <c r="Q468" s="726">
        <v>60</v>
      </c>
      <c r="R468" s="727"/>
      <c r="S468" s="727"/>
      <c r="T468" s="727"/>
      <c r="U468" s="727"/>
      <c r="V468" s="727"/>
      <c r="W468" s="727"/>
      <c r="X468" s="727"/>
      <c r="Y468" s="727"/>
      <c r="Z468" s="727"/>
      <c r="AA468" s="727"/>
      <c r="AB468" s="727">
        <v>40</v>
      </c>
      <c r="AC468" s="368">
        <f t="shared" si="3487"/>
        <v>0.6</v>
      </c>
      <c r="AD468" s="368">
        <f t="shared" si="3488"/>
        <v>0</v>
      </c>
      <c r="AE468" s="368">
        <f t="shared" si="3489"/>
        <v>0</v>
      </c>
      <c r="AF468" s="368">
        <f t="shared" si="3490"/>
        <v>0</v>
      </c>
      <c r="AG468" s="368">
        <f t="shared" si="3491"/>
        <v>0</v>
      </c>
      <c r="AH468" s="368">
        <f t="shared" si="3492"/>
        <v>0</v>
      </c>
      <c r="AI468" s="368">
        <f t="shared" si="3493"/>
        <v>0</v>
      </c>
      <c r="AJ468" s="368">
        <f t="shared" si="3494"/>
        <v>0</v>
      </c>
      <c r="AK468" s="368">
        <f t="shared" si="3495"/>
        <v>0</v>
      </c>
      <c r="AL468" s="368">
        <f t="shared" si="3496"/>
        <v>0</v>
      </c>
      <c r="AM468" s="368">
        <f t="shared" si="3497"/>
        <v>0</v>
      </c>
      <c r="AN468" s="368">
        <f t="shared" si="3498"/>
        <v>0.4</v>
      </c>
      <c r="AO468" s="369">
        <v>0</v>
      </c>
      <c r="AP468" s="370">
        <v>0</v>
      </c>
      <c r="AQ468" s="370">
        <v>0</v>
      </c>
      <c r="AR468" s="370">
        <v>0</v>
      </c>
      <c r="AS468" s="378">
        <f>AC468*'Gas parameters'!$B$10</f>
        <v>21490.799999999999</v>
      </c>
      <c r="AT468" s="371">
        <f>AD468*'Gas parameters'!$C$10</f>
        <v>0</v>
      </c>
      <c r="AU468" s="371">
        <f>AE468*'Gas parameters'!$D$10</f>
        <v>0</v>
      </c>
      <c r="AV468" s="371">
        <f>AF468*'Gas parameters'!$E$10</f>
        <v>0</v>
      </c>
      <c r="AW468" s="371">
        <f>AG468*'Gas parameters'!$F$10</f>
        <v>0</v>
      </c>
      <c r="AX468" s="371">
        <f>AH468*'Gas parameters'!$G$10</f>
        <v>0</v>
      </c>
      <c r="AY468" s="371">
        <f>AI468*'Gas parameters'!$H$10</f>
        <v>0</v>
      </c>
      <c r="AZ468" s="371">
        <f>AJ468*'Gas parameters'!$I$10</f>
        <v>0</v>
      </c>
      <c r="BA468" s="371">
        <f>AK468*'Gas parameters'!$J$10</f>
        <v>0</v>
      </c>
      <c r="BB468" s="371">
        <f>AL468*'Gas parameters'!$K$10</f>
        <v>0</v>
      </c>
      <c r="BC468" s="371">
        <f>AM468*'Gas parameters'!$L$10</f>
        <v>0</v>
      </c>
      <c r="BD468" s="371">
        <f>AN468*'Gas parameters'!$M$10</f>
        <v>4310.8</v>
      </c>
      <c r="BE468" s="372">
        <f>AO468*'Gas parameters'!$N$10</f>
        <v>0</v>
      </c>
      <c r="BF468" s="373">
        <f>AP468*'Gas parameters'!$O$10</f>
        <v>0</v>
      </c>
      <c r="BG468" s="373">
        <f>AQ468*'Gas parameters'!$P$10</f>
        <v>0</v>
      </c>
      <c r="BH468" s="379">
        <f>AR468*'Gas parameters'!$Q$10</f>
        <v>0</v>
      </c>
      <c r="BI468" s="386">
        <f>AC468*'Gas parameters'!$B$11</f>
        <v>23904</v>
      </c>
      <c r="BJ468" s="387">
        <f>AD468*'Gas parameters'!$C$11</f>
        <v>0</v>
      </c>
      <c r="BK468" s="387">
        <f>AE468*'Gas parameters'!$D$11</f>
        <v>0</v>
      </c>
      <c r="BL468" s="387">
        <f>AF468*'Gas parameters'!$E$11</f>
        <v>0</v>
      </c>
      <c r="BM468" s="387">
        <f>AG468*'Gas parameters'!$F$11</f>
        <v>0</v>
      </c>
      <c r="BN468" s="387">
        <f>AH468*'Gas parameters'!$G$11</f>
        <v>0</v>
      </c>
      <c r="BO468" s="387">
        <f>AI468*'Gas parameters'!$H$11</f>
        <v>0</v>
      </c>
      <c r="BP468" s="387">
        <f>AJ468*'Gas parameters'!$I$11</f>
        <v>0</v>
      </c>
      <c r="BQ468" s="387">
        <f>AK468*'Gas parameters'!$J$11</f>
        <v>0</v>
      </c>
      <c r="BR468" s="387">
        <f>AL468*'Gas parameters'!$K$11</f>
        <v>0</v>
      </c>
      <c r="BS468" s="387">
        <f>AM468*'Gas parameters'!$L$11</f>
        <v>0</v>
      </c>
      <c r="BT468" s="387">
        <f>AN468*'Gas parameters'!$M$11</f>
        <v>5115.2000000000007</v>
      </c>
      <c r="BU468" s="388">
        <f>AO468*'Gas parameters'!$N$11</f>
        <v>0</v>
      </c>
      <c r="BV468" s="389">
        <f>AP468*'Gas parameters'!$O$11</f>
        <v>0</v>
      </c>
      <c r="BW468" s="389">
        <f>AQ468*'Gas parameters'!$P$11</f>
        <v>0</v>
      </c>
      <c r="BX468" s="390">
        <f>AR468*'Gas parameters'!$Q$11</f>
        <v>0</v>
      </c>
      <c r="BY468" s="385">
        <f>AC468*'Gas parameters'!$B$12</f>
        <v>0.43043999999999999</v>
      </c>
      <c r="BZ468" s="374">
        <f>AD468*'Gas parameters'!$C$12</f>
        <v>0</v>
      </c>
      <c r="CA468" s="374">
        <f>AE468*'Gas parameters'!$D$12</f>
        <v>0</v>
      </c>
      <c r="CB468" s="374">
        <f>AF468*'Gas parameters'!$E$12</f>
        <v>0</v>
      </c>
      <c r="CC468" s="374">
        <f>AG468*'Gas parameters'!$F$12</f>
        <v>0</v>
      </c>
      <c r="CD468" s="374">
        <f>AH468*'Gas parameters'!$G$12</f>
        <v>0</v>
      </c>
      <c r="CE468" s="374">
        <f>AI468*'Gas parameters'!$H$12</f>
        <v>0</v>
      </c>
      <c r="CF468" s="374">
        <f>AJ468*'Gas parameters'!$I$12</f>
        <v>0</v>
      </c>
      <c r="CG468" s="374">
        <f>AK468*'Gas parameters'!$J$12</f>
        <v>0</v>
      </c>
      <c r="CH468" s="374">
        <f>AL468*'Gas parameters'!$K$12</f>
        <v>0</v>
      </c>
      <c r="CI468" s="374">
        <f>AM468*'Gas parameters'!$L$12</f>
        <v>0</v>
      </c>
      <c r="CJ468" s="374">
        <f>AN468*'Gas parameters'!$M$12</f>
        <v>3.5999999999999997E-2</v>
      </c>
      <c r="CK468" s="375">
        <f>AO468*'Gas parameters'!$N$12</f>
        <v>0</v>
      </c>
      <c r="CL468" s="376">
        <f>AP468*'Gas parameters'!$O$12</f>
        <v>0</v>
      </c>
      <c r="CM468" s="376">
        <f>AQ468*'Gas parameters'!$P$12</f>
        <v>0</v>
      </c>
      <c r="CN468" s="376">
        <f>AR468*'Gas parameters'!$Q$12</f>
        <v>0</v>
      </c>
      <c r="CO468" s="432">
        <f t="shared" si="3499"/>
        <v>0.6</v>
      </c>
      <c r="CP468" s="432">
        <f t="shared" si="3500"/>
        <v>0</v>
      </c>
      <c r="CQ468" s="432">
        <f t="shared" si="3501"/>
        <v>0</v>
      </c>
      <c r="CR468" s="432">
        <f t="shared" si="3502"/>
        <v>0</v>
      </c>
      <c r="CS468" s="432">
        <f t="shared" si="3503"/>
        <v>0</v>
      </c>
      <c r="CT468" s="432">
        <f t="shared" si="3504"/>
        <v>0</v>
      </c>
      <c r="CU468" s="432">
        <f t="shared" si="3505"/>
        <v>0</v>
      </c>
      <c r="CV468" s="432">
        <f t="shared" si="3506"/>
        <v>0</v>
      </c>
      <c r="CW468" s="432">
        <f t="shared" si="3507"/>
        <v>0</v>
      </c>
      <c r="CX468" s="432">
        <f t="shared" si="3508"/>
        <v>0</v>
      </c>
      <c r="CY468" s="432">
        <f t="shared" si="3509"/>
        <v>0</v>
      </c>
      <c r="CZ468" s="432">
        <f t="shared" si="3510"/>
        <v>0.4</v>
      </c>
      <c r="DA468" s="432">
        <f t="shared" si="3511"/>
        <v>0</v>
      </c>
      <c r="DB468" s="432">
        <f t="shared" si="3512"/>
        <v>0</v>
      </c>
      <c r="DC468" s="432">
        <f t="shared" si="3513"/>
        <v>0</v>
      </c>
      <c r="DD468" s="432">
        <f t="shared" si="3514"/>
        <v>0</v>
      </c>
      <c r="DE468" s="428">
        <f>'DATA SHEET'!CO468*'Gas parameters'!$B$13</f>
        <v>21529.8</v>
      </c>
      <c r="DF468" s="428">
        <f>'DATA SHEET'!CP468*'Gas parameters'!$C$13</f>
        <v>0</v>
      </c>
      <c r="DG468" s="428">
        <f>'DATA SHEET'!CQ468*'Gas parameters'!$D$13</f>
        <v>0</v>
      </c>
      <c r="DH468" s="428">
        <f>'DATA SHEET'!CR468*'Gas parameters'!$E$13</f>
        <v>0</v>
      </c>
      <c r="DI468" s="428">
        <f>'DATA SHEET'!CS468*'Gas parameters'!$F$13</f>
        <v>0</v>
      </c>
      <c r="DJ468" s="428">
        <f>'DATA SHEET'!CT468*'Gas parameters'!$G$13</f>
        <v>0</v>
      </c>
      <c r="DK468" s="428">
        <f>'DATA SHEET'!CU468*'Gas parameters'!$H$13</f>
        <v>0</v>
      </c>
      <c r="DL468" s="428">
        <f>'DATA SHEET'!CV468*'Gas parameters'!$I$13</f>
        <v>0</v>
      </c>
      <c r="DM468" s="428">
        <f>'DATA SHEET'!CW468*'Gas parameters'!$J$13</f>
        <v>0</v>
      </c>
      <c r="DN468" s="428">
        <f>'DATA SHEET'!CX468*'Gas parameters'!$K$13</f>
        <v>0</v>
      </c>
      <c r="DO468" s="428">
        <f>'DATA SHEET'!CY468*'Gas parameters'!$L$13</f>
        <v>0</v>
      </c>
      <c r="DP468" s="428">
        <f>'DATA SHEET'!CZ468*'Gas parameters'!$M$13</f>
        <v>4313.2</v>
      </c>
      <c r="DQ468" s="428">
        <f>'DATA SHEET'!DA468*'Gas parameters'!$N$13</f>
        <v>0</v>
      </c>
      <c r="DR468" s="428">
        <f>'DATA SHEET'!DB468*'Gas parameters'!$O$13</f>
        <v>0</v>
      </c>
      <c r="DS468" s="428">
        <f>'DATA SHEET'!DC468*'Gas parameters'!$P$13</f>
        <v>0</v>
      </c>
      <c r="DT468" s="428">
        <f>'DATA SHEET'!DD468*'Gas parameters'!$Q$13</f>
        <v>0</v>
      </c>
      <c r="DU468" s="431">
        <f>'DATA SHEET'!CO468*'Gas parameters'!$B$14</f>
        <v>23891.399999999998</v>
      </c>
      <c r="DV468" s="431">
        <f>'DATA SHEET'!CP468*'Gas parameters'!$C$14</f>
        <v>0</v>
      </c>
      <c r="DW468" s="431">
        <f>'DATA SHEET'!CQ468*'Gas parameters'!$D$14</f>
        <v>0</v>
      </c>
      <c r="DX468" s="431">
        <f>'DATA SHEET'!CR468*'Gas parameters'!$E$14</f>
        <v>0</v>
      </c>
      <c r="DY468" s="431">
        <f>'DATA SHEET'!CS468*'Gas parameters'!$F$14</f>
        <v>0</v>
      </c>
      <c r="DZ468" s="431">
        <f>'DATA SHEET'!CT468*'Gas parameters'!$G$14</f>
        <v>0</v>
      </c>
      <c r="EA468" s="431">
        <f>'DATA SHEET'!CU468*'Gas parameters'!$H$14</f>
        <v>0</v>
      </c>
      <c r="EB468" s="431">
        <f>'DATA SHEET'!CV468*'Gas parameters'!$I$14</f>
        <v>0</v>
      </c>
      <c r="EC468" s="431">
        <f>'DATA SHEET'!CW468*'Gas parameters'!$J$14</f>
        <v>0</v>
      </c>
      <c r="ED468" s="431">
        <f>'DATA SHEET'!CX468*'Gas parameters'!$K$14</f>
        <v>0</v>
      </c>
      <c r="EE468" s="431">
        <f>'DATA SHEET'!CY468*'Gas parameters'!$L$14</f>
        <v>0</v>
      </c>
      <c r="EF468" s="431">
        <f>'DATA SHEET'!CZ468*'Gas parameters'!$M$14</f>
        <v>5098</v>
      </c>
      <c r="EG468" s="431">
        <f>'DATA SHEET'!DA468*'Gas parameters'!$N$14</f>
        <v>0</v>
      </c>
      <c r="EH468" s="431">
        <f>'DATA SHEET'!DB468*'Gas parameters'!$O$14</f>
        <v>0</v>
      </c>
      <c r="EI468" s="431">
        <f>'DATA SHEET'!DC468*'Gas parameters'!$P$14</f>
        <v>0</v>
      </c>
      <c r="EJ468" s="431">
        <f>'DATA SHEET'!DD468*'Gas parameters'!$Q$14</f>
        <v>0</v>
      </c>
      <c r="EK468" s="425">
        <f>'DATA SHEET'!CO468*'Gas parameters'!$B$15</f>
        <v>1.2018</v>
      </c>
      <c r="EL468" s="434">
        <f>'DATA SHEET'!CP468*'Gas parameters'!$C$15</f>
        <v>0</v>
      </c>
      <c r="EM468" s="434">
        <f>'DATA SHEET'!CQ468*'Gas parameters'!$D$15</f>
        <v>0</v>
      </c>
      <c r="EN468" s="434">
        <f>'DATA SHEET'!CR468*'Gas parameters'!$E$15</f>
        <v>0</v>
      </c>
      <c r="EO468" s="434">
        <f>'DATA SHEET'!CS468*'Gas parameters'!$F$15</f>
        <v>0</v>
      </c>
      <c r="EP468" s="434">
        <f>'DATA SHEET'!CT468*'Gas parameters'!$G$15</f>
        <v>0</v>
      </c>
      <c r="EQ468" s="434">
        <f>'DATA SHEET'!CU468*'Gas parameters'!$H$15</f>
        <v>0</v>
      </c>
      <c r="ER468" s="434">
        <f>'DATA SHEET'!CV468*'Gas parameters'!$I$15</f>
        <v>0</v>
      </c>
      <c r="ES468" s="434">
        <f>'DATA SHEET'!CW468*'Gas parameters'!$J$15</f>
        <v>0</v>
      </c>
      <c r="ET468" s="434">
        <f>'DATA SHEET'!CX468*'Gas parameters'!$K$15</f>
        <v>0</v>
      </c>
      <c r="EU468" s="434">
        <f>'DATA SHEET'!CY468*'Gas parameters'!$L$15</f>
        <v>0</v>
      </c>
      <c r="EV468" s="434">
        <f>'DATA SHEET'!CZ468*'Gas parameters'!$M$15</f>
        <v>0.1996</v>
      </c>
      <c r="EW468" s="434">
        <f>'DATA SHEET'!DA468*'Gas parameters'!$N$15</f>
        <v>0</v>
      </c>
      <c r="EX468" s="434">
        <f>'DATA SHEET'!DB468*'Gas parameters'!$O$15</f>
        <v>0</v>
      </c>
      <c r="EY468" s="434">
        <f>'DATA SHEET'!DC468*'Gas parameters'!$P$15</f>
        <v>0</v>
      </c>
      <c r="EZ468" s="434">
        <f>'DATA SHEET'!DD468*'Gas parameters'!$Q$15</f>
        <v>0</v>
      </c>
      <c r="FA468" s="429">
        <f>'DATA SHEET'!CO468*'Gas parameters'!$B$16</f>
        <v>0.59760000000000002</v>
      </c>
      <c r="FB468" s="429">
        <f>'DATA SHEET'!CP468*'Gas parameters'!$C$16</f>
        <v>0</v>
      </c>
      <c r="FC468" s="429">
        <f>'DATA SHEET'!CQ468*'Gas parameters'!$D$16</f>
        <v>0</v>
      </c>
      <c r="FD468" s="429">
        <f>'DATA SHEET'!CR468*'Gas parameters'!$E$16</f>
        <v>0</v>
      </c>
      <c r="FE468" s="429">
        <f>'DATA SHEET'!CS468*'Gas parameters'!$F$16</f>
        <v>0</v>
      </c>
      <c r="FF468" s="429">
        <f>'DATA SHEET'!CT468*'Gas parameters'!$G$16</f>
        <v>0</v>
      </c>
      <c r="FG468" s="429">
        <f>'DATA SHEET'!CU468*'Gas parameters'!$H$16</f>
        <v>0</v>
      </c>
      <c r="FH468" s="429">
        <f>'DATA SHEET'!CV468*'Gas parameters'!$I$16</f>
        <v>0</v>
      </c>
      <c r="FI468" s="429">
        <f>'DATA SHEET'!CW468*'Gas parameters'!$J$16</f>
        <v>0</v>
      </c>
      <c r="FJ468" s="429">
        <f>'DATA SHEET'!CX468*'Gas parameters'!$K$16</f>
        <v>0</v>
      </c>
      <c r="FK468" s="429">
        <f>'DATA SHEET'!CY468*'Gas parameters'!$L$16</f>
        <v>0</v>
      </c>
      <c r="FL468" s="429">
        <f>'DATA SHEET'!CZ468*'Gas parameters'!$M$16</f>
        <v>0</v>
      </c>
      <c r="FM468" s="429">
        <f>'DATA SHEET'!DA468*'Gas parameters'!$N$16</f>
        <v>0</v>
      </c>
      <c r="FN468" s="429">
        <f>'DATA SHEET'!DB468*'Gas parameters'!$O$16</f>
        <v>0</v>
      </c>
      <c r="FO468" s="429">
        <f>'DATA SHEET'!DC468*'Gas parameters'!$P$16</f>
        <v>0</v>
      </c>
      <c r="FP468" s="429">
        <f>'DATA SHEET'!DD468*'Gas parameters'!$Q$16</f>
        <v>0</v>
      </c>
      <c r="FQ468" s="457">
        <f>'DATA SHEET'!CO468*'Gas parameters'!$B$17</f>
        <v>1.1639999999999999</v>
      </c>
      <c r="FR468" s="457">
        <f>'DATA SHEET'!CP468*'Gas parameters'!$C$17</f>
        <v>0</v>
      </c>
      <c r="FS468" s="457">
        <f>'DATA SHEET'!CQ468*'Gas parameters'!$D$17</f>
        <v>0</v>
      </c>
      <c r="FT468" s="457">
        <f>'DATA SHEET'!CR468*'Gas parameters'!$E$17</f>
        <v>0</v>
      </c>
      <c r="FU468" s="457">
        <f>'DATA SHEET'!CS468*'Gas parameters'!$F$17</f>
        <v>0</v>
      </c>
      <c r="FV468" s="457">
        <f>'DATA SHEET'!CT468*'Gas parameters'!$G$17</f>
        <v>0</v>
      </c>
      <c r="FW468" s="457">
        <f>'DATA SHEET'!CU468*'Gas parameters'!$H$17</f>
        <v>0</v>
      </c>
      <c r="FX468" s="457">
        <f>'DATA SHEET'!CV468*'Gas parameters'!$I$17</f>
        <v>0</v>
      </c>
      <c r="FY468" s="457">
        <f>'DATA SHEET'!CW468*'Gas parameters'!$J$17</f>
        <v>0</v>
      </c>
      <c r="FZ468" s="457">
        <f>'DATA SHEET'!CX468*'Gas parameters'!$K$17</f>
        <v>0</v>
      </c>
      <c r="GA468" s="457">
        <f>'DATA SHEET'!CY468*'Gas parameters'!$L$17</f>
        <v>0</v>
      </c>
      <c r="GB468" s="457">
        <f>'DATA SHEET'!CZ468*'Gas parameters'!$M$17</f>
        <v>0.38680000000000003</v>
      </c>
      <c r="GC468" s="457">
        <f>'DATA SHEET'!DA468*'Gas parameters'!$N$17</f>
        <v>0</v>
      </c>
      <c r="GD468" s="457">
        <f>'DATA SHEET'!DB468*'Gas parameters'!$O$17</f>
        <v>0</v>
      </c>
      <c r="GE468" s="457">
        <f>'DATA SHEET'!DC468*'Gas parameters'!$P$17</f>
        <v>0</v>
      </c>
      <c r="GF468" s="457">
        <f>'DATA SHEET'!DD468*'Gas parameters'!$Q$17</f>
        <v>0</v>
      </c>
      <c r="GG468" s="429">
        <f>'DATA SHEET'!CO468*'Gas parameters'!$B$18</f>
        <v>0.43043999999999999</v>
      </c>
      <c r="GH468" s="429">
        <f>'DATA SHEET'!CP468*'Gas parameters'!$C$18</f>
        <v>0</v>
      </c>
      <c r="GI468" s="429">
        <f>'DATA SHEET'!CQ468*'Gas parameters'!$D$18</f>
        <v>0</v>
      </c>
      <c r="GJ468" s="429">
        <f>'DATA SHEET'!CR468*'Gas parameters'!$E$18</f>
        <v>0</v>
      </c>
      <c r="GK468" s="429">
        <f>'DATA SHEET'!CS468*'Gas parameters'!$F$18</f>
        <v>0</v>
      </c>
      <c r="GL468" s="429">
        <f>'DATA SHEET'!CT468*'Gas parameters'!$G$18</f>
        <v>0</v>
      </c>
      <c r="GM468" s="429">
        <f>'DATA SHEET'!CU468*'Gas parameters'!$H$18</f>
        <v>0</v>
      </c>
      <c r="GN468" s="429">
        <f>'DATA SHEET'!CV468*'Gas parameters'!$I$18</f>
        <v>0</v>
      </c>
      <c r="GO468" s="429">
        <f>'DATA SHEET'!CW468*'Gas parameters'!$J$18</f>
        <v>0</v>
      </c>
      <c r="GP468" s="429">
        <f>'DATA SHEET'!CX468*'Gas parameters'!$K$18</f>
        <v>0</v>
      </c>
      <c r="GQ468" s="429">
        <f>'DATA SHEET'!CY468*'Gas parameters'!$L$18</f>
        <v>0</v>
      </c>
      <c r="GR468" s="429">
        <f>'DATA SHEET'!CZ468*'Gas parameters'!$M$18</f>
        <v>3.5999999999999997E-2</v>
      </c>
      <c r="GS468" s="429">
        <f>'DATA SHEET'!DA468*'Gas parameters'!$N$18</f>
        <v>0</v>
      </c>
      <c r="GT468" s="429">
        <f>'DATA SHEET'!DB468*'Gas parameters'!$O$18</f>
        <v>0</v>
      </c>
      <c r="GU468" s="429">
        <f>'DATA SHEET'!DC468*'Gas parameters'!$P$18</f>
        <v>0</v>
      </c>
      <c r="GV468" s="429">
        <f>'DATA SHEET'!DD468*'Gas parameters'!$Q$18</f>
        <v>0</v>
      </c>
      <c r="GW468" s="430">
        <v>7</v>
      </c>
      <c r="GX468" s="430">
        <v>1E-3</v>
      </c>
      <c r="GY468" s="435">
        <f t="shared" si="3515"/>
        <v>6.6924546322827121</v>
      </c>
      <c r="GZ468" s="435">
        <f t="shared" si="3516"/>
        <v>10.148328222950017</v>
      </c>
      <c r="HA468" s="433">
        <f t="shared" si="3517"/>
        <v>1</v>
      </c>
      <c r="HB468" s="433">
        <f t="shared" si="3518"/>
        <v>7.4502201757506663</v>
      </c>
      <c r="HC468" s="433">
        <f t="shared" si="3519"/>
        <v>20.959991874476575</v>
      </c>
      <c r="HD468" s="433">
        <f t="shared" si="3520"/>
        <v>1.3246768628986172</v>
      </c>
      <c r="HE468" s="433">
        <f t="shared" si="3521"/>
        <v>1.2155011147590387</v>
      </c>
      <c r="HF468" s="436">
        <f t="shared" si="3485"/>
        <v>0</v>
      </c>
      <c r="HG468" s="433">
        <f t="shared" si="3522"/>
        <v>5.8886546322827122</v>
      </c>
      <c r="HH468" s="435">
        <f>GY468*0.7906+'DATA SHEET'!CW468/100+HN468</f>
        <v>5.8886546322827122</v>
      </c>
      <c r="HI468" s="433">
        <f t="shared" si="3523"/>
        <v>1.5615655434679541</v>
      </c>
      <c r="HJ468" s="433">
        <f t="shared" si="3524"/>
        <v>10.148328222950017</v>
      </c>
      <c r="HK468" s="437">
        <f t="shared" si="3525"/>
        <v>25843</v>
      </c>
      <c r="HL468" s="437">
        <f t="shared" si="3526"/>
        <v>28989.399999999998</v>
      </c>
      <c r="HM468" s="438">
        <f t="shared" si="3527"/>
        <v>1.4014</v>
      </c>
      <c r="HN468" s="439">
        <f t="shared" si="3528"/>
        <v>0.59760000000000002</v>
      </c>
      <c r="HO468" s="436">
        <f t="shared" si="3529"/>
        <v>1.5508</v>
      </c>
      <c r="HP468" s="427">
        <f t="shared" si="3530"/>
        <v>0.46643999999999997</v>
      </c>
      <c r="HQ468" s="357">
        <f t="shared" si="3531"/>
        <v>25801.599999999999</v>
      </c>
      <c r="HR468" s="358">
        <f t="shared" si="3532"/>
        <v>29019.200000000001</v>
      </c>
      <c r="HS468" s="712">
        <f t="shared" si="3533"/>
        <v>0.46643999999999997</v>
      </c>
      <c r="HT468" s="713">
        <f t="shared" si="3534"/>
        <v>0.36094603788418017</v>
      </c>
      <c r="HU468" s="711">
        <f t="shared" si="3535"/>
        <v>0.44215889640812073</v>
      </c>
      <c r="HV468" s="711">
        <f t="shared" si="3536"/>
        <v>24.454174959719456</v>
      </c>
      <c r="HW468" s="711">
        <f t="shared" si="3537"/>
        <v>27.464698088207459</v>
      </c>
      <c r="HX468" s="711">
        <f t="shared" si="3538"/>
        <v>45.714470083951518</v>
      </c>
      <c r="HY468" s="714">
        <f t="shared" si="3539"/>
        <v>25.801599999999997</v>
      </c>
      <c r="HZ468" s="359">
        <f t="shared" si="3540"/>
        <v>29.019200000000001</v>
      </c>
      <c r="IA468" s="360">
        <f t="shared" si="3541"/>
        <v>48.30190909070317</v>
      </c>
      <c r="IB468" s="75">
        <f t="shared" si="3542"/>
        <v>45.714470083951518</v>
      </c>
      <c r="IC468" s="724">
        <f t="shared" si="3543"/>
        <v>0.36094603788418017</v>
      </c>
      <c r="ID468" s="724">
        <f t="shared" si="3544"/>
        <v>25.801599999999997</v>
      </c>
      <c r="IE468" s="724">
        <f t="shared" si="3545"/>
        <v>29.019200000000001</v>
      </c>
      <c r="IF468" s="76">
        <f t="shared" si="3546"/>
        <v>10.148328222950017</v>
      </c>
      <c r="IG468" s="29"/>
      <c r="IH468" s="29"/>
      <c r="II468" s="28"/>
      <c r="IJ468" s="21"/>
      <c r="IK468" s="31"/>
      <c r="IL468" s="31"/>
      <c r="IM468" s="31"/>
      <c r="IN468" s="29"/>
      <c r="IO468" s="29"/>
      <c r="IP468" s="25"/>
      <c r="IQ468" s="25"/>
      <c r="IR468" s="25"/>
      <c r="IS468" s="43"/>
      <c r="IT468" s="43"/>
      <c r="IU468" s="43"/>
      <c r="IV468" s="43"/>
      <c r="IW468" s="43"/>
      <c r="IX468" s="43"/>
      <c r="IY468" s="43"/>
      <c r="IZ468" s="43"/>
      <c r="JA468" s="25"/>
      <c r="JB468" s="43"/>
      <c r="JC468" s="64"/>
      <c r="JD468" s="22"/>
      <c r="JE468" s="22"/>
      <c r="JF468" s="22"/>
      <c r="JG468" s="22"/>
      <c r="JH468" s="21"/>
      <c r="JI468" s="21"/>
      <c r="JJ468" s="21"/>
      <c r="JK468" s="21"/>
      <c r="JL468" s="79"/>
      <c r="JM468" s="140"/>
      <c r="JN468" s="140"/>
      <c r="JO468" s="140"/>
      <c r="JP468" s="140"/>
      <c r="JQ468" s="140"/>
      <c r="JR468" s="140"/>
      <c r="JS468" s="140"/>
      <c r="JT468" s="142"/>
      <c r="JU468" s="142"/>
      <c r="JV468" s="142"/>
      <c r="JW468" s="142"/>
      <c r="JX468" s="142"/>
      <c r="JY468" s="142"/>
      <c r="JZ468" s="142"/>
      <c r="KA468" s="26"/>
      <c r="KB468" s="27"/>
      <c r="KC468" s="175"/>
      <c r="KD468" s="175"/>
      <c r="KE468" s="175"/>
      <c r="KF468" s="175"/>
      <c r="KG468" s="175"/>
      <c r="KH468" s="175"/>
      <c r="KI468" s="175"/>
      <c r="KJ468" s="175"/>
      <c r="KK468" s="32"/>
      <c r="KL468" s="32"/>
      <c r="KM468" s="32"/>
      <c r="KN468" s="32"/>
      <c r="KO468" s="32"/>
      <c r="KP468" s="32"/>
      <c r="KQ468" s="32"/>
      <c r="KR468" s="32"/>
      <c r="KS468" s="32"/>
      <c r="KT468" s="32"/>
      <c r="KU468" s="32"/>
      <c r="KV468" s="32"/>
      <c r="KX468" s="540">
        <f t="shared" si="3486"/>
        <v>100</v>
      </c>
    </row>
    <row r="469" spans="4:310" ht="16.5" thickTop="1" thickBot="1" x14ac:dyDescent="0.3">
      <c r="D469" s="578"/>
      <c r="E469" s="11">
        <f t="shared" si="3547"/>
        <v>228</v>
      </c>
      <c r="F469" s="2170"/>
      <c r="G469" s="1830"/>
      <c r="H469" s="38"/>
      <c r="I469" s="38"/>
      <c r="J469" s="38"/>
      <c r="K469" s="1830"/>
      <c r="L469" s="1830"/>
      <c r="M469" s="39"/>
      <c r="N469" s="77"/>
      <c r="O469" s="45"/>
      <c r="P469" s="599"/>
      <c r="Q469" s="726">
        <v>60</v>
      </c>
      <c r="R469" s="727"/>
      <c r="S469" s="727"/>
      <c r="T469" s="727"/>
      <c r="U469" s="727"/>
      <c r="V469" s="727"/>
      <c r="W469" s="727"/>
      <c r="X469" s="727"/>
      <c r="Y469" s="727"/>
      <c r="Z469" s="727"/>
      <c r="AA469" s="727"/>
      <c r="AB469" s="727">
        <v>40</v>
      </c>
      <c r="AC469" s="368">
        <f t="shared" si="3487"/>
        <v>0.6</v>
      </c>
      <c r="AD469" s="368">
        <f t="shared" si="3488"/>
        <v>0</v>
      </c>
      <c r="AE469" s="368">
        <f t="shared" si="3489"/>
        <v>0</v>
      </c>
      <c r="AF469" s="368">
        <f t="shared" si="3490"/>
        <v>0</v>
      </c>
      <c r="AG469" s="368">
        <f t="shared" si="3491"/>
        <v>0</v>
      </c>
      <c r="AH469" s="368">
        <f t="shared" si="3492"/>
        <v>0</v>
      </c>
      <c r="AI469" s="368">
        <f t="shared" si="3493"/>
        <v>0</v>
      </c>
      <c r="AJ469" s="368">
        <f t="shared" si="3494"/>
        <v>0</v>
      </c>
      <c r="AK469" s="368">
        <f t="shared" si="3495"/>
        <v>0</v>
      </c>
      <c r="AL469" s="368">
        <f t="shared" si="3496"/>
        <v>0</v>
      </c>
      <c r="AM469" s="368">
        <f t="shared" si="3497"/>
        <v>0</v>
      </c>
      <c r="AN469" s="368">
        <f t="shared" si="3498"/>
        <v>0.4</v>
      </c>
      <c r="AO469" s="369">
        <v>0</v>
      </c>
      <c r="AP469" s="370">
        <v>0</v>
      </c>
      <c r="AQ469" s="370">
        <v>0</v>
      </c>
      <c r="AR469" s="370">
        <v>0</v>
      </c>
      <c r="AS469" s="378">
        <f>AC469*'Gas parameters'!$B$10</f>
        <v>21490.799999999999</v>
      </c>
      <c r="AT469" s="371">
        <f>AD469*'Gas parameters'!$C$10</f>
        <v>0</v>
      </c>
      <c r="AU469" s="371">
        <f>AE469*'Gas parameters'!$D$10</f>
        <v>0</v>
      </c>
      <c r="AV469" s="371">
        <f>AF469*'Gas parameters'!$E$10</f>
        <v>0</v>
      </c>
      <c r="AW469" s="371">
        <f>AG469*'Gas parameters'!$F$10</f>
        <v>0</v>
      </c>
      <c r="AX469" s="371">
        <f>AH469*'Gas parameters'!$G$10</f>
        <v>0</v>
      </c>
      <c r="AY469" s="371">
        <f>AI469*'Gas parameters'!$H$10</f>
        <v>0</v>
      </c>
      <c r="AZ469" s="371">
        <f>AJ469*'Gas parameters'!$I$10</f>
        <v>0</v>
      </c>
      <c r="BA469" s="371">
        <f>AK469*'Gas parameters'!$J$10</f>
        <v>0</v>
      </c>
      <c r="BB469" s="371">
        <f>AL469*'Gas parameters'!$K$10</f>
        <v>0</v>
      </c>
      <c r="BC469" s="371">
        <f>AM469*'Gas parameters'!$L$10</f>
        <v>0</v>
      </c>
      <c r="BD469" s="371">
        <f>AN469*'Gas parameters'!$M$10</f>
        <v>4310.8</v>
      </c>
      <c r="BE469" s="372">
        <f>AO469*'Gas parameters'!$N$10</f>
        <v>0</v>
      </c>
      <c r="BF469" s="373">
        <f>AP469*'Gas parameters'!$O$10</f>
        <v>0</v>
      </c>
      <c r="BG469" s="373">
        <f>AQ469*'Gas parameters'!$P$10</f>
        <v>0</v>
      </c>
      <c r="BH469" s="379">
        <f>AR469*'Gas parameters'!$Q$10</f>
        <v>0</v>
      </c>
      <c r="BI469" s="386">
        <f>AC469*'Gas parameters'!$B$11</f>
        <v>23904</v>
      </c>
      <c r="BJ469" s="387">
        <f>AD469*'Gas parameters'!$C$11</f>
        <v>0</v>
      </c>
      <c r="BK469" s="387">
        <f>AE469*'Gas parameters'!$D$11</f>
        <v>0</v>
      </c>
      <c r="BL469" s="387">
        <f>AF469*'Gas parameters'!$E$11</f>
        <v>0</v>
      </c>
      <c r="BM469" s="387">
        <f>AG469*'Gas parameters'!$F$11</f>
        <v>0</v>
      </c>
      <c r="BN469" s="387">
        <f>AH469*'Gas parameters'!$G$11</f>
        <v>0</v>
      </c>
      <c r="BO469" s="387">
        <f>AI469*'Gas parameters'!$H$11</f>
        <v>0</v>
      </c>
      <c r="BP469" s="387">
        <f>AJ469*'Gas parameters'!$I$11</f>
        <v>0</v>
      </c>
      <c r="BQ469" s="387">
        <f>AK469*'Gas parameters'!$J$11</f>
        <v>0</v>
      </c>
      <c r="BR469" s="387">
        <f>AL469*'Gas parameters'!$K$11</f>
        <v>0</v>
      </c>
      <c r="BS469" s="387">
        <f>AM469*'Gas parameters'!$L$11</f>
        <v>0</v>
      </c>
      <c r="BT469" s="387">
        <f>AN469*'Gas parameters'!$M$11</f>
        <v>5115.2000000000007</v>
      </c>
      <c r="BU469" s="388">
        <f>AO469*'Gas parameters'!$N$11</f>
        <v>0</v>
      </c>
      <c r="BV469" s="389">
        <f>AP469*'Gas parameters'!$O$11</f>
        <v>0</v>
      </c>
      <c r="BW469" s="389">
        <f>AQ469*'Gas parameters'!$P$11</f>
        <v>0</v>
      </c>
      <c r="BX469" s="390">
        <f>AR469*'Gas parameters'!$Q$11</f>
        <v>0</v>
      </c>
      <c r="BY469" s="385">
        <f>AC469*'Gas parameters'!$B$12</f>
        <v>0.43043999999999999</v>
      </c>
      <c r="BZ469" s="374">
        <f>AD469*'Gas parameters'!$C$12</f>
        <v>0</v>
      </c>
      <c r="CA469" s="374">
        <f>AE469*'Gas parameters'!$D$12</f>
        <v>0</v>
      </c>
      <c r="CB469" s="374">
        <f>AF469*'Gas parameters'!$E$12</f>
        <v>0</v>
      </c>
      <c r="CC469" s="374">
        <f>AG469*'Gas parameters'!$F$12</f>
        <v>0</v>
      </c>
      <c r="CD469" s="374">
        <f>AH469*'Gas parameters'!$G$12</f>
        <v>0</v>
      </c>
      <c r="CE469" s="374">
        <f>AI469*'Gas parameters'!$H$12</f>
        <v>0</v>
      </c>
      <c r="CF469" s="374">
        <f>AJ469*'Gas parameters'!$I$12</f>
        <v>0</v>
      </c>
      <c r="CG469" s="374">
        <f>AK469*'Gas parameters'!$J$12</f>
        <v>0</v>
      </c>
      <c r="CH469" s="374">
        <f>AL469*'Gas parameters'!$K$12</f>
        <v>0</v>
      </c>
      <c r="CI469" s="374">
        <f>AM469*'Gas parameters'!$L$12</f>
        <v>0</v>
      </c>
      <c r="CJ469" s="374">
        <f>AN469*'Gas parameters'!$M$12</f>
        <v>3.5999999999999997E-2</v>
      </c>
      <c r="CK469" s="375">
        <f>AO469*'Gas parameters'!$N$12</f>
        <v>0</v>
      </c>
      <c r="CL469" s="376">
        <f>AP469*'Gas parameters'!$O$12</f>
        <v>0</v>
      </c>
      <c r="CM469" s="376">
        <f>AQ469*'Gas parameters'!$P$12</f>
        <v>0</v>
      </c>
      <c r="CN469" s="376">
        <f>AR469*'Gas parameters'!$Q$12</f>
        <v>0</v>
      </c>
      <c r="CO469" s="432">
        <f t="shared" si="3499"/>
        <v>0.6</v>
      </c>
      <c r="CP469" s="432">
        <f t="shared" si="3500"/>
        <v>0</v>
      </c>
      <c r="CQ469" s="432">
        <f t="shared" si="3501"/>
        <v>0</v>
      </c>
      <c r="CR469" s="432">
        <f t="shared" si="3502"/>
        <v>0</v>
      </c>
      <c r="CS469" s="432">
        <f t="shared" si="3503"/>
        <v>0</v>
      </c>
      <c r="CT469" s="432">
        <f t="shared" si="3504"/>
        <v>0</v>
      </c>
      <c r="CU469" s="432">
        <f t="shared" si="3505"/>
        <v>0</v>
      </c>
      <c r="CV469" s="432">
        <f t="shared" si="3506"/>
        <v>0</v>
      </c>
      <c r="CW469" s="432">
        <f t="shared" si="3507"/>
        <v>0</v>
      </c>
      <c r="CX469" s="432">
        <f t="shared" si="3508"/>
        <v>0</v>
      </c>
      <c r="CY469" s="432">
        <f t="shared" si="3509"/>
        <v>0</v>
      </c>
      <c r="CZ469" s="432">
        <f t="shared" si="3510"/>
        <v>0.4</v>
      </c>
      <c r="DA469" s="432">
        <f t="shared" si="3511"/>
        <v>0</v>
      </c>
      <c r="DB469" s="432">
        <f t="shared" si="3512"/>
        <v>0</v>
      </c>
      <c r="DC469" s="432">
        <f t="shared" si="3513"/>
        <v>0</v>
      </c>
      <c r="DD469" s="432">
        <f t="shared" si="3514"/>
        <v>0</v>
      </c>
      <c r="DE469" s="428">
        <f>'DATA SHEET'!CO469*'Gas parameters'!$B$13</f>
        <v>21529.8</v>
      </c>
      <c r="DF469" s="428">
        <f>'DATA SHEET'!CP469*'Gas parameters'!$C$13</f>
        <v>0</v>
      </c>
      <c r="DG469" s="428">
        <f>'DATA SHEET'!CQ469*'Gas parameters'!$D$13</f>
        <v>0</v>
      </c>
      <c r="DH469" s="428">
        <f>'DATA SHEET'!CR469*'Gas parameters'!$E$13</f>
        <v>0</v>
      </c>
      <c r="DI469" s="428">
        <f>'DATA SHEET'!CS469*'Gas parameters'!$F$13</f>
        <v>0</v>
      </c>
      <c r="DJ469" s="428">
        <f>'DATA SHEET'!CT469*'Gas parameters'!$G$13</f>
        <v>0</v>
      </c>
      <c r="DK469" s="428">
        <f>'DATA SHEET'!CU469*'Gas parameters'!$H$13</f>
        <v>0</v>
      </c>
      <c r="DL469" s="428">
        <f>'DATA SHEET'!CV469*'Gas parameters'!$I$13</f>
        <v>0</v>
      </c>
      <c r="DM469" s="428">
        <f>'DATA SHEET'!CW469*'Gas parameters'!$J$13</f>
        <v>0</v>
      </c>
      <c r="DN469" s="428">
        <f>'DATA SHEET'!CX469*'Gas parameters'!$K$13</f>
        <v>0</v>
      </c>
      <c r="DO469" s="428">
        <f>'DATA SHEET'!CY469*'Gas parameters'!$L$13</f>
        <v>0</v>
      </c>
      <c r="DP469" s="428">
        <f>'DATA SHEET'!CZ469*'Gas parameters'!$M$13</f>
        <v>4313.2</v>
      </c>
      <c r="DQ469" s="428">
        <f>'DATA SHEET'!DA469*'Gas parameters'!$N$13</f>
        <v>0</v>
      </c>
      <c r="DR469" s="428">
        <f>'DATA SHEET'!DB469*'Gas parameters'!$O$13</f>
        <v>0</v>
      </c>
      <c r="DS469" s="428">
        <f>'DATA SHEET'!DC469*'Gas parameters'!$P$13</f>
        <v>0</v>
      </c>
      <c r="DT469" s="428">
        <f>'DATA SHEET'!DD469*'Gas parameters'!$Q$13</f>
        <v>0</v>
      </c>
      <c r="DU469" s="431">
        <f>'DATA SHEET'!CO469*'Gas parameters'!$B$14</f>
        <v>23891.399999999998</v>
      </c>
      <c r="DV469" s="431">
        <f>'DATA SHEET'!CP469*'Gas parameters'!$C$14</f>
        <v>0</v>
      </c>
      <c r="DW469" s="431">
        <f>'DATA SHEET'!CQ469*'Gas parameters'!$D$14</f>
        <v>0</v>
      </c>
      <c r="DX469" s="431">
        <f>'DATA SHEET'!CR469*'Gas parameters'!$E$14</f>
        <v>0</v>
      </c>
      <c r="DY469" s="431">
        <f>'DATA SHEET'!CS469*'Gas parameters'!$F$14</f>
        <v>0</v>
      </c>
      <c r="DZ469" s="431">
        <f>'DATA SHEET'!CT469*'Gas parameters'!$G$14</f>
        <v>0</v>
      </c>
      <c r="EA469" s="431">
        <f>'DATA SHEET'!CU469*'Gas parameters'!$H$14</f>
        <v>0</v>
      </c>
      <c r="EB469" s="431">
        <f>'DATA SHEET'!CV469*'Gas parameters'!$I$14</f>
        <v>0</v>
      </c>
      <c r="EC469" s="431">
        <f>'DATA SHEET'!CW469*'Gas parameters'!$J$14</f>
        <v>0</v>
      </c>
      <c r="ED469" s="431">
        <f>'DATA SHEET'!CX469*'Gas parameters'!$K$14</f>
        <v>0</v>
      </c>
      <c r="EE469" s="431">
        <f>'DATA SHEET'!CY469*'Gas parameters'!$L$14</f>
        <v>0</v>
      </c>
      <c r="EF469" s="431">
        <f>'DATA SHEET'!CZ469*'Gas parameters'!$M$14</f>
        <v>5098</v>
      </c>
      <c r="EG469" s="431">
        <f>'DATA SHEET'!DA469*'Gas parameters'!$N$14</f>
        <v>0</v>
      </c>
      <c r="EH469" s="431">
        <f>'DATA SHEET'!DB469*'Gas parameters'!$O$14</f>
        <v>0</v>
      </c>
      <c r="EI469" s="431">
        <f>'DATA SHEET'!DC469*'Gas parameters'!$P$14</f>
        <v>0</v>
      </c>
      <c r="EJ469" s="431">
        <f>'DATA SHEET'!DD469*'Gas parameters'!$Q$14</f>
        <v>0</v>
      </c>
      <c r="EK469" s="425">
        <f>'DATA SHEET'!CO469*'Gas parameters'!$B$15</f>
        <v>1.2018</v>
      </c>
      <c r="EL469" s="434">
        <f>'DATA SHEET'!CP469*'Gas parameters'!$C$15</f>
        <v>0</v>
      </c>
      <c r="EM469" s="434">
        <f>'DATA SHEET'!CQ469*'Gas parameters'!$D$15</f>
        <v>0</v>
      </c>
      <c r="EN469" s="434">
        <f>'DATA SHEET'!CR469*'Gas parameters'!$E$15</f>
        <v>0</v>
      </c>
      <c r="EO469" s="434">
        <f>'DATA SHEET'!CS469*'Gas parameters'!$F$15</f>
        <v>0</v>
      </c>
      <c r="EP469" s="434">
        <f>'DATA SHEET'!CT469*'Gas parameters'!$G$15</f>
        <v>0</v>
      </c>
      <c r="EQ469" s="434">
        <f>'DATA SHEET'!CU469*'Gas parameters'!$H$15</f>
        <v>0</v>
      </c>
      <c r="ER469" s="434">
        <f>'DATA SHEET'!CV469*'Gas parameters'!$I$15</f>
        <v>0</v>
      </c>
      <c r="ES469" s="434">
        <f>'DATA SHEET'!CW469*'Gas parameters'!$J$15</f>
        <v>0</v>
      </c>
      <c r="ET469" s="434">
        <f>'DATA SHEET'!CX469*'Gas parameters'!$K$15</f>
        <v>0</v>
      </c>
      <c r="EU469" s="434">
        <f>'DATA SHEET'!CY469*'Gas parameters'!$L$15</f>
        <v>0</v>
      </c>
      <c r="EV469" s="434">
        <f>'DATA SHEET'!CZ469*'Gas parameters'!$M$15</f>
        <v>0.1996</v>
      </c>
      <c r="EW469" s="434">
        <f>'DATA SHEET'!DA469*'Gas parameters'!$N$15</f>
        <v>0</v>
      </c>
      <c r="EX469" s="434">
        <f>'DATA SHEET'!DB469*'Gas parameters'!$O$15</f>
        <v>0</v>
      </c>
      <c r="EY469" s="434">
        <f>'DATA SHEET'!DC469*'Gas parameters'!$P$15</f>
        <v>0</v>
      </c>
      <c r="EZ469" s="434">
        <f>'DATA SHEET'!DD469*'Gas parameters'!$Q$15</f>
        <v>0</v>
      </c>
      <c r="FA469" s="429">
        <f>'DATA SHEET'!CO469*'Gas parameters'!$B$16</f>
        <v>0.59760000000000002</v>
      </c>
      <c r="FB469" s="429">
        <f>'DATA SHEET'!CP469*'Gas parameters'!$C$16</f>
        <v>0</v>
      </c>
      <c r="FC469" s="429">
        <f>'DATA SHEET'!CQ469*'Gas parameters'!$D$16</f>
        <v>0</v>
      </c>
      <c r="FD469" s="429">
        <f>'DATA SHEET'!CR469*'Gas parameters'!$E$16</f>
        <v>0</v>
      </c>
      <c r="FE469" s="429">
        <f>'DATA SHEET'!CS469*'Gas parameters'!$F$16</f>
        <v>0</v>
      </c>
      <c r="FF469" s="429">
        <f>'DATA SHEET'!CT469*'Gas parameters'!$G$16</f>
        <v>0</v>
      </c>
      <c r="FG469" s="429">
        <f>'DATA SHEET'!CU469*'Gas parameters'!$H$16</f>
        <v>0</v>
      </c>
      <c r="FH469" s="429">
        <f>'DATA SHEET'!CV469*'Gas parameters'!$I$16</f>
        <v>0</v>
      </c>
      <c r="FI469" s="429">
        <f>'DATA SHEET'!CW469*'Gas parameters'!$J$16</f>
        <v>0</v>
      </c>
      <c r="FJ469" s="429">
        <f>'DATA SHEET'!CX469*'Gas parameters'!$K$16</f>
        <v>0</v>
      </c>
      <c r="FK469" s="429">
        <f>'DATA SHEET'!CY469*'Gas parameters'!$L$16</f>
        <v>0</v>
      </c>
      <c r="FL469" s="429">
        <f>'DATA SHEET'!CZ469*'Gas parameters'!$M$16</f>
        <v>0</v>
      </c>
      <c r="FM469" s="429">
        <f>'DATA SHEET'!DA469*'Gas parameters'!$N$16</f>
        <v>0</v>
      </c>
      <c r="FN469" s="429">
        <f>'DATA SHEET'!DB469*'Gas parameters'!$O$16</f>
        <v>0</v>
      </c>
      <c r="FO469" s="429">
        <f>'DATA SHEET'!DC469*'Gas parameters'!$P$16</f>
        <v>0</v>
      </c>
      <c r="FP469" s="429">
        <f>'DATA SHEET'!DD469*'Gas parameters'!$Q$16</f>
        <v>0</v>
      </c>
      <c r="FQ469" s="457">
        <f>'DATA SHEET'!CO469*'Gas parameters'!$B$17</f>
        <v>1.1639999999999999</v>
      </c>
      <c r="FR469" s="457">
        <f>'DATA SHEET'!CP469*'Gas parameters'!$C$17</f>
        <v>0</v>
      </c>
      <c r="FS469" s="457">
        <f>'DATA SHEET'!CQ469*'Gas parameters'!$D$17</f>
        <v>0</v>
      </c>
      <c r="FT469" s="457">
        <f>'DATA SHEET'!CR469*'Gas parameters'!$E$17</f>
        <v>0</v>
      </c>
      <c r="FU469" s="457">
        <f>'DATA SHEET'!CS469*'Gas parameters'!$F$17</f>
        <v>0</v>
      </c>
      <c r="FV469" s="457">
        <f>'DATA SHEET'!CT469*'Gas parameters'!$G$17</f>
        <v>0</v>
      </c>
      <c r="FW469" s="457">
        <f>'DATA SHEET'!CU469*'Gas parameters'!$H$17</f>
        <v>0</v>
      </c>
      <c r="FX469" s="457">
        <f>'DATA SHEET'!CV469*'Gas parameters'!$I$17</f>
        <v>0</v>
      </c>
      <c r="FY469" s="457">
        <f>'DATA SHEET'!CW469*'Gas parameters'!$J$17</f>
        <v>0</v>
      </c>
      <c r="FZ469" s="457">
        <f>'DATA SHEET'!CX469*'Gas parameters'!$K$17</f>
        <v>0</v>
      </c>
      <c r="GA469" s="457">
        <f>'DATA SHEET'!CY469*'Gas parameters'!$L$17</f>
        <v>0</v>
      </c>
      <c r="GB469" s="457">
        <f>'DATA SHEET'!CZ469*'Gas parameters'!$M$17</f>
        <v>0.38680000000000003</v>
      </c>
      <c r="GC469" s="457">
        <f>'DATA SHEET'!DA469*'Gas parameters'!$N$17</f>
        <v>0</v>
      </c>
      <c r="GD469" s="457">
        <f>'DATA SHEET'!DB469*'Gas parameters'!$O$17</f>
        <v>0</v>
      </c>
      <c r="GE469" s="457">
        <f>'DATA SHEET'!DC469*'Gas parameters'!$P$17</f>
        <v>0</v>
      </c>
      <c r="GF469" s="457">
        <f>'DATA SHEET'!DD469*'Gas parameters'!$Q$17</f>
        <v>0</v>
      </c>
      <c r="GG469" s="429">
        <f>'DATA SHEET'!CO469*'Gas parameters'!$B$18</f>
        <v>0.43043999999999999</v>
      </c>
      <c r="GH469" s="429">
        <f>'DATA SHEET'!CP469*'Gas parameters'!$C$18</f>
        <v>0</v>
      </c>
      <c r="GI469" s="429">
        <f>'DATA SHEET'!CQ469*'Gas parameters'!$D$18</f>
        <v>0</v>
      </c>
      <c r="GJ469" s="429">
        <f>'DATA SHEET'!CR469*'Gas parameters'!$E$18</f>
        <v>0</v>
      </c>
      <c r="GK469" s="429">
        <f>'DATA SHEET'!CS469*'Gas parameters'!$F$18</f>
        <v>0</v>
      </c>
      <c r="GL469" s="429">
        <f>'DATA SHEET'!CT469*'Gas parameters'!$G$18</f>
        <v>0</v>
      </c>
      <c r="GM469" s="429">
        <f>'DATA SHEET'!CU469*'Gas parameters'!$H$18</f>
        <v>0</v>
      </c>
      <c r="GN469" s="429">
        <f>'DATA SHEET'!CV469*'Gas parameters'!$I$18</f>
        <v>0</v>
      </c>
      <c r="GO469" s="429">
        <f>'DATA SHEET'!CW469*'Gas parameters'!$J$18</f>
        <v>0</v>
      </c>
      <c r="GP469" s="429">
        <f>'DATA SHEET'!CX469*'Gas parameters'!$K$18</f>
        <v>0</v>
      </c>
      <c r="GQ469" s="429">
        <f>'DATA SHEET'!CY469*'Gas parameters'!$L$18</f>
        <v>0</v>
      </c>
      <c r="GR469" s="429">
        <f>'DATA SHEET'!CZ469*'Gas parameters'!$M$18</f>
        <v>3.5999999999999997E-2</v>
      </c>
      <c r="GS469" s="429">
        <f>'DATA SHEET'!DA469*'Gas parameters'!$N$18</f>
        <v>0</v>
      </c>
      <c r="GT469" s="429">
        <f>'DATA SHEET'!DB469*'Gas parameters'!$O$18</f>
        <v>0</v>
      </c>
      <c r="GU469" s="429">
        <f>'DATA SHEET'!DC469*'Gas parameters'!$P$18</f>
        <v>0</v>
      </c>
      <c r="GV469" s="429">
        <f>'DATA SHEET'!DD469*'Gas parameters'!$Q$18</f>
        <v>0</v>
      </c>
      <c r="GW469" s="430">
        <v>7</v>
      </c>
      <c r="GX469" s="430">
        <v>1E-3</v>
      </c>
      <c r="GY469" s="435">
        <f t="shared" si="3515"/>
        <v>6.6924546322827121</v>
      </c>
      <c r="GZ469" s="435">
        <f t="shared" si="3516"/>
        <v>10.148328222950017</v>
      </c>
      <c r="HA469" s="433">
        <f t="shared" si="3517"/>
        <v>1</v>
      </c>
      <c r="HB469" s="433">
        <f t="shared" si="3518"/>
        <v>7.4502201757506663</v>
      </c>
      <c r="HC469" s="433">
        <f t="shared" si="3519"/>
        <v>20.959991874476575</v>
      </c>
      <c r="HD469" s="433">
        <f t="shared" si="3520"/>
        <v>1.3246768628986172</v>
      </c>
      <c r="HE469" s="433">
        <f t="shared" si="3521"/>
        <v>1.2155011147590387</v>
      </c>
      <c r="HF469" s="436">
        <f t="shared" si="3485"/>
        <v>0</v>
      </c>
      <c r="HG469" s="433">
        <f t="shared" si="3522"/>
        <v>5.8886546322827122</v>
      </c>
      <c r="HH469" s="435">
        <f>GY469*0.7906+'DATA SHEET'!CW469/100+HN469</f>
        <v>5.8886546322827122</v>
      </c>
      <c r="HI469" s="433">
        <f t="shared" si="3523"/>
        <v>1.5615655434679541</v>
      </c>
      <c r="HJ469" s="433">
        <f t="shared" si="3524"/>
        <v>10.148328222950017</v>
      </c>
      <c r="HK469" s="437">
        <f t="shared" si="3525"/>
        <v>25843</v>
      </c>
      <c r="HL469" s="437">
        <f t="shared" si="3526"/>
        <v>28989.399999999998</v>
      </c>
      <c r="HM469" s="438">
        <f t="shared" si="3527"/>
        <v>1.4014</v>
      </c>
      <c r="HN469" s="439">
        <f t="shared" si="3528"/>
        <v>0.59760000000000002</v>
      </c>
      <c r="HO469" s="436">
        <f t="shared" si="3529"/>
        <v>1.5508</v>
      </c>
      <c r="HP469" s="427">
        <f t="shared" si="3530"/>
        <v>0.46643999999999997</v>
      </c>
      <c r="HQ469" s="357">
        <f t="shared" si="3531"/>
        <v>25801.599999999999</v>
      </c>
      <c r="HR469" s="358">
        <f t="shared" si="3532"/>
        <v>29019.200000000001</v>
      </c>
      <c r="HS469" s="712">
        <f t="shared" si="3533"/>
        <v>0.46643999999999997</v>
      </c>
      <c r="HT469" s="713">
        <f t="shared" si="3534"/>
        <v>0.36094603788418017</v>
      </c>
      <c r="HU469" s="711">
        <f t="shared" si="3535"/>
        <v>0.44215889640812073</v>
      </c>
      <c r="HV469" s="711">
        <f t="shared" si="3536"/>
        <v>24.454174959719456</v>
      </c>
      <c r="HW469" s="711">
        <f t="shared" si="3537"/>
        <v>27.464698088207459</v>
      </c>
      <c r="HX469" s="711">
        <f t="shared" si="3538"/>
        <v>45.714470083951518</v>
      </c>
      <c r="HY469" s="714">
        <f t="shared" si="3539"/>
        <v>25.801599999999997</v>
      </c>
      <c r="HZ469" s="359">
        <f t="shared" si="3540"/>
        <v>29.019200000000001</v>
      </c>
      <c r="IA469" s="360">
        <f t="shared" si="3541"/>
        <v>48.30190909070317</v>
      </c>
      <c r="IB469" s="75">
        <f t="shared" si="3542"/>
        <v>45.714470083951518</v>
      </c>
      <c r="IC469" s="724">
        <f t="shared" si="3543"/>
        <v>0.36094603788418017</v>
      </c>
      <c r="ID469" s="724">
        <f t="shared" si="3544"/>
        <v>25.801599999999997</v>
      </c>
      <c r="IE469" s="724">
        <f t="shared" si="3545"/>
        <v>29.019200000000001</v>
      </c>
      <c r="IF469" s="76">
        <f t="shared" si="3546"/>
        <v>10.148328222950017</v>
      </c>
      <c r="IG469" s="29"/>
      <c r="IH469" s="29"/>
      <c r="II469" s="28"/>
      <c r="IJ469" s="21"/>
      <c r="IK469" s="31"/>
      <c r="IL469" s="31"/>
      <c r="IM469" s="31"/>
      <c r="IN469" s="29"/>
      <c r="IO469" s="29"/>
      <c r="IP469" s="25"/>
      <c r="IQ469" s="25"/>
      <c r="IR469" s="25"/>
      <c r="IS469" s="43"/>
      <c r="IT469" s="43"/>
      <c r="IU469" s="43"/>
      <c r="IV469" s="43"/>
      <c r="IW469" s="43"/>
      <c r="IX469" s="43"/>
      <c r="IY469" s="43"/>
      <c r="IZ469" s="43"/>
      <c r="JA469" s="25"/>
      <c r="JB469" s="43"/>
      <c r="JC469" s="64"/>
      <c r="JD469" s="22"/>
      <c r="JE469" s="22"/>
      <c r="JF469" s="22"/>
      <c r="JG469" s="22"/>
      <c r="JH469" s="21"/>
      <c r="JI469" s="21"/>
      <c r="JJ469" s="21"/>
      <c r="JK469" s="21"/>
      <c r="JL469" s="79"/>
      <c r="JM469" s="140"/>
      <c r="JN469" s="140"/>
      <c r="JO469" s="140"/>
      <c r="JP469" s="140"/>
      <c r="JQ469" s="140"/>
      <c r="JR469" s="140"/>
      <c r="JS469" s="140"/>
      <c r="JT469" s="142"/>
      <c r="JU469" s="142"/>
      <c r="JV469" s="142"/>
      <c r="JW469" s="142"/>
      <c r="JX469" s="142"/>
      <c r="JY469" s="142"/>
      <c r="JZ469" s="142"/>
      <c r="KA469" s="23"/>
      <c r="KB469" s="24"/>
      <c r="KC469" s="175"/>
      <c r="KD469" s="175"/>
      <c r="KE469" s="175"/>
      <c r="KF469" s="175"/>
      <c r="KG469" s="175"/>
      <c r="KH469" s="175"/>
      <c r="KI469" s="175"/>
      <c r="KJ469" s="175"/>
      <c r="KK469" s="32"/>
      <c r="KL469" s="32"/>
      <c r="KM469" s="32"/>
      <c r="KN469" s="32"/>
      <c r="KO469" s="32"/>
      <c r="KP469" s="32"/>
      <c r="KQ469" s="32"/>
      <c r="KR469" s="32"/>
      <c r="KS469" s="32"/>
      <c r="KT469" s="32"/>
      <c r="KU469" s="32"/>
      <c r="KV469" s="32"/>
      <c r="KX469" s="540">
        <f t="shared" si="3486"/>
        <v>100</v>
      </c>
    </row>
    <row r="470" spans="4:310" ht="16.5" thickTop="1" thickBot="1" x14ac:dyDescent="0.3">
      <c r="D470" s="578"/>
      <c r="E470" s="11">
        <f t="shared" si="3547"/>
        <v>229</v>
      </c>
      <c r="F470" s="2171"/>
      <c r="G470" s="1831"/>
      <c r="H470" s="38"/>
      <c r="I470" s="38"/>
      <c r="J470" s="38"/>
      <c r="K470" s="1831"/>
      <c r="L470" s="1831"/>
      <c r="M470" s="39"/>
      <c r="N470" s="77"/>
      <c r="O470" s="45"/>
      <c r="P470" s="599"/>
      <c r="Q470" s="726">
        <v>60</v>
      </c>
      <c r="R470" s="727"/>
      <c r="S470" s="727"/>
      <c r="T470" s="727"/>
      <c r="U470" s="727"/>
      <c r="V470" s="727"/>
      <c r="W470" s="727"/>
      <c r="X470" s="727"/>
      <c r="Y470" s="727"/>
      <c r="Z470" s="727"/>
      <c r="AA470" s="727"/>
      <c r="AB470" s="727">
        <v>40</v>
      </c>
      <c r="AC470" s="368">
        <f t="shared" si="3487"/>
        <v>0.6</v>
      </c>
      <c r="AD470" s="368">
        <f t="shared" si="3488"/>
        <v>0</v>
      </c>
      <c r="AE470" s="368">
        <f t="shared" si="3489"/>
        <v>0</v>
      </c>
      <c r="AF470" s="368">
        <f t="shared" si="3490"/>
        <v>0</v>
      </c>
      <c r="AG470" s="368">
        <f t="shared" si="3491"/>
        <v>0</v>
      </c>
      <c r="AH470" s="368">
        <f t="shared" si="3492"/>
        <v>0</v>
      </c>
      <c r="AI470" s="368">
        <f t="shared" si="3493"/>
        <v>0</v>
      </c>
      <c r="AJ470" s="368">
        <f t="shared" si="3494"/>
        <v>0</v>
      </c>
      <c r="AK470" s="368">
        <f t="shared" si="3495"/>
        <v>0</v>
      </c>
      <c r="AL470" s="368">
        <f t="shared" si="3496"/>
        <v>0</v>
      </c>
      <c r="AM470" s="368">
        <f t="shared" si="3497"/>
        <v>0</v>
      </c>
      <c r="AN470" s="368">
        <f t="shared" si="3498"/>
        <v>0.4</v>
      </c>
      <c r="AO470" s="369">
        <v>0</v>
      </c>
      <c r="AP470" s="370">
        <v>0</v>
      </c>
      <c r="AQ470" s="370">
        <v>0</v>
      </c>
      <c r="AR470" s="370">
        <v>0</v>
      </c>
      <c r="AS470" s="378">
        <f>AC470*'Gas parameters'!$B$10</f>
        <v>21490.799999999999</v>
      </c>
      <c r="AT470" s="371">
        <f>AD470*'Gas parameters'!$C$10</f>
        <v>0</v>
      </c>
      <c r="AU470" s="371">
        <f>AE470*'Gas parameters'!$D$10</f>
        <v>0</v>
      </c>
      <c r="AV470" s="371">
        <f>AF470*'Gas parameters'!$E$10</f>
        <v>0</v>
      </c>
      <c r="AW470" s="371">
        <f>AG470*'Gas parameters'!$F$10</f>
        <v>0</v>
      </c>
      <c r="AX470" s="371">
        <f>AH470*'Gas parameters'!$G$10</f>
        <v>0</v>
      </c>
      <c r="AY470" s="371">
        <f>AI470*'Gas parameters'!$H$10</f>
        <v>0</v>
      </c>
      <c r="AZ470" s="371">
        <f>AJ470*'Gas parameters'!$I$10</f>
        <v>0</v>
      </c>
      <c r="BA470" s="371">
        <f>AK470*'Gas parameters'!$J$10</f>
        <v>0</v>
      </c>
      <c r="BB470" s="371">
        <f>AL470*'Gas parameters'!$K$10</f>
        <v>0</v>
      </c>
      <c r="BC470" s="371">
        <f>AM470*'Gas parameters'!$L$10</f>
        <v>0</v>
      </c>
      <c r="BD470" s="371">
        <f>AN470*'Gas parameters'!$M$10</f>
        <v>4310.8</v>
      </c>
      <c r="BE470" s="372">
        <f>AO470*'Gas parameters'!$N$10</f>
        <v>0</v>
      </c>
      <c r="BF470" s="373">
        <f>AP470*'Gas parameters'!$O$10</f>
        <v>0</v>
      </c>
      <c r="BG470" s="373">
        <f>AQ470*'Gas parameters'!$P$10</f>
        <v>0</v>
      </c>
      <c r="BH470" s="379">
        <f>AR470*'Gas parameters'!$Q$10</f>
        <v>0</v>
      </c>
      <c r="BI470" s="386">
        <f>AC470*'Gas parameters'!$B$11</f>
        <v>23904</v>
      </c>
      <c r="BJ470" s="387">
        <f>AD470*'Gas parameters'!$C$11</f>
        <v>0</v>
      </c>
      <c r="BK470" s="387">
        <f>AE470*'Gas parameters'!$D$11</f>
        <v>0</v>
      </c>
      <c r="BL470" s="387">
        <f>AF470*'Gas parameters'!$E$11</f>
        <v>0</v>
      </c>
      <c r="BM470" s="387">
        <f>AG470*'Gas parameters'!$F$11</f>
        <v>0</v>
      </c>
      <c r="BN470" s="387">
        <f>AH470*'Gas parameters'!$G$11</f>
        <v>0</v>
      </c>
      <c r="BO470" s="387">
        <f>AI470*'Gas parameters'!$H$11</f>
        <v>0</v>
      </c>
      <c r="BP470" s="387">
        <f>AJ470*'Gas parameters'!$I$11</f>
        <v>0</v>
      </c>
      <c r="BQ470" s="387">
        <f>AK470*'Gas parameters'!$J$11</f>
        <v>0</v>
      </c>
      <c r="BR470" s="387">
        <f>AL470*'Gas parameters'!$K$11</f>
        <v>0</v>
      </c>
      <c r="BS470" s="387">
        <f>AM470*'Gas parameters'!$L$11</f>
        <v>0</v>
      </c>
      <c r="BT470" s="387">
        <f>AN470*'Gas parameters'!$M$11</f>
        <v>5115.2000000000007</v>
      </c>
      <c r="BU470" s="388">
        <f>AO470*'Gas parameters'!$N$11</f>
        <v>0</v>
      </c>
      <c r="BV470" s="389">
        <f>AP470*'Gas parameters'!$O$11</f>
        <v>0</v>
      </c>
      <c r="BW470" s="389">
        <f>AQ470*'Gas parameters'!$P$11</f>
        <v>0</v>
      </c>
      <c r="BX470" s="390">
        <f>AR470*'Gas parameters'!$Q$11</f>
        <v>0</v>
      </c>
      <c r="BY470" s="385">
        <f>AC470*'Gas parameters'!$B$12</f>
        <v>0.43043999999999999</v>
      </c>
      <c r="BZ470" s="374">
        <f>AD470*'Gas parameters'!$C$12</f>
        <v>0</v>
      </c>
      <c r="CA470" s="374">
        <f>AE470*'Gas parameters'!$D$12</f>
        <v>0</v>
      </c>
      <c r="CB470" s="374">
        <f>AF470*'Gas parameters'!$E$12</f>
        <v>0</v>
      </c>
      <c r="CC470" s="374">
        <f>AG470*'Gas parameters'!$F$12</f>
        <v>0</v>
      </c>
      <c r="CD470" s="374">
        <f>AH470*'Gas parameters'!$G$12</f>
        <v>0</v>
      </c>
      <c r="CE470" s="374">
        <f>AI470*'Gas parameters'!$H$12</f>
        <v>0</v>
      </c>
      <c r="CF470" s="374">
        <f>AJ470*'Gas parameters'!$I$12</f>
        <v>0</v>
      </c>
      <c r="CG470" s="374">
        <f>AK470*'Gas parameters'!$J$12</f>
        <v>0</v>
      </c>
      <c r="CH470" s="374">
        <f>AL470*'Gas parameters'!$K$12</f>
        <v>0</v>
      </c>
      <c r="CI470" s="374">
        <f>AM470*'Gas parameters'!$L$12</f>
        <v>0</v>
      </c>
      <c r="CJ470" s="374">
        <f>AN470*'Gas parameters'!$M$12</f>
        <v>3.5999999999999997E-2</v>
      </c>
      <c r="CK470" s="375">
        <f>AO470*'Gas parameters'!$N$12</f>
        <v>0</v>
      </c>
      <c r="CL470" s="376">
        <f>AP470*'Gas parameters'!$O$12</f>
        <v>0</v>
      </c>
      <c r="CM470" s="376">
        <f>AQ470*'Gas parameters'!$P$12</f>
        <v>0</v>
      </c>
      <c r="CN470" s="376">
        <f>AR470*'Gas parameters'!$Q$12</f>
        <v>0</v>
      </c>
      <c r="CO470" s="432">
        <f t="shared" si="3499"/>
        <v>0.6</v>
      </c>
      <c r="CP470" s="432">
        <f t="shared" si="3500"/>
        <v>0</v>
      </c>
      <c r="CQ470" s="432">
        <f t="shared" si="3501"/>
        <v>0</v>
      </c>
      <c r="CR470" s="432">
        <f t="shared" si="3502"/>
        <v>0</v>
      </c>
      <c r="CS470" s="432">
        <f t="shared" si="3503"/>
        <v>0</v>
      </c>
      <c r="CT470" s="432">
        <f t="shared" si="3504"/>
        <v>0</v>
      </c>
      <c r="CU470" s="432">
        <f t="shared" si="3505"/>
        <v>0</v>
      </c>
      <c r="CV470" s="432">
        <f t="shared" si="3506"/>
        <v>0</v>
      </c>
      <c r="CW470" s="432">
        <f t="shared" si="3507"/>
        <v>0</v>
      </c>
      <c r="CX470" s="432">
        <f t="shared" si="3508"/>
        <v>0</v>
      </c>
      <c r="CY470" s="432">
        <f t="shared" si="3509"/>
        <v>0</v>
      </c>
      <c r="CZ470" s="432">
        <f t="shared" si="3510"/>
        <v>0.4</v>
      </c>
      <c r="DA470" s="432">
        <f t="shared" si="3511"/>
        <v>0</v>
      </c>
      <c r="DB470" s="432">
        <f t="shared" si="3512"/>
        <v>0</v>
      </c>
      <c r="DC470" s="432">
        <f t="shared" si="3513"/>
        <v>0</v>
      </c>
      <c r="DD470" s="432">
        <f t="shared" si="3514"/>
        <v>0</v>
      </c>
      <c r="DE470" s="428">
        <f>'DATA SHEET'!CO470*'Gas parameters'!$B$13</f>
        <v>21529.8</v>
      </c>
      <c r="DF470" s="428">
        <f>'DATA SHEET'!CP470*'Gas parameters'!$C$13</f>
        <v>0</v>
      </c>
      <c r="DG470" s="428">
        <f>'DATA SHEET'!CQ470*'Gas parameters'!$D$13</f>
        <v>0</v>
      </c>
      <c r="DH470" s="428">
        <f>'DATA SHEET'!CR470*'Gas parameters'!$E$13</f>
        <v>0</v>
      </c>
      <c r="DI470" s="428">
        <f>'DATA SHEET'!CS470*'Gas parameters'!$F$13</f>
        <v>0</v>
      </c>
      <c r="DJ470" s="428">
        <f>'DATA SHEET'!CT470*'Gas parameters'!$G$13</f>
        <v>0</v>
      </c>
      <c r="DK470" s="428">
        <f>'DATA SHEET'!CU470*'Gas parameters'!$H$13</f>
        <v>0</v>
      </c>
      <c r="DL470" s="428">
        <f>'DATA SHEET'!CV470*'Gas parameters'!$I$13</f>
        <v>0</v>
      </c>
      <c r="DM470" s="428">
        <f>'DATA SHEET'!CW470*'Gas parameters'!$J$13</f>
        <v>0</v>
      </c>
      <c r="DN470" s="428">
        <f>'DATA SHEET'!CX470*'Gas parameters'!$K$13</f>
        <v>0</v>
      </c>
      <c r="DO470" s="428">
        <f>'DATA SHEET'!CY470*'Gas parameters'!$L$13</f>
        <v>0</v>
      </c>
      <c r="DP470" s="428">
        <f>'DATA SHEET'!CZ470*'Gas parameters'!$M$13</f>
        <v>4313.2</v>
      </c>
      <c r="DQ470" s="428">
        <f>'DATA SHEET'!DA470*'Gas parameters'!$N$13</f>
        <v>0</v>
      </c>
      <c r="DR470" s="428">
        <f>'DATA SHEET'!DB470*'Gas parameters'!$O$13</f>
        <v>0</v>
      </c>
      <c r="DS470" s="428">
        <f>'DATA SHEET'!DC470*'Gas parameters'!$P$13</f>
        <v>0</v>
      </c>
      <c r="DT470" s="428">
        <f>'DATA SHEET'!DD470*'Gas parameters'!$Q$13</f>
        <v>0</v>
      </c>
      <c r="DU470" s="431">
        <f>'DATA SHEET'!CO470*'Gas parameters'!$B$14</f>
        <v>23891.399999999998</v>
      </c>
      <c r="DV470" s="431">
        <f>'DATA SHEET'!CP470*'Gas parameters'!$C$14</f>
        <v>0</v>
      </c>
      <c r="DW470" s="431">
        <f>'DATA SHEET'!CQ470*'Gas parameters'!$D$14</f>
        <v>0</v>
      </c>
      <c r="DX470" s="431">
        <f>'DATA SHEET'!CR470*'Gas parameters'!$E$14</f>
        <v>0</v>
      </c>
      <c r="DY470" s="431">
        <f>'DATA SHEET'!CS470*'Gas parameters'!$F$14</f>
        <v>0</v>
      </c>
      <c r="DZ470" s="431">
        <f>'DATA SHEET'!CT470*'Gas parameters'!$G$14</f>
        <v>0</v>
      </c>
      <c r="EA470" s="431">
        <f>'DATA SHEET'!CU470*'Gas parameters'!$H$14</f>
        <v>0</v>
      </c>
      <c r="EB470" s="431">
        <f>'DATA SHEET'!CV470*'Gas parameters'!$I$14</f>
        <v>0</v>
      </c>
      <c r="EC470" s="431">
        <f>'DATA SHEET'!CW470*'Gas parameters'!$J$14</f>
        <v>0</v>
      </c>
      <c r="ED470" s="431">
        <f>'DATA SHEET'!CX470*'Gas parameters'!$K$14</f>
        <v>0</v>
      </c>
      <c r="EE470" s="431">
        <f>'DATA SHEET'!CY470*'Gas parameters'!$L$14</f>
        <v>0</v>
      </c>
      <c r="EF470" s="431">
        <f>'DATA SHEET'!CZ470*'Gas parameters'!$M$14</f>
        <v>5098</v>
      </c>
      <c r="EG470" s="431">
        <f>'DATA SHEET'!DA470*'Gas parameters'!$N$14</f>
        <v>0</v>
      </c>
      <c r="EH470" s="431">
        <f>'DATA SHEET'!DB470*'Gas parameters'!$O$14</f>
        <v>0</v>
      </c>
      <c r="EI470" s="431">
        <f>'DATA SHEET'!DC470*'Gas parameters'!$P$14</f>
        <v>0</v>
      </c>
      <c r="EJ470" s="431">
        <f>'DATA SHEET'!DD470*'Gas parameters'!$Q$14</f>
        <v>0</v>
      </c>
      <c r="EK470" s="425">
        <f>'DATA SHEET'!CO470*'Gas parameters'!$B$15</f>
        <v>1.2018</v>
      </c>
      <c r="EL470" s="434">
        <f>'DATA SHEET'!CP470*'Gas parameters'!$C$15</f>
        <v>0</v>
      </c>
      <c r="EM470" s="434">
        <f>'DATA SHEET'!CQ470*'Gas parameters'!$D$15</f>
        <v>0</v>
      </c>
      <c r="EN470" s="434">
        <f>'DATA SHEET'!CR470*'Gas parameters'!$E$15</f>
        <v>0</v>
      </c>
      <c r="EO470" s="434">
        <f>'DATA SHEET'!CS470*'Gas parameters'!$F$15</f>
        <v>0</v>
      </c>
      <c r="EP470" s="434">
        <f>'DATA SHEET'!CT470*'Gas parameters'!$G$15</f>
        <v>0</v>
      </c>
      <c r="EQ470" s="434">
        <f>'DATA SHEET'!CU470*'Gas parameters'!$H$15</f>
        <v>0</v>
      </c>
      <c r="ER470" s="434">
        <f>'DATA SHEET'!CV470*'Gas parameters'!$I$15</f>
        <v>0</v>
      </c>
      <c r="ES470" s="434">
        <f>'DATA SHEET'!CW470*'Gas parameters'!$J$15</f>
        <v>0</v>
      </c>
      <c r="ET470" s="434">
        <f>'DATA SHEET'!CX470*'Gas parameters'!$K$15</f>
        <v>0</v>
      </c>
      <c r="EU470" s="434">
        <f>'DATA SHEET'!CY470*'Gas parameters'!$L$15</f>
        <v>0</v>
      </c>
      <c r="EV470" s="434">
        <f>'DATA SHEET'!CZ470*'Gas parameters'!$M$15</f>
        <v>0.1996</v>
      </c>
      <c r="EW470" s="434">
        <f>'DATA SHEET'!DA470*'Gas parameters'!$N$15</f>
        <v>0</v>
      </c>
      <c r="EX470" s="434">
        <f>'DATA SHEET'!DB470*'Gas parameters'!$O$15</f>
        <v>0</v>
      </c>
      <c r="EY470" s="434">
        <f>'DATA SHEET'!DC470*'Gas parameters'!$P$15</f>
        <v>0</v>
      </c>
      <c r="EZ470" s="434">
        <f>'DATA SHEET'!DD470*'Gas parameters'!$Q$15</f>
        <v>0</v>
      </c>
      <c r="FA470" s="429">
        <f>'DATA SHEET'!CO470*'Gas parameters'!$B$16</f>
        <v>0.59760000000000002</v>
      </c>
      <c r="FB470" s="429">
        <f>'DATA SHEET'!CP470*'Gas parameters'!$C$16</f>
        <v>0</v>
      </c>
      <c r="FC470" s="429">
        <f>'DATA SHEET'!CQ470*'Gas parameters'!$D$16</f>
        <v>0</v>
      </c>
      <c r="FD470" s="429">
        <f>'DATA SHEET'!CR470*'Gas parameters'!$E$16</f>
        <v>0</v>
      </c>
      <c r="FE470" s="429">
        <f>'DATA SHEET'!CS470*'Gas parameters'!$F$16</f>
        <v>0</v>
      </c>
      <c r="FF470" s="429">
        <f>'DATA SHEET'!CT470*'Gas parameters'!$G$16</f>
        <v>0</v>
      </c>
      <c r="FG470" s="429">
        <f>'DATA SHEET'!CU470*'Gas parameters'!$H$16</f>
        <v>0</v>
      </c>
      <c r="FH470" s="429">
        <f>'DATA SHEET'!CV470*'Gas parameters'!$I$16</f>
        <v>0</v>
      </c>
      <c r="FI470" s="429">
        <f>'DATA SHEET'!CW470*'Gas parameters'!$J$16</f>
        <v>0</v>
      </c>
      <c r="FJ470" s="429">
        <f>'DATA SHEET'!CX470*'Gas parameters'!$K$16</f>
        <v>0</v>
      </c>
      <c r="FK470" s="429">
        <f>'DATA SHEET'!CY470*'Gas parameters'!$L$16</f>
        <v>0</v>
      </c>
      <c r="FL470" s="429">
        <f>'DATA SHEET'!CZ470*'Gas parameters'!$M$16</f>
        <v>0</v>
      </c>
      <c r="FM470" s="429">
        <f>'DATA SHEET'!DA470*'Gas parameters'!$N$16</f>
        <v>0</v>
      </c>
      <c r="FN470" s="429">
        <f>'DATA SHEET'!DB470*'Gas parameters'!$O$16</f>
        <v>0</v>
      </c>
      <c r="FO470" s="429">
        <f>'DATA SHEET'!DC470*'Gas parameters'!$P$16</f>
        <v>0</v>
      </c>
      <c r="FP470" s="429">
        <f>'DATA SHEET'!DD470*'Gas parameters'!$Q$16</f>
        <v>0</v>
      </c>
      <c r="FQ470" s="457">
        <f>'DATA SHEET'!CO470*'Gas parameters'!$B$17</f>
        <v>1.1639999999999999</v>
      </c>
      <c r="FR470" s="457">
        <f>'DATA SHEET'!CP470*'Gas parameters'!$C$17</f>
        <v>0</v>
      </c>
      <c r="FS470" s="457">
        <f>'DATA SHEET'!CQ470*'Gas parameters'!$D$17</f>
        <v>0</v>
      </c>
      <c r="FT470" s="457">
        <f>'DATA SHEET'!CR470*'Gas parameters'!$E$17</f>
        <v>0</v>
      </c>
      <c r="FU470" s="457">
        <f>'DATA SHEET'!CS470*'Gas parameters'!$F$17</f>
        <v>0</v>
      </c>
      <c r="FV470" s="457">
        <f>'DATA SHEET'!CT470*'Gas parameters'!$G$17</f>
        <v>0</v>
      </c>
      <c r="FW470" s="457">
        <f>'DATA SHEET'!CU470*'Gas parameters'!$H$17</f>
        <v>0</v>
      </c>
      <c r="FX470" s="457">
        <f>'DATA SHEET'!CV470*'Gas parameters'!$I$17</f>
        <v>0</v>
      </c>
      <c r="FY470" s="457">
        <f>'DATA SHEET'!CW470*'Gas parameters'!$J$17</f>
        <v>0</v>
      </c>
      <c r="FZ470" s="457">
        <f>'DATA SHEET'!CX470*'Gas parameters'!$K$17</f>
        <v>0</v>
      </c>
      <c r="GA470" s="457">
        <f>'DATA SHEET'!CY470*'Gas parameters'!$L$17</f>
        <v>0</v>
      </c>
      <c r="GB470" s="457">
        <f>'DATA SHEET'!CZ470*'Gas parameters'!$M$17</f>
        <v>0.38680000000000003</v>
      </c>
      <c r="GC470" s="457">
        <f>'DATA SHEET'!DA470*'Gas parameters'!$N$17</f>
        <v>0</v>
      </c>
      <c r="GD470" s="457">
        <f>'DATA SHEET'!DB470*'Gas parameters'!$O$17</f>
        <v>0</v>
      </c>
      <c r="GE470" s="457">
        <f>'DATA SHEET'!DC470*'Gas parameters'!$P$17</f>
        <v>0</v>
      </c>
      <c r="GF470" s="457">
        <f>'DATA SHEET'!DD470*'Gas parameters'!$Q$17</f>
        <v>0</v>
      </c>
      <c r="GG470" s="429">
        <f>'DATA SHEET'!CO470*'Gas parameters'!$B$18</f>
        <v>0.43043999999999999</v>
      </c>
      <c r="GH470" s="429">
        <f>'DATA SHEET'!CP470*'Gas parameters'!$C$18</f>
        <v>0</v>
      </c>
      <c r="GI470" s="429">
        <f>'DATA SHEET'!CQ470*'Gas parameters'!$D$18</f>
        <v>0</v>
      </c>
      <c r="GJ470" s="429">
        <f>'DATA SHEET'!CR470*'Gas parameters'!$E$18</f>
        <v>0</v>
      </c>
      <c r="GK470" s="429">
        <f>'DATA SHEET'!CS470*'Gas parameters'!$F$18</f>
        <v>0</v>
      </c>
      <c r="GL470" s="429">
        <f>'DATA SHEET'!CT470*'Gas parameters'!$G$18</f>
        <v>0</v>
      </c>
      <c r="GM470" s="429">
        <f>'DATA SHEET'!CU470*'Gas parameters'!$H$18</f>
        <v>0</v>
      </c>
      <c r="GN470" s="429">
        <f>'DATA SHEET'!CV470*'Gas parameters'!$I$18</f>
        <v>0</v>
      </c>
      <c r="GO470" s="429">
        <f>'DATA SHEET'!CW470*'Gas parameters'!$J$18</f>
        <v>0</v>
      </c>
      <c r="GP470" s="429">
        <f>'DATA SHEET'!CX470*'Gas parameters'!$K$18</f>
        <v>0</v>
      </c>
      <c r="GQ470" s="429">
        <f>'DATA SHEET'!CY470*'Gas parameters'!$L$18</f>
        <v>0</v>
      </c>
      <c r="GR470" s="429">
        <f>'DATA SHEET'!CZ470*'Gas parameters'!$M$18</f>
        <v>3.5999999999999997E-2</v>
      </c>
      <c r="GS470" s="429">
        <f>'DATA SHEET'!DA470*'Gas parameters'!$N$18</f>
        <v>0</v>
      </c>
      <c r="GT470" s="429">
        <f>'DATA SHEET'!DB470*'Gas parameters'!$O$18</f>
        <v>0</v>
      </c>
      <c r="GU470" s="429">
        <f>'DATA SHEET'!DC470*'Gas parameters'!$P$18</f>
        <v>0</v>
      </c>
      <c r="GV470" s="429">
        <f>'DATA SHEET'!DD470*'Gas parameters'!$Q$18</f>
        <v>0</v>
      </c>
      <c r="GW470" s="430">
        <v>7</v>
      </c>
      <c r="GX470" s="430">
        <v>1E-3</v>
      </c>
      <c r="GY470" s="435">
        <f t="shared" si="3515"/>
        <v>6.6924546322827121</v>
      </c>
      <c r="GZ470" s="435">
        <f t="shared" si="3516"/>
        <v>10.148328222950017</v>
      </c>
      <c r="HA470" s="433">
        <f t="shared" si="3517"/>
        <v>1</v>
      </c>
      <c r="HB470" s="433">
        <f t="shared" si="3518"/>
        <v>7.4502201757506663</v>
      </c>
      <c r="HC470" s="433">
        <f t="shared" si="3519"/>
        <v>20.959991874476575</v>
      </c>
      <c r="HD470" s="433">
        <f t="shared" si="3520"/>
        <v>1.3246768628986172</v>
      </c>
      <c r="HE470" s="433">
        <f t="shared" si="3521"/>
        <v>1.2155011147590387</v>
      </c>
      <c r="HF470" s="436">
        <f t="shared" si="3485"/>
        <v>0</v>
      </c>
      <c r="HG470" s="433">
        <f t="shared" si="3522"/>
        <v>5.8886546322827122</v>
      </c>
      <c r="HH470" s="435">
        <f>GY470*0.7906+'DATA SHEET'!CW470/100+HN470</f>
        <v>5.8886546322827122</v>
      </c>
      <c r="HI470" s="433">
        <f t="shared" si="3523"/>
        <v>1.5615655434679541</v>
      </c>
      <c r="HJ470" s="433">
        <f t="shared" si="3524"/>
        <v>10.148328222950017</v>
      </c>
      <c r="HK470" s="437">
        <f t="shared" si="3525"/>
        <v>25843</v>
      </c>
      <c r="HL470" s="437">
        <f t="shared" si="3526"/>
        <v>28989.399999999998</v>
      </c>
      <c r="HM470" s="438">
        <f t="shared" si="3527"/>
        <v>1.4014</v>
      </c>
      <c r="HN470" s="439">
        <f t="shared" si="3528"/>
        <v>0.59760000000000002</v>
      </c>
      <c r="HO470" s="436">
        <f t="shared" si="3529"/>
        <v>1.5508</v>
      </c>
      <c r="HP470" s="427">
        <f t="shared" si="3530"/>
        <v>0.46643999999999997</v>
      </c>
      <c r="HQ470" s="357">
        <f t="shared" si="3531"/>
        <v>25801.599999999999</v>
      </c>
      <c r="HR470" s="358">
        <f t="shared" si="3532"/>
        <v>29019.200000000001</v>
      </c>
      <c r="HS470" s="712">
        <f t="shared" si="3533"/>
        <v>0.46643999999999997</v>
      </c>
      <c r="HT470" s="713">
        <f t="shared" si="3534"/>
        <v>0.36094603788418017</v>
      </c>
      <c r="HU470" s="711">
        <f t="shared" si="3535"/>
        <v>0.44215889640812073</v>
      </c>
      <c r="HV470" s="711">
        <f t="shared" si="3536"/>
        <v>24.454174959719456</v>
      </c>
      <c r="HW470" s="711">
        <f t="shared" si="3537"/>
        <v>27.464698088207459</v>
      </c>
      <c r="HX470" s="711">
        <f t="shared" si="3538"/>
        <v>45.714470083951518</v>
      </c>
      <c r="HY470" s="714">
        <f t="shared" si="3539"/>
        <v>25.801599999999997</v>
      </c>
      <c r="HZ470" s="359">
        <f t="shared" si="3540"/>
        <v>29.019200000000001</v>
      </c>
      <c r="IA470" s="360">
        <f t="shared" si="3541"/>
        <v>48.30190909070317</v>
      </c>
      <c r="IB470" s="75">
        <f t="shared" si="3542"/>
        <v>45.714470083951518</v>
      </c>
      <c r="IC470" s="724">
        <f t="shared" si="3543"/>
        <v>0.36094603788418017</v>
      </c>
      <c r="ID470" s="724">
        <f t="shared" si="3544"/>
        <v>25.801599999999997</v>
      </c>
      <c r="IE470" s="724">
        <f t="shared" si="3545"/>
        <v>29.019200000000001</v>
      </c>
      <c r="IF470" s="76">
        <f t="shared" si="3546"/>
        <v>10.148328222950017</v>
      </c>
      <c r="IG470" s="29"/>
      <c r="IH470" s="29"/>
      <c r="II470" s="28"/>
      <c r="IJ470" s="21"/>
      <c r="IK470" s="31"/>
      <c r="IL470" s="31"/>
      <c r="IM470" s="31"/>
      <c r="IN470" s="29"/>
      <c r="IO470" s="29"/>
      <c r="IP470" s="25"/>
      <c r="IQ470" s="25"/>
      <c r="IR470" s="25"/>
      <c r="IS470" s="43"/>
      <c r="IT470" s="43"/>
      <c r="IU470" s="43"/>
      <c r="IV470" s="43"/>
      <c r="IW470" s="43"/>
      <c r="IX470" s="43"/>
      <c r="IY470" s="43"/>
      <c r="IZ470" s="43"/>
      <c r="JA470" s="169"/>
      <c r="JB470" s="43"/>
      <c r="JC470" s="64"/>
      <c r="JD470" s="22"/>
      <c r="JE470" s="22"/>
      <c r="JF470" s="22"/>
      <c r="JG470" s="22"/>
      <c r="JH470" s="21"/>
      <c r="JI470" s="21"/>
      <c r="JJ470" s="21"/>
      <c r="JK470" s="21"/>
      <c r="JL470" s="79"/>
      <c r="JM470" s="140"/>
      <c r="JN470" s="140"/>
      <c r="JO470" s="140"/>
      <c r="JP470" s="140"/>
      <c r="JQ470" s="140"/>
      <c r="JR470" s="140"/>
      <c r="JS470" s="140"/>
      <c r="JT470" s="142"/>
      <c r="JU470" s="142"/>
      <c r="JV470" s="142"/>
      <c r="JW470" s="142"/>
      <c r="JX470" s="142"/>
      <c r="JY470" s="142"/>
      <c r="JZ470" s="142"/>
      <c r="KA470" s="26"/>
      <c r="KB470" s="27"/>
      <c r="KC470" s="175"/>
      <c r="KD470" s="175"/>
      <c r="KE470" s="175"/>
      <c r="KF470" s="175"/>
      <c r="KG470" s="175"/>
      <c r="KH470" s="175"/>
      <c r="KI470" s="175"/>
      <c r="KJ470" s="175"/>
      <c r="KK470" s="32"/>
      <c r="KL470" s="32"/>
      <c r="KM470" s="32"/>
      <c r="KN470" s="32"/>
      <c r="KO470" s="32"/>
      <c r="KP470" s="32"/>
      <c r="KQ470" s="32"/>
      <c r="KR470" s="32"/>
      <c r="KS470" s="32"/>
      <c r="KT470" s="32"/>
      <c r="KU470" s="32"/>
      <c r="KV470" s="32"/>
      <c r="KX470" s="540">
        <f t="shared" si="3486"/>
        <v>100</v>
      </c>
    </row>
    <row r="471" spans="4:310" ht="16.5" thickTop="1" thickBot="1" x14ac:dyDescent="0.3">
      <c r="D471" s="578"/>
      <c r="E471" s="11">
        <f t="shared" si="3547"/>
        <v>230</v>
      </c>
      <c r="F471" s="2171"/>
      <c r="G471" s="1831"/>
      <c r="H471" s="38"/>
      <c r="I471" s="38"/>
      <c r="J471" s="38"/>
      <c r="K471" s="1831"/>
      <c r="L471" s="1831"/>
      <c r="M471" s="39"/>
      <c r="N471" s="77"/>
      <c r="O471" s="45"/>
      <c r="P471" s="599"/>
      <c r="Q471" s="726">
        <v>60</v>
      </c>
      <c r="R471" s="727"/>
      <c r="S471" s="727"/>
      <c r="T471" s="727"/>
      <c r="U471" s="727"/>
      <c r="V471" s="727"/>
      <c r="W471" s="727"/>
      <c r="X471" s="727"/>
      <c r="Y471" s="727"/>
      <c r="Z471" s="727"/>
      <c r="AA471" s="727"/>
      <c r="AB471" s="727">
        <v>40</v>
      </c>
      <c r="AC471" s="368">
        <f t="shared" si="3487"/>
        <v>0.6</v>
      </c>
      <c r="AD471" s="368">
        <f t="shared" si="3488"/>
        <v>0</v>
      </c>
      <c r="AE471" s="368">
        <f t="shared" si="3489"/>
        <v>0</v>
      </c>
      <c r="AF471" s="368">
        <f t="shared" si="3490"/>
        <v>0</v>
      </c>
      <c r="AG471" s="368">
        <f t="shared" si="3491"/>
        <v>0</v>
      </c>
      <c r="AH471" s="368">
        <f t="shared" si="3492"/>
        <v>0</v>
      </c>
      <c r="AI471" s="368">
        <f t="shared" si="3493"/>
        <v>0</v>
      </c>
      <c r="AJ471" s="368">
        <f t="shared" si="3494"/>
        <v>0</v>
      </c>
      <c r="AK471" s="368">
        <f t="shared" si="3495"/>
        <v>0</v>
      </c>
      <c r="AL471" s="368">
        <f t="shared" si="3496"/>
        <v>0</v>
      </c>
      <c r="AM471" s="368">
        <f t="shared" si="3497"/>
        <v>0</v>
      </c>
      <c r="AN471" s="368">
        <f t="shared" si="3498"/>
        <v>0.4</v>
      </c>
      <c r="AO471" s="369">
        <v>0</v>
      </c>
      <c r="AP471" s="370">
        <v>0</v>
      </c>
      <c r="AQ471" s="370">
        <v>0</v>
      </c>
      <c r="AR471" s="370">
        <v>0</v>
      </c>
      <c r="AS471" s="378">
        <f>AC471*'Gas parameters'!$B$10</f>
        <v>21490.799999999999</v>
      </c>
      <c r="AT471" s="371">
        <f>AD471*'Gas parameters'!$C$10</f>
        <v>0</v>
      </c>
      <c r="AU471" s="371">
        <f>AE471*'Gas parameters'!$D$10</f>
        <v>0</v>
      </c>
      <c r="AV471" s="371">
        <f>AF471*'Gas parameters'!$E$10</f>
        <v>0</v>
      </c>
      <c r="AW471" s="371">
        <f>AG471*'Gas parameters'!$F$10</f>
        <v>0</v>
      </c>
      <c r="AX471" s="371">
        <f>AH471*'Gas parameters'!$G$10</f>
        <v>0</v>
      </c>
      <c r="AY471" s="371">
        <f>AI471*'Gas parameters'!$H$10</f>
        <v>0</v>
      </c>
      <c r="AZ471" s="371">
        <f>AJ471*'Gas parameters'!$I$10</f>
        <v>0</v>
      </c>
      <c r="BA471" s="371">
        <f>AK471*'Gas parameters'!$J$10</f>
        <v>0</v>
      </c>
      <c r="BB471" s="371">
        <f>AL471*'Gas parameters'!$K$10</f>
        <v>0</v>
      </c>
      <c r="BC471" s="371">
        <f>AM471*'Gas parameters'!$L$10</f>
        <v>0</v>
      </c>
      <c r="BD471" s="371">
        <f>AN471*'Gas parameters'!$M$10</f>
        <v>4310.8</v>
      </c>
      <c r="BE471" s="372">
        <f>AO471*'Gas parameters'!$N$10</f>
        <v>0</v>
      </c>
      <c r="BF471" s="373">
        <f>AP471*'Gas parameters'!$O$10</f>
        <v>0</v>
      </c>
      <c r="BG471" s="373">
        <f>AQ471*'Gas parameters'!$P$10</f>
        <v>0</v>
      </c>
      <c r="BH471" s="379">
        <f>AR471*'Gas parameters'!$Q$10</f>
        <v>0</v>
      </c>
      <c r="BI471" s="386">
        <f>AC471*'Gas parameters'!$B$11</f>
        <v>23904</v>
      </c>
      <c r="BJ471" s="387">
        <f>AD471*'Gas parameters'!$C$11</f>
        <v>0</v>
      </c>
      <c r="BK471" s="387">
        <f>AE471*'Gas parameters'!$D$11</f>
        <v>0</v>
      </c>
      <c r="BL471" s="387">
        <f>AF471*'Gas parameters'!$E$11</f>
        <v>0</v>
      </c>
      <c r="BM471" s="387">
        <f>AG471*'Gas parameters'!$F$11</f>
        <v>0</v>
      </c>
      <c r="BN471" s="387">
        <f>AH471*'Gas parameters'!$G$11</f>
        <v>0</v>
      </c>
      <c r="BO471" s="387">
        <f>AI471*'Gas parameters'!$H$11</f>
        <v>0</v>
      </c>
      <c r="BP471" s="387">
        <f>AJ471*'Gas parameters'!$I$11</f>
        <v>0</v>
      </c>
      <c r="BQ471" s="387">
        <f>AK471*'Gas parameters'!$J$11</f>
        <v>0</v>
      </c>
      <c r="BR471" s="387">
        <f>AL471*'Gas parameters'!$K$11</f>
        <v>0</v>
      </c>
      <c r="BS471" s="387">
        <f>AM471*'Gas parameters'!$L$11</f>
        <v>0</v>
      </c>
      <c r="BT471" s="387">
        <f>AN471*'Gas parameters'!$M$11</f>
        <v>5115.2000000000007</v>
      </c>
      <c r="BU471" s="388">
        <f>AO471*'Gas parameters'!$N$11</f>
        <v>0</v>
      </c>
      <c r="BV471" s="389">
        <f>AP471*'Gas parameters'!$O$11</f>
        <v>0</v>
      </c>
      <c r="BW471" s="389">
        <f>AQ471*'Gas parameters'!$P$11</f>
        <v>0</v>
      </c>
      <c r="BX471" s="390">
        <f>AR471*'Gas parameters'!$Q$11</f>
        <v>0</v>
      </c>
      <c r="BY471" s="385">
        <f>AC471*'Gas parameters'!$B$12</f>
        <v>0.43043999999999999</v>
      </c>
      <c r="BZ471" s="374">
        <f>AD471*'Gas parameters'!$C$12</f>
        <v>0</v>
      </c>
      <c r="CA471" s="374">
        <f>AE471*'Gas parameters'!$D$12</f>
        <v>0</v>
      </c>
      <c r="CB471" s="374">
        <f>AF471*'Gas parameters'!$E$12</f>
        <v>0</v>
      </c>
      <c r="CC471" s="374">
        <f>AG471*'Gas parameters'!$F$12</f>
        <v>0</v>
      </c>
      <c r="CD471" s="374">
        <f>AH471*'Gas parameters'!$G$12</f>
        <v>0</v>
      </c>
      <c r="CE471" s="374">
        <f>AI471*'Gas parameters'!$H$12</f>
        <v>0</v>
      </c>
      <c r="CF471" s="374">
        <f>AJ471*'Gas parameters'!$I$12</f>
        <v>0</v>
      </c>
      <c r="CG471" s="374">
        <f>AK471*'Gas parameters'!$J$12</f>
        <v>0</v>
      </c>
      <c r="CH471" s="374">
        <f>AL471*'Gas parameters'!$K$12</f>
        <v>0</v>
      </c>
      <c r="CI471" s="374">
        <f>AM471*'Gas parameters'!$L$12</f>
        <v>0</v>
      </c>
      <c r="CJ471" s="374">
        <f>AN471*'Gas parameters'!$M$12</f>
        <v>3.5999999999999997E-2</v>
      </c>
      <c r="CK471" s="375">
        <f>AO471*'Gas parameters'!$N$12</f>
        <v>0</v>
      </c>
      <c r="CL471" s="376">
        <f>AP471*'Gas parameters'!$O$12</f>
        <v>0</v>
      </c>
      <c r="CM471" s="376">
        <f>AQ471*'Gas parameters'!$P$12</f>
        <v>0</v>
      </c>
      <c r="CN471" s="376">
        <f>AR471*'Gas parameters'!$Q$12</f>
        <v>0</v>
      </c>
      <c r="CO471" s="432">
        <f t="shared" si="3499"/>
        <v>0.6</v>
      </c>
      <c r="CP471" s="432">
        <f t="shared" si="3500"/>
        <v>0</v>
      </c>
      <c r="CQ471" s="432">
        <f t="shared" si="3501"/>
        <v>0</v>
      </c>
      <c r="CR471" s="432">
        <f t="shared" si="3502"/>
        <v>0</v>
      </c>
      <c r="CS471" s="432">
        <f t="shared" si="3503"/>
        <v>0</v>
      </c>
      <c r="CT471" s="432">
        <f t="shared" si="3504"/>
        <v>0</v>
      </c>
      <c r="CU471" s="432">
        <f t="shared" si="3505"/>
        <v>0</v>
      </c>
      <c r="CV471" s="432">
        <f t="shared" si="3506"/>
        <v>0</v>
      </c>
      <c r="CW471" s="432">
        <f t="shared" si="3507"/>
        <v>0</v>
      </c>
      <c r="CX471" s="432">
        <f t="shared" si="3508"/>
        <v>0</v>
      </c>
      <c r="CY471" s="432">
        <f t="shared" si="3509"/>
        <v>0</v>
      </c>
      <c r="CZ471" s="432">
        <f t="shared" si="3510"/>
        <v>0.4</v>
      </c>
      <c r="DA471" s="432">
        <f t="shared" si="3511"/>
        <v>0</v>
      </c>
      <c r="DB471" s="432">
        <f t="shared" si="3512"/>
        <v>0</v>
      </c>
      <c r="DC471" s="432">
        <f t="shared" si="3513"/>
        <v>0</v>
      </c>
      <c r="DD471" s="432">
        <f t="shared" si="3514"/>
        <v>0</v>
      </c>
      <c r="DE471" s="428">
        <f>'DATA SHEET'!CO471*'Gas parameters'!$B$13</f>
        <v>21529.8</v>
      </c>
      <c r="DF471" s="428">
        <f>'DATA SHEET'!CP471*'Gas parameters'!$C$13</f>
        <v>0</v>
      </c>
      <c r="DG471" s="428">
        <f>'DATA SHEET'!CQ471*'Gas parameters'!$D$13</f>
        <v>0</v>
      </c>
      <c r="DH471" s="428">
        <f>'DATA SHEET'!CR471*'Gas parameters'!$E$13</f>
        <v>0</v>
      </c>
      <c r="DI471" s="428">
        <f>'DATA SHEET'!CS471*'Gas parameters'!$F$13</f>
        <v>0</v>
      </c>
      <c r="DJ471" s="428">
        <f>'DATA SHEET'!CT471*'Gas parameters'!$G$13</f>
        <v>0</v>
      </c>
      <c r="DK471" s="428">
        <f>'DATA SHEET'!CU471*'Gas parameters'!$H$13</f>
        <v>0</v>
      </c>
      <c r="DL471" s="428">
        <f>'DATA SHEET'!CV471*'Gas parameters'!$I$13</f>
        <v>0</v>
      </c>
      <c r="DM471" s="428">
        <f>'DATA SHEET'!CW471*'Gas parameters'!$J$13</f>
        <v>0</v>
      </c>
      <c r="DN471" s="428">
        <f>'DATA SHEET'!CX471*'Gas parameters'!$K$13</f>
        <v>0</v>
      </c>
      <c r="DO471" s="428">
        <f>'DATA SHEET'!CY471*'Gas parameters'!$L$13</f>
        <v>0</v>
      </c>
      <c r="DP471" s="428">
        <f>'DATA SHEET'!CZ471*'Gas parameters'!$M$13</f>
        <v>4313.2</v>
      </c>
      <c r="DQ471" s="428">
        <f>'DATA SHEET'!DA471*'Gas parameters'!$N$13</f>
        <v>0</v>
      </c>
      <c r="DR471" s="428">
        <f>'DATA SHEET'!DB471*'Gas parameters'!$O$13</f>
        <v>0</v>
      </c>
      <c r="DS471" s="428">
        <f>'DATA SHEET'!DC471*'Gas parameters'!$P$13</f>
        <v>0</v>
      </c>
      <c r="DT471" s="428">
        <f>'DATA SHEET'!DD471*'Gas parameters'!$Q$13</f>
        <v>0</v>
      </c>
      <c r="DU471" s="431">
        <f>'DATA SHEET'!CO471*'Gas parameters'!$B$14</f>
        <v>23891.399999999998</v>
      </c>
      <c r="DV471" s="431">
        <f>'DATA SHEET'!CP471*'Gas parameters'!$C$14</f>
        <v>0</v>
      </c>
      <c r="DW471" s="431">
        <f>'DATA SHEET'!CQ471*'Gas parameters'!$D$14</f>
        <v>0</v>
      </c>
      <c r="DX471" s="431">
        <f>'DATA SHEET'!CR471*'Gas parameters'!$E$14</f>
        <v>0</v>
      </c>
      <c r="DY471" s="431">
        <f>'DATA SHEET'!CS471*'Gas parameters'!$F$14</f>
        <v>0</v>
      </c>
      <c r="DZ471" s="431">
        <f>'DATA SHEET'!CT471*'Gas parameters'!$G$14</f>
        <v>0</v>
      </c>
      <c r="EA471" s="431">
        <f>'DATA SHEET'!CU471*'Gas parameters'!$H$14</f>
        <v>0</v>
      </c>
      <c r="EB471" s="431">
        <f>'DATA SHEET'!CV471*'Gas parameters'!$I$14</f>
        <v>0</v>
      </c>
      <c r="EC471" s="431">
        <f>'DATA SHEET'!CW471*'Gas parameters'!$J$14</f>
        <v>0</v>
      </c>
      <c r="ED471" s="431">
        <f>'DATA SHEET'!CX471*'Gas parameters'!$K$14</f>
        <v>0</v>
      </c>
      <c r="EE471" s="431">
        <f>'DATA SHEET'!CY471*'Gas parameters'!$L$14</f>
        <v>0</v>
      </c>
      <c r="EF471" s="431">
        <f>'DATA SHEET'!CZ471*'Gas parameters'!$M$14</f>
        <v>5098</v>
      </c>
      <c r="EG471" s="431">
        <f>'DATA SHEET'!DA471*'Gas parameters'!$N$14</f>
        <v>0</v>
      </c>
      <c r="EH471" s="431">
        <f>'DATA SHEET'!DB471*'Gas parameters'!$O$14</f>
        <v>0</v>
      </c>
      <c r="EI471" s="431">
        <f>'DATA SHEET'!DC471*'Gas parameters'!$P$14</f>
        <v>0</v>
      </c>
      <c r="EJ471" s="431">
        <f>'DATA SHEET'!DD471*'Gas parameters'!$Q$14</f>
        <v>0</v>
      </c>
      <c r="EK471" s="425">
        <f>'DATA SHEET'!CO471*'Gas parameters'!$B$15</f>
        <v>1.2018</v>
      </c>
      <c r="EL471" s="434">
        <f>'DATA SHEET'!CP471*'Gas parameters'!$C$15</f>
        <v>0</v>
      </c>
      <c r="EM471" s="434">
        <f>'DATA SHEET'!CQ471*'Gas parameters'!$D$15</f>
        <v>0</v>
      </c>
      <c r="EN471" s="434">
        <f>'DATA SHEET'!CR471*'Gas parameters'!$E$15</f>
        <v>0</v>
      </c>
      <c r="EO471" s="434">
        <f>'DATA SHEET'!CS471*'Gas parameters'!$F$15</f>
        <v>0</v>
      </c>
      <c r="EP471" s="434">
        <f>'DATA SHEET'!CT471*'Gas parameters'!$G$15</f>
        <v>0</v>
      </c>
      <c r="EQ471" s="434">
        <f>'DATA SHEET'!CU471*'Gas parameters'!$H$15</f>
        <v>0</v>
      </c>
      <c r="ER471" s="434">
        <f>'DATA SHEET'!CV471*'Gas parameters'!$I$15</f>
        <v>0</v>
      </c>
      <c r="ES471" s="434">
        <f>'DATA SHEET'!CW471*'Gas parameters'!$J$15</f>
        <v>0</v>
      </c>
      <c r="ET471" s="434">
        <f>'DATA SHEET'!CX471*'Gas parameters'!$K$15</f>
        <v>0</v>
      </c>
      <c r="EU471" s="434">
        <f>'DATA SHEET'!CY471*'Gas parameters'!$L$15</f>
        <v>0</v>
      </c>
      <c r="EV471" s="434">
        <f>'DATA SHEET'!CZ471*'Gas parameters'!$M$15</f>
        <v>0.1996</v>
      </c>
      <c r="EW471" s="434">
        <f>'DATA SHEET'!DA471*'Gas parameters'!$N$15</f>
        <v>0</v>
      </c>
      <c r="EX471" s="434">
        <f>'DATA SHEET'!DB471*'Gas parameters'!$O$15</f>
        <v>0</v>
      </c>
      <c r="EY471" s="434">
        <f>'DATA SHEET'!DC471*'Gas parameters'!$P$15</f>
        <v>0</v>
      </c>
      <c r="EZ471" s="434">
        <f>'DATA SHEET'!DD471*'Gas parameters'!$Q$15</f>
        <v>0</v>
      </c>
      <c r="FA471" s="429">
        <f>'DATA SHEET'!CO471*'Gas parameters'!$B$16</f>
        <v>0.59760000000000002</v>
      </c>
      <c r="FB471" s="429">
        <f>'DATA SHEET'!CP471*'Gas parameters'!$C$16</f>
        <v>0</v>
      </c>
      <c r="FC471" s="429">
        <f>'DATA SHEET'!CQ471*'Gas parameters'!$D$16</f>
        <v>0</v>
      </c>
      <c r="FD471" s="429">
        <f>'DATA SHEET'!CR471*'Gas parameters'!$E$16</f>
        <v>0</v>
      </c>
      <c r="FE471" s="429">
        <f>'DATA SHEET'!CS471*'Gas parameters'!$F$16</f>
        <v>0</v>
      </c>
      <c r="FF471" s="429">
        <f>'DATA SHEET'!CT471*'Gas parameters'!$G$16</f>
        <v>0</v>
      </c>
      <c r="FG471" s="429">
        <f>'DATA SHEET'!CU471*'Gas parameters'!$H$16</f>
        <v>0</v>
      </c>
      <c r="FH471" s="429">
        <f>'DATA SHEET'!CV471*'Gas parameters'!$I$16</f>
        <v>0</v>
      </c>
      <c r="FI471" s="429">
        <f>'DATA SHEET'!CW471*'Gas parameters'!$J$16</f>
        <v>0</v>
      </c>
      <c r="FJ471" s="429">
        <f>'DATA SHEET'!CX471*'Gas parameters'!$K$16</f>
        <v>0</v>
      </c>
      <c r="FK471" s="429">
        <f>'DATA SHEET'!CY471*'Gas parameters'!$L$16</f>
        <v>0</v>
      </c>
      <c r="FL471" s="429">
        <f>'DATA SHEET'!CZ471*'Gas parameters'!$M$16</f>
        <v>0</v>
      </c>
      <c r="FM471" s="429">
        <f>'DATA SHEET'!DA471*'Gas parameters'!$N$16</f>
        <v>0</v>
      </c>
      <c r="FN471" s="429">
        <f>'DATA SHEET'!DB471*'Gas parameters'!$O$16</f>
        <v>0</v>
      </c>
      <c r="FO471" s="429">
        <f>'DATA SHEET'!DC471*'Gas parameters'!$P$16</f>
        <v>0</v>
      </c>
      <c r="FP471" s="429">
        <f>'DATA SHEET'!DD471*'Gas parameters'!$Q$16</f>
        <v>0</v>
      </c>
      <c r="FQ471" s="457">
        <f>'DATA SHEET'!CO471*'Gas parameters'!$B$17</f>
        <v>1.1639999999999999</v>
      </c>
      <c r="FR471" s="457">
        <f>'DATA SHEET'!CP471*'Gas parameters'!$C$17</f>
        <v>0</v>
      </c>
      <c r="FS471" s="457">
        <f>'DATA SHEET'!CQ471*'Gas parameters'!$D$17</f>
        <v>0</v>
      </c>
      <c r="FT471" s="457">
        <f>'DATA SHEET'!CR471*'Gas parameters'!$E$17</f>
        <v>0</v>
      </c>
      <c r="FU471" s="457">
        <f>'DATA SHEET'!CS471*'Gas parameters'!$F$17</f>
        <v>0</v>
      </c>
      <c r="FV471" s="457">
        <f>'DATA SHEET'!CT471*'Gas parameters'!$G$17</f>
        <v>0</v>
      </c>
      <c r="FW471" s="457">
        <f>'DATA SHEET'!CU471*'Gas parameters'!$H$17</f>
        <v>0</v>
      </c>
      <c r="FX471" s="457">
        <f>'DATA SHEET'!CV471*'Gas parameters'!$I$17</f>
        <v>0</v>
      </c>
      <c r="FY471" s="457">
        <f>'DATA SHEET'!CW471*'Gas parameters'!$J$17</f>
        <v>0</v>
      </c>
      <c r="FZ471" s="457">
        <f>'DATA SHEET'!CX471*'Gas parameters'!$K$17</f>
        <v>0</v>
      </c>
      <c r="GA471" s="457">
        <f>'DATA SHEET'!CY471*'Gas parameters'!$L$17</f>
        <v>0</v>
      </c>
      <c r="GB471" s="457">
        <f>'DATA SHEET'!CZ471*'Gas parameters'!$M$17</f>
        <v>0.38680000000000003</v>
      </c>
      <c r="GC471" s="457">
        <f>'DATA SHEET'!DA471*'Gas parameters'!$N$17</f>
        <v>0</v>
      </c>
      <c r="GD471" s="457">
        <f>'DATA SHEET'!DB471*'Gas parameters'!$O$17</f>
        <v>0</v>
      </c>
      <c r="GE471" s="457">
        <f>'DATA SHEET'!DC471*'Gas parameters'!$P$17</f>
        <v>0</v>
      </c>
      <c r="GF471" s="457">
        <f>'DATA SHEET'!DD471*'Gas parameters'!$Q$17</f>
        <v>0</v>
      </c>
      <c r="GG471" s="429">
        <f>'DATA SHEET'!CO471*'Gas parameters'!$B$18</f>
        <v>0.43043999999999999</v>
      </c>
      <c r="GH471" s="429">
        <f>'DATA SHEET'!CP471*'Gas parameters'!$C$18</f>
        <v>0</v>
      </c>
      <c r="GI471" s="429">
        <f>'DATA SHEET'!CQ471*'Gas parameters'!$D$18</f>
        <v>0</v>
      </c>
      <c r="GJ471" s="429">
        <f>'DATA SHEET'!CR471*'Gas parameters'!$E$18</f>
        <v>0</v>
      </c>
      <c r="GK471" s="429">
        <f>'DATA SHEET'!CS471*'Gas parameters'!$F$18</f>
        <v>0</v>
      </c>
      <c r="GL471" s="429">
        <f>'DATA SHEET'!CT471*'Gas parameters'!$G$18</f>
        <v>0</v>
      </c>
      <c r="GM471" s="429">
        <f>'DATA SHEET'!CU471*'Gas parameters'!$H$18</f>
        <v>0</v>
      </c>
      <c r="GN471" s="429">
        <f>'DATA SHEET'!CV471*'Gas parameters'!$I$18</f>
        <v>0</v>
      </c>
      <c r="GO471" s="429">
        <f>'DATA SHEET'!CW471*'Gas parameters'!$J$18</f>
        <v>0</v>
      </c>
      <c r="GP471" s="429">
        <f>'DATA SHEET'!CX471*'Gas parameters'!$K$18</f>
        <v>0</v>
      </c>
      <c r="GQ471" s="429">
        <f>'DATA SHEET'!CY471*'Gas parameters'!$L$18</f>
        <v>0</v>
      </c>
      <c r="GR471" s="429">
        <f>'DATA SHEET'!CZ471*'Gas parameters'!$M$18</f>
        <v>3.5999999999999997E-2</v>
      </c>
      <c r="GS471" s="429">
        <f>'DATA SHEET'!DA471*'Gas parameters'!$N$18</f>
        <v>0</v>
      </c>
      <c r="GT471" s="429">
        <f>'DATA SHEET'!DB471*'Gas parameters'!$O$18</f>
        <v>0</v>
      </c>
      <c r="GU471" s="429">
        <f>'DATA SHEET'!DC471*'Gas parameters'!$P$18</f>
        <v>0</v>
      </c>
      <c r="GV471" s="429">
        <f>'DATA SHEET'!DD471*'Gas parameters'!$Q$18</f>
        <v>0</v>
      </c>
      <c r="GW471" s="430">
        <v>7</v>
      </c>
      <c r="GX471" s="430">
        <v>1E-3</v>
      </c>
      <c r="GY471" s="435">
        <f t="shared" si="3515"/>
        <v>6.6924546322827121</v>
      </c>
      <c r="GZ471" s="435">
        <f t="shared" si="3516"/>
        <v>10.148328222950017</v>
      </c>
      <c r="HA471" s="433">
        <f t="shared" si="3517"/>
        <v>1</v>
      </c>
      <c r="HB471" s="433">
        <f t="shared" si="3518"/>
        <v>7.4502201757506663</v>
      </c>
      <c r="HC471" s="433">
        <f t="shared" si="3519"/>
        <v>20.959991874476575</v>
      </c>
      <c r="HD471" s="433">
        <f t="shared" si="3520"/>
        <v>1.3246768628986172</v>
      </c>
      <c r="HE471" s="433">
        <f t="shared" si="3521"/>
        <v>1.2155011147590387</v>
      </c>
      <c r="HF471" s="436">
        <f t="shared" si="3485"/>
        <v>0</v>
      </c>
      <c r="HG471" s="433">
        <f t="shared" si="3522"/>
        <v>5.8886546322827122</v>
      </c>
      <c r="HH471" s="435">
        <f>GY471*0.7906+'DATA SHEET'!CW471/100+HN471</f>
        <v>5.8886546322827122</v>
      </c>
      <c r="HI471" s="433">
        <f t="shared" si="3523"/>
        <v>1.5615655434679541</v>
      </c>
      <c r="HJ471" s="433">
        <f t="shared" si="3524"/>
        <v>10.148328222950017</v>
      </c>
      <c r="HK471" s="437">
        <f t="shared" si="3525"/>
        <v>25843</v>
      </c>
      <c r="HL471" s="437">
        <f t="shared" si="3526"/>
        <v>28989.399999999998</v>
      </c>
      <c r="HM471" s="438">
        <f t="shared" si="3527"/>
        <v>1.4014</v>
      </c>
      <c r="HN471" s="439">
        <f t="shared" si="3528"/>
        <v>0.59760000000000002</v>
      </c>
      <c r="HO471" s="436">
        <f t="shared" si="3529"/>
        <v>1.5508</v>
      </c>
      <c r="HP471" s="427">
        <f t="shared" si="3530"/>
        <v>0.46643999999999997</v>
      </c>
      <c r="HQ471" s="357">
        <f t="shared" si="3531"/>
        <v>25801.599999999999</v>
      </c>
      <c r="HR471" s="358">
        <f t="shared" si="3532"/>
        <v>29019.200000000001</v>
      </c>
      <c r="HS471" s="712">
        <f t="shared" si="3533"/>
        <v>0.46643999999999997</v>
      </c>
      <c r="HT471" s="713">
        <f t="shared" si="3534"/>
        <v>0.36094603788418017</v>
      </c>
      <c r="HU471" s="711">
        <f t="shared" si="3535"/>
        <v>0.44215889640812073</v>
      </c>
      <c r="HV471" s="711">
        <f t="shared" si="3536"/>
        <v>24.454174959719456</v>
      </c>
      <c r="HW471" s="711">
        <f t="shared" si="3537"/>
        <v>27.464698088207459</v>
      </c>
      <c r="HX471" s="711">
        <f t="shared" si="3538"/>
        <v>45.714470083951518</v>
      </c>
      <c r="HY471" s="714">
        <f t="shared" si="3539"/>
        <v>25.801599999999997</v>
      </c>
      <c r="HZ471" s="359">
        <f t="shared" si="3540"/>
        <v>29.019200000000001</v>
      </c>
      <c r="IA471" s="360">
        <f t="shared" si="3541"/>
        <v>48.30190909070317</v>
      </c>
      <c r="IB471" s="75">
        <f t="shared" si="3542"/>
        <v>45.714470083951518</v>
      </c>
      <c r="IC471" s="724">
        <f t="shared" si="3543"/>
        <v>0.36094603788418017</v>
      </c>
      <c r="ID471" s="724">
        <f t="shared" si="3544"/>
        <v>25.801599999999997</v>
      </c>
      <c r="IE471" s="724">
        <f t="shared" si="3545"/>
        <v>29.019200000000001</v>
      </c>
      <c r="IF471" s="76">
        <f t="shared" si="3546"/>
        <v>10.148328222950017</v>
      </c>
      <c r="IG471" s="29"/>
      <c r="IH471" s="29"/>
      <c r="II471" s="28"/>
      <c r="IJ471" s="21"/>
      <c r="IK471" s="31"/>
      <c r="IL471" s="31"/>
      <c r="IM471" s="31"/>
      <c r="IN471" s="29"/>
      <c r="IO471" s="29"/>
      <c r="IP471" s="25"/>
      <c r="IQ471" s="25"/>
      <c r="IR471" s="25"/>
      <c r="IS471" s="43"/>
      <c r="IT471" s="43"/>
      <c r="IU471" s="43"/>
      <c r="IV471" s="43"/>
      <c r="IW471" s="43"/>
      <c r="IX471" s="43"/>
      <c r="IY471" s="43"/>
      <c r="IZ471" s="43"/>
      <c r="JA471" s="25"/>
      <c r="JB471" s="43"/>
      <c r="JC471" s="64"/>
      <c r="JD471" s="22"/>
      <c r="JE471" s="22"/>
      <c r="JF471" s="22"/>
      <c r="JG471" s="22"/>
      <c r="JH471" s="21"/>
      <c r="JI471" s="21"/>
      <c r="JJ471" s="21"/>
      <c r="JK471" s="21"/>
      <c r="JL471" s="79"/>
      <c r="JM471" s="140"/>
      <c r="JN471" s="140"/>
      <c r="JO471" s="140"/>
      <c r="JP471" s="140"/>
      <c r="JQ471" s="140"/>
      <c r="JR471" s="140"/>
      <c r="JS471" s="140"/>
      <c r="JT471" s="142"/>
      <c r="JU471" s="142"/>
      <c r="JV471" s="142"/>
      <c r="JW471" s="142"/>
      <c r="JX471" s="142"/>
      <c r="JY471" s="142"/>
      <c r="JZ471" s="142"/>
      <c r="KA471" s="26"/>
      <c r="KB471" s="27"/>
      <c r="KC471" s="175"/>
      <c r="KD471" s="175"/>
      <c r="KE471" s="175"/>
      <c r="KF471" s="175"/>
      <c r="KG471" s="175"/>
      <c r="KH471" s="175"/>
      <c r="KI471" s="175"/>
      <c r="KJ471" s="175"/>
      <c r="KK471" s="32"/>
      <c r="KL471" s="32"/>
      <c r="KM471" s="32"/>
      <c r="KN471" s="32"/>
      <c r="KO471" s="32"/>
      <c r="KP471" s="32"/>
      <c r="KQ471" s="32"/>
      <c r="KR471" s="32"/>
      <c r="KS471" s="32"/>
      <c r="KT471" s="32"/>
      <c r="KU471" s="32"/>
      <c r="KV471" s="32"/>
      <c r="KX471" s="540">
        <f t="shared" si="3486"/>
        <v>100</v>
      </c>
    </row>
    <row r="472" spans="4:310" ht="16.5" thickTop="1" thickBot="1" x14ac:dyDescent="0.3">
      <c r="D472" s="578"/>
      <c r="E472" s="11">
        <f t="shared" si="3547"/>
        <v>231</v>
      </c>
      <c r="F472" s="2165"/>
      <c r="G472" s="1832"/>
      <c r="H472" s="38"/>
      <c r="I472" s="38"/>
      <c r="J472" s="38"/>
      <c r="K472" s="1832"/>
      <c r="L472" s="1832"/>
      <c r="M472" s="39"/>
      <c r="N472" s="77"/>
      <c r="O472" s="45"/>
      <c r="P472" s="599"/>
      <c r="Q472" s="726">
        <v>60</v>
      </c>
      <c r="R472" s="727"/>
      <c r="S472" s="727"/>
      <c r="T472" s="727"/>
      <c r="U472" s="727"/>
      <c r="V472" s="727"/>
      <c r="W472" s="727"/>
      <c r="X472" s="727"/>
      <c r="Y472" s="727"/>
      <c r="Z472" s="727"/>
      <c r="AA472" s="727"/>
      <c r="AB472" s="727">
        <v>40</v>
      </c>
      <c r="AC472" s="368">
        <f t="shared" si="3487"/>
        <v>0.6</v>
      </c>
      <c r="AD472" s="368">
        <f t="shared" si="3488"/>
        <v>0</v>
      </c>
      <c r="AE472" s="368">
        <f t="shared" si="3489"/>
        <v>0</v>
      </c>
      <c r="AF472" s="368">
        <f t="shared" si="3490"/>
        <v>0</v>
      </c>
      <c r="AG472" s="368">
        <f t="shared" si="3491"/>
        <v>0</v>
      </c>
      <c r="AH472" s="368">
        <f t="shared" si="3492"/>
        <v>0</v>
      </c>
      <c r="AI472" s="368">
        <f t="shared" si="3493"/>
        <v>0</v>
      </c>
      <c r="AJ472" s="368">
        <f t="shared" si="3494"/>
        <v>0</v>
      </c>
      <c r="AK472" s="368">
        <f t="shared" si="3495"/>
        <v>0</v>
      </c>
      <c r="AL472" s="368">
        <f t="shared" si="3496"/>
        <v>0</v>
      </c>
      <c r="AM472" s="368">
        <f t="shared" si="3497"/>
        <v>0</v>
      </c>
      <c r="AN472" s="368">
        <f t="shared" si="3498"/>
        <v>0.4</v>
      </c>
      <c r="AO472" s="369">
        <v>0</v>
      </c>
      <c r="AP472" s="370">
        <v>0</v>
      </c>
      <c r="AQ472" s="370">
        <v>0</v>
      </c>
      <c r="AR472" s="370">
        <v>0</v>
      </c>
      <c r="AS472" s="378">
        <f>AC472*'Gas parameters'!$B$10</f>
        <v>21490.799999999999</v>
      </c>
      <c r="AT472" s="371">
        <f>AD472*'Gas parameters'!$C$10</f>
        <v>0</v>
      </c>
      <c r="AU472" s="371">
        <f>AE472*'Gas parameters'!$D$10</f>
        <v>0</v>
      </c>
      <c r="AV472" s="371">
        <f>AF472*'Gas parameters'!$E$10</f>
        <v>0</v>
      </c>
      <c r="AW472" s="371">
        <f>AG472*'Gas parameters'!$F$10</f>
        <v>0</v>
      </c>
      <c r="AX472" s="371">
        <f>AH472*'Gas parameters'!$G$10</f>
        <v>0</v>
      </c>
      <c r="AY472" s="371">
        <f>AI472*'Gas parameters'!$H$10</f>
        <v>0</v>
      </c>
      <c r="AZ472" s="371">
        <f>AJ472*'Gas parameters'!$I$10</f>
        <v>0</v>
      </c>
      <c r="BA472" s="371">
        <f>AK472*'Gas parameters'!$J$10</f>
        <v>0</v>
      </c>
      <c r="BB472" s="371">
        <f>AL472*'Gas parameters'!$K$10</f>
        <v>0</v>
      </c>
      <c r="BC472" s="371">
        <f>AM472*'Gas parameters'!$L$10</f>
        <v>0</v>
      </c>
      <c r="BD472" s="371">
        <f>AN472*'Gas parameters'!$M$10</f>
        <v>4310.8</v>
      </c>
      <c r="BE472" s="372">
        <f>AO472*'Gas parameters'!$N$10</f>
        <v>0</v>
      </c>
      <c r="BF472" s="373">
        <f>AP472*'Gas parameters'!$O$10</f>
        <v>0</v>
      </c>
      <c r="BG472" s="373">
        <f>AQ472*'Gas parameters'!$P$10</f>
        <v>0</v>
      </c>
      <c r="BH472" s="379">
        <f>AR472*'Gas parameters'!$Q$10</f>
        <v>0</v>
      </c>
      <c r="BI472" s="386">
        <f>AC472*'Gas parameters'!$B$11</f>
        <v>23904</v>
      </c>
      <c r="BJ472" s="387">
        <f>AD472*'Gas parameters'!$C$11</f>
        <v>0</v>
      </c>
      <c r="BK472" s="387">
        <f>AE472*'Gas parameters'!$D$11</f>
        <v>0</v>
      </c>
      <c r="BL472" s="387">
        <f>AF472*'Gas parameters'!$E$11</f>
        <v>0</v>
      </c>
      <c r="BM472" s="387">
        <f>AG472*'Gas parameters'!$F$11</f>
        <v>0</v>
      </c>
      <c r="BN472" s="387">
        <f>AH472*'Gas parameters'!$G$11</f>
        <v>0</v>
      </c>
      <c r="BO472" s="387">
        <f>AI472*'Gas parameters'!$H$11</f>
        <v>0</v>
      </c>
      <c r="BP472" s="387">
        <f>AJ472*'Gas parameters'!$I$11</f>
        <v>0</v>
      </c>
      <c r="BQ472" s="387">
        <f>AK472*'Gas parameters'!$J$11</f>
        <v>0</v>
      </c>
      <c r="BR472" s="387">
        <f>AL472*'Gas parameters'!$K$11</f>
        <v>0</v>
      </c>
      <c r="BS472" s="387">
        <f>AM472*'Gas parameters'!$L$11</f>
        <v>0</v>
      </c>
      <c r="BT472" s="387">
        <f>AN472*'Gas parameters'!$M$11</f>
        <v>5115.2000000000007</v>
      </c>
      <c r="BU472" s="388">
        <f>AO472*'Gas parameters'!$N$11</f>
        <v>0</v>
      </c>
      <c r="BV472" s="389">
        <f>AP472*'Gas parameters'!$O$11</f>
        <v>0</v>
      </c>
      <c r="BW472" s="389">
        <f>AQ472*'Gas parameters'!$P$11</f>
        <v>0</v>
      </c>
      <c r="BX472" s="390">
        <f>AR472*'Gas parameters'!$Q$11</f>
        <v>0</v>
      </c>
      <c r="BY472" s="385">
        <f>AC472*'Gas parameters'!$B$12</f>
        <v>0.43043999999999999</v>
      </c>
      <c r="BZ472" s="374">
        <f>AD472*'Gas parameters'!$C$12</f>
        <v>0</v>
      </c>
      <c r="CA472" s="374">
        <f>AE472*'Gas parameters'!$D$12</f>
        <v>0</v>
      </c>
      <c r="CB472" s="374">
        <f>AF472*'Gas parameters'!$E$12</f>
        <v>0</v>
      </c>
      <c r="CC472" s="374">
        <f>AG472*'Gas parameters'!$F$12</f>
        <v>0</v>
      </c>
      <c r="CD472" s="374">
        <f>AH472*'Gas parameters'!$G$12</f>
        <v>0</v>
      </c>
      <c r="CE472" s="374">
        <f>AI472*'Gas parameters'!$H$12</f>
        <v>0</v>
      </c>
      <c r="CF472" s="374">
        <f>AJ472*'Gas parameters'!$I$12</f>
        <v>0</v>
      </c>
      <c r="CG472" s="374">
        <f>AK472*'Gas parameters'!$J$12</f>
        <v>0</v>
      </c>
      <c r="CH472" s="374">
        <f>AL472*'Gas parameters'!$K$12</f>
        <v>0</v>
      </c>
      <c r="CI472" s="374">
        <f>AM472*'Gas parameters'!$L$12</f>
        <v>0</v>
      </c>
      <c r="CJ472" s="374">
        <f>AN472*'Gas parameters'!$M$12</f>
        <v>3.5999999999999997E-2</v>
      </c>
      <c r="CK472" s="375">
        <f>AO472*'Gas parameters'!$N$12</f>
        <v>0</v>
      </c>
      <c r="CL472" s="376">
        <f>AP472*'Gas parameters'!$O$12</f>
        <v>0</v>
      </c>
      <c r="CM472" s="376">
        <f>AQ472*'Gas parameters'!$P$12</f>
        <v>0</v>
      </c>
      <c r="CN472" s="376">
        <f>AR472*'Gas parameters'!$Q$12</f>
        <v>0</v>
      </c>
      <c r="CO472" s="432">
        <f t="shared" si="3499"/>
        <v>0.6</v>
      </c>
      <c r="CP472" s="432">
        <f t="shared" si="3500"/>
        <v>0</v>
      </c>
      <c r="CQ472" s="432">
        <f t="shared" si="3501"/>
        <v>0</v>
      </c>
      <c r="CR472" s="432">
        <f t="shared" si="3502"/>
        <v>0</v>
      </c>
      <c r="CS472" s="432">
        <f t="shared" si="3503"/>
        <v>0</v>
      </c>
      <c r="CT472" s="432">
        <f t="shared" si="3504"/>
        <v>0</v>
      </c>
      <c r="CU472" s="432">
        <f t="shared" si="3505"/>
        <v>0</v>
      </c>
      <c r="CV472" s="432">
        <f t="shared" si="3506"/>
        <v>0</v>
      </c>
      <c r="CW472" s="432">
        <f t="shared" si="3507"/>
        <v>0</v>
      </c>
      <c r="CX472" s="432">
        <f t="shared" si="3508"/>
        <v>0</v>
      </c>
      <c r="CY472" s="432">
        <f t="shared" si="3509"/>
        <v>0</v>
      </c>
      <c r="CZ472" s="432">
        <f t="shared" si="3510"/>
        <v>0.4</v>
      </c>
      <c r="DA472" s="432">
        <f t="shared" si="3511"/>
        <v>0</v>
      </c>
      <c r="DB472" s="432">
        <f t="shared" si="3512"/>
        <v>0</v>
      </c>
      <c r="DC472" s="432">
        <f t="shared" si="3513"/>
        <v>0</v>
      </c>
      <c r="DD472" s="432">
        <f t="shared" si="3514"/>
        <v>0</v>
      </c>
      <c r="DE472" s="428">
        <f>'DATA SHEET'!CO472*'Gas parameters'!$B$13</f>
        <v>21529.8</v>
      </c>
      <c r="DF472" s="428">
        <f>'DATA SHEET'!CP472*'Gas parameters'!$C$13</f>
        <v>0</v>
      </c>
      <c r="DG472" s="428">
        <f>'DATA SHEET'!CQ472*'Gas parameters'!$D$13</f>
        <v>0</v>
      </c>
      <c r="DH472" s="428">
        <f>'DATA SHEET'!CR472*'Gas parameters'!$E$13</f>
        <v>0</v>
      </c>
      <c r="DI472" s="428">
        <f>'DATA SHEET'!CS472*'Gas parameters'!$F$13</f>
        <v>0</v>
      </c>
      <c r="DJ472" s="428">
        <f>'DATA SHEET'!CT472*'Gas parameters'!$G$13</f>
        <v>0</v>
      </c>
      <c r="DK472" s="428">
        <f>'DATA SHEET'!CU472*'Gas parameters'!$H$13</f>
        <v>0</v>
      </c>
      <c r="DL472" s="428">
        <f>'DATA SHEET'!CV472*'Gas parameters'!$I$13</f>
        <v>0</v>
      </c>
      <c r="DM472" s="428">
        <f>'DATA SHEET'!CW472*'Gas parameters'!$J$13</f>
        <v>0</v>
      </c>
      <c r="DN472" s="428">
        <f>'DATA SHEET'!CX472*'Gas parameters'!$K$13</f>
        <v>0</v>
      </c>
      <c r="DO472" s="428">
        <f>'DATA SHEET'!CY472*'Gas parameters'!$L$13</f>
        <v>0</v>
      </c>
      <c r="DP472" s="428">
        <f>'DATA SHEET'!CZ472*'Gas parameters'!$M$13</f>
        <v>4313.2</v>
      </c>
      <c r="DQ472" s="428">
        <f>'DATA SHEET'!DA472*'Gas parameters'!$N$13</f>
        <v>0</v>
      </c>
      <c r="DR472" s="428">
        <f>'DATA SHEET'!DB472*'Gas parameters'!$O$13</f>
        <v>0</v>
      </c>
      <c r="DS472" s="428">
        <f>'DATA SHEET'!DC472*'Gas parameters'!$P$13</f>
        <v>0</v>
      </c>
      <c r="DT472" s="428">
        <f>'DATA SHEET'!DD472*'Gas parameters'!$Q$13</f>
        <v>0</v>
      </c>
      <c r="DU472" s="431">
        <f>'DATA SHEET'!CO472*'Gas parameters'!$B$14</f>
        <v>23891.399999999998</v>
      </c>
      <c r="DV472" s="431">
        <f>'DATA SHEET'!CP472*'Gas parameters'!$C$14</f>
        <v>0</v>
      </c>
      <c r="DW472" s="431">
        <f>'DATA SHEET'!CQ472*'Gas parameters'!$D$14</f>
        <v>0</v>
      </c>
      <c r="DX472" s="431">
        <f>'DATA SHEET'!CR472*'Gas parameters'!$E$14</f>
        <v>0</v>
      </c>
      <c r="DY472" s="431">
        <f>'DATA SHEET'!CS472*'Gas parameters'!$F$14</f>
        <v>0</v>
      </c>
      <c r="DZ472" s="431">
        <f>'DATA SHEET'!CT472*'Gas parameters'!$G$14</f>
        <v>0</v>
      </c>
      <c r="EA472" s="431">
        <f>'DATA SHEET'!CU472*'Gas parameters'!$H$14</f>
        <v>0</v>
      </c>
      <c r="EB472" s="431">
        <f>'DATA SHEET'!CV472*'Gas parameters'!$I$14</f>
        <v>0</v>
      </c>
      <c r="EC472" s="431">
        <f>'DATA SHEET'!CW472*'Gas parameters'!$J$14</f>
        <v>0</v>
      </c>
      <c r="ED472" s="431">
        <f>'DATA SHEET'!CX472*'Gas parameters'!$K$14</f>
        <v>0</v>
      </c>
      <c r="EE472" s="431">
        <f>'DATA SHEET'!CY472*'Gas parameters'!$L$14</f>
        <v>0</v>
      </c>
      <c r="EF472" s="431">
        <f>'DATA SHEET'!CZ472*'Gas parameters'!$M$14</f>
        <v>5098</v>
      </c>
      <c r="EG472" s="431">
        <f>'DATA SHEET'!DA472*'Gas parameters'!$N$14</f>
        <v>0</v>
      </c>
      <c r="EH472" s="431">
        <f>'DATA SHEET'!DB472*'Gas parameters'!$O$14</f>
        <v>0</v>
      </c>
      <c r="EI472" s="431">
        <f>'DATA SHEET'!DC472*'Gas parameters'!$P$14</f>
        <v>0</v>
      </c>
      <c r="EJ472" s="431">
        <f>'DATA SHEET'!DD472*'Gas parameters'!$Q$14</f>
        <v>0</v>
      </c>
      <c r="EK472" s="425">
        <f>'DATA SHEET'!CO472*'Gas parameters'!$B$15</f>
        <v>1.2018</v>
      </c>
      <c r="EL472" s="434">
        <f>'DATA SHEET'!CP472*'Gas parameters'!$C$15</f>
        <v>0</v>
      </c>
      <c r="EM472" s="434">
        <f>'DATA SHEET'!CQ472*'Gas parameters'!$D$15</f>
        <v>0</v>
      </c>
      <c r="EN472" s="434">
        <f>'DATA SHEET'!CR472*'Gas parameters'!$E$15</f>
        <v>0</v>
      </c>
      <c r="EO472" s="434">
        <f>'DATA SHEET'!CS472*'Gas parameters'!$F$15</f>
        <v>0</v>
      </c>
      <c r="EP472" s="434">
        <f>'DATA SHEET'!CT472*'Gas parameters'!$G$15</f>
        <v>0</v>
      </c>
      <c r="EQ472" s="434">
        <f>'DATA SHEET'!CU472*'Gas parameters'!$H$15</f>
        <v>0</v>
      </c>
      <c r="ER472" s="434">
        <f>'DATA SHEET'!CV472*'Gas parameters'!$I$15</f>
        <v>0</v>
      </c>
      <c r="ES472" s="434">
        <f>'DATA SHEET'!CW472*'Gas parameters'!$J$15</f>
        <v>0</v>
      </c>
      <c r="ET472" s="434">
        <f>'DATA SHEET'!CX472*'Gas parameters'!$K$15</f>
        <v>0</v>
      </c>
      <c r="EU472" s="434">
        <f>'DATA SHEET'!CY472*'Gas parameters'!$L$15</f>
        <v>0</v>
      </c>
      <c r="EV472" s="434">
        <f>'DATA SHEET'!CZ472*'Gas parameters'!$M$15</f>
        <v>0.1996</v>
      </c>
      <c r="EW472" s="434">
        <f>'DATA SHEET'!DA472*'Gas parameters'!$N$15</f>
        <v>0</v>
      </c>
      <c r="EX472" s="434">
        <f>'DATA SHEET'!DB472*'Gas parameters'!$O$15</f>
        <v>0</v>
      </c>
      <c r="EY472" s="434">
        <f>'DATA SHEET'!DC472*'Gas parameters'!$P$15</f>
        <v>0</v>
      </c>
      <c r="EZ472" s="434">
        <f>'DATA SHEET'!DD472*'Gas parameters'!$Q$15</f>
        <v>0</v>
      </c>
      <c r="FA472" s="429">
        <f>'DATA SHEET'!CO472*'Gas parameters'!$B$16</f>
        <v>0.59760000000000002</v>
      </c>
      <c r="FB472" s="429">
        <f>'DATA SHEET'!CP472*'Gas parameters'!$C$16</f>
        <v>0</v>
      </c>
      <c r="FC472" s="429">
        <f>'DATA SHEET'!CQ472*'Gas parameters'!$D$16</f>
        <v>0</v>
      </c>
      <c r="FD472" s="429">
        <f>'DATA SHEET'!CR472*'Gas parameters'!$E$16</f>
        <v>0</v>
      </c>
      <c r="FE472" s="429">
        <f>'DATA SHEET'!CS472*'Gas parameters'!$F$16</f>
        <v>0</v>
      </c>
      <c r="FF472" s="429">
        <f>'DATA SHEET'!CT472*'Gas parameters'!$G$16</f>
        <v>0</v>
      </c>
      <c r="FG472" s="429">
        <f>'DATA SHEET'!CU472*'Gas parameters'!$H$16</f>
        <v>0</v>
      </c>
      <c r="FH472" s="429">
        <f>'DATA SHEET'!CV472*'Gas parameters'!$I$16</f>
        <v>0</v>
      </c>
      <c r="FI472" s="429">
        <f>'DATA SHEET'!CW472*'Gas parameters'!$J$16</f>
        <v>0</v>
      </c>
      <c r="FJ472" s="429">
        <f>'DATA SHEET'!CX472*'Gas parameters'!$K$16</f>
        <v>0</v>
      </c>
      <c r="FK472" s="429">
        <f>'DATA SHEET'!CY472*'Gas parameters'!$L$16</f>
        <v>0</v>
      </c>
      <c r="FL472" s="429">
        <f>'DATA SHEET'!CZ472*'Gas parameters'!$M$16</f>
        <v>0</v>
      </c>
      <c r="FM472" s="429">
        <f>'DATA SHEET'!DA472*'Gas parameters'!$N$16</f>
        <v>0</v>
      </c>
      <c r="FN472" s="429">
        <f>'DATA SHEET'!DB472*'Gas parameters'!$O$16</f>
        <v>0</v>
      </c>
      <c r="FO472" s="429">
        <f>'DATA SHEET'!DC472*'Gas parameters'!$P$16</f>
        <v>0</v>
      </c>
      <c r="FP472" s="429">
        <f>'DATA SHEET'!DD472*'Gas parameters'!$Q$16</f>
        <v>0</v>
      </c>
      <c r="FQ472" s="457">
        <f>'DATA SHEET'!CO472*'Gas parameters'!$B$17</f>
        <v>1.1639999999999999</v>
      </c>
      <c r="FR472" s="457">
        <f>'DATA SHEET'!CP472*'Gas parameters'!$C$17</f>
        <v>0</v>
      </c>
      <c r="FS472" s="457">
        <f>'DATA SHEET'!CQ472*'Gas parameters'!$D$17</f>
        <v>0</v>
      </c>
      <c r="FT472" s="457">
        <f>'DATA SHEET'!CR472*'Gas parameters'!$E$17</f>
        <v>0</v>
      </c>
      <c r="FU472" s="457">
        <f>'DATA SHEET'!CS472*'Gas parameters'!$F$17</f>
        <v>0</v>
      </c>
      <c r="FV472" s="457">
        <f>'DATA SHEET'!CT472*'Gas parameters'!$G$17</f>
        <v>0</v>
      </c>
      <c r="FW472" s="457">
        <f>'DATA SHEET'!CU472*'Gas parameters'!$H$17</f>
        <v>0</v>
      </c>
      <c r="FX472" s="457">
        <f>'DATA SHEET'!CV472*'Gas parameters'!$I$17</f>
        <v>0</v>
      </c>
      <c r="FY472" s="457">
        <f>'DATA SHEET'!CW472*'Gas parameters'!$J$17</f>
        <v>0</v>
      </c>
      <c r="FZ472" s="457">
        <f>'DATA SHEET'!CX472*'Gas parameters'!$K$17</f>
        <v>0</v>
      </c>
      <c r="GA472" s="457">
        <f>'DATA SHEET'!CY472*'Gas parameters'!$L$17</f>
        <v>0</v>
      </c>
      <c r="GB472" s="457">
        <f>'DATA SHEET'!CZ472*'Gas parameters'!$M$17</f>
        <v>0.38680000000000003</v>
      </c>
      <c r="GC472" s="457">
        <f>'DATA SHEET'!DA472*'Gas parameters'!$N$17</f>
        <v>0</v>
      </c>
      <c r="GD472" s="457">
        <f>'DATA SHEET'!DB472*'Gas parameters'!$O$17</f>
        <v>0</v>
      </c>
      <c r="GE472" s="457">
        <f>'DATA SHEET'!DC472*'Gas parameters'!$P$17</f>
        <v>0</v>
      </c>
      <c r="GF472" s="457">
        <f>'DATA SHEET'!DD472*'Gas parameters'!$Q$17</f>
        <v>0</v>
      </c>
      <c r="GG472" s="429">
        <f>'DATA SHEET'!CO472*'Gas parameters'!$B$18</f>
        <v>0.43043999999999999</v>
      </c>
      <c r="GH472" s="429">
        <f>'DATA SHEET'!CP472*'Gas parameters'!$C$18</f>
        <v>0</v>
      </c>
      <c r="GI472" s="429">
        <f>'DATA SHEET'!CQ472*'Gas parameters'!$D$18</f>
        <v>0</v>
      </c>
      <c r="GJ472" s="429">
        <f>'DATA SHEET'!CR472*'Gas parameters'!$E$18</f>
        <v>0</v>
      </c>
      <c r="GK472" s="429">
        <f>'DATA SHEET'!CS472*'Gas parameters'!$F$18</f>
        <v>0</v>
      </c>
      <c r="GL472" s="429">
        <f>'DATA SHEET'!CT472*'Gas parameters'!$G$18</f>
        <v>0</v>
      </c>
      <c r="GM472" s="429">
        <f>'DATA SHEET'!CU472*'Gas parameters'!$H$18</f>
        <v>0</v>
      </c>
      <c r="GN472" s="429">
        <f>'DATA SHEET'!CV472*'Gas parameters'!$I$18</f>
        <v>0</v>
      </c>
      <c r="GO472" s="429">
        <f>'DATA SHEET'!CW472*'Gas parameters'!$J$18</f>
        <v>0</v>
      </c>
      <c r="GP472" s="429">
        <f>'DATA SHEET'!CX472*'Gas parameters'!$K$18</f>
        <v>0</v>
      </c>
      <c r="GQ472" s="429">
        <f>'DATA SHEET'!CY472*'Gas parameters'!$L$18</f>
        <v>0</v>
      </c>
      <c r="GR472" s="429">
        <f>'DATA SHEET'!CZ472*'Gas parameters'!$M$18</f>
        <v>3.5999999999999997E-2</v>
      </c>
      <c r="GS472" s="429">
        <f>'DATA SHEET'!DA472*'Gas parameters'!$N$18</f>
        <v>0</v>
      </c>
      <c r="GT472" s="429">
        <f>'DATA SHEET'!DB472*'Gas parameters'!$O$18</f>
        <v>0</v>
      </c>
      <c r="GU472" s="429">
        <f>'DATA SHEET'!DC472*'Gas parameters'!$P$18</f>
        <v>0</v>
      </c>
      <c r="GV472" s="429">
        <f>'DATA SHEET'!DD472*'Gas parameters'!$Q$18</f>
        <v>0</v>
      </c>
      <c r="GW472" s="430">
        <v>7</v>
      </c>
      <c r="GX472" s="430">
        <v>1E-3</v>
      </c>
      <c r="GY472" s="435">
        <f t="shared" si="3515"/>
        <v>6.6924546322827121</v>
      </c>
      <c r="GZ472" s="435">
        <f t="shared" si="3516"/>
        <v>10.148328222950017</v>
      </c>
      <c r="HA472" s="433">
        <f t="shared" si="3517"/>
        <v>1</v>
      </c>
      <c r="HB472" s="433">
        <f t="shared" si="3518"/>
        <v>7.4502201757506663</v>
      </c>
      <c r="HC472" s="433">
        <f t="shared" si="3519"/>
        <v>20.959991874476575</v>
      </c>
      <c r="HD472" s="433">
        <f t="shared" si="3520"/>
        <v>1.3246768628986172</v>
      </c>
      <c r="HE472" s="433">
        <f t="shared" si="3521"/>
        <v>1.2155011147590387</v>
      </c>
      <c r="HF472" s="436">
        <f t="shared" si="3485"/>
        <v>0</v>
      </c>
      <c r="HG472" s="433">
        <f t="shared" si="3522"/>
        <v>5.8886546322827122</v>
      </c>
      <c r="HH472" s="435">
        <f>GY472*0.7906+'DATA SHEET'!CW472/100+HN472</f>
        <v>5.8886546322827122</v>
      </c>
      <c r="HI472" s="433">
        <f t="shared" si="3523"/>
        <v>1.5615655434679541</v>
      </c>
      <c r="HJ472" s="433">
        <f t="shared" si="3524"/>
        <v>10.148328222950017</v>
      </c>
      <c r="HK472" s="437">
        <f t="shared" si="3525"/>
        <v>25843</v>
      </c>
      <c r="HL472" s="437">
        <f t="shared" si="3526"/>
        <v>28989.399999999998</v>
      </c>
      <c r="HM472" s="438">
        <f t="shared" si="3527"/>
        <v>1.4014</v>
      </c>
      <c r="HN472" s="439">
        <f t="shared" si="3528"/>
        <v>0.59760000000000002</v>
      </c>
      <c r="HO472" s="436">
        <f t="shared" si="3529"/>
        <v>1.5508</v>
      </c>
      <c r="HP472" s="427">
        <f t="shared" si="3530"/>
        <v>0.46643999999999997</v>
      </c>
      <c r="HQ472" s="357">
        <f t="shared" si="3531"/>
        <v>25801.599999999999</v>
      </c>
      <c r="HR472" s="358">
        <f t="shared" si="3532"/>
        <v>29019.200000000001</v>
      </c>
      <c r="HS472" s="712">
        <f t="shared" si="3533"/>
        <v>0.46643999999999997</v>
      </c>
      <c r="HT472" s="713">
        <f t="shared" si="3534"/>
        <v>0.36094603788418017</v>
      </c>
      <c r="HU472" s="711">
        <f t="shared" si="3535"/>
        <v>0.44215889640812073</v>
      </c>
      <c r="HV472" s="711">
        <f t="shared" si="3536"/>
        <v>24.454174959719456</v>
      </c>
      <c r="HW472" s="711">
        <f t="shared" si="3537"/>
        <v>27.464698088207459</v>
      </c>
      <c r="HX472" s="711">
        <f t="shared" si="3538"/>
        <v>45.714470083951518</v>
      </c>
      <c r="HY472" s="714">
        <f t="shared" si="3539"/>
        <v>25.801599999999997</v>
      </c>
      <c r="HZ472" s="359">
        <f t="shared" si="3540"/>
        <v>29.019200000000001</v>
      </c>
      <c r="IA472" s="360">
        <f t="shared" si="3541"/>
        <v>48.30190909070317</v>
      </c>
      <c r="IB472" s="75">
        <f t="shared" si="3542"/>
        <v>45.714470083951518</v>
      </c>
      <c r="IC472" s="724">
        <f t="shared" si="3543"/>
        <v>0.36094603788418017</v>
      </c>
      <c r="ID472" s="724">
        <f t="shared" si="3544"/>
        <v>25.801599999999997</v>
      </c>
      <c r="IE472" s="724">
        <f t="shared" si="3545"/>
        <v>29.019200000000001</v>
      </c>
      <c r="IF472" s="76">
        <f t="shared" si="3546"/>
        <v>10.148328222950017</v>
      </c>
      <c r="IG472" s="29"/>
      <c r="IH472" s="29"/>
      <c r="II472" s="28"/>
      <c r="IJ472" s="21"/>
      <c r="IK472" s="31"/>
      <c r="IL472" s="31"/>
      <c r="IM472" s="31"/>
      <c r="IN472" s="29"/>
      <c r="IO472" s="29"/>
      <c r="IP472" s="25"/>
      <c r="IQ472" s="25"/>
      <c r="IR472" s="25"/>
      <c r="IS472" s="43"/>
      <c r="IT472" s="43"/>
      <c r="IU472" s="43"/>
      <c r="IV472" s="43"/>
      <c r="IW472" s="43"/>
      <c r="IX472" s="43"/>
      <c r="IY472" s="43"/>
      <c r="IZ472" s="43"/>
      <c r="JA472" s="25"/>
      <c r="JB472" s="43"/>
      <c r="JC472" s="64"/>
      <c r="JD472" s="22"/>
      <c r="JE472" s="22"/>
      <c r="JF472" s="22"/>
      <c r="JG472" s="22"/>
      <c r="JH472" s="21"/>
      <c r="JI472" s="21"/>
      <c r="JJ472" s="21"/>
      <c r="JK472" s="21"/>
      <c r="JL472" s="79"/>
      <c r="JM472" s="140"/>
      <c r="JN472" s="140"/>
      <c r="JO472" s="140"/>
      <c r="JP472" s="140"/>
      <c r="JQ472" s="140"/>
      <c r="JR472" s="140"/>
      <c r="JS472" s="140"/>
      <c r="JT472" s="142"/>
      <c r="JU472" s="142"/>
      <c r="JV472" s="142"/>
      <c r="JW472" s="142"/>
      <c r="JX472" s="142"/>
      <c r="JY472" s="142"/>
      <c r="JZ472" s="142"/>
      <c r="KA472" s="26"/>
      <c r="KB472" s="27"/>
      <c r="KC472" s="175"/>
      <c r="KD472" s="175"/>
      <c r="KE472" s="175"/>
      <c r="KF472" s="175"/>
      <c r="KG472" s="175"/>
      <c r="KH472" s="175"/>
      <c r="KI472" s="175"/>
      <c r="KJ472" s="175"/>
      <c r="KK472" s="32"/>
      <c r="KL472" s="32"/>
      <c r="KM472" s="32"/>
      <c r="KN472" s="32"/>
      <c r="KO472" s="32"/>
      <c r="KP472" s="32"/>
      <c r="KQ472" s="32"/>
      <c r="KR472" s="32"/>
      <c r="KS472" s="32"/>
      <c r="KT472" s="32"/>
      <c r="KU472" s="32"/>
      <c r="KV472" s="32"/>
      <c r="KX472" s="540">
        <f t="shared" si="3486"/>
        <v>100</v>
      </c>
    </row>
    <row r="475" spans="4:310" ht="15.75" x14ac:dyDescent="0.25">
      <c r="E475" s="781" t="s">
        <v>905</v>
      </c>
      <c r="F475" s="2228" t="s">
        <v>901</v>
      </c>
      <c r="G475" s="2228"/>
      <c r="H475" s="2228"/>
      <c r="I475" s="2228"/>
      <c r="J475" s="2228"/>
      <c r="K475" s="2228"/>
      <c r="L475" s="2228"/>
      <c r="M475" s="2228"/>
      <c r="N475" s="2228"/>
      <c r="O475" s="2228"/>
      <c r="P475" s="2228"/>
    </row>
    <row r="476" spans="4:310" ht="15.75" x14ac:dyDescent="0.25">
      <c r="F476" s="2228" t="s">
        <v>902</v>
      </c>
      <c r="G476" s="2228"/>
      <c r="H476" s="2228"/>
      <c r="I476" s="2228"/>
      <c r="J476" s="2228"/>
      <c r="K476" s="2228"/>
      <c r="L476" s="2228"/>
      <c r="M476" s="2228"/>
      <c r="N476" s="2228"/>
      <c r="O476" s="2228"/>
      <c r="P476" s="2228"/>
    </row>
    <row r="477" spans="4:310" ht="15.75" x14ac:dyDescent="0.25">
      <c r="F477" s="782" t="s">
        <v>903</v>
      </c>
      <c r="G477" s="783"/>
      <c r="H477" s="783"/>
      <c r="I477" s="783"/>
      <c r="J477" s="783"/>
      <c r="K477" s="783"/>
      <c r="L477" s="784"/>
      <c r="M477" s="784"/>
      <c r="N477" s="784"/>
      <c r="O477" s="784"/>
      <c r="P477" s="784"/>
    </row>
  </sheetData>
  <sheetProtection selectLockedCells="1"/>
  <mergeCells count="419">
    <mergeCell ref="F469:F472"/>
    <mergeCell ref="G469:G472"/>
    <mergeCell ref="K469:K472"/>
    <mergeCell ref="L469:L472"/>
    <mergeCell ref="F476:P476"/>
    <mergeCell ref="F475:P475"/>
    <mergeCell ref="JL460:JP460"/>
    <mergeCell ref="F461:F464"/>
    <mergeCell ref="G461:G464"/>
    <mergeCell ref="K461:K464"/>
    <mergeCell ref="L461:L464"/>
    <mergeCell ref="F465:F468"/>
    <mergeCell ref="G465:G468"/>
    <mergeCell ref="K465:K468"/>
    <mergeCell ref="L465:L468"/>
    <mergeCell ref="E460:M460"/>
    <mergeCell ref="F441:F444"/>
    <mergeCell ref="G441:G444"/>
    <mergeCell ref="L441:L444"/>
    <mergeCell ref="E449:M449"/>
    <mergeCell ref="JL449:JP449"/>
    <mergeCell ref="F450:F453"/>
    <mergeCell ref="G450:G453"/>
    <mergeCell ref="K450:K453"/>
    <mergeCell ref="L450:L453"/>
    <mergeCell ref="M437:M444"/>
    <mergeCell ref="H437:K444"/>
    <mergeCell ref="E436:M436"/>
    <mergeCell ref="JL436:JP436"/>
    <mergeCell ref="F437:F440"/>
    <mergeCell ref="G437:G440"/>
    <mergeCell ref="L437:L440"/>
    <mergeCell ref="L56:N56"/>
    <mergeCell ref="P16:AA16"/>
    <mergeCell ref="D352:D370"/>
    <mergeCell ref="JL305:JP305"/>
    <mergeCell ref="F306:F310"/>
    <mergeCell ref="G306:G310"/>
    <mergeCell ref="N306:N310"/>
    <mergeCell ref="F312:F313"/>
    <mergeCell ref="E413:M413"/>
    <mergeCell ref="E423:M423"/>
    <mergeCell ref="I414:I417"/>
    <mergeCell ref="L414:L417"/>
    <mergeCell ref="L380:L385"/>
    <mergeCell ref="F396:F398"/>
    <mergeCell ref="G396:G398"/>
    <mergeCell ref="G369:G370"/>
    <mergeCell ref="F369:F370"/>
    <mergeCell ref="JL291:JP291"/>
    <mergeCell ref="F292:F296"/>
    <mergeCell ref="HV12:HX12"/>
    <mergeCell ref="HY12:IA12"/>
    <mergeCell ref="HY16:IA16"/>
    <mergeCell ref="F359:F360"/>
    <mergeCell ref="N353:N357"/>
    <mergeCell ref="G353:G357"/>
    <mergeCell ref="F353:F357"/>
    <mergeCell ref="JL352:JP352"/>
    <mergeCell ref="JL315:JP315"/>
    <mergeCell ref="F316:F320"/>
    <mergeCell ref="G316:G320"/>
    <mergeCell ref="J95:J98"/>
    <mergeCell ref="E100:M100"/>
    <mergeCell ref="J101:J104"/>
    <mergeCell ref="G95:G98"/>
    <mergeCell ref="G101:G104"/>
    <mergeCell ref="F27:F30"/>
    <mergeCell ref="F43:F46"/>
    <mergeCell ref="F71:F74"/>
    <mergeCell ref="G71:G74"/>
    <mergeCell ref="G57:G58"/>
    <mergeCell ref="G64:G65"/>
    <mergeCell ref="M64:M65"/>
    <mergeCell ref="F220:F224"/>
    <mergeCell ref="C13:D13"/>
    <mergeCell ref="D281:D299"/>
    <mergeCell ref="JL281:JP281"/>
    <mergeCell ref="F282:F286"/>
    <mergeCell ref="N363:N367"/>
    <mergeCell ref="G363:G367"/>
    <mergeCell ref="F363:F367"/>
    <mergeCell ref="JL362:JP362"/>
    <mergeCell ref="N340:N344"/>
    <mergeCell ref="JL339:JP339"/>
    <mergeCell ref="G322:G323"/>
    <mergeCell ref="N102:N104"/>
    <mergeCell ref="H199:I201"/>
    <mergeCell ref="J199:K201"/>
    <mergeCell ref="G210:G214"/>
    <mergeCell ref="F135:F138"/>
    <mergeCell ref="G135:G138"/>
    <mergeCell ref="G159:G166"/>
    <mergeCell ref="M27:M30"/>
    <mergeCell ref="M43:M46"/>
    <mergeCell ref="K64:K65"/>
    <mergeCell ref="I80:I86"/>
    <mergeCell ref="L80:L83"/>
    <mergeCell ref="L84:L86"/>
    <mergeCell ref="G359:G360"/>
    <mergeCell ref="N316:N320"/>
    <mergeCell ref="F336:F337"/>
    <mergeCell ref="L428:L431"/>
    <mergeCell ref="K428:K431"/>
    <mergeCell ref="G428:G431"/>
    <mergeCell ref="F428:F431"/>
    <mergeCell ref="L424:L427"/>
    <mergeCell ref="K424:K427"/>
    <mergeCell ref="G424:G427"/>
    <mergeCell ref="F424:F427"/>
    <mergeCell ref="H380:J385"/>
    <mergeCell ref="F380:F385"/>
    <mergeCell ref="G380:G385"/>
    <mergeCell ref="F403:F405"/>
    <mergeCell ref="G403:G405"/>
    <mergeCell ref="H403:K405"/>
    <mergeCell ref="F414:F417"/>
    <mergeCell ref="G414:G417"/>
    <mergeCell ref="K414:K417"/>
    <mergeCell ref="F390:K391"/>
    <mergeCell ref="JL423:JP423"/>
    <mergeCell ref="J33:J40"/>
    <mergeCell ref="G33:G40"/>
    <mergeCell ref="N32:N38"/>
    <mergeCell ref="E94:M94"/>
    <mergeCell ref="K101:K104"/>
    <mergeCell ref="H80:H83"/>
    <mergeCell ref="E56:I56"/>
    <mergeCell ref="K37:K40"/>
    <mergeCell ref="F33:F40"/>
    <mergeCell ref="M59:M60"/>
    <mergeCell ref="L101:L104"/>
    <mergeCell ref="K84:K86"/>
    <mergeCell ref="K80:K83"/>
    <mergeCell ref="H71:H74"/>
    <mergeCell ref="J71:J74"/>
    <mergeCell ref="J80:J83"/>
    <mergeCell ref="I71:I77"/>
    <mergeCell ref="L75:L77"/>
    <mergeCell ref="E70:I70"/>
    <mergeCell ref="N72:N74"/>
    <mergeCell ref="L71:L74"/>
    <mergeCell ref="N76:N77"/>
    <mergeCell ref="N85:N86"/>
    <mergeCell ref="D329:D347"/>
    <mergeCell ref="N268:N272"/>
    <mergeCell ref="F250:F251"/>
    <mergeCell ref="G250:G251"/>
    <mergeCell ref="F258:F262"/>
    <mergeCell ref="G258:G262"/>
    <mergeCell ref="F264:F265"/>
    <mergeCell ref="G264:G265"/>
    <mergeCell ref="F268:F272"/>
    <mergeCell ref="G268:G272"/>
    <mergeCell ref="G282:G286"/>
    <mergeCell ref="G336:G337"/>
    <mergeCell ref="F340:F344"/>
    <mergeCell ref="G312:G313"/>
    <mergeCell ref="G340:G344"/>
    <mergeCell ref="D305:D323"/>
    <mergeCell ref="F322:F323"/>
    <mergeCell ref="N330:N334"/>
    <mergeCell ref="N258:N262"/>
    <mergeCell ref="F226:F227"/>
    <mergeCell ref="F234:F238"/>
    <mergeCell ref="G234:G238"/>
    <mergeCell ref="F240:F241"/>
    <mergeCell ref="G240:G241"/>
    <mergeCell ref="G220:G224"/>
    <mergeCell ref="G226:G227"/>
    <mergeCell ref="N220:N224"/>
    <mergeCell ref="F346:F347"/>
    <mergeCell ref="F274:F275"/>
    <mergeCell ref="G274:G275"/>
    <mergeCell ref="F330:F334"/>
    <mergeCell ref="G330:G334"/>
    <mergeCell ref="N282:N286"/>
    <mergeCell ref="F288:F289"/>
    <mergeCell ref="G292:G296"/>
    <mergeCell ref="N292:N296"/>
    <mergeCell ref="F298:F299"/>
    <mergeCell ref="G298:G299"/>
    <mergeCell ref="C12:D12"/>
    <mergeCell ref="J117:J121"/>
    <mergeCell ref="K117:K121"/>
    <mergeCell ref="I117:I121"/>
    <mergeCell ref="H117:H121"/>
    <mergeCell ref="L198:L201"/>
    <mergeCell ref="G191:G194"/>
    <mergeCell ref="G198:G201"/>
    <mergeCell ref="E197:M197"/>
    <mergeCell ref="L16:N16"/>
    <mergeCell ref="N39:N40"/>
    <mergeCell ref="N126:N128"/>
    <mergeCell ref="F95:F98"/>
    <mergeCell ref="F191:F194"/>
    <mergeCell ref="F198:F201"/>
    <mergeCell ref="E190:M190"/>
    <mergeCell ref="H192:I194"/>
    <mergeCell ref="G75:G77"/>
    <mergeCell ref="G84:G86"/>
    <mergeCell ref="K71:K74"/>
    <mergeCell ref="H75:H77"/>
    <mergeCell ref="J75:J77"/>
    <mergeCell ref="N117:N121"/>
    <mergeCell ref="N96:N98"/>
    <mergeCell ref="F101:F104"/>
    <mergeCell ref="K75:K77"/>
    <mergeCell ref="L191:L194"/>
    <mergeCell ref="K95:K98"/>
    <mergeCell ref="E79:I79"/>
    <mergeCell ref="I95:I98"/>
    <mergeCell ref="H95:H98"/>
    <mergeCell ref="H101:H104"/>
    <mergeCell ref="I101:I104"/>
    <mergeCell ref="F75:F77"/>
    <mergeCell ref="F84:F86"/>
    <mergeCell ref="H84:H86"/>
    <mergeCell ref="J84:J86"/>
    <mergeCell ref="E134:I134"/>
    <mergeCell ref="F147:F150"/>
    <mergeCell ref="G147:G150"/>
    <mergeCell ref="H126:H128"/>
    <mergeCell ref="F165:F166"/>
    <mergeCell ref="H159:K162"/>
    <mergeCell ref="J192:K194"/>
    <mergeCell ref="F163:F164"/>
    <mergeCell ref="JL413:JP413"/>
    <mergeCell ref="JL243:JP243"/>
    <mergeCell ref="JL267:JP267"/>
    <mergeCell ref="JL209:JP209"/>
    <mergeCell ref="J134:K134"/>
    <mergeCell ref="I126:I128"/>
    <mergeCell ref="J126:J128"/>
    <mergeCell ref="N244:N248"/>
    <mergeCell ref="JL233:JP233"/>
    <mergeCell ref="N234:N238"/>
    <mergeCell ref="N210:N214"/>
    <mergeCell ref="JL219:JP219"/>
    <mergeCell ref="E146:M146"/>
    <mergeCell ref="H164:K166"/>
    <mergeCell ref="E158:M158"/>
    <mergeCell ref="G346:G347"/>
    <mergeCell ref="F216:F217"/>
    <mergeCell ref="G216:G217"/>
    <mergeCell ref="F244:F248"/>
    <mergeCell ref="G244:G248"/>
    <mergeCell ref="K126:K128"/>
    <mergeCell ref="F210:F214"/>
    <mergeCell ref="N135:N138"/>
    <mergeCell ref="G288:G289"/>
    <mergeCell ref="JL12:JP12"/>
    <mergeCell ref="JL190:JP190"/>
    <mergeCell ref="JL329:JP329"/>
    <mergeCell ref="JL257:JP257"/>
    <mergeCell ref="E9:E11"/>
    <mergeCell ref="G10:G11"/>
    <mergeCell ref="P9:P10"/>
    <mergeCell ref="S9:S10"/>
    <mergeCell ref="X9:X10"/>
    <mergeCell ref="Y9:Y10"/>
    <mergeCell ref="IU9:IU10"/>
    <mergeCell ref="JC9:JC10"/>
    <mergeCell ref="F17:F24"/>
    <mergeCell ref="E16:I16"/>
    <mergeCell ref="J16:K16"/>
    <mergeCell ref="G17:G24"/>
    <mergeCell ref="JJ9:JJ10"/>
    <mergeCell ref="IX9:IX10"/>
    <mergeCell ref="L95:L98"/>
    <mergeCell ref="F80:F83"/>
    <mergeCell ref="JH9:JH10"/>
    <mergeCell ref="K20:K24"/>
    <mergeCell ref="I17:I24"/>
    <mergeCell ref="N81:N83"/>
    <mergeCell ref="KV9:KV11"/>
    <mergeCell ref="Z9:Z10"/>
    <mergeCell ref="AA9:AA10"/>
    <mergeCell ref="AB9:AB10"/>
    <mergeCell ref="IP9:IP10"/>
    <mergeCell ref="IQ9:IQ10"/>
    <mergeCell ref="IR9:IR10"/>
    <mergeCell ref="KR9:KR11"/>
    <mergeCell ref="KT9:KU11"/>
    <mergeCell ref="KK9:KK11"/>
    <mergeCell ref="KS9:KS11"/>
    <mergeCell ref="IM9:IM10"/>
    <mergeCell ref="IN9:IN10"/>
    <mergeCell ref="KN9:KN10"/>
    <mergeCell ref="KO9:KO10"/>
    <mergeCell ref="KH9:KH10"/>
    <mergeCell ref="KL9:KL10"/>
    <mergeCell ref="KB9:KB10"/>
    <mergeCell ref="KC9:KC10"/>
    <mergeCell ref="JL9:JL10"/>
    <mergeCell ref="KM9:KM10"/>
    <mergeCell ref="KJ9:KJ11"/>
    <mergeCell ref="JW9:JW10"/>
    <mergeCell ref="JD10:JG10"/>
    <mergeCell ref="JX9:JX10"/>
    <mergeCell ref="JZ9:JZ10"/>
    <mergeCell ref="JY9:JY10"/>
    <mergeCell ref="KA9:KA10"/>
    <mergeCell ref="JI9:JI10"/>
    <mergeCell ref="JO4:JP8"/>
    <mergeCell ref="KI4:KI8"/>
    <mergeCell ref="KJ4:KJ8"/>
    <mergeCell ref="KI9:KI11"/>
    <mergeCell ref="JQ9:JQ10"/>
    <mergeCell ref="JQ4:JS8"/>
    <mergeCell ref="JD4:JK8"/>
    <mergeCell ref="JL4:JN8"/>
    <mergeCell ref="KE9:KE10"/>
    <mergeCell ref="KF9:KF10"/>
    <mergeCell ref="KG9:KG10"/>
    <mergeCell ref="JT4:JZ8"/>
    <mergeCell ref="JM9:JM10"/>
    <mergeCell ref="JN9:JN10"/>
    <mergeCell ref="KD9:KD10"/>
    <mergeCell ref="JT9:JT10"/>
    <mergeCell ref="JV9:JV10"/>
    <mergeCell ref="JK9:JK10"/>
    <mergeCell ref="JU9:JU10"/>
    <mergeCell ref="IO9:IO10"/>
    <mergeCell ref="IW9:IW10"/>
    <mergeCell ref="JF12:JG12"/>
    <mergeCell ref="E12:M12"/>
    <mergeCell ref="U9:U10"/>
    <mergeCell ref="IZ9:IZ10"/>
    <mergeCell ref="Q4:AB8"/>
    <mergeCell ref="BI7:BX8"/>
    <mergeCell ref="BY7:CN8"/>
    <mergeCell ref="HQ7:IA8"/>
    <mergeCell ref="AC7:AR8"/>
    <mergeCell ref="JA9:JA10"/>
    <mergeCell ref="HY11:IA11"/>
    <mergeCell ref="HQ11:HT11"/>
    <mergeCell ref="HU11:HX11"/>
    <mergeCell ref="F4:M8"/>
    <mergeCell ref="F9:K9"/>
    <mergeCell ref="F10:F11"/>
    <mergeCell ref="V9:V10"/>
    <mergeCell ref="W9:W10"/>
    <mergeCell ref="L9:M9"/>
    <mergeCell ref="L10:L11"/>
    <mergeCell ref="Q9:Q10"/>
    <mergeCell ref="R9:R10"/>
    <mergeCell ref="KR4:KV8"/>
    <mergeCell ref="M147:M150"/>
    <mergeCell ref="L17:L24"/>
    <mergeCell ref="L33:L40"/>
    <mergeCell ref="M57:M58"/>
    <mergeCell ref="Q12:AB12"/>
    <mergeCell ref="J32:K32"/>
    <mergeCell ref="J56:K56"/>
    <mergeCell ref="IL9:IL10"/>
    <mergeCell ref="JB9:JB10"/>
    <mergeCell ref="IK9:IK10"/>
    <mergeCell ref="KQ9:KQ10"/>
    <mergeCell ref="IS9:IS10"/>
    <mergeCell ref="IT9:IT10"/>
    <mergeCell ref="IV9:IV10"/>
    <mergeCell ref="IG4:II8"/>
    <mergeCell ref="IB4:IF8"/>
    <mergeCell ref="N4:N8"/>
    <mergeCell ref="N9:N11"/>
    <mergeCell ref="KA4:KH8"/>
    <mergeCell ref="O4:P8"/>
    <mergeCell ref="KK4:KQ8"/>
    <mergeCell ref="IN4:JC8"/>
    <mergeCell ref="N42:N46"/>
    <mergeCell ref="N26:N30"/>
    <mergeCell ref="O9:O10"/>
    <mergeCell ref="AS7:BH8"/>
    <mergeCell ref="IK4:IM8"/>
    <mergeCell ref="IJ4:IJ8"/>
    <mergeCell ref="CO7:DD8"/>
    <mergeCell ref="DE7:DT8"/>
    <mergeCell ref="DU7:EJ8"/>
    <mergeCell ref="EK7:EZ8"/>
    <mergeCell ref="FA7:FP8"/>
    <mergeCell ref="FQ7:GF8"/>
    <mergeCell ref="GG7:GV8"/>
    <mergeCell ref="AS11:BX11"/>
    <mergeCell ref="DE12:DT12"/>
    <mergeCell ref="DU12:EJ12"/>
    <mergeCell ref="HK16:HL16"/>
    <mergeCell ref="HS9:HU9"/>
    <mergeCell ref="GW7:HP8"/>
    <mergeCell ref="HQ16:HT16"/>
    <mergeCell ref="HU16:HX16"/>
    <mergeCell ref="N20:N24"/>
    <mergeCell ref="T9:T10"/>
    <mergeCell ref="IB12:IF12"/>
    <mergeCell ref="HQ12:HR12"/>
    <mergeCell ref="JL16:JP16"/>
    <mergeCell ref="K57:K60"/>
    <mergeCell ref="G80:G83"/>
    <mergeCell ref="IY1:IZ1"/>
    <mergeCell ref="IY2:IZ2"/>
    <mergeCell ref="JA1:JC1"/>
    <mergeCell ref="JA2:JC2"/>
    <mergeCell ref="IB3:IF3"/>
    <mergeCell ref="JL3:JP3"/>
    <mergeCell ref="H17:H24"/>
    <mergeCell ref="J17:J24"/>
    <mergeCell ref="H33:H40"/>
    <mergeCell ref="E32:I32"/>
    <mergeCell ref="H57:H60"/>
    <mergeCell ref="J57:J60"/>
    <mergeCell ref="I57:I60"/>
    <mergeCell ref="G59:G60"/>
    <mergeCell ref="H64:H65"/>
    <mergeCell ref="I64:I65"/>
    <mergeCell ref="J64:J65"/>
    <mergeCell ref="H27:J30"/>
    <mergeCell ref="H43:J46"/>
    <mergeCell ref="I33:I40"/>
    <mergeCell ref="Q3:AB3"/>
  </mergeCells>
  <phoneticPr fontId="11" type="noConversion"/>
  <printOptions horizontalCentered="1"/>
  <pageMargins left="0.74803149606299213" right="0.74803149606299213" top="0.51181102362204722" bottom="0.59" header="0.51181102362204722" footer="0.43307086614173229"/>
  <pageSetup paperSize="8" scale="10" fitToHeight="0" orientation="portrait" r:id="rId1"/>
  <headerFooter alignWithMargins="0">
    <oddFooter>&amp;L&amp;F&amp;R&amp;P/&amp;N</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E17ACA-54CB-4E50-9219-4A3F13E21E22}">
  <sheetPr>
    <tabColor rgb="FFFF0000"/>
  </sheetPr>
  <dimension ref="A1:M34"/>
  <sheetViews>
    <sheetView zoomScale="85" zoomScaleNormal="85" workbookViewId="0">
      <pane ySplit="4" topLeftCell="A5" activePane="bottomLeft" state="frozen"/>
      <selection pane="bottomLeft"/>
    </sheetView>
  </sheetViews>
  <sheetFormatPr baseColWidth="10" defaultColWidth="9.140625" defaultRowHeight="12.75" x14ac:dyDescent="0.2"/>
  <cols>
    <col min="1" max="1" width="9.5703125" style="170" customWidth="1"/>
    <col min="2" max="2" width="17" style="170" bestFit="1" customWidth="1"/>
    <col min="3" max="3" width="13.140625" style="170" customWidth="1"/>
    <col min="4" max="4" width="125.42578125" style="170" bestFit="1" customWidth="1"/>
    <col min="5" max="16384" width="9.140625" style="170"/>
  </cols>
  <sheetData>
    <row r="1" spans="1:5" ht="20.25" x14ac:dyDescent="0.3">
      <c r="A1" s="1046" t="s">
        <v>411</v>
      </c>
      <c r="B1" s="1040"/>
      <c r="C1" s="1040"/>
      <c r="D1" s="1040"/>
      <c r="E1" s="1040"/>
    </row>
    <row r="2" spans="1:5" ht="20.25" x14ac:dyDescent="0.3">
      <c r="A2" s="2229" t="s">
        <v>698</v>
      </c>
      <c r="B2" s="2229"/>
      <c r="C2" s="2229"/>
      <c r="D2" s="1040"/>
      <c r="E2" s="1040"/>
    </row>
    <row r="3" spans="1:5" x14ac:dyDescent="0.2">
      <c r="A3" s="2230" t="s">
        <v>409</v>
      </c>
      <c r="B3" s="2230"/>
      <c r="C3" s="2230"/>
    </row>
    <row r="4" spans="1:5" x14ac:dyDescent="0.2">
      <c r="A4" s="2231" t="s">
        <v>408</v>
      </c>
      <c r="B4" s="2231"/>
      <c r="C4" s="2231"/>
    </row>
    <row r="5" spans="1:5" x14ac:dyDescent="0.2">
      <c r="B5" s="883"/>
      <c r="D5" s="912"/>
    </row>
    <row r="6" spans="1:5" ht="13.5" thickBot="1" x14ac:dyDescent="0.25">
      <c r="B6" s="1060" t="s">
        <v>410</v>
      </c>
    </row>
    <row r="7" spans="1:5" x14ac:dyDescent="0.2">
      <c r="A7" s="1047" t="s">
        <v>915</v>
      </c>
      <c r="B7" s="1048" t="s">
        <v>57</v>
      </c>
      <c r="C7" s="1064" t="s">
        <v>407</v>
      </c>
      <c r="D7" s="1049" t="str">
        <f>'DATA SHEET'!E14</f>
        <v xml:space="preserve">1.1 SAFETY- EMISSIONS and EFFICIENCY with CH4  (NOTE that for cooker; Efficiency is treated apart due to the test procedure- see below) </v>
      </c>
    </row>
    <row r="8" spans="1:5" x14ac:dyDescent="0.2">
      <c r="A8" s="295" t="s">
        <v>916</v>
      </c>
      <c r="B8" s="1042" t="s">
        <v>57</v>
      </c>
      <c r="C8" s="321" t="s">
        <v>226</v>
      </c>
      <c r="D8" s="1050" t="str">
        <f>'DATA SHEET'!E53</f>
        <v xml:space="preserve">1.2 SAFETY- EMISSIONS and EFFICIENCY with EULOW  (NOTE that for cooker; Efficiency is treated apart due to the test procedure- see below) </v>
      </c>
    </row>
    <row r="9" spans="1:5" x14ac:dyDescent="0.2">
      <c r="A9" s="295" t="s">
        <v>917</v>
      </c>
      <c r="B9" s="1042"/>
      <c r="C9" s="292"/>
      <c r="D9" s="1051" t="s">
        <v>646</v>
      </c>
      <c r="E9" s="1043"/>
    </row>
    <row r="10" spans="1:5" x14ac:dyDescent="0.2">
      <c r="A10" s="295" t="s">
        <v>918</v>
      </c>
      <c r="B10" s="1042" t="s">
        <v>57</v>
      </c>
      <c r="C10" s="321" t="s">
        <v>226</v>
      </c>
      <c r="D10" s="1050" t="str">
        <f>'DATA SHEET'!E113</f>
        <v xml:space="preserve">1.4 Extreme conditions. Cold start. </v>
      </c>
    </row>
    <row r="11" spans="1:5" x14ac:dyDescent="0.2">
      <c r="A11" s="295" t="s">
        <v>919</v>
      </c>
      <c r="B11" s="1042" t="s">
        <v>57</v>
      </c>
      <c r="C11" s="321" t="s">
        <v>226</v>
      </c>
      <c r="D11" s="1050" t="str">
        <f>'DATA SHEET'!E123</f>
        <v>1.5 Hot start. (possibly connected to a previous test)</v>
      </c>
    </row>
    <row r="12" spans="1:5" x14ac:dyDescent="0.2">
      <c r="A12" s="295" t="s">
        <v>920</v>
      </c>
      <c r="B12" s="1042"/>
      <c r="C12" s="321" t="s">
        <v>226</v>
      </c>
      <c r="D12" s="1050" t="str">
        <f>'DATA SHEET'!E131</f>
        <v>1.6 Extreme conditions. Low air temperature (- 10 C)  (only GWI)</v>
      </c>
    </row>
    <row r="13" spans="1:5" x14ac:dyDescent="0.2">
      <c r="A13" s="295" t="s">
        <v>921</v>
      </c>
      <c r="B13" s="1042" t="s">
        <v>88</v>
      </c>
      <c r="C13" s="321" t="s">
        <v>226</v>
      </c>
      <c r="D13" s="1050" t="str">
        <f>'DATA SHEET'!E143</f>
        <v>1.7 Extreme conditions. Flue gas pipe length</v>
      </c>
    </row>
    <row r="14" spans="1:5" x14ac:dyDescent="0.2">
      <c r="A14" s="295" t="s">
        <v>922</v>
      </c>
      <c r="B14" s="1042" t="s">
        <v>57</v>
      </c>
      <c r="C14" s="321" t="s">
        <v>226</v>
      </c>
      <c r="D14" s="1050" t="str">
        <f>'DATA SHEET'!E155</f>
        <v>1.8  ROC (PLUGG FLOW)</v>
      </c>
    </row>
    <row r="15" spans="1:5" x14ac:dyDescent="0.2">
      <c r="A15" s="295" t="s">
        <v>923</v>
      </c>
      <c r="B15" s="1042" t="s">
        <v>57</v>
      </c>
      <c r="C15" s="321" t="s">
        <v>226</v>
      </c>
      <c r="D15" s="1050" t="str">
        <f>'DATA SHEET'!E169</f>
        <v xml:space="preserve">1.9  Impact of H2 on flame detection. (TO BE DONE WITH 1.1)  Measurement of the Ionisation signal </v>
      </c>
    </row>
    <row r="16" spans="1:5" ht="13.5" thickBot="1" x14ac:dyDescent="0.25">
      <c r="A16" s="1052" t="s">
        <v>924</v>
      </c>
      <c r="B16" s="1053" t="s">
        <v>57</v>
      </c>
      <c r="C16" s="1061" t="s">
        <v>226</v>
      </c>
      <c r="D16" s="1054" t="str">
        <f>'DATA SHEET'!E175</f>
        <v xml:space="preserve">1.10  Flash back analyse.  In case there has been flash back, this part is dedicated to make the analyse. </v>
      </c>
    </row>
    <row r="17" spans="1:13" x14ac:dyDescent="0.2">
      <c r="A17" s="1047" t="s">
        <v>925</v>
      </c>
      <c r="B17" s="1048"/>
      <c r="C17" s="1064" t="s">
        <v>407</v>
      </c>
      <c r="D17" s="1055" t="str">
        <f>'DATA SHEET'!E68</f>
        <v xml:space="preserve">2.1  PERFORMANCES (EFFICIENCY) with CH4 FOR COOKERS ONLY </v>
      </c>
      <c r="E17" s="1043"/>
      <c r="F17" s="1043"/>
      <c r="G17" s="1043"/>
      <c r="H17" s="1043"/>
      <c r="I17" s="1043"/>
      <c r="J17" s="1043"/>
      <c r="K17" s="1043"/>
    </row>
    <row r="18" spans="1:13" x14ac:dyDescent="0.2">
      <c r="A18" s="295" t="s">
        <v>926</v>
      </c>
      <c r="B18" s="1042"/>
      <c r="C18" s="321" t="s">
        <v>226</v>
      </c>
      <c r="D18" s="1051" t="s">
        <v>638</v>
      </c>
      <c r="E18" s="1043"/>
      <c r="F18" s="1043"/>
      <c r="G18" s="1043"/>
      <c r="H18" s="1043"/>
      <c r="I18" s="1043"/>
      <c r="J18" s="1043"/>
      <c r="K18" s="1043"/>
      <c r="L18" s="1041" t="s">
        <v>645</v>
      </c>
      <c r="M18" s="1044"/>
    </row>
    <row r="19" spans="1:13" x14ac:dyDescent="0.2">
      <c r="A19" s="295" t="s">
        <v>927</v>
      </c>
      <c r="B19" s="1042"/>
      <c r="C19" s="321" t="s">
        <v>226</v>
      </c>
      <c r="D19" s="1051" t="str">
        <f>'DATA SHEET'!E92</f>
        <v xml:space="preserve">2.3 PERFORMANCES (EFFICIENCY) with EU low.    FOR COOKERS ONLY </v>
      </c>
      <c r="E19" s="1043"/>
      <c r="F19" s="1043"/>
      <c r="G19" s="1043"/>
      <c r="H19" s="1043"/>
      <c r="I19" s="1043"/>
      <c r="J19" s="1043"/>
      <c r="K19" s="1043"/>
    </row>
    <row r="20" spans="1:13" ht="13.5" thickBot="1" x14ac:dyDescent="0.25">
      <c r="A20" s="1052" t="s">
        <v>928</v>
      </c>
      <c r="B20" s="1053" t="s">
        <v>57</v>
      </c>
      <c r="C20" s="1061" t="s">
        <v>226</v>
      </c>
      <c r="D20" s="1054" t="str">
        <f>'DATA SHEET'!E188</f>
        <v>2.4  UHC and H2 emission at start stop</v>
      </c>
    </row>
    <row r="21" spans="1:13" x14ac:dyDescent="0.2">
      <c r="A21" s="1047" t="s">
        <v>929</v>
      </c>
      <c r="B21" s="1048" t="s">
        <v>57</v>
      </c>
      <c r="C21" s="1064" t="s">
        <v>407</v>
      </c>
      <c r="D21" s="1049" t="str">
        <f>'DATA SHEET'!E207</f>
        <v>3.1  ADJUSTMENT  A  (mostly to see FB &amp; CO). ONLY FOR APPLIANCES THAT CAN BE ADJUSTED</v>
      </c>
    </row>
    <row r="22" spans="1:13" x14ac:dyDescent="0.2">
      <c r="A22" s="295" t="s">
        <v>930</v>
      </c>
      <c r="B22" s="1042" t="s">
        <v>57</v>
      </c>
      <c r="C22" s="320" t="s">
        <v>407</v>
      </c>
      <c r="D22" s="1050" t="str">
        <f>'DATA SHEET'!E231</f>
        <v>3.2  ADJUSTMENT  B  (mostly to see FB &amp; CO)</v>
      </c>
    </row>
    <row r="23" spans="1:13" x14ac:dyDescent="0.2">
      <c r="A23" s="295" t="s">
        <v>931</v>
      </c>
      <c r="B23" s="1042" t="s">
        <v>57</v>
      </c>
      <c r="C23" s="320" t="s">
        <v>407</v>
      </c>
      <c r="D23" s="1050" t="str">
        <f>'DATA SHEET'!E255</f>
        <v>3.4 ADJUSTMENT H  (mostly to see FB &amp; CO)</v>
      </c>
    </row>
    <row r="24" spans="1:13" ht="13.5" thickBot="1" x14ac:dyDescent="0.25">
      <c r="A24" s="1052" t="s">
        <v>932</v>
      </c>
      <c r="B24" s="1053" t="s">
        <v>57</v>
      </c>
      <c r="C24" s="1065" t="s">
        <v>407</v>
      </c>
      <c r="D24" s="1054" t="str">
        <f>'DATA SHEET'!E327</f>
        <v>3.3c  ADJUSTMENT  G2 (mostly to see FB &amp; CO)</v>
      </c>
    </row>
    <row r="25" spans="1:13" x14ac:dyDescent="0.2">
      <c r="A25" s="1047" t="s">
        <v>933</v>
      </c>
      <c r="B25" s="1048"/>
      <c r="C25" s="1062" t="s">
        <v>226</v>
      </c>
      <c r="D25" s="1049" t="str">
        <f>'DATA SHEET'!E376</f>
        <v xml:space="preserve">4.1  Delayed ignition test. </v>
      </c>
    </row>
    <row r="26" spans="1:13" x14ac:dyDescent="0.2">
      <c r="A26" s="295" t="s">
        <v>934</v>
      </c>
      <c r="B26" s="1042"/>
      <c r="C26" s="321" t="s">
        <v>226</v>
      </c>
      <c r="D26" s="1050" t="str">
        <f>'DATA SHEET'!E387</f>
        <v>4.2  Soundness (leakage test)</v>
      </c>
    </row>
    <row r="27" spans="1:13" x14ac:dyDescent="0.2">
      <c r="A27" s="295" t="s">
        <v>935</v>
      </c>
      <c r="B27" s="1042" t="s">
        <v>57</v>
      </c>
      <c r="C27" s="321" t="s">
        <v>226</v>
      </c>
      <c r="D27" s="1050" t="str">
        <f>'DATA SHEET'!E393</f>
        <v>4.3 Quick variation Qmin-Qmax    Shut-off condition (cookers and fires only). Qualitative test (observation)</v>
      </c>
    </row>
    <row r="28" spans="1:13" x14ac:dyDescent="0.2">
      <c r="A28" s="295" t="s">
        <v>936</v>
      </c>
      <c r="B28" s="1042"/>
      <c r="C28" s="321" t="s">
        <v>226</v>
      </c>
      <c r="D28" s="1050" t="str">
        <f>'DATA SHEET'!E400</f>
        <v>4.4 Overheat. Measurement of the temperature (atm appliances only - when the test is described in standards)</v>
      </c>
    </row>
    <row r="29" spans="1:13" x14ac:dyDescent="0.2">
      <c r="A29" s="295" t="s">
        <v>937</v>
      </c>
      <c r="B29" s="1042"/>
      <c r="C29" s="321" t="s">
        <v>226</v>
      </c>
      <c r="D29" s="1066" t="s">
        <v>1058</v>
      </c>
    </row>
    <row r="30" spans="1:13" x14ac:dyDescent="0.2">
      <c r="A30" s="295" t="s">
        <v>938</v>
      </c>
      <c r="B30" s="1042"/>
      <c r="C30" s="321" t="s">
        <v>226</v>
      </c>
      <c r="D30" s="1050" t="s">
        <v>896</v>
      </c>
    </row>
    <row r="31" spans="1:13" x14ac:dyDescent="0.2">
      <c r="A31" s="295" t="s">
        <v>939</v>
      </c>
      <c r="B31" s="1042"/>
      <c r="C31" s="321" t="s">
        <v>226</v>
      </c>
      <c r="D31" s="1050" t="s">
        <v>897</v>
      </c>
    </row>
    <row r="32" spans="1:13" ht="13.5" thickBot="1" x14ac:dyDescent="0.25">
      <c r="A32" s="1052" t="s">
        <v>940</v>
      </c>
      <c r="B32" s="1053"/>
      <c r="C32" s="1061" t="s">
        <v>226</v>
      </c>
      <c r="D32" s="1056" t="s">
        <v>900</v>
      </c>
      <c r="E32" s="891"/>
      <c r="F32" s="891"/>
      <c r="G32" s="1045"/>
      <c r="H32" s="1045"/>
      <c r="I32" s="1045"/>
    </row>
    <row r="33" spans="1:4" ht="13.5" thickBot="1" x14ac:dyDescent="0.25">
      <c r="A33" s="891" t="s">
        <v>941</v>
      </c>
    </row>
    <row r="34" spans="1:4" ht="13.5" thickBot="1" x14ac:dyDescent="0.25">
      <c r="A34" s="1057" t="s">
        <v>942</v>
      </c>
      <c r="B34" s="1058"/>
      <c r="C34" s="1063" t="s">
        <v>226</v>
      </c>
      <c r="D34" s="1059" t="s">
        <v>647</v>
      </c>
    </row>
  </sheetData>
  <sortState xmlns:xlrd2="http://schemas.microsoft.com/office/spreadsheetml/2017/richdata2" ref="A3:B21">
    <sortCondition ref="A3:A21"/>
  </sortState>
  <mergeCells count="3">
    <mergeCell ref="A2:C2"/>
    <mergeCell ref="A3:C3"/>
    <mergeCell ref="A4:C4"/>
  </mergeCells>
  <phoneticPr fontId="6" type="noConversion"/>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EDE06F-E053-4992-8F7B-5FC0D2C67FBC}">
  <sheetPr>
    <tabColor rgb="FFFF0000"/>
  </sheetPr>
  <dimension ref="A1:P1"/>
  <sheetViews>
    <sheetView workbookViewId="0">
      <selection activeCell="L1" sqref="L1"/>
    </sheetView>
  </sheetViews>
  <sheetFormatPr baseColWidth="10" defaultColWidth="9.140625" defaultRowHeight="12.75" x14ac:dyDescent="0.2"/>
  <cols>
    <col min="1" max="16384" width="9.140625" style="170"/>
  </cols>
  <sheetData>
    <row r="1" spans="1:16" ht="20.25" x14ac:dyDescent="0.3">
      <c r="A1" s="1046" t="s">
        <v>276</v>
      </c>
      <c r="B1" s="883"/>
      <c r="C1" s="883"/>
      <c r="D1" s="883"/>
      <c r="E1" s="883"/>
      <c r="F1" s="883"/>
      <c r="L1" s="1046" t="s">
        <v>277</v>
      </c>
      <c r="M1" s="883"/>
      <c r="N1" s="883"/>
      <c r="O1" s="883"/>
      <c r="P1" s="883"/>
    </row>
  </sheetData>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A76A8D-1B7E-42F8-9400-9449E5660786}">
  <sheetPr>
    <tabColor rgb="FFFF0000"/>
  </sheetPr>
  <dimension ref="A1:G34"/>
  <sheetViews>
    <sheetView zoomScale="70" zoomScaleNormal="70" workbookViewId="0">
      <pane xSplit="1" ySplit="6" topLeftCell="B7" activePane="bottomRight" state="frozen"/>
      <selection pane="topRight" activeCell="B1" sqref="B1"/>
      <selection pane="bottomLeft" activeCell="A7" sqref="A7"/>
      <selection pane="bottomRight"/>
    </sheetView>
  </sheetViews>
  <sheetFormatPr baseColWidth="10" defaultColWidth="9.140625" defaultRowHeight="12.75" x14ac:dyDescent="0.2"/>
  <cols>
    <col min="1" max="1" width="14" style="887" customWidth="1"/>
    <col min="2" max="3" width="65.7109375" style="170" customWidth="1"/>
    <col min="4" max="7" width="48.7109375" style="170" customWidth="1"/>
    <col min="8" max="16384" width="9.140625" style="170"/>
  </cols>
  <sheetData>
    <row r="1" spans="1:7" ht="20.25" x14ac:dyDescent="0.3">
      <c r="A1" s="1046" t="s">
        <v>392</v>
      </c>
    </row>
    <row r="2" spans="1:7" x14ac:dyDescent="0.2">
      <c r="C2" s="883"/>
      <c r="D2" s="883"/>
      <c r="E2" s="883"/>
      <c r="F2" s="883"/>
      <c r="G2" s="883"/>
    </row>
    <row r="3" spans="1:7" x14ac:dyDescent="0.2">
      <c r="B3" s="883"/>
      <c r="C3" s="883"/>
      <c r="D3" s="883"/>
      <c r="E3" s="883"/>
      <c r="F3" s="883"/>
      <c r="G3" s="883"/>
    </row>
    <row r="5" spans="1:7" ht="15.75" x14ac:dyDescent="0.25">
      <c r="B5" s="889" t="s">
        <v>398</v>
      </c>
      <c r="C5" s="889" t="s">
        <v>399</v>
      </c>
      <c r="D5" s="889" t="s">
        <v>400</v>
      </c>
    </row>
    <row r="7" spans="1:7" ht="240" customHeight="1" x14ac:dyDescent="0.2">
      <c r="A7" s="886" t="s">
        <v>394</v>
      </c>
      <c r="B7" s="292"/>
      <c r="C7" s="292"/>
      <c r="D7" s="292"/>
    </row>
    <row r="8" spans="1:7" ht="240" customHeight="1" x14ac:dyDescent="0.2">
      <c r="A8" s="886" t="s">
        <v>397</v>
      </c>
      <c r="B8" s="885"/>
      <c r="C8" s="292"/>
      <c r="D8" s="292"/>
    </row>
    <row r="9" spans="1:7" ht="240" customHeight="1" x14ac:dyDescent="0.2">
      <c r="A9" s="886"/>
      <c r="B9" s="885"/>
      <c r="C9" s="292"/>
      <c r="D9" s="292"/>
    </row>
    <row r="10" spans="1:7" ht="240" customHeight="1" x14ac:dyDescent="0.2">
      <c r="A10" s="886" t="s">
        <v>395</v>
      </c>
      <c r="B10" s="885"/>
      <c r="C10" s="292"/>
      <c r="D10" s="292"/>
    </row>
    <row r="11" spans="1:7" ht="240" customHeight="1" x14ac:dyDescent="0.2">
      <c r="A11" s="886" t="s">
        <v>396</v>
      </c>
      <c r="B11" s="885"/>
      <c r="C11" s="292"/>
      <c r="D11" s="292"/>
    </row>
    <row r="12" spans="1:7" ht="240" customHeight="1" x14ac:dyDescent="0.2">
      <c r="A12" s="886" t="s">
        <v>393</v>
      </c>
      <c r="B12" s="885"/>
      <c r="C12" s="292"/>
      <c r="D12" s="292"/>
    </row>
    <row r="13" spans="1:7" ht="240" customHeight="1" x14ac:dyDescent="0.2">
      <c r="A13" s="886" t="s">
        <v>401</v>
      </c>
      <c r="B13" s="885"/>
      <c r="C13" s="292"/>
      <c r="D13" s="292"/>
    </row>
    <row r="14" spans="1:7" ht="240" customHeight="1" x14ac:dyDescent="0.25">
      <c r="A14" s="888"/>
    </row>
    <row r="15" spans="1:7" ht="240" customHeight="1" x14ac:dyDescent="0.25">
      <c r="A15" s="888"/>
    </row>
    <row r="16" spans="1:7" ht="240" customHeight="1" x14ac:dyDescent="0.25">
      <c r="A16" s="888"/>
    </row>
    <row r="17" spans="1:1" ht="240" customHeight="1" x14ac:dyDescent="0.25">
      <c r="A17" s="888"/>
    </row>
    <row r="18" spans="1:1" ht="240" customHeight="1" x14ac:dyDescent="0.25">
      <c r="A18" s="888"/>
    </row>
    <row r="19" spans="1:1" ht="240" customHeight="1" x14ac:dyDescent="0.25">
      <c r="A19" s="888"/>
    </row>
    <row r="20" spans="1:1" ht="240" customHeight="1" x14ac:dyDescent="0.25">
      <c r="A20" s="888"/>
    </row>
    <row r="21" spans="1:1" ht="240" customHeight="1" x14ac:dyDescent="0.25">
      <c r="A21" s="888"/>
    </row>
    <row r="22" spans="1:1" ht="240" customHeight="1" x14ac:dyDescent="0.25">
      <c r="A22" s="888"/>
    </row>
    <row r="23" spans="1:1" ht="240" customHeight="1" x14ac:dyDescent="0.25">
      <c r="A23" s="888"/>
    </row>
    <row r="24" spans="1:1" ht="240" customHeight="1" x14ac:dyDescent="0.25">
      <c r="A24" s="888"/>
    </row>
    <row r="25" spans="1:1" ht="240" customHeight="1" x14ac:dyDescent="0.25">
      <c r="A25" s="888"/>
    </row>
    <row r="26" spans="1:1" ht="240" customHeight="1" x14ac:dyDescent="0.2"/>
    <row r="27" spans="1:1" ht="240" customHeight="1" x14ac:dyDescent="0.2"/>
    <row r="28" spans="1:1" ht="240" customHeight="1" x14ac:dyDescent="0.2"/>
    <row r="29" spans="1:1" ht="240" customHeight="1" x14ac:dyDescent="0.2"/>
    <row r="30" spans="1:1" ht="240" customHeight="1" x14ac:dyDescent="0.2"/>
    <row r="31" spans="1:1" ht="240" customHeight="1" x14ac:dyDescent="0.2"/>
    <row r="32" spans="1:1" ht="240" customHeight="1" x14ac:dyDescent="0.25">
      <c r="A32" s="888"/>
    </row>
    <row r="33" ht="240" customHeight="1" x14ac:dyDescent="0.2"/>
    <row r="34" ht="240" customHeight="1" x14ac:dyDescent="0.2"/>
  </sheetData>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0000"/>
  </sheetPr>
  <dimension ref="A1:D47"/>
  <sheetViews>
    <sheetView zoomScale="85" zoomScaleNormal="85" workbookViewId="0">
      <pane ySplit="9" topLeftCell="A10" activePane="bottomLeft" state="frozen"/>
      <selection pane="bottomLeft" activeCell="B2" sqref="B2"/>
    </sheetView>
  </sheetViews>
  <sheetFormatPr baseColWidth="10" defaultColWidth="9.140625" defaultRowHeight="12.75" x14ac:dyDescent="0.2"/>
  <cols>
    <col min="1" max="3" width="45.7109375" style="170" customWidth="1"/>
    <col min="4" max="4" width="58.28515625" style="170" bestFit="1" customWidth="1"/>
    <col min="5" max="6" width="45.7109375" style="170" customWidth="1"/>
    <col min="7" max="16384" width="9.140625" style="170"/>
  </cols>
  <sheetData>
    <row r="1" spans="1:4" ht="20.25" x14ac:dyDescent="0.3">
      <c r="A1" s="1046" t="s">
        <v>146</v>
      </c>
    </row>
    <row r="2" spans="1:4" ht="17.25" customHeight="1" x14ac:dyDescent="0.35">
      <c r="A2" s="891" t="s">
        <v>385</v>
      </c>
      <c r="C2" s="890"/>
      <c r="D2" s="891"/>
    </row>
    <row r="5" spans="1:4" ht="13.5" thickBot="1" x14ac:dyDescent="0.25"/>
    <row r="6" spans="1:4" ht="18.75" thickBot="1" x14ac:dyDescent="0.3">
      <c r="A6" s="894" t="s">
        <v>380</v>
      </c>
      <c r="B6" s="895"/>
    </row>
    <row r="9" spans="1:4" ht="15.75" x14ac:dyDescent="0.25">
      <c r="A9" s="884" t="s">
        <v>147</v>
      </c>
      <c r="B9" s="884" t="s">
        <v>148</v>
      </c>
      <c r="C9" s="884" t="s">
        <v>149</v>
      </c>
      <c r="D9" s="884" t="s">
        <v>150</v>
      </c>
    </row>
    <row r="11" spans="1:4" ht="18.75" x14ac:dyDescent="0.3">
      <c r="A11" s="2232" t="s">
        <v>151</v>
      </c>
      <c r="B11" s="2232"/>
      <c r="C11" s="2232"/>
      <c r="D11" s="2232"/>
    </row>
    <row r="12" spans="1:4" ht="15.75" x14ac:dyDescent="0.2">
      <c r="A12" s="896" t="s">
        <v>152</v>
      </c>
      <c r="B12" s="896"/>
      <c r="C12" s="93"/>
      <c r="D12" s="897"/>
    </row>
    <row r="13" spans="1:4" ht="15.75" x14ac:dyDescent="0.2">
      <c r="A13" s="896" t="s">
        <v>153</v>
      </c>
      <c r="B13" s="896"/>
      <c r="C13" s="94"/>
      <c r="D13" s="898"/>
    </row>
    <row r="14" spans="1:4" ht="15.75" x14ac:dyDescent="0.2">
      <c r="A14" s="896" t="s">
        <v>154</v>
      </c>
      <c r="B14" s="896"/>
      <c r="C14" s="94"/>
      <c r="D14" s="899"/>
    </row>
    <row r="16" spans="1:4" ht="18.75" x14ac:dyDescent="0.3">
      <c r="A16" s="2232" t="s">
        <v>155</v>
      </c>
      <c r="B16" s="2232"/>
      <c r="C16" s="2232"/>
      <c r="D16" s="2232"/>
    </row>
    <row r="17" spans="1:4" ht="15.75" x14ac:dyDescent="0.2">
      <c r="A17" s="896" t="s">
        <v>156</v>
      </c>
      <c r="B17" s="896"/>
      <c r="C17" s="94"/>
      <c r="D17" s="899"/>
    </row>
    <row r="18" spans="1:4" ht="15.75" x14ac:dyDescent="0.2">
      <c r="A18" s="896" t="s">
        <v>157</v>
      </c>
      <c r="B18" s="896"/>
      <c r="C18" s="95"/>
      <c r="D18" s="900"/>
    </row>
    <row r="20" spans="1:4" ht="18.75" x14ac:dyDescent="0.3">
      <c r="A20" s="2232" t="s">
        <v>158</v>
      </c>
      <c r="B20" s="2232"/>
      <c r="C20" s="2232"/>
      <c r="D20" s="2232"/>
    </row>
    <row r="21" spans="1:4" ht="15.75" x14ac:dyDescent="0.2">
      <c r="A21" s="896" t="s">
        <v>159</v>
      </c>
      <c r="B21" s="896"/>
      <c r="C21" s="94"/>
      <c r="D21" s="901"/>
    </row>
    <row r="22" spans="1:4" ht="15.75" x14ac:dyDescent="0.2">
      <c r="A22" s="892"/>
      <c r="B22" s="892"/>
      <c r="C22" s="893"/>
      <c r="D22" s="898"/>
    </row>
    <row r="24" spans="1:4" ht="18.75" x14ac:dyDescent="0.3">
      <c r="A24" s="2232" t="s">
        <v>160</v>
      </c>
      <c r="B24" s="2232"/>
      <c r="C24" s="2232"/>
      <c r="D24" s="2232"/>
    </row>
    <row r="25" spans="1:4" ht="15.75" x14ac:dyDescent="0.2">
      <c r="A25" s="896" t="s">
        <v>161</v>
      </c>
      <c r="B25" s="896"/>
      <c r="C25" s="94"/>
      <c r="D25" s="898"/>
    </row>
    <row r="26" spans="1:4" ht="15.75" x14ac:dyDescent="0.2">
      <c r="A26" s="896" t="s">
        <v>162</v>
      </c>
      <c r="B26" s="896"/>
      <c r="C26" s="94"/>
      <c r="D26" s="898"/>
    </row>
    <row r="27" spans="1:4" ht="15.75" x14ac:dyDescent="0.2">
      <c r="A27" s="896" t="s">
        <v>163</v>
      </c>
      <c r="B27" s="896"/>
      <c r="C27" s="94"/>
      <c r="D27" s="898"/>
    </row>
    <row r="29" spans="1:4" ht="18.75" x14ac:dyDescent="0.3">
      <c r="A29" s="2232" t="s">
        <v>164</v>
      </c>
      <c r="B29" s="2232"/>
      <c r="C29" s="2232"/>
      <c r="D29" s="2232"/>
    </row>
    <row r="30" spans="1:4" ht="15.75" x14ac:dyDescent="0.2">
      <c r="A30" s="896" t="s">
        <v>165</v>
      </c>
      <c r="B30" s="896"/>
      <c r="C30" s="94"/>
      <c r="D30" s="898"/>
    </row>
    <row r="33" spans="1:4" ht="18.75" x14ac:dyDescent="0.3">
      <c r="A33" s="2232" t="s">
        <v>166</v>
      </c>
      <c r="B33" s="2232"/>
      <c r="C33" s="2232"/>
      <c r="D33" s="2232"/>
    </row>
    <row r="34" spans="1:4" ht="15.75" x14ac:dyDescent="0.2">
      <c r="A34" s="896" t="s">
        <v>167</v>
      </c>
      <c r="B34" s="896"/>
      <c r="C34" s="94"/>
      <c r="D34" s="898"/>
    </row>
    <row r="35" spans="1:4" ht="15.75" x14ac:dyDescent="0.2">
      <c r="A35" s="896" t="s">
        <v>247</v>
      </c>
      <c r="B35" s="896"/>
      <c r="C35" s="94"/>
      <c r="D35" s="898"/>
    </row>
    <row r="36" spans="1:4" ht="15.75" x14ac:dyDescent="0.2">
      <c r="A36" s="896" t="s">
        <v>249</v>
      </c>
      <c r="B36" s="896"/>
      <c r="C36" s="94"/>
      <c r="D36" s="898"/>
    </row>
    <row r="37" spans="1:4" ht="15.75" x14ac:dyDescent="0.2">
      <c r="A37" s="896" t="s">
        <v>4</v>
      </c>
      <c r="B37" s="896"/>
      <c r="C37" s="94"/>
      <c r="D37" s="898"/>
    </row>
    <row r="38" spans="1:4" ht="15.75" x14ac:dyDescent="0.2">
      <c r="A38" s="896" t="s">
        <v>386</v>
      </c>
      <c r="B38" s="896"/>
      <c r="C38" s="94"/>
      <c r="D38" s="898"/>
    </row>
    <row r="39" spans="1:4" ht="15.75" x14ac:dyDescent="0.2">
      <c r="A39" s="896" t="s">
        <v>387</v>
      </c>
      <c r="B39" s="896"/>
      <c r="C39" s="94"/>
      <c r="D39" s="898"/>
    </row>
    <row r="41" spans="1:4" ht="18.75" x14ac:dyDescent="0.3">
      <c r="A41" s="2232" t="s">
        <v>388</v>
      </c>
      <c r="B41" s="2232"/>
      <c r="C41" s="2232"/>
      <c r="D41" s="2232"/>
    </row>
    <row r="42" spans="1:4" ht="15.75" x14ac:dyDescent="0.2">
      <c r="A42" s="896" t="s">
        <v>389</v>
      </c>
      <c r="B42" s="896"/>
      <c r="C42" s="94"/>
      <c r="D42" s="898"/>
    </row>
    <row r="43" spans="1:4" ht="15.75" x14ac:dyDescent="0.2">
      <c r="A43" s="896"/>
      <c r="B43" s="896"/>
      <c r="C43" s="94"/>
      <c r="D43" s="898"/>
    </row>
    <row r="44" spans="1:4" ht="15.75" x14ac:dyDescent="0.2">
      <c r="A44" s="896"/>
      <c r="B44" s="896"/>
      <c r="C44" s="94"/>
      <c r="D44" s="898"/>
    </row>
    <row r="45" spans="1:4" ht="15.75" x14ac:dyDescent="0.2">
      <c r="A45" s="896"/>
      <c r="B45" s="896"/>
      <c r="C45" s="94"/>
      <c r="D45" s="898"/>
    </row>
    <row r="47" spans="1:4" x14ac:dyDescent="0.2">
      <c r="A47" s="883"/>
      <c r="D47" s="883"/>
    </row>
  </sheetData>
  <mergeCells count="7">
    <mergeCell ref="A41:D41"/>
    <mergeCell ref="A11:D11"/>
    <mergeCell ref="A16:D16"/>
    <mergeCell ref="A20:D20"/>
    <mergeCell ref="A24:D24"/>
    <mergeCell ref="A29:D29"/>
    <mergeCell ref="A33:D33"/>
  </mergeCell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3401BF-A4AB-433F-8273-DAE1CEBCF68B}">
  <sheetPr>
    <tabColor rgb="FF00B0F0"/>
  </sheetPr>
  <dimension ref="A1:K11"/>
  <sheetViews>
    <sheetView workbookViewId="0"/>
  </sheetViews>
  <sheetFormatPr baseColWidth="10" defaultColWidth="9.140625" defaultRowHeight="12.75" x14ac:dyDescent="0.2"/>
  <cols>
    <col min="1" max="1" width="20.140625" style="170" customWidth="1"/>
    <col min="2" max="3" width="12.28515625" style="170" customWidth="1"/>
    <col min="4" max="4" width="38" style="170" customWidth="1"/>
    <col min="5" max="16384" width="9.140625" style="170"/>
  </cols>
  <sheetData>
    <row r="1" spans="1:11" ht="20.25" x14ac:dyDescent="0.3">
      <c r="A1" s="1046" t="s">
        <v>319</v>
      </c>
      <c r="B1" s="884"/>
      <c r="C1" s="884"/>
    </row>
    <row r="2" spans="1:11" x14ac:dyDescent="0.2">
      <c r="A2" s="891" t="s">
        <v>320</v>
      </c>
    </row>
    <row r="4" spans="1:11" ht="13.5" thickBot="1" x14ac:dyDescent="0.25">
      <c r="B4" s="883" t="s">
        <v>316</v>
      </c>
      <c r="C4" s="883" t="s">
        <v>311</v>
      </c>
      <c r="D4" s="883" t="s">
        <v>312</v>
      </c>
    </row>
    <row r="5" spans="1:11" ht="15.75" customHeight="1" x14ac:dyDescent="0.2">
      <c r="A5" s="903" t="s">
        <v>310</v>
      </c>
      <c r="B5" s="903" t="s">
        <v>317</v>
      </c>
      <c r="C5" s="907">
        <v>20</v>
      </c>
      <c r="D5" s="909" t="s">
        <v>314</v>
      </c>
    </row>
    <row r="6" spans="1:11" ht="15.75" customHeight="1" x14ac:dyDescent="0.2">
      <c r="A6" s="904" t="s">
        <v>313</v>
      </c>
      <c r="B6" s="904" t="s">
        <v>317</v>
      </c>
      <c r="C6" s="908"/>
      <c r="D6" s="910" t="s">
        <v>314</v>
      </c>
      <c r="K6" s="902"/>
    </row>
    <row r="7" spans="1:11" ht="15.75" customHeight="1" x14ac:dyDescent="0.2">
      <c r="A7" s="904" t="s">
        <v>315</v>
      </c>
      <c r="B7" s="904" t="s">
        <v>318</v>
      </c>
      <c r="C7" s="908"/>
      <c r="D7" s="908" t="s">
        <v>374</v>
      </c>
    </row>
    <row r="8" spans="1:11" ht="15.75" customHeight="1" x14ac:dyDescent="0.2">
      <c r="A8" s="904" t="s">
        <v>321</v>
      </c>
      <c r="B8" s="904" t="s">
        <v>322</v>
      </c>
      <c r="C8" s="908"/>
      <c r="D8" s="910" t="s">
        <v>323</v>
      </c>
    </row>
    <row r="9" spans="1:11" ht="15.75" customHeight="1" thickBot="1" x14ac:dyDescent="0.25">
      <c r="A9" s="905" t="s">
        <v>403</v>
      </c>
      <c r="B9" s="906" t="s">
        <v>404</v>
      </c>
      <c r="C9" s="906">
        <f xml:space="preserve"> 20</f>
        <v>20</v>
      </c>
      <c r="D9" s="906"/>
    </row>
    <row r="11" spans="1:11" ht="128.25" customHeight="1" x14ac:dyDescent="0.2">
      <c r="A11" s="2233" t="s">
        <v>1056</v>
      </c>
      <c r="B11" s="2234"/>
      <c r="C11" s="2234"/>
      <c r="D11" s="2234"/>
    </row>
  </sheetData>
  <mergeCells count="1">
    <mergeCell ref="A11:D11"/>
  </mergeCells>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b1b820adfd3e4a078472514c1a5cb5ff xmlns="87037488-ec5d-4aba-84c2-9b1d22638e8e">
      <Terms xmlns="http://schemas.microsoft.com/office/infopath/2007/PartnerControls"/>
    </b1b820adfd3e4a078472514c1a5cb5ff>
    <TaxCatchAll xmlns="87037488-ec5d-4aba-84c2-9b1d22638e8e" xsi:nil="true"/>
    <SharedWithUsers xmlns="257d3a7a-e076-4a84-a647-b6886c89dc1b">
      <UserInfo>
        <DisplayName>ALLOUACHE Abdelaziz (ENGIE SA)</DisplayName>
        <AccountId>84</AccountId>
        <AccountType/>
      </UserInfo>
    </SharedWithUser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B5A9A17F4376744A979933900BCD1F4F" ma:contentTypeVersion="13" ma:contentTypeDescription="Crée un document." ma:contentTypeScope="" ma:versionID="2394e9e2a0a317c73346dcd85c0b82d7">
  <xsd:schema xmlns:xsd="http://www.w3.org/2001/XMLSchema" xmlns:xs="http://www.w3.org/2001/XMLSchema" xmlns:p="http://schemas.microsoft.com/office/2006/metadata/properties" xmlns:ns2="87037488-ec5d-4aba-84c2-9b1d22638e8e" xmlns:ns3="e125d670-75e3-4ee4-93ff-0f2790e9845e" xmlns:ns4="257d3a7a-e076-4a84-a647-b6886c89dc1b" targetNamespace="http://schemas.microsoft.com/office/2006/metadata/properties" ma:root="true" ma:fieldsID="9c05130e80741be57e6e236534cc6fb9" ns2:_="" ns3:_="" ns4:_="">
    <xsd:import namespace="87037488-ec5d-4aba-84c2-9b1d22638e8e"/>
    <xsd:import namespace="e125d670-75e3-4ee4-93ff-0f2790e9845e"/>
    <xsd:import namespace="257d3a7a-e076-4a84-a647-b6886c89dc1b"/>
    <xsd:element name="properties">
      <xsd:complexType>
        <xsd:sequence>
          <xsd:element name="documentManagement">
            <xsd:complexType>
              <xsd:all>
                <xsd:element ref="ns2:b1b820adfd3e4a078472514c1a5cb5ff" minOccurs="0"/>
                <xsd:element ref="ns2:TaxCatchAll" minOccurs="0"/>
                <xsd:element ref="ns2:TaxCatchAllLabel" minOccurs="0"/>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AutoKeyPoints" minOccurs="0"/>
                <xsd:element ref="ns3:MediaServiceKeyPoints" minOccurs="0"/>
                <xsd:element ref="ns4:SharedWithUsers" minOccurs="0"/>
                <xsd:element ref="ns4:SharedWithDetails" minOccurs="0"/>
                <xsd:element ref="ns3:MediaServiceDateTaken" minOccurs="0"/>
                <xsd:element ref="ns3: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7037488-ec5d-4aba-84c2-9b1d22638e8e" elementFormDefault="qualified">
    <xsd:import namespace="http://schemas.microsoft.com/office/2006/documentManagement/types"/>
    <xsd:import namespace="http://schemas.microsoft.com/office/infopath/2007/PartnerControls"/>
    <xsd:element name="b1b820adfd3e4a078472514c1a5cb5ff" ma:index="8" nillable="true" ma:taxonomy="true" ma:internalName="b1b820adfd3e4a078472514c1a5cb5ff" ma:taxonomyFieldName="Security_x0020_Classification" ma:displayName="Security Classification" ma:default="" ma:fieldId="{b1b820ad-fd3e-4a07-8472-514c1a5cb5ff}" ma:sspId="3bf472f7-a010-4b5a-bb99-a26ed4c99680" ma:termSetId="0c0ba91f-ee81-4a79-83f6-c19eebf2f16f" ma:anchorId="00000000-0000-0000-0000-000000000000" ma:open="false" ma:isKeyword="false">
      <xsd:complexType>
        <xsd:sequence>
          <xsd:element ref="pc:Terms" minOccurs="0" maxOccurs="1"/>
        </xsd:sequence>
      </xsd:complexType>
    </xsd:element>
    <xsd:element name="TaxCatchAll" ma:index="9" nillable="true" ma:displayName="Taxonomy Catch All Column" ma:hidden="true" ma:list="{875d325c-5c56-4e97-9fce-918f2e167ad1}" ma:internalName="TaxCatchAll" ma:showField="CatchAllData" ma:web="257d3a7a-e076-4a84-a647-b6886c89dc1b">
      <xsd:complexType>
        <xsd:complexContent>
          <xsd:extension base="dms:MultiChoiceLookup">
            <xsd:sequence>
              <xsd:element name="Value" type="dms:Lookup" maxOccurs="unbounded" minOccurs="0" nillable="true"/>
            </xsd:sequence>
          </xsd:extension>
        </xsd:complexContent>
      </xsd:complexType>
    </xsd:element>
    <xsd:element name="TaxCatchAllLabel" ma:index="10" nillable="true" ma:displayName="Taxonomy Catch All Column1" ma:hidden="true" ma:list="{875d325c-5c56-4e97-9fce-918f2e167ad1}" ma:internalName="TaxCatchAllLabel" ma:readOnly="true" ma:showField="CatchAllDataLabel" ma:web="257d3a7a-e076-4a84-a647-b6886c89dc1b">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e125d670-75e3-4ee4-93ff-0f2790e9845e" elementFormDefault="qualified">
    <xsd:import namespace="http://schemas.microsoft.com/office/2006/documentManagement/types"/>
    <xsd:import namespace="http://schemas.microsoft.com/office/infopath/2007/PartnerControls"/>
    <xsd:element name="MediaServiceMetadata" ma:index="12" nillable="true" ma:displayName="MediaServiceMetadata" ma:hidden="true" ma:internalName="MediaServiceMetadata" ma:readOnly="true">
      <xsd:simpleType>
        <xsd:restriction base="dms:Note"/>
      </xsd:simpleType>
    </xsd:element>
    <xsd:element name="MediaServiceFastMetadata" ma:index="13" nillable="true" ma:displayName="MediaServiceFastMetadata" ma:hidden="true" ma:internalName="MediaServiceFastMetadata" ma:readOnly="true">
      <xsd:simpleType>
        <xsd:restriction base="dms:Note"/>
      </xsd:simpleType>
    </xsd:element>
    <xsd:element name="MediaServiceAutoTags" ma:index="14" nillable="true" ma:displayName="Tags" ma:internalName="MediaServiceAutoTags"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DateTaken" ma:index="21" nillable="true" ma:displayName="MediaServiceDateTaken" ma:hidden="true" ma:internalName="MediaServiceDateTaken" ma:readOnly="true">
      <xsd:simpleType>
        <xsd:restriction base="dms:Text"/>
      </xsd:simpleType>
    </xsd:element>
    <xsd:element name="MediaLengthInSeconds" ma:index="22"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257d3a7a-e076-4a84-a647-b6886c89dc1b" elementFormDefault="qualified">
    <xsd:import namespace="http://schemas.microsoft.com/office/2006/documentManagement/types"/>
    <xsd:import namespace="http://schemas.microsoft.com/office/infopath/2007/PartnerControls"/>
    <xsd:element name="SharedWithUsers" ma:index="19" nillable="true" ma:displayName="Partagé avec"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Partagé avec dé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SharedContentType xmlns="Microsoft.SharePoint.Taxonomy.ContentTypeSync" SourceId="3bf472f7-a010-4b5a-bb99-a26ed4c99680" ContentTypeId="0x0101" PreviousValue="false"/>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4C62666-AE11-4A24-A3F4-9C15CFA54C17}">
  <ds:schemaRefs>
    <ds:schemaRef ds:uri="http://www.w3.org/XML/1998/namespace"/>
    <ds:schemaRef ds:uri="http://schemas.microsoft.com/office/infopath/2007/PartnerControls"/>
    <ds:schemaRef ds:uri="http://purl.org/dc/terms/"/>
    <ds:schemaRef ds:uri="http://schemas.microsoft.com/office/2006/documentManagement/types"/>
    <ds:schemaRef ds:uri="53d1c69c-935c-4333-b6e1-566d459b3a63"/>
    <ds:schemaRef ds:uri="http://schemas.microsoft.com/office/2006/metadata/properties"/>
    <ds:schemaRef ds:uri="http://schemas.openxmlformats.org/package/2006/metadata/core-properties"/>
    <ds:schemaRef ds:uri="257d3a7a-e076-4a84-a647-b6886c89dc1b"/>
    <ds:schemaRef ds:uri="87037488-ec5d-4aba-84c2-9b1d22638e8e"/>
    <ds:schemaRef ds:uri="http://purl.org/dc/dcmitype/"/>
    <ds:schemaRef ds:uri="http://purl.org/dc/elements/1.1/"/>
  </ds:schemaRefs>
</ds:datastoreItem>
</file>

<file path=customXml/itemProps2.xml><?xml version="1.0" encoding="utf-8"?>
<ds:datastoreItem xmlns:ds="http://schemas.openxmlformats.org/officeDocument/2006/customXml" ds:itemID="{9B7243C6-83E9-4D03-9B27-F12F629500F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7037488-ec5d-4aba-84c2-9b1d22638e8e"/>
    <ds:schemaRef ds:uri="e125d670-75e3-4ee4-93ff-0f2790e9845e"/>
    <ds:schemaRef ds:uri="257d3a7a-e076-4a84-a647-b6886c89dc1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9ED3C43-2704-4963-85EC-542ADA81C2BF}">
  <ds:schemaRefs>
    <ds:schemaRef ds:uri="Microsoft.SharePoint.Taxonomy.ContentTypeSync"/>
  </ds:schemaRefs>
</ds:datastoreItem>
</file>

<file path=customXml/itemProps4.xml><?xml version="1.0" encoding="utf-8"?>
<ds:datastoreItem xmlns:ds="http://schemas.openxmlformats.org/officeDocument/2006/customXml" ds:itemID="{B5D53F34-9D33-4C8A-BC29-FED994CBDB4C}">
  <ds:schemaRefs>
    <ds:schemaRef ds:uri="http://schemas.microsoft.com/sharepoint/v3/contenttype/forms"/>
  </ds:schemaRefs>
</ds:datastoreItem>
</file>

<file path=docMetadata/LabelInfo.xml><?xml version="1.0" encoding="utf-8"?>
<clbl:labelList xmlns:clbl="http://schemas.microsoft.com/office/2020/mipLabelMetadata">
  <clbl:label id="{c135c4ba-2280-41f8-be7d-6f21d368baa3}" enabled="1" method="Standard" siteId="{24139d14-c62c-4c47-8bdd-ce71ea1d50cf}" removed="0"/>
</clbl:labelLis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Feuilles de calcul</vt:lpstr>
      </vt:variant>
      <vt:variant>
        <vt:i4>17</vt:i4>
      </vt:variant>
    </vt:vector>
  </HeadingPairs>
  <TitlesOfParts>
    <vt:vector size="17" baseType="lpstr">
      <vt:lpstr>Disclaimer</vt:lpstr>
      <vt:lpstr>REPORT</vt:lpstr>
      <vt:lpstr>Appliance</vt:lpstr>
      <vt:lpstr>DATA SHEET</vt:lpstr>
      <vt:lpstr>Test programme</vt:lpstr>
      <vt:lpstr>PICTURES</vt:lpstr>
      <vt:lpstr>Pictures before-after</vt:lpstr>
      <vt:lpstr>Equipment of the lab</vt:lpstr>
      <vt:lpstr>Standard test conditions</vt:lpstr>
      <vt:lpstr>EU low &amp; high</vt:lpstr>
      <vt:lpstr>QA internal</vt:lpstr>
      <vt:lpstr>QA External</vt:lpstr>
      <vt:lpstr>DGC sheets workplace -&gt;</vt:lpstr>
      <vt:lpstr>Gas parameters</vt:lpstr>
      <vt:lpstr>Emissions error</vt:lpstr>
      <vt:lpstr>Gas parameters control</vt:lpstr>
      <vt:lpstr>Update history </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Dewit</dc:creator>
  <cp:lastModifiedBy>MILIN Patrick (ENGIE R&amp;I)</cp:lastModifiedBy>
  <cp:lastPrinted>2020-11-11T12:36:42Z</cp:lastPrinted>
  <dcterms:created xsi:type="dcterms:W3CDTF">2009-02-11T17:38:17Z</dcterms:created>
  <dcterms:modified xsi:type="dcterms:W3CDTF">2023-06-20T11:29:55Z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0x010100B5A9A17F4376744A979933900BCD1F4F</vt:lpwstr>
  </property>
  <property fmtid="{D5CDD505-2E9C-101B-9397-08002B2CF9AE}" pid="3" name="Security Classification">
    <vt:lpwstr/>
  </property>
  <property fmtid="{D5CDD505-2E9C-101B-9397-08002B2CF9AE}" pid="4" name="MSIP_Label_c135c4ba-2280-41f8-be7d-6f21d368baa3_Enabled">
    <vt:lpwstr>true</vt:lpwstr>
  </property>
  <property fmtid="{D5CDD505-2E9C-101B-9397-08002B2CF9AE}" pid="5" name="MSIP_Label_c135c4ba-2280-41f8-be7d-6f21d368baa3_SetDate">
    <vt:lpwstr>2021-05-05T14:07:59Z</vt:lpwstr>
  </property>
  <property fmtid="{D5CDD505-2E9C-101B-9397-08002B2CF9AE}" pid="6" name="MSIP_Label_c135c4ba-2280-41f8-be7d-6f21d368baa3_Method">
    <vt:lpwstr>Standard</vt:lpwstr>
  </property>
  <property fmtid="{D5CDD505-2E9C-101B-9397-08002B2CF9AE}" pid="7" name="MSIP_Label_c135c4ba-2280-41f8-be7d-6f21d368baa3_Name">
    <vt:lpwstr>c135c4ba-2280-41f8-be7d-6f21d368baa3</vt:lpwstr>
  </property>
  <property fmtid="{D5CDD505-2E9C-101B-9397-08002B2CF9AE}" pid="8" name="MSIP_Label_c135c4ba-2280-41f8-be7d-6f21d368baa3_SiteId">
    <vt:lpwstr>24139d14-c62c-4c47-8bdd-ce71ea1d50cf</vt:lpwstr>
  </property>
  <property fmtid="{D5CDD505-2E9C-101B-9397-08002B2CF9AE}" pid="9" name="MSIP_Label_c135c4ba-2280-41f8-be7d-6f21d368baa3_ActionId">
    <vt:lpwstr>83144cda-8a4d-4c09-98a6-33a18fd178c2</vt:lpwstr>
  </property>
  <property fmtid="{D5CDD505-2E9C-101B-9397-08002B2CF9AE}" pid="10" name="MSIP_Label_c135c4ba-2280-41f8-be7d-6f21d368baa3_ContentBits">
    <vt:lpwstr>0</vt:lpwstr>
  </property>
  <property fmtid="{D5CDD505-2E9C-101B-9397-08002B2CF9AE}" pid="11" name="MediaServiceImageTags">
    <vt:lpwstr/>
  </property>
</Properties>
</file>